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namedSheetViews/namedSheetView1.xml" ContentType="application/vnd.ms-excel.namedsheetview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3.xml" ContentType="application/vnd.openxmlformats-officedocument.spreadsheetml.comments+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pivotTables/pivotTable10.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5"/>
  <fileSharing readOnlyRecommended="1"/>
  <workbookPr updateLinks="always" codeName="ThisWorkbook" defaultThemeVersion="166925"/>
  <mc:AlternateContent xmlns:mc="http://schemas.openxmlformats.org/markup-compatibility/2006">
    <mc:Choice Requires="x15">
      <x15ac:absPath xmlns:x15ac="http://schemas.microsoft.com/office/spreadsheetml/2010/11/ac" url="https://mineducaciongovco-my.sharepoint.com/personal/jreyesd_mineducacion_gov_co/Documents/2026/PAI/Consolidado 2026/"/>
    </mc:Choice>
  </mc:AlternateContent>
  <xr:revisionPtr revIDLastSave="186" documentId="14_{FF4DD2D7-88B7-43A7-99F7-0AE7F135080E}" xr6:coauthVersionLast="47" xr6:coauthVersionMax="47" xr10:uidLastSave="{8EA0C7A1-CC95-1146-AB0C-F8110B9EB370}"/>
  <bookViews>
    <workbookView xWindow="0" yWindow="660" windowWidth="19420" windowHeight="10300" activeTab="5" xr2:uid="{D5A039D7-DB51-447C-ABB3-2B5E68FD1DC5}"/>
  </bookViews>
  <sheets>
    <sheet name="Portada" sheetId="76" state="hidden" r:id="rId1"/>
    <sheet name="Anexo ppal Inversión" sheetId="51" state="hidden" r:id="rId2"/>
    <sheet name="Anexo pptal FUNCIONAM 2026_OP1" sheetId="73" state="hidden" r:id="rId3"/>
    <sheet name="Indicadores" sheetId="81" r:id="rId4"/>
    <sheet name="Acciones" sheetId="82" r:id="rId5"/>
    <sheet name="Listas_desplega" sheetId="47" r:id="rId6"/>
    <sheet name="TD" sheetId="65" state="hidden" r:id="rId7"/>
    <sheet name="Desagregación" sheetId="64" state="hidden" r:id="rId8"/>
    <sheet name="Hoja1" sheetId="66" state="hidden" r:id="rId9"/>
    <sheet name="Hoja2" sheetId="67" state="hidden" r:id="rId10"/>
    <sheet name="Hoja3" sheetId="68" state="hidden" r:id="rId11"/>
    <sheet name="desplegables" sheetId="52" state="hidden" r:id="rId12"/>
    <sheet name="ID" sheetId="78" state="hidden" r:id="rId13"/>
    <sheet name="Estrategias" sheetId="77" state="hidden" r:id="rId14"/>
    <sheet name="Hoja4" sheetId="69" state="hidden" r:id="rId15"/>
    <sheet name="RUBRO A" sheetId="80" state="hidden" r:id="rId16"/>
    <sheet name="Hoja7" sheetId="72" state="hidden" r:id="rId17"/>
    <sheet name="Proyectos inversión" sheetId="71" state="hidden" r:id="rId18"/>
  </sheets>
  <externalReferences>
    <externalReference r:id="rId19"/>
    <externalReference r:id="rId20"/>
    <externalReference r:id="rId21"/>
    <externalReference r:id="rId22"/>
  </externalReferences>
  <definedNames>
    <definedName name="_xlnm._FilterDatabase" localSheetId="4" hidden="1">Acciones!$A$2:$BZ$226</definedName>
    <definedName name="_xlnm._FilterDatabase" localSheetId="1" hidden="1">'Anexo ppal Inversión'!$A$4:$CH$1260</definedName>
    <definedName name="_xlnm._FilterDatabase" localSheetId="2" hidden="1">'Anexo pptal FUNCIONAM 2026_OP1'!$B$2:$X$509</definedName>
    <definedName name="_xlnm._FilterDatabase" localSheetId="7" hidden="1">Desagregación!$B$6:$AB$95</definedName>
    <definedName name="_xlnm._FilterDatabase" localSheetId="11" hidden="1">desplegables!$BO$20:$BQ$75</definedName>
    <definedName name="_xlnm._FilterDatabase" localSheetId="13" hidden="1">Estrategias!$A$1:$C$40</definedName>
    <definedName name="_xlnm._FilterDatabase" localSheetId="12" hidden="1">ID!$C$1:$D$164</definedName>
    <definedName name="_xlnm._FilterDatabase" localSheetId="3" hidden="1">Indicadores!$B$2:$BO$186</definedName>
    <definedName name="_xlnm._FilterDatabase" localSheetId="5" hidden="1">Listas_desplega!$H$2:$H$24</definedName>
    <definedName name="_xlnm._FilterDatabase" localSheetId="17" hidden="1">'Proyectos inversión'!$A$1:$H$215</definedName>
    <definedName name="año" localSheetId="2">[1]Listas!$A$2</definedName>
    <definedName name="año" localSheetId="13">[1]Listas!$A$2</definedName>
    <definedName name="año" localSheetId="12">#REF!</definedName>
    <definedName name="año" localSheetId="0">[1]Listas!$A$2</definedName>
    <definedName name="año" localSheetId="17">[1]Listas!$A$2</definedName>
    <definedName name="año">#REF!</definedName>
    <definedName name="_xlnm.Print_Area" localSheetId="2">'Anexo pptal FUNCIONAM 2026_OP1'!$B$2:$G$505</definedName>
    <definedName name="CALID">#REF!</definedName>
    <definedName name="centro_costo" localSheetId="2">[1]Listas!$J$2:$J$46</definedName>
    <definedName name="centro_costo" localSheetId="13">[1]Listas!$J$2:$J$46</definedName>
    <definedName name="centro_costo" localSheetId="12">#REF!</definedName>
    <definedName name="centro_costo" localSheetId="0">[1]Listas!$J$2:$J$46</definedName>
    <definedName name="centro_costo" localSheetId="17">[1]Listas!$J$2:$J$46</definedName>
    <definedName name="centro_costo">#REF!</definedName>
    <definedName name="codigos" localSheetId="2">[2]Listas_Desp3!$A$1:$J$5</definedName>
    <definedName name="codigos" localSheetId="13">[2]Listas_Desp3!$A$1:$J$5</definedName>
    <definedName name="codigos" localSheetId="0">[2]Listas_Desp3!$A$1:$J$5</definedName>
    <definedName name="codigos" localSheetId="17">[2]Listas_Desp3!$A$1:$J$5</definedName>
    <definedName name="CRITERIO_DÍAS" localSheetId="2">[3]INFORMACIÓN!$L$3:$L$8</definedName>
    <definedName name="CRITERIO_DÍAS" localSheetId="13">[3]INFORMACIÓN!$L$3:$L$8</definedName>
    <definedName name="CRITERIO_DÍAS" localSheetId="12">#REF!</definedName>
    <definedName name="CRITERIO_DÍAS" localSheetId="0">[3]INFORMACIÓN!$L$3:$L$8</definedName>
    <definedName name="CRITERIO_DÍAS" localSheetId="17">[3]INFORMACIÓN!$L$3:$L$8</definedName>
    <definedName name="CRITERIO_DÍAS">#REF!</definedName>
    <definedName name="fuente_recursos" localSheetId="2">[1]Listas!$H$2:$H$7</definedName>
    <definedName name="fuente_recursos" localSheetId="13">[1]Listas!$H$2:$H$7</definedName>
    <definedName name="fuente_recursos" localSheetId="0">[1]Listas!$H$2:$H$7</definedName>
    <definedName name="fuente_recursos" localSheetId="17">[1]Listas!$H$2:$H$7</definedName>
    <definedName name="modalidad" localSheetId="2">[1]Listas!$D$2:$D$42</definedName>
    <definedName name="modalidad" localSheetId="13">[1]Listas!$D$2:$D$42</definedName>
    <definedName name="modalidad" localSheetId="12">#REF!</definedName>
    <definedName name="modalidad" localSheetId="0">[1]Listas!$D$2:$D$42</definedName>
    <definedName name="modalidad" localSheetId="17">[1]Listas!$D$2:$D$42</definedName>
    <definedName name="modalidad">#REF!</definedName>
    <definedName name="Ordenamiento_del_territorio">Listas_desplega!$BY$13:$BY$14</definedName>
    <definedName name="plazo" localSheetId="2">[1]Listas!$B$2</definedName>
    <definedName name="plazo" localSheetId="13">[1]Listas!$B$2</definedName>
    <definedName name="plazo" localSheetId="12">#REF!</definedName>
    <definedName name="plazo" localSheetId="0">[1]Listas!$B$2</definedName>
    <definedName name="plazo" localSheetId="17">[1]Listas!$B$2</definedName>
    <definedName name="plazo">#REF!</definedName>
    <definedName name="Proyectos" localSheetId="2">[2]Listas_Desp3!$B$1:$J$1</definedName>
    <definedName name="Proyectos" localSheetId="13">[2]Listas_Desp3!$B$1:$J$1</definedName>
    <definedName name="Proyectos" localSheetId="12">#REF!</definedName>
    <definedName name="Proyectos" localSheetId="0">[2]Listas_Desp3!$B$1:$J$1</definedName>
    <definedName name="Proyectos" localSheetId="17">[2]Listas_Desp3!$B$1:$J$1</definedName>
    <definedName name="Proyectos">#REF!</definedName>
    <definedName name="T_1">Listas_desplega!$CB$3</definedName>
    <definedName name="T_1_C_1">Listas_desplega!$CM$3</definedName>
    <definedName name="T_1_C_1_ET_1">Listas_desplega!$DS$3</definedName>
    <definedName name="T_2">Listas_desplega!$CD$3:$CD$5</definedName>
    <definedName name="T_2_C_1">Listas_desplega!$CO$3:$CO$5</definedName>
    <definedName name="T_2_C_1_ET_1">Listas_desplega!$DU$3</definedName>
    <definedName name="T_2_C_1_ET_2">Listas_desplega!$DW$3</definedName>
    <definedName name="T_2_C_1_ET_3">Listas_desplega!$DY$3</definedName>
    <definedName name="T_2_C_2">Listas_desplega!$CQ$3:$CQ$4</definedName>
    <definedName name="T_2_C_2_ET_1">Listas_desplega!$EA$3:$EA$13</definedName>
    <definedName name="T_2_C_2_ET_2">Listas_desplega!$EC$3</definedName>
    <definedName name="T_2_C_3">Listas_desplega!$CS$3:$CS$8</definedName>
    <definedName name="T_2_C_3_ET_1">Listas_desplega!$EE$3</definedName>
    <definedName name="T_2_C_3_ET_2">Listas_desplega!$EG$3</definedName>
    <definedName name="T_2_C_3_ET_3">Listas_desplega!$EI$3</definedName>
    <definedName name="T_2_C_3_ET_4">Listas_desplega!$EK$3</definedName>
    <definedName name="T_2_C_3_ET_5">Listas_desplega!$EM$3:$EM$6</definedName>
    <definedName name="T_2_C_3_ET_6">Listas_desplega!$EO$3</definedName>
    <definedName name="T_3">Listas_desplega!$CF$3</definedName>
    <definedName name="T_3_C_1">Listas_desplega!$CU$3</definedName>
    <definedName name="T_3_C_1_ET_1">Listas_desplega!$EQ$3</definedName>
    <definedName name="T_5">Listas_desplega!$CH$3</definedName>
    <definedName name="T_5_C_1">Listas_desplega!$CW$3:$CW$4</definedName>
    <definedName name="T_5_C_1_ET_1">Listas_desplega!$ES$3:$ES$8</definedName>
    <definedName name="T_5_C_1_ET_2">Listas_desplega!$EU$3:$EU$6</definedName>
    <definedName name="T_5_C_1_ET_3">Listas_desplega!$EW$3</definedName>
    <definedName name="T_5_C_1_ET_4">Listas_desplega!$EY$3</definedName>
    <definedName name="T_5_C_1_ET_5">Listas_desplega!$FA$3</definedName>
    <definedName name="T_5_C_1_ET_6">Listas_desplega!$FC$3</definedName>
    <definedName name="T_5_C_2">Listas_desplega!$CY$3:$CY$6</definedName>
    <definedName name="T_5_C_2_ET_1">Listas_desplega!$FE$3</definedName>
    <definedName name="T_5_C_2_ET_2">Listas_desplega!$FG$3</definedName>
    <definedName name="T_5_C_2_ET_3">Listas_desplega!$FI$3</definedName>
    <definedName name="T_5_C_2_ET_4">Listas_desplega!$FK$3</definedName>
    <definedName name="T_AD">Listas_desplega!$CJ$3:$CJ$10</definedName>
    <definedName name="T_AD_C_1">Listas_desplega!$DB$3:$DB$4</definedName>
    <definedName name="T_AD_C_1_ET_1">Listas_desplega!$FM$3</definedName>
    <definedName name="T_AD_C_1_ET_2">Listas_desplega!$FO$3</definedName>
    <definedName name="T_AD_C_2">Listas_desplega!$DD$3:$DD$4</definedName>
    <definedName name="T_AD_C_2_ET_1">Listas_desplega!$FQ$3</definedName>
    <definedName name="T_AD_C_2_ET_2">Listas_desplega!$FS$3</definedName>
    <definedName name="T_AD_C_3">Listas_desplega!$DF$3</definedName>
    <definedName name="T_AD_C_3_ET_1">Listas_desplega!$FU$3</definedName>
    <definedName name="T_AD_C_4">Listas_desplega!$DH$3:$DH$4</definedName>
    <definedName name="T_AD_C_4_ET_1">Listas_desplega!$FW$3</definedName>
    <definedName name="T_AD_C_4_ET_2">Listas_desplega!$FY$3</definedName>
    <definedName name="T_AD_C_5">Listas_desplega!$DJ$3:$DJ$4</definedName>
    <definedName name="T_AD_C_5_ET_1">Listas_desplega!$GA$3</definedName>
    <definedName name="T_AD_C_5_ET_2">Listas_desplega!$GC$3</definedName>
    <definedName name="T_AD_C_6">Listas_desplega!$DL$3</definedName>
    <definedName name="T_AD_C_6_ET_1">Listas_desplega!$GE$3</definedName>
    <definedName name="T_AD_C_7">Listas_desplega!$DN$3</definedName>
    <definedName name="T_AD_C_7_ET_1">Listas_desplega!$GG$3</definedName>
    <definedName name="T_AD_C_8">Listas_desplega!$DP$3</definedName>
    <definedName name="T_AD_C_8_ET_1">Listas_desplega!$GI$3</definedName>
    <definedName name="tipo_contrato" localSheetId="2">[1]Listas!$F$2:$F$42</definedName>
    <definedName name="tipo_contrato" localSheetId="13">[1]Listas!$F$2:$F$42</definedName>
    <definedName name="tipo_contrato" localSheetId="12">#REF!</definedName>
    <definedName name="tipo_contrato" localSheetId="0">[1]Listas!$F$2:$F$42</definedName>
    <definedName name="tipo_contrato" localSheetId="17">[1]Listas!$F$2:$F$42</definedName>
    <definedName name="tipo_contrato">#REF!</definedName>
    <definedName name="Tipo_Hito" localSheetId="2">[4]Listas!$A$2:$A$1048576</definedName>
    <definedName name="Tipo_Hito" localSheetId="13">[4]Listas!$A$2:$A$1048576</definedName>
    <definedName name="Tipo_Hito" localSheetId="12">#REF!</definedName>
    <definedName name="Tipo_Hito" localSheetId="0">[4]Listas!$A$2:$A$1048576</definedName>
    <definedName name="Tipo_Hito" localSheetId="17">[4]Listas!$A$2:$A$1048576</definedName>
    <definedName name="Tipo_Hito">#REF!</definedName>
    <definedName name="Vacio">Listas_desplega!$AL$3</definedName>
    <definedName name="VALIDADOR" localSheetId="2">[3]INFORMACIÓN!$Q$18:$Q$19</definedName>
    <definedName name="VALIDADOR" localSheetId="13">[3]INFORMACIÓN!$Q$18:$Q$19</definedName>
    <definedName name="VALIDADOR" localSheetId="12">#REF!</definedName>
    <definedName name="VALIDADOR" localSheetId="0">[3]INFORMACIÓN!$Q$18:$Q$19</definedName>
    <definedName name="VALIDADOR" localSheetId="17">[3]INFORMACIÓN!$Q$18:$Q$19</definedName>
    <definedName name="VALIDADOR">#REF!</definedName>
  </definedNames>
  <calcPr calcId="191028"/>
  <pivotCaches>
    <pivotCache cacheId="6" r:id="rId23"/>
    <pivotCache cacheId="7" r:id="rId24"/>
    <pivotCache cacheId="8"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1" i="73" l="1"/>
  <c r="AK6" i="73" l="1"/>
  <c r="AK7" i="73"/>
  <c r="AK8" i="73"/>
  <c r="AK9" i="73"/>
  <c r="AK14" i="73"/>
  <c r="AK15" i="73"/>
  <c r="AK16" i="73"/>
  <c r="AK17" i="73"/>
  <c r="AK18" i="73"/>
  <c r="AK19" i="73"/>
  <c r="AK20" i="73"/>
  <c r="AK21" i="73"/>
  <c r="AK24" i="73"/>
  <c r="AK25" i="73"/>
  <c r="AK26" i="73"/>
  <c r="AK27" i="73"/>
  <c r="AK30" i="73"/>
  <c r="AK31" i="73"/>
  <c r="AK32" i="73"/>
  <c r="AK33" i="73"/>
  <c r="AK34" i="73"/>
  <c r="AK35" i="73"/>
  <c r="AK36" i="73"/>
  <c r="AK37" i="73"/>
  <c r="AK38" i="73"/>
  <c r="AK41" i="73"/>
  <c r="AK42" i="73"/>
  <c r="AK43" i="73"/>
  <c r="AK44" i="73"/>
  <c r="AK45" i="73"/>
  <c r="AK46" i="73"/>
  <c r="AK47" i="73"/>
  <c r="AK48" i="73"/>
  <c r="AK49" i="73"/>
  <c r="AK52" i="73"/>
  <c r="AK53" i="73"/>
  <c r="AK54" i="73"/>
  <c r="AK55" i="73"/>
  <c r="AK56" i="73"/>
  <c r="AK57" i="73"/>
  <c r="AK58" i="73"/>
  <c r="AK59" i="73"/>
  <c r="AK60" i="73"/>
  <c r="AK61" i="73"/>
  <c r="AK62" i="73"/>
  <c r="AK63" i="73"/>
  <c r="AK64" i="73"/>
  <c r="AK77" i="73"/>
  <c r="AK78" i="73"/>
  <c r="AK89" i="73"/>
  <c r="AK90" i="73"/>
  <c r="AK91" i="73"/>
  <c r="AK92" i="73"/>
  <c r="AK93" i="73"/>
  <c r="AK94" i="73"/>
  <c r="AK95" i="73"/>
  <c r="AK96" i="73"/>
  <c r="AK97" i="73"/>
  <c r="AK98" i="73"/>
  <c r="AK99" i="73"/>
  <c r="AK100" i="73"/>
  <c r="AK101" i="73"/>
  <c r="AK102" i="73"/>
  <c r="AK103" i="73"/>
  <c r="AK104" i="73"/>
  <c r="AK105" i="73"/>
  <c r="AK106" i="73"/>
  <c r="AK107" i="73"/>
  <c r="AK108" i="73"/>
  <c r="AK109" i="73"/>
  <c r="AK110" i="73"/>
  <c r="AK111" i="73"/>
  <c r="AK112" i="73"/>
  <c r="AK113" i="73"/>
  <c r="AK114" i="73"/>
  <c r="AK115" i="73"/>
  <c r="AK116" i="73"/>
  <c r="AK117" i="73"/>
  <c r="AK118" i="73"/>
  <c r="AK119" i="73"/>
  <c r="AK120" i="73"/>
  <c r="AK121" i="73"/>
  <c r="AK122" i="73"/>
  <c r="AK123" i="73"/>
  <c r="AK125" i="73"/>
  <c r="AK126" i="73"/>
  <c r="AK127" i="73"/>
  <c r="AK128" i="73"/>
  <c r="AK129" i="73"/>
  <c r="AK130" i="73"/>
  <c r="AK131" i="73"/>
  <c r="AK132" i="73"/>
  <c r="AK133" i="73"/>
  <c r="AK134" i="73"/>
  <c r="AK135" i="73"/>
  <c r="AK136" i="73"/>
  <c r="AK137" i="73"/>
  <c r="AK138" i="73"/>
  <c r="AK139" i="73"/>
  <c r="AK140" i="73"/>
  <c r="AK141" i="73"/>
  <c r="AK142" i="73"/>
  <c r="AK143" i="73"/>
  <c r="AK144" i="73"/>
  <c r="AK145" i="73"/>
  <c r="AK146" i="73"/>
  <c r="AK147" i="73"/>
  <c r="AK148" i="73"/>
  <c r="AK149" i="73"/>
  <c r="AK150" i="73"/>
  <c r="AK151" i="73"/>
  <c r="AK152" i="73"/>
  <c r="AK153" i="73"/>
  <c r="AK154" i="73"/>
  <c r="AK155" i="73"/>
  <c r="AK156" i="73"/>
  <c r="AK157" i="73"/>
  <c r="AK158" i="73"/>
  <c r="AK159" i="73"/>
  <c r="AK160" i="73"/>
  <c r="AK161" i="73"/>
  <c r="AK162" i="73"/>
  <c r="AK163" i="73"/>
  <c r="AK164" i="73"/>
  <c r="AK165" i="73"/>
  <c r="AK166" i="73"/>
  <c r="AK167" i="73"/>
  <c r="AK168" i="73"/>
  <c r="AK169" i="73"/>
  <c r="AK170" i="73"/>
  <c r="AK171" i="73"/>
  <c r="AK172" i="73"/>
  <c r="AK173" i="73"/>
  <c r="AK174" i="73"/>
  <c r="AK175" i="73"/>
  <c r="AK176" i="73"/>
  <c r="AK177" i="73"/>
  <c r="AK178" i="73"/>
  <c r="AK179" i="73"/>
  <c r="AK180" i="73"/>
  <c r="AK181" i="73"/>
  <c r="AK182" i="73"/>
  <c r="AK183" i="73"/>
  <c r="AK184" i="73"/>
  <c r="AK185" i="73"/>
  <c r="AK186" i="73"/>
  <c r="AK187" i="73"/>
  <c r="AK188" i="73"/>
  <c r="AK189" i="73"/>
  <c r="AK190" i="73"/>
  <c r="AK191" i="73"/>
  <c r="AK192" i="73"/>
  <c r="AK193" i="73"/>
  <c r="AK194" i="73"/>
  <c r="AK195" i="73"/>
  <c r="AK196" i="73"/>
  <c r="AK197" i="73"/>
  <c r="AK198" i="73"/>
  <c r="AK199" i="73"/>
  <c r="AK200" i="73"/>
  <c r="AK201" i="73"/>
  <c r="AK202" i="73"/>
  <c r="AK203" i="73"/>
  <c r="AK204" i="73"/>
  <c r="AK205" i="73"/>
  <c r="AK206" i="73"/>
  <c r="AK207" i="73"/>
  <c r="AK208" i="73"/>
  <c r="AK209" i="73"/>
  <c r="AK210" i="73"/>
  <c r="AK211" i="73"/>
  <c r="AK212" i="73"/>
  <c r="AK213" i="73"/>
  <c r="AK214" i="73"/>
  <c r="AK216" i="73"/>
  <c r="AK217" i="73"/>
  <c r="AK218" i="73"/>
  <c r="AK219" i="73"/>
  <c r="AK220" i="73"/>
  <c r="AK221" i="73"/>
  <c r="AK222" i="73"/>
  <c r="AK223" i="73"/>
  <c r="AK224" i="73"/>
  <c r="AK225" i="73"/>
  <c r="AK226" i="73"/>
  <c r="AK227" i="73"/>
  <c r="AK228" i="73"/>
  <c r="AK229" i="73"/>
  <c r="AK230" i="73"/>
  <c r="AK231" i="73"/>
  <c r="AK232" i="73"/>
  <c r="AK233" i="73"/>
  <c r="AK234" i="73"/>
  <c r="AK235" i="73"/>
  <c r="AK236" i="73"/>
  <c r="AK237" i="73"/>
  <c r="AK238" i="73"/>
  <c r="AK239" i="73"/>
  <c r="AK240" i="73"/>
  <c r="AK241" i="73"/>
  <c r="AK242" i="73"/>
  <c r="AK243" i="73"/>
  <c r="AK244" i="73"/>
  <c r="AK245" i="73"/>
  <c r="AK472" i="73"/>
  <c r="AK473" i="73"/>
  <c r="AK474" i="73"/>
  <c r="AK475" i="73"/>
  <c r="AK476" i="73"/>
  <c r="AK477" i="73"/>
  <c r="AK478" i="73"/>
  <c r="AK479" i="73"/>
  <c r="AK480" i="73"/>
  <c r="AK481" i="73"/>
  <c r="AK482" i="73"/>
  <c r="AK483" i="73"/>
  <c r="AK484" i="73"/>
  <c r="AK485" i="73"/>
  <c r="AK486" i="73"/>
  <c r="AK487" i="73"/>
  <c r="AK488" i="73"/>
  <c r="AK489" i="73"/>
  <c r="AK490" i="73"/>
  <c r="AK491" i="73"/>
  <c r="AK492" i="73"/>
  <c r="AK493" i="73"/>
  <c r="AK494" i="73"/>
  <c r="AK495" i="73"/>
  <c r="AK496" i="73"/>
  <c r="AK497" i="73"/>
  <c r="AK498" i="73"/>
  <c r="AK499" i="73"/>
  <c r="AK500" i="73"/>
  <c r="AK501" i="73"/>
  <c r="AK502" i="73"/>
  <c r="AK503" i="73"/>
  <c r="AK504" i="73"/>
  <c r="AK505" i="73"/>
  <c r="AK506" i="73"/>
  <c r="AK507" i="73"/>
  <c r="AK508" i="73"/>
  <c r="AK509" i="73"/>
  <c r="AK3" i="73"/>
  <c r="AK4" i="73"/>
  <c r="AK5" i="73"/>
  <c r="AW28" i="47" l="1"/>
  <c r="AV28" i="47"/>
  <c r="F55" i="68" l="1"/>
  <c r="I55" i="68" s="1"/>
  <c r="I56" i="68"/>
  <c r="I57" i="68"/>
  <c r="I58" i="68"/>
  <c r="F56" i="68"/>
  <c r="I38" i="68"/>
  <c r="F39" i="68"/>
  <c r="G39" i="68"/>
  <c r="H39" i="68"/>
  <c r="E39" i="68"/>
  <c r="F66" i="68"/>
  <c r="G66" i="68"/>
  <c r="H66" i="68"/>
  <c r="E66" i="68"/>
  <c r="F20" i="68"/>
  <c r="G20" i="68"/>
  <c r="H20" i="68"/>
  <c r="E20" i="68"/>
  <c r="F43" i="68"/>
  <c r="G43" i="68"/>
  <c r="H43" i="68"/>
  <c r="E43" i="68"/>
  <c r="F64" i="68"/>
  <c r="G64" i="68"/>
  <c r="H64" i="68"/>
  <c r="E64" i="68"/>
  <c r="F61" i="68"/>
  <c r="G61" i="68"/>
  <c r="H61" i="68"/>
  <c r="E61" i="68"/>
  <c r="F59" i="68"/>
  <c r="G59" i="68"/>
  <c r="H59" i="68"/>
  <c r="E59" i="68"/>
  <c r="F53" i="68"/>
  <c r="G53" i="68"/>
  <c r="H53" i="68"/>
  <c r="E53" i="68"/>
  <c r="F47" i="68"/>
  <c r="G47" i="68"/>
  <c r="H47" i="68"/>
  <c r="E47" i="68"/>
  <c r="F32" i="68"/>
  <c r="G32" i="68"/>
  <c r="H32" i="68"/>
  <c r="E32" i="68"/>
  <c r="F30" i="68"/>
  <c r="G30" i="68"/>
  <c r="H30" i="68"/>
  <c r="E30" i="68"/>
  <c r="F25" i="68"/>
  <c r="G25" i="68"/>
  <c r="H25" i="68"/>
  <c r="E25" i="68"/>
  <c r="F27" i="68"/>
  <c r="G27" i="68"/>
  <c r="H27" i="68"/>
  <c r="E27" i="68"/>
  <c r="I5" i="68"/>
  <c r="I7" i="68"/>
  <c r="I8" i="68"/>
  <c r="I9" i="68"/>
  <c r="I12" i="68"/>
  <c r="I13" i="68"/>
  <c r="I14" i="68"/>
  <c r="I15" i="68"/>
  <c r="I16" i="68"/>
  <c r="I17" i="68"/>
  <c r="I21" i="68"/>
  <c r="I22" i="68"/>
  <c r="I23" i="68"/>
  <c r="I24" i="68"/>
  <c r="I26" i="68"/>
  <c r="I27" i="68" s="1"/>
  <c r="I29" i="68"/>
  <c r="I30" i="68" s="1"/>
  <c r="I31" i="68"/>
  <c r="I32" i="68" s="1"/>
  <c r="I34" i="68"/>
  <c r="I35" i="68"/>
  <c r="I36" i="68"/>
  <c r="I37" i="68"/>
  <c r="I40" i="68"/>
  <c r="I41" i="68"/>
  <c r="I44" i="68"/>
  <c r="I46" i="68"/>
  <c r="I47" i="68" s="1"/>
  <c r="I49" i="68"/>
  <c r="I50" i="68"/>
  <c r="I51" i="68"/>
  <c r="I52" i="68"/>
  <c r="I54" i="68"/>
  <c r="I60" i="68"/>
  <c r="I61" i="68" s="1"/>
  <c r="I63" i="68"/>
  <c r="I64" i="68" s="1"/>
  <c r="I18" i="68"/>
  <c r="I65" i="68"/>
  <c r="I66" i="68" s="1"/>
  <c r="I19" i="68"/>
  <c r="I42" i="68"/>
  <c r="I4" i="68"/>
  <c r="F10" i="68"/>
  <c r="H10" i="68"/>
  <c r="G10" i="68"/>
  <c r="E10" i="68"/>
  <c r="F6" i="68"/>
  <c r="H6" i="68"/>
  <c r="G6" i="68"/>
  <c r="E6" i="68"/>
  <c r="I39" i="68" l="1"/>
  <c r="I20" i="68"/>
  <c r="I43" i="68"/>
  <c r="I48" i="68" s="1"/>
  <c r="H62" i="68"/>
  <c r="E62" i="68"/>
  <c r="I53" i="68"/>
  <c r="F62" i="68"/>
  <c r="I59" i="68"/>
  <c r="G62" i="68"/>
  <c r="H48" i="68"/>
  <c r="G48" i="68"/>
  <c r="F48" i="68"/>
  <c r="E48" i="68"/>
  <c r="F33" i="68"/>
  <c r="G33" i="68"/>
  <c r="I33" i="68"/>
  <c r="E33" i="68"/>
  <c r="H33" i="68"/>
  <c r="F28" i="68"/>
  <c r="I25" i="68"/>
  <c r="E28" i="68"/>
  <c r="G28" i="68"/>
  <c r="H28" i="68"/>
  <c r="I10" i="68"/>
  <c r="G11" i="68"/>
  <c r="H11" i="68"/>
  <c r="F11" i="68"/>
  <c r="I6" i="68"/>
  <c r="E11" i="68"/>
  <c r="H67" i="68" l="1"/>
  <c r="F67" i="68"/>
  <c r="E67" i="68"/>
  <c r="G67" i="68"/>
  <c r="I62" i="68"/>
  <c r="I28" i="68"/>
  <c r="I11" i="68"/>
  <c r="I67" i="68" l="1"/>
  <c r="AD94" i="64" l="1"/>
  <c r="AC94" i="64"/>
  <c r="AB94" i="64"/>
  <c r="AA94" i="64"/>
  <c r="Z94" i="64"/>
  <c r="Y94" i="64"/>
  <c r="X94" i="64"/>
  <c r="W94" i="64"/>
  <c r="V94" i="64"/>
  <c r="U94" i="64"/>
  <c r="T94" i="64"/>
  <c r="S94" i="64"/>
  <c r="R94" i="64"/>
  <c r="Q94" i="64"/>
  <c r="P94" i="64"/>
  <c r="AA90" i="64"/>
  <c r="M90" i="64"/>
  <c r="AD86" i="64"/>
  <c r="AC86" i="64"/>
  <c r="AB86" i="64"/>
  <c r="AA86" i="64"/>
  <c r="Z86" i="64"/>
  <c r="Y86" i="64"/>
  <c r="X86" i="64"/>
  <c r="W86" i="64"/>
  <c r="V86" i="64"/>
  <c r="U86" i="64"/>
  <c r="T86" i="64"/>
  <c r="S86" i="64"/>
  <c r="R86" i="64"/>
  <c r="Q86" i="64"/>
  <c r="P86" i="64"/>
  <c r="N86" i="64"/>
  <c r="M86" i="64"/>
  <c r="L86" i="64"/>
  <c r="K86" i="64"/>
  <c r="M85" i="64"/>
  <c r="AB84" i="64"/>
  <c r="M84" i="64"/>
  <c r="AB83" i="64"/>
  <c r="M83" i="64"/>
  <c r="M82" i="64"/>
  <c r="M81" i="64"/>
  <c r="AA80" i="64"/>
  <c r="AA76" i="64" s="1"/>
  <c r="M80" i="64"/>
  <c r="M79" i="64"/>
  <c r="AB78" i="64"/>
  <c r="AB76" i="64" s="1"/>
  <c r="AB67" i="64" s="1"/>
  <c r="M78" i="64"/>
  <c r="M76" i="64" s="1"/>
  <c r="N77" i="64"/>
  <c r="N76" i="64" s="1"/>
  <c r="AD76" i="64"/>
  <c r="AC76" i="64"/>
  <c r="Z76" i="64"/>
  <c r="Y76" i="64"/>
  <c r="X76" i="64"/>
  <c r="W76" i="64"/>
  <c r="V76" i="64"/>
  <c r="U76" i="64"/>
  <c r="T76" i="64"/>
  <c r="S76" i="64"/>
  <c r="R76" i="64"/>
  <c r="Q76" i="64"/>
  <c r="P76" i="64"/>
  <c r="K76" i="64"/>
  <c r="AA75" i="64"/>
  <c r="M75" i="64"/>
  <c r="Z72" i="64"/>
  <c r="Z68" i="64" s="1"/>
  <c r="Z67" i="64" s="1"/>
  <c r="M72" i="64"/>
  <c r="AA70" i="64"/>
  <c r="AA68" i="64" s="1"/>
  <c r="AA67" i="64" s="1"/>
  <c r="M70" i="64"/>
  <c r="M68" i="64" s="1"/>
  <c r="N69" i="64"/>
  <c r="N68" i="64" s="1"/>
  <c r="N67" i="64" s="1"/>
  <c r="AD68" i="64"/>
  <c r="AC68" i="64"/>
  <c r="AB68" i="64"/>
  <c r="Y68" i="64"/>
  <c r="Y67" i="64" s="1"/>
  <c r="X68" i="64"/>
  <c r="X67" i="64" s="1"/>
  <c r="W68" i="64"/>
  <c r="W67" i="64" s="1"/>
  <c r="V68" i="64"/>
  <c r="V67" i="64" s="1"/>
  <c r="U68" i="64"/>
  <c r="U67" i="64" s="1"/>
  <c r="T68" i="64"/>
  <c r="T67" i="64" s="1"/>
  <c r="S68" i="64"/>
  <c r="R68" i="64"/>
  <c r="Q68" i="64"/>
  <c r="P68" i="64"/>
  <c r="K68" i="64"/>
  <c r="K67" i="64" s="1"/>
  <c r="AD67" i="64"/>
  <c r="AC67" i="64"/>
  <c r="S67" i="64"/>
  <c r="R67" i="64"/>
  <c r="Q67" i="64"/>
  <c r="P67" i="64"/>
  <c r="M66" i="64"/>
  <c r="M65" i="64"/>
  <c r="M64" i="64"/>
  <c r="M63" i="64"/>
  <c r="K61" i="64"/>
  <c r="K62" i="64" s="1"/>
  <c r="M60" i="64"/>
  <c r="K60" i="64"/>
  <c r="W59" i="64"/>
  <c r="M59" i="64"/>
  <c r="M58" i="64"/>
  <c r="K58" i="64"/>
  <c r="K57" i="64"/>
  <c r="M56" i="64"/>
  <c r="AD55" i="64"/>
  <c r="AD54" i="64" s="1"/>
  <c r="AC55" i="64"/>
  <c r="AC54" i="64" s="1"/>
  <c r="AB55" i="64"/>
  <c r="AA55" i="64"/>
  <c r="Z55" i="64"/>
  <c r="Y55" i="64"/>
  <c r="X55" i="64"/>
  <c r="V55" i="64"/>
  <c r="U55" i="64"/>
  <c r="T55" i="64"/>
  <c r="T54" i="64" s="1"/>
  <c r="S55" i="64"/>
  <c r="S54" i="64" s="1"/>
  <c r="R55" i="64"/>
  <c r="R54" i="64" s="1"/>
  <c r="Q55" i="64"/>
  <c r="Q54" i="64" s="1"/>
  <c r="P55" i="64"/>
  <c r="N55" i="64"/>
  <c r="L55" i="64"/>
  <c r="AB54" i="64"/>
  <c r="AA54" i="64"/>
  <c r="Z54" i="64"/>
  <c r="Y54" i="64"/>
  <c r="X54" i="64"/>
  <c r="V54" i="64"/>
  <c r="U54" i="64"/>
  <c r="P54" i="64"/>
  <c r="N54" i="64"/>
  <c r="L54" i="64"/>
  <c r="L7" i="64" s="1"/>
  <c r="N53" i="64"/>
  <c r="N47" i="64" s="1"/>
  <c r="R51" i="64"/>
  <c r="R47" i="64" s="1"/>
  <c r="R17" i="64" s="1"/>
  <c r="M51" i="64"/>
  <c r="AD47" i="64"/>
  <c r="AC47" i="64"/>
  <c r="AB47" i="64"/>
  <c r="AA47" i="64"/>
  <c r="Z47" i="64"/>
  <c r="Y47" i="64"/>
  <c r="X47" i="64"/>
  <c r="W47" i="64"/>
  <c r="V47" i="64"/>
  <c r="U47" i="64"/>
  <c r="T47" i="64"/>
  <c r="S47" i="64"/>
  <c r="Q47" i="64"/>
  <c r="P47" i="64"/>
  <c r="M47" i="64"/>
  <c r="L47" i="64"/>
  <c r="K47" i="64"/>
  <c r="N46" i="64"/>
  <c r="N40" i="64" s="1"/>
  <c r="AD40" i="64"/>
  <c r="AC40" i="64"/>
  <c r="AB40" i="64"/>
  <c r="AA40" i="64"/>
  <c r="Z40" i="64"/>
  <c r="Y40" i="64"/>
  <c r="X40" i="64"/>
  <c r="W40" i="64"/>
  <c r="V40" i="64"/>
  <c r="U40" i="64"/>
  <c r="T40" i="64"/>
  <c r="S40" i="64"/>
  <c r="S17" i="64" s="1"/>
  <c r="R40" i="64"/>
  <c r="Q40" i="64"/>
  <c r="P40" i="64"/>
  <c r="M40" i="64"/>
  <c r="L40" i="64"/>
  <c r="K40" i="64"/>
  <c r="N39" i="64"/>
  <c r="M37" i="64"/>
  <c r="M36" i="64"/>
  <c r="Z35" i="64"/>
  <c r="Z33" i="64" s="1"/>
  <c r="M35" i="64"/>
  <c r="M34" i="64"/>
  <c r="M33" i="64" s="1"/>
  <c r="AD33" i="64"/>
  <c r="AC33" i="64"/>
  <c r="AB33" i="64"/>
  <c r="AA33" i="64"/>
  <c r="Y33" i="64"/>
  <c r="X33" i="64"/>
  <c r="W33" i="64"/>
  <c r="V33" i="64"/>
  <c r="U33" i="64"/>
  <c r="T33" i="64"/>
  <c r="T17" i="64" s="1"/>
  <c r="S33" i="64"/>
  <c r="R33" i="64"/>
  <c r="Q33" i="64"/>
  <c r="P33" i="64"/>
  <c r="N33" i="64"/>
  <c r="L33" i="64"/>
  <c r="K33" i="64"/>
  <c r="N32" i="64"/>
  <c r="N24" i="64" s="1"/>
  <c r="K32" i="64"/>
  <c r="M31" i="64"/>
  <c r="M30" i="64"/>
  <c r="M24" i="64" s="1"/>
  <c r="M29" i="64"/>
  <c r="M28" i="64"/>
  <c r="K28" i="64"/>
  <c r="M27" i="64"/>
  <c r="M26" i="64"/>
  <c r="M25" i="64"/>
  <c r="AD24" i="64"/>
  <c r="AC24" i="64"/>
  <c r="AB24" i="64"/>
  <c r="AB17" i="64" s="1"/>
  <c r="AA24" i="64"/>
  <c r="Z24" i="64"/>
  <c r="Y24" i="64"/>
  <c r="X24" i="64"/>
  <c r="W24" i="64"/>
  <c r="V24" i="64"/>
  <c r="U24" i="64"/>
  <c r="T24" i="64"/>
  <c r="S24" i="64"/>
  <c r="R24" i="64"/>
  <c r="Q24" i="64"/>
  <c r="P24" i="64"/>
  <c r="P17" i="64" s="1"/>
  <c r="K24" i="64"/>
  <c r="M23" i="64"/>
  <c r="M22" i="64"/>
  <c r="M21" i="64"/>
  <c r="M20" i="64"/>
  <c r="M19" i="64"/>
  <c r="AD18" i="64"/>
  <c r="AC18" i="64"/>
  <c r="AB18" i="64"/>
  <c r="AA18" i="64"/>
  <c r="AA17" i="64" s="1"/>
  <c r="Z18" i="64"/>
  <c r="Z17" i="64" s="1"/>
  <c r="Y18" i="64"/>
  <c r="Y17" i="64" s="1"/>
  <c r="X18" i="64"/>
  <c r="X17" i="64" s="1"/>
  <c r="W18" i="64"/>
  <c r="W17" i="64" s="1"/>
  <c r="V18" i="64"/>
  <c r="V17" i="64" s="1"/>
  <c r="U18" i="64"/>
  <c r="T18" i="64"/>
  <c r="S18" i="64"/>
  <c r="R18" i="64"/>
  <c r="Q18" i="64"/>
  <c r="P18" i="64"/>
  <c r="N18" i="64"/>
  <c r="M18" i="64"/>
  <c r="M17" i="64" s="1"/>
  <c r="K18" i="64"/>
  <c r="K17" i="64" s="1"/>
  <c r="AD17" i="64"/>
  <c r="AC17" i="64"/>
  <c r="U17" i="64"/>
  <c r="Q17" i="64"/>
  <c r="M16" i="64"/>
  <c r="N15" i="64"/>
  <c r="M14" i="64"/>
  <c r="M13" i="64"/>
  <c r="M12" i="64"/>
  <c r="M11" i="64"/>
  <c r="M10" i="64"/>
  <c r="M9" i="64" s="1"/>
  <c r="M8" i="64" s="1"/>
  <c r="AD9" i="64"/>
  <c r="AD8" i="64" s="1"/>
  <c r="AC9" i="64"/>
  <c r="AC8" i="64" s="1"/>
  <c r="AB9" i="64"/>
  <c r="AA9" i="64"/>
  <c r="Z9" i="64"/>
  <c r="Y9" i="64"/>
  <c r="X9" i="64"/>
  <c r="W9" i="64"/>
  <c r="V9" i="64"/>
  <c r="V8" i="64" s="1"/>
  <c r="U9" i="64"/>
  <c r="U8" i="64" s="1"/>
  <c r="T9" i="64"/>
  <c r="T8" i="64" s="1"/>
  <c r="S9" i="64"/>
  <c r="S8" i="64" s="1"/>
  <c r="R9" i="64"/>
  <c r="R8" i="64" s="1"/>
  <c r="Q9" i="64"/>
  <c r="Q8" i="64" s="1"/>
  <c r="P9" i="64"/>
  <c r="N9" i="64"/>
  <c r="K9" i="64"/>
  <c r="AB8" i="64"/>
  <c r="AA8" i="64"/>
  <c r="Z8" i="64"/>
  <c r="Y8" i="64"/>
  <c r="X8" i="64"/>
  <c r="W8" i="64"/>
  <c r="P8" i="64"/>
  <c r="N8" i="64"/>
  <c r="K8" i="64"/>
  <c r="W62" i="64" l="1"/>
  <c r="M62" i="64"/>
  <c r="N17" i="64"/>
  <c r="N7" i="64" s="1"/>
  <c r="M67" i="64"/>
  <c r="M55" i="64"/>
  <c r="M54" i="64" s="1"/>
  <c r="M7" i="64" s="1"/>
  <c r="K55" i="64"/>
  <c r="K54" i="64" s="1"/>
  <c r="O55" i="64" s="1"/>
  <c r="M61" i="64"/>
  <c r="M57" i="64"/>
  <c r="W57" i="64"/>
  <c r="W55" i="64" s="1"/>
  <c r="W54" i="64" s="1"/>
  <c r="K7" i="64" l="1"/>
  <c r="N507" i="51"/>
  <c r="CF522" i="51" l="1"/>
  <c r="CE522" i="51"/>
  <c r="W522" i="51" s="1"/>
  <c r="CC522" i="51"/>
  <c r="CD522" i="51" s="1"/>
  <c r="CB522" i="51"/>
  <c r="BZ522" i="51"/>
  <c r="BX522" i="51"/>
  <c r="BW522" i="51"/>
  <c r="N522" i="51"/>
  <c r="BV522" i="51" s="1"/>
  <c r="T522" i="51"/>
  <c r="Q522" i="51"/>
  <c r="L522" i="51"/>
  <c r="J522" i="51"/>
  <c r="I522" i="51"/>
  <c r="H522" i="51"/>
  <c r="S522" i="51" s="1"/>
  <c r="BS455" i="51"/>
  <c r="BW347" i="51"/>
  <c r="BX347" i="51"/>
  <c r="BZ347" i="51"/>
  <c r="CB347" i="51"/>
  <c r="CC347" i="51"/>
  <c r="CE347" i="51"/>
  <c r="W347" i="51" s="1"/>
  <c r="CA347" i="51" s="1"/>
  <c r="X347" i="51" s="1"/>
  <c r="CF347" i="51"/>
  <c r="T347" i="51"/>
  <c r="N347" i="51"/>
  <c r="BV347" i="51" s="1"/>
  <c r="Q347" i="51"/>
  <c r="L347" i="51"/>
  <c r="H347" i="51"/>
  <c r="S347" i="51" s="1"/>
  <c r="I347" i="51"/>
  <c r="J347" i="51"/>
  <c r="BY347" i="51" s="1"/>
  <c r="T198" i="51"/>
  <c r="Q198" i="51"/>
  <c r="N198" i="51"/>
  <c r="BV198" i="51" s="1"/>
  <c r="L198" i="51"/>
  <c r="H198" i="51"/>
  <c r="S198" i="51" s="1"/>
  <c r="I198" i="51"/>
  <c r="J198" i="51"/>
  <c r="BY198" i="51" s="1"/>
  <c r="BW198" i="51"/>
  <c r="BX198" i="51"/>
  <c r="BZ198" i="51"/>
  <c r="CB198" i="51"/>
  <c r="CC198" i="51"/>
  <c r="CD198" i="51" s="1"/>
  <c r="CE198" i="51"/>
  <c r="W198" i="51" s="1"/>
  <c r="CF198" i="51"/>
  <c r="CF536" i="51"/>
  <c r="CF537" i="51"/>
  <c r="CF538" i="51"/>
  <c r="CF539" i="51"/>
  <c r="CF540" i="51"/>
  <c r="CF541" i="51"/>
  <c r="CF542" i="51"/>
  <c r="CF543" i="51"/>
  <c r="CF544" i="51"/>
  <c r="CF545" i="51"/>
  <c r="CF546" i="51"/>
  <c r="CF547" i="51"/>
  <c r="CF548" i="51"/>
  <c r="CF549" i="51"/>
  <c r="CF550" i="51"/>
  <c r="CF551" i="51"/>
  <c r="CF552" i="51"/>
  <c r="CF553" i="51"/>
  <c r="CF554" i="51"/>
  <c r="CF555" i="51"/>
  <c r="CF556" i="51"/>
  <c r="CF557" i="51"/>
  <c r="CF558" i="51"/>
  <c r="CF559" i="51"/>
  <c r="CF560" i="51"/>
  <c r="CF561" i="51"/>
  <c r="CF562" i="51"/>
  <c r="CF563" i="51"/>
  <c r="CF564" i="51"/>
  <c r="CF565" i="51"/>
  <c r="CF566" i="51"/>
  <c r="CF567" i="51"/>
  <c r="CF568" i="51"/>
  <c r="CF569" i="51"/>
  <c r="CF570" i="51"/>
  <c r="CF571" i="51"/>
  <c r="CF572" i="51"/>
  <c r="CF573" i="51"/>
  <c r="CF574" i="51"/>
  <c r="CF575" i="51"/>
  <c r="CF576" i="51"/>
  <c r="CF577" i="51"/>
  <c r="CF578" i="51"/>
  <c r="CF579" i="51"/>
  <c r="CF580" i="51"/>
  <c r="CF581" i="51"/>
  <c r="CF582" i="51"/>
  <c r="CF583" i="51"/>
  <c r="CF584" i="51"/>
  <c r="CF585" i="51"/>
  <c r="CF586" i="51"/>
  <c r="CF587" i="51"/>
  <c r="CF588" i="51"/>
  <c r="CF589" i="51"/>
  <c r="CF590" i="51"/>
  <c r="CF591" i="51"/>
  <c r="CF592" i="51"/>
  <c r="CF593" i="51"/>
  <c r="CF594" i="51"/>
  <c r="CF595" i="51"/>
  <c r="CF596" i="51"/>
  <c r="CF597" i="51"/>
  <c r="CF598" i="51"/>
  <c r="CF599" i="51"/>
  <c r="CF600" i="51"/>
  <c r="CF601" i="51"/>
  <c r="CF602" i="51"/>
  <c r="CF603" i="51"/>
  <c r="CF604" i="51"/>
  <c r="CF605" i="51"/>
  <c r="CF606" i="51"/>
  <c r="CF607" i="51"/>
  <c r="CF608" i="51"/>
  <c r="CF609" i="51"/>
  <c r="CF610" i="51"/>
  <c r="CF611" i="51"/>
  <c r="CF612" i="51"/>
  <c r="CF613" i="51"/>
  <c r="CF614" i="51"/>
  <c r="CF615" i="51"/>
  <c r="CF616" i="51"/>
  <c r="CF617" i="51"/>
  <c r="CF618" i="51"/>
  <c r="CF619" i="51"/>
  <c r="CF620" i="51"/>
  <c r="CF621" i="51"/>
  <c r="CF622" i="51"/>
  <c r="CF623" i="51"/>
  <c r="CF624" i="51"/>
  <c r="CF625" i="51"/>
  <c r="CF626" i="51"/>
  <c r="CF627" i="51"/>
  <c r="CF628" i="51"/>
  <c r="CF629" i="51"/>
  <c r="CF630" i="51"/>
  <c r="CF631" i="51"/>
  <c r="CF632" i="51"/>
  <c r="CF633" i="51"/>
  <c r="CF634" i="51"/>
  <c r="CF635" i="51"/>
  <c r="CF636" i="51"/>
  <c r="CF637" i="51"/>
  <c r="CF638" i="51"/>
  <c r="CF639" i="51"/>
  <c r="CF640" i="51"/>
  <c r="CF641" i="51"/>
  <c r="CF642" i="51"/>
  <c r="CF643" i="51"/>
  <c r="CF644" i="51"/>
  <c r="CF645" i="51"/>
  <c r="CF646" i="51"/>
  <c r="CF647" i="51"/>
  <c r="CF648" i="51"/>
  <c r="CF649" i="51"/>
  <c r="CF650" i="51"/>
  <c r="CF651" i="51"/>
  <c r="CF652" i="51"/>
  <c r="CF653" i="51"/>
  <c r="CF654" i="51"/>
  <c r="CF655" i="51"/>
  <c r="CF656" i="51"/>
  <c r="CF657" i="51"/>
  <c r="CF658" i="51"/>
  <c r="CF659" i="51"/>
  <c r="CF660" i="51"/>
  <c r="CF661" i="51"/>
  <c r="CF662" i="51"/>
  <c r="CF663" i="51"/>
  <c r="CF664" i="51"/>
  <c r="CF665" i="51"/>
  <c r="CF666" i="51"/>
  <c r="CF667" i="51"/>
  <c r="CF668" i="51"/>
  <c r="CF669" i="51"/>
  <c r="CF670" i="51"/>
  <c r="CF671" i="51"/>
  <c r="CF672" i="51"/>
  <c r="CF673" i="51"/>
  <c r="CF674" i="51"/>
  <c r="CF675" i="51"/>
  <c r="CF676" i="51"/>
  <c r="CF677" i="51"/>
  <c r="CF678" i="51"/>
  <c r="CF679" i="51"/>
  <c r="CF680" i="51"/>
  <c r="CF681" i="51"/>
  <c r="CF682" i="51"/>
  <c r="CF683" i="51"/>
  <c r="CF684" i="51"/>
  <c r="CF685" i="51"/>
  <c r="CF686" i="51"/>
  <c r="CF687" i="51"/>
  <c r="CF688" i="51"/>
  <c r="CF689" i="51"/>
  <c r="CF690" i="51"/>
  <c r="CF691" i="51"/>
  <c r="CF692" i="51"/>
  <c r="CF693" i="51"/>
  <c r="CF694" i="51"/>
  <c r="CF695" i="51"/>
  <c r="CF696" i="51"/>
  <c r="CF697" i="51"/>
  <c r="CF698" i="51"/>
  <c r="CF699" i="51"/>
  <c r="CF700" i="51"/>
  <c r="CF701" i="51"/>
  <c r="CF702" i="51"/>
  <c r="CF703" i="51"/>
  <c r="CF704" i="51"/>
  <c r="CF705" i="51"/>
  <c r="CF706" i="51"/>
  <c r="CF707" i="51"/>
  <c r="CF708" i="51"/>
  <c r="CF709" i="51"/>
  <c r="CF710" i="51"/>
  <c r="CF711" i="51"/>
  <c r="CF712" i="51"/>
  <c r="CF713" i="51"/>
  <c r="CF714" i="51"/>
  <c r="CF715" i="51"/>
  <c r="CF716" i="51"/>
  <c r="CF717" i="51"/>
  <c r="CF718" i="51"/>
  <c r="CF719" i="51"/>
  <c r="CF720" i="51"/>
  <c r="CF721" i="51"/>
  <c r="CF722" i="51"/>
  <c r="CF723" i="51"/>
  <c r="CF724" i="51"/>
  <c r="CF725" i="51"/>
  <c r="CF726" i="51"/>
  <c r="CF727" i="51"/>
  <c r="CF728" i="51"/>
  <c r="CF729" i="51"/>
  <c r="CF730" i="51"/>
  <c r="CF731" i="51"/>
  <c r="CF732" i="51"/>
  <c r="CF733" i="51"/>
  <c r="CF734" i="51"/>
  <c r="CF735" i="51"/>
  <c r="CF736" i="51"/>
  <c r="CF737" i="51"/>
  <c r="CF738" i="51"/>
  <c r="CF739" i="51"/>
  <c r="CF740" i="51"/>
  <c r="CF741" i="51"/>
  <c r="CF742" i="51"/>
  <c r="CF743" i="51"/>
  <c r="CF744" i="51"/>
  <c r="CF745" i="51"/>
  <c r="CF746" i="51"/>
  <c r="CF747" i="51"/>
  <c r="CF748" i="51"/>
  <c r="CF749" i="51"/>
  <c r="CF750" i="51"/>
  <c r="CF751" i="51"/>
  <c r="CF752" i="51"/>
  <c r="CF753" i="51"/>
  <c r="CF754" i="51"/>
  <c r="CF755" i="51"/>
  <c r="CF756" i="51"/>
  <c r="CF757" i="51"/>
  <c r="CF758" i="51"/>
  <c r="CF759" i="51"/>
  <c r="CF760" i="51"/>
  <c r="CF761" i="51"/>
  <c r="CF762" i="51"/>
  <c r="CF763" i="51"/>
  <c r="CF764" i="51"/>
  <c r="CF765" i="51"/>
  <c r="CF766" i="51"/>
  <c r="CF767" i="51"/>
  <c r="CF768" i="51"/>
  <c r="CF769" i="51"/>
  <c r="CF770" i="51"/>
  <c r="CF771" i="51"/>
  <c r="CF772" i="51"/>
  <c r="CF773" i="51"/>
  <c r="CF774" i="51"/>
  <c r="CF775" i="51"/>
  <c r="CF776" i="51"/>
  <c r="CF777" i="51"/>
  <c r="CF778" i="51"/>
  <c r="CF779" i="51"/>
  <c r="CF780" i="51"/>
  <c r="CF781" i="51"/>
  <c r="CF782" i="51"/>
  <c r="CF783" i="51"/>
  <c r="CF784" i="51"/>
  <c r="CF785" i="51"/>
  <c r="CF786" i="51"/>
  <c r="CF787" i="51"/>
  <c r="CF788" i="51"/>
  <c r="CF789" i="51"/>
  <c r="CF790" i="51"/>
  <c r="CF791" i="51"/>
  <c r="CF792" i="51"/>
  <c r="CF793" i="51"/>
  <c r="CF794" i="51"/>
  <c r="CF795" i="51"/>
  <c r="CF796" i="51"/>
  <c r="CF797" i="51"/>
  <c r="CF798" i="51"/>
  <c r="CF799" i="51"/>
  <c r="CF800" i="51"/>
  <c r="CF801" i="51"/>
  <c r="CF802" i="51"/>
  <c r="CF803" i="51"/>
  <c r="CF804" i="51"/>
  <c r="CF805" i="51"/>
  <c r="CF806" i="51"/>
  <c r="CF807" i="51"/>
  <c r="CF808" i="51"/>
  <c r="CF809" i="51"/>
  <c r="CF810" i="51"/>
  <c r="CF811" i="51"/>
  <c r="CF812" i="51"/>
  <c r="CF813" i="51"/>
  <c r="CF814" i="51"/>
  <c r="CF815" i="51"/>
  <c r="CF816" i="51"/>
  <c r="CF817" i="51"/>
  <c r="CF818" i="51"/>
  <c r="CF819" i="51"/>
  <c r="CF820" i="51"/>
  <c r="CF821" i="51"/>
  <c r="CF822" i="51"/>
  <c r="CF823" i="51"/>
  <c r="CF824" i="51"/>
  <c r="CF825" i="51"/>
  <c r="CF826" i="51"/>
  <c r="CF827" i="51"/>
  <c r="CF828" i="51"/>
  <c r="CF829" i="51"/>
  <c r="CF830" i="51"/>
  <c r="CF831" i="51"/>
  <c r="CF832" i="51"/>
  <c r="CF833" i="51"/>
  <c r="CF834" i="51"/>
  <c r="CF835" i="51"/>
  <c r="CF836" i="51"/>
  <c r="CF837" i="51"/>
  <c r="CF838" i="51"/>
  <c r="CF839" i="51"/>
  <c r="CF840" i="51"/>
  <c r="CF841" i="51"/>
  <c r="CF842" i="51"/>
  <c r="CF843" i="51"/>
  <c r="CF844" i="51"/>
  <c r="CF845" i="51"/>
  <c r="CF846" i="51"/>
  <c r="CF847" i="51"/>
  <c r="CF848" i="51"/>
  <c r="CF849" i="51"/>
  <c r="CF850" i="51"/>
  <c r="CF851" i="51"/>
  <c r="CF852" i="51"/>
  <c r="CF853" i="51"/>
  <c r="CF854" i="51"/>
  <c r="CF855" i="51"/>
  <c r="CF856" i="51"/>
  <c r="CF857" i="51"/>
  <c r="CF858" i="51"/>
  <c r="CF859" i="51"/>
  <c r="CF860" i="51"/>
  <c r="CF861" i="51"/>
  <c r="CF862" i="51"/>
  <c r="CF863" i="51"/>
  <c r="CF864" i="51"/>
  <c r="CF865" i="51"/>
  <c r="CF866" i="51"/>
  <c r="CF867" i="51"/>
  <c r="CF868" i="51"/>
  <c r="CF869" i="51"/>
  <c r="CF870" i="51"/>
  <c r="CF871" i="51"/>
  <c r="CF872" i="51"/>
  <c r="CF873" i="51"/>
  <c r="CF874" i="51"/>
  <c r="CF875" i="51"/>
  <c r="CF876" i="51"/>
  <c r="CF877" i="51"/>
  <c r="CF878" i="51"/>
  <c r="CF879" i="51"/>
  <c r="CF880" i="51"/>
  <c r="CF881" i="51"/>
  <c r="CF882" i="51"/>
  <c r="CF883" i="51"/>
  <c r="CF884" i="51"/>
  <c r="CF885" i="51"/>
  <c r="CF886" i="51"/>
  <c r="CF887" i="51"/>
  <c r="CF888" i="51"/>
  <c r="CF889" i="51"/>
  <c r="CF890" i="51"/>
  <c r="CF891" i="51"/>
  <c r="CF892" i="51"/>
  <c r="CF893" i="51"/>
  <c r="CF894" i="51"/>
  <c r="CF895" i="51"/>
  <c r="CF896" i="51"/>
  <c r="CF897" i="51"/>
  <c r="CF898" i="51"/>
  <c r="CF899" i="51"/>
  <c r="CF900" i="51"/>
  <c r="CF901" i="51"/>
  <c r="CF902" i="51"/>
  <c r="CF903" i="51"/>
  <c r="CF904" i="51"/>
  <c r="CF905" i="51"/>
  <c r="CF906" i="51"/>
  <c r="CF907" i="51"/>
  <c r="CF908" i="51"/>
  <c r="CF909" i="51"/>
  <c r="CF910" i="51"/>
  <c r="CF911" i="51"/>
  <c r="CF912" i="51"/>
  <c r="CF913" i="51"/>
  <c r="CF914" i="51"/>
  <c r="CF915" i="51"/>
  <c r="CF916" i="51"/>
  <c r="CF917" i="51"/>
  <c r="CF918" i="51"/>
  <c r="CF919" i="51"/>
  <c r="CF920" i="51"/>
  <c r="CF921" i="51"/>
  <c r="CF922" i="51"/>
  <c r="CF923" i="51"/>
  <c r="CF924" i="51"/>
  <c r="CF925" i="51"/>
  <c r="CF926" i="51"/>
  <c r="CF927" i="51"/>
  <c r="CF928" i="51"/>
  <c r="CF929" i="51"/>
  <c r="CF930" i="51"/>
  <c r="CF931" i="51"/>
  <c r="CF932" i="51"/>
  <c r="CF933" i="51"/>
  <c r="CF934" i="51"/>
  <c r="CF935" i="51"/>
  <c r="CF936" i="51"/>
  <c r="CF937" i="51"/>
  <c r="CF938" i="51"/>
  <c r="CF939" i="51"/>
  <c r="CF940" i="51"/>
  <c r="CF941" i="51"/>
  <c r="CF942" i="51"/>
  <c r="CF943" i="51"/>
  <c r="CF944" i="51"/>
  <c r="CF945" i="51"/>
  <c r="CF946" i="51"/>
  <c r="CF947" i="51"/>
  <c r="CF948" i="51"/>
  <c r="CF949" i="51"/>
  <c r="CF950" i="51"/>
  <c r="CF951" i="51"/>
  <c r="CF952" i="51"/>
  <c r="CF953" i="51"/>
  <c r="CF954" i="51"/>
  <c r="CF955" i="51"/>
  <c r="CF956" i="51"/>
  <c r="CF957" i="51"/>
  <c r="CF958" i="51"/>
  <c r="CF959" i="51"/>
  <c r="CF960" i="51"/>
  <c r="CF961" i="51"/>
  <c r="CF962" i="51"/>
  <c r="CF963" i="51"/>
  <c r="CF964" i="51"/>
  <c r="CF965" i="51"/>
  <c r="CF966" i="51"/>
  <c r="CF967" i="51"/>
  <c r="CF968" i="51"/>
  <c r="CF969" i="51"/>
  <c r="CF970" i="51"/>
  <c r="CF971" i="51"/>
  <c r="CF972" i="51"/>
  <c r="CF973" i="51"/>
  <c r="CF974" i="51"/>
  <c r="CF975" i="51"/>
  <c r="CF976" i="51"/>
  <c r="CF977" i="51"/>
  <c r="CF978" i="51"/>
  <c r="CF979" i="51"/>
  <c r="CF980" i="51"/>
  <c r="CF981" i="51"/>
  <c r="CF982" i="51"/>
  <c r="CF983" i="51"/>
  <c r="CF984" i="51"/>
  <c r="CF985" i="51"/>
  <c r="CF986" i="51"/>
  <c r="CF987" i="51"/>
  <c r="CF988" i="51"/>
  <c r="CF989" i="51"/>
  <c r="CF990" i="51"/>
  <c r="CF991" i="51"/>
  <c r="CF992" i="51"/>
  <c r="CF993" i="51"/>
  <c r="CF994" i="51"/>
  <c r="CF995" i="51"/>
  <c r="CF996" i="51"/>
  <c r="CF997" i="51"/>
  <c r="CF998" i="51"/>
  <c r="CF999" i="51"/>
  <c r="CF1000" i="51"/>
  <c r="CF1001" i="51"/>
  <c r="CF1002" i="51"/>
  <c r="CF1003" i="51"/>
  <c r="CF1004" i="51"/>
  <c r="CF1005" i="51"/>
  <c r="CF1006" i="51"/>
  <c r="CF1007" i="51"/>
  <c r="CF1008" i="51"/>
  <c r="CF1009" i="51"/>
  <c r="CF1010" i="51"/>
  <c r="CF1011" i="51"/>
  <c r="CF1012" i="51"/>
  <c r="CF1013" i="51"/>
  <c r="CF1014" i="51"/>
  <c r="CF1015" i="51"/>
  <c r="CF1016" i="51"/>
  <c r="CF1017" i="51"/>
  <c r="CF1018" i="51"/>
  <c r="CF1019" i="51"/>
  <c r="CF1020" i="51"/>
  <c r="CF1021" i="51"/>
  <c r="CF1022" i="51"/>
  <c r="CF1023" i="51"/>
  <c r="CF1024" i="51"/>
  <c r="CF1025" i="51"/>
  <c r="CF1026" i="51"/>
  <c r="CF1027" i="51"/>
  <c r="CF1028" i="51"/>
  <c r="CF1029" i="51"/>
  <c r="CF1030" i="51"/>
  <c r="CF1031" i="51"/>
  <c r="CF1032" i="51"/>
  <c r="CF1033" i="51"/>
  <c r="CF1034" i="51"/>
  <c r="CF1035" i="51"/>
  <c r="CF1036" i="51"/>
  <c r="CF1037" i="51"/>
  <c r="CF1038" i="51"/>
  <c r="CF1039" i="51"/>
  <c r="CF1040" i="51"/>
  <c r="CF1041" i="51"/>
  <c r="CF1042" i="51"/>
  <c r="CF1043" i="51"/>
  <c r="CF1044" i="51"/>
  <c r="CF1045" i="51"/>
  <c r="CF1046" i="51"/>
  <c r="CF1047" i="51"/>
  <c r="CF1048" i="51"/>
  <c r="CF1049" i="51"/>
  <c r="CF1050" i="51"/>
  <c r="CF1051" i="51"/>
  <c r="CF1052" i="51"/>
  <c r="CF1053" i="51"/>
  <c r="CF1054" i="51"/>
  <c r="CF1055" i="51"/>
  <c r="CF1056" i="51"/>
  <c r="CF1057" i="51"/>
  <c r="CF1058" i="51"/>
  <c r="CF1059" i="51"/>
  <c r="CF1060" i="51"/>
  <c r="CF1061" i="51"/>
  <c r="CF1062" i="51"/>
  <c r="CF1063" i="51"/>
  <c r="CF1064" i="51"/>
  <c r="CF1065" i="51"/>
  <c r="CF1066" i="51"/>
  <c r="CF1067" i="51"/>
  <c r="CF1068" i="51"/>
  <c r="CF1069" i="51"/>
  <c r="CF1070" i="51"/>
  <c r="CF1071" i="51"/>
  <c r="CF1072" i="51"/>
  <c r="CF1073" i="51"/>
  <c r="CF1074" i="51"/>
  <c r="CF1075" i="51"/>
  <c r="CF1076" i="51"/>
  <c r="CF1077" i="51"/>
  <c r="CF1078" i="51"/>
  <c r="CF1079" i="51"/>
  <c r="CF1080" i="51"/>
  <c r="CF1081" i="51"/>
  <c r="CF1082" i="51"/>
  <c r="CF1083" i="51"/>
  <c r="CF1084" i="51"/>
  <c r="CF1085" i="51"/>
  <c r="CF1086" i="51"/>
  <c r="CF1087" i="51"/>
  <c r="CF1088" i="51"/>
  <c r="CF1089" i="51"/>
  <c r="CF1090" i="51"/>
  <c r="CF1091" i="51"/>
  <c r="CF1092" i="51"/>
  <c r="CF1093" i="51"/>
  <c r="CF1094" i="51"/>
  <c r="CF1095" i="51"/>
  <c r="CF1096" i="51"/>
  <c r="CF1097" i="51"/>
  <c r="CF1098" i="51"/>
  <c r="CF1099" i="51"/>
  <c r="CF1100" i="51"/>
  <c r="CF1101" i="51"/>
  <c r="CF1102" i="51"/>
  <c r="CF1103" i="51"/>
  <c r="CF1104" i="51"/>
  <c r="CF1105" i="51"/>
  <c r="CF1106" i="51"/>
  <c r="CF1107" i="51"/>
  <c r="CF1108" i="51"/>
  <c r="CF1109" i="51"/>
  <c r="CF1110" i="51"/>
  <c r="CF1111" i="51"/>
  <c r="CF1112" i="51"/>
  <c r="CF1113" i="51"/>
  <c r="CF1114" i="51"/>
  <c r="CF1115" i="51"/>
  <c r="CF1116" i="51"/>
  <c r="CF1117" i="51"/>
  <c r="CF1118" i="51"/>
  <c r="CF1119" i="51"/>
  <c r="CF1120" i="51"/>
  <c r="CF1121" i="51"/>
  <c r="CF1122" i="51"/>
  <c r="CF1123" i="51"/>
  <c r="CF1124" i="51"/>
  <c r="CF1125" i="51"/>
  <c r="CF1126" i="51"/>
  <c r="CF1127" i="51"/>
  <c r="CF1128" i="51"/>
  <c r="CF1129" i="51"/>
  <c r="CF1130" i="51"/>
  <c r="CF1131" i="51"/>
  <c r="CF1132" i="51"/>
  <c r="CF1133" i="51"/>
  <c r="CF1134" i="51"/>
  <c r="CF1135" i="51"/>
  <c r="CF1136" i="51"/>
  <c r="CF1137" i="51"/>
  <c r="CF1138" i="51"/>
  <c r="CF1139" i="51"/>
  <c r="CF1140" i="51"/>
  <c r="CF1141" i="51"/>
  <c r="CF1142" i="51"/>
  <c r="CF1143" i="51"/>
  <c r="CF1144" i="51"/>
  <c r="CF1145" i="51"/>
  <c r="CF1146" i="51"/>
  <c r="CF1147" i="51"/>
  <c r="CF1148" i="51"/>
  <c r="CF1149" i="51"/>
  <c r="CF1150" i="51"/>
  <c r="CF1151" i="51"/>
  <c r="CF1152" i="51"/>
  <c r="CF1153" i="51"/>
  <c r="CF1154" i="51"/>
  <c r="CF1155" i="51"/>
  <c r="CF1156" i="51"/>
  <c r="CF1157" i="51"/>
  <c r="CF1158" i="51"/>
  <c r="CF1159" i="51"/>
  <c r="CF1160" i="51"/>
  <c r="CF1161" i="51"/>
  <c r="CF1162" i="51"/>
  <c r="CF1163" i="51"/>
  <c r="CF1164" i="51"/>
  <c r="CF1165" i="51"/>
  <c r="CF1166" i="51"/>
  <c r="CF1167" i="51"/>
  <c r="CF1168" i="51"/>
  <c r="CF1169" i="51"/>
  <c r="CF1170" i="51"/>
  <c r="CF1171" i="51"/>
  <c r="CF1172" i="51"/>
  <c r="CF1173" i="51"/>
  <c r="CF1174" i="51"/>
  <c r="CF1175" i="51"/>
  <c r="CF1176" i="51"/>
  <c r="CF1177" i="51"/>
  <c r="CF1178" i="51"/>
  <c r="CF1179" i="51"/>
  <c r="CF1180" i="51"/>
  <c r="CF1181" i="51"/>
  <c r="CF1182" i="51"/>
  <c r="CF1183" i="51"/>
  <c r="CF1184" i="51"/>
  <c r="CF1185" i="51"/>
  <c r="CF1186" i="51"/>
  <c r="CF1187" i="51"/>
  <c r="CF1188" i="51"/>
  <c r="CF1189" i="51"/>
  <c r="CF1190" i="51"/>
  <c r="CF1191" i="51"/>
  <c r="CF1192" i="51"/>
  <c r="CF1193" i="51"/>
  <c r="CF1194" i="51"/>
  <c r="CF1195" i="51"/>
  <c r="CF1196" i="51"/>
  <c r="CF1197" i="51"/>
  <c r="CF1198" i="51"/>
  <c r="CF1199" i="51"/>
  <c r="CF1200" i="51"/>
  <c r="CF1201" i="51"/>
  <c r="CF1202" i="51"/>
  <c r="CF1203" i="51"/>
  <c r="CF1204" i="51"/>
  <c r="CF1205" i="51"/>
  <c r="CF1206" i="51"/>
  <c r="CF1207" i="51"/>
  <c r="CF1208" i="51"/>
  <c r="CF1209" i="51"/>
  <c r="CF1210" i="51"/>
  <c r="CF1211" i="51"/>
  <c r="CF1212" i="51"/>
  <c r="CF1213" i="51"/>
  <c r="CF1214" i="51"/>
  <c r="CF1215" i="51"/>
  <c r="CF1216" i="51"/>
  <c r="CF1217" i="51"/>
  <c r="CF1218" i="51"/>
  <c r="CF1219" i="51"/>
  <c r="CF1220" i="51"/>
  <c r="CF1221" i="51"/>
  <c r="CF1222" i="51"/>
  <c r="CF1223" i="51"/>
  <c r="CF1224" i="51"/>
  <c r="CF1225" i="51"/>
  <c r="CF1226" i="51"/>
  <c r="CF1227" i="51"/>
  <c r="CF1228" i="51"/>
  <c r="CF1229" i="51"/>
  <c r="CF1230" i="51"/>
  <c r="CF1231" i="51"/>
  <c r="CF1232" i="51"/>
  <c r="CF1233" i="51"/>
  <c r="CF1234" i="51"/>
  <c r="CF1235" i="51"/>
  <c r="CF1236" i="51"/>
  <c r="CF1237" i="51"/>
  <c r="CF1238" i="51"/>
  <c r="CF1239" i="51"/>
  <c r="CF1240" i="51"/>
  <c r="CF1241" i="51"/>
  <c r="CF1242" i="51"/>
  <c r="CF1243" i="51"/>
  <c r="CF1244" i="51"/>
  <c r="CF1245" i="51"/>
  <c r="CF1246" i="51"/>
  <c r="CF1247" i="51"/>
  <c r="CF1248" i="51"/>
  <c r="CF1249" i="51"/>
  <c r="CF1250" i="51"/>
  <c r="CF1251" i="51"/>
  <c r="CF1252" i="51"/>
  <c r="CF1253" i="51"/>
  <c r="CF1254" i="51"/>
  <c r="CF1255" i="51"/>
  <c r="CF1256" i="51"/>
  <c r="CF1257" i="51"/>
  <c r="CF1258" i="51"/>
  <c r="CF1259" i="51"/>
  <c r="CF1260" i="51"/>
  <c r="CF204" i="51"/>
  <c r="CF205" i="51"/>
  <c r="CF206" i="51"/>
  <c r="CF207" i="51"/>
  <c r="CF208" i="51"/>
  <c r="CF209" i="51"/>
  <c r="CF210" i="51"/>
  <c r="CF211" i="51"/>
  <c r="CF212" i="51"/>
  <c r="CF213" i="51"/>
  <c r="CF214" i="51"/>
  <c r="CF215" i="51"/>
  <c r="CF216" i="51"/>
  <c r="CF217" i="51"/>
  <c r="CF218" i="51"/>
  <c r="CF219" i="51"/>
  <c r="CF220" i="51"/>
  <c r="CF221" i="51"/>
  <c r="CF222" i="51"/>
  <c r="CF223" i="51"/>
  <c r="CF224" i="51"/>
  <c r="CF225" i="51"/>
  <c r="CF226" i="51"/>
  <c r="CF227" i="51"/>
  <c r="CF228" i="51"/>
  <c r="CF229" i="51"/>
  <c r="CF230" i="51"/>
  <c r="CF231" i="51"/>
  <c r="CF232" i="51"/>
  <c r="CF233" i="51"/>
  <c r="CF234" i="51"/>
  <c r="CF235" i="51"/>
  <c r="CF236" i="51"/>
  <c r="CF237" i="51"/>
  <c r="CF238" i="51"/>
  <c r="CF239" i="51"/>
  <c r="CF240" i="51"/>
  <c r="CF241" i="51"/>
  <c r="CF242" i="51"/>
  <c r="CF243" i="51"/>
  <c r="CF244" i="51"/>
  <c r="CF245" i="51"/>
  <c r="CF246" i="51"/>
  <c r="CF247" i="51"/>
  <c r="CF248" i="51"/>
  <c r="CF249" i="51"/>
  <c r="CF250" i="51"/>
  <c r="CF251" i="51"/>
  <c r="CF252" i="51"/>
  <c r="CF253" i="51"/>
  <c r="CF254" i="51"/>
  <c r="CF255" i="51"/>
  <c r="CF256" i="51"/>
  <c r="CF257" i="51"/>
  <c r="CF258" i="51"/>
  <c r="CF259" i="51"/>
  <c r="CF260" i="51"/>
  <c r="CF261" i="51"/>
  <c r="CF262" i="51"/>
  <c r="CF263" i="51"/>
  <c r="CF264" i="51"/>
  <c r="CF265" i="51"/>
  <c r="CF266" i="51"/>
  <c r="CF267" i="51"/>
  <c r="CF268" i="51"/>
  <c r="CF269" i="51"/>
  <c r="CF270" i="51"/>
  <c r="CF271" i="51"/>
  <c r="CF272" i="51"/>
  <c r="CF273" i="51"/>
  <c r="CF274" i="51"/>
  <c r="CF275" i="51"/>
  <c r="CF276" i="51"/>
  <c r="CF277" i="51"/>
  <c r="CF278" i="51"/>
  <c r="CF279" i="51"/>
  <c r="CF280" i="51"/>
  <c r="CF281" i="51"/>
  <c r="CF282" i="51"/>
  <c r="CF283" i="51"/>
  <c r="CF284" i="51"/>
  <c r="CF285" i="51"/>
  <c r="CF286" i="51"/>
  <c r="CF287" i="51"/>
  <c r="CF288" i="51"/>
  <c r="CF289" i="51"/>
  <c r="CF290" i="51"/>
  <c r="CF291" i="51"/>
  <c r="CF292" i="51"/>
  <c r="CF293" i="51"/>
  <c r="CF294" i="51"/>
  <c r="CF295" i="51"/>
  <c r="CF296" i="51"/>
  <c r="CF297" i="51"/>
  <c r="CF298" i="51"/>
  <c r="CF299" i="51"/>
  <c r="CF300" i="51"/>
  <c r="CF301" i="51"/>
  <c r="CF302" i="51"/>
  <c r="CF303" i="51"/>
  <c r="CF304" i="51"/>
  <c r="CF305" i="51"/>
  <c r="CF306" i="51"/>
  <c r="CF307" i="51"/>
  <c r="CF308" i="51"/>
  <c r="CF309" i="51"/>
  <c r="CF310" i="51"/>
  <c r="CF311" i="51"/>
  <c r="CF312" i="51"/>
  <c r="CF313" i="51"/>
  <c r="CF314" i="51"/>
  <c r="CF315" i="51"/>
  <c r="CF316" i="51"/>
  <c r="CF317" i="51"/>
  <c r="CF318" i="51"/>
  <c r="CF319" i="51"/>
  <c r="CF320" i="51"/>
  <c r="CF321" i="51"/>
  <c r="CF322" i="51"/>
  <c r="CF323" i="51"/>
  <c r="CF324" i="51"/>
  <c r="CF325" i="51"/>
  <c r="CF326" i="51"/>
  <c r="CF327" i="51"/>
  <c r="CF328" i="51"/>
  <c r="CF329" i="51"/>
  <c r="CF330" i="51"/>
  <c r="CF331" i="51"/>
  <c r="CF332" i="51"/>
  <c r="CF333" i="51"/>
  <c r="CF334" i="51"/>
  <c r="CF335" i="51"/>
  <c r="CF336" i="51"/>
  <c r="CF337" i="51"/>
  <c r="CF338" i="51"/>
  <c r="CF339" i="51"/>
  <c r="CF340" i="51"/>
  <c r="CF341" i="51"/>
  <c r="CF342" i="51"/>
  <c r="CF343" i="51"/>
  <c r="CF344" i="51"/>
  <c r="CF345" i="51"/>
  <c r="CF346" i="51"/>
  <c r="CF348" i="51"/>
  <c r="CF349" i="51"/>
  <c r="CF350" i="51"/>
  <c r="CF351" i="51"/>
  <c r="CF352" i="51"/>
  <c r="CF353" i="51"/>
  <c r="CF354" i="51"/>
  <c r="CF355" i="51"/>
  <c r="CF356" i="51"/>
  <c r="CF357" i="51"/>
  <c r="CF358" i="51"/>
  <c r="CF359" i="51"/>
  <c r="CF360" i="51"/>
  <c r="CF361" i="51"/>
  <c r="CF362" i="51"/>
  <c r="CF363" i="51"/>
  <c r="CF364" i="51"/>
  <c r="CF365" i="51"/>
  <c r="CF366" i="51"/>
  <c r="CF367" i="51"/>
  <c r="CF368" i="51"/>
  <c r="CF369" i="51"/>
  <c r="CF370" i="51"/>
  <c r="CF371" i="51"/>
  <c r="CF372" i="51"/>
  <c r="CF373" i="51"/>
  <c r="CF374" i="51"/>
  <c r="CF375" i="51"/>
  <c r="CF376" i="51"/>
  <c r="CF377" i="51"/>
  <c r="CF378" i="51"/>
  <c r="CF379" i="51"/>
  <c r="CF380" i="51"/>
  <c r="CF381" i="51"/>
  <c r="CF382" i="51"/>
  <c r="CF383" i="51"/>
  <c r="CF384" i="51"/>
  <c r="CF385" i="51"/>
  <c r="CF386" i="51"/>
  <c r="CF387" i="51"/>
  <c r="CF388" i="51"/>
  <c r="CF389" i="51"/>
  <c r="CF390" i="51"/>
  <c r="CF391" i="51"/>
  <c r="CF392" i="51"/>
  <c r="CF393" i="51"/>
  <c r="CF394" i="51"/>
  <c r="CF395" i="51"/>
  <c r="CF396" i="51"/>
  <c r="CF397" i="51"/>
  <c r="CF398" i="51"/>
  <c r="CF399" i="51"/>
  <c r="CF400" i="51"/>
  <c r="CF401" i="51"/>
  <c r="CF402" i="51"/>
  <c r="CF403" i="51"/>
  <c r="CF404" i="51"/>
  <c r="CF405" i="51"/>
  <c r="CF406" i="51"/>
  <c r="CF407" i="51"/>
  <c r="CF408" i="51"/>
  <c r="CF409" i="51"/>
  <c r="CF410" i="51"/>
  <c r="CF411" i="51"/>
  <c r="CF412" i="51"/>
  <c r="CF413" i="51"/>
  <c r="CF414" i="51"/>
  <c r="CF415" i="51"/>
  <c r="CF416" i="51"/>
  <c r="CF417" i="51"/>
  <c r="CF418" i="51"/>
  <c r="CF419" i="51"/>
  <c r="CF420" i="51"/>
  <c r="CF421" i="51"/>
  <c r="CF422" i="51"/>
  <c r="CF423" i="51"/>
  <c r="CF424" i="51"/>
  <c r="CF425" i="51"/>
  <c r="CF426" i="51"/>
  <c r="CF427" i="51"/>
  <c r="CF428" i="51"/>
  <c r="CF429" i="51"/>
  <c r="CF430" i="51"/>
  <c r="CF431" i="51"/>
  <c r="CF432" i="51"/>
  <c r="CF433" i="51"/>
  <c r="CF434" i="51"/>
  <c r="CF435" i="51"/>
  <c r="CF436" i="51"/>
  <c r="CF437" i="51"/>
  <c r="CF438" i="51"/>
  <c r="CF439" i="51"/>
  <c r="CF440" i="51"/>
  <c r="CF441" i="51"/>
  <c r="CF442" i="51"/>
  <c r="CF443" i="51"/>
  <c r="CF444" i="51"/>
  <c r="CF445" i="51"/>
  <c r="CF446" i="51"/>
  <c r="CF447" i="51"/>
  <c r="CF448" i="51"/>
  <c r="CF449" i="51"/>
  <c r="CF450" i="51"/>
  <c r="CF451" i="51"/>
  <c r="CF452" i="51"/>
  <c r="CF453" i="51"/>
  <c r="CF454" i="51"/>
  <c r="CF455" i="51"/>
  <c r="CF456" i="51"/>
  <c r="CF457" i="51"/>
  <c r="CF458" i="51"/>
  <c r="CF459" i="51"/>
  <c r="CF460" i="51"/>
  <c r="CF461" i="51"/>
  <c r="CF462" i="51"/>
  <c r="CF463" i="51"/>
  <c r="CF464" i="51"/>
  <c r="CF465" i="51"/>
  <c r="CF466" i="51"/>
  <c r="CF467" i="51"/>
  <c r="CF468" i="51"/>
  <c r="CF470" i="51"/>
  <c r="CF471" i="51"/>
  <c r="CF472" i="51"/>
  <c r="CF473" i="51"/>
  <c r="CF474" i="51"/>
  <c r="CF475" i="51"/>
  <c r="CF476" i="51"/>
  <c r="CF477" i="51"/>
  <c r="CF478" i="51"/>
  <c r="CF479" i="51"/>
  <c r="CF480" i="51"/>
  <c r="CF481" i="51"/>
  <c r="CF482" i="51"/>
  <c r="CF483" i="51"/>
  <c r="CF484" i="51"/>
  <c r="CF485" i="51"/>
  <c r="CF486" i="51"/>
  <c r="CF487" i="51"/>
  <c r="CF488" i="51"/>
  <c r="CF489" i="51"/>
  <c r="CF490" i="51"/>
  <c r="CF491" i="51"/>
  <c r="CF492" i="51"/>
  <c r="CF493" i="51"/>
  <c r="CF494" i="51"/>
  <c r="CF495" i="51"/>
  <c r="CF496" i="51"/>
  <c r="CF497" i="51"/>
  <c r="CF498" i="51"/>
  <c r="CF499" i="51"/>
  <c r="CF500" i="51"/>
  <c r="CF501" i="51"/>
  <c r="CF502" i="51"/>
  <c r="CF503" i="51"/>
  <c r="CF504" i="51"/>
  <c r="CF505" i="51"/>
  <c r="CF506" i="51"/>
  <c r="CF507" i="51"/>
  <c r="CF508" i="51"/>
  <c r="CF509" i="51"/>
  <c r="CF510" i="51"/>
  <c r="CF511" i="51"/>
  <c r="CF512" i="51"/>
  <c r="CF513" i="51"/>
  <c r="CF514" i="51"/>
  <c r="CF515" i="51"/>
  <c r="CF516" i="51"/>
  <c r="CF517" i="51"/>
  <c r="CF518" i="51"/>
  <c r="CF519" i="51"/>
  <c r="CF520" i="51"/>
  <c r="CF521" i="51"/>
  <c r="CF523" i="51"/>
  <c r="CF524" i="51"/>
  <c r="CF525" i="51"/>
  <c r="CF526" i="51"/>
  <c r="CF527" i="51"/>
  <c r="CF528" i="51"/>
  <c r="CF529" i="51"/>
  <c r="CF530" i="51"/>
  <c r="CF531" i="51"/>
  <c r="CF532" i="51"/>
  <c r="CF533" i="51"/>
  <c r="CF534" i="51"/>
  <c r="CF535" i="51"/>
  <c r="CF203" i="51"/>
  <c r="CF17" i="51"/>
  <c r="CF18" i="51"/>
  <c r="CF19" i="51"/>
  <c r="CF20" i="51"/>
  <c r="CF21" i="51"/>
  <c r="CF22" i="51"/>
  <c r="CF23" i="51"/>
  <c r="CF24" i="51"/>
  <c r="CF25" i="51"/>
  <c r="CF26" i="51"/>
  <c r="CF27" i="51"/>
  <c r="CF28" i="51"/>
  <c r="CF29" i="51"/>
  <c r="CF30" i="51"/>
  <c r="CF31" i="51"/>
  <c r="CF32" i="51"/>
  <c r="CF33" i="51"/>
  <c r="CF34" i="51"/>
  <c r="CF35" i="51"/>
  <c r="CF36" i="51"/>
  <c r="CF37" i="51"/>
  <c r="CF38" i="51"/>
  <c r="CF39" i="51"/>
  <c r="CF40" i="51"/>
  <c r="CF41" i="51"/>
  <c r="CF42" i="51"/>
  <c r="CF43" i="51"/>
  <c r="CF44" i="51"/>
  <c r="CF45" i="51"/>
  <c r="CF46" i="51"/>
  <c r="CF47" i="51"/>
  <c r="CF48" i="51"/>
  <c r="CF49" i="51"/>
  <c r="CF50" i="51"/>
  <c r="CF51" i="51"/>
  <c r="CF52" i="51"/>
  <c r="CF53" i="51"/>
  <c r="CF54" i="51"/>
  <c r="CF55" i="51"/>
  <c r="CF56" i="51"/>
  <c r="CF57" i="51"/>
  <c r="CF58" i="51"/>
  <c r="CF59" i="51"/>
  <c r="CF60" i="51"/>
  <c r="CF61" i="51"/>
  <c r="CF62" i="51"/>
  <c r="CF63" i="51"/>
  <c r="CF64" i="51"/>
  <c r="CF65" i="51"/>
  <c r="CF66" i="51"/>
  <c r="CF67" i="51"/>
  <c r="CF68" i="51"/>
  <c r="CF69" i="51"/>
  <c r="CF70" i="51"/>
  <c r="CF71" i="51"/>
  <c r="CF72" i="51"/>
  <c r="CF73" i="51"/>
  <c r="CF74" i="51"/>
  <c r="CF75" i="51"/>
  <c r="CF76" i="51"/>
  <c r="CF77" i="51"/>
  <c r="CF78" i="51"/>
  <c r="CF79" i="51"/>
  <c r="CF80" i="51"/>
  <c r="CF81" i="51"/>
  <c r="CF82" i="51"/>
  <c r="CF83" i="51"/>
  <c r="CF84" i="51"/>
  <c r="CF85" i="51"/>
  <c r="CF86" i="51"/>
  <c r="CF87" i="51"/>
  <c r="CF88" i="51"/>
  <c r="CF89" i="51"/>
  <c r="CF90" i="51"/>
  <c r="CF91" i="51"/>
  <c r="CF92" i="51"/>
  <c r="CF93" i="51"/>
  <c r="CF94" i="51"/>
  <c r="CF95" i="51"/>
  <c r="CF96" i="51"/>
  <c r="CF97" i="51"/>
  <c r="CF98" i="51"/>
  <c r="CF99" i="51"/>
  <c r="CF100" i="51"/>
  <c r="CF101" i="51"/>
  <c r="CF102" i="51"/>
  <c r="CF103" i="51"/>
  <c r="CF104" i="51"/>
  <c r="CF105" i="51"/>
  <c r="CF106" i="51"/>
  <c r="CF107" i="51"/>
  <c r="CF108" i="51"/>
  <c r="CF109" i="51"/>
  <c r="CF110" i="51"/>
  <c r="CF111" i="51"/>
  <c r="CF112" i="51"/>
  <c r="CF113" i="51"/>
  <c r="CF114" i="51"/>
  <c r="CF115" i="51"/>
  <c r="CF116" i="51"/>
  <c r="CF117" i="51"/>
  <c r="CF118" i="51"/>
  <c r="CF119" i="51"/>
  <c r="CF120" i="51"/>
  <c r="CF121" i="51"/>
  <c r="CF122" i="51"/>
  <c r="CF123" i="51"/>
  <c r="CF124" i="51"/>
  <c r="CF125" i="51"/>
  <c r="CF126" i="51"/>
  <c r="CF127" i="51"/>
  <c r="CF128" i="51"/>
  <c r="CF129" i="51"/>
  <c r="CF130" i="51"/>
  <c r="CF131" i="51"/>
  <c r="CF132" i="51"/>
  <c r="CF133" i="51"/>
  <c r="CF134" i="51"/>
  <c r="CF135" i="51"/>
  <c r="CF136" i="51"/>
  <c r="CF137" i="51"/>
  <c r="CF138" i="51"/>
  <c r="CF139" i="51"/>
  <c r="CF140" i="51"/>
  <c r="CF141" i="51"/>
  <c r="CF142" i="51"/>
  <c r="CF143" i="51"/>
  <c r="CF144" i="51"/>
  <c r="CF145" i="51"/>
  <c r="CF146" i="51"/>
  <c r="CF147" i="51"/>
  <c r="CF148" i="51"/>
  <c r="CF149" i="51"/>
  <c r="CF150" i="51"/>
  <c r="CF151" i="51"/>
  <c r="CF152" i="51"/>
  <c r="CF153" i="51"/>
  <c r="CF154" i="51"/>
  <c r="CF155" i="51"/>
  <c r="CF156" i="51"/>
  <c r="CF157" i="51"/>
  <c r="CF158" i="51"/>
  <c r="CF159" i="51"/>
  <c r="CF160" i="51"/>
  <c r="CF161" i="51"/>
  <c r="CF162" i="51"/>
  <c r="CF163" i="51"/>
  <c r="CF164" i="51"/>
  <c r="CF165" i="51"/>
  <c r="CF166" i="51"/>
  <c r="CF167" i="51"/>
  <c r="CF168" i="51"/>
  <c r="CF169" i="51"/>
  <c r="CF170" i="51"/>
  <c r="CF171" i="51"/>
  <c r="CF172" i="51"/>
  <c r="CF173" i="51"/>
  <c r="CF174" i="51"/>
  <c r="CF175" i="51"/>
  <c r="CF176" i="51"/>
  <c r="CF177" i="51"/>
  <c r="CF178" i="51"/>
  <c r="CF179" i="51"/>
  <c r="CF180" i="51"/>
  <c r="CF181" i="51"/>
  <c r="CF182" i="51"/>
  <c r="CF183" i="51"/>
  <c r="CF184" i="51"/>
  <c r="CF185" i="51"/>
  <c r="CF186" i="51"/>
  <c r="CF187" i="51"/>
  <c r="CF188" i="51"/>
  <c r="CF189" i="51"/>
  <c r="CF190" i="51"/>
  <c r="CF191" i="51"/>
  <c r="CF192" i="51"/>
  <c r="CF193" i="51"/>
  <c r="CF194" i="51"/>
  <c r="CF195" i="51"/>
  <c r="CF196" i="51"/>
  <c r="CF197" i="51"/>
  <c r="CF199" i="51"/>
  <c r="CF200" i="51"/>
  <c r="CF201" i="51"/>
  <c r="CF202" i="51"/>
  <c r="CF6" i="51"/>
  <c r="CF7" i="51"/>
  <c r="CF8" i="51"/>
  <c r="CF9" i="51"/>
  <c r="CF10" i="51"/>
  <c r="CF11" i="51"/>
  <c r="CF12" i="51"/>
  <c r="CF13" i="51"/>
  <c r="CF14" i="51"/>
  <c r="CF15" i="51"/>
  <c r="CF16" i="51"/>
  <c r="CF5" i="51"/>
  <c r="CE6" i="51"/>
  <c r="W6" i="51" s="1"/>
  <c r="CE7" i="51"/>
  <c r="W7" i="51" s="1"/>
  <c r="CE8" i="51"/>
  <c r="W8" i="51" s="1"/>
  <c r="CE9" i="51"/>
  <c r="W9" i="51" s="1"/>
  <c r="CE10" i="51"/>
  <c r="W10" i="51" s="1"/>
  <c r="CE11" i="51"/>
  <c r="W11" i="51" s="1"/>
  <c r="CE12" i="51"/>
  <c r="W12" i="51" s="1"/>
  <c r="CE13" i="51"/>
  <c r="W13" i="51" s="1"/>
  <c r="CE14" i="51"/>
  <c r="W14" i="51" s="1"/>
  <c r="CE15" i="51"/>
  <c r="W15" i="51" s="1"/>
  <c r="CE16" i="51"/>
  <c r="W16" i="51" s="1"/>
  <c r="CE17" i="51"/>
  <c r="W17" i="51" s="1"/>
  <c r="CE18" i="51"/>
  <c r="W18" i="51" s="1"/>
  <c r="CE19" i="51"/>
  <c r="W19" i="51" s="1"/>
  <c r="CE20" i="51"/>
  <c r="W20" i="51" s="1"/>
  <c r="CE21" i="51"/>
  <c r="W21" i="51" s="1"/>
  <c r="CE22" i="51"/>
  <c r="W22" i="51" s="1"/>
  <c r="CE23" i="51"/>
  <c r="W23" i="51" s="1"/>
  <c r="CE24" i="51"/>
  <c r="W24" i="51" s="1"/>
  <c r="CE25" i="51"/>
  <c r="W25" i="51" s="1"/>
  <c r="CE26" i="51"/>
  <c r="W26" i="51" s="1"/>
  <c r="CE27" i="51"/>
  <c r="W27" i="51" s="1"/>
  <c r="CE28" i="51"/>
  <c r="W28" i="51" s="1"/>
  <c r="CE29" i="51"/>
  <c r="W29" i="51" s="1"/>
  <c r="CE30" i="51"/>
  <c r="W30" i="51" s="1"/>
  <c r="CE31" i="51"/>
  <c r="W31" i="51" s="1"/>
  <c r="CE32" i="51"/>
  <c r="W32" i="51" s="1"/>
  <c r="CE33" i="51"/>
  <c r="W33" i="51" s="1"/>
  <c r="CE34" i="51"/>
  <c r="W34" i="51" s="1"/>
  <c r="CE35" i="51"/>
  <c r="W35" i="51" s="1"/>
  <c r="CE36" i="51"/>
  <c r="W36" i="51" s="1"/>
  <c r="CE37" i="51"/>
  <c r="W37" i="51" s="1"/>
  <c r="CE38" i="51"/>
  <c r="W38" i="51" s="1"/>
  <c r="CE39" i="51"/>
  <c r="W39" i="51" s="1"/>
  <c r="CE40" i="51"/>
  <c r="W40" i="51" s="1"/>
  <c r="CE41" i="51"/>
  <c r="W41" i="51" s="1"/>
  <c r="CE42" i="51"/>
  <c r="W42" i="51" s="1"/>
  <c r="CE43" i="51"/>
  <c r="W43" i="51" s="1"/>
  <c r="CE44" i="51"/>
  <c r="W44" i="51" s="1"/>
  <c r="CE45" i="51"/>
  <c r="W45" i="51" s="1"/>
  <c r="CE46" i="51"/>
  <c r="W46" i="51" s="1"/>
  <c r="CE47" i="51"/>
  <c r="W47" i="51" s="1"/>
  <c r="CE48" i="51"/>
  <c r="W48" i="51" s="1"/>
  <c r="CE49" i="51"/>
  <c r="W49" i="51" s="1"/>
  <c r="CE50" i="51"/>
  <c r="W50" i="51" s="1"/>
  <c r="CE51" i="51"/>
  <c r="W51" i="51" s="1"/>
  <c r="CE52" i="51"/>
  <c r="W52" i="51" s="1"/>
  <c r="CE53" i="51"/>
  <c r="W53" i="51" s="1"/>
  <c r="CE54" i="51"/>
  <c r="W54" i="51" s="1"/>
  <c r="CE55" i="51"/>
  <c r="W55" i="51" s="1"/>
  <c r="CE56" i="51"/>
  <c r="W56" i="51" s="1"/>
  <c r="CE57" i="51"/>
  <c r="W57" i="51" s="1"/>
  <c r="CE58" i="51"/>
  <c r="W58" i="51" s="1"/>
  <c r="CE59" i="51"/>
  <c r="W59" i="51" s="1"/>
  <c r="CE60" i="51"/>
  <c r="W60" i="51" s="1"/>
  <c r="CE61" i="51"/>
  <c r="W61" i="51" s="1"/>
  <c r="CE62" i="51"/>
  <c r="W62" i="51" s="1"/>
  <c r="CE63" i="51"/>
  <c r="W63" i="51" s="1"/>
  <c r="CE64" i="51"/>
  <c r="W64" i="51" s="1"/>
  <c r="CE65" i="51"/>
  <c r="W65" i="51" s="1"/>
  <c r="CE66" i="51"/>
  <c r="W66" i="51" s="1"/>
  <c r="CE67" i="51"/>
  <c r="W67" i="51" s="1"/>
  <c r="CE68" i="51"/>
  <c r="W68" i="51" s="1"/>
  <c r="CE69" i="51"/>
  <c r="W69" i="51" s="1"/>
  <c r="CE70" i="51"/>
  <c r="W70" i="51" s="1"/>
  <c r="CE71" i="51"/>
  <c r="W71" i="51" s="1"/>
  <c r="CE72" i="51"/>
  <c r="W72" i="51" s="1"/>
  <c r="CE73" i="51"/>
  <c r="W73" i="51" s="1"/>
  <c r="CE74" i="51"/>
  <c r="W74" i="51" s="1"/>
  <c r="CE75" i="51"/>
  <c r="W75" i="51" s="1"/>
  <c r="CE76" i="51"/>
  <c r="W76" i="51" s="1"/>
  <c r="CE77" i="51"/>
  <c r="W77" i="51" s="1"/>
  <c r="CE78" i="51"/>
  <c r="W78" i="51" s="1"/>
  <c r="CE79" i="51"/>
  <c r="W79" i="51" s="1"/>
  <c r="CE80" i="51"/>
  <c r="W80" i="51" s="1"/>
  <c r="CE81" i="51"/>
  <c r="W81" i="51" s="1"/>
  <c r="CE82" i="51"/>
  <c r="W82" i="51" s="1"/>
  <c r="CE83" i="51"/>
  <c r="W83" i="51" s="1"/>
  <c r="CE84" i="51"/>
  <c r="W84" i="51" s="1"/>
  <c r="CE85" i="51"/>
  <c r="W85" i="51" s="1"/>
  <c r="CE86" i="51"/>
  <c r="W86" i="51" s="1"/>
  <c r="CE87" i="51"/>
  <c r="W87" i="51" s="1"/>
  <c r="CE88" i="51"/>
  <c r="W88" i="51" s="1"/>
  <c r="CE89" i="51"/>
  <c r="W89" i="51" s="1"/>
  <c r="CE90" i="51"/>
  <c r="W90" i="51" s="1"/>
  <c r="CE91" i="51"/>
  <c r="W91" i="51" s="1"/>
  <c r="CE92" i="51"/>
  <c r="W92" i="51" s="1"/>
  <c r="CE93" i="51"/>
  <c r="W93" i="51" s="1"/>
  <c r="CE94" i="51"/>
  <c r="W94" i="51" s="1"/>
  <c r="CE95" i="51"/>
  <c r="W95" i="51" s="1"/>
  <c r="CE96" i="51"/>
  <c r="W96" i="51" s="1"/>
  <c r="CE97" i="51"/>
  <c r="W97" i="51" s="1"/>
  <c r="CE98" i="51"/>
  <c r="W98" i="51" s="1"/>
  <c r="CE99" i="51"/>
  <c r="W99" i="51" s="1"/>
  <c r="CE100" i="51"/>
  <c r="W100" i="51" s="1"/>
  <c r="CE101" i="51"/>
  <c r="W101" i="51" s="1"/>
  <c r="CE102" i="51"/>
  <c r="W102" i="51" s="1"/>
  <c r="CE103" i="51"/>
  <c r="W103" i="51" s="1"/>
  <c r="CE104" i="51"/>
  <c r="W104" i="51" s="1"/>
  <c r="CE105" i="51"/>
  <c r="W105" i="51" s="1"/>
  <c r="CE106" i="51"/>
  <c r="W106" i="51" s="1"/>
  <c r="CA106" i="51" s="1"/>
  <c r="X106" i="51" s="1"/>
  <c r="CE107" i="51"/>
  <c r="W107" i="51" s="1"/>
  <c r="CE108" i="51"/>
  <c r="W108" i="51" s="1"/>
  <c r="CE109" i="51"/>
  <c r="W109" i="51" s="1"/>
  <c r="CE110" i="51"/>
  <c r="W110" i="51" s="1"/>
  <c r="CE111" i="51"/>
  <c r="W111" i="51" s="1"/>
  <c r="CE112" i="51"/>
  <c r="W112" i="51" s="1"/>
  <c r="CE113" i="51"/>
  <c r="W113" i="51" s="1"/>
  <c r="CE114" i="51"/>
  <c r="W114" i="51" s="1"/>
  <c r="CE115" i="51"/>
  <c r="W115" i="51" s="1"/>
  <c r="CE116" i="51"/>
  <c r="W116" i="51" s="1"/>
  <c r="CE117" i="51"/>
  <c r="W117" i="51" s="1"/>
  <c r="CE118" i="51"/>
  <c r="W118" i="51" s="1"/>
  <c r="CE119" i="51"/>
  <c r="W119" i="51" s="1"/>
  <c r="CE120" i="51"/>
  <c r="W120" i="51" s="1"/>
  <c r="CE121" i="51"/>
  <c r="W121" i="51" s="1"/>
  <c r="CE122" i="51"/>
  <c r="W122" i="51" s="1"/>
  <c r="CE123" i="51"/>
  <c r="W123" i="51" s="1"/>
  <c r="CE124" i="51"/>
  <c r="W124" i="51" s="1"/>
  <c r="CE125" i="51"/>
  <c r="W125" i="51" s="1"/>
  <c r="CE126" i="51"/>
  <c r="W126" i="51" s="1"/>
  <c r="CE127" i="51"/>
  <c r="W127" i="51" s="1"/>
  <c r="CE128" i="51"/>
  <c r="W128" i="51" s="1"/>
  <c r="CE129" i="51"/>
  <c r="W129" i="51" s="1"/>
  <c r="CE130" i="51"/>
  <c r="W130" i="51" s="1"/>
  <c r="CE131" i="51"/>
  <c r="W131" i="51" s="1"/>
  <c r="CE132" i="51"/>
  <c r="W132" i="51" s="1"/>
  <c r="CE133" i="51"/>
  <c r="W133" i="51" s="1"/>
  <c r="CE134" i="51"/>
  <c r="W134" i="51" s="1"/>
  <c r="CE135" i="51"/>
  <c r="W135" i="51" s="1"/>
  <c r="CE136" i="51"/>
  <c r="W136" i="51" s="1"/>
  <c r="CE137" i="51"/>
  <c r="W137" i="51" s="1"/>
  <c r="CE138" i="51"/>
  <c r="W138" i="51" s="1"/>
  <c r="CE139" i="51"/>
  <c r="W139" i="51" s="1"/>
  <c r="CE140" i="51"/>
  <c r="W140" i="51" s="1"/>
  <c r="CE141" i="51"/>
  <c r="W141" i="51" s="1"/>
  <c r="CE142" i="51"/>
  <c r="W142" i="51" s="1"/>
  <c r="CE143" i="51"/>
  <c r="W143" i="51" s="1"/>
  <c r="CE144" i="51"/>
  <c r="W144" i="51" s="1"/>
  <c r="CE145" i="51"/>
  <c r="W145" i="51" s="1"/>
  <c r="CE146" i="51"/>
  <c r="W146" i="51" s="1"/>
  <c r="CE147" i="51"/>
  <c r="W147" i="51" s="1"/>
  <c r="CE148" i="51"/>
  <c r="W148" i="51" s="1"/>
  <c r="CE149" i="51"/>
  <c r="W149" i="51" s="1"/>
  <c r="CE150" i="51"/>
  <c r="W150" i="51" s="1"/>
  <c r="CE151" i="51"/>
  <c r="W151" i="51" s="1"/>
  <c r="CE152" i="51"/>
  <c r="W152" i="51" s="1"/>
  <c r="CE153" i="51"/>
  <c r="W153" i="51" s="1"/>
  <c r="CE154" i="51"/>
  <c r="W154" i="51" s="1"/>
  <c r="CE155" i="51"/>
  <c r="W155" i="51" s="1"/>
  <c r="CE156" i="51"/>
  <c r="W156" i="51" s="1"/>
  <c r="CE157" i="51"/>
  <c r="W157" i="51" s="1"/>
  <c r="CE158" i="51"/>
  <c r="W158" i="51" s="1"/>
  <c r="CE159" i="51"/>
  <c r="W159" i="51" s="1"/>
  <c r="CE160" i="51"/>
  <c r="W160" i="51" s="1"/>
  <c r="CE161" i="51"/>
  <c r="W161" i="51" s="1"/>
  <c r="CE162" i="51"/>
  <c r="W162" i="51" s="1"/>
  <c r="CE163" i="51"/>
  <c r="W163" i="51" s="1"/>
  <c r="CE164" i="51"/>
  <c r="W164" i="51" s="1"/>
  <c r="CE165" i="51"/>
  <c r="W165" i="51" s="1"/>
  <c r="CE166" i="51"/>
  <c r="W166" i="51" s="1"/>
  <c r="CE167" i="51"/>
  <c r="W167" i="51" s="1"/>
  <c r="CE168" i="51"/>
  <c r="W168" i="51" s="1"/>
  <c r="CE169" i="51"/>
  <c r="W169" i="51" s="1"/>
  <c r="CE170" i="51"/>
  <c r="W170" i="51" s="1"/>
  <c r="CE171" i="51"/>
  <c r="W171" i="51" s="1"/>
  <c r="CE172" i="51"/>
  <c r="W172" i="51" s="1"/>
  <c r="CE173" i="51"/>
  <c r="W173" i="51" s="1"/>
  <c r="CE174" i="51"/>
  <c r="W174" i="51" s="1"/>
  <c r="CE175" i="51"/>
  <c r="W175" i="51" s="1"/>
  <c r="CE176" i="51"/>
  <c r="W176" i="51" s="1"/>
  <c r="CE177" i="51"/>
  <c r="W177" i="51" s="1"/>
  <c r="CE178" i="51"/>
  <c r="W178" i="51" s="1"/>
  <c r="CE179" i="51"/>
  <c r="W179" i="51" s="1"/>
  <c r="CE180" i="51"/>
  <c r="W180" i="51" s="1"/>
  <c r="CE181" i="51"/>
  <c r="W181" i="51" s="1"/>
  <c r="CE182" i="51"/>
  <c r="W182" i="51" s="1"/>
  <c r="CE183" i="51"/>
  <c r="W183" i="51" s="1"/>
  <c r="CE184" i="51"/>
  <c r="W184" i="51" s="1"/>
  <c r="CE185" i="51"/>
  <c r="W185" i="51" s="1"/>
  <c r="CA185" i="51" s="1"/>
  <c r="X185" i="51" s="1"/>
  <c r="CE186" i="51"/>
  <c r="W186" i="51" s="1"/>
  <c r="CA186" i="51" s="1"/>
  <c r="X186" i="51" s="1"/>
  <c r="CE187" i="51"/>
  <c r="W187" i="51" s="1"/>
  <c r="CE188" i="51"/>
  <c r="W188" i="51" s="1"/>
  <c r="CE189" i="51"/>
  <c r="W189" i="51" s="1"/>
  <c r="CE190" i="51"/>
  <c r="W190" i="51" s="1"/>
  <c r="CE191" i="51"/>
  <c r="W191" i="51" s="1"/>
  <c r="CE192" i="51"/>
  <c r="W192" i="51" s="1"/>
  <c r="CE193" i="51"/>
  <c r="W193" i="51" s="1"/>
  <c r="CE194" i="51"/>
  <c r="W194" i="51" s="1"/>
  <c r="CE195" i="51"/>
  <c r="W195" i="51" s="1"/>
  <c r="CE196" i="51"/>
  <c r="W196" i="51" s="1"/>
  <c r="CE197" i="51"/>
  <c r="W197" i="51" s="1"/>
  <c r="CA197" i="51" s="1"/>
  <c r="X197" i="51" s="1"/>
  <c r="CE199" i="51"/>
  <c r="W199" i="51" s="1"/>
  <c r="CA199" i="51" s="1"/>
  <c r="X199" i="51" s="1"/>
  <c r="CE200" i="51"/>
  <c r="W200" i="51" s="1"/>
  <c r="CA200" i="51" s="1"/>
  <c r="X200" i="51" s="1"/>
  <c r="CE201" i="51"/>
  <c r="W201" i="51" s="1"/>
  <c r="CA201" i="51" s="1"/>
  <c r="X201" i="51" s="1"/>
  <c r="CE202" i="51"/>
  <c r="W202" i="51" s="1"/>
  <c r="CA202" i="51" s="1"/>
  <c r="X202" i="51" s="1"/>
  <c r="CE203" i="51"/>
  <c r="W203" i="51" s="1"/>
  <c r="CE204" i="51"/>
  <c r="W204" i="51" s="1"/>
  <c r="CE205" i="51"/>
  <c r="W205" i="51" s="1"/>
  <c r="CE206" i="51"/>
  <c r="W206" i="51" s="1"/>
  <c r="CE207" i="51"/>
  <c r="W207" i="51" s="1"/>
  <c r="CE208" i="51"/>
  <c r="W208" i="51" s="1"/>
  <c r="CE209" i="51"/>
  <c r="W209" i="51" s="1"/>
  <c r="CE210" i="51"/>
  <c r="W210" i="51" s="1"/>
  <c r="CE211" i="51"/>
  <c r="W211" i="51" s="1"/>
  <c r="CE212" i="51"/>
  <c r="W212" i="51" s="1"/>
  <c r="CE213" i="51"/>
  <c r="W213" i="51" s="1"/>
  <c r="CE214" i="51"/>
  <c r="W214" i="51" s="1"/>
  <c r="CE215" i="51"/>
  <c r="W215" i="51" s="1"/>
  <c r="CE216" i="51"/>
  <c r="W216" i="51" s="1"/>
  <c r="CE217" i="51"/>
  <c r="W217" i="51" s="1"/>
  <c r="CE218" i="51"/>
  <c r="W218" i="51" s="1"/>
  <c r="CE219" i="51"/>
  <c r="W219" i="51" s="1"/>
  <c r="CE220" i="51"/>
  <c r="W220" i="51" s="1"/>
  <c r="CE221" i="51"/>
  <c r="W221" i="51" s="1"/>
  <c r="CE222" i="51"/>
  <c r="W222" i="51" s="1"/>
  <c r="CE223" i="51"/>
  <c r="W223" i="51" s="1"/>
  <c r="CE224" i="51"/>
  <c r="W224" i="51" s="1"/>
  <c r="CE225" i="51"/>
  <c r="W225" i="51" s="1"/>
  <c r="CE226" i="51"/>
  <c r="W226" i="51" s="1"/>
  <c r="CE227" i="51"/>
  <c r="W227" i="51" s="1"/>
  <c r="CE228" i="51"/>
  <c r="W228" i="51" s="1"/>
  <c r="CE229" i="51"/>
  <c r="W229" i="51" s="1"/>
  <c r="CE230" i="51"/>
  <c r="W230" i="51" s="1"/>
  <c r="CE231" i="51"/>
  <c r="W231" i="51" s="1"/>
  <c r="CE232" i="51"/>
  <c r="W232" i="51" s="1"/>
  <c r="CE233" i="51"/>
  <c r="W233" i="51" s="1"/>
  <c r="CE234" i="51"/>
  <c r="W234" i="51" s="1"/>
  <c r="CE235" i="51"/>
  <c r="W235" i="51" s="1"/>
  <c r="CE236" i="51"/>
  <c r="W236" i="51" s="1"/>
  <c r="CE237" i="51"/>
  <c r="W237" i="51" s="1"/>
  <c r="CE238" i="51"/>
  <c r="W238" i="51" s="1"/>
  <c r="CE239" i="51"/>
  <c r="W239" i="51" s="1"/>
  <c r="CE240" i="51"/>
  <c r="W240" i="51" s="1"/>
  <c r="CE241" i="51"/>
  <c r="W241" i="51" s="1"/>
  <c r="CE242" i="51"/>
  <c r="W242" i="51" s="1"/>
  <c r="CE243" i="51"/>
  <c r="W243" i="51" s="1"/>
  <c r="CE244" i="51"/>
  <c r="W244" i="51" s="1"/>
  <c r="CE245" i="51"/>
  <c r="W245" i="51" s="1"/>
  <c r="CE246" i="51"/>
  <c r="W246" i="51" s="1"/>
  <c r="CE247" i="51"/>
  <c r="W247" i="51" s="1"/>
  <c r="CE248" i="51"/>
  <c r="W248" i="51" s="1"/>
  <c r="CE249" i="51"/>
  <c r="W249" i="51" s="1"/>
  <c r="CE250" i="51"/>
  <c r="W250" i="51" s="1"/>
  <c r="CE251" i="51"/>
  <c r="W251" i="51" s="1"/>
  <c r="CE252" i="51"/>
  <c r="W252" i="51" s="1"/>
  <c r="CE253" i="51"/>
  <c r="W253" i="51" s="1"/>
  <c r="CE254" i="51"/>
  <c r="W254" i="51" s="1"/>
  <c r="CE255" i="51"/>
  <c r="W255" i="51" s="1"/>
  <c r="CE256" i="51"/>
  <c r="W256" i="51" s="1"/>
  <c r="CE257" i="51"/>
  <c r="W257" i="51" s="1"/>
  <c r="CE258" i="51"/>
  <c r="W258" i="51" s="1"/>
  <c r="CE259" i="51"/>
  <c r="W259" i="51" s="1"/>
  <c r="CE260" i="51"/>
  <c r="W260" i="51" s="1"/>
  <c r="CE261" i="51"/>
  <c r="W261" i="51" s="1"/>
  <c r="CE262" i="51"/>
  <c r="W262" i="51" s="1"/>
  <c r="CE263" i="51"/>
  <c r="W263" i="51" s="1"/>
  <c r="CE264" i="51"/>
  <c r="W264" i="51" s="1"/>
  <c r="CE265" i="51"/>
  <c r="W265" i="51" s="1"/>
  <c r="CE266" i="51"/>
  <c r="W266" i="51" s="1"/>
  <c r="CE267" i="51"/>
  <c r="W267" i="51" s="1"/>
  <c r="CE268" i="51"/>
  <c r="W268" i="51" s="1"/>
  <c r="CE269" i="51"/>
  <c r="W269" i="51" s="1"/>
  <c r="CE270" i="51"/>
  <c r="W270" i="51" s="1"/>
  <c r="CE271" i="51"/>
  <c r="W271" i="51" s="1"/>
  <c r="CE272" i="51"/>
  <c r="W272" i="51" s="1"/>
  <c r="CE273" i="51"/>
  <c r="W273" i="51" s="1"/>
  <c r="CE274" i="51"/>
  <c r="W274" i="51" s="1"/>
  <c r="CE275" i="51"/>
  <c r="W275" i="51" s="1"/>
  <c r="CE276" i="51"/>
  <c r="W276" i="51" s="1"/>
  <c r="CE277" i="51"/>
  <c r="W277" i="51" s="1"/>
  <c r="CE278" i="51"/>
  <c r="W278" i="51" s="1"/>
  <c r="CE279" i="51"/>
  <c r="W279" i="51" s="1"/>
  <c r="CE280" i="51"/>
  <c r="W280" i="51" s="1"/>
  <c r="CE281" i="51"/>
  <c r="W281" i="51" s="1"/>
  <c r="CE282" i="51"/>
  <c r="W282" i="51" s="1"/>
  <c r="CE283" i="51"/>
  <c r="W283" i="51" s="1"/>
  <c r="CE284" i="51"/>
  <c r="W284" i="51" s="1"/>
  <c r="CE285" i="51"/>
  <c r="W285" i="51" s="1"/>
  <c r="CE286" i="51"/>
  <c r="W286" i="51" s="1"/>
  <c r="CE287" i="51"/>
  <c r="W287" i="51" s="1"/>
  <c r="CE288" i="51"/>
  <c r="W288" i="51" s="1"/>
  <c r="CE289" i="51"/>
  <c r="W289" i="51" s="1"/>
  <c r="CE290" i="51"/>
  <c r="W290" i="51" s="1"/>
  <c r="CE291" i="51"/>
  <c r="W291" i="51" s="1"/>
  <c r="CE292" i="51"/>
  <c r="W292" i="51" s="1"/>
  <c r="CE293" i="51"/>
  <c r="W293" i="51" s="1"/>
  <c r="CE294" i="51"/>
  <c r="W294" i="51" s="1"/>
  <c r="CE295" i="51"/>
  <c r="W295" i="51" s="1"/>
  <c r="CE296" i="51"/>
  <c r="W296" i="51" s="1"/>
  <c r="CE297" i="51"/>
  <c r="W297" i="51" s="1"/>
  <c r="CE298" i="51"/>
  <c r="W298" i="51" s="1"/>
  <c r="CE299" i="51"/>
  <c r="W299" i="51" s="1"/>
  <c r="CE300" i="51"/>
  <c r="W300" i="51" s="1"/>
  <c r="CE301" i="51"/>
  <c r="W301" i="51" s="1"/>
  <c r="CE302" i="51"/>
  <c r="W302" i="51" s="1"/>
  <c r="CE303" i="51"/>
  <c r="W303" i="51" s="1"/>
  <c r="CE304" i="51"/>
  <c r="W304" i="51" s="1"/>
  <c r="CE305" i="51"/>
  <c r="W305" i="51" s="1"/>
  <c r="CE306" i="51"/>
  <c r="W306" i="51" s="1"/>
  <c r="CE307" i="51"/>
  <c r="W307" i="51" s="1"/>
  <c r="CE308" i="51"/>
  <c r="W308" i="51" s="1"/>
  <c r="CE309" i="51"/>
  <c r="W309" i="51" s="1"/>
  <c r="CE310" i="51"/>
  <c r="W310" i="51" s="1"/>
  <c r="CE311" i="51"/>
  <c r="W311" i="51" s="1"/>
  <c r="CE312" i="51"/>
  <c r="W312" i="51" s="1"/>
  <c r="CE313" i="51"/>
  <c r="W313" i="51" s="1"/>
  <c r="CE314" i="51"/>
  <c r="W314" i="51" s="1"/>
  <c r="CE315" i="51"/>
  <c r="W315" i="51" s="1"/>
  <c r="CE316" i="51"/>
  <c r="W316" i="51" s="1"/>
  <c r="CE317" i="51"/>
  <c r="W317" i="51" s="1"/>
  <c r="CE318" i="51"/>
  <c r="W318" i="51" s="1"/>
  <c r="CE319" i="51"/>
  <c r="W319" i="51" s="1"/>
  <c r="CE320" i="51"/>
  <c r="W320" i="51" s="1"/>
  <c r="CE321" i="51"/>
  <c r="W321" i="51" s="1"/>
  <c r="CE322" i="51"/>
  <c r="W322" i="51" s="1"/>
  <c r="CE323" i="51"/>
  <c r="W323" i="51" s="1"/>
  <c r="CE324" i="51"/>
  <c r="W324" i="51" s="1"/>
  <c r="CE325" i="51"/>
  <c r="W325" i="51" s="1"/>
  <c r="CE326" i="51"/>
  <c r="W326" i="51" s="1"/>
  <c r="CE327" i="51"/>
  <c r="W327" i="51" s="1"/>
  <c r="CE328" i="51"/>
  <c r="W328" i="51" s="1"/>
  <c r="CE329" i="51"/>
  <c r="W329" i="51" s="1"/>
  <c r="CE330" i="51"/>
  <c r="W330" i="51" s="1"/>
  <c r="CE331" i="51"/>
  <c r="W331" i="51" s="1"/>
  <c r="CE332" i="51"/>
  <c r="W332" i="51" s="1"/>
  <c r="CE333" i="51"/>
  <c r="W333" i="51" s="1"/>
  <c r="CE334" i="51"/>
  <c r="W334" i="51" s="1"/>
  <c r="CE335" i="51"/>
  <c r="W335" i="51" s="1"/>
  <c r="CE336" i="51"/>
  <c r="W336" i="51" s="1"/>
  <c r="CE337" i="51"/>
  <c r="W337" i="51" s="1"/>
  <c r="CE338" i="51"/>
  <c r="W338" i="51" s="1"/>
  <c r="CE339" i="51"/>
  <c r="W339" i="51" s="1"/>
  <c r="CE340" i="51"/>
  <c r="W340" i="51" s="1"/>
  <c r="CE341" i="51"/>
  <c r="W341" i="51" s="1"/>
  <c r="CE342" i="51"/>
  <c r="W342" i="51" s="1"/>
  <c r="CE343" i="51"/>
  <c r="W343" i="51" s="1"/>
  <c r="CE344" i="51"/>
  <c r="W344" i="51" s="1"/>
  <c r="CE345" i="51"/>
  <c r="W345" i="51" s="1"/>
  <c r="CE346" i="51"/>
  <c r="W346" i="51" s="1"/>
  <c r="CE348" i="51"/>
  <c r="W348" i="51" s="1"/>
  <c r="CE349" i="51"/>
  <c r="W349" i="51" s="1"/>
  <c r="CE350" i="51"/>
  <c r="W350" i="51" s="1"/>
  <c r="CE351" i="51"/>
  <c r="W351" i="51" s="1"/>
  <c r="CE352" i="51"/>
  <c r="W352" i="51" s="1"/>
  <c r="CE353" i="51"/>
  <c r="W353" i="51" s="1"/>
  <c r="CE354" i="51"/>
  <c r="W354" i="51" s="1"/>
  <c r="CE355" i="51"/>
  <c r="W355" i="51" s="1"/>
  <c r="CE356" i="51"/>
  <c r="W356" i="51" s="1"/>
  <c r="CE357" i="51"/>
  <c r="W357" i="51" s="1"/>
  <c r="CE358" i="51"/>
  <c r="W358" i="51" s="1"/>
  <c r="CE359" i="51"/>
  <c r="W359" i="51" s="1"/>
  <c r="CE360" i="51"/>
  <c r="W360" i="51" s="1"/>
  <c r="CE361" i="51"/>
  <c r="W361" i="51" s="1"/>
  <c r="CE362" i="51"/>
  <c r="W362" i="51" s="1"/>
  <c r="CE363" i="51"/>
  <c r="W363" i="51" s="1"/>
  <c r="CE364" i="51"/>
  <c r="W364" i="51" s="1"/>
  <c r="CE365" i="51"/>
  <c r="W365" i="51" s="1"/>
  <c r="CE366" i="51"/>
  <c r="W366" i="51" s="1"/>
  <c r="CE367" i="51"/>
  <c r="W367" i="51" s="1"/>
  <c r="CE368" i="51"/>
  <c r="W368" i="51" s="1"/>
  <c r="CE369" i="51"/>
  <c r="W369" i="51" s="1"/>
  <c r="CE370" i="51"/>
  <c r="W370" i="51" s="1"/>
  <c r="CE371" i="51"/>
  <c r="W371" i="51" s="1"/>
  <c r="CE372" i="51"/>
  <c r="W372" i="51" s="1"/>
  <c r="CE373" i="51"/>
  <c r="W373" i="51" s="1"/>
  <c r="CE374" i="51"/>
  <c r="W374" i="51" s="1"/>
  <c r="CE375" i="51"/>
  <c r="W375" i="51" s="1"/>
  <c r="CE376" i="51"/>
  <c r="W376" i="51" s="1"/>
  <c r="CE377" i="51"/>
  <c r="W377" i="51" s="1"/>
  <c r="CE378" i="51"/>
  <c r="W378" i="51" s="1"/>
  <c r="CE379" i="51"/>
  <c r="W379" i="51" s="1"/>
  <c r="CE380" i="51"/>
  <c r="W380" i="51" s="1"/>
  <c r="CE381" i="51"/>
  <c r="W381" i="51" s="1"/>
  <c r="CE382" i="51"/>
  <c r="W382" i="51" s="1"/>
  <c r="CE383" i="51"/>
  <c r="W383" i="51" s="1"/>
  <c r="CE384" i="51"/>
  <c r="W384" i="51" s="1"/>
  <c r="CE385" i="51"/>
  <c r="W385" i="51" s="1"/>
  <c r="CE386" i="51"/>
  <c r="W386" i="51" s="1"/>
  <c r="CE387" i="51"/>
  <c r="W387" i="51" s="1"/>
  <c r="CE388" i="51"/>
  <c r="W388" i="51" s="1"/>
  <c r="CE389" i="51"/>
  <c r="W389" i="51" s="1"/>
  <c r="CE390" i="51"/>
  <c r="W390" i="51" s="1"/>
  <c r="CE391" i="51"/>
  <c r="W391" i="51" s="1"/>
  <c r="CE392" i="51"/>
  <c r="W392" i="51" s="1"/>
  <c r="CE393" i="51"/>
  <c r="W393" i="51" s="1"/>
  <c r="CE394" i="51"/>
  <c r="W394" i="51" s="1"/>
  <c r="CE395" i="51"/>
  <c r="W395" i="51" s="1"/>
  <c r="CE396" i="51"/>
  <c r="W396" i="51" s="1"/>
  <c r="CE397" i="51"/>
  <c r="W397" i="51" s="1"/>
  <c r="CE398" i="51"/>
  <c r="W398" i="51" s="1"/>
  <c r="CE399" i="51"/>
  <c r="W399" i="51" s="1"/>
  <c r="CE400" i="51"/>
  <c r="W400" i="51" s="1"/>
  <c r="CE401" i="51"/>
  <c r="W401" i="51" s="1"/>
  <c r="CE402" i="51"/>
  <c r="W402" i="51" s="1"/>
  <c r="CE403" i="51"/>
  <c r="W403" i="51" s="1"/>
  <c r="CE404" i="51"/>
  <c r="W404" i="51" s="1"/>
  <c r="CE405" i="51"/>
  <c r="W405" i="51" s="1"/>
  <c r="CE406" i="51"/>
  <c r="W406" i="51" s="1"/>
  <c r="CE407" i="51"/>
  <c r="W407" i="51" s="1"/>
  <c r="CE408" i="51"/>
  <c r="W408" i="51" s="1"/>
  <c r="CE409" i="51"/>
  <c r="W409" i="51" s="1"/>
  <c r="CE410" i="51"/>
  <c r="W410" i="51" s="1"/>
  <c r="CE411" i="51"/>
  <c r="W411" i="51" s="1"/>
  <c r="CE412" i="51"/>
  <c r="W412" i="51" s="1"/>
  <c r="CE413" i="51"/>
  <c r="W413" i="51" s="1"/>
  <c r="CE414" i="51"/>
  <c r="W414" i="51" s="1"/>
  <c r="CE415" i="51"/>
  <c r="W415" i="51" s="1"/>
  <c r="CE416" i="51"/>
  <c r="W416" i="51" s="1"/>
  <c r="CE417" i="51"/>
  <c r="W417" i="51" s="1"/>
  <c r="CE418" i="51"/>
  <c r="W418" i="51" s="1"/>
  <c r="CE419" i="51"/>
  <c r="W419" i="51" s="1"/>
  <c r="CE420" i="51"/>
  <c r="W420" i="51" s="1"/>
  <c r="CE421" i="51"/>
  <c r="W421" i="51" s="1"/>
  <c r="CE422" i="51"/>
  <c r="W422" i="51" s="1"/>
  <c r="CE423" i="51"/>
  <c r="W423" i="51" s="1"/>
  <c r="CE424" i="51"/>
  <c r="W424" i="51" s="1"/>
  <c r="CE425" i="51"/>
  <c r="W425" i="51" s="1"/>
  <c r="CE426" i="51"/>
  <c r="W426" i="51" s="1"/>
  <c r="CE427" i="51"/>
  <c r="W427" i="51" s="1"/>
  <c r="CE428" i="51"/>
  <c r="W428" i="51" s="1"/>
  <c r="CE429" i="51"/>
  <c r="W429" i="51" s="1"/>
  <c r="CE430" i="51"/>
  <c r="W430" i="51" s="1"/>
  <c r="CE431" i="51"/>
  <c r="W431" i="51" s="1"/>
  <c r="CE432" i="51"/>
  <c r="W432" i="51" s="1"/>
  <c r="CE433" i="51"/>
  <c r="W433" i="51" s="1"/>
  <c r="CE434" i="51"/>
  <c r="W434" i="51" s="1"/>
  <c r="CE435" i="51"/>
  <c r="W435" i="51" s="1"/>
  <c r="CE436" i="51"/>
  <c r="W436" i="51" s="1"/>
  <c r="CE437" i="51"/>
  <c r="W437" i="51" s="1"/>
  <c r="CE438" i="51"/>
  <c r="W438" i="51" s="1"/>
  <c r="CE439" i="51"/>
  <c r="W439" i="51" s="1"/>
  <c r="CE440" i="51"/>
  <c r="W440" i="51" s="1"/>
  <c r="CE441" i="51"/>
  <c r="W441" i="51" s="1"/>
  <c r="CE442" i="51"/>
  <c r="W442" i="51" s="1"/>
  <c r="CE443" i="51"/>
  <c r="W443" i="51" s="1"/>
  <c r="CE444" i="51"/>
  <c r="W444" i="51" s="1"/>
  <c r="CE446" i="51"/>
  <c r="W446" i="51" s="1"/>
  <c r="CE447" i="51"/>
  <c r="W447" i="51" s="1"/>
  <c r="CE448" i="51"/>
  <c r="W448" i="51" s="1"/>
  <c r="CE449" i="51"/>
  <c r="W449" i="51" s="1"/>
  <c r="CE450" i="51"/>
  <c r="W450" i="51" s="1"/>
  <c r="CE451" i="51"/>
  <c r="W451" i="51" s="1"/>
  <c r="CE452" i="51"/>
  <c r="W452" i="51" s="1"/>
  <c r="CE453" i="51"/>
  <c r="W453" i="51" s="1"/>
  <c r="CE454" i="51"/>
  <c r="W454" i="51" s="1"/>
  <c r="CE455" i="51"/>
  <c r="W455" i="51" s="1"/>
  <c r="CE456" i="51"/>
  <c r="W456" i="51" s="1"/>
  <c r="CE457" i="51"/>
  <c r="W457" i="51" s="1"/>
  <c r="CE458" i="51"/>
  <c r="W458" i="51" s="1"/>
  <c r="CE459" i="51"/>
  <c r="W459" i="51" s="1"/>
  <c r="CE460" i="51"/>
  <c r="W460" i="51" s="1"/>
  <c r="CE461" i="51"/>
  <c r="W461" i="51" s="1"/>
  <c r="CE462" i="51"/>
  <c r="W462" i="51" s="1"/>
  <c r="CE463" i="51"/>
  <c r="W463" i="51" s="1"/>
  <c r="CE464" i="51"/>
  <c r="W464" i="51" s="1"/>
  <c r="CE465" i="51"/>
  <c r="W465" i="51" s="1"/>
  <c r="CE466" i="51"/>
  <c r="W466" i="51" s="1"/>
  <c r="CE467" i="51"/>
  <c r="W467" i="51" s="1"/>
  <c r="CE468" i="51"/>
  <c r="W468" i="51" s="1"/>
  <c r="CE470" i="51"/>
  <c r="W470" i="51" s="1"/>
  <c r="CE471" i="51"/>
  <c r="W471" i="51" s="1"/>
  <c r="CE472" i="51"/>
  <c r="W472" i="51" s="1"/>
  <c r="CE473" i="51"/>
  <c r="W473" i="51" s="1"/>
  <c r="CE474" i="51"/>
  <c r="W474" i="51" s="1"/>
  <c r="CE475" i="51"/>
  <c r="W475" i="51" s="1"/>
  <c r="CE476" i="51"/>
  <c r="W476" i="51" s="1"/>
  <c r="CE477" i="51"/>
  <c r="W477" i="51" s="1"/>
  <c r="CE478" i="51"/>
  <c r="W478" i="51" s="1"/>
  <c r="CE479" i="51"/>
  <c r="W479" i="51" s="1"/>
  <c r="CE480" i="51"/>
  <c r="W480" i="51" s="1"/>
  <c r="CE481" i="51"/>
  <c r="W481" i="51" s="1"/>
  <c r="CE482" i="51"/>
  <c r="W482" i="51" s="1"/>
  <c r="CE483" i="51"/>
  <c r="W483" i="51" s="1"/>
  <c r="CE484" i="51"/>
  <c r="W484" i="51" s="1"/>
  <c r="CE485" i="51"/>
  <c r="W485" i="51" s="1"/>
  <c r="CE486" i="51"/>
  <c r="W486" i="51" s="1"/>
  <c r="CE487" i="51"/>
  <c r="W487" i="51" s="1"/>
  <c r="CE488" i="51"/>
  <c r="W488" i="51" s="1"/>
  <c r="CE489" i="51"/>
  <c r="W489" i="51" s="1"/>
  <c r="CE490" i="51"/>
  <c r="W490" i="51" s="1"/>
  <c r="CE491" i="51"/>
  <c r="W491" i="51" s="1"/>
  <c r="CE492" i="51"/>
  <c r="W492" i="51" s="1"/>
  <c r="CE493" i="51"/>
  <c r="W493" i="51" s="1"/>
  <c r="CE494" i="51"/>
  <c r="W494" i="51" s="1"/>
  <c r="CE495" i="51"/>
  <c r="W495" i="51" s="1"/>
  <c r="CE496" i="51"/>
  <c r="W496" i="51" s="1"/>
  <c r="CE497" i="51"/>
  <c r="W497" i="51" s="1"/>
  <c r="CE498" i="51"/>
  <c r="W498" i="51" s="1"/>
  <c r="CE499" i="51"/>
  <c r="W499" i="51" s="1"/>
  <c r="CE500" i="51"/>
  <c r="W500" i="51" s="1"/>
  <c r="CE501" i="51"/>
  <c r="W501" i="51" s="1"/>
  <c r="CE502" i="51"/>
  <c r="W502" i="51" s="1"/>
  <c r="CE503" i="51"/>
  <c r="W503" i="51" s="1"/>
  <c r="CE504" i="51"/>
  <c r="W504" i="51" s="1"/>
  <c r="CE505" i="51"/>
  <c r="W505" i="51" s="1"/>
  <c r="CE506" i="51"/>
  <c r="W506" i="51" s="1"/>
  <c r="CE507" i="51"/>
  <c r="W507" i="51" s="1"/>
  <c r="CE508" i="51"/>
  <c r="W508" i="51" s="1"/>
  <c r="CE509" i="51"/>
  <c r="W509" i="51" s="1"/>
  <c r="CE510" i="51"/>
  <c r="W510" i="51" s="1"/>
  <c r="CE511" i="51"/>
  <c r="W511" i="51" s="1"/>
  <c r="CE512" i="51"/>
  <c r="W512" i="51" s="1"/>
  <c r="CE513" i="51"/>
  <c r="W513" i="51" s="1"/>
  <c r="CE514" i="51"/>
  <c r="W514" i="51" s="1"/>
  <c r="CE515" i="51"/>
  <c r="W515" i="51" s="1"/>
  <c r="CE516" i="51"/>
  <c r="W516" i="51" s="1"/>
  <c r="CE517" i="51"/>
  <c r="W517" i="51" s="1"/>
  <c r="CE518" i="51"/>
  <c r="W518" i="51" s="1"/>
  <c r="CE519" i="51"/>
  <c r="W519" i="51" s="1"/>
  <c r="CE520" i="51"/>
  <c r="W520" i="51" s="1"/>
  <c r="CE521" i="51"/>
  <c r="W521" i="51" s="1"/>
  <c r="CE523" i="51"/>
  <c r="W523" i="51" s="1"/>
  <c r="CE524" i="51"/>
  <c r="W524" i="51" s="1"/>
  <c r="CE525" i="51"/>
  <c r="W525" i="51" s="1"/>
  <c r="CE526" i="51"/>
  <c r="W526" i="51" s="1"/>
  <c r="CE527" i="51"/>
  <c r="W527" i="51" s="1"/>
  <c r="CE528" i="51"/>
  <c r="W528" i="51" s="1"/>
  <c r="CE529" i="51"/>
  <c r="W529" i="51" s="1"/>
  <c r="CE530" i="51"/>
  <c r="W530" i="51" s="1"/>
  <c r="CE531" i="51"/>
  <c r="W531" i="51" s="1"/>
  <c r="CE532" i="51"/>
  <c r="W532" i="51" s="1"/>
  <c r="CE533" i="51"/>
  <c r="W533" i="51" s="1"/>
  <c r="CE534" i="51"/>
  <c r="W534" i="51" s="1"/>
  <c r="CE535" i="51"/>
  <c r="W535" i="51" s="1"/>
  <c r="CE536" i="51"/>
  <c r="W536" i="51" s="1"/>
  <c r="CE537" i="51"/>
  <c r="W537" i="51" s="1"/>
  <c r="CE538" i="51"/>
  <c r="W538" i="51" s="1"/>
  <c r="CE539" i="51"/>
  <c r="W539" i="51" s="1"/>
  <c r="CE540" i="51"/>
  <c r="W540" i="51" s="1"/>
  <c r="CE541" i="51"/>
  <c r="W541" i="51" s="1"/>
  <c r="CE542" i="51"/>
  <c r="W542" i="51" s="1"/>
  <c r="CE543" i="51"/>
  <c r="W543" i="51" s="1"/>
  <c r="CE544" i="51"/>
  <c r="W544" i="51" s="1"/>
  <c r="CE545" i="51"/>
  <c r="W545" i="51" s="1"/>
  <c r="CE546" i="51"/>
  <c r="W546" i="51" s="1"/>
  <c r="CE547" i="51"/>
  <c r="W547" i="51" s="1"/>
  <c r="CE548" i="51"/>
  <c r="W548" i="51" s="1"/>
  <c r="CE549" i="51"/>
  <c r="W549" i="51" s="1"/>
  <c r="CE550" i="51"/>
  <c r="W550" i="51" s="1"/>
  <c r="CE551" i="51"/>
  <c r="W551" i="51" s="1"/>
  <c r="CE552" i="51"/>
  <c r="W552" i="51" s="1"/>
  <c r="CE553" i="51"/>
  <c r="W553" i="51" s="1"/>
  <c r="CE554" i="51"/>
  <c r="W554" i="51" s="1"/>
  <c r="CE555" i="51"/>
  <c r="W555" i="51" s="1"/>
  <c r="CE556" i="51"/>
  <c r="W556" i="51" s="1"/>
  <c r="CE557" i="51"/>
  <c r="W557" i="51" s="1"/>
  <c r="CE558" i="51"/>
  <c r="W558" i="51" s="1"/>
  <c r="CE559" i="51"/>
  <c r="W559" i="51" s="1"/>
  <c r="CE560" i="51"/>
  <c r="W560" i="51" s="1"/>
  <c r="CE561" i="51"/>
  <c r="W561" i="51" s="1"/>
  <c r="CE562" i="51"/>
  <c r="W562" i="51" s="1"/>
  <c r="CE563" i="51"/>
  <c r="W563" i="51" s="1"/>
  <c r="CE564" i="51"/>
  <c r="W564" i="51" s="1"/>
  <c r="CE565" i="51"/>
  <c r="W565" i="51" s="1"/>
  <c r="CE566" i="51"/>
  <c r="W566" i="51" s="1"/>
  <c r="CE567" i="51"/>
  <c r="W567" i="51" s="1"/>
  <c r="CE568" i="51"/>
  <c r="W568" i="51" s="1"/>
  <c r="CE569" i="51"/>
  <c r="W569" i="51" s="1"/>
  <c r="CE570" i="51"/>
  <c r="W570" i="51" s="1"/>
  <c r="CE571" i="51"/>
  <c r="W571" i="51" s="1"/>
  <c r="CE572" i="51"/>
  <c r="W572" i="51" s="1"/>
  <c r="CE573" i="51"/>
  <c r="W573" i="51" s="1"/>
  <c r="CE574" i="51"/>
  <c r="W574" i="51" s="1"/>
  <c r="CE575" i="51"/>
  <c r="W575" i="51" s="1"/>
  <c r="CE576" i="51"/>
  <c r="W576" i="51" s="1"/>
  <c r="CE577" i="51"/>
  <c r="W577" i="51" s="1"/>
  <c r="CE578" i="51"/>
  <c r="W578" i="51" s="1"/>
  <c r="CE579" i="51"/>
  <c r="W579" i="51" s="1"/>
  <c r="CE580" i="51"/>
  <c r="W580" i="51" s="1"/>
  <c r="CE581" i="51"/>
  <c r="W581" i="51" s="1"/>
  <c r="CE582" i="51"/>
  <c r="W582" i="51" s="1"/>
  <c r="CE583" i="51"/>
  <c r="W583" i="51" s="1"/>
  <c r="CE584" i="51"/>
  <c r="W584" i="51" s="1"/>
  <c r="CE585" i="51"/>
  <c r="W585" i="51" s="1"/>
  <c r="CE586" i="51"/>
  <c r="W586" i="51" s="1"/>
  <c r="CE587" i="51"/>
  <c r="W587" i="51" s="1"/>
  <c r="CE588" i="51"/>
  <c r="W588" i="51" s="1"/>
  <c r="CE589" i="51"/>
  <c r="W589" i="51" s="1"/>
  <c r="CE590" i="51"/>
  <c r="W590" i="51" s="1"/>
  <c r="CE591" i="51"/>
  <c r="W591" i="51" s="1"/>
  <c r="CE592" i="51"/>
  <c r="W592" i="51" s="1"/>
  <c r="CE593" i="51"/>
  <c r="W593" i="51" s="1"/>
  <c r="CE594" i="51"/>
  <c r="W594" i="51" s="1"/>
  <c r="CE595" i="51"/>
  <c r="W595" i="51" s="1"/>
  <c r="CE596" i="51"/>
  <c r="W596" i="51" s="1"/>
  <c r="CE597" i="51"/>
  <c r="W597" i="51" s="1"/>
  <c r="CE598" i="51"/>
  <c r="W598" i="51" s="1"/>
  <c r="CE599" i="51"/>
  <c r="W599" i="51" s="1"/>
  <c r="CE600" i="51"/>
  <c r="W600" i="51" s="1"/>
  <c r="CE601" i="51"/>
  <c r="W601" i="51" s="1"/>
  <c r="CE602" i="51"/>
  <c r="W602" i="51" s="1"/>
  <c r="CE603" i="51"/>
  <c r="W603" i="51" s="1"/>
  <c r="CE604" i="51"/>
  <c r="W604" i="51" s="1"/>
  <c r="CE605" i="51"/>
  <c r="W605" i="51" s="1"/>
  <c r="CE606" i="51"/>
  <c r="W606" i="51" s="1"/>
  <c r="CE607" i="51"/>
  <c r="W607" i="51" s="1"/>
  <c r="CE608" i="51"/>
  <c r="W608" i="51" s="1"/>
  <c r="CE609" i="51"/>
  <c r="W609" i="51" s="1"/>
  <c r="CE610" i="51"/>
  <c r="W610" i="51" s="1"/>
  <c r="CE611" i="51"/>
  <c r="W611" i="51" s="1"/>
  <c r="CE612" i="51"/>
  <c r="W612" i="51" s="1"/>
  <c r="CE613" i="51"/>
  <c r="W613" i="51" s="1"/>
  <c r="CE614" i="51"/>
  <c r="W614" i="51" s="1"/>
  <c r="CE615" i="51"/>
  <c r="W615" i="51" s="1"/>
  <c r="CE616" i="51"/>
  <c r="W616" i="51" s="1"/>
  <c r="CE617" i="51"/>
  <c r="W617" i="51" s="1"/>
  <c r="CE618" i="51"/>
  <c r="W618" i="51" s="1"/>
  <c r="CE619" i="51"/>
  <c r="W619" i="51" s="1"/>
  <c r="CE620" i="51"/>
  <c r="W620" i="51" s="1"/>
  <c r="CE621" i="51"/>
  <c r="W621" i="51" s="1"/>
  <c r="CE622" i="51"/>
  <c r="W622" i="51" s="1"/>
  <c r="CE623" i="51"/>
  <c r="W623" i="51" s="1"/>
  <c r="CE624" i="51"/>
  <c r="W624" i="51" s="1"/>
  <c r="CE625" i="51"/>
  <c r="W625" i="51" s="1"/>
  <c r="CE626" i="51"/>
  <c r="W626" i="51" s="1"/>
  <c r="CE627" i="51"/>
  <c r="W627" i="51" s="1"/>
  <c r="CE628" i="51"/>
  <c r="W628" i="51" s="1"/>
  <c r="CE629" i="51"/>
  <c r="W629" i="51" s="1"/>
  <c r="CE630" i="51"/>
  <c r="W630" i="51" s="1"/>
  <c r="CE631" i="51"/>
  <c r="W631" i="51" s="1"/>
  <c r="CE632" i="51"/>
  <c r="W632" i="51" s="1"/>
  <c r="CE633" i="51"/>
  <c r="W633" i="51" s="1"/>
  <c r="CE634" i="51"/>
  <c r="W634" i="51" s="1"/>
  <c r="CE635" i="51"/>
  <c r="W635" i="51" s="1"/>
  <c r="CE636" i="51"/>
  <c r="W636" i="51" s="1"/>
  <c r="CE637" i="51"/>
  <c r="W637" i="51" s="1"/>
  <c r="CE638" i="51"/>
  <c r="W638" i="51" s="1"/>
  <c r="CE639" i="51"/>
  <c r="W639" i="51" s="1"/>
  <c r="CE640" i="51"/>
  <c r="W640" i="51" s="1"/>
  <c r="CE641" i="51"/>
  <c r="W641" i="51" s="1"/>
  <c r="CE642" i="51"/>
  <c r="W642" i="51" s="1"/>
  <c r="CE643" i="51"/>
  <c r="W643" i="51" s="1"/>
  <c r="CE644" i="51"/>
  <c r="W644" i="51" s="1"/>
  <c r="CE645" i="51"/>
  <c r="W645" i="51" s="1"/>
  <c r="CE646" i="51"/>
  <c r="W646" i="51" s="1"/>
  <c r="CE647" i="51"/>
  <c r="W647" i="51" s="1"/>
  <c r="CE648" i="51"/>
  <c r="W648" i="51" s="1"/>
  <c r="CE649" i="51"/>
  <c r="W649" i="51" s="1"/>
  <c r="CE650" i="51"/>
  <c r="W650" i="51" s="1"/>
  <c r="CE651" i="51"/>
  <c r="W651" i="51" s="1"/>
  <c r="CE652" i="51"/>
  <c r="W652" i="51" s="1"/>
  <c r="CE653" i="51"/>
  <c r="W653" i="51" s="1"/>
  <c r="CE654" i="51"/>
  <c r="W654" i="51" s="1"/>
  <c r="CE655" i="51"/>
  <c r="W655" i="51" s="1"/>
  <c r="CE656" i="51"/>
  <c r="W656" i="51" s="1"/>
  <c r="CE657" i="51"/>
  <c r="W657" i="51" s="1"/>
  <c r="CE658" i="51"/>
  <c r="W658" i="51" s="1"/>
  <c r="CE659" i="51"/>
  <c r="W659" i="51" s="1"/>
  <c r="CE660" i="51"/>
  <c r="W660" i="51" s="1"/>
  <c r="CE661" i="51"/>
  <c r="W661" i="51" s="1"/>
  <c r="CE662" i="51"/>
  <c r="W662" i="51" s="1"/>
  <c r="CE663" i="51"/>
  <c r="W663" i="51" s="1"/>
  <c r="CE664" i="51"/>
  <c r="W664" i="51" s="1"/>
  <c r="CE665" i="51"/>
  <c r="W665" i="51" s="1"/>
  <c r="CE666" i="51"/>
  <c r="W666" i="51" s="1"/>
  <c r="CE667" i="51"/>
  <c r="W667" i="51" s="1"/>
  <c r="CE668" i="51"/>
  <c r="W668" i="51" s="1"/>
  <c r="CE669" i="51"/>
  <c r="W669" i="51" s="1"/>
  <c r="CE670" i="51"/>
  <c r="W670" i="51" s="1"/>
  <c r="CE671" i="51"/>
  <c r="W671" i="51" s="1"/>
  <c r="CE672" i="51"/>
  <c r="W672" i="51" s="1"/>
  <c r="CE673" i="51"/>
  <c r="W673" i="51" s="1"/>
  <c r="CE674" i="51"/>
  <c r="W674" i="51" s="1"/>
  <c r="CE675" i="51"/>
  <c r="W675" i="51" s="1"/>
  <c r="CE676" i="51"/>
  <c r="W676" i="51" s="1"/>
  <c r="CE677" i="51"/>
  <c r="W677" i="51" s="1"/>
  <c r="CE678" i="51"/>
  <c r="W678" i="51" s="1"/>
  <c r="CE679" i="51"/>
  <c r="W679" i="51" s="1"/>
  <c r="CE680" i="51"/>
  <c r="W680" i="51" s="1"/>
  <c r="CE681" i="51"/>
  <c r="W681" i="51" s="1"/>
  <c r="CE682" i="51"/>
  <c r="W682" i="51" s="1"/>
  <c r="CE683" i="51"/>
  <c r="W683" i="51" s="1"/>
  <c r="CE684" i="51"/>
  <c r="W684" i="51" s="1"/>
  <c r="CE685" i="51"/>
  <c r="W685" i="51" s="1"/>
  <c r="CE686" i="51"/>
  <c r="W686" i="51" s="1"/>
  <c r="CE687" i="51"/>
  <c r="W687" i="51" s="1"/>
  <c r="CE688" i="51"/>
  <c r="W688" i="51" s="1"/>
  <c r="CE689" i="51"/>
  <c r="W689" i="51" s="1"/>
  <c r="CE690" i="51"/>
  <c r="W690" i="51" s="1"/>
  <c r="CE691" i="51"/>
  <c r="W691" i="51" s="1"/>
  <c r="CE692" i="51"/>
  <c r="W692" i="51" s="1"/>
  <c r="CE693" i="51"/>
  <c r="W693" i="51" s="1"/>
  <c r="CE694" i="51"/>
  <c r="W694" i="51" s="1"/>
  <c r="CE695" i="51"/>
  <c r="W695" i="51" s="1"/>
  <c r="CE696" i="51"/>
  <c r="W696" i="51" s="1"/>
  <c r="CE697" i="51"/>
  <c r="W697" i="51" s="1"/>
  <c r="CE698" i="51"/>
  <c r="W698" i="51" s="1"/>
  <c r="CE699" i="51"/>
  <c r="W699" i="51" s="1"/>
  <c r="CE700" i="51"/>
  <c r="W700" i="51" s="1"/>
  <c r="CE701" i="51"/>
  <c r="W701" i="51" s="1"/>
  <c r="CE702" i="51"/>
  <c r="W702" i="51" s="1"/>
  <c r="CE703" i="51"/>
  <c r="W703" i="51" s="1"/>
  <c r="CE704" i="51"/>
  <c r="W704" i="51" s="1"/>
  <c r="CE705" i="51"/>
  <c r="W705" i="51" s="1"/>
  <c r="CE706" i="51"/>
  <c r="W706" i="51" s="1"/>
  <c r="CE707" i="51"/>
  <c r="W707" i="51" s="1"/>
  <c r="CE708" i="51"/>
  <c r="W708" i="51" s="1"/>
  <c r="CE709" i="51"/>
  <c r="W709" i="51" s="1"/>
  <c r="CE710" i="51"/>
  <c r="W710" i="51" s="1"/>
  <c r="CE711" i="51"/>
  <c r="W711" i="51" s="1"/>
  <c r="CE712" i="51"/>
  <c r="W712" i="51" s="1"/>
  <c r="CE713" i="51"/>
  <c r="W713" i="51" s="1"/>
  <c r="CE714" i="51"/>
  <c r="W714" i="51" s="1"/>
  <c r="CE715" i="51"/>
  <c r="W715" i="51" s="1"/>
  <c r="CE716" i="51"/>
  <c r="W716" i="51" s="1"/>
  <c r="CE717" i="51"/>
  <c r="W717" i="51" s="1"/>
  <c r="CE718" i="51"/>
  <c r="W718" i="51" s="1"/>
  <c r="CE719" i="51"/>
  <c r="W719" i="51" s="1"/>
  <c r="CE720" i="51"/>
  <c r="W720" i="51" s="1"/>
  <c r="CE721" i="51"/>
  <c r="W721" i="51" s="1"/>
  <c r="CE722" i="51"/>
  <c r="W722" i="51" s="1"/>
  <c r="CE723" i="51"/>
  <c r="W723" i="51" s="1"/>
  <c r="CE724" i="51"/>
  <c r="W724" i="51" s="1"/>
  <c r="CE725" i="51"/>
  <c r="W725" i="51" s="1"/>
  <c r="CE726" i="51"/>
  <c r="W726" i="51" s="1"/>
  <c r="CE727" i="51"/>
  <c r="W727" i="51" s="1"/>
  <c r="CE728" i="51"/>
  <c r="W728" i="51" s="1"/>
  <c r="CE729" i="51"/>
  <c r="W729" i="51" s="1"/>
  <c r="CE730" i="51"/>
  <c r="W730" i="51" s="1"/>
  <c r="CE731" i="51"/>
  <c r="W731" i="51" s="1"/>
  <c r="CE732" i="51"/>
  <c r="W732" i="51" s="1"/>
  <c r="CE733" i="51"/>
  <c r="W733" i="51" s="1"/>
  <c r="CE734" i="51"/>
  <c r="W734" i="51" s="1"/>
  <c r="CE735" i="51"/>
  <c r="W735" i="51" s="1"/>
  <c r="CE736" i="51"/>
  <c r="W736" i="51" s="1"/>
  <c r="CE737" i="51"/>
  <c r="W737" i="51" s="1"/>
  <c r="CE738" i="51"/>
  <c r="W738" i="51" s="1"/>
  <c r="CE739" i="51"/>
  <c r="W739" i="51" s="1"/>
  <c r="CE740" i="51"/>
  <c r="W740" i="51" s="1"/>
  <c r="CE741" i="51"/>
  <c r="W741" i="51" s="1"/>
  <c r="CE742" i="51"/>
  <c r="W742" i="51" s="1"/>
  <c r="CE743" i="51"/>
  <c r="W743" i="51" s="1"/>
  <c r="CE744" i="51"/>
  <c r="W744" i="51" s="1"/>
  <c r="CE745" i="51"/>
  <c r="W745" i="51" s="1"/>
  <c r="CE746" i="51"/>
  <c r="W746" i="51" s="1"/>
  <c r="CE747" i="51"/>
  <c r="W747" i="51" s="1"/>
  <c r="CE748" i="51"/>
  <c r="W748" i="51" s="1"/>
  <c r="CE749" i="51"/>
  <c r="W749" i="51" s="1"/>
  <c r="CE750" i="51"/>
  <c r="W750" i="51" s="1"/>
  <c r="CE751" i="51"/>
  <c r="W751" i="51" s="1"/>
  <c r="CE752" i="51"/>
  <c r="W752" i="51" s="1"/>
  <c r="CE753" i="51"/>
  <c r="W753" i="51" s="1"/>
  <c r="CE754" i="51"/>
  <c r="W754" i="51" s="1"/>
  <c r="CE755" i="51"/>
  <c r="W755" i="51" s="1"/>
  <c r="CE756" i="51"/>
  <c r="W756" i="51" s="1"/>
  <c r="CE757" i="51"/>
  <c r="W757" i="51" s="1"/>
  <c r="CE758" i="51"/>
  <c r="W758" i="51" s="1"/>
  <c r="CE759" i="51"/>
  <c r="W759" i="51" s="1"/>
  <c r="CE760" i="51"/>
  <c r="W760" i="51" s="1"/>
  <c r="CE761" i="51"/>
  <c r="W761" i="51" s="1"/>
  <c r="CE762" i="51"/>
  <c r="W762" i="51" s="1"/>
  <c r="CE763" i="51"/>
  <c r="W763" i="51" s="1"/>
  <c r="CE764" i="51"/>
  <c r="W764" i="51" s="1"/>
  <c r="CE765" i="51"/>
  <c r="W765" i="51" s="1"/>
  <c r="CE766" i="51"/>
  <c r="W766" i="51" s="1"/>
  <c r="CE767" i="51"/>
  <c r="W767" i="51" s="1"/>
  <c r="CE768" i="51"/>
  <c r="W768" i="51" s="1"/>
  <c r="CE769" i="51"/>
  <c r="W769" i="51" s="1"/>
  <c r="CE770" i="51"/>
  <c r="W770" i="51" s="1"/>
  <c r="CE771" i="51"/>
  <c r="W771" i="51" s="1"/>
  <c r="CE772" i="51"/>
  <c r="W772" i="51" s="1"/>
  <c r="CE773" i="51"/>
  <c r="W773" i="51" s="1"/>
  <c r="CA773" i="51" s="1"/>
  <c r="X773" i="51" s="1"/>
  <c r="CE774" i="51"/>
  <c r="W774" i="51" s="1"/>
  <c r="CA774" i="51" s="1"/>
  <c r="X774" i="51" s="1"/>
  <c r="CE775" i="51"/>
  <c r="W775" i="51" s="1"/>
  <c r="CA775" i="51" s="1"/>
  <c r="X775" i="51" s="1"/>
  <c r="CE776" i="51"/>
  <c r="W776" i="51" s="1"/>
  <c r="CA776" i="51" s="1"/>
  <c r="X776" i="51" s="1"/>
  <c r="CE777" i="51"/>
  <c r="W777" i="51" s="1"/>
  <c r="CA777" i="51" s="1"/>
  <c r="X777" i="51" s="1"/>
  <c r="CE778" i="51"/>
  <c r="W778" i="51" s="1"/>
  <c r="CA778" i="51" s="1"/>
  <c r="X778" i="51" s="1"/>
  <c r="CE779" i="51"/>
  <c r="W779" i="51" s="1"/>
  <c r="CA779" i="51" s="1"/>
  <c r="X779" i="51" s="1"/>
  <c r="CE780" i="51"/>
  <c r="W780" i="51" s="1"/>
  <c r="CA780" i="51" s="1"/>
  <c r="X780" i="51" s="1"/>
  <c r="CE781" i="51"/>
  <c r="W781" i="51" s="1"/>
  <c r="CA781" i="51" s="1"/>
  <c r="X781" i="51" s="1"/>
  <c r="CE782" i="51"/>
  <c r="W782" i="51" s="1"/>
  <c r="CA782" i="51" s="1"/>
  <c r="X782" i="51" s="1"/>
  <c r="CE783" i="51"/>
  <c r="W783" i="51" s="1"/>
  <c r="CA783" i="51" s="1"/>
  <c r="X783" i="51" s="1"/>
  <c r="CE784" i="51"/>
  <c r="W784" i="51" s="1"/>
  <c r="CA784" i="51" s="1"/>
  <c r="X784" i="51" s="1"/>
  <c r="CE785" i="51"/>
  <c r="W785" i="51" s="1"/>
  <c r="CA785" i="51" s="1"/>
  <c r="X785" i="51" s="1"/>
  <c r="CE786" i="51"/>
  <c r="W786" i="51" s="1"/>
  <c r="CA786" i="51" s="1"/>
  <c r="X786" i="51" s="1"/>
  <c r="CE787" i="51"/>
  <c r="W787" i="51" s="1"/>
  <c r="CA787" i="51" s="1"/>
  <c r="X787" i="51" s="1"/>
  <c r="CE788" i="51"/>
  <c r="W788" i="51" s="1"/>
  <c r="CA788" i="51" s="1"/>
  <c r="X788" i="51" s="1"/>
  <c r="CE789" i="51"/>
  <c r="W789" i="51" s="1"/>
  <c r="CA789" i="51" s="1"/>
  <c r="X789" i="51" s="1"/>
  <c r="CE790" i="51"/>
  <c r="W790" i="51" s="1"/>
  <c r="CA790" i="51" s="1"/>
  <c r="X790" i="51" s="1"/>
  <c r="CE791" i="51"/>
  <c r="W791" i="51" s="1"/>
  <c r="CA791" i="51" s="1"/>
  <c r="X791" i="51" s="1"/>
  <c r="CE792" i="51"/>
  <c r="W792" i="51" s="1"/>
  <c r="CA792" i="51" s="1"/>
  <c r="X792" i="51" s="1"/>
  <c r="CE793" i="51"/>
  <c r="W793" i="51" s="1"/>
  <c r="CA793" i="51" s="1"/>
  <c r="X793" i="51" s="1"/>
  <c r="CE794" i="51"/>
  <c r="W794" i="51" s="1"/>
  <c r="CA794" i="51" s="1"/>
  <c r="X794" i="51" s="1"/>
  <c r="CE795" i="51"/>
  <c r="W795" i="51" s="1"/>
  <c r="CA795" i="51" s="1"/>
  <c r="X795" i="51" s="1"/>
  <c r="CE796" i="51"/>
  <c r="W796" i="51" s="1"/>
  <c r="CA796" i="51" s="1"/>
  <c r="X796" i="51" s="1"/>
  <c r="CE797" i="51"/>
  <c r="W797" i="51" s="1"/>
  <c r="CA797" i="51" s="1"/>
  <c r="X797" i="51" s="1"/>
  <c r="CE798" i="51"/>
  <c r="W798" i="51" s="1"/>
  <c r="CA798" i="51" s="1"/>
  <c r="X798" i="51" s="1"/>
  <c r="CE799" i="51"/>
  <c r="W799" i="51" s="1"/>
  <c r="CA799" i="51" s="1"/>
  <c r="X799" i="51" s="1"/>
  <c r="CE800" i="51"/>
  <c r="W800" i="51" s="1"/>
  <c r="CA800" i="51" s="1"/>
  <c r="X800" i="51" s="1"/>
  <c r="CE801" i="51"/>
  <c r="W801" i="51" s="1"/>
  <c r="CA801" i="51" s="1"/>
  <c r="X801" i="51" s="1"/>
  <c r="CE802" i="51"/>
  <c r="W802" i="51" s="1"/>
  <c r="CA802" i="51" s="1"/>
  <c r="X802" i="51" s="1"/>
  <c r="CE803" i="51"/>
  <c r="W803" i="51" s="1"/>
  <c r="CA803" i="51" s="1"/>
  <c r="X803" i="51" s="1"/>
  <c r="CE804" i="51"/>
  <c r="W804" i="51" s="1"/>
  <c r="CA804" i="51" s="1"/>
  <c r="X804" i="51" s="1"/>
  <c r="CE805" i="51"/>
  <c r="W805" i="51" s="1"/>
  <c r="CA805" i="51" s="1"/>
  <c r="X805" i="51" s="1"/>
  <c r="CE806" i="51"/>
  <c r="W806" i="51" s="1"/>
  <c r="CA806" i="51" s="1"/>
  <c r="X806" i="51" s="1"/>
  <c r="CE807" i="51"/>
  <c r="W807" i="51" s="1"/>
  <c r="CA807" i="51" s="1"/>
  <c r="X807" i="51" s="1"/>
  <c r="CE808" i="51"/>
  <c r="W808" i="51" s="1"/>
  <c r="CA808" i="51" s="1"/>
  <c r="X808" i="51" s="1"/>
  <c r="CE809" i="51"/>
  <c r="W809" i="51" s="1"/>
  <c r="CA809" i="51" s="1"/>
  <c r="X809" i="51" s="1"/>
  <c r="CE810" i="51"/>
  <c r="W810" i="51" s="1"/>
  <c r="CA810" i="51" s="1"/>
  <c r="X810" i="51" s="1"/>
  <c r="CE811" i="51"/>
  <c r="W811" i="51" s="1"/>
  <c r="CA811" i="51" s="1"/>
  <c r="X811" i="51" s="1"/>
  <c r="CE812" i="51"/>
  <c r="W812" i="51" s="1"/>
  <c r="CA812" i="51" s="1"/>
  <c r="X812" i="51" s="1"/>
  <c r="CE813" i="51"/>
  <c r="W813" i="51" s="1"/>
  <c r="CA813" i="51" s="1"/>
  <c r="X813" i="51" s="1"/>
  <c r="CE814" i="51"/>
  <c r="W814" i="51" s="1"/>
  <c r="CA814" i="51" s="1"/>
  <c r="X814" i="51" s="1"/>
  <c r="CE815" i="51"/>
  <c r="W815" i="51" s="1"/>
  <c r="CA815" i="51" s="1"/>
  <c r="X815" i="51" s="1"/>
  <c r="CE816" i="51"/>
  <c r="W816" i="51" s="1"/>
  <c r="CA816" i="51" s="1"/>
  <c r="X816" i="51" s="1"/>
  <c r="CE817" i="51"/>
  <c r="W817" i="51" s="1"/>
  <c r="CA817" i="51" s="1"/>
  <c r="X817" i="51" s="1"/>
  <c r="CE818" i="51"/>
  <c r="W818" i="51" s="1"/>
  <c r="CA818" i="51" s="1"/>
  <c r="X818" i="51" s="1"/>
  <c r="CE819" i="51"/>
  <c r="W819" i="51" s="1"/>
  <c r="CA819" i="51" s="1"/>
  <c r="X819" i="51" s="1"/>
  <c r="CE820" i="51"/>
  <c r="W820" i="51" s="1"/>
  <c r="CA820" i="51" s="1"/>
  <c r="X820" i="51" s="1"/>
  <c r="CE821" i="51"/>
  <c r="W821" i="51" s="1"/>
  <c r="CA821" i="51" s="1"/>
  <c r="X821" i="51" s="1"/>
  <c r="CE822" i="51"/>
  <c r="W822" i="51" s="1"/>
  <c r="CA822" i="51" s="1"/>
  <c r="X822" i="51" s="1"/>
  <c r="CE823" i="51"/>
  <c r="W823" i="51" s="1"/>
  <c r="CA823" i="51" s="1"/>
  <c r="X823" i="51" s="1"/>
  <c r="CE824" i="51"/>
  <c r="W824" i="51" s="1"/>
  <c r="CA824" i="51" s="1"/>
  <c r="X824" i="51" s="1"/>
  <c r="CE825" i="51"/>
  <c r="W825" i="51" s="1"/>
  <c r="CA825" i="51" s="1"/>
  <c r="X825" i="51" s="1"/>
  <c r="CE826" i="51"/>
  <c r="W826" i="51" s="1"/>
  <c r="CA826" i="51" s="1"/>
  <c r="X826" i="51" s="1"/>
  <c r="CE827" i="51"/>
  <c r="W827" i="51" s="1"/>
  <c r="CA827" i="51" s="1"/>
  <c r="X827" i="51" s="1"/>
  <c r="CE828" i="51"/>
  <c r="W828" i="51" s="1"/>
  <c r="CA828" i="51" s="1"/>
  <c r="X828" i="51" s="1"/>
  <c r="CE829" i="51"/>
  <c r="W829" i="51" s="1"/>
  <c r="CA829" i="51" s="1"/>
  <c r="X829" i="51" s="1"/>
  <c r="CE830" i="51"/>
  <c r="W830" i="51" s="1"/>
  <c r="CA830" i="51" s="1"/>
  <c r="X830" i="51" s="1"/>
  <c r="CE831" i="51"/>
  <c r="W831" i="51" s="1"/>
  <c r="CA831" i="51" s="1"/>
  <c r="X831" i="51" s="1"/>
  <c r="CE832" i="51"/>
  <c r="W832" i="51" s="1"/>
  <c r="CA832" i="51" s="1"/>
  <c r="X832" i="51" s="1"/>
  <c r="CE833" i="51"/>
  <c r="W833" i="51" s="1"/>
  <c r="CA833" i="51" s="1"/>
  <c r="X833" i="51" s="1"/>
  <c r="CE834" i="51"/>
  <c r="W834" i="51" s="1"/>
  <c r="CA834" i="51" s="1"/>
  <c r="X834" i="51" s="1"/>
  <c r="CE835" i="51"/>
  <c r="W835" i="51" s="1"/>
  <c r="CA835" i="51" s="1"/>
  <c r="X835" i="51" s="1"/>
  <c r="CE836" i="51"/>
  <c r="W836" i="51" s="1"/>
  <c r="CA836" i="51" s="1"/>
  <c r="X836" i="51" s="1"/>
  <c r="CE837" i="51"/>
  <c r="W837" i="51" s="1"/>
  <c r="CA837" i="51" s="1"/>
  <c r="X837" i="51" s="1"/>
  <c r="CE838" i="51"/>
  <c r="W838" i="51" s="1"/>
  <c r="CA838" i="51" s="1"/>
  <c r="X838" i="51" s="1"/>
  <c r="CE839" i="51"/>
  <c r="W839" i="51" s="1"/>
  <c r="CA839" i="51" s="1"/>
  <c r="X839" i="51" s="1"/>
  <c r="CE840" i="51"/>
  <c r="W840" i="51" s="1"/>
  <c r="CA840" i="51" s="1"/>
  <c r="X840" i="51" s="1"/>
  <c r="CE841" i="51"/>
  <c r="W841" i="51" s="1"/>
  <c r="CA841" i="51" s="1"/>
  <c r="X841" i="51" s="1"/>
  <c r="CE842" i="51"/>
  <c r="W842" i="51" s="1"/>
  <c r="CA842" i="51" s="1"/>
  <c r="X842" i="51" s="1"/>
  <c r="CE843" i="51"/>
  <c r="W843" i="51" s="1"/>
  <c r="CA843" i="51" s="1"/>
  <c r="X843" i="51" s="1"/>
  <c r="CE844" i="51"/>
  <c r="W844" i="51" s="1"/>
  <c r="CA844" i="51" s="1"/>
  <c r="X844" i="51" s="1"/>
  <c r="CE845" i="51"/>
  <c r="W845" i="51" s="1"/>
  <c r="CA845" i="51" s="1"/>
  <c r="X845" i="51" s="1"/>
  <c r="CE846" i="51"/>
  <c r="W846" i="51" s="1"/>
  <c r="CA846" i="51" s="1"/>
  <c r="X846" i="51" s="1"/>
  <c r="CE847" i="51"/>
  <c r="W847" i="51" s="1"/>
  <c r="CA847" i="51" s="1"/>
  <c r="X847" i="51" s="1"/>
  <c r="CE848" i="51"/>
  <c r="W848" i="51" s="1"/>
  <c r="CA848" i="51" s="1"/>
  <c r="X848" i="51" s="1"/>
  <c r="CE849" i="51"/>
  <c r="W849" i="51" s="1"/>
  <c r="CA849" i="51" s="1"/>
  <c r="X849" i="51" s="1"/>
  <c r="CE850" i="51"/>
  <c r="W850" i="51" s="1"/>
  <c r="CA850" i="51" s="1"/>
  <c r="X850" i="51" s="1"/>
  <c r="CE851" i="51"/>
  <c r="W851" i="51" s="1"/>
  <c r="CA851" i="51" s="1"/>
  <c r="X851" i="51" s="1"/>
  <c r="CE852" i="51"/>
  <c r="W852" i="51" s="1"/>
  <c r="CA852" i="51" s="1"/>
  <c r="X852" i="51" s="1"/>
  <c r="CE853" i="51"/>
  <c r="W853" i="51" s="1"/>
  <c r="CA853" i="51" s="1"/>
  <c r="X853" i="51" s="1"/>
  <c r="CE854" i="51"/>
  <c r="W854" i="51" s="1"/>
  <c r="CA854" i="51" s="1"/>
  <c r="X854" i="51" s="1"/>
  <c r="CE855" i="51"/>
  <c r="W855" i="51" s="1"/>
  <c r="CA855" i="51" s="1"/>
  <c r="X855" i="51" s="1"/>
  <c r="CE856" i="51"/>
  <c r="W856" i="51" s="1"/>
  <c r="CA856" i="51" s="1"/>
  <c r="X856" i="51" s="1"/>
  <c r="CE857" i="51"/>
  <c r="W857" i="51" s="1"/>
  <c r="CA857" i="51" s="1"/>
  <c r="X857" i="51" s="1"/>
  <c r="CE858" i="51"/>
  <c r="W858" i="51" s="1"/>
  <c r="CA858" i="51" s="1"/>
  <c r="X858" i="51" s="1"/>
  <c r="CE859" i="51"/>
  <c r="W859" i="51" s="1"/>
  <c r="CA859" i="51" s="1"/>
  <c r="X859" i="51" s="1"/>
  <c r="CE860" i="51"/>
  <c r="W860" i="51" s="1"/>
  <c r="CA860" i="51" s="1"/>
  <c r="X860" i="51" s="1"/>
  <c r="CE861" i="51"/>
  <c r="W861" i="51" s="1"/>
  <c r="CA861" i="51" s="1"/>
  <c r="X861" i="51" s="1"/>
  <c r="CE862" i="51"/>
  <c r="W862" i="51" s="1"/>
  <c r="CA862" i="51" s="1"/>
  <c r="X862" i="51" s="1"/>
  <c r="CE863" i="51"/>
  <c r="W863" i="51" s="1"/>
  <c r="CA863" i="51" s="1"/>
  <c r="X863" i="51" s="1"/>
  <c r="CE864" i="51"/>
  <c r="W864" i="51" s="1"/>
  <c r="CA864" i="51" s="1"/>
  <c r="X864" i="51" s="1"/>
  <c r="CE865" i="51"/>
  <c r="W865" i="51" s="1"/>
  <c r="CA865" i="51" s="1"/>
  <c r="X865" i="51" s="1"/>
  <c r="CE866" i="51"/>
  <c r="W866" i="51" s="1"/>
  <c r="CA866" i="51" s="1"/>
  <c r="X866" i="51" s="1"/>
  <c r="CE867" i="51"/>
  <c r="W867" i="51" s="1"/>
  <c r="CA867" i="51" s="1"/>
  <c r="X867" i="51" s="1"/>
  <c r="CE868" i="51"/>
  <c r="W868" i="51" s="1"/>
  <c r="CA868" i="51" s="1"/>
  <c r="X868" i="51" s="1"/>
  <c r="CE869" i="51"/>
  <c r="W869" i="51" s="1"/>
  <c r="CA869" i="51" s="1"/>
  <c r="X869" i="51" s="1"/>
  <c r="CE870" i="51"/>
  <c r="W870" i="51" s="1"/>
  <c r="CA870" i="51" s="1"/>
  <c r="X870" i="51" s="1"/>
  <c r="CE871" i="51"/>
  <c r="W871" i="51" s="1"/>
  <c r="CA871" i="51" s="1"/>
  <c r="X871" i="51" s="1"/>
  <c r="CE872" i="51"/>
  <c r="W872" i="51" s="1"/>
  <c r="CA872" i="51" s="1"/>
  <c r="X872" i="51" s="1"/>
  <c r="CE873" i="51"/>
  <c r="W873" i="51" s="1"/>
  <c r="CA873" i="51" s="1"/>
  <c r="X873" i="51" s="1"/>
  <c r="CE874" i="51"/>
  <c r="W874" i="51" s="1"/>
  <c r="CA874" i="51" s="1"/>
  <c r="X874" i="51" s="1"/>
  <c r="CE875" i="51"/>
  <c r="W875" i="51" s="1"/>
  <c r="CA875" i="51" s="1"/>
  <c r="X875" i="51" s="1"/>
  <c r="CE876" i="51"/>
  <c r="W876" i="51" s="1"/>
  <c r="CA876" i="51" s="1"/>
  <c r="X876" i="51" s="1"/>
  <c r="CE877" i="51"/>
  <c r="W877" i="51" s="1"/>
  <c r="CA877" i="51" s="1"/>
  <c r="X877" i="51" s="1"/>
  <c r="CE878" i="51"/>
  <c r="W878" i="51" s="1"/>
  <c r="CA878" i="51" s="1"/>
  <c r="X878" i="51" s="1"/>
  <c r="CE879" i="51"/>
  <c r="W879" i="51" s="1"/>
  <c r="CA879" i="51" s="1"/>
  <c r="X879" i="51" s="1"/>
  <c r="CE880" i="51"/>
  <c r="W880" i="51" s="1"/>
  <c r="CA880" i="51" s="1"/>
  <c r="X880" i="51" s="1"/>
  <c r="CE881" i="51"/>
  <c r="W881" i="51" s="1"/>
  <c r="CA881" i="51" s="1"/>
  <c r="X881" i="51" s="1"/>
  <c r="CE882" i="51"/>
  <c r="W882" i="51" s="1"/>
  <c r="CA882" i="51" s="1"/>
  <c r="X882" i="51" s="1"/>
  <c r="CE883" i="51"/>
  <c r="W883" i="51" s="1"/>
  <c r="CA883" i="51" s="1"/>
  <c r="X883" i="51" s="1"/>
  <c r="CE884" i="51"/>
  <c r="W884" i="51" s="1"/>
  <c r="CA884" i="51" s="1"/>
  <c r="X884" i="51" s="1"/>
  <c r="CE885" i="51"/>
  <c r="W885" i="51" s="1"/>
  <c r="CA885" i="51" s="1"/>
  <c r="X885" i="51" s="1"/>
  <c r="CE886" i="51"/>
  <c r="W886" i="51" s="1"/>
  <c r="CA886" i="51" s="1"/>
  <c r="X886" i="51" s="1"/>
  <c r="CE887" i="51"/>
  <c r="W887" i="51" s="1"/>
  <c r="CA887" i="51" s="1"/>
  <c r="X887" i="51" s="1"/>
  <c r="CE888" i="51"/>
  <c r="W888" i="51" s="1"/>
  <c r="CA888" i="51" s="1"/>
  <c r="X888" i="51" s="1"/>
  <c r="CE889" i="51"/>
  <c r="W889" i="51" s="1"/>
  <c r="CA889" i="51" s="1"/>
  <c r="X889" i="51" s="1"/>
  <c r="CE890" i="51"/>
  <c r="W890" i="51" s="1"/>
  <c r="CA890" i="51" s="1"/>
  <c r="X890" i="51" s="1"/>
  <c r="CE891" i="51"/>
  <c r="W891" i="51" s="1"/>
  <c r="CA891" i="51" s="1"/>
  <c r="X891" i="51" s="1"/>
  <c r="CE892" i="51"/>
  <c r="W892" i="51" s="1"/>
  <c r="CA892" i="51" s="1"/>
  <c r="X892" i="51" s="1"/>
  <c r="CE893" i="51"/>
  <c r="W893" i="51" s="1"/>
  <c r="CA893" i="51" s="1"/>
  <c r="X893" i="51" s="1"/>
  <c r="CE894" i="51"/>
  <c r="W894" i="51" s="1"/>
  <c r="CA894" i="51" s="1"/>
  <c r="X894" i="51" s="1"/>
  <c r="CE895" i="51"/>
  <c r="W895" i="51" s="1"/>
  <c r="CA895" i="51" s="1"/>
  <c r="X895" i="51" s="1"/>
  <c r="CE896" i="51"/>
  <c r="W896" i="51" s="1"/>
  <c r="CA896" i="51" s="1"/>
  <c r="X896" i="51" s="1"/>
  <c r="CE897" i="51"/>
  <c r="W897" i="51" s="1"/>
  <c r="CA897" i="51" s="1"/>
  <c r="X897" i="51" s="1"/>
  <c r="CE898" i="51"/>
  <c r="W898" i="51" s="1"/>
  <c r="CA898" i="51" s="1"/>
  <c r="X898" i="51" s="1"/>
  <c r="CE899" i="51"/>
  <c r="W899" i="51" s="1"/>
  <c r="CA899" i="51" s="1"/>
  <c r="X899" i="51" s="1"/>
  <c r="CE900" i="51"/>
  <c r="W900" i="51" s="1"/>
  <c r="CA900" i="51" s="1"/>
  <c r="X900" i="51" s="1"/>
  <c r="CE901" i="51"/>
  <c r="W901" i="51" s="1"/>
  <c r="CA901" i="51" s="1"/>
  <c r="X901" i="51" s="1"/>
  <c r="CE902" i="51"/>
  <c r="W902" i="51" s="1"/>
  <c r="CA902" i="51" s="1"/>
  <c r="X902" i="51" s="1"/>
  <c r="CE903" i="51"/>
  <c r="W903" i="51" s="1"/>
  <c r="CA903" i="51" s="1"/>
  <c r="X903" i="51" s="1"/>
  <c r="CE904" i="51"/>
  <c r="W904" i="51" s="1"/>
  <c r="CA904" i="51" s="1"/>
  <c r="X904" i="51" s="1"/>
  <c r="CE905" i="51"/>
  <c r="W905" i="51" s="1"/>
  <c r="CA905" i="51" s="1"/>
  <c r="X905" i="51" s="1"/>
  <c r="CE906" i="51"/>
  <c r="W906" i="51" s="1"/>
  <c r="CA906" i="51" s="1"/>
  <c r="X906" i="51" s="1"/>
  <c r="CE907" i="51"/>
  <c r="W907" i="51" s="1"/>
  <c r="CA907" i="51" s="1"/>
  <c r="X907" i="51" s="1"/>
  <c r="CE908" i="51"/>
  <c r="W908" i="51" s="1"/>
  <c r="CA908" i="51" s="1"/>
  <c r="X908" i="51" s="1"/>
  <c r="CE909" i="51"/>
  <c r="W909" i="51" s="1"/>
  <c r="CA909" i="51" s="1"/>
  <c r="X909" i="51" s="1"/>
  <c r="CE910" i="51"/>
  <c r="W910" i="51" s="1"/>
  <c r="CA910" i="51" s="1"/>
  <c r="X910" i="51" s="1"/>
  <c r="CE911" i="51"/>
  <c r="W911" i="51" s="1"/>
  <c r="CA911" i="51" s="1"/>
  <c r="X911" i="51" s="1"/>
  <c r="CE912" i="51"/>
  <c r="W912" i="51" s="1"/>
  <c r="CA912" i="51" s="1"/>
  <c r="X912" i="51" s="1"/>
  <c r="CE913" i="51"/>
  <c r="W913" i="51" s="1"/>
  <c r="CA913" i="51" s="1"/>
  <c r="X913" i="51" s="1"/>
  <c r="CE914" i="51"/>
  <c r="W914" i="51" s="1"/>
  <c r="CA914" i="51" s="1"/>
  <c r="X914" i="51" s="1"/>
  <c r="CE915" i="51"/>
  <c r="W915" i="51" s="1"/>
  <c r="CA915" i="51" s="1"/>
  <c r="X915" i="51" s="1"/>
  <c r="CE916" i="51"/>
  <c r="W916" i="51" s="1"/>
  <c r="CA916" i="51" s="1"/>
  <c r="X916" i="51" s="1"/>
  <c r="CE917" i="51"/>
  <c r="W917" i="51" s="1"/>
  <c r="CA917" i="51" s="1"/>
  <c r="X917" i="51" s="1"/>
  <c r="CE918" i="51"/>
  <c r="W918" i="51" s="1"/>
  <c r="CA918" i="51" s="1"/>
  <c r="X918" i="51" s="1"/>
  <c r="CE919" i="51"/>
  <c r="W919" i="51" s="1"/>
  <c r="CA919" i="51" s="1"/>
  <c r="X919" i="51" s="1"/>
  <c r="CE920" i="51"/>
  <c r="W920" i="51" s="1"/>
  <c r="CA920" i="51" s="1"/>
  <c r="X920" i="51" s="1"/>
  <c r="CE921" i="51"/>
  <c r="W921" i="51" s="1"/>
  <c r="CA921" i="51" s="1"/>
  <c r="X921" i="51" s="1"/>
  <c r="CE922" i="51"/>
  <c r="W922" i="51" s="1"/>
  <c r="CA922" i="51" s="1"/>
  <c r="X922" i="51" s="1"/>
  <c r="CE923" i="51"/>
  <c r="W923" i="51" s="1"/>
  <c r="CA923" i="51" s="1"/>
  <c r="X923" i="51" s="1"/>
  <c r="CE924" i="51"/>
  <c r="W924" i="51" s="1"/>
  <c r="CA924" i="51" s="1"/>
  <c r="X924" i="51" s="1"/>
  <c r="CE925" i="51"/>
  <c r="W925" i="51" s="1"/>
  <c r="CA925" i="51" s="1"/>
  <c r="X925" i="51" s="1"/>
  <c r="CE926" i="51"/>
  <c r="W926" i="51" s="1"/>
  <c r="CA926" i="51" s="1"/>
  <c r="X926" i="51" s="1"/>
  <c r="CE927" i="51"/>
  <c r="W927" i="51" s="1"/>
  <c r="CA927" i="51" s="1"/>
  <c r="X927" i="51" s="1"/>
  <c r="CE928" i="51"/>
  <c r="W928" i="51" s="1"/>
  <c r="CA928" i="51" s="1"/>
  <c r="X928" i="51" s="1"/>
  <c r="CE929" i="51"/>
  <c r="W929" i="51" s="1"/>
  <c r="CA929" i="51" s="1"/>
  <c r="X929" i="51" s="1"/>
  <c r="CE930" i="51"/>
  <c r="W930" i="51" s="1"/>
  <c r="CA930" i="51" s="1"/>
  <c r="X930" i="51" s="1"/>
  <c r="CE931" i="51"/>
  <c r="W931" i="51" s="1"/>
  <c r="CA931" i="51" s="1"/>
  <c r="X931" i="51" s="1"/>
  <c r="CE932" i="51"/>
  <c r="W932" i="51" s="1"/>
  <c r="CA932" i="51" s="1"/>
  <c r="X932" i="51" s="1"/>
  <c r="CE933" i="51"/>
  <c r="W933" i="51" s="1"/>
  <c r="CA933" i="51" s="1"/>
  <c r="X933" i="51" s="1"/>
  <c r="CE934" i="51"/>
  <c r="W934" i="51" s="1"/>
  <c r="CA934" i="51" s="1"/>
  <c r="X934" i="51" s="1"/>
  <c r="CE935" i="51"/>
  <c r="W935" i="51" s="1"/>
  <c r="CA935" i="51" s="1"/>
  <c r="X935" i="51" s="1"/>
  <c r="CE936" i="51"/>
  <c r="W936" i="51" s="1"/>
  <c r="CA936" i="51" s="1"/>
  <c r="X936" i="51" s="1"/>
  <c r="CE937" i="51"/>
  <c r="W937" i="51" s="1"/>
  <c r="CA937" i="51" s="1"/>
  <c r="X937" i="51" s="1"/>
  <c r="CE938" i="51"/>
  <c r="W938" i="51" s="1"/>
  <c r="CA938" i="51" s="1"/>
  <c r="X938" i="51" s="1"/>
  <c r="CE939" i="51"/>
  <c r="W939" i="51" s="1"/>
  <c r="CA939" i="51" s="1"/>
  <c r="X939" i="51" s="1"/>
  <c r="CE940" i="51"/>
  <c r="W940" i="51" s="1"/>
  <c r="CA940" i="51" s="1"/>
  <c r="X940" i="51" s="1"/>
  <c r="CE941" i="51"/>
  <c r="W941" i="51" s="1"/>
  <c r="CA941" i="51" s="1"/>
  <c r="X941" i="51" s="1"/>
  <c r="CE942" i="51"/>
  <c r="W942" i="51" s="1"/>
  <c r="CA942" i="51" s="1"/>
  <c r="X942" i="51" s="1"/>
  <c r="CE943" i="51"/>
  <c r="W943" i="51" s="1"/>
  <c r="CA943" i="51" s="1"/>
  <c r="X943" i="51" s="1"/>
  <c r="CE944" i="51"/>
  <c r="W944" i="51" s="1"/>
  <c r="CA944" i="51" s="1"/>
  <c r="X944" i="51" s="1"/>
  <c r="CE945" i="51"/>
  <c r="W945" i="51" s="1"/>
  <c r="CA945" i="51" s="1"/>
  <c r="X945" i="51" s="1"/>
  <c r="CE946" i="51"/>
  <c r="W946" i="51" s="1"/>
  <c r="CA946" i="51" s="1"/>
  <c r="X946" i="51" s="1"/>
  <c r="CE947" i="51"/>
  <c r="W947" i="51" s="1"/>
  <c r="CA947" i="51" s="1"/>
  <c r="X947" i="51" s="1"/>
  <c r="CE948" i="51"/>
  <c r="W948" i="51" s="1"/>
  <c r="CA948" i="51" s="1"/>
  <c r="X948" i="51" s="1"/>
  <c r="CE949" i="51"/>
  <c r="W949" i="51" s="1"/>
  <c r="CA949" i="51" s="1"/>
  <c r="X949" i="51" s="1"/>
  <c r="CE950" i="51"/>
  <c r="W950" i="51" s="1"/>
  <c r="CA950" i="51" s="1"/>
  <c r="X950" i="51" s="1"/>
  <c r="CE951" i="51"/>
  <c r="W951" i="51" s="1"/>
  <c r="CA951" i="51" s="1"/>
  <c r="X951" i="51" s="1"/>
  <c r="CE952" i="51"/>
  <c r="W952" i="51" s="1"/>
  <c r="CA952" i="51" s="1"/>
  <c r="X952" i="51" s="1"/>
  <c r="CE953" i="51"/>
  <c r="W953" i="51" s="1"/>
  <c r="CA953" i="51" s="1"/>
  <c r="X953" i="51" s="1"/>
  <c r="CE954" i="51"/>
  <c r="W954" i="51" s="1"/>
  <c r="CA954" i="51" s="1"/>
  <c r="X954" i="51" s="1"/>
  <c r="CE955" i="51"/>
  <c r="W955" i="51" s="1"/>
  <c r="CA955" i="51" s="1"/>
  <c r="X955" i="51" s="1"/>
  <c r="CE956" i="51"/>
  <c r="W956" i="51" s="1"/>
  <c r="CA956" i="51" s="1"/>
  <c r="X956" i="51" s="1"/>
  <c r="CE957" i="51"/>
  <c r="W957" i="51" s="1"/>
  <c r="CA957" i="51" s="1"/>
  <c r="X957" i="51" s="1"/>
  <c r="CE958" i="51"/>
  <c r="W958" i="51" s="1"/>
  <c r="CA958" i="51" s="1"/>
  <c r="X958" i="51" s="1"/>
  <c r="CE959" i="51"/>
  <c r="W959" i="51" s="1"/>
  <c r="CA959" i="51" s="1"/>
  <c r="X959" i="51" s="1"/>
  <c r="CE960" i="51"/>
  <c r="W960" i="51" s="1"/>
  <c r="CA960" i="51" s="1"/>
  <c r="X960" i="51" s="1"/>
  <c r="CE961" i="51"/>
  <c r="W961" i="51" s="1"/>
  <c r="CA961" i="51" s="1"/>
  <c r="X961" i="51" s="1"/>
  <c r="CE962" i="51"/>
  <c r="W962" i="51" s="1"/>
  <c r="CA962" i="51" s="1"/>
  <c r="X962" i="51" s="1"/>
  <c r="CE963" i="51"/>
  <c r="W963" i="51" s="1"/>
  <c r="CA963" i="51" s="1"/>
  <c r="X963" i="51" s="1"/>
  <c r="CE964" i="51"/>
  <c r="W964" i="51" s="1"/>
  <c r="CA964" i="51" s="1"/>
  <c r="X964" i="51" s="1"/>
  <c r="CE965" i="51"/>
  <c r="W965" i="51" s="1"/>
  <c r="CA965" i="51" s="1"/>
  <c r="X965" i="51" s="1"/>
  <c r="CE966" i="51"/>
  <c r="W966" i="51" s="1"/>
  <c r="CA966" i="51" s="1"/>
  <c r="X966" i="51" s="1"/>
  <c r="CE967" i="51"/>
  <c r="W967" i="51" s="1"/>
  <c r="CA967" i="51" s="1"/>
  <c r="X967" i="51" s="1"/>
  <c r="CE968" i="51"/>
  <c r="W968" i="51" s="1"/>
  <c r="CA968" i="51" s="1"/>
  <c r="X968" i="51" s="1"/>
  <c r="CE969" i="51"/>
  <c r="W969" i="51" s="1"/>
  <c r="CA969" i="51" s="1"/>
  <c r="X969" i="51" s="1"/>
  <c r="CE970" i="51"/>
  <c r="W970" i="51" s="1"/>
  <c r="CA970" i="51" s="1"/>
  <c r="X970" i="51" s="1"/>
  <c r="CE971" i="51"/>
  <c r="W971" i="51" s="1"/>
  <c r="CA971" i="51" s="1"/>
  <c r="X971" i="51" s="1"/>
  <c r="CE972" i="51"/>
  <c r="W972" i="51" s="1"/>
  <c r="CA972" i="51" s="1"/>
  <c r="X972" i="51" s="1"/>
  <c r="CE973" i="51"/>
  <c r="W973" i="51" s="1"/>
  <c r="CA973" i="51" s="1"/>
  <c r="X973" i="51" s="1"/>
  <c r="CE974" i="51"/>
  <c r="W974" i="51" s="1"/>
  <c r="CA974" i="51" s="1"/>
  <c r="X974" i="51" s="1"/>
  <c r="CE975" i="51"/>
  <c r="W975" i="51" s="1"/>
  <c r="CA975" i="51" s="1"/>
  <c r="X975" i="51" s="1"/>
  <c r="CE976" i="51"/>
  <c r="W976" i="51" s="1"/>
  <c r="CA976" i="51" s="1"/>
  <c r="X976" i="51" s="1"/>
  <c r="CE977" i="51"/>
  <c r="W977" i="51" s="1"/>
  <c r="CA977" i="51" s="1"/>
  <c r="X977" i="51" s="1"/>
  <c r="CE978" i="51"/>
  <c r="W978" i="51" s="1"/>
  <c r="CA978" i="51" s="1"/>
  <c r="X978" i="51" s="1"/>
  <c r="CE979" i="51"/>
  <c r="W979" i="51" s="1"/>
  <c r="CA979" i="51" s="1"/>
  <c r="X979" i="51" s="1"/>
  <c r="CE980" i="51"/>
  <c r="W980" i="51" s="1"/>
  <c r="CA980" i="51" s="1"/>
  <c r="X980" i="51" s="1"/>
  <c r="CE981" i="51"/>
  <c r="W981" i="51" s="1"/>
  <c r="CA981" i="51" s="1"/>
  <c r="X981" i="51" s="1"/>
  <c r="CE982" i="51"/>
  <c r="W982" i="51" s="1"/>
  <c r="CA982" i="51" s="1"/>
  <c r="X982" i="51" s="1"/>
  <c r="CE983" i="51"/>
  <c r="W983" i="51" s="1"/>
  <c r="CA983" i="51" s="1"/>
  <c r="X983" i="51" s="1"/>
  <c r="CE984" i="51"/>
  <c r="W984" i="51" s="1"/>
  <c r="CA984" i="51" s="1"/>
  <c r="X984" i="51" s="1"/>
  <c r="CE985" i="51"/>
  <c r="W985" i="51" s="1"/>
  <c r="CA985" i="51" s="1"/>
  <c r="X985" i="51" s="1"/>
  <c r="CE986" i="51"/>
  <c r="W986" i="51" s="1"/>
  <c r="CA986" i="51" s="1"/>
  <c r="X986" i="51" s="1"/>
  <c r="CE987" i="51"/>
  <c r="W987" i="51" s="1"/>
  <c r="CA987" i="51" s="1"/>
  <c r="X987" i="51" s="1"/>
  <c r="CE988" i="51"/>
  <c r="W988" i="51" s="1"/>
  <c r="CA988" i="51" s="1"/>
  <c r="X988" i="51" s="1"/>
  <c r="CE989" i="51"/>
  <c r="W989" i="51" s="1"/>
  <c r="CA989" i="51" s="1"/>
  <c r="X989" i="51" s="1"/>
  <c r="CE990" i="51"/>
  <c r="W990" i="51" s="1"/>
  <c r="CA990" i="51" s="1"/>
  <c r="X990" i="51" s="1"/>
  <c r="CE991" i="51"/>
  <c r="W991" i="51" s="1"/>
  <c r="CA991" i="51" s="1"/>
  <c r="X991" i="51" s="1"/>
  <c r="CE992" i="51"/>
  <c r="W992" i="51" s="1"/>
  <c r="CA992" i="51" s="1"/>
  <c r="X992" i="51" s="1"/>
  <c r="CE993" i="51"/>
  <c r="W993" i="51" s="1"/>
  <c r="CA993" i="51" s="1"/>
  <c r="X993" i="51" s="1"/>
  <c r="CE994" i="51"/>
  <c r="W994" i="51" s="1"/>
  <c r="CA994" i="51" s="1"/>
  <c r="X994" i="51" s="1"/>
  <c r="CE995" i="51"/>
  <c r="W995" i="51" s="1"/>
  <c r="CA995" i="51" s="1"/>
  <c r="X995" i="51" s="1"/>
  <c r="CE996" i="51"/>
  <c r="W996" i="51" s="1"/>
  <c r="CA996" i="51" s="1"/>
  <c r="X996" i="51" s="1"/>
  <c r="CE997" i="51"/>
  <c r="W997" i="51" s="1"/>
  <c r="CA997" i="51" s="1"/>
  <c r="X997" i="51" s="1"/>
  <c r="CE998" i="51"/>
  <c r="W998" i="51" s="1"/>
  <c r="CA998" i="51" s="1"/>
  <c r="X998" i="51" s="1"/>
  <c r="CE999" i="51"/>
  <c r="W999" i="51" s="1"/>
  <c r="CA999" i="51" s="1"/>
  <c r="X999" i="51" s="1"/>
  <c r="CE1000" i="51"/>
  <c r="W1000" i="51" s="1"/>
  <c r="CA1000" i="51" s="1"/>
  <c r="X1000" i="51" s="1"/>
  <c r="CE1001" i="51"/>
  <c r="W1001" i="51" s="1"/>
  <c r="CA1001" i="51" s="1"/>
  <c r="X1001" i="51" s="1"/>
  <c r="CE1002" i="51"/>
  <c r="W1002" i="51" s="1"/>
  <c r="CA1002" i="51" s="1"/>
  <c r="X1002" i="51" s="1"/>
  <c r="CE1003" i="51"/>
  <c r="W1003" i="51" s="1"/>
  <c r="CA1003" i="51" s="1"/>
  <c r="X1003" i="51" s="1"/>
  <c r="CE1004" i="51"/>
  <c r="W1004" i="51" s="1"/>
  <c r="CA1004" i="51" s="1"/>
  <c r="X1004" i="51" s="1"/>
  <c r="CE1005" i="51"/>
  <c r="W1005" i="51" s="1"/>
  <c r="CA1005" i="51" s="1"/>
  <c r="X1005" i="51" s="1"/>
  <c r="CE1006" i="51"/>
  <c r="W1006" i="51" s="1"/>
  <c r="CA1006" i="51" s="1"/>
  <c r="X1006" i="51" s="1"/>
  <c r="CE1007" i="51"/>
  <c r="W1007" i="51" s="1"/>
  <c r="CA1007" i="51" s="1"/>
  <c r="X1007" i="51" s="1"/>
  <c r="CE1008" i="51"/>
  <c r="W1008" i="51" s="1"/>
  <c r="CA1008" i="51" s="1"/>
  <c r="X1008" i="51" s="1"/>
  <c r="CE1009" i="51"/>
  <c r="W1009" i="51" s="1"/>
  <c r="CA1009" i="51" s="1"/>
  <c r="X1009" i="51" s="1"/>
  <c r="CE1010" i="51"/>
  <c r="W1010" i="51" s="1"/>
  <c r="CA1010" i="51" s="1"/>
  <c r="X1010" i="51" s="1"/>
  <c r="CE1011" i="51"/>
  <c r="W1011" i="51" s="1"/>
  <c r="CA1011" i="51" s="1"/>
  <c r="X1011" i="51" s="1"/>
  <c r="CE1012" i="51"/>
  <c r="W1012" i="51" s="1"/>
  <c r="CA1012" i="51" s="1"/>
  <c r="X1012" i="51" s="1"/>
  <c r="CE1013" i="51"/>
  <c r="W1013" i="51" s="1"/>
  <c r="CA1013" i="51" s="1"/>
  <c r="X1013" i="51" s="1"/>
  <c r="CE1014" i="51"/>
  <c r="W1014" i="51" s="1"/>
  <c r="CA1014" i="51" s="1"/>
  <c r="X1014" i="51" s="1"/>
  <c r="CE1015" i="51"/>
  <c r="W1015" i="51" s="1"/>
  <c r="CA1015" i="51" s="1"/>
  <c r="X1015" i="51" s="1"/>
  <c r="CE1016" i="51"/>
  <c r="W1016" i="51" s="1"/>
  <c r="CA1016" i="51" s="1"/>
  <c r="X1016" i="51" s="1"/>
  <c r="CE1017" i="51"/>
  <c r="W1017" i="51" s="1"/>
  <c r="CA1017" i="51" s="1"/>
  <c r="X1017" i="51" s="1"/>
  <c r="CE1018" i="51"/>
  <c r="W1018" i="51" s="1"/>
  <c r="CA1018" i="51" s="1"/>
  <c r="X1018" i="51" s="1"/>
  <c r="CE1019" i="51"/>
  <c r="W1019" i="51" s="1"/>
  <c r="CA1019" i="51" s="1"/>
  <c r="X1019" i="51" s="1"/>
  <c r="CE1020" i="51"/>
  <c r="W1020" i="51" s="1"/>
  <c r="CA1020" i="51" s="1"/>
  <c r="X1020" i="51" s="1"/>
  <c r="CE1021" i="51"/>
  <c r="W1021" i="51" s="1"/>
  <c r="CA1021" i="51" s="1"/>
  <c r="X1021" i="51" s="1"/>
  <c r="CE1022" i="51"/>
  <c r="W1022" i="51" s="1"/>
  <c r="CA1022" i="51" s="1"/>
  <c r="X1022" i="51" s="1"/>
  <c r="CE1023" i="51"/>
  <c r="W1023" i="51" s="1"/>
  <c r="CA1023" i="51" s="1"/>
  <c r="X1023" i="51" s="1"/>
  <c r="CE1024" i="51"/>
  <c r="W1024" i="51" s="1"/>
  <c r="CA1024" i="51" s="1"/>
  <c r="X1024" i="51" s="1"/>
  <c r="CE1025" i="51"/>
  <c r="W1025" i="51" s="1"/>
  <c r="CA1025" i="51" s="1"/>
  <c r="X1025" i="51" s="1"/>
  <c r="CE1026" i="51"/>
  <c r="W1026" i="51" s="1"/>
  <c r="CA1026" i="51" s="1"/>
  <c r="X1026" i="51" s="1"/>
  <c r="CE1027" i="51"/>
  <c r="W1027" i="51" s="1"/>
  <c r="CA1027" i="51" s="1"/>
  <c r="X1027" i="51" s="1"/>
  <c r="CE1028" i="51"/>
  <c r="W1028" i="51" s="1"/>
  <c r="CA1028" i="51" s="1"/>
  <c r="X1028" i="51" s="1"/>
  <c r="CE1029" i="51"/>
  <c r="W1029" i="51" s="1"/>
  <c r="CA1029" i="51" s="1"/>
  <c r="X1029" i="51" s="1"/>
  <c r="CE1030" i="51"/>
  <c r="W1030" i="51" s="1"/>
  <c r="CA1030" i="51" s="1"/>
  <c r="X1030" i="51" s="1"/>
  <c r="CE1031" i="51"/>
  <c r="W1031" i="51" s="1"/>
  <c r="CA1031" i="51" s="1"/>
  <c r="X1031" i="51" s="1"/>
  <c r="CE1032" i="51"/>
  <c r="W1032" i="51" s="1"/>
  <c r="CA1032" i="51" s="1"/>
  <c r="X1032" i="51" s="1"/>
  <c r="CE1033" i="51"/>
  <c r="W1033" i="51" s="1"/>
  <c r="CA1033" i="51" s="1"/>
  <c r="X1033" i="51" s="1"/>
  <c r="CE1034" i="51"/>
  <c r="W1034" i="51" s="1"/>
  <c r="CA1034" i="51" s="1"/>
  <c r="X1034" i="51" s="1"/>
  <c r="CE1035" i="51"/>
  <c r="W1035" i="51" s="1"/>
  <c r="CA1035" i="51" s="1"/>
  <c r="X1035" i="51" s="1"/>
  <c r="CE1036" i="51"/>
  <c r="W1036" i="51" s="1"/>
  <c r="CA1036" i="51" s="1"/>
  <c r="X1036" i="51" s="1"/>
  <c r="CE1037" i="51"/>
  <c r="W1037" i="51" s="1"/>
  <c r="CA1037" i="51" s="1"/>
  <c r="X1037" i="51" s="1"/>
  <c r="CE1038" i="51"/>
  <c r="W1038" i="51" s="1"/>
  <c r="CA1038" i="51" s="1"/>
  <c r="X1038" i="51" s="1"/>
  <c r="CE1039" i="51"/>
  <c r="W1039" i="51" s="1"/>
  <c r="CA1039" i="51" s="1"/>
  <c r="X1039" i="51" s="1"/>
  <c r="CE1040" i="51"/>
  <c r="W1040" i="51" s="1"/>
  <c r="CA1040" i="51" s="1"/>
  <c r="X1040" i="51" s="1"/>
  <c r="CE1041" i="51"/>
  <c r="W1041" i="51" s="1"/>
  <c r="CA1041" i="51" s="1"/>
  <c r="X1041" i="51" s="1"/>
  <c r="CE1042" i="51"/>
  <c r="W1042" i="51" s="1"/>
  <c r="CA1042" i="51" s="1"/>
  <c r="X1042" i="51" s="1"/>
  <c r="CE1043" i="51"/>
  <c r="W1043" i="51" s="1"/>
  <c r="CA1043" i="51" s="1"/>
  <c r="X1043" i="51" s="1"/>
  <c r="CE1044" i="51"/>
  <c r="W1044" i="51" s="1"/>
  <c r="CA1044" i="51" s="1"/>
  <c r="X1044" i="51" s="1"/>
  <c r="CE1045" i="51"/>
  <c r="W1045" i="51" s="1"/>
  <c r="CA1045" i="51" s="1"/>
  <c r="X1045" i="51" s="1"/>
  <c r="CE1046" i="51"/>
  <c r="W1046" i="51" s="1"/>
  <c r="CA1046" i="51" s="1"/>
  <c r="X1046" i="51" s="1"/>
  <c r="CE1047" i="51"/>
  <c r="W1047" i="51" s="1"/>
  <c r="CA1047" i="51" s="1"/>
  <c r="X1047" i="51" s="1"/>
  <c r="CE1048" i="51"/>
  <c r="W1048" i="51" s="1"/>
  <c r="CA1048" i="51" s="1"/>
  <c r="X1048" i="51" s="1"/>
  <c r="CE1049" i="51"/>
  <c r="W1049" i="51" s="1"/>
  <c r="CA1049" i="51" s="1"/>
  <c r="X1049" i="51" s="1"/>
  <c r="CE1050" i="51"/>
  <c r="W1050" i="51" s="1"/>
  <c r="CA1050" i="51" s="1"/>
  <c r="X1050" i="51" s="1"/>
  <c r="CE1051" i="51"/>
  <c r="W1051" i="51" s="1"/>
  <c r="CA1051" i="51" s="1"/>
  <c r="X1051" i="51" s="1"/>
  <c r="CE1052" i="51"/>
  <c r="W1052" i="51" s="1"/>
  <c r="CA1052" i="51" s="1"/>
  <c r="X1052" i="51" s="1"/>
  <c r="CE1053" i="51"/>
  <c r="W1053" i="51" s="1"/>
  <c r="CA1053" i="51" s="1"/>
  <c r="X1053" i="51" s="1"/>
  <c r="CE1054" i="51"/>
  <c r="W1054" i="51" s="1"/>
  <c r="CA1054" i="51" s="1"/>
  <c r="X1054" i="51" s="1"/>
  <c r="CE1055" i="51"/>
  <c r="W1055" i="51" s="1"/>
  <c r="CA1055" i="51" s="1"/>
  <c r="X1055" i="51" s="1"/>
  <c r="CE1056" i="51"/>
  <c r="W1056" i="51" s="1"/>
  <c r="CA1056" i="51" s="1"/>
  <c r="X1056" i="51" s="1"/>
  <c r="CE1057" i="51"/>
  <c r="W1057" i="51" s="1"/>
  <c r="CA1057" i="51" s="1"/>
  <c r="X1057" i="51" s="1"/>
  <c r="CE1058" i="51"/>
  <c r="W1058" i="51" s="1"/>
  <c r="CA1058" i="51" s="1"/>
  <c r="X1058" i="51" s="1"/>
  <c r="CE1059" i="51"/>
  <c r="W1059" i="51" s="1"/>
  <c r="CA1059" i="51" s="1"/>
  <c r="X1059" i="51" s="1"/>
  <c r="CE1060" i="51"/>
  <c r="W1060" i="51" s="1"/>
  <c r="CA1060" i="51" s="1"/>
  <c r="X1060" i="51" s="1"/>
  <c r="CE1061" i="51"/>
  <c r="W1061" i="51" s="1"/>
  <c r="CA1061" i="51" s="1"/>
  <c r="X1061" i="51" s="1"/>
  <c r="CE1062" i="51"/>
  <c r="W1062" i="51" s="1"/>
  <c r="CA1062" i="51" s="1"/>
  <c r="X1062" i="51" s="1"/>
  <c r="CE1063" i="51"/>
  <c r="W1063" i="51" s="1"/>
  <c r="CA1063" i="51" s="1"/>
  <c r="X1063" i="51" s="1"/>
  <c r="CE1064" i="51"/>
  <c r="W1064" i="51" s="1"/>
  <c r="CA1064" i="51" s="1"/>
  <c r="X1064" i="51" s="1"/>
  <c r="CE1065" i="51"/>
  <c r="W1065" i="51" s="1"/>
  <c r="CA1065" i="51" s="1"/>
  <c r="X1065" i="51" s="1"/>
  <c r="CE1066" i="51"/>
  <c r="W1066" i="51" s="1"/>
  <c r="CA1066" i="51" s="1"/>
  <c r="X1066" i="51" s="1"/>
  <c r="CE1067" i="51"/>
  <c r="W1067" i="51" s="1"/>
  <c r="CA1067" i="51" s="1"/>
  <c r="X1067" i="51" s="1"/>
  <c r="CE1068" i="51"/>
  <c r="W1068" i="51" s="1"/>
  <c r="CA1068" i="51" s="1"/>
  <c r="X1068" i="51" s="1"/>
  <c r="CE1069" i="51"/>
  <c r="W1069" i="51" s="1"/>
  <c r="CA1069" i="51" s="1"/>
  <c r="X1069" i="51" s="1"/>
  <c r="CE1070" i="51"/>
  <c r="W1070" i="51" s="1"/>
  <c r="CA1070" i="51" s="1"/>
  <c r="X1070" i="51" s="1"/>
  <c r="CE1071" i="51"/>
  <c r="W1071" i="51" s="1"/>
  <c r="CA1071" i="51" s="1"/>
  <c r="X1071" i="51" s="1"/>
  <c r="CE1072" i="51"/>
  <c r="W1072" i="51" s="1"/>
  <c r="CA1072" i="51" s="1"/>
  <c r="X1072" i="51" s="1"/>
  <c r="CE1073" i="51"/>
  <c r="W1073" i="51" s="1"/>
  <c r="CA1073" i="51" s="1"/>
  <c r="X1073" i="51" s="1"/>
  <c r="CE1074" i="51"/>
  <c r="W1074" i="51" s="1"/>
  <c r="CA1074" i="51" s="1"/>
  <c r="X1074" i="51" s="1"/>
  <c r="CE1075" i="51"/>
  <c r="W1075" i="51" s="1"/>
  <c r="CA1075" i="51" s="1"/>
  <c r="X1075" i="51" s="1"/>
  <c r="CE1076" i="51"/>
  <c r="W1076" i="51" s="1"/>
  <c r="CA1076" i="51" s="1"/>
  <c r="X1076" i="51" s="1"/>
  <c r="CE1077" i="51"/>
  <c r="W1077" i="51" s="1"/>
  <c r="CA1077" i="51" s="1"/>
  <c r="X1077" i="51" s="1"/>
  <c r="CE1078" i="51"/>
  <c r="W1078" i="51" s="1"/>
  <c r="CA1078" i="51" s="1"/>
  <c r="X1078" i="51" s="1"/>
  <c r="CE1079" i="51"/>
  <c r="W1079" i="51" s="1"/>
  <c r="CA1079" i="51" s="1"/>
  <c r="X1079" i="51" s="1"/>
  <c r="CE1080" i="51"/>
  <c r="W1080" i="51" s="1"/>
  <c r="CA1080" i="51" s="1"/>
  <c r="X1080" i="51" s="1"/>
  <c r="CE1081" i="51"/>
  <c r="W1081" i="51" s="1"/>
  <c r="CA1081" i="51" s="1"/>
  <c r="X1081" i="51" s="1"/>
  <c r="CE1082" i="51"/>
  <c r="W1082" i="51" s="1"/>
  <c r="CA1082" i="51" s="1"/>
  <c r="X1082" i="51" s="1"/>
  <c r="CE1083" i="51"/>
  <c r="W1083" i="51" s="1"/>
  <c r="CA1083" i="51" s="1"/>
  <c r="X1083" i="51" s="1"/>
  <c r="CE1084" i="51"/>
  <c r="W1084" i="51" s="1"/>
  <c r="CA1084" i="51" s="1"/>
  <c r="X1084" i="51" s="1"/>
  <c r="CE1085" i="51"/>
  <c r="W1085" i="51" s="1"/>
  <c r="CA1085" i="51" s="1"/>
  <c r="X1085" i="51" s="1"/>
  <c r="CE1086" i="51"/>
  <c r="W1086" i="51" s="1"/>
  <c r="CA1086" i="51" s="1"/>
  <c r="X1086" i="51" s="1"/>
  <c r="CE1087" i="51"/>
  <c r="W1087" i="51" s="1"/>
  <c r="CA1087" i="51" s="1"/>
  <c r="X1087" i="51" s="1"/>
  <c r="CE1088" i="51"/>
  <c r="W1088" i="51" s="1"/>
  <c r="CA1088" i="51" s="1"/>
  <c r="X1088" i="51" s="1"/>
  <c r="CE1089" i="51"/>
  <c r="W1089" i="51" s="1"/>
  <c r="CA1089" i="51" s="1"/>
  <c r="X1089" i="51" s="1"/>
  <c r="CE1090" i="51"/>
  <c r="W1090" i="51" s="1"/>
  <c r="CA1090" i="51" s="1"/>
  <c r="X1090" i="51" s="1"/>
  <c r="CE1091" i="51"/>
  <c r="W1091" i="51" s="1"/>
  <c r="CA1091" i="51" s="1"/>
  <c r="X1091" i="51" s="1"/>
  <c r="CE1092" i="51"/>
  <c r="W1092" i="51" s="1"/>
  <c r="CA1092" i="51" s="1"/>
  <c r="X1092" i="51" s="1"/>
  <c r="CE1093" i="51"/>
  <c r="W1093" i="51" s="1"/>
  <c r="CA1093" i="51" s="1"/>
  <c r="X1093" i="51" s="1"/>
  <c r="CE1094" i="51"/>
  <c r="W1094" i="51" s="1"/>
  <c r="CA1094" i="51" s="1"/>
  <c r="X1094" i="51" s="1"/>
  <c r="CE1095" i="51"/>
  <c r="W1095" i="51" s="1"/>
  <c r="CA1095" i="51" s="1"/>
  <c r="X1095" i="51" s="1"/>
  <c r="CE1096" i="51"/>
  <c r="W1096" i="51" s="1"/>
  <c r="CA1096" i="51" s="1"/>
  <c r="X1096" i="51" s="1"/>
  <c r="CE1097" i="51"/>
  <c r="W1097" i="51" s="1"/>
  <c r="CA1097" i="51" s="1"/>
  <c r="X1097" i="51" s="1"/>
  <c r="CE1098" i="51"/>
  <c r="W1098" i="51" s="1"/>
  <c r="CA1098" i="51" s="1"/>
  <c r="X1098" i="51" s="1"/>
  <c r="CE1099" i="51"/>
  <c r="W1099" i="51" s="1"/>
  <c r="CA1099" i="51" s="1"/>
  <c r="X1099" i="51" s="1"/>
  <c r="CE1100" i="51"/>
  <c r="W1100" i="51" s="1"/>
  <c r="CA1100" i="51" s="1"/>
  <c r="X1100" i="51" s="1"/>
  <c r="CE1101" i="51"/>
  <c r="W1101" i="51" s="1"/>
  <c r="CA1101" i="51" s="1"/>
  <c r="X1101" i="51" s="1"/>
  <c r="CE1102" i="51"/>
  <c r="W1102" i="51" s="1"/>
  <c r="CA1102" i="51" s="1"/>
  <c r="X1102" i="51" s="1"/>
  <c r="CE1103" i="51"/>
  <c r="W1103" i="51" s="1"/>
  <c r="CA1103" i="51" s="1"/>
  <c r="X1103" i="51" s="1"/>
  <c r="CE1104" i="51"/>
  <c r="W1104" i="51" s="1"/>
  <c r="CA1104" i="51" s="1"/>
  <c r="X1104" i="51" s="1"/>
  <c r="CE1105" i="51"/>
  <c r="W1105" i="51" s="1"/>
  <c r="CA1105" i="51" s="1"/>
  <c r="X1105" i="51" s="1"/>
  <c r="CE1106" i="51"/>
  <c r="W1106" i="51" s="1"/>
  <c r="CA1106" i="51" s="1"/>
  <c r="X1106" i="51" s="1"/>
  <c r="CE1107" i="51"/>
  <c r="W1107" i="51" s="1"/>
  <c r="CA1107" i="51" s="1"/>
  <c r="X1107" i="51" s="1"/>
  <c r="CE1108" i="51"/>
  <c r="W1108" i="51" s="1"/>
  <c r="CA1108" i="51" s="1"/>
  <c r="X1108" i="51" s="1"/>
  <c r="CE1109" i="51"/>
  <c r="W1109" i="51" s="1"/>
  <c r="CA1109" i="51" s="1"/>
  <c r="X1109" i="51" s="1"/>
  <c r="CE1110" i="51"/>
  <c r="W1110" i="51" s="1"/>
  <c r="CA1110" i="51" s="1"/>
  <c r="X1110" i="51" s="1"/>
  <c r="CE1111" i="51"/>
  <c r="W1111" i="51" s="1"/>
  <c r="CA1111" i="51" s="1"/>
  <c r="X1111" i="51" s="1"/>
  <c r="CE1112" i="51"/>
  <c r="W1112" i="51" s="1"/>
  <c r="CA1112" i="51" s="1"/>
  <c r="X1112" i="51" s="1"/>
  <c r="CE1113" i="51"/>
  <c r="W1113" i="51" s="1"/>
  <c r="CA1113" i="51" s="1"/>
  <c r="X1113" i="51" s="1"/>
  <c r="CE1114" i="51"/>
  <c r="W1114" i="51" s="1"/>
  <c r="CA1114" i="51" s="1"/>
  <c r="X1114" i="51" s="1"/>
  <c r="CE1115" i="51"/>
  <c r="W1115" i="51" s="1"/>
  <c r="CA1115" i="51" s="1"/>
  <c r="X1115" i="51" s="1"/>
  <c r="CE1116" i="51"/>
  <c r="W1116" i="51" s="1"/>
  <c r="CA1116" i="51" s="1"/>
  <c r="X1116" i="51" s="1"/>
  <c r="CE1117" i="51"/>
  <c r="W1117" i="51" s="1"/>
  <c r="CA1117" i="51" s="1"/>
  <c r="X1117" i="51" s="1"/>
  <c r="CE1118" i="51"/>
  <c r="W1118" i="51" s="1"/>
  <c r="CA1118" i="51" s="1"/>
  <c r="X1118" i="51" s="1"/>
  <c r="CE1119" i="51"/>
  <c r="W1119" i="51" s="1"/>
  <c r="CA1119" i="51" s="1"/>
  <c r="X1119" i="51" s="1"/>
  <c r="CE1120" i="51"/>
  <c r="W1120" i="51" s="1"/>
  <c r="CA1120" i="51" s="1"/>
  <c r="X1120" i="51" s="1"/>
  <c r="CE1121" i="51"/>
  <c r="W1121" i="51" s="1"/>
  <c r="CA1121" i="51" s="1"/>
  <c r="X1121" i="51" s="1"/>
  <c r="CE1122" i="51"/>
  <c r="W1122" i="51" s="1"/>
  <c r="CA1122" i="51" s="1"/>
  <c r="X1122" i="51" s="1"/>
  <c r="CE1123" i="51"/>
  <c r="W1123" i="51" s="1"/>
  <c r="CA1123" i="51" s="1"/>
  <c r="X1123" i="51" s="1"/>
  <c r="CE1124" i="51"/>
  <c r="W1124" i="51" s="1"/>
  <c r="CA1124" i="51" s="1"/>
  <c r="X1124" i="51" s="1"/>
  <c r="CE1125" i="51"/>
  <c r="W1125" i="51" s="1"/>
  <c r="CA1125" i="51" s="1"/>
  <c r="X1125" i="51" s="1"/>
  <c r="CE1126" i="51"/>
  <c r="W1126" i="51" s="1"/>
  <c r="CA1126" i="51" s="1"/>
  <c r="X1126" i="51" s="1"/>
  <c r="CE1127" i="51"/>
  <c r="W1127" i="51" s="1"/>
  <c r="CA1127" i="51" s="1"/>
  <c r="X1127" i="51" s="1"/>
  <c r="CE1128" i="51"/>
  <c r="W1128" i="51" s="1"/>
  <c r="CA1128" i="51" s="1"/>
  <c r="X1128" i="51" s="1"/>
  <c r="CE1129" i="51"/>
  <c r="W1129" i="51" s="1"/>
  <c r="CA1129" i="51" s="1"/>
  <c r="X1129" i="51" s="1"/>
  <c r="CE1130" i="51"/>
  <c r="W1130" i="51" s="1"/>
  <c r="CA1130" i="51" s="1"/>
  <c r="X1130" i="51" s="1"/>
  <c r="CE1131" i="51"/>
  <c r="W1131" i="51" s="1"/>
  <c r="CA1131" i="51" s="1"/>
  <c r="X1131" i="51" s="1"/>
  <c r="CE1132" i="51"/>
  <c r="W1132" i="51" s="1"/>
  <c r="CA1132" i="51" s="1"/>
  <c r="X1132" i="51" s="1"/>
  <c r="CE1133" i="51"/>
  <c r="W1133" i="51" s="1"/>
  <c r="CA1133" i="51" s="1"/>
  <c r="X1133" i="51" s="1"/>
  <c r="CE1134" i="51"/>
  <c r="W1134" i="51" s="1"/>
  <c r="CA1134" i="51" s="1"/>
  <c r="X1134" i="51" s="1"/>
  <c r="CE1135" i="51"/>
  <c r="W1135" i="51" s="1"/>
  <c r="CA1135" i="51" s="1"/>
  <c r="X1135" i="51" s="1"/>
  <c r="CE1136" i="51"/>
  <c r="W1136" i="51" s="1"/>
  <c r="CA1136" i="51" s="1"/>
  <c r="X1136" i="51" s="1"/>
  <c r="CE1137" i="51"/>
  <c r="W1137" i="51" s="1"/>
  <c r="CA1137" i="51" s="1"/>
  <c r="X1137" i="51" s="1"/>
  <c r="CE1138" i="51"/>
  <c r="W1138" i="51" s="1"/>
  <c r="CA1138" i="51" s="1"/>
  <c r="X1138" i="51" s="1"/>
  <c r="CE1139" i="51"/>
  <c r="W1139" i="51" s="1"/>
  <c r="CA1139" i="51" s="1"/>
  <c r="X1139" i="51" s="1"/>
  <c r="CE1140" i="51"/>
  <c r="W1140" i="51" s="1"/>
  <c r="CA1140" i="51" s="1"/>
  <c r="X1140" i="51" s="1"/>
  <c r="CE1141" i="51"/>
  <c r="W1141" i="51" s="1"/>
  <c r="CA1141" i="51" s="1"/>
  <c r="X1141" i="51" s="1"/>
  <c r="CE1142" i="51"/>
  <c r="W1142" i="51" s="1"/>
  <c r="CA1142" i="51" s="1"/>
  <c r="X1142" i="51" s="1"/>
  <c r="CE1143" i="51"/>
  <c r="W1143" i="51" s="1"/>
  <c r="CA1143" i="51" s="1"/>
  <c r="X1143" i="51" s="1"/>
  <c r="CE1144" i="51"/>
  <c r="W1144" i="51" s="1"/>
  <c r="CA1144" i="51" s="1"/>
  <c r="X1144" i="51" s="1"/>
  <c r="CE1145" i="51"/>
  <c r="W1145" i="51" s="1"/>
  <c r="CA1145" i="51" s="1"/>
  <c r="X1145" i="51" s="1"/>
  <c r="CE1146" i="51"/>
  <c r="W1146" i="51" s="1"/>
  <c r="CA1146" i="51" s="1"/>
  <c r="X1146" i="51" s="1"/>
  <c r="CE1147" i="51"/>
  <c r="W1147" i="51" s="1"/>
  <c r="CA1147" i="51" s="1"/>
  <c r="X1147" i="51" s="1"/>
  <c r="CE1148" i="51"/>
  <c r="W1148" i="51" s="1"/>
  <c r="CA1148" i="51" s="1"/>
  <c r="X1148" i="51" s="1"/>
  <c r="CE1149" i="51"/>
  <c r="W1149" i="51" s="1"/>
  <c r="CA1149" i="51" s="1"/>
  <c r="X1149" i="51" s="1"/>
  <c r="CE1150" i="51"/>
  <c r="W1150" i="51" s="1"/>
  <c r="CA1150" i="51" s="1"/>
  <c r="X1150" i="51" s="1"/>
  <c r="CE1151" i="51"/>
  <c r="W1151" i="51" s="1"/>
  <c r="CA1151" i="51" s="1"/>
  <c r="X1151" i="51" s="1"/>
  <c r="CE1152" i="51"/>
  <c r="W1152" i="51" s="1"/>
  <c r="CA1152" i="51" s="1"/>
  <c r="X1152" i="51" s="1"/>
  <c r="CE1153" i="51"/>
  <c r="W1153" i="51" s="1"/>
  <c r="CA1153" i="51" s="1"/>
  <c r="X1153" i="51" s="1"/>
  <c r="CE1154" i="51"/>
  <c r="W1154" i="51" s="1"/>
  <c r="CA1154" i="51" s="1"/>
  <c r="X1154" i="51" s="1"/>
  <c r="CE1155" i="51"/>
  <c r="W1155" i="51" s="1"/>
  <c r="CA1155" i="51" s="1"/>
  <c r="X1155" i="51" s="1"/>
  <c r="CE1156" i="51"/>
  <c r="W1156" i="51" s="1"/>
  <c r="CA1156" i="51" s="1"/>
  <c r="X1156" i="51" s="1"/>
  <c r="CE1157" i="51"/>
  <c r="W1157" i="51" s="1"/>
  <c r="CA1157" i="51" s="1"/>
  <c r="X1157" i="51" s="1"/>
  <c r="CE1158" i="51"/>
  <c r="W1158" i="51" s="1"/>
  <c r="CA1158" i="51" s="1"/>
  <c r="X1158" i="51" s="1"/>
  <c r="CE1159" i="51"/>
  <c r="W1159" i="51" s="1"/>
  <c r="CA1159" i="51" s="1"/>
  <c r="X1159" i="51" s="1"/>
  <c r="CE1160" i="51"/>
  <c r="W1160" i="51" s="1"/>
  <c r="CA1160" i="51" s="1"/>
  <c r="X1160" i="51" s="1"/>
  <c r="CE1161" i="51"/>
  <c r="W1161" i="51" s="1"/>
  <c r="CA1161" i="51" s="1"/>
  <c r="X1161" i="51" s="1"/>
  <c r="CE1162" i="51"/>
  <c r="W1162" i="51" s="1"/>
  <c r="CA1162" i="51" s="1"/>
  <c r="X1162" i="51" s="1"/>
  <c r="CE1163" i="51"/>
  <c r="W1163" i="51" s="1"/>
  <c r="CA1163" i="51" s="1"/>
  <c r="X1163" i="51" s="1"/>
  <c r="CE1164" i="51"/>
  <c r="W1164" i="51" s="1"/>
  <c r="CA1164" i="51" s="1"/>
  <c r="X1164" i="51" s="1"/>
  <c r="CE1165" i="51"/>
  <c r="W1165" i="51" s="1"/>
  <c r="CA1165" i="51" s="1"/>
  <c r="X1165" i="51" s="1"/>
  <c r="CE1166" i="51"/>
  <c r="W1166" i="51" s="1"/>
  <c r="CA1166" i="51" s="1"/>
  <c r="X1166" i="51" s="1"/>
  <c r="CE1167" i="51"/>
  <c r="W1167" i="51" s="1"/>
  <c r="CA1167" i="51" s="1"/>
  <c r="X1167" i="51" s="1"/>
  <c r="CE1168" i="51"/>
  <c r="W1168" i="51" s="1"/>
  <c r="CA1168" i="51" s="1"/>
  <c r="X1168" i="51" s="1"/>
  <c r="CE1169" i="51"/>
  <c r="W1169" i="51" s="1"/>
  <c r="CA1169" i="51" s="1"/>
  <c r="X1169" i="51" s="1"/>
  <c r="CE1170" i="51"/>
  <c r="W1170" i="51" s="1"/>
  <c r="CA1170" i="51" s="1"/>
  <c r="X1170" i="51" s="1"/>
  <c r="CE1171" i="51"/>
  <c r="W1171" i="51" s="1"/>
  <c r="CA1171" i="51" s="1"/>
  <c r="X1171" i="51" s="1"/>
  <c r="CE1172" i="51"/>
  <c r="W1172" i="51" s="1"/>
  <c r="CA1172" i="51" s="1"/>
  <c r="X1172" i="51" s="1"/>
  <c r="CE1173" i="51"/>
  <c r="W1173" i="51" s="1"/>
  <c r="CA1173" i="51" s="1"/>
  <c r="X1173" i="51" s="1"/>
  <c r="CE1174" i="51"/>
  <c r="W1174" i="51" s="1"/>
  <c r="CA1174" i="51" s="1"/>
  <c r="X1174" i="51" s="1"/>
  <c r="CE1175" i="51"/>
  <c r="W1175" i="51" s="1"/>
  <c r="CA1175" i="51" s="1"/>
  <c r="X1175" i="51" s="1"/>
  <c r="CE1176" i="51"/>
  <c r="W1176" i="51" s="1"/>
  <c r="CA1176" i="51" s="1"/>
  <c r="X1176" i="51" s="1"/>
  <c r="CE1177" i="51"/>
  <c r="W1177" i="51" s="1"/>
  <c r="CA1177" i="51" s="1"/>
  <c r="X1177" i="51" s="1"/>
  <c r="CE1178" i="51"/>
  <c r="W1178" i="51" s="1"/>
  <c r="CA1178" i="51" s="1"/>
  <c r="X1178" i="51" s="1"/>
  <c r="CE1179" i="51"/>
  <c r="W1179" i="51" s="1"/>
  <c r="CA1179" i="51" s="1"/>
  <c r="X1179" i="51" s="1"/>
  <c r="CE1180" i="51"/>
  <c r="W1180" i="51" s="1"/>
  <c r="CA1180" i="51" s="1"/>
  <c r="X1180" i="51" s="1"/>
  <c r="CE1181" i="51"/>
  <c r="W1181" i="51" s="1"/>
  <c r="CA1181" i="51" s="1"/>
  <c r="X1181" i="51" s="1"/>
  <c r="CE1182" i="51"/>
  <c r="W1182" i="51" s="1"/>
  <c r="CA1182" i="51" s="1"/>
  <c r="X1182" i="51" s="1"/>
  <c r="CE1183" i="51"/>
  <c r="W1183" i="51" s="1"/>
  <c r="CA1183" i="51" s="1"/>
  <c r="X1183" i="51" s="1"/>
  <c r="CE1184" i="51"/>
  <c r="W1184" i="51" s="1"/>
  <c r="CA1184" i="51" s="1"/>
  <c r="X1184" i="51" s="1"/>
  <c r="CE1185" i="51"/>
  <c r="W1185" i="51" s="1"/>
  <c r="CA1185" i="51" s="1"/>
  <c r="X1185" i="51" s="1"/>
  <c r="CE1186" i="51"/>
  <c r="W1186" i="51" s="1"/>
  <c r="CA1186" i="51" s="1"/>
  <c r="X1186" i="51" s="1"/>
  <c r="CE1187" i="51"/>
  <c r="W1187" i="51" s="1"/>
  <c r="CA1187" i="51" s="1"/>
  <c r="X1187" i="51" s="1"/>
  <c r="CE1188" i="51"/>
  <c r="W1188" i="51" s="1"/>
  <c r="CA1188" i="51" s="1"/>
  <c r="X1188" i="51" s="1"/>
  <c r="CE1189" i="51"/>
  <c r="W1189" i="51" s="1"/>
  <c r="CA1189" i="51" s="1"/>
  <c r="X1189" i="51" s="1"/>
  <c r="CE1190" i="51"/>
  <c r="W1190" i="51" s="1"/>
  <c r="CA1190" i="51" s="1"/>
  <c r="X1190" i="51" s="1"/>
  <c r="CE1191" i="51"/>
  <c r="W1191" i="51" s="1"/>
  <c r="CA1191" i="51" s="1"/>
  <c r="X1191" i="51" s="1"/>
  <c r="CE1192" i="51"/>
  <c r="W1192" i="51" s="1"/>
  <c r="CA1192" i="51" s="1"/>
  <c r="X1192" i="51" s="1"/>
  <c r="CE1193" i="51"/>
  <c r="W1193" i="51" s="1"/>
  <c r="CA1193" i="51" s="1"/>
  <c r="X1193" i="51" s="1"/>
  <c r="CE1194" i="51"/>
  <c r="W1194" i="51" s="1"/>
  <c r="CA1194" i="51" s="1"/>
  <c r="X1194" i="51" s="1"/>
  <c r="CE1195" i="51"/>
  <c r="W1195" i="51" s="1"/>
  <c r="CA1195" i="51" s="1"/>
  <c r="X1195" i="51" s="1"/>
  <c r="CE1196" i="51"/>
  <c r="W1196" i="51" s="1"/>
  <c r="CA1196" i="51" s="1"/>
  <c r="X1196" i="51" s="1"/>
  <c r="CE1197" i="51"/>
  <c r="W1197" i="51" s="1"/>
  <c r="CA1197" i="51" s="1"/>
  <c r="X1197" i="51" s="1"/>
  <c r="CE1198" i="51"/>
  <c r="W1198" i="51" s="1"/>
  <c r="CA1198" i="51" s="1"/>
  <c r="X1198" i="51" s="1"/>
  <c r="CE1199" i="51"/>
  <c r="W1199" i="51" s="1"/>
  <c r="CA1199" i="51" s="1"/>
  <c r="X1199" i="51" s="1"/>
  <c r="CE1200" i="51"/>
  <c r="W1200" i="51" s="1"/>
  <c r="CA1200" i="51" s="1"/>
  <c r="X1200" i="51" s="1"/>
  <c r="CE1201" i="51"/>
  <c r="W1201" i="51" s="1"/>
  <c r="CA1201" i="51" s="1"/>
  <c r="X1201" i="51" s="1"/>
  <c r="CE1202" i="51"/>
  <c r="W1202" i="51" s="1"/>
  <c r="CA1202" i="51" s="1"/>
  <c r="X1202" i="51" s="1"/>
  <c r="CE1203" i="51"/>
  <c r="W1203" i="51" s="1"/>
  <c r="CA1203" i="51" s="1"/>
  <c r="X1203" i="51" s="1"/>
  <c r="CE1204" i="51"/>
  <c r="W1204" i="51" s="1"/>
  <c r="CA1204" i="51" s="1"/>
  <c r="X1204" i="51" s="1"/>
  <c r="CE1205" i="51"/>
  <c r="W1205" i="51" s="1"/>
  <c r="CA1205" i="51" s="1"/>
  <c r="X1205" i="51" s="1"/>
  <c r="CE1206" i="51"/>
  <c r="W1206" i="51" s="1"/>
  <c r="CA1206" i="51" s="1"/>
  <c r="X1206" i="51" s="1"/>
  <c r="CE1207" i="51"/>
  <c r="W1207" i="51" s="1"/>
  <c r="CA1207" i="51" s="1"/>
  <c r="X1207" i="51" s="1"/>
  <c r="CE1208" i="51"/>
  <c r="W1208" i="51" s="1"/>
  <c r="CA1208" i="51" s="1"/>
  <c r="X1208" i="51" s="1"/>
  <c r="CE1209" i="51"/>
  <c r="W1209" i="51" s="1"/>
  <c r="CA1209" i="51" s="1"/>
  <c r="X1209" i="51" s="1"/>
  <c r="CE1210" i="51"/>
  <c r="W1210" i="51" s="1"/>
  <c r="CA1210" i="51" s="1"/>
  <c r="X1210" i="51" s="1"/>
  <c r="CE1211" i="51"/>
  <c r="W1211" i="51" s="1"/>
  <c r="CA1211" i="51" s="1"/>
  <c r="X1211" i="51" s="1"/>
  <c r="CE1212" i="51"/>
  <c r="W1212" i="51" s="1"/>
  <c r="CA1212" i="51" s="1"/>
  <c r="X1212" i="51" s="1"/>
  <c r="CE1213" i="51"/>
  <c r="W1213" i="51" s="1"/>
  <c r="CA1213" i="51" s="1"/>
  <c r="X1213" i="51" s="1"/>
  <c r="CE1214" i="51"/>
  <c r="W1214" i="51" s="1"/>
  <c r="CA1214" i="51" s="1"/>
  <c r="X1214" i="51" s="1"/>
  <c r="CE1215" i="51"/>
  <c r="W1215" i="51" s="1"/>
  <c r="CA1215" i="51" s="1"/>
  <c r="X1215" i="51" s="1"/>
  <c r="CE1216" i="51"/>
  <c r="W1216" i="51" s="1"/>
  <c r="CA1216" i="51" s="1"/>
  <c r="X1216" i="51" s="1"/>
  <c r="CE1217" i="51"/>
  <c r="W1217" i="51" s="1"/>
  <c r="CA1217" i="51" s="1"/>
  <c r="X1217" i="51" s="1"/>
  <c r="CE1218" i="51"/>
  <c r="W1218" i="51" s="1"/>
  <c r="CA1218" i="51" s="1"/>
  <c r="X1218" i="51" s="1"/>
  <c r="CE1219" i="51"/>
  <c r="W1219" i="51" s="1"/>
  <c r="CA1219" i="51" s="1"/>
  <c r="X1219" i="51" s="1"/>
  <c r="CE1220" i="51"/>
  <c r="W1220" i="51" s="1"/>
  <c r="CA1220" i="51" s="1"/>
  <c r="X1220" i="51" s="1"/>
  <c r="CE1221" i="51"/>
  <c r="W1221" i="51" s="1"/>
  <c r="CA1221" i="51" s="1"/>
  <c r="X1221" i="51" s="1"/>
  <c r="CE1222" i="51"/>
  <c r="W1222" i="51" s="1"/>
  <c r="CA1222" i="51" s="1"/>
  <c r="X1222" i="51" s="1"/>
  <c r="CE1223" i="51"/>
  <c r="W1223" i="51" s="1"/>
  <c r="CA1223" i="51" s="1"/>
  <c r="X1223" i="51" s="1"/>
  <c r="CE1224" i="51"/>
  <c r="W1224" i="51" s="1"/>
  <c r="CA1224" i="51" s="1"/>
  <c r="X1224" i="51" s="1"/>
  <c r="CE1225" i="51"/>
  <c r="W1225" i="51" s="1"/>
  <c r="CA1225" i="51" s="1"/>
  <c r="X1225" i="51" s="1"/>
  <c r="CE1226" i="51"/>
  <c r="W1226" i="51" s="1"/>
  <c r="CA1226" i="51" s="1"/>
  <c r="X1226" i="51" s="1"/>
  <c r="CE1227" i="51"/>
  <c r="W1227" i="51" s="1"/>
  <c r="CA1227" i="51" s="1"/>
  <c r="X1227" i="51" s="1"/>
  <c r="CE1228" i="51"/>
  <c r="W1228" i="51" s="1"/>
  <c r="CA1228" i="51" s="1"/>
  <c r="X1228" i="51" s="1"/>
  <c r="CE1229" i="51"/>
  <c r="W1229" i="51" s="1"/>
  <c r="CA1229" i="51" s="1"/>
  <c r="X1229" i="51" s="1"/>
  <c r="CE1230" i="51"/>
  <c r="W1230" i="51" s="1"/>
  <c r="CA1230" i="51" s="1"/>
  <c r="X1230" i="51" s="1"/>
  <c r="CE1231" i="51"/>
  <c r="W1231" i="51" s="1"/>
  <c r="CA1231" i="51" s="1"/>
  <c r="X1231" i="51" s="1"/>
  <c r="CE1232" i="51"/>
  <c r="W1232" i="51" s="1"/>
  <c r="CA1232" i="51" s="1"/>
  <c r="X1232" i="51" s="1"/>
  <c r="CE1233" i="51"/>
  <c r="W1233" i="51" s="1"/>
  <c r="CA1233" i="51" s="1"/>
  <c r="X1233" i="51" s="1"/>
  <c r="CE1234" i="51"/>
  <c r="W1234" i="51" s="1"/>
  <c r="CA1234" i="51" s="1"/>
  <c r="X1234" i="51" s="1"/>
  <c r="CE1235" i="51"/>
  <c r="W1235" i="51" s="1"/>
  <c r="CA1235" i="51" s="1"/>
  <c r="X1235" i="51" s="1"/>
  <c r="CE1236" i="51"/>
  <c r="W1236" i="51" s="1"/>
  <c r="CA1236" i="51" s="1"/>
  <c r="X1236" i="51" s="1"/>
  <c r="CE1237" i="51"/>
  <c r="W1237" i="51" s="1"/>
  <c r="CA1237" i="51" s="1"/>
  <c r="X1237" i="51" s="1"/>
  <c r="CE1238" i="51"/>
  <c r="W1238" i="51" s="1"/>
  <c r="CA1238" i="51" s="1"/>
  <c r="X1238" i="51" s="1"/>
  <c r="CE1239" i="51"/>
  <c r="W1239" i="51" s="1"/>
  <c r="CA1239" i="51" s="1"/>
  <c r="X1239" i="51" s="1"/>
  <c r="CE1240" i="51"/>
  <c r="W1240" i="51" s="1"/>
  <c r="CA1240" i="51" s="1"/>
  <c r="X1240" i="51" s="1"/>
  <c r="CE1241" i="51"/>
  <c r="W1241" i="51" s="1"/>
  <c r="CA1241" i="51" s="1"/>
  <c r="X1241" i="51" s="1"/>
  <c r="CE1242" i="51"/>
  <c r="W1242" i="51" s="1"/>
  <c r="CA1242" i="51" s="1"/>
  <c r="X1242" i="51" s="1"/>
  <c r="CE1243" i="51"/>
  <c r="W1243" i="51" s="1"/>
  <c r="CA1243" i="51" s="1"/>
  <c r="X1243" i="51" s="1"/>
  <c r="CE1244" i="51"/>
  <c r="W1244" i="51" s="1"/>
  <c r="CA1244" i="51" s="1"/>
  <c r="X1244" i="51" s="1"/>
  <c r="CE1245" i="51"/>
  <c r="W1245" i="51" s="1"/>
  <c r="CA1245" i="51" s="1"/>
  <c r="X1245" i="51" s="1"/>
  <c r="CE1246" i="51"/>
  <c r="W1246" i="51" s="1"/>
  <c r="CA1246" i="51" s="1"/>
  <c r="X1246" i="51" s="1"/>
  <c r="CE1247" i="51"/>
  <c r="W1247" i="51" s="1"/>
  <c r="CA1247" i="51" s="1"/>
  <c r="X1247" i="51" s="1"/>
  <c r="CE1248" i="51"/>
  <c r="W1248" i="51" s="1"/>
  <c r="CA1248" i="51" s="1"/>
  <c r="X1248" i="51" s="1"/>
  <c r="CE1249" i="51"/>
  <c r="W1249" i="51" s="1"/>
  <c r="CA1249" i="51" s="1"/>
  <c r="X1249" i="51" s="1"/>
  <c r="CE1250" i="51"/>
  <c r="W1250" i="51" s="1"/>
  <c r="CA1250" i="51" s="1"/>
  <c r="X1250" i="51" s="1"/>
  <c r="CE1251" i="51"/>
  <c r="W1251" i="51" s="1"/>
  <c r="CA1251" i="51" s="1"/>
  <c r="X1251" i="51" s="1"/>
  <c r="CE1252" i="51"/>
  <c r="W1252" i="51" s="1"/>
  <c r="CA1252" i="51" s="1"/>
  <c r="X1252" i="51" s="1"/>
  <c r="CE1253" i="51"/>
  <c r="W1253" i="51" s="1"/>
  <c r="CA1253" i="51" s="1"/>
  <c r="X1253" i="51" s="1"/>
  <c r="CE1254" i="51"/>
  <c r="W1254" i="51" s="1"/>
  <c r="CA1254" i="51" s="1"/>
  <c r="X1254" i="51" s="1"/>
  <c r="CE1255" i="51"/>
  <c r="W1255" i="51" s="1"/>
  <c r="CA1255" i="51" s="1"/>
  <c r="X1255" i="51" s="1"/>
  <c r="CE1256" i="51"/>
  <c r="W1256" i="51" s="1"/>
  <c r="CA1256" i="51" s="1"/>
  <c r="X1256" i="51" s="1"/>
  <c r="CE1257" i="51"/>
  <c r="W1257" i="51" s="1"/>
  <c r="CA1257" i="51" s="1"/>
  <c r="X1257" i="51" s="1"/>
  <c r="CE1258" i="51"/>
  <c r="W1258" i="51" s="1"/>
  <c r="CA1258" i="51" s="1"/>
  <c r="X1258" i="51" s="1"/>
  <c r="CE1259" i="51"/>
  <c r="W1259" i="51" s="1"/>
  <c r="CA1259" i="51" s="1"/>
  <c r="X1259" i="51" s="1"/>
  <c r="CE1260" i="51"/>
  <c r="W1260" i="51" s="1"/>
  <c r="CA1260" i="51" s="1"/>
  <c r="X1260" i="51" s="1"/>
  <c r="CE5" i="51"/>
  <c r="W5" i="51" s="1"/>
  <c r="T6" i="51"/>
  <c r="T7" i="51"/>
  <c r="T8" i="51"/>
  <c r="T9" i="51"/>
  <c r="T10" i="51"/>
  <c r="T11" i="51"/>
  <c r="T12" i="51"/>
  <c r="T13" i="51"/>
  <c r="T14" i="51"/>
  <c r="T15" i="51"/>
  <c r="T16" i="51"/>
  <c r="T17" i="51"/>
  <c r="T18" i="51"/>
  <c r="T19" i="51"/>
  <c r="T20" i="51"/>
  <c r="T21" i="51"/>
  <c r="T22" i="51"/>
  <c r="T23" i="51"/>
  <c r="T24" i="51"/>
  <c r="T25" i="51"/>
  <c r="T26" i="51"/>
  <c r="T27" i="51"/>
  <c r="T28" i="51"/>
  <c r="T29" i="51"/>
  <c r="T30" i="51"/>
  <c r="T31" i="51"/>
  <c r="T32" i="51"/>
  <c r="T33" i="51"/>
  <c r="T34" i="51"/>
  <c r="T35" i="51"/>
  <c r="T36" i="51"/>
  <c r="T37" i="51"/>
  <c r="T38" i="51"/>
  <c r="T39" i="51"/>
  <c r="T40" i="51"/>
  <c r="T41" i="51"/>
  <c r="T42" i="51"/>
  <c r="T43" i="51"/>
  <c r="T44" i="51"/>
  <c r="T45" i="51"/>
  <c r="T46" i="51"/>
  <c r="T47" i="51"/>
  <c r="T48" i="51"/>
  <c r="T49" i="51"/>
  <c r="T50" i="51"/>
  <c r="T51" i="51"/>
  <c r="T52" i="51"/>
  <c r="T53" i="51"/>
  <c r="T54" i="51"/>
  <c r="T55" i="51"/>
  <c r="T56" i="51"/>
  <c r="T57" i="51"/>
  <c r="T58" i="51"/>
  <c r="T59" i="51"/>
  <c r="T60" i="51"/>
  <c r="T61" i="51"/>
  <c r="T62" i="51"/>
  <c r="T63" i="51"/>
  <c r="T64" i="51"/>
  <c r="T65" i="51"/>
  <c r="T66" i="51"/>
  <c r="T67" i="51"/>
  <c r="T68" i="51"/>
  <c r="T69" i="51"/>
  <c r="T70" i="51"/>
  <c r="T71" i="51"/>
  <c r="T72" i="51"/>
  <c r="T73" i="51"/>
  <c r="T74" i="51"/>
  <c r="T75" i="51"/>
  <c r="T76" i="51"/>
  <c r="T77" i="51"/>
  <c r="T78" i="51"/>
  <c r="T79" i="51"/>
  <c r="T80" i="51"/>
  <c r="T81" i="51"/>
  <c r="T82" i="51"/>
  <c r="T83" i="51"/>
  <c r="T84" i="51"/>
  <c r="T85" i="51"/>
  <c r="T86" i="51"/>
  <c r="T87" i="51"/>
  <c r="T88" i="51"/>
  <c r="T89" i="51"/>
  <c r="T90" i="51"/>
  <c r="T91" i="51"/>
  <c r="T92" i="51"/>
  <c r="T93" i="51"/>
  <c r="T94" i="51"/>
  <c r="T95" i="51"/>
  <c r="T96" i="51"/>
  <c r="T97" i="51"/>
  <c r="T98" i="51"/>
  <c r="T99" i="51"/>
  <c r="T100" i="51"/>
  <c r="T101" i="51"/>
  <c r="T102" i="51"/>
  <c r="T103" i="51"/>
  <c r="T104" i="51"/>
  <c r="T105" i="51"/>
  <c r="T106" i="51"/>
  <c r="T107" i="51"/>
  <c r="T108" i="51"/>
  <c r="T109" i="51"/>
  <c r="T110" i="51"/>
  <c r="T111" i="51"/>
  <c r="T112" i="51"/>
  <c r="T113" i="51"/>
  <c r="T114" i="51"/>
  <c r="T115" i="51"/>
  <c r="T116" i="51"/>
  <c r="T117" i="51"/>
  <c r="T118" i="51"/>
  <c r="T119" i="51"/>
  <c r="T120" i="51"/>
  <c r="T121" i="51"/>
  <c r="T122" i="51"/>
  <c r="T123" i="51"/>
  <c r="T124" i="51"/>
  <c r="T125" i="51"/>
  <c r="T126" i="51"/>
  <c r="T127" i="51"/>
  <c r="T128" i="51"/>
  <c r="T129" i="51"/>
  <c r="T130" i="51"/>
  <c r="T131" i="51"/>
  <c r="T132" i="51"/>
  <c r="T133" i="51"/>
  <c r="T134" i="51"/>
  <c r="T135" i="51"/>
  <c r="T136" i="51"/>
  <c r="T137" i="51"/>
  <c r="T138" i="51"/>
  <c r="T139" i="51"/>
  <c r="T140" i="51"/>
  <c r="T141" i="51"/>
  <c r="T142" i="51"/>
  <c r="T143" i="51"/>
  <c r="T144" i="51"/>
  <c r="T145" i="51"/>
  <c r="T146" i="51"/>
  <c r="T147" i="51"/>
  <c r="T148" i="51"/>
  <c r="T149" i="51"/>
  <c r="T150" i="51"/>
  <c r="T151" i="51"/>
  <c r="T152" i="51"/>
  <c r="T153" i="51"/>
  <c r="T154" i="51"/>
  <c r="T155" i="51"/>
  <c r="T156" i="51"/>
  <c r="T157" i="51"/>
  <c r="T158" i="51"/>
  <c r="T159" i="51"/>
  <c r="T160" i="51"/>
  <c r="T161" i="51"/>
  <c r="T162" i="51"/>
  <c r="T163" i="51"/>
  <c r="T164" i="51"/>
  <c r="T165" i="51"/>
  <c r="T166" i="51"/>
  <c r="T167" i="51"/>
  <c r="T168" i="51"/>
  <c r="T169" i="51"/>
  <c r="T170" i="51"/>
  <c r="T171" i="51"/>
  <c r="T172" i="51"/>
  <c r="T173" i="51"/>
  <c r="T174" i="51"/>
  <c r="T175" i="51"/>
  <c r="T176" i="51"/>
  <c r="T177" i="51"/>
  <c r="T178" i="51"/>
  <c r="T179" i="51"/>
  <c r="T180" i="51"/>
  <c r="T181" i="51"/>
  <c r="T182" i="51"/>
  <c r="T183" i="51"/>
  <c r="T184" i="51"/>
  <c r="T185" i="51"/>
  <c r="T186" i="51"/>
  <c r="T187" i="51"/>
  <c r="T188" i="51"/>
  <c r="T189" i="51"/>
  <c r="T190" i="51"/>
  <c r="T191" i="51"/>
  <c r="T192" i="51"/>
  <c r="T193" i="51"/>
  <c r="T194" i="51"/>
  <c r="T195" i="51"/>
  <c r="T196" i="51"/>
  <c r="T197" i="51"/>
  <c r="T199" i="51"/>
  <c r="T200" i="51"/>
  <c r="T201" i="51"/>
  <c r="T202" i="51"/>
  <c r="T203" i="51"/>
  <c r="T204" i="51"/>
  <c r="T205" i="51"/>
  <c r="T206" i="51"/>
  <c r="T207" i="51"/>
  <c r="T208" i="51"/>
  <c r="T209" i="51"/>
  <c r="T210" i="51"/>
  <c r="T211" i="51"/>
  <c r="T212" i="51"/>
  <c r="T213" i="51"/>
  <c r="T214" i="51"/>
  <c r="T215" i="51"/>
  <c r="T216" i="51"/>
  <c r="T217" i="51"/>
  <c r="T218" i="51"/>
  <c r="T219" i="51"/>
  <c r="T220" i="51"/>
  <c r="T221" i="51"/>
  <c r="T222" i="51"/>
  <c r="T223" i="51"/>
  <c r="T224" i="51"/>
  <c r="T225" i="51"/>
  <c r="T226" i="51"/>
  <c r="T227" i="51"/>
  <c r="T228" i="51"/>
  <c r="T229" i="51"/>
  <c r="T230" i="51"/>
  <c r="T231" i="51"/>
  <c r="T232" i="51"/>
  <c r="T233" i="51"/>
  <c r="T234" i="51"/>
  <c r="T235" i="51"/>
  <c r="T236" i="51"/>
  <c r="T237" i="51"/>
  <c r="T238" i="51"/>
  <c r="T239" i="51"/>
  <c r="T240" i="51"/>
  <c r="T241" i="51"/>
  <c r="T242" i="51"/>
  <c r="T243" i="51"/>
  <c r="T244" i="51"/>
  <c r="T245" i="51"/>
  <c r="T246" i="51"/>
  <c r="T247" i="51"/>
  <c r="T248" i="51"/>
  <c r="T249" i="51"/>
  <c r="T250" i="51"/>
  <c r="T251" i="51"/>
  <c r="T252" i="51"/>
  <c r="T253" i="51"/>
  <c r="T254" i="51"/>
  <c r="T255" i="51"/>
  <c r="T256" i="51"/>
  <c r="T257" i="51"/>
  <c r="T258" i="51"/>
  <c r="T259" i="51"/>
  <c r="T260" i="51"/>
  <c r="T261" i="51"/>
  <c r="T262" i="51"/>
  <c r="T263" i="51"/>
  <c r="T264" i="51"/>
  <c r="T265" i="51"/>
  <c r="T266" i="51"/>
  <c r="T267" i="51"/>
  <c r="T268" i="51"/>
  <c r="T269" i="51"/>
  <c r="T270" i="51"/>
  <c r="T271" i="51"/>
  <c r="T272" i="51"/>
  <c r="T273" i="51"/>
  <c r="T274" i="51"/>
  <c r="T275" i="51"/>
  <c r="T276" i="51"/>
  <c r="T277" i="51"/>
  <c r="T278" i="51"/>
  <c r="T279" i="51"/>
  <c r="T280" i="51"/>
  <c r="T281" i="51"/>
  <c r="T282" i="51"/>
  <c r="T283" i="51"/>
  <c r="T284" i="51"/>
  <c r="T285" i="51"/>
  <c r="T286" i="51"/>
  <c r="T287" i="51"/>
  <c r="T288" i="51"/>
  <c r="T289" i="51"/>
  <c r="T290" i="51"/>
  <c r="T291" i="51"/>
  <c r="T292" i="51"/>
  <c r="T293" i="51"/>
  <c r="T294" i="51"/>
  <c r="T295" i="51"/>
  <c r="T296" i="51"/>
  <c r="T297" i="51"/>
  <c r="T298" i="51"/>
  <c r="T299" i="51"/>
  <c r="T300" i="51"/>
  <c r="T301" i="51"/>
  <c r="T302" i="51"/>
  <c r="T303" i="51"/>
  <c r="T304" i="51"/>
  <c r="T305" i="51"/>
  <c r="T306" i="51"/>
  <c r="T307" i="51"/>
  <c r="T308" i="51"/>
  <c r="T309" i="51"/>
  <c r="T310" i="51"/>
  <c r="T311" i="51"/>
  <c r="T312" i="51"/>
  <c r="T313" i="51"/>
  <c r="T314" i="51"/>
  <c r="T315" i="51"/>
  <c r="T316" i="51"/>
  <c r="T317" i="51"/>
  <c r="T318" i="51"/>
  <c r="T319" i="51"/>
  <c r="T320" i="51"/>
  <c r="T321" i="51"/>
  <c r="T322" i="51"/>
  <c r="T323" i="51"/>
  <c r="T324" i="51"/>
  <c r="T325" i="51"/>
  <c r="T326" i="51"/>
  <c r="T327" i="51"/>
  <c r="T328" i="51"/>
  <c r="T329" i="51"/>
  <c r="T330" i="51"/>
  <c r="T331" i="51"/>
  <c r="T332" i="51"/>
  <c r="T333" i="51"/>
  <c r="T334" i="51"/>
  <c r="T335" i="51"/>
  <c r="T336" i="51"/>
  <c r="T337" i="51"/>
  <c r="T338" i="51"/>
  <c r="T339" i="51"/>
  <c r="T340" i="51"/>
  <c r="T341" i="51"/>
  <c r="T342" i="51"/>
  <c r="T343" i="51"/>
  <c r="T344" i="51"/>
  <c r="T345" i="51"/>
  <c r="T346" i="51"/>
  <c r="T348" i="51"/>
  <c r="T349" i="51"/>
  <c r="T350" i="51"/>
  <c r="T351" i="51"/>
  <c r="T352" i="51"/>
  <c r="T353" i="51"/>
  <c r="T354" i="51"/>
  <c r="T355" i="51"/>
  <c r="T356" i="51"/>
  <c r="T357" i="51"/>
  <c r="T358" i="51"/>
  <c r="T359" i="51"/>
  <c r="T360" i="51"/>
  <c r="T361" i="51"/>
  <c r="T362" i="51"/>
  <c r="T363" i="51"/>
  <c r="T364" i="51"/>
  <c r="T365" i="51"/>
  <c r="T366" i="51"/>
  <c r="T367" i="51"/>
  <c r="T368" i="51"/>
  <c r="T369" i="51"/>
  <c r="T370" i="51"/>
  <c r="T371" i="51"/>
  <c r="T372" i="51"/>
  <c r="T373" i="51"/>
  <c r="T374" i="51"/>
  <c r="T375" i="51"/>
  <c r="T376" i="51"/>
  <c r="T377" i="51"/>
  <c r="T378" i="51"/>
  <c r="T379" i="51"/>
  <c r="T380" i="51"/>
  <c r="T381" i="51"/>
  <c r="T382" i="51"/>
  <c r="T383" i="51"/>
  <c r="T384" i="51"/>
  <c r="T385" i="51"/>
  <c r="T386" i="51"/>
  <c r="T387" i="51"/>
  <c r="T388" i="51"/>
  <c r="T389" i="51"/>
  <c r="T390" i="51"/>
  <c r="T391" i="51"/>
  <c r="T392" i="51"/>
  <c r="T393" i="51"/>
  <c r="T394" i="51"/>
  <c r="T395" i="51"/>
  <c r="T396" i="51"/>
  <c r="T397" i="51"/>
  <c r="T398" i="51"/>
  <c r="T399" i="51"/>
  <c r="T400" i="51"/>
  <c r="T401" i="51"/>
  <c r="T402" i="51"/>
  <c r="T403" i="51"/>
  <c r="T404" i="51"/>
  <c r="T405" i="51"/>
  <c r="T406" i="51"/>
  <c r="T407" i="51"/>
  <c r="T408" i="51"/>
  <c r="T409" i="51"/>
  <c r="T410" i="51"/>
  <c r="T411" i="51"/>
  <c r="T412" i="51"/>
  <c r="T413" i="51"/>
  <c r="T414" i="51"/>
  <c r="T415" i="51"/>
  <c r="T416" i="51"/>
  <c r="T417" i="51"/>
  <c r="T418" i="51"/>
  <c r="T419" i="51"/>
  <c r="T420" i="51"/>
  <c r="T421" i="51"/>
  <c r="T422" i="51"/>
  <c r="T423" i="51"/>
  <c r="T424" i="51"/>
  <c r="T425" i="51"/>
  <c r="T426" i="51"/>
  <c r="T427" i="51"/>
  <c r="T428" i="51"/>
  <c r="T429" i="51"/>
  <c r="T430" i="51"/>
  <c r="T431" i="51"/>
  <c r="T432" i="51"/>
  <c r="T433" i="51"/>
  <c r="T434" i="51"/>
  <c r="T435" i="51"/>
  <c r="T436" i="51"/>
  <c r="T437" i="51"/>
  <c r="T438" i="51"/>
  <c r="T439" i="51"/>
  <c r="T440" i="51"/>
  <c r="T441" i="51"/>
  <c r="T442" i="51"/>
  <c r="T443" i="51"/>
  <c r="T444" i="51"/>
  <c r="T445" i="51"/>
  <c r="T446" i="51"/>
  <c r="T447" i="51"/>
  <c r="T448" i="51"/>
  <c r="T449" i="51"/>
  <c r="T450" i="51"/>
  <c r="T451" i="51"/>
  <c r="T452" i="51"/>
  <c r="T453" i="51"/>
  <c r="T454" i="51"/>
  <c r="T455" i="51"/>
  <c r="T456" i="51"/>
  <c r="T457" i="51"/>
  <c r="T458" i="51"/>
  <c r="T459" i="51"/>
  <c r="T460" i="51"/>
  <c r="T461" i="51"/>
  <c r="T462" i="51"/>
  <c r="T463" i="51"/>
  <c r="T464" i="51"/>
  <c r="T465" i="51"/>
  <c r="T466" i="51"/>
  <c r="T467" i="51"/>
  <c r="T468" i="51"/>
  <c r="T470" i="51"/>
  <c r="T471" i="51"/>
  <c r="T472" i="51"/>
  <c r="T473" i="51"/>
  <c r="T474" i="51"/>
  <c r="T475" i="51"/>
  <c r="T476" i="51"/>
  <c r="T477" i="51"/>
  <c r="T478" i="51"/>
  <c r="T479" i="51"/>
  <c r="T480" i="51"/>
  <c r="T481" i="51"/>
  <c r="T482" i="51"/>
  <c r="T483" i="51"/>
  <c r="T484" i="51"/>
  <c r="T485" i="51"/>
  <c r="T486" i="51"/>
  <c r="T487" i="51"/>
  <c r="T488" i="51"/>
  <c r="T489" i="51"/>
  <c r="T490" i="51"/>
  <c r="T491" i="51"/>
  <c r="T492" i="51"/>
  <c r="T493" i="51"/>
  <c r="T494" i="51"/>
  <c r="T495" i="51"/>
  <c r="T496" i="51"/>
  <c r="T497" i="51"/>
  <c r="T498" i="51"/>
  <c r="T499" i="51"/>
  <c r="T500" i="51"/>
  <c r="T501" i="51"/>
  <c r="T502" i="51"/>
  <c r="T503" i="51"/>
  <c r="T504" i="51"/>
  <c r="T505" i="51"/>
  <c r="T506" i="51"/>
  <c r="T507" i="51"/>
  <c r="T508" i="51"/>
  <c r="T509" i="51"/>
  <c r="T510" i="51"/>
  <c r="T511" i="51"/>
  <c r="T512" i="51"/>
  <c r="T513" i="51"/>
  <c r="T514" i="51"/>
  <c r="T515" i="51"/>
  <c r="T516" i="51"/>
  <c r="T517" i="51"/>
  <c r="T518" i="51"/>
  <c r="T519" i="51"/>
  <c r="T520" i="51"/>
  <c r="T521" i="51"/>
  <c r="T523" i="51"/>
  <c r="T524" i="51"/>
  <c r="T525" i="51"/>
  <c r="T526" i="51"/>
  <c r="T527" i="51"/>
  <c r="T528" i="51"/>
  <c r="T529" i="51"/>
  <c r="T530" i="51"/>
  <c r="T531" i="51"/>
  <c r="T532" i="51"/>
  <c r="T533" i="51"/>
  <c r="T534" i="51"/>
  <c r="T535" i="51"/>
  <c r="T536" i="51"/>
  <c r="T537" i="51"/>
  <c r="T538" i="51"/>
  <c r="T539" i="51"/>
  <c r="T540" i="51"/>
  <c r="T541" i="51"/>
  <c r="T542" i="51"/>
  <c r="T543" i="51"/>
  <c r="T544" i="51"/>
  <c r="T545" i="51"/>
  <c r="T546" i="51"/>
  <c r="T547" i="51"/>
  <c r="T548" i="51"/>
  <c r="T549" i="51"/>
  <c r="T550" i="51"/>
  <c r="T551" i="51"/>
  <c r="T552" i="51"/>
  <c r="T553" i="51"/>
  <c r="T554" i="51"/>
  <c r="T555" i="51"/>
  <c r="T556" i="51"/>
  <c r="T557" i="51"/>
  <c r="T558" i="51"/>
  <c r="T559" i="51"/>
  <c r="T560" i="51"/>
  <c r="T561" i="51"/>
  <c r="T562" i="51"/>
  <c r="T563" i="51"/>
  <c r="T564" i="51"/>
  <c r="T565" i="51"/>
  <c r="T566" i="51"/>
  <c r="T567" i="51"/>
  <c r="T568" i="51"/>
  <c r="T569" i="51"/>
  <c r="T570" i="51"/>
  <c r="T571" i="51"/>
  <c r="T572" i="51"/>
  <c r="T573" i="51"/>
  <c r="T574" i="51"/>
  <c r="T575" i="51"/>
  <c r="T576" i="51"/>
  <c r="T577" i="51"/>
  <c r="T578" i="51"/>
  <c r="T579" i="51"/>
  <c r="T580" i="51"/>
  <c r="T581" i="51"/>
  <c r="T582" i="51"/>
  <c r="T583" i="51"/>
  <c r="T584" i="51"/>
  <c r="T585" i="51"/>
  <c r="T586" i="51"/>
  <c r="T587" i="51"/>
  <c r="T588" i="51"/>
  <c r="T589" i="51"/>
  <c r="T590" i="51"/>
  <c r="T591" i="51"/>
  <c r="T592" i="51"/>
  <c r="T593" i="51"/>
  <c r="T594" i="51"/>
  <c r="T595" i="51"/>
  <c r="T596" i="51"/>
  <c r="T597" i="51"/>
  <c r="T598" i="51"/>
  <c r="T599" i="51"/>
  <c r="T600" i="51"/>
  <c r="T601" i="51"/>
  <c r="T602" i="51"/>
  <c r="T603" i="51"/>
  <c r="T604" i="51"/>
  <c r="T605" i="51"/>
  <c r="T606" i="51"/>
  <c r="T607" i="51"/>
  <c r="T608" i="51"/>
  <c r="T609" i="51"/>
  <c r="T610" i="51"/>
  <c r="T611" i="51"/>
  <c r="T612" i="51"/>
  <c r="T613" i="51"/>
  <c r="T614" i="51"/>
  <c r="T615" i="51"/>
  <c r="T616" i="51"/>
  <c r="T617" i="51"/>
  <c r="T618" i="51"/>
  <c r="T619" i="51"/>
  <c r="T620" i="51"/>
  <c r="T621" i="51"/>
  <c r="T622" i="51"/>
  <c r="T623" i="51"/>
  <c r="T624" i="51"/>
  <c r="T625" i="51"/>
  <c r="T626" i="51"/>
  <c r="T627" i="51"/>
  <c r="T628" i="51"/>
  <c r="T629" i="51"/>
  <c r="T630" i="51"/>
  <c r="T631" i="51"/>
  <c r="T632" i="51"/>
  <c r="T633" i="51"/>
  <c r="T634" i="51"/>
  <c r="T635" i="51"/>
  <c r="T636" i="51"/>
  <c r="T637" i="51"/>
  <c r="T638" i="51"/>
  <c r="T639" i="51"/>
  <c r="T640" i="51"/>
  <c r="T641" i="51"/>
  <c r="T642" i="51"/>
  <c r="T643" i="51"/>
  <c r="T644" i="51"/>
  <c r="T645" i="51"/>
  <c r="T646" i="51"/>
  <c r="T647" i="51"/>
  <c r="T648" i="51"/>
  <c r="T649" i="51"/>
  <c r="T650" i="51"/>
  <c r="T651" i="51"/>
  <c r="T652" i="51"/>
  <c r="T653" i="51"/>
  <c r="T654" i="51"/>
  <c r="T655" i="51"/>
  <c r="T656" i="51"/>
  <c r="T657" i="51"/>
  <c r="T658" i="51"/>
  <c r="T659" i="51"/>
  <c r="T660" i="51"/>
  <c r="T661" i="51"/>
  <c r="T662" i="51"/>
  <c r="T663" i="51"/>
  <c r="T664" i="51"/>
  <c r="T665" i="51"/>
  <c r="T666" i="51"/>
  <c r="T667" i="51"/>
  <c r="T668" i="51"/>
  <c r="T669" i="51"/>
  <c r="T670" i="51"/>
  <c r="T671" i="51"/>
  <c r="T672" i="51"/>
  <c r="T673" i="51"/>
  <c r="T674" i="51"/>
  <c r="T675" i="51"/>
  <c r="T676" i="51"/>
  <c r="T677" i="51"/>
  <c r="T678" i="51"/>
  <c r="T679" i="51"/>
  <c r="T680" i="51"/>
  <c r="T681" i="51"/>
  <c r="T682" i="51"/>
  <c r="T683" i="51"/>
  <c r="T684" i="51"/>
  <c r="T685" i="51"/>
  <c r="T686" i="51"/>
  <c r="T687" i="51"/>
  <c r="T688" i="51"/>
  <c r="T689" i="51"/>
  <c r="T690" i="51"/>
  <c r="T691" i="51"/>
  <c r="T692" i="51"/>
  <c r="T693" i="51"/>
  <c r="T694" i="51"/>
  <c r="T695" i="51"/>
  <c r="T696" i="51"/>
  <c r="T697" i="51"/>
  <c r="T698" i="51"/>
  <c r="T699" i="51"/>
  <c r="T700" i="51"/>
  <c r="T701" i="51"/>
  <c r="T702" i="51"/>
  <c r="T703" i="51"/>
  <c r="T704" i="51"/>
  <c r="T705" i="51"/>
  <c r="T706" i="51"/>
  <c r="T707" i="51"/>
  <c r="T708" i="51"/>
  <c r="T709" i="51"/>
  <c r="T710" i="51"/>
  <c r="T711" i="51"/>
  <c r="T712" i="51"/>
  <c r="T713" i="51"/>
  <c r="T714" i="51"/>
  <c r="T715" i="51"/>
  <c r="T716" i="51"/>
  <c r="T717" i="51"/>
  <c r="T718" i="51"/>
  <c r="T719" i="51"/>
  <c r="T720" i="51"/>
  <c r="T721" i="51"/>
  <c r="T722" i="51"/>
  <c r="T723" i="51"/>
  <c r="T724" i="51"/>
  <c r="T725" i="51"/>
  <c r="T726" i="51"/>
  <c r="T727" i="51"/>
  <c r="T728" i="51"/>
  <c r="T729" i="51"/>
  <c r="T730" i="51"/>
  <c r="T731" i="51"/>
  <c r="T732" i="51"/>
  <c r="T733" i="51"/>
  <c r="T734" i="51"/>
  <c r="T735" i="51"/>
  <c r="T736" i="51"/>
  <c r="T737" i="51"/>
  <c r="T738" i="51"/>
  <c r="T739" i="51"/>
  <c r="T740" i="51"/>
  <c r="T741" i="51"/>
  <c r="T742" i="51"/>
  <c r="T743" i="51"/>
  <c r="T744" i="51"/>
  <c r="T745" i="51"/>
  <c r="T746" i="51"/>
  <c r="T747" i="51"/>
  <c r="T748" i="51"/>
  <c r="T749" i="51"/>
  <c r="T750" i="51"/>
  <c r="T751" i="51"/>
  <c r="T752" i="51"/>
  <c r="T753" i="51"/>
  <c r="T754" i="51"/>
  <c r="T755" i="51"/>
  <c r="T756" i="51"/>
  <c r="T757" i="51"/>
  <c r="T758" i="51"/>
  <c r="T759" i="51"/>
  <c r="T760" i="51"/>
  <c r="T761" i="51"/>
  <c r="T762" i="51"/>
  <c r="T763" i="51"/>
  <c r="T764" i="51"/>
  <c r="T765" i="51"/>
  <c r="T766" i="51"/>
  <c r="T767" i="51"/>
  <c r="T768" i="51"/>
  <c r="T769" i="51"/>
  <c r="T770" i="51"/>
  <c r="T771" i="51"/>
  <c r="T772" i="51"/>
  <c r="T773" i="51"/>
  <c r="T774" i="51"/>
  <c r="T775" i="51"/>
  <c r="T776" i="51"/>
  <c r="T777" i="51"/>
  <c r="T778" i="51"/>
  <c r="T779" i="51"/>
  <c r="T780" i="51"/>
  <c r="T781" i="51"/>
  <c r="T782" i="51"/>
  <c r="T783" i="51"/>
  <c r="T784" i="51"/>
  <c r="T785" i="51"/>
  <c r="T786" i="51"/>
  <c r="T787" i="51"/>
  <c r="T788" i="51"/>
  <c r="T789" i="51"/>
  <c r="T790" i="51"/>
  <c r="T791" i="51"/>
  <c r="T792" i="51"/>
  <c r="T793" i="51"/>
  <c r="T794" i="51"/>
  <c r="T795" i="51"/>
  <c r="T796" i="51"/>
  <c r="T797" i="51"/>
  <c r="T798" i="51"/>
  <c r="T799" i="51"/>
  <c r="T800" i="51"/>
  <c r="T801" i="51"/>
  <c r="T802" i="51"/>
  <c r="T803" i="51"/>
  <c r="T804" i="51"/>
  <c r="T805" i="51"/>
  <c r="T806" i="51"/>
  <c r="T807" i="51"/>
  <c r="T808" i="51"/>
  <c r="T809" i="51"/>
  <c r="T810" i="51"/>
  <c r="T811" i="51"/>
  <c r="T812" i="51"/>
  <c r="T813" i="51"/>
  <c r="T814" i="51"/>
  <c r="T815" i="51"/>
  <c r="T816" i="51"/>
  <c r="T817" i="51"/>
  <c r="T818" i="51"/>
  <c r="T819" i="51"/>
  <c r="T820" i="51"/>
  <c r="T821" i="51"/>
  <c r="T822" i="51"/>
  <c r="T823" i="51"/>
  <c r="T824" i="51"/>
  <c r="T825" i="51"/>
  <c r="T826" i="51"/>
  <c r="T827" i="51"/>
  <c r="T828" i="51"/>
  <c r="T829" i="51"/>
  <c r="T830" i="51"/>
  <c r="T831" i="51"/>
  <c r="T832" i="51"/>
  <c r="T833" i="51"/>
  <c r="T834" i="51"/>
  <c r="T835" i="51"/>
  <c r="T836" i="51"/>
  <c r="T837" i="51"/>
  <c r="T838" i="51"/>
  <c r="T839" i="51"/>
  <c r="T840" i="51"/>
  <c r="T841" i="51"/>
  <c r="T842" i="51"/>
  <c r="T843" i="51"/>
  <c r="T844" i="51"/>
  <c r="T845" i="51"/>
  <c r="T846" i="51"/>
  <c r="T847" i="51"/>
  <c r="T848" i="51"/>
  <c r="T849" i="51"/>
  <c r="T850" i="51"/>
  <c r="T851" i="51"/>
  <c r="T852" i="51"/>
  <c r="T853" i="51"/>
  <c r="T854" i="51"/>
  <c r="T855" i="51"/>
  <c r="T856" i="51"/>
  <c r="T857" i="51"/>
  <c r="T858" i="51"/>
  <c r="T859" i="51"/>
  <c r="T860" i="51"/>
  <c r="T861" i="51"/>
  <c r="T862" i="51"/>
  <c r="T863" i="51"/>
  <c r="T864" i="51"/>
  <c r="T865" i="51"/>
  <c r="T866" i="51"/>
  <c r="T867" i="51"/>
  <c r="T868" i="51"/>
  <c r="T869" i="51"/>
  <c r="T870" i="51"/>
  <c r="T871" i="51"/>
  <c r="T872" i="51"/>
  <c r="T873" i="51"/>
  <c r="T874" i="51"/>
  <c r="T875" i="51"/>
  <c r="T876" i="51"/>
  <c r="T877" i="51"/>
  <c r="T878" i="51"/>
  <c r="T879" i="51"/>
  <c r="T880" i="51"/>
  <c r="T881" i="51"/>
  <c r="T882" i="51"/>
  <c r="T883" i="51"/>
  <c r="T884" i="51"/>
  <c r="T885" i="51"/>
  <c r="T886" i="51"/>
  <c r="T887" i="51"/>
  <c r="T888" i="51"/>
  <c r="T889" i="51"/>
  <c r="T890" i="51"/>
  <c r="T891" i="51"/>
  <c r="T892" i="51"/>
  <c r="T893" i="51"/>
  <c r="T894" i="51"/>
  <c r="T895" i="51"/>
  <c r="T896" i="51"/>
  <c r="T897" i="51"/>
  <c r="T898" i="51"/>
  <c r="T899" i="51"/>
  <c r="T900" i="51"/>
  <c r="T901" i="51"/>
  <c r="T902" i="51"/>
  <c r="T903" i="51"/>
  <c r="T904" i="51"/>
  <c r="T905" i="51"/>
  <c r="T906" i="51"/>
  <c r="T907" i="51"/>
  <c r="T908" i="51"/>
  <c r="T909" i="51"/>
  <c r="T910" i="51"/>
  <c r="T911" i="51"/>
  <c r="T912" i="51"/>
  <c r="T913" i="51"/>
  <c r="T914" i="51"/>
  <c r="T915" i="51"/>
  <c r="T916" i="51"/>
  <c r="T917" i="51"/>
  <c r="T918" i="51"/>
  <c r="T919" i="51"/>
  <c r="T920" i="51"/>
  <c r="T921" i="51"/>
  <c r="T922" i="51"/>
  <c r="T923" i="51"/>
  <c r="T924" i="51"/>
  <c r="T925" i="51"/>
  <c r="T926" i="51"/>
  <c r="T927" i="51"/>
  <c r="T928" i="51"/>
  <c r="T929" i="51"/>
  <c r="T930" i="51"/>
  <c r="T931" i="51"/>
  <c r="T932" i="51"/>
  <c r="T933" i="51"/>
  <c r="T934" i="51"/>
  <c r="T935" i="51"/>
  <c r="T936" i="51"/>
  <c r="T937" i="51"/>
  <c r="T938" i="51"/>
  <c r="T939" i="51"/>
  <c r="T940" i="51"/>
  <c r="T941" i="51"/>
  <c r="T942" i="51"/>
  <c r="T943" i="51"/>
  <c r="T944" i="51"/>
  <c r="T945" i="51"/>
  <c r="T946" i="51"/>
  <c r="T947" i="51"/>
  <c r="T948" i="51"/>
  <c r="T949" i="51"/>
  <c r="T950" i="51"/>
  <c r="T951" i="51"/>
  <c r="T952" i="51"/>
  <c r="T953" i="51"/>
  <c r="T954" i="51"/>
  <c r="T955" i="51"/>
  <c r="T956" i="51"/>
  <c r="T957" i="51"/>
  <c r="T958" i="51"/>
  <c r="T959" i="51"/>
  <c r="T960" i="51"/>
  <c r="T961" i="51"/>
  <c r="T962" i="51"/>
  <c r="T963" i="51"/>
  <c r="T964" i="51"/>
  <c r="T965" i="51"/>
  <c r="T966" i="51"/>
  <c r="T967" i="51"/>
  <c r="T968" i="51"/>
  <c r="T969" i="51"/>
  <c r="T970" i="51"/>
  <c r="T971" i="51"/>
  <c r="T972" i="51"/>
  <c r="T973" i="51"/>
  <c r="T974" i="51"/>
  <c r="T975" i="51"/>
  <c r="T976" i="51"/>
  <c r="T977" i="51"/>
  <c r="T978" i="51"/>
  <c r="T979" i="51"/>
  <c r="T980" i="51"/>
  <c r="T981" i="51"/>
  <c r="T982" i="51"/>
  <c r="T983" i="51"/>
  <c r="T984" i="51"/>
  <c r="T985" i="51"/>
  <c r="T986" i="51"/>
  <c r="T987" i="51"/>
  <c r="T988" i="51"/>
  <c r="T989" i="51"/>
  <c r="T990" i="51"/>
  <c r="T991" i="51"/>
  <c r="T992" i="51"/>
  <c r="T993" i="51"/>
  <c r="T994" i="51"/>
  <c r="T995" i="51"/>
  <c r="T996" i="51"/>
  <c r="T997" i="51"/>
  <c r="T998" i="51"/>
  <c r="T999" i="51"/>
  <c r="T1000" i="51"/>
  <c r="T1001" i="51"/>
  <c r="T1002" i="51"/>
  <c r="T1003" i="51"/>
  <c r="T1004" i="51"/>
  <c r="T1005" i="51"/>
  <c r="T1006" i="51"/>
  <c r="T1007" i="51"/>
  <c r="T1008" i="51"/>
  <c r="T1009" i="51"/>
  <c r="T1010" i="51"/>
  <c r="T1011" i="51"/>
  <c r="T1012" i="51"/>
  <c r="T1013" i="51"/>
  <c r="T1014" i="51"/>
  <c r="T1015" i="51"/>
  <c r="T1016" i="51"/>
  <c r="T1017" i="51"/>
  <c r="T1018" i="51"/>
  <c r="T1019" i="51"/>
  <c r="T1020" i="51"/>
  <c r="T1021" i="51"/>
  <c r="T1022" i="51"/>
  <c r="T1023" i="51"/>
  <c r="T1024" i="51"/>
  <c r="T1025" i="51"/>
  <c r="T1026" i="51"/>
  <c r="T1027" i="51"/>
  <c r="T1028" i="51"/>
  <c r="T1029" i="51"/>
  <c r="T1030" i="51"/>
  <c r="T1031" i="51"/>
  <c r="T1032" i="51"/>
  <c r="T1033" i="51"/>
  <c r="T1034" i="51"/>
  <c r="T1035" i="51"/>
  <c r="T1036" i="51"/>
  <c r="T1037" i="51"/>
  <c r="T1038" i="51"/>
  <c r="T1039" i="51"/>
  <c r="T1040" i="51"/>
  <c r="T1041" i="51"/>
  <c r="T1042" i="51"/>
  <c r="T1043" i="51"/>
  <c r="T1044" i="51"/>
  <c r="T1045" i="51"/>
  <c r="T1046" i="51"/>
  <c r="T1047" i="51"/>
  <c r="T1048" i="51"/>
  <c r="T1049" i="51"/>
  <c r="T1050" i="51"/>
  <c r="T1051" i="51"/>
  <c r="T1052" i="51"/>
  <c r="T1053" i="51"/>
  <c r="T1054" i="51"/>
  <c r="T1055" i="51"/>
  <c r="T1056" i="51"/>
  <c r="T1057" i="51"/>
  <c r="T1058" i="51"/>
  <c r="T1059" i="51"/>
  <c r="T1060" i="51"/>
  <c r="T1061" i="51"/>
  <c r="T1062" i="51"/>
  <c r="T1063" i="51"/>
  <c r="T1064" i="51"/>
  <c r="T1065" i="51"/>
  <c r="T1066" i="51"/>
  <c r="T1067" i="51"/>
  <c r="T1068" i="51"/>
  <c r="T1069" i="51"/>
  <c r="T1070" i="51"/>
  <c r="T1071" i="51"/>
  <c r="T1072" i="51"/>
  <c r="T1073" i="51"/>
  <c r="T1074" i="51"/>
  <c r="T1075" i="51"/>
  <c r="T1076" i="51"/>
  <c r="T1077" i="51"/>
  <c r="T1078" i="51"/>
  <c r="T1079" i="51"/>
  <c r="T1080" i="51"/>
  <c r="T1081" i="51"/>
  <c r="T1082" i="51"/>
  <c r="T1083" i="51"/>
  <c r="T1084" i="51"/>
  <c r="T1085" i="51"/>
  <c r="T1086" i="51"/>
  <c r="T1087" i="51"/>
  <c r="T1088" i="51"/>
  <c r="T1089" i="51"/>
  <c r="T1090" i="51"/>
  <c r="T1091" i="51"/>
  <c r="T1092" i="51"/>
  <c r="T1093" i="51"/>
  <c r="T1094" i="51"/>
  <c r="T1095" i="51"/>
  <c r="T1096" i="51"/>
  <c r="T1097" i="51"/>
  <c r="T1098" i="51"/>
  <c r="T1099" i="51"/>
  <c r="T1100" i="51"/>
  <c r="T1101" i="51"/>
  <c r="T1102" i="51"/>
  <c r="T1103" i="51"/>
  <c r="T1104" i="51"/>
  <c r="T1105" i="51"/>
  <c r="T1106" i="51"/>
  <c r="T1107" i="51"/>
  <c r="T1108" i="51"/>
  <c r="T1109" i="51"/>
  <c r="T1110" i="51"/>
  <c r="T1111" i="51"/>
  <c r="T1112" i="51"/>
  <c r="T1113" i="51"/>
  <c r="T1114" i="51"/>
  <c r="T1115" i="51"/>
  <c r="T1116" i="51"/>
  <c r="T1117" i="51"/>
  <c r="T1118" i="51"/>
  <c r="T1119" i="51"/>
  <c r="T1120" i="51"/>
  <c r="T1121" i="51"/>
  <c r="T1122" i="51"/>
  <c r="T1123" i="51"/>
  <c r="T1124" i="51"/>
  <c r="T1125" i="51"/>
  <c r="T1126" i="51"/>
  <c r="T1127" i="51"/>
  <c r="T1128" i="51"/>
  <c r="T1129" i="51"/>
  <c r="T1130" i="51"/>
  <c r="T1131" i="51"/>
  <c r="T1132" i="51"/>
  <c r="T1133" i="51"/>
  <c r="T1134" i="51"/>
  <c r="T1135" i="51"/>
  <c r="T1136" i="51"/>
  <c r="T1137" i="51"/>
  <c r="T1138" i="51"/>
  <c r="T1139" i="51"/>
  <c r="T1140" i="51"/>
  <c r="T1141" i="51"/>
  <c r="T1142" i="51"/>
  <c r="T1143" i="51"/>
  <c r="T1144" i="51"/>
  <c r="T1145" i="51"/>
  <c r="T1146" i="51"/>
  <c r="T1147" i="51"/>
  <c r="T1148" i="51"/>
  <c r="T1149" i="51"/>
  <c r="T1150" i="51"/>
  <c r="T1151" i="51"/>
  <c r="T1152" i="51"/>
  <c r="T1153" i="51"/>
  <c r="T1154" i="51"/>
  <c r="T1155" i="51"/>
  <c r="T1156" i="51"/>
  <c r="T1157" i="51"/>
  <c r="T1158" i="51"/>
  <c r="T1159" i="51"/>
  <c r="T1160" i="51"/>
  <c r="T1161" i="51"/>
  <c r="T1162" i="51"/>
  <c r="T1163" i="51"/>
  <c r="T1164" i="51"/>
  <c r="T1165" i="51"/>
  <c r="T1166" i="51"/>
  <c r="T1167" i="51"/>
  <c r="T1168" i="51"/>
  <c r="T1169" i="51"/>
  <c r="T1170" i="51"/>
  <c r="T1171" i="51"/>
  <c r="T1172" i="51"/>
  <c r="T1173" i="51"/>
  <c r="T1174" i="51"/>
  <c r="T1175" i="51"/>
  <c r="T1176" i="51"/>
  <c r="T1177" i="51"/>
  <c r="T1178" i="51"/>
  <c r="T1179" i="51"/>
  <c r="T1180" i="51"/>
  <c r="T1181" i="51"/>
  <c r="T1182" i="51"/>
  <c r="T1183" i="51"/>
  <c r="T1184" i="51"/>
  <c r="T1185" i="51"/>
  <c r="T1186" i="51"/>
  <c r="T1187" i="51"/>
  <c r="T1188" i="51"/>
  <c r="T1189" i="51"/>
  <c r="T1190" i="51"/>
  <c r="T1191" i="51"/>
  <c r="T1192" i="51"/>
  <c r="T1193" i="51"/>
  <c r="T1194" i="51"/>
  <c r="T1195" i="51"/>
  <c r="T1196" i="51"/>
  <c r="T1197" i="51"/>
  <c r="T1198" i="51"/>
  <c r="T1199" i="51"/>
  <c r="T1200" i="51"/>
  <c r="T1201" i="51"/>
  <c r="T1202" i="51"/>
  <c r="T1203" i="51"/>
  <c r="T1204" i="51"/>
  <c r="T1205" i="51"/>
  <c r="T1206" i="51"/>
  <c r="T1207" i="51"/>
  <c r="T1208" i="51"/>
  <c r="T1209" i="51"/>
  <c r="T1210" i="51"/>
  <c r="T1211" i="51"/>
  <c r="T1212" i="51"/>
  <c r="T1213" i="51"/>
  <c r="T1214" i="51"/>
  <c r="T1215" i="51"/>
  <c r="T1216" i="51"/>
  <c r="T1217" i="51"/>
  <c r="T1218" i="51"/>
  <c r="T1219" i="51"/>
  <c r="T1220" i="51"/>
  <c r="T1221" i="51"/>
  <c r="T1222" i="51"/>
  <c r="T1223" i="51"/>
  <c r="T1224" i="51"/>
  <c r="T1225" i="51"/>
  <c r="T1226" i="51"/>
  <c r="T1227" i="51"/>
  <c r="T1228" i="51"/>
  <c r="T1229" i="51"/>
  <c r="T1230" i="51"/>
  <c r="T1231" i="51"/>
  <c r="T1232" i="51"/>
  <c r="T1233" i="51"/>
  <c r="T1234" i="51"/>
  <c r="T1235" i="51"/>
  <c r="T1236" i="51"/>
  <c r="T1237" i="51"/>
  <c r="T1238" i="51"/>
  <c r="T1239" i="51"/>
  <c r="T1240" i="51"/>
  <c r="T1241" i="51"/>
  <c r="T1242" i="51"/>
  <c r="T1243" i="51"/>
  <c r="T1244" i="51"/>
  <c r="T1245" i="51"/>
  <c r="T1246" i="51"/>
  <c r="T1247" i="51"/>
  <c r="T1248" i="51"/>
  <c r="T1249" i="51"/>
  <c r="T1250" i="51"/>
  <c r="T1251" i="51"/>
  <c r="T1252" i="51"/>
  <c r="T1253" i="51"/>
  <c r="T1254" i="51"/>
  <c r="T1255" i="51"/>
  <c r="T1256" i="51"/>
  <c r="T1257" i="51"/>
  <c r="T1258" i="51"/>
  <c r="T1259" i="51"/>
  <c r="T1260" i="51"/>
  <c r="T5" i="51"/>
  <c r="Q322" i="51"/>
  <c r="N322" i="51"/>
  <c r="BV322" i="51" s="1"/>
  <c r="L322" i="51"/>
  <c r="I322" i="51"/>
  <c r="J322" i="51"/>
  <c r="BY322" i="51" s="1"/>
  <c r="H322" i="51"/>
  <c r="S322" i="51" s="1"/>
  <c r="CC322" i="51"/>
  <c r="CD322" i="51" s="1"/>
  <c r="CB322" i="51"/>
  <c r="BZ322" i="51"/>
  <c r="BX322" i="51"/>
  <c r="BW322" i="51"/>
  <c r="BS185" i="51"/>
  <c r="N403" i="51"/>
  <c r="BV403" i="51" s="1"/>
  <c r="Q403" i="51"/>
  <c r="L403" i="51"/>
  <c r="CC403" i="51"/>
  <c r="CD403" i="51" s="1"/>
  <c r="CB403" i="51"/>
  <c r="BZ403" i="51"/>
  <c r="BX403" i="51"/>
  <c r="BW403" i="51"/>
  <c r="J403" i="51"/>
  <c r="I403" i="51"/>
  <c r="H403" i="51"/>
  <c r="S403" i="51" s="1"/>
  <c r="Q402" i="51"/>
  <c r="N402" i="51"/>
  <c r="BV402" i="51" s="1"/>
  <c r="L402" i="51"/>
  <c r="J402" i="51"/>
  <c r="I402" i="51"/>
  <c r="H402" i="51"/>
  <c r="S402" i="51" s="1"/>
  <c r="CC402" i="51"/>
  <c r="CD402" i="51" s="1"/>
  <c r="CB402" i="51"/>
  <c r="BZ402" i="51"/>
  <c r="BX402" i="51"/>
  <c r="BW402" i="51"/>
  <c r="Q401" i="51"/>
  <c r="N401" i="51"/>
  <c r="BV401" i="51" s="1"/>
  <c r="L401" i="51"/>
  <c r="CC401" i="51"/>
  <c r="CD401" i="51" s="1"/>
  <c r="CB401" i="51"/>
  <c r="BZ401" i="51"/>
  <c r="BX401" i="51"/>
  <c r="BW401" i="51"/>
  <c r="H401" i="51"/>
  <c r="S401" i="51" s="1"/>
  <c r="I401" i="51"/>
  <c r="J401" i="51"/>
  <c r="BY401" i="51" s="1"/>
  <c r="Q400" i="51"/>
  <c r="N400" i="51"/>
  <c r="BV400" i="51" s="1"/>
  <c r="L400" i="51"/>
  <c r="I400" i="51"/>
  <c r="J400" i="51"/>
  <c r="BY400" i="51" s="1"/>
  <c r="H400" i="51"/>
  <c r="S400" i="51" s="1"/>
  <c r="BW400" i="51"/>
  <c r="BX400" i="51"/>
  <c r="BZ400" i="51"/>
  <c r="CB400" i="51"/>
  <c r="CC400" i="51"/>
  <c r="CD400" i="51" s="1"/>
  <c r="CC353" i="51"/>
  <c r="CD353" i="51" s="1"/>
  <c r="CB353" i="51"/>
  <c r="BZ353" i="51"/>
  <c r="BX353" i="51"/>
  <c r="BW353" i="51"/>
  <c r="Q353" i="51"/>
  <c r="N353" i="51"/>
  <c r="BV353" i="51" s="1"/>
  <c r="L353" i="51"/>
  <c r="J353" i="51"/>
  <c r="BY353" i="51" s="1"/>
  <c r="I353" i="51"/>
  <c r="H353" i="51"/>
  <c r="S353" i="51" s="1"/>
  <c r="BS771" i="51"/>
  <c r="BS768" i="51"/>
  <c r="BR756" i="51"/>
  <c r="BR757" i="51"/>
  <c r="BR758" i="51"/>
  <c r="BR759" i="51"/>
  <c r="BR760" i="51"/>
  <c r="BR761" i="51"/>
  <c r="BR744" i="51"/>
  <c r="BR745" i="51"/>
  <c r="BR746" i="51"/>
  <c r="BR747" i="51"/>
  <c r="BR748" i="51"/>
  <c r="BR749" i="51"/>
  <c r="BR750" i="51"/>
  <c r="BR737" i="51"/>
  <c r="BR732" i="51"/>
  <c r="M56" i="47"/>
  <c r="M17" i="47"/>
  <c r="M18" i="47"/>
  <c r="M19" i="47"/>
  <c r="M20" i="47"/>
  <c r="M21" i="47"/>
  <c r="M22" i="47"/>
  <c r="M23" i="47"/>
  <c r="M24" i="47"/>
  <c r="M25" i="47"/>
  <c r="M26" i="47"/>
  <c r="M27" i="47"/>
  <c r="M28" i="47"/>
  <c r="M29" i="47"/>
  <c r="M30" i="47"/>
  <c r="M31" i="47"/>
  <c r="M32" i="47"/>
  <c r="M33" i="47"/>
  <c r="M34" i="47"/>
  <c r="M35" i="47"/>
  <c r="M36" i="47"/>
  <c r="M37" i="47"/>
  <c r="M38" i="47"/>
  <c r="M39" i="47"/>
  <c r="M40" i="47"/>
  <c r="M41" i="47"/>
  <c r="M42" i="47"/>
  <c r="M43" i="47"/>
  <c r="M44" i="47"/>
  <c r="M45" i="47"/>
  <c r="M46" i="47"/>
  <c r="M49" i="47"/>
  <c r="M51" i="47"/>
  <c r="M52" i="47"/>
  <c r="M53" i="47"/>
  <c r="M54" i="47"/>
  <c r="M55" i="47"/>
  <c r="M57" i="47"/>
  <c r="M58" i="47"/>
  <c r="M59" i="47"/>
  <c r="M60" i="47"/>
  <c r="M61" i="47"/>
  <c r="M62" i="47"/>
  <c r="M63" i="47"/>
  <c r="M64" i="47"/>
  <c r="M65" i="47"/>
  <c r="M66" i="47"/>
  <c r="M16" i="47"/>
  <c r="BS708" i="51"/>
  <c r="BS709" i="51"/>
  <c r="BS710" i="51"/>
  <c r="BS711" i="51"/>
  <c r="BS712" i="51"/>
  <c r="BS713" i="51"/>
  <c r="BS714" i="51"/>
  <c r="BS715" i="51"/>
  <c r="BS716" i="51"/>
  <c r="BS704" i="51"/>
  <c r="BR677" i="51"/>
  <c r="BS679" i="51"/>
  <c r="K50" i="47"/>
  <c r="CB672" i="51" s="1"/>
  <c r="AW36" i="47"/>
  <c r="AW37" i="47"/>
  <c r="AW38" i="47"/>
  <c r="AW39" i="47"/>
  <c r="AW40" i="47"/>
  <c r="AW41" i="47"/>
  <c r="AW42" i="47"/>
  <c r="AW43" i="47"/>
  <c r="AW44" i="47"/>
  <c r="AW45" i="47"/>
  <c r="AW46" i="47"/>
  <c r="AW47" i="47"/>
  <c r="AW48" i="47"/>
  <c r="AW49" i="47"/>
  <c r="AW50" i="47"/>
  <c r="AW51" i="47"/>
  <c r="AW52" i="47"/>
  <c r="AW53" i="47"/>
  <c r="AW54" i="47"/>
  <c r="AW55" i="47"/>
  <c r="AW56" i="47"/>
  <c r="AW35" i="47"/>
  <c r="AW29" i="47"/>
  <c r="AW30" i="47"/>
  <c r="AW31" i="47"/>
  <c r="AW32" i="47"/>
  <c r="AW33" i="47"/>
  <c r="AW34" i="47"/>
  <c r="K48" i="47"/>
  <c r="M48" i="47" s="1"/>
  <c r="K47" i="47"/>
  <c r="CB6" i="51"/>
  <c r="CC6" i="51"/>
  <c r="CD6" i="51" s="1"/>
  <c r="CB7" i="51"/>
  <c r="CC7" i="51"/>
  <c r="CD7" i="51" s="1"/>
  <c r="CB8" i="51"/>
  <c r="CC8" i="51"/>
  <c r="CD8" i="51" s="1"/>
  <c r="CB9" i="51"/>
  <c r="CC9" i="51"/>
  <c r="CD9" i="51" s="1"/>
  <c r="CB10" i="51"/>
  <c r="CC10" i="51"/>
  <c r="CD10" i="51" s="1"/>
  <c r="CB11" i="51"/>
  <c r="CC11" i="51"/>
  <c r="CD11" i="51" s="1"/>
  <c r="CB12" i="51"/>
  <c r="CC12" i="51"/>
  <c r="CD12" i="51" s="1"/>
  <c r="CB13" i="51"/>
  <c r="CC13" i="51"/>
  <c r="CD13" i="51" s="1"/>
  <c r="CB14" i="51"/>
  <c r="CC14" i="51"/>
  <c r="CD14" i="51" s="1"/>
  <c r="CB15" i="51"/>
  <c r="CC15" i="51"/>
  <c r="CD15" i="51" s="1"/>
  <c r="CB16" i="51"/>
  <c r="CC16" i="51"/>
  <c r="CD16" i="51" s="1"/>
  <c r="CB17" i="51"/>
  <c r="CC17" i="51"/>
  <c r="CD17" i="51" s="1"/>
  <c r="CB18" i="51"/>
  <c r="CC18" i="51"/>
  <c r="CD18" i="51" s="1"/>
  <c r="CB19" i="51"/>
  <c r="CC19" i="51"/>
  <c r="CD19" i="51" s="1"/>
  <c r="CB20" i="51"/>
  <c r="CC20" i="51"/>
  <c r="CD20" i="51" s="1"/>
  <c r="CB21" i="51"/>
  <c r="CC21" i="51"/>
  <c r="CD21" i="51" s="1"/>
  <c r="CB22" i="51"/>
  <c r="CC22" i="51"/>
  <c r="CD22" i="51" s="1"/>
  <c r="CB23" i="51"/>
  <c r="CC23" i="51"/>
  <c r="CD23" i="51" s="1"/>
  <c r="CB24" i="51"/>
  <c r="CC24" i="51"/>
  <c r="CD24" i="51" s="1"/>
  <c r="CB25" i="51"/>
  <c r="CC25" i="51"/>
  <c r="CD25" i="51" s="1"/>
  <c r="CB26" i="51"/>
  <c r="CC26" i="51"/>
  <c r="CD26" i="51" s="1"/>
  <c r="CB27" i="51"/>
  <c r="CC27" i="51"/>
  <c r="CD27" i="51" s="1"/>
  <c r="CB28" i="51"/>
  <c r="CC28" i="51"/>
  <c r="CD28" i="51" s="1"/>
  <c r="CB29" i="51"/>
  <c r="CC29" i="51"/>
  <c r="CD29" i="51" s="1"/>
  <c r="CB30" i="51"/>
  <c r="CC30" i="51"/>
  <c r="CD30" i="51" s="1"/>
  <c r="CB31" i="51"/>
  <c r="CC31" i="51"/>
  <c r="CD31" i="51" s="1"/>
  <c r="CB32" i="51"/>
  <c r="CC32" i="51"/>
  <c r="CD32" i="51" s="1"/>
  <c r="CB33" i="51"/>
  <c r="CC33" i="51"/>
  <c r="CD33" i="51" s="1"/>
  <c r="CB34" i="51"/>
  <c r="CC34" i="51"/>
  <c r="CD34" i="51" s="1"/>
  <c r="CB35" i="51"/>
  <c r="CC35" i="51"/>
  <c r="CD35" i="51" s="1"/>
  <c r="CB36" i="51"/>
  <c r="CC36" i="51"/>
  <c r="CD36" i="51" s="1"/>
  <c r="CB37" i="51"/>
  <c r="CC37" i="51"/>
  <c r="CD37" i="51" s="1"/>
  <c r="CB38" i="51"/>
  <c r="CC38" i="51"/>
  <c r="CD38" i="51" s="1"/>
  <c r="CB39" i="51"/>
  <c r="CC39" i="51"/>
  <c r="CD39" i="51" s="1"/>
  <c r="CB40" i="51"/>
  <c r="CC40" i="51"/>
  <c r="CD40" i="51" s="1"/>
  <c r="CB41" i="51"/>
  <c r="CC41" i="51"/>
  <c r="CD41" i="51" s="1"/>
  <c r="CB42" i="51"/>
  <c r="CC42" i="51"/>
  <c r="CD42" i="51" s="1"/>
  <c r="CB43" i="51"/>
  <c r="CC43" i="51"/>
  <c r="CD43" i="51" s="1"/>
  <c r="CB44" i="51"/>
  <c r="CC44" i="51"/>
  <c r="CD44" i="51" s="1"/>
  <c r="CB45" i="51"/>
  <c r="CC45" i="51"/>
  <c r="CD45" i="51" s="1"/>
  <c r="CB46" i="51"/>
  <c r="CC46" i="51"/>
  <c r="CD46" i="51" s="1"/>
  <c r="CB47" i="51"/>
  <c r="CC47" i="51"/>
  <c r="CD47" i="51" s="1"/>
  <c r="CB48" i="51"/>
  <c r="CC48" i="51"/>
  <c r="CD48" i="51" s="1"/>
  <c r="CB49" i="51"/>
  <c r="CC49" i="51"/>
  <c r="CD49" i="51" s="1"/>
  <c r="CB50" i="51"/>
  <c r="CC50" i="51"/>
  <c r="CD50" i="51" s="1"/>
  <c r="CB51" i="51"/>
  <c r="CC51" i="51"/>
  <c r="CD51" i="51" s="1"/>
  <c r="CB52" i="51"/>
  <c r="CC52" i="51"/>
  <c r="CD52" i="51" s="1"/>
  <c r="CB53" i="51"/>
  <c r="CC53" i="51"/>
  <c r="CD53" i="51" s="1"/>
  <c r="CB54" i="51"/>
  <c r="CC54" i="51"/>
  <c r="CD54" i="51" s="1"/>
  <c r="CB55" i="51"/>
  <c r="CC55" i="51"/>
  <c r="CD55" i="51" s="1"/>
  <c r="CB56" i="51"/>
  <c r="CC56" i="51"/>
  <c r="CD56" i="51" s="1"/>
  <c r="CB57" i="51"/>
  <c r="CC57" i="51"/>
  <c r="CD57" i="51" s="1"/>
  <c r="CB58" i="51"/>
  <c r="CC58" i="51"/>
  <c r="CD58" i="51" s="1"/>
  <c r="CB59" i="51"/>
  <c r="CC59" i="51"/>
  <c r="CD59" i="51" s="1"/>
  <c r="CB60" i="51"/>
  <c r="CC60" i="51"/>
  <c r="CD60" i="51" s="1"/>
  <c r="CB61" i="51"/>
  <c r="CC61" i="51"/>
  <c r="CD61" i="51" s="1"/>
  <c r="CB62" i="51"/>
  <c r="CC62" i="51"/>
  <c r="CD62" i="51" s="1"/>
  <c r="CB63" i="51"/>
  <c r="CC63" i="51"/>
  <c r="CD63" i="51" s="1"/>
  <c r="CB64" i="51"/>
  <c r="CC64" i="51"/>
  <c r="CD64" i="51" s="1"/>
  <c r="CB65" i="51"/>
  <c r="CC65" i="51"/>
  <c r="CD65" i="51" s="1"/>
  <c r="CB66" i="51"/>
  <c r="CC66" i="51"/>
  <c r="CD66" i="51" s="1"/>
  <c r="CB67" i="51"/>
  <c r="CC67" i="51"/>
  <c r="CD67" i="51" s="1"/>
  <c r="CB68" i="51"/>
  <c r="CC68" i="51"/>
  <c r="CD68" i="51" s="1"/>
  <c r="CB69" i="51"/>
  <c r="CC69" i="51"/>
  <c r="CD69" i="51" s="1"/>
  <c r="CB70" i="51"/>
  <c r="CC70" i="51"/>
  <c r="CD70" i="51" s="1"/>
  <c r="CB71" i="51"/>
  <c r="CC71" i="51"/>
  <c r="CD71" i="51" s="1"/>
  <c r="CB72" i="51"/>
  <c r="CC72" i="51"/>
  <c r="CD72" i="51" s="1"/>
  <c r="CB73" i="51"/>
  <c r="CC73" i="51"/>
  <c r="CD73" i="51" s="1"/>
  <c r="CB74" i="51"/>
  <c r="CC74" i="51"/>
  <c r="CD74" i="51" s="1"/>
  <c r="CB75" i="51"/>
  <c r="CC75" i="51"/>
  <c r="CD75" i="51" s="1"/>
  <c r="CB76" i="51"/>
  <c r="CC76" i="51"/>
  <c r="CD76" i="51" s="1"/>
  <c r="CB77" i="51"/>
  <c r="CC77" i="51"/>
  <c r="CD77" i="51" s="1"/>
  <c r="CB78" i="51"/>
  <c r="CC78" i="51"/>
  <c r="CD78" i="51" s="1"/>
  <c r="CB79" i="51"/>
  <c r="CC79" i="51"/>
  <c r="CD79" i="51" s="1"/>
  <c r="CB80" i="51"/>
  <c r="CC80" i="51"/>
  <c r="CD80" i="51" s="1"/>
  <c r="CB81" i="51"/>
  <c r="CC81" i="51"/>
  <c r="CD81" i="51" s="1"/>
  <c r="CB82" i="51"/>
  <c r="CC82" i="51"/>
  <c r="CD82" i="51" s="1"/>
  <c r="CB83" i="51"/>
  <c r="CC83" i="51"/>
  <c r="CD83" i="51" s="1"/>
  <c r="CB84" i="51"/>
  <c r="CC84" i="51"/>
  <c r="CD84" i="51" s="1"/>
  <c r="CB85" i="51"/>
  <c r="CC85" i="51"/>
  <c r="CD85" i="51" s="1"/>
  <c r="CB86" i="51"/>
  <c r="CC86" i="51"/>
  <c r="CD86" i="51" s="1"/>
  <c r="CB87" i="51"/>
  <c r="CC87" i="51"/>
  <c r="CD87" i="51" s="1"/>
  <c r="CB88" i="51"/>
  <c r="CC88" i="51"/>
  <c r="CD88" i="51" s="1"/>
  <c r="CB89" i="51"/>
  <c r="CC89" i="51"/>
  <c r="CD89" i="51" s="1"/>
  <c r="CB90" i="51"/>
  <c r="CC90" i="51"/>
  <c r="CD90" i="51" s="1"/>
  <c r="CB91" i="51"/>
  <c r="CC91" i="51"/>
  <c r="CD91" i="51" s="1"/>
  <c r="CB92" i="51"/>
  <c r="CC92" i="51"/>
  <c r="CD92" i="51" s="1"/>
  <c r="CB93" i="51"/>
  <c r="CC93" i="51"/>
  <c r="CD93" i="51" s="1"/>
  <c r="CB94" i="51"/>
  <c r="CC94" i="51"/>
  <c r="CD94" i="51" s="1"/>
  <c r="CB95" i="51"/>
  <c r="CC95" i="51"/>
  <c r="CD95" i="51" s="1"/>
  <c r="CB96" i="51"/>
  <c r="CC96" i="51"/>
  <c r="CD96" i="51" s="1"/>
  <c r="CB97" i="51"/>
  <c r="CC97" i="51"/>
  <c r="CD97" i="51" s="1"/>
  <c r="CB98" i="51"/>
  <c r="CC98" i="51"/>
  <c r="CD98" i="51" s="1"/>
  <c r="CB99" i="51"/>
  <c r="CC99" i="51"/>
  <c r="CD99" i="51" s="1"/>
  <c r="CB100" i="51"/>
  <c r="CC100" i="51"/>
  <c r="CD100" i="51" s="1"/>
  <c r="CB101" i="51"/>
  <c r="CC101" i="51"/>
  <c r="CD101" i="51" s="1"/>
  <c r="CB102" i="51"/>
  <c r="CC102" i="51"/>
  <c r="CD102" i="51" s="1"/>
  <c r="CB103" i="51"/>
  <c r="CC103" i="51"/>
  <c r="CD103" i="51" s="1"/>
  <c r="CB104" i="51"/>
  <c r="CC104" i="51"/>
  <c r="CD104" i="51" s="1"/>
  <c r="CB105" i="51"/>
  <c r="CC105" i="51"/>
  <c r="CD105" i="51" s="1"/>
  <c r="CB106" i="51"/>
  <c r="CC106" i="51"/>
  <c r="CB107" i="51"/>
  <c r="CC107" i="51"/>
  <c r="CD107" i="51" s="1"/>
  <c r="CB108" i="51"/>
  <c r="CC108" i="51"/>
  <c r="CD108" i="51" s="1"/>
  <c r="CB109" i="51"/>
  <c r="CC109" i="51"/>
  <c r="CD109" i="51" s="1"/>
  <c r="CB110" i="51"/>
  <c r="CC110" i="51"/>
  <c r="CD110" i="51" s="1"/>
  <c r="CB111" i="51"/>
  <c r="CC111" i="51"/>
  <c r="CD111" i="51" s="1"/>
  <c r="CB112" i="51"/>
  <c r="CC112" i="51"/>
  <c r="CD112" i="51" s="1"/>
  <c r="CB113" i="51"/>
  <c r="CC113" i="51"/>
  <c r="CD113" i="51" s="1"/>
  <c r="CB114" i="51"/>
  <c r="CC114" i="51"/>
  <c r="CD114" i="51" s="1"/>
  <c r="CB115" i="51"/>
  <c r="CC115" i="51"/>
  <c r="CD115" i="51" s="1"/>
  <c r="CB116" i="51"/>
  <c r="CC116" i="51"/>
  <c r="CD116" i="51" s="1"/>
  <c r="CB117" i="51"/>
  <c r="CC117" i="51"/>
  <c r="CD117" i="51" s="1"/>
  <c r="CB118" i="51"/>
  <c r="CC118" i="51"/>
  <c r="CD118" i="51" s="1"/>
  <c r="CB119" i="51"/>
  <c r="CC119" i="51"/>
  <c r="CD119" i="51" s="1"/>
  <c r="CB120" i="51"/>
  <c r="CC120" i="51"/>
  <c r="CD120" i="51" s="1"/>
  <c r="CB121" i="51"/>
  <c r="CC121" i="51"/>
  <c r="CD121" i="51" s="1"/>
  <c r="CB122" i="51"/>
  <c r="CC122" i="51"/>
  <c r="CD122" i="51" s="1"/>
  <c r="CB123" i="51"/>
  <c r="CC123" i="51"/>
  <c r="CD123" i="51" s="1"/>
  <c r="CB124" i="51"/>
  <c r="CC124" i="51"/>
  <c r="CD124" i="51" s="1"/>
  <c r="CB125" i="51"/>
  <c r="CC125" i="51"/>
  <c r="CD125" i="51" s="1"/>
  <c r="CB126" i="51"/>
  <c r="CC126" i="51"/>
  <c r="CD126" i="51" s="1"/>
  <c r="CB127" i="51"/>
  <c r="CC127" i="51"/>
  <c r="CD127" i="51" s="1"/>
  <c r="CB128" i="51"/>
  <c r="CC128" i="51"/>
  <c r="CD128" i="51" s="1"/>
  <c r="CB129" i="51"/>
  <c r="CC129" i="51"/>
  <c r="CD129" i="51" s="1"/>
  <c r="CB130" i="51"/>
  <c r="CC130" i="51"/>
  <c r="CD130" i="51" s="1"/>
  <c r="CB131" i="51"/>
  <c r="CC131" i="51"/>
  <c r="CD131" i="51" s="1"/>
  <c r="CB132" i="51"/>
  <c r="CC132" i="51"/>
  <c r="CD132" i="51" s="1"/>
  <c r="CB133" i="51"/>
  <c r="CC133" i="51"/>
  <c r="CD133" i="51" s="1"/>
  <c r="CB134" i="51"/>
  <c r="CC134" i="51"/>
  <c r="CD134" i="51" s="1"/>
  <c r="CB135" i="51"/>
  <c r="CC135" i="51"/>
  <c r="CD135" i="51" s="1"/>
  <c r="CB136" i="51"/>
  <c r="CC136" i="51"/>
  <c r="CD136" i="51" s="1"/>
  <c r="CB137" i="51"/>
  <c r="CC137" i="51"/>
  <c r="CD137" i="51" s="1"/>
  <c r="CB138" i="51"/>
  <c r="CC138" i="51"/>
  <c r="CD138" i="51" s="1"/>
  <c r="CB139" i="51"/>
  <c r="CC139" i="51"/>
  <c r="CD139" i="51" s="1"/>
  <c r="CB140" i="51"/>
  <c r="CC140" i="51"/>
  <c r="CD140" i="51" s="1"/>
  <c r="CB141" i="51"/>
  <c r="CC141" i="51"/>
  <c r="CD141" i="51" s="1"/>
  <c r="CB142" i="51"/>
  <c r="CC142" i="51"/>
  <c r="CD142" i="51" s="1"/>
  <c r="CB143" i="51"/>
  <c r="CC143" i="51"/>
  <c r="CD143" i="51" s="1"/>
  <c r="CB144" i="51"/>
  <c r="CC144" i="51"/>
  <c r="CD144" i="51" s="1"/>
  <c r="CB145" i="51"/>
  <c r="CC145" i="51"/>
  <c r="CD145" i="51" s="1"/>
  <c r="CB146" i="51"/>
  <c r="CC146" i="51"/>
  <c r="CD146" i="51" s="1"/>
  <c r="CB147" i="51"/>
  <c r="CC147" i="51"/>
  <c r="CD147" i="51" s="1"/>
  <c r="CB148" i="51"/>
  <c r="CC148" i="51"/>
  <c r="CD148" i="51" s="1"/>
  <c r="CB149" i="51"/>
  <c r="CC149" i="51"/>
  <c r="CD149" i="51" s="1"/>
  <c r="CB150" i="51"/>
  <c r="CC150" i="51"/>
  <c r="CD150" i="51" s="1"/>
  <c r="CB151" i="51"/>
  <c r="CC151" i="51"/>
  <c r="CD151" i="51" s="1"/>
  <c r="CB152" i="51"/>
  <c r="CC152" i="51"/>
  <c r="CD152" i="51" s="1"/>
  <c r="CB153" i="51"/>
  <c r="CC153" i="51"/>
  <c r="CD153" i="51" s="1"/>
  <c r="CB154" i="51"/>
  <c r="CC154" i="51"/>
  <c r="CD154" i="51" s="1"/>
  <c r="CB155" i="51"/>
  <c r="CC155" i="51"/>
  <c r="CD155" i="51" s="1"/>
  <c r="CB156" i="51"/>
  <c r="CC156" i="51"/>
  <c r="CD156" i="51" s="1"/>
  <c r="CB157" i="51"/>
  <c r="CC157" i="51"/>
  <c r="CD157" i="51" s="1"/>
  <c r="CB158" i="51"/>
  <c r="CC158" i="51"/>
  <c r="CD158" i="51" s="1"/>
  <c r="CB159" i="51"/>
  <c r="CC159" i="51"/>
  <c r="CD159" i="51" s="1"/>
  <c r="CB160" i="51"/>
  <c r="CC160" i="51"/>
  <c r="CD160" i="51" s="1"/>
  <c r="CB161" i="51"/>
  <c r="CC161" i="51"/>
  <c r="CD161" i="51" s="1"/>
  <c r="CB162" i="51"/>
  <c r="CC162" i="51"/>
  <c r="CD162" i="51" s="1"/>
  <c r="CB163" i="51"/>
  <c r="CC163" i="51"/>
  <c r="CD163" i="51" s="1"/>
  <c r="CB164" i="51"/>
  <c r="CC164" i="51"/>
  <c r="CD164" i="51" s="1"/>
  <c r="CB165" i="51"/>
  <c r="CC165" i="51"/>
  <c r="CD165" i="51" s="1"/>
  <c r="CB166" i="51"/>
  <c r="CC166" i="51"/>
  <c r="CD166" i="51" s="1"/>
  <c r="CB167" i="51"/>
  <c r="CC167" i="51"/>
  <c r="CD167" i="51" s="1"/>
  <c r="CB168" i="51"/>
  <c r="CC168" i="51"/>
  <c r="CD168" i="51" s="1"/>
  <c r="CB169" i="51"/>
  <c r="CC169" i="51"/>
  <c r="CD169" i="51" s="1"/>
  <c r="CB170" i="51"/>
  <c r="CC170" i="51"/>
  <c r="CD170" i="51" s="1"/>
  <c r="CB171" i="51"/>
  <c r="CC171" i="51"/>
  <c r="CD171" i="51" s="1"/>
  <c r="CB172" i="51"/>
  <c r="CC172" i="51"/>
  <c r="CD172" i="51" s="1"/>
  <c r="CB173" i="51"/>
  <c r="CC173" i="51"/>
  <c r="CD173" i="51" s="1"/>
  <c r="CB174" i="51"/>
  <c r="CC174" i="51"/>
  <c r="CD174" i="51" s="1"/>
  <c r="CB175" i="51"/>
  <c r="CC175" i="51"/>
  <c r="CD175" i="51" s="1"/>
  <c r="CB176" i="51"/>
  <c r="CC176" i="51"/>
  <c r="CD176" i="51" s="1"/>
  <c r="CB177" i="51"/>
  <c r="CC177" i="51"/>
  <c r="CD177" i="51" s="1"/>
  <c r="CB178" i="51"/>
  <c r="CC178" i="51"/>
  <c r="CD178" i="51" s="1"/>
  <c r="CB179" i="51"/>
  <c r="CC179" i="51"/>
  <c r="CD179" i="51" s="1"/>
  <c r="CB180" i="51"/>
  <c r="CC180" i="51"/>
  <c r="CD180" i="51" s="1"/>
  <c r="CB181" i="51"/>
  <c r="CC181" i="51"/>
  <c r="CD181" i="51" s="1"/>
  <c r="CB182" i="51"/>
  <c r="CC182" i="51"/>
  <c r="CD182" i="51" s="1"/>
  <c r="CB183" i="51"/>
  <c r="CC183" i="51"/>
  <c r="CD183" i="51" s="1"/>
  <c r="CB184" i="51"/>
  <c r="CC184" i="51"/>
  <c r="CD184" i="51" s="1"/>
  <c r="CB185" i="51"/>
  <c r="CC185" i="51"/>
  <c r="CB186" i="51"/>
  <c r="CC186" i="51"/>
  <c r="CB187" i="51"/>
  <c r="CC187" i="51"/>
  <c r="CD187" i="51" s="1"/>
  <c r="CB188" i="51"/>
  <c r="CC188" i="51"/>
  <c r="CD188" i="51" s="1"/>
  <c r="CB189" i="51"/>
  <c r="CC189" i="51"/>
  <c r="CD189" i="51" s="1"/>
  <c r="CB190" i="51"/>
  <c r="CC190" i="51"/>
  <c r="CD190" i="51" s="1"/>
  <c r="CB191" i="51"/>
  <c r="CC191" i="51"/>
  <c r="CD191" i="51" s="1"/>
  <c r="CB192" i="51"/>
  <c r="CC192" i="51"/>
  <c r="CD192" i="51" s="1"/>
  <c r="CB193" i="51"/>
  <c r="CC193" i="51"/>
  <c r="CD193" i="51" s="1"/>
  <c r="CB194" i="51"/>
  <c r="CC194" i="51"/>
  <c r="CD194" i="51" s="1"/>
  <c r="CB195" i="51"/>
  <c r="CC195" i="51"/>
  <c r="CD195" i="51" s="1"/>
  <c r="CB196" i="51"/>
  <c r="CC196" i="51"/>
  <c r="CD196" i="51" s="1"/>
  <c r="CB197" i="51"/>
  <c r="CC197" i="51"/>
  <c r="CB199" i="51"/>
  <c r="CC199" i="51"/>
  <c r="CB200" i="51"/>
  <c r="CC200" i="51"/>
  <c r="CB201" i="51"/>
  <c r="CC201" i="51"/>
  <c r="CB202" i="51"/>
  <c r="CC202" i="51"/>
  <c r="CB203" i="51"/>
  <c r="CC203" i="51"/>
  <c r="CD203" i="51" s="1"/>
  <c r="CB204" i="51"/>
  <c r="CC204" i="51"/>
  <c r="CD204" i="51" s="1"/>
  <c r="CB205" i="51"/>
  <c r="CC205" i="51"/>
  <c r="CD205" i="51" s="1"/>
  <c r="CB206" i="51"/>
  <c r="CC206" i="51"/>
  <c r="CD206" i="51" s="1"/>
  <c r="CB207" i="51"/>
  <c r="CC207" i="51"/>
  <c r="CD207" i="51" s="1"/>
  <c r="CB208" i="51"/>
  <c r="CC208" i="51"/>
  <c r="CD208" i="51" s="1"/>
  <c r="CB209" i="51"/>
  <c r="CC209" i="51"/>
  <c r="CD209" i="51" s="1"/>
  <c r="CB210" i="51"/>
  <c r="CC210" i="51"/>
  <c r="CD210" i="51" s="1"/>
  <c r="CB211" i="51"/>
  <c r="CC211" i="51"/>
  <c r="CD211" i="51" s="1"/>
  <c r="CB212" i="51"/>
  <c r="CC212" i="51"/>
  <c r="CD212" i="51" s="1"/>
  <c r="CB213" i="51"/>
  <c r="CC213" i="51"/>
  <c r="CD213" i="51" s="1"/>
  <c r="CB214" i="51"/>
  <c r="CC214" i="51"/>
  <c r="CD214" i="51" s="1"/>
  <c r="CB215" i="51"/>
  <c r="CC215" i="51"/>
  <c r="CD215" i="51" s="1"/>
  <c r="CB216" i="51"/>
  <c r="CC216" i="51"/>
  <c r="CD216" i="51" s="1"/>
  <c r="CB217" i="51"/>
  <c r="CC217" i="51"/>
  <c r="CD217" i="51" s="1"/>
  <c r="CB218" i="51"/>
  <c r="CC218" i="51"/>
  <c r="CD218" i="51" s="1"/>
  <c r="CB219" i="51"/>
  <c r="CC219" i="51"/>
  <c r="CD219" i="51" s="1"/>
  <c r="CB220" i="51"/>
  <c r="CC220" i="51"/>
  <c r="CD220" i="51" s="1"/>
  <c r="CB221" i="51"/>
  <c r="CC221" i="51"/>
  <c r="CD221" i="51" s="1"/>
  <c r="CB222" i="51"/>
  <c r="CC222" i="51"/>
  <c r="CD222" i="51" s="1"/>
  <c r="CB223" i="51"/>
  <c r="CC223" i="51"/>
  <c r="CD223" i="51" s="1"/>
  <c r="CB224" i="51"/>
  <c r="CC224" i="51"/>
  <c r="CD224" i="51" s="1"/>
  <c r="CB225" i="51"/>
  <c r="CC225" i="51"/>
  <c r="CD225" i="51" s="1"/>
  <c r="CB226" i="51"/>
  <c r="CC226" i="51"/>
  <c r="CD226" i="51" s="1"/>
  <c r="CB227" i="51"/>
  <c r="CC227" i="51"/>
  <c r="CD227" i="51" s="1"/>
  <c r="CB228" i="51"/>
  <c r="CC228" i="51"/>
  <c r="CD228" i="51" s="1"/>
  <c r="CB229" i="51"/>
  <c r="CC229" i="51"/>
  <c r="CD229" i="51" s="1"/>
  <c r="CB230" i="51"/>
  <c r="CC230" i="51"/>
  <c r="CD230" i="51" s="1"/>
  <c r="CB231" i="51"/>
  <c r="CC231" i="51"/>
  <c r="CD231" i="51" s="1"/>
  <c r="CB232" i="51"/>
  <c r="CC232" i="51"/>
  <c r="CD232" i="51" s="1"/>
  <c r="CB233" i="51"/>
  <c r="CC233" i="51"/>
  <c r="CD233" i="51" s="1"/>
  <c r="CB234" i="51"/>
  <c r="CC234" i="51"/>
  <c r="CD234" i="51" s="1"/>
  <c r="CB235" i="51"/>
  <c r="CC235" i="51"/>
  <c r="CD235" i="51" s="1"/>
  <c r="CB236" i="51"/>
  <c r="CC236" i="51"/>
  <c r="CD236" i="51" s="1"/>
  <c r="CB237" i="51"/>
  <c r="CC237" i="51"/>
  <c r="CD237" i="51" s="1"/>
  <c r="CB238" i="51"/>
  <c r="CC238" i="51"/>
  <c r="CD238" i="51" s="1"/>
  <c r="CB239" i="51"/>
  <c r="CC239" i="51"/>
  <c r="CD239" i="51" s="1"/>
  <c r="CB240" i="51"/>
  <c r="CC240" i="51"/>
  <c r="CD240" i="51" s="1"/>
  <c r="CB241" i="51"/>
  <c r="CC241" i="51"/>
  <c r="CD241" i="51" s="1"/>
  <c r="CB242" i="51"/>
  <c r="CC242" i="51"/>
  <c r="CD242" i="51" s="1"/>
  <c r="CB243" i="51"/>
  <c r="CC243" i="51"/>
  <c r="CD243" i="51" s="1"/>
  <c r="CB244" i="51"/>
  <c r="CC244" i="51"/>
  <c r="CD244" i="51" s="1"/>
  <c r="CB245" i="51"/>
  <c r="CC245" i="51"/>
  <c r="CD245" i="51" s="1"/>
  <c r="CB246" i="51"/>
  <c r="CC246" i="51"/>
  <c r="CD246" i="51" s="1"/>
  <c r="CB247" i="51"/>
  <c r="CC247" i="51"/>
  <c r="CD247" i="51" s="1"/>
  <c r="CB248" i="51"/>
  <c r="CC248" i="51"/>
  <c r="CD248" i="51" s="1"/>
  <c r="CB249" i="51"/>
  <c r="CC249" i="51"/>
  <c r="CD249" i="51" s="1"/>
  <c r="CB250" i="51"/>
  <c r="CC250" i="51"/>
  <c r="CD250" i="51" s="1"/>
  <c r="CB251" i="51"/>
  <c r="CC251" i="51"/>
  <c r="CD251" i="51" s="1"/>
  <c r="CB252" i="51"/>
  <c r="CC252" i="51"/>
  <c r="CD252" i="51" s="1"/>
  <c r="CB253" i="51"/>
  <c r="CC253" i="51"/>
  <c r="CD253" i="51" s="1"/>
  <c r="CB254" i="51"/>
  <c r="CC254" i="51"/>
  <c r="CD254" i="51" s="1"/>
  <c r="CB255" i="51"/>
  <c r="CC255" i="51"/>
  <c r="CD255" i="51" s="1"/>
  <c r="CB256" i="51"/>
  <c r="CC256" i="51"/>
  <c r="CD256" i="51" s="1"/>
  <c r="CB257" i="51"/>
  <c r="CC257" i="51"/>
  <c r="CD257" i="51" s="1"/>
  <c r="CB258" i="51"/>
  <c r="CC258" i="51"/>
  <c r="CD258" i="51" s="1"/>
  <c r="CB259" i="51"/>
  <c r="CC259" i="51"/>
  <c r="CD259" i="51" s="1"/>
  <c r="CB260" i="51"/>
  <c r="CC260" i="51"/>
  <c r="CD260" i="51" s="1"/>
  <c r="CB261" i="51"/>
  <c r="CC261" i="51"/>
  <c r="CD261" i="51" s="1"/>
  <c r="CB262" i="51"/>
  <c r="CC262" i="51"/>
  <c r="CD262" i="51" s="1"/>
  <c r="CB263" i="51"/>
  <c r="CC263" i="51"/>
  <c r="CD263" i="51" s="1"/>
  <c r="CB264" i="51"/>
  <c r="CC264" i="51"/>
  <c r="CD264" i="51" s="1"/>
  <c r="CB265" i="51"/>
  <c r="CC265" i="51"/>
  <c r="CD265" i="51" s="1"/>
  <c r="CB266" i="51"/>
  <c r="CC266" i="51"/>
  <c r="CD266" i="51" s="1"/>
  <c r="CB267" i="51"/>
  <c r="CC267" i="51"/>
  <c r="CD267" i="51" s="1"/>
  <c r="CB268" i="51"/>
  <c r="CC268" i="51"/>
  <c r="CD268" i="51" s="1"/>
  <c r="CB269" i="51"/>
  <c r="CC269" i="51"/>
  <c r="CD269" i="51" s="1"/>
  <c r="CB270" i="51"/>
  <c r="CC270" i="51"/>
  <c r="CD270" i="51" s="1"/>
  <c r="CB271" i="51"/>
  <c r="CC271" i="51"/>
  <c r="CD271" i="51" s="1"/>
  <c r="CB272" i="51"/>
  <c r="CC272" i="51"/>
  <c r="CD272" i="51" s="1"/>
  <c r="CB273" i="51"/>
  <c r="CC273" i="51"/>
  <c r="CD273" i="51" s="1"/>
  <c r="CB274" i="51"/>
  <c r="CC274" i="51"/>
  <c r="CD274" i="51" s="1"/>
  <c r="CB275" i="51"/>
  <c r="CC275" i="51"/>
  <c r="CD275" i="51" s="1"/>
  <c r="CB276" i="51"/>
  <c r="CC276" i="51"/>
  <c r="CD276" i="51" s="1"/>
  <c r="CB277" i="51"/>
  <c r="CC277" i="51"/>
  <c r="CD277" i="51" s="1"/>
  <c r="CB278" i="51"/>
  <c r="CC278" i="51"/>
  <c r="CD278" i="51" s="1"/>
  <c r="CB279" i="51"/>
  <c r="CC279" i="51"/>
  <c r="CD279" i="51" s="1"/>
  <c r="CB280" i="51"/>
  <c r="CC280" i="51"/>
  <c r="CD280" i="51" s="1"/>
  <c r="CB281" i="51"/>
  <c r="CC281" i="51"/>
  <c r="CD281" i="51" s="1"/>
  <c r="CB282" i="51"/>
  <c r="CC282" i="51"/>
  <c r="CD282" i="51" s="1"/>
  <c r="CB283" i="51"/>
  <c r="CC283" i="51"/>
  <c r="CD283" i="51" s="1"/>
  <c r="CB284" i="51"/>
  <c r="CC284" i="51"/>
  <c r="CD284" i="51" s="1"/>
  <c r="CB285" i="51"/>
  <c r="CC285" i="51"/>
  <c r="CD285" i="51" s="1"/>
  <c r="CB286" i="51"/>
  <c r="CC286" i="51"/>
  <c r="CD286" i="51" s="1"/>
  <c r="CB287" i="51"/>
  <c r="CC287" i="51"/>
  <c r="CD287" i="51" s="1"/>
  <c r="CB288" i="51"/>
  <c r="CC288" i="51"/>
  <c r="CD288" i="51" s="1"/>
  <c r="CB289" i="51"/>
  <c r="CC289" i="51"/>
  <c r="CD289" i="51" s="1"/>
  <c r="CB290" i="51"/>
  <c r="CC290" i="51"/>
  <c r="CD290" i="51" s="1"/>
  <c r="CB291" i="51"/>
  <c r="CC291" i="51"/>
  <c r="CD291" i="51" s="1"/>
  <c r="CB292" i="51"/>
  <c r="CC292" i="51"/>
  <c r="CD292" i="51" s="1"/>
  <c r="CB293" i="51"/>
  <c r="CC293" i="51"/>
  <c r="CD293" i="51" s="1"/>
  <c r="CB294" i="51"/>
  <c r="CC294" i="51"/>
  <c r="CD294" i="51" s="1"/>
  <c r="CB295" i="51"/>
  <c r="CC295" i="51"/>
  <c r="CD295" i="51" s="1"/>
  <c r="CB296" i="51"/>
  <c r="CC296" i="51"/>
  <c r="CD296" i="51" s="1"/>
  <c r="CB297" i="51"/>
  <c r="CC297" i="51"/>
  <c r="CD297" i="51" s="1"/>
  <c r="CB298" i="51"/>
  <c r="CC298" i="51"/>
  <c r="CD298" i="51" s="1"/>
  <c r="CB299" i="51"/>
  <c r="CC299" i="51"/>
  <c r="CD299" i="51" s="1"/>
  <c r="CB300" i="51"/>
  <c r="CC300" i="51"/>
  <c r="CD300" i="51" s="1"/>
  <c r="CB301" i="51"/>
  <c r="CC301" i="51"/>
  <c r="CD301" i="51" s="1"/>
  <c r="CB302" i="51"/>
  <c r="CC302" i="51"/>
  <c r="CD302" i="51" s="1"/>
  <c r="CB303" i="51"/>
  <c r="CC303" i="51"/>
  <c r="CD303" i="51" s="1"/>
  <c r="CB304" i="51"/>
  <c r="CC304" i="51"/>
  <c r="CD304" i="51" s="1"/>
  <c r="CB305" i="51"/>
  <c r="CC305" i="51"/>
  <c r="CD305" i="51" s="1"/>
  <c r="CB306" i="51"/>
  <c r="CC306" i="51"/>
  <c r="CD306" i="51" s="1"/>
  <c r="CB307" i="51"/>
  <c r="CC307" i="51"/>
  <c r="CD307" i="51" s="1"/>
  <c r="CB308" i="51"/>
  <c r="CC308" i="51"/>
  <c r="CD308" i="51" s="1"/>
  <c r="CB309" i="51"/>
  <c r="CC309" i="51"/>
  <c r="CD309" i="51" s="1"/>
  <c r="CB310" i="51"/>
  <c r="CC310" i="51"/>
  <c r="CD310" i="51" s="1"/>
  <c r="CB311" i="51"/>
  <c r="CC311" i="51"/>
  <c r="CD311" i="51" s="1"/>
  <c r="CB312" i="51"/>
  <c r="CC312" i="51"/>
  <c r="CD312" i="51" s="1"/>
  <c r="CB313" i="51"/>
  <c r="CC313" i="51"/>
  <c r="CD313" i="51" s="1"/>
  <c r="CB314" i="51"/>
  <c r="CC314" i="51"/>
  <c r="CD314" i="51" s="1"/>
  <c r="CB315" i="51"/>
  <c r="CC315" i="51"/>
  <c r="CD315" i="51" s="1"/>
  <c r="CB316" i="51"/>
  <c r="CC316" i="51"/>
  <c r="CD316" i="51" s="1"/>
  <c r="CB317" i="51"/>
  <c r="CC317" i="51"/>
  <c r="CD317" i="51" s="1"/>
  <c r="CB318" i="51"/>
  <c r="CC318" i="51"/>
  <c r="CD318" i="51" s="1"/>
  <c r="CB319" i="51"/>
  <c r="CC319" i="51"/>
  <c r="CD319" i="51" s="1"/>
  <c r="CB320" i="51"/>
  <c r="CC320" i="51"/>
  <c r="CD320" i="51" s="1"/>
  <c r="CB321" i="51"/>
  <c r="CC321" i="51"/>
  <c r="CD321" i="51" s="1"/>
  <c r="CB323" i="51"/>
  <c r="CC323" i="51"/>
  <c r="CD323" i="51" s="1"/>
  <c r="CB324" i="51"/>
  <c r="CC324" i="51"/>
  <c r="CD324" i="51" s="1"/>
  <c r="CB325" i="51"/>
  <c r="CC325" i="51"/>
  <c r="CD325" i="51" s="1"/>
  <c r="CB326" i="51"/>
  <c r="CC326" i="51"/>
  <c r="CD326" i="51" s="1"/>
  <c r="CB327" i="51"/>
  <c r="CC327" i="51"/>
  <c r="CD327" i="51" s="1"/>
  <c r="CB328" i="51"/>
  <c r="CC328" i="51"/>
  <c r="CD328" i="51" s="1"/>
  <c r="CB329" i="51"/>
  <c r="CC329" i="51"/>
  <c r="CD329" i="51" s="1"/>
  <c r="CB330" i="51"/>
  <c r="CC330" i="51"/>
  <c r="CD330" i="51" s="1"/>
  <c r="CB331" i="51"/>
  <c r="CC331" i="51"/>
  <c r="CD331" i="51" s="1"/>
  <c r="CB332" i="51"/>
  <c r="CC332" i="51"/>
  <c r="CD332" i="51" s="1"/>
  <c r="CB333" i="51"/>
  <c r="CC333" i="51"/>
  <c r="CD333" i="51" s="1"/>
  <c r="CB334" i="51"/>
  <c r="CC334" i="51"/>
  <c r="CD334" i="51" s="1"/>
  <c r="CB335" i="51"/>
  <c r="CC335" i="51"/>
  <c r="CD335" i="51" s="1"/>
  <c r="CB336" i="51"/>
  <c r="CC336" i="51"/>
  <c r="CD336" i="51" s="1"/>
  <c r="CB337" i="51"/>
  <c r="CC337" i="51"/>
  <c r="CD337" i="51" s="1"/>
  <c r="CB338" i="51"/>
  <c r="CC338" i="51"/>
  <c r="CD338" i="51" s="1"/>
  <c r="CB339" i="51"/>
  <c r="CC339" i="51"/>
  <c r="CD339" i="51" s="1"/>
  <c r="CB340" i="51"/>
  <c r="CC340" i="51"/>
  <c r="CD340" i="51" s="1"/>
  <c r="CB341" i="51"/>
  <c r="CC341" i="51"/>
  <c r="CD341" i="51" s="1"/>
  <c r="CB342" i="51"/>
  <c r="CC342" i="51"/>
  <c r="CD342" i="51" s="1"/>
  <c r="CB343" i="51"/>
  <c r="CC343" i="51"/>
  <c r="CD343" i="51" s="1"/>
  <c r="CB344" i="51"/>
  <c r="CC344" i="51"/>
  <c r="CD344" i="51" s="1"/>
  <c r="CB345" i="51"/>
  <c r="CC345" i="51"/>
  <c r="CD345" i="51" s="1"/>
  <c r="CB346" i="51"/>
  <c r="CC346" i="51"/>
  <c r="CD346" i="51" s="1"/>
  <c r="CB348" i="51"/>
  <c r="CC348" i="51"/>
  <c r="CD348" i="51" s="1"/>
  <c r="CB349" i="51"/>
  <c r="CC349" i="51"/>
  <c r="CD349" i="51" s="1"/>
  <c r="CB350" i="51"/>
  <c r="CC350" i="51"/>
  <c r="CD350" i="51" s="1"/>
  <c r="CB351" i="51"/>
  <c r="CC351" i="51"/>
  <c r="CD351" i="51" s="1"/>
  <c r="CB352" i="51"/>
  <c r="CC352" i="51"/>
  <c r="CD352" i="51" s="1"/>
  <c r="CB354" i="51"/>
  <c r="CC354" i="51"/>
  <c r="CD354" i="51" s="1"/>
  <c r="CB355" i="51"/>
  <c r="CC355" i="51"/>
  <c r="CD355" i="51" s="1"/>
  <c r="CB356" i="51"/>
  <c r="CC356" i="51"/>
  <c r="CD356" i="51" s="1"/>
  <c r="CB357" i="51"/>
  <c r="CC357" i="51"/>
  <c r="CD357" i="51" s="1"/>
  <c r="CB358" i="51"/>
  <c r="CC358" i="51"/>
  <c r="CD358" i="51" s="1"/>
  <c r="CB359" i="51"/>
  <c r="CC359" i="51"/>
  <c r="CD359" i="51" s="1"/>
  <c r="CB360" i="51"/>
  <c r="CC360" i="51"/>
  <c r="CD360" i="51" s="1"/>
  <c r="CB361" i="51"/>
  <c r="CC361" i="51"/>
  <c r="CD361" i="51" s="1"/>
  <c r="CB362" i="51"/>
  <c r="CC362" i="51"/>
  <c r="CD362" i="51" s="1"/>
  <c r="CB363" i="51"/>
  <c r="CC363" i="51"/>
  <c r="CD363" i="51" s="1"/>
  <c r="CB364" i="51"/>
  <c r="CC364" i="51"/>
  <c r="CD364" i="51" s="1"/>
  <c r="CB365" i="51"/>
  <c r="CC365" i="51"/>
  <c r="CD365" i="51" s="1"/>
  <c r="CB366" i="51"/>
  <c r="CC366" i="51"/>
  <c r="CD366" i="51" s="1"/>
  <c r="CB367" i="51"/>
  <c r="CC367" i="51"/>
  <c r="CD367" i="51" s="1"/>
  <c r="CB368" i="51"/>
  <c r="CC368" i="51"/>
  <c r="CD368" i="51" s="1"/>
  <c r="CB369" i="51"/>
  <c r="CC369" i="51"/>
  <c r="CD369" i="51" s="1"/>
  <c r="CB370" i="51"/>
  <c r="CC370" i="51"/>
  <c r="CD370" i="51" s="1"/>
  <c r="CB371" i="51"/>
  <c r="CC371" i="51"/>
  <c r="CD371" i="51" s="1"/>
  <c r="CB372" i="51"/>
  <c r="CC372" i="51"/>
  <c r="CD372" i="51" s="1"/>
  <c r="CB373" i="51"/>
  <c r="CC373" i="51"/>
  <c r="CD373" i="51" s="1"/>
  <c r="CB374" i="51"/>
  <c r="CC374" i="51"/>
  <c r="CD374" i="51" s="1"/>
  <c r="CB375" i="51"/>
  <c r="CC375" i="51"/>
  <c r="CD375" i="51" s="1"/>
  <c r="CB376" i="51"/>
  <c r="CC376" i="51"/>
  <c r="CD376" i="51" s="1"/>
  <c r="CB377" i="51"/>
  <c r="CC377" i="51"/>
  <c r="CD377" i="51" s="1"/>
  <c r="CB378" i="51"/>
  <c r="CC378" i="51"/>
  <c r="CD378" i="51" s="1"/>
  <c r="CB379" i="51"/>
  <c r="CC379" i="51"/>
  <c r="CD379" i="51" s="1"/>
  <c r="CB380" i="51"/>
  <c r="CC380" i="51"/>
  <c r="CD380" i="51" s="1"/>
  <c r="CB381" i="51"/>
  <c r="CC381" i="51"/>
  <c r="CD381" i="51" s="1"/>
  <c r="CB382" i="51"/>
  <c r="CC382" i="51"/>
  <c r="CD382" i="51" s="1"/>
  <c r="CB383" i="51"/>
  <c r="CC383" i="51"/>
  <c r="CD383" i="51" s="1"/>
  <c r="CB384" i="51"/>
  <c r="CC384" i="51"/>
  <c r="CD384" i="51" s="1"/>
  <c r="CB385" i="51"/>
  <c r="CC385" i="51"/>
  <c r="CD385" i="51" s="1"/>
  <c r="CB386" i="51"/>
  <c r="CC386" i="51"/>
  <c r="CD386" i="51" s="1"/>
  <c r="CB387" i="51"/>
  <c r="CC387" i="51"/>
  <c r="CD387" i="51" s="1"/>
  <c r="CB388" i="51"/>
  <c r="CC388" i="51"/>
  <c r="CD388" i="51" s="1"/>
  <c r="CB389" i="51"/>
  <c r="CC389" i="51"/>
  <c r="CD389" i="51" s="1"/>
  <c r="CB390" i="51"/>
  <c r="CC390" i="51"/>
  <c r="CD390" i="51" s="1"/>
  <c r="CB391" i="51"/>
  <c r="CC391" i="51"/>
  <c r="CD391" i="51" s="1"/>
  <c r="CB392" i="51"/>
  <c r="CC392" i="51"/>
  <c r="CD392" i="51" s="1"/>
  <c r="CB393" i="51"/>
  <c r="CC393" i="51"/>
  <c r="CD393" i="51" s="1"/>
  <c r="CB394" i="51"/>
  <c r="CC394" i="51"/>
  <c r="CD394" i="51" s="1"/>
  <c r="CB395" i="51"/>
  <c r="CC395" i="51"/>
  <c r="CD395" i="51" s="1"/>
  <c r="CB396" i="51"/>
  <c r="CC396" i="51"/>
  <c r="CD396" i="51" s="1"/>
  <c r="CB397" i="51"/>
  <c r="CC397" i="51"/>
  <c r="CD397" i="51" s="1"/>
  <c r="CB398" i="51"/>
  <c r="CC398" i="51"/>
  <c r="CD398" i="51" s="1"/>
  <c r="CB399" i="51"/>
  <c r="CC399" i="51"/>
  <c r="CD399" i="51" s="1"/>
  <c r="CB404" i="51"/>
  <c r="CC404" i="51"/>
  <c r="CD404" i="51" s="1"/>
  <c r="CB405" i="51"/>
  <c r="CC405" i="51"/>
  <c r="CD405" i="51" s="1"/>
  <c r="CB406" i="51"/>
  <c r="CC406" i="51"/>
  <c r="CD406" i="51" s="1"/>
  <c r="CB407" i="51"/>
  <c r="CC407" i="51"/>
  <c r="CD407" i="51" s="1"/>
  <c r="CB408" i="51"/>
  <c r="CC408" i="51"/>
  <c r="CD408" i="51" s="1"/>
  <c r="CB409" i="51"/>
  <c r="CC409" i="51"/>
  <c r="CD409" i="51" s="1"/>
  <c r="CB410" i="51"/>
  <c r="CC410" i="51"/>
  <c r="CD410" i="51" s="1"/>
  <c r="CB411" i="51"/>
  <c r="CC411" i="51"/>
  <c r="CD411" i="51" s="1"/>
  <c r="CB412" i="51"/>
  <c r="CC412" i="51"/>
  <c r="CD412" i="51" s="1"/>
  <c r="CB413" i="51"/>
  <c r="CC413" i="51"/>
  <c r="CD413" i="51" s="1"/>
  <c r="CB414" i="51"/>
  <c r="CC414" i="51"/>
  <c r="CD414" i="51" s="1"/>
  <c r="CB415" i="51"/>
  <c r="CC415" i="51"/>
  <c r="CD415" i="51" s="1"/>
  <c r="CB416" i="51"/>
  <c r="CC416" i="51"/>
  <c r="CD416" i="51" s="1"/>
  <c r="CB417" i="51"/>
  <c r="CC417" i="51"/>
  <c r="CD417" i="51" s="1"/>
  <c r="CB418" i="51"/>
  <c r="CC418" i="51"/>
  <c r="CD418" i="51" s="1"/>
  <c r="CB419" i="51"/>
  <c r="CC419" i="51"/>
  <c r="CD419" i="51" s="1"/>
  <c r="CB420" i="51"/>
  <c r="CC420" i="51"/>
  <c r="CD420" i="51" s="1"/>
  <c r="CB421" i="51"/>
  <c r="CC421" i="51"/>
  <c r="CD421" i="51" s="1"/>
  <c r="CB422" i="51"/>
  <c r="CC422" i="51"/>
  <c r="CD422" i="51" s="1"/>
  <c r="CB423" i="51"/>
  <c r="CC423" i="51"/>
  <c r="CD423" i="51" s="1"/>
  <c r="CB424" i="51"/>
  <c r="CC424" i="51"/>
  <c r="CD424" i="51" s="1"/>
  <c r="CB425" i="51"/>
  <c r="CC425" i="51"/>
  <c r="CD425" i="51" s="1"/>
  <c r="CB426" i="51"/>
  <c r="CC426" i="51"/>
  <c r="CD426" i="51" s="1"/>
  <c r="CB427" i="51"/>
  <c r="CC427" i="51"/>
  <c r="CD427" i="51" s="1"/>
  <c r="CB428" i="51"/>
  <c r="CC428" i="51"/>
  <c r="CD428" i="51" s="1"/>
  <c r="CB429" i="51"/>
  <c r="CC429" i="51"/>
  <c r="CD429" i="51" s="1"/>
  <c r="CB430" i="51"/>
  <c r="CC430" i="51"/>
  <c r="CD430" i="51" s="1"/>
  <c r="CB431" i="51"/>
  <c r="CC431" i="51"/>
  <c r="CD431" i="51" s="1"/>
  <c r="CB432" i="51"/>
  <c r="CC432" i="51"/>
  <c r="CD432" i="51" s="1"/>
  <c r="CB433" i="51"/>
  <c r="CC433" i="51"/>
  <c r="CD433" i="51" s="1"/>
  <c r="CB434" i="51"/>
  <c r="CC434" i="51"/>
  <c r="CD434" i="51" s="1"/>
  <c r="CB435" i="51"/>
  <c r="CC435" i="51"/>
  <c r="CD435" i="51" s="1"/>
  <c r="CB436" i="51"/>
  <c r="CC436" i="51"/>
  <c r="CD436" i="51" s="1"/>
  <c r="CB437" i="51"/>
  <c r="CC437" i="51"/>
  <c r="CD437" i="51" s="1"/>
  <c r="CB438" i="51"/>
  <c r="CC438" i="51"/>
  <c r="CD438" i="51" s="1"/>
  <c r="CB439" i="51"/>
  <c r="CC439" i="51"/>
  <c r="CD439" i="51" s="1"/>
  <c r="CB440" i="51"/>
  <c r="CC440" i="51"/>
  <c r="CD440" i="51" s="1"/>
  <c r="CB441" i="51"/>
  <c r="CC441" i="51"/>
  <c r="CD441" i="51" s="1"/>
  <c r="CB442" i="51"/>
  <c r="CC442" i="51"/>
  <c r="CD442" i="51" s="1"/>
  <c r="CB443" i="51"/>
  <c r="CC443" i="51"/>
  <c r="CD443" i="51" s="1"/>
  <c r="CB444" i="51"/>
  <c r="CC444" i="51"/>
  <c r="CD444" i="51" s="1"/>
  <c r="CB445" i="51"/>
  <c r="CB446" i="51"/>
  <c r="CC446" i="51"/>
  <c r="CD446" i="51" s="1"/>
  <c r="CB447" i="51"/>
  <c r="CC447" i="51"/>
  <c r="CD447" i="51" s="1"/>
  <c r="CB448" i="51"/>
  <c r="CC448" i="51"/>
  <c r="CD448" i="51" s="1"/>
  <c r="CB449" i="51"/>
  <c r="CC449" i="51"/>
  <c r="CD449" i="51" s="1"/>
  <c r="CB450" i="51"/>
  <c r="CC450" i="51"/>
  <c r="CD450" i="51" s="1"/>
  <c r="CB451" i="51"/>
  <c r="CC451" i="51"/>
  <c r="CD451" i="51" s="1"/>
  <c r="CB452" i="51"/>
  <c r="CC452" i="51"/>
  <c r="CD452" i="51" s="1"/>
  <c r="CB453" i="51"/>
  <c r="CC453" i="51"/>
  <c r="CD453" i="51" s="1"/>
  <c r="CB454" i="51"/>
  <c r="CC454" i="51"/>
  <c r="CD454" i="51" s="1"/>
  <c r="CB455" i="51"/>
  <c r="CC455" i="51"/>
  <c r="CD455" i="51" s="1"/>
  <c r="CB456" i="51"/>
  <c r="CC456" i="51"/>
  <c r="CD456" i="51" s="1"/>
  <c r="CB457" i="51"/>
  <c r="CC457" i="51"/>
  <c r="CD457" i="51" s="1"/>
  <c r="CB458" i="51"/>
  <c r="CC458" i="51"/>
  <c r="CD458" i="51" s="1"/>
  <c r="CB459" i="51"/>
  <c r="CC459" i="51"/>
  <c r="CD459" i="51" s="1"/>
  <c r="CB460" i="51"/>
  <c r="CC460" i="51"/>
  <c r="CD460" i="51" s="1"/>
  <c r="CB461" i="51"/>
  <c r="CC461" i="51"/>
  <c r="CD461" i="51" s="1"/>
  <c r="CB462" i="51"/>
  <c r="CC462" i="51"/>
  <c r="CD462" i="51" s="1"/>
  <c r="CB463" i="51"/>
  <c r="CC463" i="51"/>
  <c r="CD463" i="51" s="1"/>
  <c r="CB464" i="51"/>
  <c r="CC464" i="51"/>
  <c r="CD464" i="51" s="1"/>
  <c r="CB465" i="51"/>
  <c r="CC465" i="51"/>
  <c r="CD465" i="51" s="1"/>
  <c r="CB466" i="51"/>
  <c r="CC466" i="51"/>
  <c r="CD466" i="51" s="1"/>
  <c r="CB467" i="51"/>
  <c r="CC467" i="51"/>
  <c r="CD467" i="51" s="1"/>
  <c r="CB468" i="51"/>
  <c r="CC468" i="51"/>
  <c r="CD468" i="51" s="1"/>
  <c r="CB470" i="51"/>
  <c r="CC470" i="51"/>
  <c r="CD470" i="51" s="1"/>
  <c r="CB471" i="51"/>
  <c r="CC471" i="51"/>
  <c r="CD471" i="51" s="1"/>
  <c r="CB472" i="51"/>
  <c r="CC472" i="51"/>
  <c r="CD472" i="51" s="1"/>
  <c r="CB473" i="51"/>
  <c r="CC473" i="51"/>
  <c r="CD473" i="51" s="1"/>
  <c r="CB474" i="51"/>
  <c r="CC474" i="51"/>
  <c r="CD474" i="51" s="1"/>
  <c r="CB475" i="51"/>
  <c r="CC475" i="51"/>
  <c r="CD475" i="51" s="1"/>
  <c r="CB476" i="51"/>
  <c r="CC476" i="51"/>
  <c r="CD476" i="51" s="1"/>
  <c r="CB477" i="51"/>
  <c r="CC477" i="51"/>
  <c r="CD477" i="51" s="1"/>
  <c r="CB478" i="51"/>
  <c r="CC478" i="51"/>
  <c r="CD478" i="51" s="1"/>
  <c r="CB479" i="51"/>
  <c r="CC479" i="51"/>
  <c r="CD479" i="51" s="1"/>
  <c r="CB480" i="51"/>
  <c r="CC480" i="51"/>
  <c r="CD480" i="51" s="1"/>
  <c r="CB481" i="51"/>
  <c r="CC481" i="51"/>
  <c r="CD481" i="51" s="1"/>
  <c r="CB482" i="51"/>
  <c r="CC482" i="51"/>
  <c r="CD482" i="51" s="1"/>
  <c r="CB483" i="51"/>
  <c r="CC483" i="51"/>
  <c r="CD483" i="51" s="1"/>
  <c r="CB484" i="51"/>
  <c r="CC484" i="51"/>
  <c r="CD484" i="51" s="1"/>
  <c r="CB485" i="51"/>
  <c r="CC485" i="51"/>
  <c r="CD485" i="51" s="1"/>
  <c r="CB486" i="51"/>
  <c r="CC486" i="51"/>
  <c r="CD486" i="51" s="1"/>
  <c r="CB487" i="51"/>
  <c r="CC487" i="51"/>
  <c r="CD487" i="51" s="1"/>
  <c r="CB488" i="51"/>
  <c r="CC488" i="51"/>
  <c r="CD488" i="51" s="1"/>
  <c r="CB489" i="51"/>
  <c r="CC489" i="51"/>
  <c r="CD489" i="51" s="1"/>
  <c r="CB490" i="51"/>
  <c r="CC490" i="51"/>
  <c r="CD490" i="51" s="1"/>
  <c r="CB491" i="51"/>
  <c r="CC491" i="51"/>
  <c r="CD491" i="51" s="1"/>
  <c r="CB492" i="51"/>
  <c r="CC492" i="51"/>
  <c r="CD492" i="51" s="1"/>
  <c r="CB493" i="51"/>
  <c r="CC493" i="51"/>
  <c r="CD493" i="51" s="1"/>
  <c r="CB494" i="51"/>
  <c r="CC494" i="51"/>
  <c r="CD494" i="51" s="1"/>
  <c r="CB495" i="51"/>
  <c r="CC495" i="51"/>
  <c r="CD495" i="51" s="1"/>
  <c r="CB496" i="51"/>
  <c r="CC496" i="51"/>
  <c r="CD496" i="51" s="1"/>
  <c r="CB497" i="51"/>
  <c r="CC497" i="51"/>
  <c r="CD497" i="51" s="1"/>
  <c r="CB498" i="51"/>
  <c r="CC498" i="51"/>
  <c r="CD498" i="51" s="1"/>
  <c r="CB499" i="51"/>
  <c r="CC499" i="51"/>
  <c r="CD499" i="51" s="1"/>
  <c r="CB500" i="51"/>
  <c r="CC500" i="51"/>
  <c r="CD500" i="51" s="1"/>
  <c r="CB501" i="51"/>
  <c r="CC501" i="51"/>
  <c r="CD501" i="51" s="1"/>
  <c r="CB502" i="51"/>
  <c r="CC502" i="51"/>
  <c r="CD502" i="51" s="1"/>
  <c r="CB503" i="51"/>
  <c r="CC503" i="51"/>
  <c r="CD503" i="51" s="1"/>
  <c r="CB504" i="51"/>
  <c r="CC504" i="51"/>
  <c r="CD504" i="51" s="1"/>
  <c r="CB505" i="51"/>
  <c r="CC505" i="51"/>
  <c r="CD505" i="51" s="1"/>
  <c r="CB506" i="51"/>
  <c r="CC506" i="51"/>
  <c r="CD506" i="51" s="1"/>
  <c r="CB507" i="51"/>
  <c r="CC507" i="51"/>
  <c r="CD507" i="51" s="1"/>
  <c r="CB508" i="51"/>
  <c r="CC508" i="51"/>
  <c r="CD508" i="51" s="1"/>
  <c r="CB509" i="51"/>
  <c r="CC509" i="51"/>
  <c r="CD509" i="51" s="1"/>
  <c r="CB510" i="51"/>
  <c r="CC510" i="51"/>
  <c r="CD510" i="51" s="1"/>
  <c r="CB511" i="51"/>
  <c r="CC511" i="51"/>
  <c r="CD511" i="51" s="1"/>
  <c r="CB512" i="51"/>
  <c r="CC512" i="51"/>
  <c r="CD512" i="51" s="1"/>
  <c r="CB513" i="51"/>
  <c r="CC513" i="51"/>
  <c r="CD513" i="51" s="1"/>
  <c r="CB514" i="51"/>
  <c r="CC514" i="51"/>
  <c r="CD514" i="51" s="1"/>
  <c r="CB515" i="51"/>
  <c r="CC515" i="51"/>
  <c r="CD515" i="51" s="1"/>
  <c r="CB516" i="51"/>
  <c r="CC516" i="51"/>
  <c r="CD516" i="51" s="1"/>
  <c r="CB517" i="51"/>
  <c r="CC517" i="51"/>
  <c r="CD517" i="51" s="1"/>
  <c r="CB518" i="51"/>
  <c r="CC518" i="51"/>
  <c r="CD518" i="51" s="1"/>
  <c r="CB519" i="51"/>
  <c r="CC519" i="51"/>
  <c r="CD519" i="51" s="1"/>
  <c r="CB520" i="51"/>
  <c r="CC520" i="51"/>
  <c r="CD520" i="51" s="1"/>
  <c r="CB521" i="51"/>
  <c r="CC521" i="51"/>
  <c r="CD521" i="51" s="1"/>
  <c r="CB523" i="51"/>
  <c r="CC523" i="51"/>
  <c r="CD523" i="51" s="1"/>
  <c r="CB524" i="51"/>
  <c r="CC524" i="51"/>
  <c r="CD524" i="51" s="1"/>
  <c r="CB525" i="51"/>
  <c r="CC525" i="51"/>
  <c r="CD525" i="51" s="1"/>
  <c r="CB526" i="51"/>
  <c r="CC526" i="51"/>
  <c r="CD526" i="51" s="1"/>
  <c r="CB527" i="51"/>
  <c r="CC527" i="51"/>
  <c r="CD527" i="51" s="1"/>
  <c r="CB528" i="51"/>
  <c r="CC528" i="51"/>
  <c r="CD528" i="51" s="1"/>
  <c r="CB529" i="51"/>
  <c r="CC529" i="51"/>
  <c r="CD529" i="51" s="1"/>
  <c r="CB530" i="51"/>
  <c r="CC530" i="51"/>
  <c r="CD530" i="51" s="1"/>
  <c r="CB531" i="51"/>
  <c r="CC531" i="51"/>
  <c r="CD531" i="51" s="1"/>
  <c r="CB532" i="51"/>
  <c r="CC532" i="51"/>
  <c r="CD532" i="51" s="1"/>
  <c r="CB533" i="51"/>
  <c r="CC533" i="51"/>
  <c r="CD533" i="51" s="1"/>
  <c r="CB534" i="51"/>
  <c r="CC534" i="51"/>
  <c r="CD534" i="51" s="1"/>
  <c r="CB535" i="51"/>
  <c r="CC535" i="51"/>
  <c r="CD535" i="51" s="1"/>
  <c r="CB536" i="51"/>
  <c r="CC536" i="51"/>
  <c r="CD536" i="51" s="1"/>
  <c r="CB537" i="51"/>
  <c r="CC537" i="51"/>
  <c r="CD537" i="51" s="1"/>
  <c r="CB538" i="51"/>
  <c r="CC538" i="51"/>
  <c r="CD538" i="51" s="1"/>
  <c r="CB539" i="51"/>
  <c r="CC539" i="51"/>
  <c r="CD539" i="51" s="1"/>
  <c r="CB540" i="51"/>
  <c r="CC540" i="51"/>
  <c r="CD540" i="51" s="1"/>
  <c r="CB541" i="51"/>
  <c r="CC541" i="51"/>
  <c r="CD541" i="51" s="1"/>
  <c r="CB542" i="51"/>
  <c r="CC542" i="51"/>
  <c r="CD542" i="51" s="1"/>
  <c r="CB543" i="51"/>
  <c r="CC543" i="51"/>
  <c r="CD543" i="51" s="1"/>
  <c r="CB544" i="51"/>
  <c r="CC544" i="51"/>
  <c r="CD544" i="51" s="1"/>
  <c r="CB545" i="51"/>
  <c r="CC545" i="51"/>
  <c r="CD545" i="51" s="1"/>
  <c r="CB546" i="51"/>
  <c r="CC546" i="51"/>
  <c r="CD546" i="51" s="1"/>
  <c r="CB547" i="51"/>
  <c r="CC547" i="51"/>
  <c r="CD547" i="51" s="1"/>
  <c r="CB548" i="51"/>
  <c r="CC548" i="51"/>
  <c r="CD548" i="51" s="1"/>
  <c r="CB549" i="51"/>
  <c r="CC549" i="51"/>
  <c r="CD549" i="51" s="1"/>
  <c r="CB550" i="51"/>
  <c r="CC550" i="51"/>
  <c r="CD550" i="51" s="1"/>
  <c r="CB551" i="51"/>
  <c r="CC551" i="51"/>
  <c r="CD551" i="51" s="1"/>
  <c r="CB552" i="51"/>
  <c r="CC552" i="51"/>
  <c r="CD552" i="51" s="1"/>
  <c r="CB553" i="51"/>
  <c r="CC553" i="51"/>
  <c r="CD553" i="51" s="1"/>
  <c r="CB554" i="51"/>
  <c r="CC554" i="51"/>
  <c r="CD554" i="51" s="1"/>
  <c r="CB555" i="51"/>
  <c r="CC555" i="51"/>
  <c r="CD555" i="51" s="1"/>
  <c r="CB556" i="51"/>
  <c r="CC556" i="51"/>
  <c r="CD556" i="51" s="1"/>
  <c r="CB557" i="51"/>
  <c r="CC557" i="51"/>
  <c r="CD557" i="51" s="1"/>
  <c r="CB558" i="51"/>
  <c r="CC558" i="51"/>
  <c r="CD558" i="51" s="1"/>
  <c r="CB559" i="51"/>
  <c r="CC559" i="51"/>
  <c r="CD559" i="51" s="1"/>
  <c r="CB560" i="51"/>
  <c r="CC560" i="51"/>
  <c r="CD560" i="51" s="1"/>
  <c r="CB561" i="51"/>
  <c r="CC561" i="51"/>
  <c r="CD561" i="51" s="1"/>
  <c r="CB562" i="51"/>
  <c r="CC562" i="51"/>
  <c r="CD562" i="51" s="1"/>
  <c r="CB563" i="51"/>
  <c r="CC563" i="51"/>
  <c r="CD563" i="51" s="1"/>
  <c r="CB564" i="51"/>
  <c r="CC564" i="51"/>
  <c r="CD564" i="51" s="1"/>
  <c r="CB565" i="51"/>
  <c r="CC565" i="51"/>
  <c r="CD565" i="51" s="1"/>
  <c r="CB566" i="51"/>
  <c r="CC566" i="51"/>
  <c r="CD566" i="51" s="1"/>
  <c r="CB567" i="51"/>
  <c r="CC567" i="51"/>
  <c r="CD567" i="51" s="1"/>
  <c r="CB568" i="51"/>
  <c r="CC568" i="51"/>
  <c r="CD568" i="51" s="1"/>
  <c r="CB569" i="51"/>
  <c r="CC569" i="51"/>
  <c r="CD569" i="51" s="1"/>
  <c r="CB570" i="51"/>
  <c r="CC570" i="51"/>
  <c r="CD570" i="51" s="1"/>
  <c r="CB571" i="51"/>
  <c r="CC571" i="51"/>
  <c r="CD571" i="51" s="1"/>
  <c r="CB572" i="51"/>
  <c r="CC572" i="51"/>
  <c r="CD572" i="51" s="1"/>
  <c r="CB573" i="51"/>
  <c r="CC573" i="51"/>
  <c r="CD573" i="51" s="1"/>
  <c r="CB574" i="51"/>
  <c r="CC574" i="51"/>
  <c r="CD574" i="51" s="1"/>
  <c r="CB575" i="51"/>
  <c r="CC575" i="51"/>
  <c r="CD575" i="51" s="1"/>
  <c r="CB576" i="51"/>
  <c r="CC576" i="51"/>
  <c r="CD576" i="51" s="1"/>
  <c r="CB577" i="51"/>
  <c r="CC577" i="51"/>
  <c r="CD577" i="51" s="1"/>
  <c r="CB578" i="51"/>
  <c r="CC578" i="51"/>
  <c r="CD578" i="51" s="1"/>
  <c r="CB579" i="51"/>
  <c r="CC579" i="51"/>
  <c r="CD579" i="51" s="1"/>
  <c r="CB580" i="51"/>
  <c r="CC580" i="51"/>
  <c r="CD580" i="51" s="1"/>
  <c r="CB581" i="51"/>
  <c r="CC581" i="51"/>
  <c r="CD581" i="51" s="1"/>
  <c r="CB582" i="51"/>
  <c r="CC582" i="51"/>
  <c r="CD582" i="51" s="1"/>
  <c r="CB583" i="51"/>
  <c r="CC583" i="51"/>
  <c r="CD583" i="51" s="1"/>
  <c r="CB584" i="51"/>
  <c r="CC584" i="51"/>
  <c r="CD584" i="51" s="1"/>
  <c r="CB585" i="51"/>
  <c r="CC585" i="51"/>
  <c r="CD585" i="51" s="1"/>
  <c r="CB586" i="51"/>
  <c r="CC586" i="51"/>
  <c r="CD586" i="51" s="1"/>
  <c r="CB587" i="51"/>
  <c r="CC587" i="51"/>
  <c r="CD587" i="51" s="1"/>
  <c r="CB588" i="51"/>
  <c r="CC588" i="51"/>
  <c r="CD588" i="51" s="1"/>
  <c r="CB589" i="51"/>
  <c r="CC589" i="51"/>
  <c r="CD589" i="51" s="1"/>
  <c r="CB590" i="51"/>
  <c r="CC590" i="51"/>
  <c r="CD590" i="51" s="1"/>
  <c r="CB591" i="51"/>
  <c r="CC591" i="51"/>
  <c r="CD591" i="51" s="1"/>
  <c r="CB592" i="51"/>
  <c r="CC592" i="51"/>
  <c r="CD592" i="51" s="1"/>
  <c r="CB593" i="51"/>
  <c r="CC593" i="51"/>
  <c r="CD593" i="51" s="1"/>
  <c r="CB594" i="51"/>
  <c r="CC594" i="51"/>
  <c r="CD594" i="51" s="1"/>
  <c r="CB595" i="51"/>
  <c r="CC595" i="51"/>
  <c r="CD595" i="51" s="1"/>
  <c r="CB596" i="51"/>
  <c r="CC596" i="51"/>
  <c r="CD596" i="51" s="1"/>
  <c r="CB597" i="51"/>
  <c r="CC597" i="51"/>
  <c r="CD597" i="51" s="1"/>
  <c r="CB598" i="51"/>
  <c r="CC598" i="51"/>
  <c r="CD598" i="51" s="1"/>
  <c r="CB599" i="51"/>
  <c r="CC599" i="51"/>
  <c r="CD599" i="51" s="1"/>
  <c r="CB600" i="51"/>
  <c r="CC600" i="51"/>
  <c r="CD600" i="51" s="1"/>
  <c r="CB601" i="51"/>
  <c r="CC601" i="51"/>
  <c r="CD601" i="51" s="1"/>
  <c r="CB602" i="51"/>
  <c r="CC602" i="51"/>
  <c r="CD602" i="51" s="1"/>
  <c r="CB603" i="51"/>
  <c r="CC603" i="51"/>
  <c r="CD603" i="51" s="1"/>
  <c r="CB604" i="51"/>
  <c r="CC604" i="51"/>
  <c r="CD604" i="51" s="1"/>
  <c r="CB605" i="51"/>
  <c r="CC605" i="51"/>
  <c r="CD605" i="51" s="1"/>
  <c r="CB606" i="51"/>
  <c r="CC606" i="51"/>
  <c r="CD606" i="51" s="1"/>
  <c r="CB607" i="51"/>
  <c r="CC607" i="51"/>
  <c r="CD607" i="51" s="1"/>
  <c r="CB608" i="51"/>
  <c r="CC608" i="51"/>
  <c r="CD608" i="51" s="1"/>
  <c r="CB609" i="51"/>
  <c r="CC609" i="51"/>
  <c r="CD609" i="51" s="1"/>
  <c r="CB610" i="51"/>
  <c r="CC610" i="51"/>
  <c r="CD610" i="51" s="1"/>
  <c r="CB611" i="51"/>
  <c r="CC611" i="51"/>
  <c r="CD611" i="51" s="1"/>
  <c r="CB612" i="51"/>
  <c r="CC612" i="51"/>
  <c r="CD612" i="51" s="1"/>
  <c r="CB613" i="51"/>
  <c r="CC613" i="51"/>
  <c r="CD613" i="51" s="1"/>
  <c r="CB614" i="51"/>
  <c r="CC614" i="51"/>
  <c r="CD614" i="51" s="1"/>
  <c r="CB615" i="51"/>
  <c r="CC615" i="51"/>
  <c r="CD615" i="51" s="1"/>
  <c r="CB616" i="51"/>
  <c r="CC616" i="51"/>
  <c r="CD616" i="51" s="1"/>
  <c r="CB617" i="51"/>
  <c r="CC617" i="51"/>
  <c r="CD617" i="51" s="1"/>
  <c r="CB618" i="51"/>
  <c r="CC618" i="51"/>
  <c r="CD618" i="51" s="1"/>
  <c r="CB619" i="51"/>
  <c r="CC619" i="51"/>
  <c r="CD619" i="51" s="1"/>
  <c r="CB620" i="51"/>
  <c r="CC620" i="51"/>
  <c r="CD620" i="51" s="1"/>
  <c r="CB621" i="51"/>
  <c r="CC621" i="51"/>
  <c r="CD621" i="51" s="1"/>
  <c r="CB622" i="51"/>
  <c r="CC622" i="51"/>
  <c r="CD622" i="51" s="1"/>
  <c r="CB624" i="51"/>
  <c r="CC624" i="51"/>
  <c r="CB625" i="51"/>
  <c r="CC625" i="51"/>
  <c r="CB626" i="51"/>
  <c r="CC626" i="51"/>
  <c r="CB627" i="51"/>
  <c r="CC627" i="51"/>
  <c r="CD627" i="51" s="1"/>
  <c r="CB628" i="51"/>
  <c r="CC628" i="51"/>
  <c r="CB629" i="51"/>
  <c r="CC629" i="51"/>
  <c r="CB630" i="51"/>
  <c r="CC630" i="51"/>
  <c r="CB631" i="51"/>
  <c r="CC631" i="51"/>
  <c r="CB632" i="51"/>
  <c r="CC632" i="51"/>
  <c r="CB633" i="51"/>
  <c r="CC633" i="51"/>
  <c r="CD633" i="51" s="1"/>
  <c r="CB634" i="51"/>
  <c r="CC634" i="51"/>
  <c r="CB635" i="51"/>
  <c r="CC635" i="51"/>
  <c r="CB636" i="51"/>
  <c r="CC636" i="51"/>
  <c r="CB637" i="51"/>
  <c r="CC637" i="51"/>
  <c r="CB638" i="51"/>
  <c r="CC638" i="51"/>
  <c r="CB639" i="51"/>
  <c r="CC639" i="51"/>
  <c r="CD639" i="51" s="1"/>
  <c r="CB640" i="51"/>
  <c r="CC640" i="51"/>
  <c r="CB641" i="51"/>
  <c r="CC641" i="51"/>
  <c r="CB642" i="51"/>
  <c r="CC642" i="51"/>
  <c r="CB643" i="51"/>
  <c r="CC643" i="51"/>
  <c r="CB644" i="51"/>
  <c r="CC644" i="51"/>
  <c r="CB645" i="51"/>
  <c r="CC645" i="51"/>
  <c r="CD645" i="51" s="1"/>
  <c r="CB646" i="51"/>
  <c r="CC646" i="51"/>
  <c r="CB647" i="51"/>
  <c r="CC647" i="51"/>
  <c r="CB648" i="51"/>
  <c r="CC648" i="51"/>
  <c r="CB649" i="51"/>
  <c r="CC649" i="51"/>
  <c r="CB650" i="51"/>
  <c r="CC650" i="51"/>
  <c r="CB651" i="51"/>
  <c r="CC651" i="51"/>
  <c r="CD651" i="51" s="1"/>
  <c r="CB652" i="51"/>
  <c r="CC652" i="51"/>
  <c r="CB653" i="51"/>
  <c r="CC653" i="51"/>
  <c r="CB654" i="51"/>
  <c r="CC654" i="51"/>
  <c r="CB655" i="51"/>
  <c r="CC655" i="51"/>
  <c r="CB656" i="51"/>
  <c r="CC656" i="51"/>
  <c r="CB657" i="51"/>
  <c r="CC657" i="51"/>
  <c r="CD657" i="51" s="1"/>
  <c r="CB658" i="51"/>
  <c r="CC658" i="51"/>
  <c r="CB659" i="51"/>
  <c r="CC659" i="51"/>
  <c r="CB660" i="51"/>
  <c r="CC660" i="51"/>
  <c r="CB661" i="51"/>
  <c r="CC661" i="51"/>
  <c r="CB662" i="51"/>
  <c r="CC662" i="51"/>
  <c r="CB663" i="51"/>
  <c r="CC663" i="51"/>
  <c r="CD663" i="51" s="1"/>
  <c r="CB664" i="51"/>
  <c r="CC664" i="51"/>
  <c r="CB665" i="51"/>
  <c r="CC665" i="51"/>
  <c r="CB666" i="51"/>
  <c r="CC666" i="51"/>
  <c r="CB667" i="51"/>
  <c r="CC667" i="51"/>
  <c r="CB668" i="51"/>
  <c r="CC668" i="51"/>
  <c r="CB674" i="51"/>
  <c r="CC674" i="51"/>
  <c r="CB675" i="51"/>
  <c r="CC675" i="51"/>
  <c r="CB676" i="51"/>
  <c r="CC676" i="51"/>
  <c r="CB677" i="51"/>
  <c r="CC677" i="51"/>
  <c r="CB678" i="51"/>
  <c r="CC678" i="51"/>
  <c r="CB679" i="51"/>
  <c r="CC679" i="51"/>
  <c r="CB680" i="51"/>
  <c r="CC680" i="51"/>
  <c r="CB681" i="51"/>
  <c r="CC681" i="51"/>
  <c r="CB682" i="51"/>
  <c r="CC682" i="51"/>
  <c r="CB683" i="51"/>
  <c r="CC683" i="51"/>
  <c r="CB684" i="51"/>
  <c r="CC684" i="51"/>
  <c r="CB685" i="51"/>
  <c r="CC685" i="51"/>
  <c r="CB686" i="51"/>
  <c r="CC686" i="51"/>
  <c r="CB687" i="51"/>
  <c r="CC687" i="51"/>
  <c r="CB688" i="51"/>
  <c r="CC688" i="51"/>
  <c r="CB689" i="51"/>
  <c r="CC689" i="51"/>
  <c r="CB690" i="51"/>
  <c r="CC690" i="51"/>
  <c r="CB691" i="51"/>
  <c r="CC691" i="51"/>
  <c r="CB692" i="51"/>
  <c r="CC692" i="51"/>
  <c r="CB693" i="51"/>
  <c r="CC693" i="51"/>
  <c r="CB694" i="51"/>
  <c r="CC694" i="51"/>
  <c r="CB695" i="51"/>
  <c r="CC695" i="51"/>
  <c r="CB696" i="51"/>
  <c r="CC696" i="51"/>
  <c r="CB697" i="51"/>
  <c r="CC697" i="51"/>
  <c r="CB698" i="51"/>
  <c r="CC698" i="51"/>
  <c r="CB699" i="51"/>
  <c r="CC699" i="51"/>
  <c r="CB700" i="51"/>
  <c r="CC700" i="51"/>
  <c r="CB701" i="51"/>
  <c r="CC701" i="51"/>
  <c r="CB702" i="51"/>
  <c r="CC702" i="51"/>
  <c r="CB703" i="51"/>
  <c r="CC703" i="51"/>
  <c r="CB704" i="51"/>
  <c r="CC704" i="51"/>
  <c r="CB705" i="51"/>
  <c r="CC705" i="51"/>
  <c r="CB706" i="51"/>
  <c r="CC706" i="51"/>
  <c r="CB707" i="51"/>
  <c r="CC707" i="51"/>
  <c r="CB708" i="51"/>
  <c r="CC708" i="51"/>
  <c r="CB709" i="51"/>
  <c r="CC709" i="51"/>
  <c r="CB710" i="51"/>
  <c r="CC710" i="51"/>
  <c r="CB711" i="51"/>
  <c r="CC711" i="51"/>
  <c r="CB712" i="51"/>
  <c r="CC712" i="51"/>
  <c r="CB713" i="51"/>
  <c r="CC713" i="51"/>
  <c r="CB714" i="51"/>
  <c r="CC714" i="51"/>
  <c r="CB715" i="51"/>
  <c r="CC715" i="51"/>
  <c r="CB716" i="51"/>
  <c r="CC716" i="51"/>
  <c r="CB717" i="51"/>
  <c r="CC717" i="51"/>
  <c r="CB718" i="51"/>
  <c r="CC718" i="51"/>
  <c r="CB719" i="51"/>
  <c r="CC719" i="51"/>
  <c r="CB720" i="51"/>
  <c r="CC720" i="51"/>
  <c r="CB721" i="51"/>
  <c r="CC721" i="51"/>
  <c r="CB722" i="51"/>
  <c r="CC722" i="51"/>
  <c r="CB723" i="51"/>
  <c r="CC723" i="51"/>
  <c r="CB724" i="51"/>
  <c r="CC724" i="51"/>
  <c r="CB725" i="51"/>
  <c r="CC725" i="51"/>
  <c r="CB726" i="51"/>
  <c r="CC726" i="51"/>
  <c r="CB727" i="51"/>
  <c r="CC727" i="51"/>
  <c r="CB728" i="51"/>
  <c r="CC728" i="51"/>
  <c r="CB729" i="51"/>
  <c r="CC729" i="51"/>
  <c r="CB730" i="51"/>
  <c r="CC730" i="51"/>
  <c r="CB731" i="51"/>
  <c r="CC731" i="51"/>
  <c r="CB732" i="51"/>
  <c r="CC732" i="51"/>
  <c r="CB733" i="51"/>
  <c r="CC733" i="51"/>
  <c r="CB734" i="51"/>
  <c r="CC734" i="51"/>
  <c r="CB735" i="51"/>
  <c r="CC735" i="51"/>
  <c r="CB736" i="51"/>
  <c r="CC736" i="51"/>
  <c r="CB737" i="51"/>
  <c r="CC737" i="51"/>
  <c r="CB738" i="51"/>
  <c r="CC738" i="51"/>
  <c r="CB739" i="51"/>
  <c r="CC739" i="51"/>
  <c r="CB740" i="51"/>
  <c r="CC740" i="51"/>
  <c r="CB741" i="51"/>
  <c r="CC741" i="51"/>
  <c r="CB742" i="51"/>
  <c r="CC742" i="51"/>
  <c r="CB743" i="51"/>
  <c r="CC743" i="51"/>
  <c r="CB744" i="51"/>
  <c r="CC744" i="51"/>
  <c r="CB745" i="51"/>
  <c r="CC745" i="51"/>
  <c r="CB746" i="51"/>
  <c r="CC746" i="51"/>
  <c r="CB747" i="51"/>
  <c r="CC747" i="51"/>
  <c r="CB748" i="51"/>
  <c r="CC748" i="51"/>
  <c r="CB749" i="51"/>
  <c r="CC749" i="51"/>
  <c r="CB750" i="51"/>
  <c r="CC750" i="51"/>
  <c r="CB751" i="51"/>
  <c r="CC751" i="51"/>
  <c r="CB752" i="51"/>
  <c r="CC752" i="51"/>
  <c r="CB753" i="51"/>
  <c r="CC753" i="51"/>
  <c r="CB754" i="51"/>
  <c r="CC754" i="51"/>
  <c r="CB755" i="51"/>
  <c r="CC755" i="51"/>
  <c r="CB756" i="51"/>
  <c r="CC756" i="51"/>
  <c r="CB757" i="51"/>
  <c r="CC757" i="51"/>
  <c r="CB758" i="51"/>
  <c r="CC758" i="51"/>
  <c r="CB759" i="51"/>
  <c r="CC759" i="51"/>
  <c r="CB760" i="51"/>
  <c r="CC760" i="51"/>
  <c r="CB761" i="51"/>
  <c r="CC761" i="51"/>
  <c r="CB762" i="51"/>
  <c r="CC762" i="51"/>
  <c r="CB763" i="51"/>
  <c r="CC763" i="51"/>
  <c r="CB764" i="51"/>
  <c r="CC764" i="51"/>
  <c r="CB765" i="51"/>
  <c r="CC765" i="51"/>
  <c r="CB766" i="51"/>
  <c r="CC766" i="51"/>
  <c r="CB767" i="51"/>
  <c r="CC767" i="51"/>
  <c r="CB768" i="51"/>
  <c r="CC768" i="51"/>
  <c r="CB769" i="51"/>
  <c r="CC769" i="51"/>
  <c r="CB770" i="51"/>
  <c r="CC770" i="51"/>
  <c r="CB771" i="51"/>
  <c r="CC771" i="51"/>
  <c r="CB772" i="51"/>
  <c r="CC772" i="51"/>
  <c r="CB773" i="51"/>
  <c r="CC773" i="51"/>
  <c r="CD773" i="51" s="1"/>
  <c r="CB774" i="51"/>
  <c r="CC774" i="51"/>
  <c r="CD774" i="51" s="1"/>
  <c r="CB775" i="51"/>
  <c r="CC775" i="51"/>
  <c r="CD775" i="51" s="1"/>
  <c r="CB776" i="51"/>
  <c r="CC776" i="51"/>
  <c r="CD776" i="51" s="1"/>
  <c r="CB777" i="51"/>
  <c r="CC777" i="51"/>
  <c r="CD777" i="51" s="1"/>
  <c r="CB778" i="51"/>
  <c r="CC778" i="51"/>
  <c r="CD778" i="51" s="1"/>
  <c r="CB779" i="51"/>
  <c r="CC779" i="51"/>
  <c r="CD779" i="51" s="1"/>
  <c r="CB780" i="51"/>
  <c r="CC780" i="51"/>
  <c r="CD780" i="51" s="1"/>
  <c r="CB781" i="51"/>
  <c r="CC781" i="51"/>
  <c r="CD781" i="51" s="1"/>
  <c r="CB782" i="51"/>
  <c r="CC782" i="51"/>
  <c r="CD782" i="51" s="1"/>
  <c r="CB783" i="51"/>
  <c r="CC783" i="51"/>
  <c r="CD783" i="51" s="1"/>
  <c r="CB784" i="51"/>
  <c r="CC784" i="51"/>
  <c r="CD784" i="51" s="1"/>
  <c r="CB785" i="51"/>
  <c r="CC785" i="51"/>
  <c r="CD785" i="51" s="1"/>
  <c r="CB786" i="51"/>
  <c r="CC786" i="51"/>
  <c r="CD786" i="51" s="1"/>
  <c r="CB787" i="51"/>
  <c r="CC787" i="51"/>
  <c r="CD787" i="51" s="1"/>
  <c r="CB788" i="51"/>
  <c r="CC788" i="51"/>
  <c r="CD788" i="51" s="1"/>
  <c r="CB789" i="51"/>
  <c r="CC789" i="51"/>
  <c r="CD789" i="51" s="1"/>
  <c r="CB790" i="51"/>
  <c r="CC790" i="51"/>
  <c r="CD790" i="51" s="1"/>
  <c r="CB791" i="51"/>
  <c r="CC791" i="51"/>
  <c r="CD791" i="51" s="1"/>
  <c r="CB792" i="51"/>
  <c r="CC792" i="51"/>
  <c r="CD792" i="51" s="1"/>
  <c r="CB793" i="51"/>
  <c r="CC793" i="51"/>
  <c r="CD793" i="51" s="1"/>
  <c r="CB794" i="51"/>
  <c r="CC794" i="51"/>
  <c r="CD794" i="51" s="1"/>
  <c r="CB795" i="51"/>
  <c r="CC795" i="51"/>
  <c r="CD795" i="51" s="1"/>
  <c r="CB796" i="51"/>
  <c r="CC796" i="51"/>
  <c r="CD796" i="51" s="1"/>
  <c r="CB797" i="51"/>
  <c r="CC797" i="51"/>
  <c r="CD797" i="51" s="1"/>
  <c r="CB798" i="51"/>
  <c r="CC798" i="51"/>
  <c r="CD798" i="51" s="1"/>
  <c r="CB799" i="51"/>
  <c r="CC799" i="51"/>
  <c r="CD799" i="51" s="1"/>
  <c r="CB800" i="51"/>
  <c r="CC800" i="51"/>
  <c r="CD800" i="51" s="1"/>
  <c r="CB801" i="51"/>
  <c r="CC801" i="51"/>
  <c r="CD801" i="51" s="1"/>
  <c r="CB802" i="51"/>
  <c r="CC802" i="51"/>
  <c r="CD802" i="51" s="1"/>
  <c r="CB803" i="51"/>
  <c r="CC803" i="51"/>
  <c r="CD803" i="51" s="1"/>
  <c r="CB804" i="51"/>
  <c r="CC804" i="51"/>
  <c r="CD804" i="51" s="1"/>
  <c r="CB805" i="51"/>
  <c r="CC805" i="51"/>
  <c r="CD805" i="51" s="1"/>
  <c r="CB806" i="51"/>
  <c r="CC806" i="51"/>
  <c r="CD806" i="51" s="1"/>
  <c r="CB807" i="51"/>
  <c r="CC807" i="51"/>
  <c r="CD807" i="51" s="1"/>
  <c r="CB808" i="51"/>
  <c r="CC808" i="51"/>
  <c r="CD808" i="51" s="1"/>
  <c r="CB809" i="51"/>
  <c r="CC809" i="51"/>
  <c r="CD809" i="51" s="1"/>
  <c r="CB810" i="51"/>
  <c r="CC810" i="51"/>
  <c r="CD810" i="51" s="1"/>
  <c r="CB811" i="51"/>
  <c r="CC811" i="51"/>
  <c r="CD811" i="51" s="1"/>
  <c r="CB812" i="51"/>
  <c r="CC812" i="51"/>
  <c r="CD812" i="51" s="1"/>
  <c r="CB813" i="51"/>
  <c r="CC813" i="51"/>
  <c r="CD813" i="51" s="1"/>
  <c r="CB814" i="51"/>
  <c r="CC814" i="51"/>
  <c r="CD814" i="51" s="1"/>
  <c r="CB815" i="51"/>
  <c r="CC815" i="51"/>
  <c r="CD815" i="51" s="1"/>
  <c r="CB816" i="51"/>
  <c r="CC816" i="51"/>
  <c r="CD816" i="51" s="1"/>
  <c r="CB817" i="51"/>
  <c r="CC817" i="51"/>
  <c r="CD817" i="51" s="1"/>
  <c r="CB818" i="51"/>
  <c r="CC818" i="51"/>
  <c r="CD818" i="51" s="1"/>
  <c r="CB819" i="51"/>
  <c r="CC819" i="51"/>
  <c r="CD819" i="51" s="1"/>
  <c r="CB820" i="51"/>
  <c r="CC820" i="51"/>
  <c r="CD820" i="51" s="1"/>
  <c r="CB821" i="51"/>
  <c r="CC821" i="51"/>
  <c r="CD821" i="51" s="1"/>
  <c r="CB822" i="51"/>
  <c r="CC822" i="51"/>
  <c r="CD822" i="51" s="1"/>
  <c r="CB823" i="51"/>
  <c r="CC823" i="51"/>
  <c r="CD823" i="51" s="1"/>
  <c r="CB824" i="51"/>
  <c r="CC824" i="51"/>
  <c r="CD824" i="51" s="1"/>
  <c r="CB825" i="51"/>
  <c r="CC825" i="51"/>
  <c r="CD825" i="51" s="1"/>
  <c r="CB826" i="51"/>
  <c r="CC826" i="51"/>
  <c r="CD826" i="51" s="1"/>
  <c r="CB827" i="51"/>
  <c r="CC827" i="51"/>
  <c r="CD827" i="51" s="1"/>
  <c r="CB828" i="51"/>
  <c r="CC828" i="51"/>
  <c r="CD828" i="51" s="1"/>
  <c r="CB829" i="51"/>
  <c r="CC829" i="51"/>
  <c r="CD829" i="51" s="1"/>
  <c r="CB830" i="51"/>
  <c r="CC830" i="51"/>
  <c r="CD830" i="51" s="1"/>
  <c r="CB831" i="51"/>
  <c r="CC831" i="51"/>
  <c r="CD831" i="51" s="1"/>
  <c r="CB832" i="51"/>
  <c r="CC832" i="51"/>
  <c r="CD832" i="51" s="1"/>
  <c r="CB833" i="51"/>
  <c r="CC833" i="51"/>
  <c r="CD833" i="51" s="1"/>
  <c r="CB834" i="51"/>
  <c r="CC834" i="51"/>
  <c r="CD834" i="51" s="1"/>
  <c r="CB835" i="51"/>
  <c r="CC835" i="51"/>
  <c r="CD835" i="51" s="1"/>
  <c r="CB836" i="51"/>
  <c r="CC836" i="51"/>
  <c r="CD836" i="51" s="1"/>
  <c r="CB837" i="51"/>
  <c r="CC837" i="51"/>
  <c r="CD837" i="51" s="1"/>
  <c r="CB838" i="51"/>
  <c r="CC838" i="51"/>
  <c r="CD838" i="51" s="1"/>
  <c r="CB839" i="51"/>
  <c r="CC839" i="51"/>
  <c r="CD839" i="51" s="1"/>
  <c r="CB840" i="51"/>
  <c r="CC840" i="51"/>
  <c r="CD840" i="51" s="1"/>
  <c r="CB841" i="51"/>
  <c r="CC841" i="51"/>
  <c r="CD841" i="51" s="1"/>
  <c r="CB842" i="51"/>
  <c r="CC842" i="51"/>
  <c r="CD842" i="51" s="1"/>
  <c r="CB843" i="51"/>
  <c r="CC843" i="51"/>
  <c r="CD843" i="51" s="1"/>
  <c r="CB844" i="51"/>
  <c r="CC844" i="51"/>
  <c r="CD844" i="51" s="1"/>
  <c r="CB845" i="51"/>
  <c r="CC845" i="51"/>
  <c r="CD845" i="51" s="1"/>
  <c r="CB846" i="51"/>
  <c r="CC846" i="51"/>
  <c r="CD846" i="51" s="1"/>
  <c r="CB847" i="51"/>
  <c r="CC847" i="51"/>
  <c r="CD847" i="51" s="1"/>
  <c r="CB848" i="51"/>
  <c r="CC848" i="51"/>
  <c r="CD848" i="51" s="1"/>
  <c r="CB849" i="51"/>
  <c r="CC849" i="51"/>
  <c r="CD849" i="51" s="1"/>
  <c r="CB850" i="51"/>
  <c r="CC850" i="51"/>
  <c r="CD850" i="51" s="1"/>
  <c r="CB851" i="51"/>
  <c r="CC851" i="51"/>
  <c r="CD851" i="51" s="1"/>
  <c r="CB852" i="51"/>
  <c r="CC852" i="51"/>
  <c r="CD852" i="51" s="1"/>
  <c r="CB853" i="51"/>
  <c r="CC853" i="51"/>
  <c r="CD853" i="51" s="1"/>
  <c r="CB854" i="51"/>
  <c r="CC854" i="51"/>
  <c r="CD854" i="51" s="1"/>
  <c r="CB855" i="51"/>
  <c r="CC855" i="51"/>
  <c r="CD855" i="51" s="1"/>
  <c r="CB856" i="51"/>
  <c r="CC856" i="51"/>
  <c r="CD856" i="51" s="1"/>
  <c r="CB857" i="51"/>
  <c r="CC857" i="51"/>
  <c r="CD857" i="51" s="1"/>
  <c r="CB858" i="51"/>
  <c r="CC858" i="51"/>
  <c r="CD858" i="51" s="1"/>
  <c r="CB859" i="51"/>
  <c r="CC859" i="51"/>
  <c r="CD859" i="51" s="1"/>
  <c r="CB860" i="51"/>
  <c r="CC860" i="51"/>
  <c r="CD860" i="51" s="1"/>
  <c r="CB861" i="51"/>
  <c r="CC861" i="51"/>
  <c r="CD861" i="51" s="1"/>
  <c r="CB862" i="51"/>
  <c r="CC862" i="51"/>
  <c r="CD862" i="51" s="1"/>
  <c r="CB863" i="51"/>
  <c r="CC863" i="51"/>
  <c r="CD863" i="51" s="1"/>
  <c r="CB864" i="51"/>
  <c r="CC864" i="51"/>
  <c r="CD864" i="51" s="1"/>
  <c r="CB865" i="51"/>
  <c r="CC865" i="51"/>
  <c r="CD865" i="51" s="1"/>
  <c r="CB866" i="51"/>
  <c r="CC866" i="51"/>
  <c r="CD866" i="51" s="1"/>
  <c r="CB867" i="51"/>
  <c r="CC867" i="51"/>
  <c r="CD867" i="51" s="1"/>
  <c r="CB868" i="51"/>
  <c r="CC868" i="51"/>
  <c r="CD868" i="51" s="1"/>
  <c r="CB869" i="51"/>
  <c r="CC869" i="51"/>
  <c r="CD869" i="51" s="1"/>
  <c r="CB870" i="51"/>
  <c r="CC870" i="51"/>
  <c r="CD870" i="51" s="1"/>
  <c r="CB871" i="51"/>
  <c r="CC871" i="51"/>
  <c r="CD871" i="51" s="1"/>
  <c r="CB872" i="51"/>
  <c r="CC872" i="51"/>
  <c r="CD872" i="51" s="1"/>
  <c r="CB873" i="51"/>
  <c r="CC873" i="51"/>
  <c r="CD873" i="51" s="1"/>
  <c r="CB874" i="51"/>
  <c r="CC874" i="51"/>
  <c r="CD874" i="51" s="1"/>
  <c r="CB875" i="51"/>
  <c r="CC875" i="51"/>
  <c r="CD875" i="51" s="1"/>
  <c r="CB876" i="51"/>
  <c r="CC876" i="51"/>
  <c r="CD876" i="51" s="1"/>
  <c r="CB877" i="51"/>
  <c r="CC877" i="51"/>
  <c r="CD877" i="51" s="1"/>
  <c r="CB878" i="51"/>
  <c r="CC878" i="51"/>
  <c r="CD878" i="51" s="1"/>
  <c r="CB879" i="51"/>
  <c r="CC879" i="51"/>
  <c r="CD879" i="51" s="1"/>
  <c r="CB880" i="51"/>
  <c r="CC880" i="51"/>
  <c r="CD880" i="51" s="1"/>
  <c r="CB881" i="51"/>
  <c r="CC881" i="51"/>
  <c r="CD881" i="51" s="1"/>
  <c r="CB882" i="51"/>
  <c r="CC882" i="51"/>
  <c r="CD882" i="51" s="1"/>
  <c r="CB883" i="51"/>
  <c r="CC883" i="51"/>
  <c r="CD883" i="51" s="1"/>
  <c r="CB884" i="51"/>
  <c r="CC884" i="51"/>
  <c r="CD884" i="51" s="1"/>
  <c r="CB885" i="51"/>
  <c r="CC885" i="51"/>
  <c r="CD885" i="51" s="1"/>
  <c r="CB886" i="51"/>
  <c r="CC886" i="51"/>
  <c r="CD886" i="51" s="1"/>
  <c r="CB887" i="51"/>
  <c r="CC887" i="51"/>
  <c r="CD887" i="51" s="1"/>
  <c r="CB888" i="51"/>
  <c r="CC888" i="51"/>
  <c r="CD888" i="51" s="1"/>
  <c r="CB889" i="51"/>
  <c r="CC889" i="51"/>
  <c r="CD889" i="51" s="1"/>
  <c r="CB890" i="51"/>
  <c r="CC890" i="51"/>
  <c r="CD890" i="51" s="1"/>
  <c r="CB891" i="51"/>
  <c r="CC891" i="51"/>
  <c r="CD891" i="51" s="1"/>
  <c r="CB892" i="51"/>
  <c r="CC892" i="51"/>
  <c r="CD892" i="51" s="1"/>
  <c r="CB893" i="51"/>
  <c r="CC893" i="51"/>
  <c r="CD893" i="51" s="1"/>
  <c r="CB894" i="51"/>
  <c r="CC894" i="51"/>
  <c r="CD894" i="51" s="1"/>
  <c r="CB895" i="51"/>
  <c r="CC895" i="51"/>
  <c r="CD895" i="51" s="1"/>
  <c r="CB896" i="51"/>
  <c r="CC896" i="51"/>
  <c r="CD896" i="51" s="1"/>
  <c r="CB897" i="51"/>
  <c r="CC897" i="51"/>
  <c r="CD897" i="51" s="1"/>
  <c r="CB898" i="51"/>
  <c r="CC898" i="51"/>
  <c r="CD898" i="51" s="1"/>
  <c r="CB899" i="51"/>
  <c r="CC899" i="51"/>
  <c r="CD899" i="51" s="1"/>
  <c r="CB900" i="51"/>
  <c r="CC900" i="51"/>
  <c r="CD900" i="51" s="1"/>
  <c r="CB901" i="51"/>
  <c r="CC901" i="51"/>
  <c r="CD901" i="51" s="1"/>
  <c r="CB902" i="51"/>
  <c r="CC902" i="51"/>
  <c r="CD902" i="51" s="1"/>
  <c r="CB903" i="51"/>
  <c r="CC903" i="51"/>
  <c r="CD903" i="51" s="1"/>
  <c r="CB904" i="51"/>
  <c r="CC904" i="51"/>
  <c r="CD904" i="51" s="1"/>
  <c r="CB905" i="51"/>
  <c r="CC905" i="51"/>
  <c r="CD905" i="51" s="1"/>
  <c r="CB906" i="51"/>
  <c r="CC906" i="51"/>
  <c r="CD906" i="51" s="1"/>
  <c r="CB907" i="51"/>
  <c r="CC907" i="51"/>
  <c r="CD907" i="51" s="1"/>
  <c r="CB908" i="51"/>
  <c r="CC908" i="51"/>
  <c r="CD908" i="51" s="1"/>
  <c r="CB909" i="51"/>
  <c r="CC909" i="51"/>
  <c r="CD909" i="51" s="1"/>
  <c r="CB910" i="51"/>
  <c r="CC910" i="51"/>
  <c r="CD910" i="51" s="1"/>
  <c r="CB911" i="51"/>
  <c r="CC911" i="51"/>
  <c r="CD911" i="51" s="1"/>
  <c r="CB912" i="51"/>
  <c r="CC912" i="51"/>
  <c r="CD912" i="51" s="1"/>
  <c r="CB913" i="51"/>
  <c r="CC913" i="51"/>
  <c r="CD913" i="51" s="1"/>
  <c r="CB914" i="51"/>
  <c r="CC914" i="51"/>
  <c r="CD914" i="51" s="1"/>
  <c r="CB915" i="51"/>
  <c r="CC915" i="51"/>
  <c r="CD915" i="51" s="1"/>
  <c r="CB916" i="51"/>
  <c r="CC916" i="51"/>
  <c r="CD916" i="51" s="1"/>
  <c r="CB917" i="51"/>
  <c r="CC917" i="51"/>
  <c r="CD917" i="51" s="1"/>
  <c r="CB918" i="51"/>
  <c r="CC918" i="51"/>
  <c r="CD918" i="51" s="1"/>
  <c r="CB919" i="51"/>
  <c r="CC919" i="51"/>
  <c r="CD919" i="51" s="1"/>
  <c r="CB920" i="51"/>
  <c r="CC920" i="51"/>
  <c r="CD920" i="51" s="1"/>
  <c r="CB921" i="51"/>
  <c r="CC921" i="51"/>
  <c r="CD921" i="51" s="1"/>
  <c r="CB922" i="51"/>
  <c r="CC922" i="51"/>
  <c r="CD922" i="51" s="1"/>
  <c r="CB923" i="51"/>
  <c r="CC923" i="51"/>
  <c r="CD923" i="51" s="1"/>
  <c r="CB924" i="51"/>
  <c r="CC924" i="51"/>
  <c r="CD924" i="51" s="1"/>
  <c r="CB925" i="51"/>
  <c r="CC925" i="51"/>
  <c r="CD925" i="51" s="1"/>
  <c r="CB926" i="51"/>
  <c r="CC926" i="51"/>
  <c r="CD926" i="51" s="1"/>
  <c r="CB927" i="51"/>
  <c r="CC927" i="51"/>
  <c r="CD927" i="51" s="1"/>
  <c r="CB928" i="51"/>
  <c r="CC928" i="51"/>
  <c r="CD928" i="51" s="1"/>
  <c r="CB929" i="51"/>
  <c r="CC929" i="51"/>
  <c r="CD929" i="51" s="1"/>
  <c r="CB930" i="51"/>
  <c r="CC930" i="51"/>
  <c r="CD930" i="51" s="1"/>
  <c r="CB931" i="51"/>
  <c r="CC931" i="51"/>
  <c r="CD931" i="51" s="1"/>
  <c r="CB932" i="51"/>
  <c r="CC932" i="51"/>
  <c r="CD932" i="51" s="1"/>
  <c r="CB933" i="51"/>
  <c r="CC933" i="51"/>
  <c r="CD933" i="51" s="1"/>
  <c r="CB934" i="51"/>
  <c r="CC934" i="51"/>
  <c r="CD934" i="51" s="1"/>
  <c r="CB935" i="51"/>
  <c r="CC935" i="51"/>
  <c r="CD935" i="51" s="1"/>
  <c r="CB936" i="51"/>
  <c r="CC936" i="51"/>
  <c r="CD936" i="51" s="1"/>
  <c r="CB937" i="51"/>
  <c r="CC937" i="51"/>
  <c r="CD937" i="51" s="1"/>
  <c r="CB938" i="51"/>
  <c r="CC938" i="51"/>
  <c r="CD938" i="51" s="1"/>
  <c r="CB939" i="51"/>
  <c r="CC939" i="51"/>
  <c r="CD939" i="51" s="1"/>
  <c r="CB940" i="51"/>
  <c r="CC940" i="51"/>
  <c r="CD940" i="51" s="1"/>
  <c r="CB941" i="51"/>
  <c r="CC941" i="51"/>
  <c r="CD941" i="51" s="1"/>
  <c r="CB942" i="51"/>
  <c r="CC942" i="51"/>
  <c r="CD942" i="51" s="1"/>
  <c r="CB943" i="51"/>
  <c r="CC943" i="51"/>
  <c r="CD943" i="51" s="1"/>
  <c r="CB944" i="51"/>
  <c r="CC944" i="51"/>
  <c r="CD944" i="51" s="1"/>
  <c r="CB945" i="51"/>
  <c r="CC945" i="51"/>
  <c r="CD945" i="51" s="1"/>
  <c r="CB946" i="51"/>
  <c r="CC946" i="51"/>
  <c r="CD946" i="51" s="1"/>
  <c r="CB947" i="51"/>
  <c r="CC947" i="51"/>
  <c r="CD947" i="51" s="1"/>
  <c r="CB948" i="51"/>
  <c r="CC948" i="51"/>
  <c r="CD948" i="51" s="1"/>
  <c r="CB949" i="51"/>
  <c r="CC949" i="51"/>
  <c r="CD949" i="51" s="1"/>
  <c r="CB950" i="51"/>
  <c r="CC950" i="51"/>
  <c r="CD950" i="51" s="1"/>
  <c r="CB951" i="51"/>
  <c r="CC951" i="51"/>
  <c r="CD951" i="51" s="1"/>
  <c r="CB952" i="51"/>
  <c r="CC952" i="51"/>
  <c r="CD952" i="51" s="1"/>
  <c r="CB953" i="51"/>
  <c r="CC953" i="51"/>
  <c r="CD953" i="51" s="1"/>
  <c r="CB954" i="51"/>
  <c r="CC954" i="51"/>
  <c r="CD954" i="51" s="1"/>
  <c r="CB955" i="51"/>
  <c r="CC955" i="51"/>
  <c r="CD955" i="51" s="1"/>
  <c r="CB956" i="51"/>
  <c r="CC956" i="51"/>
  <c r="CD956" i="51" s="1"/>
  <c r="CB957" i="51"/>
  <c r="CC957" i="51"/>
  <c r="CD957" i="51" s="1"/>
  <c r="CB958" i="51"/>
  <c r="CC958" i="51"/>
  <c r="CD958" i="51" s="1"/>
  <c r="CB959" i="51"/>
  <c r="CC959" i="51"/>
  <c r="CD959" i="51" s="1"/>
  <c r="CB960" i="51"/>
  <c r="CC960" i="51"/>
  <c r="CD960" i="51" s="1"/>
  <c r="CB961" i="51"/>
  <c r="CC961" i="51"/>
  <c r="CD961" i="51" s="1"/>
  <c r="CB962" i="51"/>
  <c r="CC962" i="51"/>
  <c r="CD962" i="51" s="1"/>
  <c r="CB963" i="51"/>
  <c r="CC963" i="51"/>
  <c r="CD963" i="51" s="1"/>
  <c r="CB964" i="51"/>
  <c r="CC964" i="51"/>
  <c r="CD964" i="51" s="1"/>
  <c r="CB965" i="51"/>
  <c r="CC965" i="51"/>
  <c r="CD965" i="51" s="1"/>
  <c r="CB966" i="51"/>
  <c r="CC966" i="51"/>
  <c r="CD966" i="51" s="1"/>
  <c r="CB967" i="51"/>
  <c r="CC967" i="51"/>
  <c r="CD967" i="51" s="1"/>
  <c r="CB968" i="51"/>
  <c r="CC968" i="51"/>
  <c r="CD968" i="51" s="1"/>
  <c r="CB969" i="51"/>
  <c r="CC969" i="51"/>
  <c r="CD969" i="51" s="1"/>
  <c r="CB970" i="51"/>
  <c r="CC970" i="51"/>
  <c r="CD970" i="51" s="1"/>
  <c r="CB971" i="51"/>
  <c r="CC971" i="51"/>
  <c r="CD971" i="51" s="1"/>
  <c r="CB972" i="51"/>
  <c r="CC972" i="51"/>
  <c r="CD972" i="51" s="1"/>
  <c r="CB973" i="51"/>
  <c r="CC973" i="51"/>
  <c r="CD973" i="51" s="1"/>
  <c r="CB974" i="51"/>
  <c r="CC974" i="51"/>
  <c r="CD974" i="51" s="1"/>
  <c r="CB975" i="51"/>
  <c r="CC975" i="51"/>
  <c r="CD975" i="51" s="1"/>
  <c r="CB976" i="51"/>
  <c r="CC976" i="51"/>
  <c r="CD976" i="51" s="1"/>
  <c r="CB977" i="51"/>
  <c r="CC977" i="51"/>
  <c r="CD977" i="51" s="1"/>
  <c r="CB978" i="51"/>
  <c r="CC978" i="51"/>
  <c r="CD978" i="51" s="1"/>
  <c r="CB979" i="51"/>
  <c r="CC979" i="51"/>
  <c r="CD979" i="51" s="1"/>
  <c r="CB980" i="51"/>
  <c r="CC980" i="51"/>
  <c r="CD980" i="51" s="1"/>
  <c r="CB981" i="51"/>
  <c r="CC981" i="51"/>
  <c r="CD981" i="51" s="1"/>
  <c r="CB982" i="51"/>
  <c r="CC982" i="51"/>
  <c r="CD982" i="51" s="1"/>
  <c r="CB983" i="51"/>
  <c r="CC983" i="51"/>
  <c r="CD983" i="51" s="1"/>
  <c r="CB984" i="51"/>
  <c r="CC984" i="51"/>
  <c r="CD984" i="51" s="1"/>
  <c r="CB985" i="51"/>
  <c r="CC985" i="51"/>
  <c r="CD985" i="51" s="1"/>
  <c r="CB986" i="51"/>
  <c r="CC986" i="51"/>
  <c r="CD986" i="51" s="1"/>
  <c r="CB987" i="51"/>
  <c r="CC987" i="51"/>
  <c r="CD987" i="51" s="1"/>
  <c r="CB988" i="51"/>
  <c r="CC988" i="51"/>
  <c r="CD988" i="51" s="1"/>
  <c r="CB989" i="51"/>
  <c r="CC989" i="51"/>
  <c r="CD989" i="51" s="1"/>
  <c r="CB990" i="51"/>
  <c r="CC990" i="51"/>
  <c r="CD990" i="51" s="1"/>
  <c r="CB991" i="51"/>
  <c r="CC991" i="51"/>
  <c r="CD991" i="51" s="1"/>
  <c r="CB992" i="51"/>
  <c r="CC992" i="51"/>
  <c r="CD992" i="51" s="1"/>
  <c r="CB993" i="51"/>
  <c r="CC993" i="51"/>
  <c r="CD993" i="51" s="1"/>
  <c r="CB994" i="51"/>
  <c r="CC994" i="51"/>
  <c r="CD994" i="51" s="1"/>
  <c r="CB995" i="51"/>
  <c r="CC995" i="51"/>
  <c r="CD995" i="51" s="1"/>
  <c r="CB996" i="51"/>
  <c r="CC996" i="51"/>
  <c r="CD996" i="51" s="1"/>
  <c r="CB997" i="51"/>
  <c r="CC997" i="51"/>
  <c r="CD997" i="51" s="1"/>
  <c r="CB998" i="51"/>
  <c r="CC998" i="51"/>
  <c r="CD998" i="51" s="1"/>
  <c r="CB999" i="51"/>
  <c r="CC999" i="51"/>
  <c r="CD999" i="51" s="1"/>
  <c r="CB1000" i="51"/>
  <c r="CC1000" i="51"/>
  <c r="CD1000" i="51" s="1"/>
  <c r="CB1001" i="51"/>
  <c r="CC1001" i="51"/>
  <c r="CD1001" i="51" s="1"/>
  <c r="CB1002" i="51"/>
  <c r="CC1002" i="51"/>
  <c r="CD1002" i="51" s="1"/>
  <c r="CB1003" i="51"/>
  <c r="CC1003" i="51"/>
  <c r="CD1003" i="51" s="1"/>
  <c r="CB1004" i="51"/>
  <c r="CC1004" i="51"/>
  <c r="CD1004" i="51" s="1"/>
  <c r="CB1005" i="51"/>
  <c r="CC1005" i="51"/>
  <c r="CD1005" i="51" s="1"/>
  <c r="CB1006" i="51"/>
  <c r="CC1006" i="51"/>
  <c r="CD1006" i="51" s="1"/>
  <c r="CB1007" i="51"/>
  <c r="CC1007" i="51"/>
  <c r="CD1007" i="51" s="1"/>
  <c r="CB1008" i="51"/>
  <c r="CC1008" i="51"/>
  <c r="CD1008" i="51" s="1"/>
  <c r="CB1009" i="51"/>
  <c r="CC1009" i="51"/>
  <c r="CD1009" i="51" s="1"/>
  <c r="CB1010" i="51"/>
  <c r="CC1010" i="51"/>
  <c r="CD1010" i="51" s="1"/>
  <c r="CB1011" i="51"/>
  <c r="CC1011" i="51"/>
  <c r="CD1011" i="51" s="1"/>
  <c r="CB1012" i="51"/>
  <c r="CC1012" i="51"/>
  <c r="CD1012" i="51" s="1"/>
  <c r="CB1013" i="51"/>
  <c r="CC1013" i="51"/>
  <c r="CD1013" i="51" s="1"/>
  <c r="CB1014" i="51"/>
  <c r="CC1014" i="51"/>
  <c r="CD1014" i="51" s="1"/>
  <c r="CB1015" i="51"/>
  <c r="CC1015" i="51"/>
  <c r="CD1015" i="51" s="1"/>
  <c r="CB1016" i="51"/>
  <c r="CC1016" i="51"/>
  <c r="CD1016" i="51" s="1"/>
  <c r="CB1017" i="51"/>
  <c r="CC1017" i="51"/>
  <c r="CD1017" i="51" s="1"/>
  <c r="CB1018" i="51"/>
  <c r="CC1018" i="51"/>
  <c r="CD1018" i="51" s="1"/>
  <c r="CB1019" i="51"/>
  <c r="CC1019" i="51"/>
  <c r="CD1019" i="51" s="1"/>
  <c r="CB1020" i="51"/>
  <c r="CC1020" i="51"/>
  <c r="CD1020" i="51" s="1"/>
  <c r="CB1021" i="51"/>
  <c r="CC1021" i="51"/>
  <c r="CD1021" i="51" s="1"/>
  <c r="CB1022" i="51"/>
  <c r="CC1022" i="51"/>
  <c r="CD1022" i="51" s="1"/>
  <c r="CB1023" i="51"/>
  <c r="CC1023" i="51"/>
  <c r="CD1023" i="51" s="1"/>
  <c r="CB1024" i="51"/>
  <c r="CC1024" i="51"/>
  <c r="CD1024" i="51" s="1"/>
  <c r="CB1025" i="51"/>
  <c r="CC1025" i="51"/>
  <c r="CD1025" i="51" s="1"/>
  <c r="CB1026" i="51"/>
  <c r="CC1026" i="51"/>
  <c r="CD1026" i="51" s="1"/>
  <c r="CB1027" i="51"/>
  <c r="CC1027" i="51"/>
  <c r="CD1027" i="51" s="1"/>
  <c r="CB1028" i="51"/>
  <c r="CC1028" i="51"/>
  <c r="CD1028" i="51" s="1"/>
  <c r="CB1029" i="51"/>
  <c r="CC1029" i="51"/>
  <c r="CD1029" i="51" s="1"/>
  <c r="CB1030" i="51"/>
  <c r="CC1030" i="51"/>
  <c r="CD1030" i="51" s="1"/>
  <c r="CB1031" i="51"/>
  <c r="CC1031" i="51"/>
  <c r="CD1031" i="51" s="1"/>
  <c r="CB1032" i="51"/>
  <c r="CC1032" i="51"/>
  <c r="CD1032" i="51" s="1"/>
  <c r="CB1033" i="51"/>
  <c r="CC1033" i="51"/>
  <c r="CD1033" i="51" s="1"/>
  <c r="CB1034" i="51"/>
  <c r="CC1034" i="51"/>
  <c r="CD1034" i="51" s="1"/>
  <c r="CB1035" i="51"/>
  <c r="CC1035" i="51"/>
  <c r="CD1035" i="51" s="1"/>
  <c r="CB1036" i="51"/>
  <c r="CC1036" i="51"/>
  <c r="CD1036" i="51" s="1"/>
  <c r="CB1037" i="51"/>
  <c r="CC1037" i="51"/>
  <c r="CD1037" i="51" s="1"/>
  <c r="CB1038" i="51"/>
  <c r="CC1038" i="51"/>
  <c r="CD1038" i="51" s="1"/>
  <c r="CB1039" i="51"/>
  <c r="CC1039" i="51"/>
  <c r="CD1039" i="51" s="1"/>
  <c r="CB1040" i="51"/>
  <c r="CC1040" i="51"/>
  <c r="CD1040" i="51" s="1"/>
  <c r="CB1041" i="51"/>
  <c r="CC1041" i="51"/>
  <c r="CD1041" i="51" s="1"/>
  <c r="CB1042" i="51"/>
  <c r="CC1042" i="51"/>
  <c r="CD1042" i="51" s="1"/>
  <c r="CB1043" i="51"/>
  <c r="CC1043" i="51"/>
  <c r="CD1043" i="51" s="1"/>
  <c r="CB1044" i="51"/>
  <c r="CC1044" i="51"/>
  <c r="CD1044" i="51" s="1"/>
  <c r="CB1045" i="51"/>
  <c r="CC1045" i="51"/>
  <c r="CD1045" i="51" s="1"/>
  <c r="CB1046" i="51"/>
  <c r="CC1046" i="51"/>
  <c r="CD1046" i="51" s="1"/>
  <c r="CB1047" i="51"/>
  <c r="CC1047" i="51"/>
  <c r="CD1047" i="51" s="1"/>
  <c r="CB1048" i="51"/>
  <c r="CC1048" i="51"/>
  <c r="CD1048" i="51" s="1"/>
  <c r="CB1049" i="51"/>
  <c r="CC1049" i="51"/>
  <c r="CD1049" i="51" s="1"/>
  <c r="CB1050" i="51"/>
  <c r="CC1050" i="51"/>
  <c r="CD1050" i="51" s="1"/>
  <c r="CB1051" i="51"/>
  <c r="CC1051" i="51"/>
  <c r="CD1051" i="51" s="1"/>
  <c r="CB1052" i="51"/>
  <c r="CC1052" i="51"/>
  <c r="CD1052" i="51" s="1"/>
  <c r="CB1053" i="51"/>
  <c r="CC1053" i="51"/>
  <c r="CD1053" i="51" s="1"/>
  <c r="CB1054" i="51"/>
  <c r="CC1054" i="51"/>
  <c r="CD1054" i="51" s="1"/>
  <c r="CB1055" i="51"/>
  <c r="CC1055" i="51"/>
  <c r="CD1055" i="51" s="1"/>
  <c r="CB1056" i="51"/>
  <c r="CC1056" i="51"/>
  <c r="CD1056" i="51" s="1"/>
  <c r="CB1057" i="51"/>
  <c r="CC1057" i="51"/>
  <c r="CD1057" i="51" s="1"/>
  <c r="CB1058" i="51"/>
  <c r="CC1058" i="51"/>
  <c r="CD1058" i="51" s="1"/>
  <c r="CB1059" i="51"/>
  <c r="CC1059" i="51"/>
  <c r="CD1059" i="51" s="1"/>
  <c r="CB1060" i="51"/>
  <c r="CC1060" i="51"/>
  <c r="CD1060" i="51" s="1"/>
  <c r="CB1061" i="51"/>
  <c r="CC1061" i="51"/>
  <c r="CD1061" i="51" s="1"/>
  <c r="CB1062" i="51"/>
  <c r="CC1062" i="51"/>
  <c r="CD1062" i="51" s="1"/>
  <c r="CB1063" i="51"/>
  <c r="CC1063" i="51"/>
  <c r="CD1063" i="51" s="1"/>
  <c r="CB1064" i="51"/>
  <c r="CC1064" i="51"/>
  <c r="CD1064" i="51" s="1"/>
  <c r="CB1065" i="51"/>
  <c r="CC1065" i="51"/>
  <c r="CD1065" i="51" s="1"/>
  <c r="CB1066" i="51"/>
  <c r="CC1066" i="51"/>
  <c r="CD1066" i="51" s="1"/>
  <c r="CB1067" i="51"/>
  <c r="CC1067" i="51"/>
  <c r="CD1067" i="51" s="1"/>
  <c r="CB1068" i="51"/>
  <c r="CC1068" i="51"/>
  <c r="CD1068" i="51" s="1"/>
  <c r="CB1069" i="51"/>
  <c r="CC1069" i="51"/>
  <c r="CD1069" i="51" s="1"/>
  <c r="CB1070" i="51"/>
  <c r="CC1070" i="51"/>
  <c r="CD1070" i="51" s="1"/>
  <c r="CB1071" i="51"/>
  <c r="CC1071" i="51"/>
  <c r="CD1071" i="51" s="1"/>
  <c r="CB1072" i="51"/>
  <c r="CC1072" i="51"/>
  <c r="CD1072" i="51" s="1"/>
  <c r="CB1073" i="51"/>
  <c r="CC1073" i="51"/>
  <c r="CD1073" i="51" s="1"/>
  <c r="CB1074" i="51"/>
  <c r="CC1074" i="51"/>
  <c r="CD1074" i="51" s="1"/>
  <c r="CB1075" i="51"/>
  <c r="CC1075" i="51"/>
  <c r="CD1075" i="51" s="1"/>
  <c r="CB1076" i="51"/>
  <c r="CC1076" i="51"/>
  <c r="CD1076" i="51" s="1"/>
  <c r="CB1077" i="51"/>
  <c r="CC1077" i="51"/>
  <c r="CD1077" i="51" s="1"/>
  <c r="CB1078" i="51"/>
  <c r="CC1078" i="51"/>
  <c r="CD1078" i="51" s="1"/>
  <c r="CB1079" i="51"/>
  <c r="CC1079" i="51"/>
  <c r="CD1079" i="51" s="1"/>
  <c r="CB1080" i="51"/>
  <c r="CC1080" i="51"/>
  <c r="CD1080" i="51" s="1"/>
  <c r="CB1081" i="51"/>
  <c r="CC1081" i="51"/>
  <c r="CD1081" i="51" s="1"/>
  <c r="CB1082" i="51"/>
  <c r="CC1082" i="51"/>
  <c r="CD1082" i="51" s="1"/>
  <c r="CB1083" i="51"/>
  <c r="CC1083" i="51"/>
  <c r="CD1083" i="51" s="1"/>
  <c r="CB1084" i="51"/>
  <c r="CC1084" i="51"/>
  <c r="CD1084" i="51" s="1"/>
  <c r="CB1085" i="51"/>
  <c r="CC1085" i="51"/>
  <c r="CD1085" i="51" s="1"/>
  <c r="CB1086" i="51"/>
  <c r="CC1086" i="51"/>
  <c r="CD1086" i="51" s="1"/>
  <c r="CB1087" i="51"/>
  <c r="CC1087" i="51"/>
  <c r="CD1087" i="51" s="1"/>
  <c r="CB1088" i="51"/>
  <c r="CC1088" i="51"/>
  <c r="CD1088" i="51" s="1"/>
  <c r="CB1089" i="51"/>
  <c r="CC1089" i="51"/>
  <c r="CD1089" i="51" s="1"/>
  <c r="CB1090" i="51"/>
  <c r="CC1090" i="51"/>
  <c r="CD1090" i="51" s="1"/>
  <c r="CB1091" i="51"/>
  <c r="CC1091" i="51"/>
  <c r="CD1091" i="51" s="1"/>
  <c r="CB1092" i="51"/>
  <c r="CC1092" i="51"/>
  <c r="CD1092" i="51" s="1"/>
  <c r="CB1093" i="51"/>
  <c r="CC1093" i="51"/>
  <c r="CD1093" i="51" s="1"/>
  <c r="CB1094" i="51"/>
  <c r="CC1094" i="51"/>
  <c r="CD1094" i="51" s="1"/>
  <c r="CB1095" i="51"/>
  <c r="CC1095" i="51"/>
  <c r="CD1095" i="51" s="1"/>
  <c r="CB1096" i="51"/>
  <c r="CC1096" i="51"/>
  <c r="CD1096" i="51" s="1"/>
  <c r="CB1097" i="51"/>
  <c r="CC1097" i="51"/>
  <c r="CD1097" i="51" s="1"/>
  <c r="CB1098" i="51"/>
  <c r="CC1098" i="51"/>
  <c r="CD1098" i="51" s="1"/>
  <c r="CB1099" i="51"/>
  <c r="CC1099" i="51"/>
  <c r="CD1099" i="51" s="1"/>
  <c r="CB1100" i="51"/>
  <c r="CC1100" i="51"/>
  <c r="CD1100" i="51" s="1"/>
  <c r="CB1101" i="51"/>
  <c r="CC1101" i="51"/>
  <c r="CD1101" i="51" s="1"/>
  <c r="CB1102" i="51"/>
  <c r="CC1102" i="51"/>
  <c r="CD1102" i="51" s="1"/>
  <c r="CB1103" i="51"/>
  <c r="CC1103" i="51"/>
  <c r="CD1103" i="51" s="1"/>
  <c r="CB1104" i="51"/>
  <c r="CC1104" i="51"/>
  <c r="CD1104" i="51" s="1"/>
  <c r="CB1105" i="51"/>
  <c r="CC1105" i="51"/>
  <c r="CD1105" i="51" s="1"/>
  <c r="CB1106" i="51"/>
  <c r="CC1106" i="51"/>
  <c r="CD1106" i="51" s="1"/>
  <c r="CB1107" i="51"/>
  <c r="CC1107" i="51"/>
  <c r="CD1107" i="51" s="1"/>
  <c r="CB1108" i="51"/>
  <c r="CC1108" i="51"/>
  <c r="CD1108" i="51" s="1"/>
  <c r="CB1109" i="51"/>
  <c r="CC1109" i="51"/>
  <c r="CD1109" i="51" s="1"/>
  <c r="CB1110" i="51"/>
  <c r="CC1110" i="51"/>
  <c r="CD1110" i="51" s="1"/>
  <c r="CB1111" i="51"/>
  <c r="CC1111" i="51"/>
  <c r="CD1111" i="51" s="1"/>
  <c r="CB1112" i="51"/>
  <c r="CC1112" i="51"/>
  <c r="CD1112" i="51" s="1"/>
  <c r="CB1113" i="51"/>
  <c r="CC1113" i="51"/>
  <c r="CD1113" i="51" s="1"/>
  <c r="CB1114" i="51"/>
  <c r="CC1114" i="51"/>
  <c r="CD1114" i="51" s="1"/>
  <c r="CB1115" i="51"/>
  <c r="CC1115" i="51"/>
  <c r="CD1115" i="51" s="1"/>
  <c r="CB1116" i="51"/>
  <c r="CC1116" i="51"/>
  <c r="CD1116" i="51" s="1"/>
  <c r="CB1117" i="51"/>
  <c r="CC1117" i="51"/>
  <c r="CD1117" i="51" s="1"/>
  <c r="CB1118" i="51"/>
  <c r="CC1118" i="51"/>
  <c r="CD1118" i="51" s="1"/>
  <c r="CB1119" i="51"/>
  <c r="CC1119" i="51"/>
  <c r="CD1119" i="51" s="1"/>
  <c r="CB1120" i="51"/>
  <c r="CC1120" i="51"/>
  <c r="CD1120" i="51" s="1"/>
  <c r="CB1121" i="51"/>
  <c r="CC1121" i="51"/>
  <c r="CD1121" i="51" s="1"/>
  <c r="CB1122" i="51"/>
  <c r="CC1122" i="51"/>
  <c r="CD1122" i="51" s="1"/>
  <c r="CB1123" i="51"/>
  <c r="CC1123" i="51"/>
  <c r="CD1123" i="51" s="1"/>
  <c r="CB1124" i="51"/>
  <c r="CC1124" i="51"/>
  <c r="CD1124" i="51" s="1"/>
  <c r="CB1125" i="51"/>
  <c r="CC1125" i="51"/>
  <c r="CD1125" i="51" s="1"/>
  <c r="CB1126" i="51"/>
  <c r="CC1126" i="51"/>
  <c r="CD1126" i="51" s="1"/>
  <c r="CB1127" i="51"/>
  <c r="CC1127" i="51"/>
  <c r="CD1127" i="51" s="1"/>
  <c r="CB1128" i="51"/>
  <c r="CC1128" i="51"/>
  <c r="CD1128" i="51" s="1"/>
  <c r="CB1129" i="51"/>
  <c r="CC1129" i="51"/>
  <c r="CD1129" i="51" s="1"/>
  <c r="CB1130" i="51"/>
  <c r="CC1130" i="51"/>
  <c r="CD1130" i="51" s="1"/>
  <c r="CB1131" i="51"/>
  <c r="CC1131" i="51"/>
  <c r="CD1131" i="51" s="1"/>
  <c r="CB1132" i="51"/>
  <c r="CC1132" i="51"/>
  <c r="CD1132" i="51" s="1"/>
  <c r="CB1133" i="51"/>
  <c r="CC1133" i="51"/>
  <c r="CD1133" i="51" s="1"/>
  <c r="CB1134" i="51"/>
  <c r="CC1134" i="51"/>
  <c r="CD1134" i="51" s="1"/>
  <c r="CB1135" i="51"/>
  <c r="CC1135" i="51"/>
  <c r="CD1135" i="51" s="1"/>
  <c r="CB1136" i="51"/>
  <c r="CC1136" i="51"/>
  <c r="CD1136" i="51" s="1"/>
  <c r="CB1137" i="51"/>
  <c r="CC1137" i="51"/>
  <c r="CD1137" i="51" s="1"/>
  <c r="CB1138" i="51"/>
  <c r="CC1138" i="51"/>
  <c r="CD1138" i="51" s="1"/>
  <c r="CB1139" i="51"/>
  <c r="CC1139" i="51"/>
  <c r="CD1139" i="51" s="1"/>
  <c r="CB1140" i="51"/>
  <c r="CC1140" i="51"/>
  <c r="CD1140" i="51" s="1"/>
  <c r="CB1141" i="51"/>
  <c r="CC1141" i="51"/>
  <c r="CD1141" i="51" s="1"/>
  <c r="CB1142" i="51"/>
  <c r="CC1142" i="51"/>
  <c r="CD1142" i="51" s="1"/>
  <c r="CB1143" i="51"/>
  <c r="CC1143" i="51"/>
  <c r="CD1143" i="51" s="1"/>
  <c r="CB1144" i="51"/>
  <c r="CC1144" i="51"/>
  <c r="CD1144" i="51" s="1"/>
  <c r="CB1145" i="51"/>
  <c r="CC1145" i="51"/>
  <c r="CD1145" i="51" s="1"/>
  <c r="CB1146" i="51"/>
  <c r="CC1146" i="51"/>
  <c r="CD1146" i="51" s="1"/>
  <c r="CB1147" i="51"/>
  <c r="CC1147" i="51"/>
  <c r="CD1147" i="51" s="1"/>
  <c r="CB1148" i="51"/>
  <c r="CC1148" i="51"/>
  <c r="CD1148" i="51" s="1"/>
  <c r="CB1149" i="51"/>
  <c r="CC1149" i="51"/>
  <c r="CD1149" i="51" s="1"/>
  <c r="CB1150" i="51"/>
  <c r="CC1150" i="51"/>
  <c r="CD1150" i="51" s="1"/>
  <c r="CB1151" i="51"/>
  <c r="CC1151" i="51"/>
  <c r="CD1151" i="51" s="1"/>
  <c r="CB1152" i="51"/>
  <c r="CC1152" i="51"/>
  <c r="CD1152" i="51" s="1"/>
  <c r="CB1153" i="51"/>
  <c r="CC1153" i="51"/>
  <c r="CD1153" i="51" s="1"/>
  <c r="CB1154" i="51"/>
  <c r="CC1154" i="51"/>
  <c r="CD1154" i="51" s="1"/>
  <c r="CB1155" i="51"/>
  <c r="CC1155" i="51"/>
  <c r="CD1155" i="51" s="1"/>
  <c r="CB1156" i="51"/>
  <c r="CC1156" i="51"/>
  <c r="CD1156" i="51" s="1"/>
  <c r="CB1157" i="51"/>
  <c r="CC1157" i="51"/>
  <c r="CD1157" i="51" s="1"/>
  <c r="CB1158" i="51"/>
  <c r="CC1158" i="51"/>
  <c r="CD1158" i="51" s="1"/>
  <c r="CB1159" i="51"/>
  <c r="CC1159" i="51"/>
  <c r="CD1159" i="51" s="1"/>
  <c r="CB1160" i="51"/>
  <c r="CC1160" i="51"/>
  <c r="CD1160" i="51" s="1"/>
  <c r="CB1161" i="51"/>
  <c r="CC1161" i="51"/>
  <c r="CD1161" i="51" s="1"/>
  <c r="CB1162" i="51"/>
  <c r="CC1162" i="51"/>
  <c r="CD1162" i="51" s="1"/>
  <c r="CB1163" i="51"/>
  <c r="CC1163" i="51"/>
  <c r="CD1163" i="51" s="1"/>
  <c r="CB1164" i="51"/>
  <c r="CC1164" i="51"/>
  <c r="CD1164" i="51" s="1"/>
  <c r="CB1165" i="51"/>
  <c r="CC1165" i="51"/>
  <c r="CD1165" i="51" s="1"/>
  <c r="CB1166" i="51"/>
  <c r="CC1166" i="51"/>
  <c r="CD1166" i="51" s="1"/>
  <c r="CB1167" i="51"/>
  <c r="CC1167" i="51"/>
  <c r="CD1167" i="51" s="1"/>
  <c r="CB1168" i="51"/>
  <c r="CC1168" i="51"/>
  <c r="CD1168" i="51" s="1"/>
  <c r="CB1169" i="51"/>
  <c r="CC1169" i="51"/>
  <c r="CD1169" i="51" s="1"/>
  <c r="CB1170" i="51"/>
  <c r="CC1170" i="51"/>
  <c r="CD1170" i="51" s="1"/>
  <c r="CB1171" i="51"/>
  <c r="CC1171" i="51"/>
  <c r="CD1171" i="51" s="1"/>
  <c r="CB1172" i="51"/>
  <c r="CC1172" i="51"/>
  <c r="CD1172" i="51" s="1"/>
  <c r="CB1173" i="51"/>
  <c r="CC1173" i="51"/>
  <c r="CD1173" i="51" s="1"/>
  <c r="CB1174" i="51"/>
  <c r="CC1174" i="51"/>
  <c r="CD1174" i="51" s="1"/>
  <c r="CB1175" i="51"/>
  <c r="CC1175" i="51"/>
  <c r="CD1175" i="51" s="1"/>
  <c r="CB1176" i="51"/>
  <c r="CC1176" i="51"/>
  <c r="CD1176" i="51" s="1"/>
  <c r="CB1177" i="51"/>
  <c r="CC1177" i="51"/>
  <c r="CD1177" i="51" s="1"/>
  <c r="CB1178" i="51"/>
  <c r="CC1178" i="51"/>
  <c r="CD1178" i="51" s="1"/>
  <c r="CB1179" i="51"/>
  <c r="CC1179" i="51"/>
  <c r="CD1179" i="51" s="1"/>
  <c r="CB1180" i="51"/>
  <c r="CC1180" i="51"/>
  <c r="CD1180" i="51" s="1"/>
  <c r="CB1181" i="51"/>
  <c r="CC1181" i="51"/>
  <c r="CD1181" i="51" s="1"/>
  <c r="CB1182" i="51"/>
  <c r="CC1182" i="51"/>
  <c r="CD1182" i="51" s="1"/>
  <c r="CB1183" i="51"/>
  <c r="CC1183" i="51"/>
  <c r="CD1183" i="51" s="1"/>
  <c r="CB1184" i="51"/>
  <c r="CC1184" i="51"/>
  <c r="CD1184" i="51" s="1"/>
  <c r="CB1185" i="51"/>
  <c r="CC1185" i="51"/>
  <c r="CD1185" i="51" s="1"/>
  <c r="CB1186" i="51"/>
  <c r="CC1186" i="51"/>
  <c r="CD1186" i="51" s="1"/>
  <c r="CB1187" i="51"/>
  <c r="CC1187" i="51"/>
  <c r="CD1187" i="51" s="1"/>
  <c r="CB1188" i="51"/>
  <c r="CC1188" i="51"/>
  <c r="CD1188" i="51" s="1"/>
  <c r="CB1189" i="51"/>
  <c r="CC1189" i="51"/>
  <c r="CD1189" i="51" s="1"/>
  <c r="CB1190" i="51"/>
  <c r="CC1190" i="51"/>
  <c r="CD1190" i="51" s="1"/>
  <c r="CB1191" i="51"/>
  <c r="CC1191" i="51"/>
  <c r="CD1191" i="51" s="1"/>
  <c r="CB1192" i="51"/>
  <c r="CC1192" i="51"/>
  <c r="CD1192" i="51" s="1"/>
  <c r="CB1193" i="51"/>
  <c r="CC1193" i="51"/>
  <c r="CD1193" i="51" s="1"/>
  <c r="CB1194" i="51"/>
  <c r="CC1194" i="51"/>
  <c r="CD1194" i="51" s="1"/>
  <c r="CB1195" i="51"/>
  <c r="CC1195" i="51"/>
  <c r="CD1195" i="51" s="1"/>
  <c r="CB1196" i="51"/>
  <c r="CC1196" i="51"/>
  <c r="CD1196" i="51" s="1"/>
  <c r="CB1197" i="51"/>
  <c r="CC1197" i="51"/>
  <c r="CD1197" i="51" s="1"/>
  <c r="CB1198" i="51"/>
  <c r="CC1198" i="51"/>
  <c r="CD1198" i="51" s="1"/>
  <c r="CB1199" i="51"/>
  <c r="CC1199" i="51"/>
  <c r="CD1199" i="51" s="1"/>
  <c r="CB1200" i="51"/>
  <c r="CC1200" i="51"/>
  <c r="CD1200" i="51" s="1"/>
  <c r="CB1201" i="51"/>
  <c r="CC1201" i="51"/>
  <c r="CD1201" i="51" s="1"/>
  <c r="CB1202" i="51"/>
  <c r="CC1202" i="51"/>
  <c r="CD1202" i="51" s="1"/>
  <c r="CB1203" i="51"/>
  <c r="CC1203" i="51"/>
  <c r="CD1203" i="51" s="1"/>
  <c r="CB1204" i="51"/>
  <c r="CC1204" i="51"/>
  <c r="CD1204" i="51" s="1"/>
  <c r="CB1205" i="51"/>
  <c r="CC1205" i="51"/>
  <c r="CD1205" i="51" s="1"/>
  <c r="CB1206" i="51"/>
  <c r="CC1206" i="51"/>
  <c r="CD1206" i="51" s="1"/>
  <c r="CB1207" i="51"/>
  <c r="CC1207" i="51"/>
  <c r="CD1207" i="51" s="1"/>
  <c r="CB1208" i="51"/>
  <c r="CC1208" i="51"/>
  <c r="CD1208" i="51" s="1"/>
  <c r="CB1209" i="51"/>
  <c r="CC1209" i="51"/>
  <c r="CD1209" i="51" s="1"/>
  <c r="CB1210" i="51"/>
  <c r="CC1210" i="51"/>
  <c r="CD1210" i="51" s="1"/>
  <c r="CB1211" i="51"/>
  <c r="CC1211" i="51"/>
  <c r="CD1211" i="51" s="1"/>
  <c r="CB1212" i="51"/>
  <c r="CC1212" i="51"/>
  <c r="CD1212" i="51" s="1"/>
  <c r="CB1213" i="51"/>
  <c r="CC1213" i="51"/>
  <c r="CD1213" i="51" s="1"/>
  <c r="CB1214" i="51"/>
  <c r="CC1214" i="51"/>
  <c r="CD1214" i="51" s="1"/>
  <c r="CB1215" i="51"/>
  <c r="CC1215" i="51"/>
  <c r="CD1215" i="51" s="1"/>
  <c r="CB1216" i="51"/>
  <c r="CC1216" i="51"/>
  <c r="CD1216" i="51" s="1"/>
  <c r="CB1217" i="51"/>
  <c r="CC1217" i="51"/>
  <c r="CD1217" i="51" s="1"/>
  <c r="CB1218" i="51"/>
  <c r="CC1218" i="51"/>
  <c r="CD1218" i="51" s="1"/>
  <c r="CB1219" i="51"/>
  <c r="CC1219" i="51"/>
  <c r="CD1219" i="51" s="1"/>
  <c r="CB1220" i="51"/>
  <c r="CC1220" i="51"/>
  <c r="CD1220" i="51" s="1"/>
  <c r="CB1221" i="51"/>
  <c r="CC1221" i="51"/>
  <c r="CD1221" i="51" s="1"/>
  <c r="CB1222" i="51"/>
  <c r="CC1222" i="51"/>
  <c r="CD1222" i="51" s="1"/>
  <c r="CB1223" i="51"/>
  <c r="CC1223" i="51"/>
  <c r="CD1223" i="51" s="1"/>
  <c r="CB1224" i="51"/>
  <c r="CC1224" i="51"/>
  <c r="CD1224" i="51" s="1"/>
  <c r="CB1225" i="51"/>
  <c r="CC1225" i="51"/>
  <c r="CD1225" i="51" s="1"/>
  <c r="CB1226" i="51"/>
  <c r="CC1226" i="51"/>
  <c r="CD1226" i="51" s="1"/>
  <c r="CB1227" i="51"/>
  <c r="CC1227" i="51"/>
  <c r="CD1227" i="51" s="1"/>
  <c r="CB1228" i="51"/>
  <c r="CC1228" i="51"/>
  <c r="CD1228" i="51" s="1"/>
  <c r="CB1229" i="51"/>
  <c r="CC1229" i="51"/>
  <c r="CD1229" i="51" s="1"/>
  <c r="CB1230" i="51"/>
  <c r="CC1230" i="51"/>
  <c r="CD1230" i="51" s="1"/>
  <c r="CB1231" i="51"/>
  <c r="CC1231" i="51"/>
  <c r="CD1231" i="51" s="1"/>
  <c r="CB1232" i="51"/>
  <c r="CC1232" i="51"/>
  <c r="CD1232" i="51" s="1"/>
  <c r="CB1233" i="51"/>
  <c r="CC1233" i="51"/>
  <c r="CD1233" i="51" s="1"/>
  <c r="CB1234" i="51"/>
  <c r="CC1234" i="51"/>
  <c r="CD1234" i="51" s="1"/>
  <c r="CB1235" i="51"/>
  <c r="CC1235" i="51"/>
  <c r="CD1235" i="51" s="1"/>
  <c r="CB1236" i="51"/>
  <c r="CC1236" i="51"/>
  <c r="CD1236" i="51" s="1"/>
  <c r="CB1237" i="51"/>
  <c r="CC1237" i="51"/>
  <c r="CD1237" i="51" s="1"/>
  <c r="CB1238" i="51"/>
  <c r="CC1238" i="51"/>
  <c r="CD1238" i="51" s="1"/>
  <c r="CB1239" i="51"/>
  <c r="CC1239" i="51"/>
  <c r="CD1239" i="51" s="1"/>
  <c r="CB1240" i="51"/>
  <c r="CC1240" i="51"/>
  <c r="CD1240" i="51" s="1"/>
  <c r="CB1241" i="51"/>
  <c r="CC1241" i="51"/>
  <c r="CD1241" i="51" s="1"/>
  <c r="CB1242" i="51"/>
  <c r="CC1242" i="51"/>
  <c r="CD1242" i="51" s="1"/>
  <c r="CB1243" i="51"/>
  <c r="CC1243" i="51"/>
  <c r="CD1243" i="51" s="1"/>
  <c r="CB1244" i="51"/>
  <c r="CC1244" i="51"/>
  <c r="CD1244" i="51" s="1"/>
  <c r="CB1245" i="51"/>
  <c r="CC1245" i="51"/>
  <c r="CD1245" i="51" s="1"/>
  <c r="CB1246" i="51"/>
  <c r="CC1246" i="51"/>
  <c r="CD1246" i="51" s="1"/>
  <c r="CB1247" i="51"/>
  <c r="CC1247" i="51"/>
  <c r="CD1247" i="51" s="1"/>
  <c r="CB1248" i="51"/>
  <c r="CC1248" i="51"/>
  <c r="CD1248" i="51" s="1"/>
  <c r="CB1249" i="51"/>
  <c r="CC1249" i="51"/>
  <c r="CD1249" i="51" s="1"/>
  <c r="CB1250" i="51"/>
  <c r="CC1250" i="51"/>
  <c r="CD1250" i="51" s="1"/>
  <c r="CB1251" i="51"/>
  <c r="CC1251" i="51"/>
  <c r="CD1251" i="51" s="1"/>
  <c r="CB1252" i="51"/>
  <c r="CC1252" i="51"/>
  <c r="CD1252" i="51" s="1"/>
  <c r="CB1253" i="51"/>
  <c r="CC1253" i="51"/>
  <c r="CD1253" i="51" s="1"/>
  <c r="CB1254" i="51"/>
  <c r="CC1254" i="51"/>
  <c r="CD1254" i="51" s="1"/>
  <c r="CB1255" i="51"/>
  <c r="CC1255" i="51"/>
  <c r="CD1255" i="51" s="1"/>
  <c r="CB1256" i="51"/>
  <c r="CC1256" i="51"/>
  <c r="CD1256" i="51" s="1"/>
  <c r="CB1257" i="51"/>
  <c r="CC1257" i="51"/>
  <c r="CD1257" i="51" s="1"/>
  <c r="CB1258" i="51"/>
  <c r="CC1258" i="51"/>
  <c r="CD1258" i="51" s="1"/>
  <c r="CB1259" i="51"/>
  <c r="CC1259" i="51"/>
  <c r="CD1259" i="51" s="1"/>
  <c r="CB1260" i="51"/>
  <c r="CC1260" i="51"/>
  <c r="CD1260" i="51" s="1"/>
  <c r="CC5" i="51"/>
  <c r="CD5" i="51" s="1"/>
  <c r="CB5" i="51"/>
  <c r="M47" i="47"/>
  <c r="Q203" i="51"/>
  <c r="N203" i="51"/>
  <c r="BV203" i="51" s="1"/>
  <c r="L203" i="51"/>
  <c r="J203" i="51"/>
  <c r="I203" i="51"/>
  <c r="H203" i="51"/>
  <c r="S203" i="51" s="1"/>
  <c r="BX203" i="51"/>
  <c r="BZ203" i="51"/>
  <c r="BW203" i="51"/>
  <c r="H181" i="51"/>
  <c r="S181" i="51" s="1"/>
  <c r="I181" i="51"/>
  <c r="J181" i="51"/>
  <c r="BY181" i="51" s="1"/>
  <c r="L181" i="51"/>
  <c r="N181" i="51"/>
  <c r="BV181" i="51" s="1"/>
  <c r="Q181" i="51"/>
  <c r="BW181" i="51"/>
  <c r="BX181" i="51"/>
  <c r="BZ181" i="51"/>
  <c r="H182" i="51"/>
  <c r="S182" i="51" s="1"/>
  <c r="I182" i="51"/>
  <c r="J182" i="51"/>
  <c r="BY182" i="51" s="1"/>
  <c r="L182" i="51"/>
  <c r="N182" i="51"/>
  <c r="BV182" i="51" s="1"/>
  <c r="Q182" i="51"/>
  <c r="BW182" i="51"/>
  <c r="BX182" i="51"/>
  <c r="BZ182" i="51"/>
  <c r="L204" i="51"/>
  <c r="L205" i="51"/>
  <c r="L206" i="51"/>
  <c r="L207" i="51"/>
  <c r="L208" i="51"/>
  <c r="L209" i="51"/>
  <c r="L210" i="51"/>
  <c r="L211" i="51"/>
  <c r="L212" i="51"/>
  <c r="L213" i="51"/>
  <c r="L214" i="51"/>
  <c r="L215" i="51"/>
  <c r="L216" i="51"/>
  <c r="L217" i="51"/>
  <c r="L218" i="51"/>
  <c r="L219" i="51"/>
  <c r="L220" i="51"/>
  <c r="L221" i="51"/>
  <c r="L222" i="51"/>
  <c r="L223" i="51"/>
  <c r="L224" i="51"/>
  <c r="L225" i="51"/>
  <c r="L226" i="51"/>
  <c r="L227" i="51"/>
  <c r="L228" i="51"/>
  <c r="L229" i="51"/>
  <c r="L230" i="51"/>
  <c r="L231" i="51"/>
  <c r="L232" i="51"/>
  <c r="L233" i="51"/>
  <c r="L234" i="51"/>
  <c r="BW204" i="51"/>
  <c r="BX204" i="51"/>
  <c r="BZ204" i="51"/>
  <c r="BW205" i="51"/>
  <c r="BX205" i="51"/>
  <c r="BZ205" i="51"/>
  <c r="BW206" i="51"/>
  <c r="BX206" i="51"/>
  <c r="BZ206" i="51"/>
  <c r="BW207" i="51"/>
  <c r="BX207" i="51"/>
  <c r="BZ207" i="51"/>
  <c r="BW208" i="51"/>
  <c r="BX208" i="51"/>
  <c r="BZ208" i="51"/>
  <c r="BW209" i="51"/>
  <c r="BX209" i="51"/>
  <c r="BZ209" i="51"/>
  <c r="BW210" i="51"/>
  <c r="BX210" i="51"/>
  <c r="BZ210" i="51"/>
  <c r="BW211" i="51"/>
  <c r="BX211" i="51"/>
  <c r="BZ211" i="51"/>
  <c r="BW212" i="51"/>
  <c r="BX212" i="51"/>
  <c r="BZ212" i="51"/>
  <c r="BW213" i="51"/>
  <c r="BX213" i="51"/>
  <c r="BZ213" i="51"/>
  <c r="BW214" i="51"/>
  <c r="BX214" i="51"/>
  <c r="BZ214" i="51"/>
  <c r="BW215" i="51"/>
  <c r="BX215" i="51"/>
  <c r="BZ215" i="51"/>
  <c r="BW216" i="51"/>
  <c r="BX216" i="51"/>
  <c r="BZ216" i="51"/>
  <c r="BW217" i="51"/>
  <c r="BX217" i="51"/>
  <c r="BZ217" i="51"/>
  <c r="BW218" i="51"/>
  <c r="BX218" i="51"/>
  <c r="BZ218" i="51"/>
  <c r="BW219" i="51"/>
  <c r="BX219" i="51"/>
  <c r="BZ219" i="51"/>
  <c r="BW220" i="51"/>
  <c r="BX220" i="51"/>
  <c r="BZ220" i="51"/>
  <c r="BW221" i="51"/>
  <c r="BX221" i="51"/>
  <c r="BZ221" i="51"/>
  <c r="BW222" i="51"/>
  <c r="BX222" i="51"/>
  <c r="BZ222" i="51"/>
  <c r="BW223" i="51"/>
  <c r="BX223" i="51"/>
  <c r="BZ223" i="51"/>
  <c r="BW224" i="51"/>
  <c r="BX224" i="51"/>
  <c r="BZ224" i="51"/>
  <c r="BW225" i="51"/>
  <c r="BX225" i="51"/>
  <c r="BZ225" i="51"/>
  <c r="BW226" i="51"/>
  <c r="BX226" i="51"/>
  <c r="BZ226" i="51"/>
  <c r="BW227" i="51"/>
  <c r="BX227" i="51"/>
  <c r="BZ227" i="51"/>
  <c r="BW228" i="51"/>
  <c r="BX228" i="51"/>
  <c r="BZ228" i="51"/>
  <c r="BW229" i="51"/>
  <c r="BX229" i="51"/>
  <c r="BZ229" i="51"/>
  <c r="BW230" i="51"/>
  <c r="BX230" i="51"/>
  <c r="BZ230" i="51"/>
  <c r="BW231" i="51"/>
  <c r="BX231" i="51"/>
  <c r="BZ231" i="51"/>
  <c r="BW232" i="51"/>
  <c r="BX232" i="51"/>
  <c r="BZ232" i="51"/>
  <c r="BW233" i="51"/>
  <c r="BX233" i="51"/>
  <c r="BZ233" i="51"/>
  <c r="BW234" i="51"/>
  <c r="BX234" i="51"/>
  <c r="BZ234" i="51"/>
  <c r="N204" i="51"/>
  <c r="BV204" i="51" s="1"/>
  <c r="N205" i="51"/>
  <c r="BV205" i="51" s="1"/>
  <c r="N206" i="51"/>
  <c r="BV206" i="51" s="1"/>
  <c r="N207" i="51"/>
  <c r="BV207" i="51" s="1"/>
  <c r="N208" i="51"/>
  <c r="BV208" i="51" s="1"/>
  <c r="N209" i="51"/>
  <c r="BV209" i="51" s="1"/>
  <c r="N210" i="51"/>
  <c r="BV210" i="51" s="1"/>
  <c r="N211" i="51"/>
  <c r="BV211" i="51" s="1"/>
  <c r="N212" i="51"/>
  <c r="BV212" i="51" s="1"/>
  <c r="N213" i="51"/>
  <c r="BV213" i="51" s="1"/>
  <c r="N214" i="51"/>
  <c r="N215" i="51"/>
  <c r="BV215" i="51" s="1"/>
  <c r="N216" i="51"/>
  <c r="BV216" i="51" s="1"/>
  <c r="N217" i="51"/>
  <c r="BV217" i="51" s="1"/>
  <c r="N218" i="51"/>
  <c r="BV218" i="51" s="1"/>
  <c r="N219" i="51"/>
  <c r="BV219" i="51" s="1"/>
  <c r="N220" i="51"/>
  <c r="BV220" i="51" s="1"/>
  <c r="N221" i="51"/>
  <c r="BV221" i="51" s="1"/>
  <c r="N222" i="51"/>
  <c r="BV222" i="51" s="1"/>
  <c r="N223" i="51"/>
  <c r="N224" i="51"/>
  <c r="BV224" i="51" s="1"/>
  <c r="N225" i="51"/>
  <c r="BV225" i="51" s="1"/>
  <c r="N226" i="51"/>
  <c r="BV226" i="51" s="1"/>
  <c r="N227" i="51"/>
  <c r="BV227" i="51" s="1"/>
  <c r="N228" i="51"/>
  <c r="BV228" i="51" s="1"/>
  <c r="N229" i="51"/>
  <c r="BV229" i="51" s="1"/>
  <c r="N230" i="51"/>
  <c r="BV230" i="51" s="1"/>
  <c r="N231" i="51"/>
  <c r="BV231" i="51" s="1"/>
  <c r="N232" i="51"/>
  <c r="BV232" i="51" s="1"/>
  <c r="N233" i="51"/>
  <c r="BV233" i="51" s="1"/>
  <c r="N234" i="51"/>
  <c r="BV234" i="51" s="1"/>
  <c r="J204" i="51"/>
  <c r="J205" i="51"/>
  <c r="J206" i="51"/>
  <c r="J207" i="51"/>
  <c r="J208" i="51"/>
  <c r="BY208" i="51" s="1"/>
  <c r="J209" i="51"/>
  <c r="J210" i="51"/>
  <c r="BY210" i="51" s="1"/>
  <c r="J211" i="51"/>
  <c r="BY211" i="51" s="1"/>
  <c r="J212" i="51"/>
  <c r="J213" i="51"/>
  <c r="BY213" i="51" s="1"/>
  <c r="J214" i="51"/>
  <c r="BY214" i="51" s="1"/>
  <c r="J215" i="51"/>
  <c r="BY215" i="51" s="1"/>
  <c r="J216" i="51"/>
  <c r="BY216" i="51" s="1"/>
  <c r="J217" i="51"/>
  <c r="BY217" i="51" s="1"/>
  <c r="J218" i="51"/>
  <c r="J219" i="51"/>
  <c r="BY219" i="51" s="1"/>
  <c r="J220" i="51"/>
  <c r="BY220" i="51" s="1"/>
  <c r="J221" i="51"/>
  <c r="BY221" i="51" s="1"/>
  <c r="J222" i="51"/>
  <c r="BY222" i="51" s="1"/>
  <c r="J223" i="51"/>
  <c r="BY223" i="51" s="1"/>
  <c r="J224" i="51"/>
  <c r="BY224" i="51" s="1"/>
  <c r="J225" i="51"/>
  <c r="BY225" i="51" s="1"/>
  <c r="J226" i="51"/>
  <c r="J227" i="51"/>
  <c r="BY227" i="51" s="1"/>
  <c r="J228" i="51"/>
  <c r="BY228" i="51" s="1"/>
  <c r="J229" i="51"/>
  <c r="J230" i="51"/>
  <c r="J231" i="51"/>
  <c r="BY231" i="51" s="1"/>
  <c r="J232" i="51"/>
  <c r="J233" i="51"/>
  <c r="BY233" i="51" s="1"/>
  <c r="J234" i="51"/>
  <c r="BY234" i="51" s="1"/>
  <c r="I204" i="51"/>
  <c r="I205" i="51"/>
  <c r="I206" i="51"/>
  <c r="I207" i="51"/>
  <c r="I208" i="51"/>
  <c r="I209" i="51"/>
  <c r="I210" i="51"/>
  <c r="I211" i="51"/>
  <c r="I212" i="51"/>
  <c r="I213" i="51"/>
  <c r="I214" i="51"/>
  <c r="I215" i="51"/>
  <c r="I216" i="51"/>
  <c r="I217" i="51"/>
  <c r="I218" i="51"/>
  <c r="I219" i="51"/>
  <c r="I220" i="51"/>
  <c r="I221" i="51"/>
  <c r="I222" i="51"/>
  <c r="I223" i="51"/>
  <c r="I224" i="51"/>
  <c r="I225" i="51"/>
  <c r="I226" i="51"/>
  <c r="I227" i="51"/>
  <c r="I228" i="51"/>
  <c r="I229" i="51"/>
  <c r="I230" i="51"/>
  <c r="I231" i="51"/>
  <c r="I232" i="51"/>
  <c r="I233" i="51"/>
  <c r="I234" i="51"/>
  <c r="H204" i="51"/>
  <c r="S204" i="51" s="1"/>
  <c r="H205" i="51"/>
  <c r="S205" i="51" s="1"/>
  <c r="H206" i="51"/>
  <c r="S206" i="51" s="1"/>
  <c r="H207" i="51"/>
  <c r="S207" i="51" s="1"/>
  <c r="H208" i="51"/>
  <c r="S208" i="51" s="1"/>
  <c r="H209" i="51"/>
  <c r="S209" i="51" s="1"/>
  <c r="H210" i="51"/>
  <c r="S210" i="51" s="1"/>
  <c r="H211" i="51"/>
  <c r="S211" i="51" s="1"/>
  <c r="H212" i="51"/>
  <c r="S212" i="51" s="1"/>
  <c r="H213" i="51"/>
  <c r="S213" i="51" s="1"/>
  <c r="H214" i="51"/>
  <c r="S214" i="51" s="1"/>
  <c r="H215" i="51"/>
  <c r="S215" i="51" s="1"/>
  <c r="H216" i="51"/>
  <c r="S216" i="51" s="1"/>
  <c r="H217" i="51"/>
  <c r="S217" i="51" s="1"/>
  <c r="H218" i="51"/>
  <c r="S218" i="51" s="1"/>
  <c r="H219" i="51"/>
  <c r="S219" i="51" s="1"/>
  <c r="H220" i="51"/>
  <c r="S220" i="51" s="1"/>
  <c r="H221" i="51"/>
  <c r="S221" i="51" s="1"/>
  <c r="H222" i="51"/>
  <c r="S222" i="51" s="1"/>
  <c r="H223" i="51"/>
  <c r="S223" i="51" s="1"/>
  <c r="H224" i="51"/>
  <c r="S224" i="51" s="1"/>
  <c r="H225" i="51"/>
  <c r="S225" i="51" s="1"/>
  <c r="H226" i="51"/>
  <c r="S226" i="51" s="1"/>
  <c r="H227" i="51"/>
  <c r="S227" i="51" s="1"/>
  <c r="H228" i="51"/>
  <c r="S228" i="51" s="1"/>
  <c r="H229" i="51"/>
  <c r="S229" i="51" s="1"/>
  <c r="H230" i="51"/>
  <c r="S230" i="51" s="1"/>
  <c r="H231" i="51"/>
  <c r="S231" i="51" s="1"/>
  <c r="H232" i="51"/>
  <c r="S232" i="51" s="1"/>
  <c r="H233" i="51"/>
  <c r="S233" i="51" s="1"/>
  <c r="H234" i="51"/>
  <c r="S234" i="51" s="1"/>
  <c r="L404" i="51"/>
  <c r="BZ456" i="51"/>
  <c r="BZ457" i="51"/>
  <c r="BZ458" i="51"/>
  <c r="BZ459" i="51"/>
  <c r="BZ460" i="51"/>
  <c r="BZ461" i="51"/>
  <c r="BZ462" i="51"/>
  <c r="BZ463" i="51"/>
  <c r="BZ464" i="51"/>
  <c r="BZ465" i="51"/>
  <c r="BZ466" i="51"/>
  <c r="BZ467" i="51"/>
  <c r="BZ468" i="51"/>
  <c r="BZ470" i="51"/>
  <c r="BZ471" i="51"/>
  <c r="BZ472" i="51"/>
  <c r="BZ473" i="51"/>
  <c r="BZ474" i="51"/>
  <c r="BZ475" i="51"/>
  <c r="BZ476" i="51"/>
  <c r="BZ477" i="51"/>
  <c r="BZ478" i="51"/>
  <c r="BZ479" i="51"/>
  <c r="BZ480" i="51"/>
  <c r="BZ481" i="51"/>
  <c r="BZ482" i="51"/>
  <c r="BZ483" i="51"/>
  <c r="BZ484" i="51"/>
  <c r="BZ485" i="51"/>
  <c r="BZ486" i="51"/>
  <c r="BZ487" i="51"/>
  <c r="BZ488" i="51"/>
  <c r="BZ489" i="51"/>
  <c r="BZ490" i="51"/>
  <c r="BZ491" i="51"/>
  <c r="BZ492" i="51"/>
  <c r="BZ493" i="51"/>
  <c r="BZ494" i="51"/>
  <c r="BZ495" i="51"/>
  <c r="BZ496" i="51"/>
  <c r="BZ497" i="51"/>
  <c r="BZ498" i="51"/>
  <c r="BZ499" i="51"/>
  <c r="BZ500" i="51"/>
  <c r="BZ501" i="51"/>
  <c r="BZ502" i="51"/>
  <c r="BZ503" i="51"/>
  <c r="BZ504" i="51"/>
  <c r="BZ505" i="51"/>
  <c r="BZ506" i="51"/>
  <c r="BZ507" i="51"/>
  <c r="BZ508" i="51"/>
  <c r="BZ509" i="51"/>
  <c r="BZ510" i="51"/>
  <c r="BZ511" i="51"/>
  <c r="BZ512" i="51"/>
  <c r="BZ513" i="51"/>
  <c r="BZ514" i="51"/>
  <c r="BZ515" i="51"/>
  <c r="BZ516" i="51"/>
  <c r="BZ517" i="51"/>
  <c r="BZ518" i="51"/>
  <c r="BZ519" i="51"/>
  <c r="BZ520" i="51"/>
  <c r="BZ521" i="51"/>
  <c r="BZ523" i="51"/>
  <c r="BZ524" i="51"/>
  <c r="BZ525" i="51"/>
  <c r="BZ526" i="51"/>
  <c r="BZ527" i="51"/>
  <c r="BZ528" i="51"/>
  <c r="BZ529" i="51"/>
  <c r="BZ530" i="51"/>
  <c r="BZ531" i="51"/>
  <c r="BZ532" i="51"/>
  <c r="BZ533" i="51"/>
  <c r="BZ534" i="51"/>
  <c r="BZ535" i="51"/>
  <c r="BZ536" i="51"/>
  <c r="BZ537" i="51"/>
  <c r="BZ538" i="51"/>
  <c r="BZ539" i="51"/>
  <c r="BZ540" i="51"/>
  <c r="BZ541" i="51"/>
  <c r="BZ542" i="51"/>
  <c r="BZ543" i="51"/>
  <c r="BZ544" i="51"/>
  <c r="BZ545" i="51"/>
  <c r="BZ546" i="51"/>
  <c r="BZ547" i="51"/>
  <c r="BZ548" i="51"/>
  <c r="BZ549" i="51"/>
  <c r="BZ550" i="51"/>
  <c r="BZ551" i="51"/>
  <c r="BZ552" i="51"/>
  <c r="BZ553" i="51"/>
  <c r="BZ554" i="51"/>
  <c r="BZ555" i="51"/>
  <c r="BZ556" i="51"/>
  <c r="BZ557" i="51"/>
  <c r="BZ558" i="51"/>
  <c r="BZ559" i="51"/>
  <c r="BZ560" i="51"/>
  <c r="BZ561" i="51"/>
  <c r="BZ562" i="51"/>
  <c r="BZ563" i="51"/>
  <c r="BZ564" i="51"/>
  <c r="BZ565" i="51"/>
  <c r="BZ566" i="51"/>
  <c r="BZ567" i="51"/>
  <c r="BZ568" i="51"/>
  <c r="BZ569" i="51"/>
  <c r="BZ570" i="51"/>
  <c r="BZ571" i="51"/>
  <c r="BZ572" i="51"/>
  <c r="BZ573" i="51"/>
  <c r="BZ574" i="51"/>
  <c r="BZ575" i="51"/>
  <c r="BZ576" i="51"/>
  <c r="BZ577" i="51"/>
  <c r="BZ578" i="51"/>
  <c r="BZ579" i="51"/>
  <c r="BZ580" i="51"/>
  <c r="BZ581" i="51"/>
  <c r="BZ582" i="51"/>
  <c r="BZ583" i="51"/>
  <c r="BZ584" i="51"/>
  <c r="BZ585" i="51"/>
  <c r="BZ586" i="51"/>
  <c r="BZ587" i="51"/>
  <c r="BZ588" i="51"/>
  <c r="BZ589" i="51"/>
  <c r="BZ590" i="51"/>
  <c r="BZ591" i="51"/>
  <c r="BZ592" i="51"/>
  <c r="BZ593" i="51"/>
  <c r="BZ594" i="51"/>
  <c r="BZ595" i="51"/>
  <c r="BZ596" i="51"/>
  <c r="BZ597" i="51"/>
  <c r="BZ598" i="51"/>
  <c r="BZ599" i="51"/>
  <c r="BZ600" i="51"/>
  <c r="BZ601" i="51"/>
  <c r="BZ602" i="51"/>
  <c r="BZ603" i="51"/>
  <c r="BZ604" i="51"/>
  <c r="BZ605" i="51"/>
  <c r="BZ606" i="51"/>
  <c r="BZ607" i="51"/>
  <c r="BZ608" i="51"/>
  <c r="BZ609" i="51"/>
  <c r="BZ610" i="51"/>
  <c r="BZ611" i="51"/>
  <c r="BZ612" i="51"/>
  <c r="BZ613" i="51"/>
  <c r="BZ614" i="51"/>
  <c r="BZ615" i="51"/>
  <c r="BZ616" i="51"/>
  <c r="BZ617" i="51"/>
  <c r="BZ618" i="51"/>
  <c r="BZ619" i="51"/>
  <c r="BZ620" i="51"/>
  <c r="BZ621" i="51"/>
  <c r="BZ622" i="51"/>
  <c r="BZ623" i="51"/>
  <c r="BZ624" i="51"/>
  <c r="BZ625" i="51"/>
  <c r="BZ626" i="51"/>
  <c r="BZ627" i="51"/>
  <c r="BZ628" i="51"/>
  <c r="BZ629" i="51"/>
  <c r="BZ630" i="51"/>
  <c r="BZ631" i="51"/>
  <c r="BZ632" i="51"/>
  <c r="BZ633" i="51"/>
  <c r="BZ634" i="51"/>
  <c r="BZ635" i="51"/>
  <c r="BZ636" i="51"/>
  <c r="BZ637" i="51"/>
  <c r="BZ638" i="51"/>
  <c r="BZ639" i="51"/>
  <c r="BZ640" i="51"/>
  <c r="BZ641" i="51"/>
  <c r="BZ642" i="51"/>
  <c r="BZ643" i="51"/>
  <c r="BZ644" i="51"/>
  <c r="BZ645" i="51"/>
  <c r="BZ646" i="51"/>
  <c r="BZ647" i="51"/>
  <c r="BZ648" i="51"/>
  <c r="BZ649" i="51"/>
  <c r="BZ650" i="51"/>
  <c r="BZ651" i="51"/>
  <c r="BZ652" i="51"/>
  <c r="BZ653" i="51"/>
  <c r="BZ654" i="51"/>
  <c r="BZ655" i="51"/>
  <c r="BZ656" i="51"/>
  <c r="BZ657" i="51"/>
  <c r="BZ658" i="51"/>
  <c r="BZ659" i="51"/>
  <c r="BZ660" i="51"/>
  <c r="BZ661" i="51"/>
  <c r="BZ662" i="51"/>
  <c r="BZ663" i="51"/>
  <c r="BZ664" i="51"/>
  <c r="BZ665" i="51"/>
  <c r="BZ666" i="51"/>
  <c r="BZ667" i="51"/>
  <c r="BZ668" i="51"/>
  <c r="BZ669" i="51"/>
  <c r="BZ670" i="51"/>
  <c r="BZ671" i="51"/>
  <c r="BZ672" i="51"/>
  <c r="BZ673" i="51"/>
  <c r="BZ674" i="51"/>
  <c r="BZ675" i="51"/>
  <c r="BZ676" i="51"/>
  <c r="BZ677" i="51"/>
  <c r="BZ678" i="51"/>
  <c r="BZ679" i="51"/>
  <c r="BZ680" i="51"/>
  <c r="BZ681" i="51"/>
  <c r="BZ682" i="51"/>
  <c r="BZ683" i="51"/>
  <c r="BZ684" i="51"/>
  <c r="BZ685" i="51"/>
  <c r="BZ686" i="51"/>
  <c r="BZ687" i="51"/>
  <c r="BZ688" i="51"/>
  <c r="BZ689" i="51"/>
  <c r="BZ690" i="51"/>
  <c r="BZ691" i="51"/>
  <c r="BZ692" i="51"/>
  <c r="BZ693" i="51"/>
  <c r="BZ694" i="51"/>
  <c r="BZ695" i="51"/>
  <c r="BZ696" i="51"/>
  <c r="BZ697" i="51"/>
  <c r="BZ698" i="51"/>
  <c r="BZ699" i="51"/>
  <c r="BZ700" i="51"/>
  <c r="BZ701" i="51"/>
  <c r="BZ702" i="51"/>
  <c r="BZ703" i="51"/>
  <c r="BZ704" i="51"/>
  <c r="BZ705" i="51"/>
  <c r="BZ706" i="51"/>
  <c r="BZ707" i="51"/>
  <c r="BZ708" i="51"/>
  <c r="BZ709" i="51"/>
  <c r="BZ710" i="51"/>
  <c r="BZ711" i="51"/>
  <c r="BZ712" i="51"/>
  <c r="BZ713" i="51"/>
  <c r="BZ714" i="51"/>
  <c r="BZ715" i="51"/>
  <c r="BZ716" i="51"/>
  <c r="BZ717" i="51"/>
  <c r="BZ718" i="51"/>
  <c r="BZ719" i="51"/>
  <c r="BZ720" i="51"/>
  <c r="BZ721" i="51"/>
  <c r="BZ722" i="51"/>
  <c r="BZ723" i="51"/>
  <c r="BZ724" i="51"/>
  <c r="BZ725" i="51"/>
  <c r="BZ726" i="51"/>
  <c r="BZ727" i="51"/>
  <c r="BZ728" i="51"/>
  <c r="BZ729" i="51"/>
  <c r="BZ730" i="51"/>
  <c r="BZ731" i="51"/>
  <c r="BZ732" i="51"/>
  <c r="BZ733" i="51"/>
  <c r="BZ734" i="51"/>
  <c r="BZ735" i="51"/>
  <c r="BZ736" i="51"/>
  <c r="BZ737" i="51"/>
  <c r="BZ738" i="51"/>
  <c r="BZ739" i="51"/>
  <c r="BZ740" i="51"/>
  <c r="BZ741" i="51"/>
  <c r="BZ742" i="51"/>
  <c r="BZ743" i="51"/>
  <c r="BZ744" i="51"/>
  <c r="BZ745" i="51"/>
  <c r="BZ746" i="51"/>
  <c r="BZ747" i="51"/>
  <c r="BZ748" i="51"/>
  <c r="BZ749" i="51"/>
  <c r="BZ750" i="51"/>
  <c r="BZ751" i="51"/>
  <c r="BZ752" i="51"/>
  <c r="BZ753" i="51"/>
  <c r="BZ754" i="51"/>
  <c r="BZ755" i="51"/>
  <c r="BZ756" i="51"/>
  <c r="BZ757" i="51"/>
  <c r="BZ758" i="51"/>
  <c r="BZ759" i="51"/>
  <c r="BZ760" i="51"/>
  <c r="BZ761" i="51"/>
  <c r="BZ762" i="51"/>
  <c r="BZ763" i="51"/>
  <c r="BZ764" i="51"/>
  <c r="BZ765" i="51"/>
  <c r="BZ766" i="51"/>
  <c r="BZ767" i="51"/>
  <c r="BZ768" i="51"/>
  <c r="BZ769" i="51"/>
  <c r="BZ770" i="51"/>
  <c r="BZ771" i="51"/>
  <c r="BZ772" i="51"/>
  <c r="BZ773" i="51"/>
  <c r="BZ774" i="51"/>
  <c r="BZ775" i="51"/>
  <c r="BZ776" i="51"/>
  <c r="BZ777" i="51"/>
  <c r="BZ778" i="51"/>
  <c r="BZ779" i="51"/>
  <c r="BZ780" i="51"/>
  <c r="BZ781" i="51"/>
  <c r="BZ782" i="51"/>
  <c r="BZ783" i="51"/>
  <c r="BZ784" i="51"/>
  <c r="BZ785" i="51"/>
  <c r="BZ786" i="51"/>
  <c r="BZ787" i="51"/>
  <c r="BZ788" i="51"/>
  <c r="BZ789" i="51"/>
  <c r="BZ790" i="51"/>
  <c r="BZ791" i="51"/>
  <c r="BZ792" i="51"/>
  <c r="BZ793" i="51"/>
  <c r="BZ794" i="51"/>
  <c r="BZ795" i="51"/>
  <c r="BZ796" i="51"/>
  <c r="BZ797" i="51"/>
  <c r="BZ798" i="51"/>
  <c r="BZ799" i="51"/>
  <c r="BZ800" i="51"/>
  <c r="BZ801" i="51"/>
  <c r="BZ802" i="51"/>
  <c r="BZ803" i="51"/>
  <c r="BZ804" i="51"/>
  <c r="BZ805" i="51"/>
  <c r="BZ806" i="51"/>
  <c r="BZ807" i="51"/>
  <c r="BZ808" i="51"/>
  <c r="BZ809" i="51"/>
  <c r="BZ810" i="51"/>
  <c r="BZ811" i="51"/>
  <c r="BZ812" i="51"/>
  <c r="BZ813" i="51"/>
  <c r="BZ814" i="51"/>
  <c r="BZ815" i="51"/>
  <c r="BZ816" i="51"/>
  <c r="BZ817" i="51"/>
  <c r="BZ818" i="51"/>
  <c r="BZ819" i="51"/>
  <c r="BZ820" i="51"/>
  <c r="BZ821" i="51"/>
  <c r="BZ822" i="51"/>
  <c r="BZ823" i="51"/>
  <c r="BZ824" i="51"/>
  <c r="BZ825" i="51"/>
  <c r="BZ826" i="51"/>
  <c r="BZ827" i="51"/>
  <c r="BZ828" i="51"/>
  <c r="BZ829" i="51"/>
  <c r="BZ830" i="51"/>
  <c r="BZ831" i="51"/>
  <c r="BZ832" i="51"/>
  <c r="BZ833" i="51"/>
  <c r="BZ834" i="51"/>
  <c r="BZ835" i="51"/>
  <c r="BZ836" i="51"/>
  <c r="BZ837" i="51"/>
  <c r="BZ838" i="51"/>
  <c r="BZ839" i="51"/>
  <c r="BZ840" i="51"/>
  <c r="BZ841" i="51"/>
  <c r="BZ842" i="51"/>
  <c r="BZ843" i="51"/>
  <c r="BZ844" i="51"/>
  <c r="BZ845" i="51"/>
  <c r="BZ846" i="51"/>
  <c r="BZ847" i="51"/>
  <c r="BZ848" i="51"/>
  <c r="BZ849" i="51"/>
  <c r="BZ850" i="51"/>
  <c r="BZ851" i="51"/>
  <c r="BZ852" i="51"/>
  <c r="BZ853" i="51"/>
  <c r="BZ854" i="51"/>
  <c r="BZ855" i="51"/>
  <c r="BZ856" i="51"/>
  <c r="BZ857" i="51"/>
  <c r="BZ858" i="51"/>
  <c r="BZ859" i="51"/>
  <c r="BZ860" i="51"/>
  <c r="BZ861" i="51"/>
  <c r="BZ862" i="51"/>
  <c r="BZ863" i="51"/>
  <c r="BZ864" i="51"/>
  <c r="BZ865" i="51"/>
  <c r="BZ866" i="51"/>
  <c r="BZ867" i="51"/>
  <c r="BZ868" i="51"/>
  <c r="BZ869" i="51"/>
  <c r="BZ870" i="51"/>
  <c r="BZ871" i="51"/>
  <c r="BZ872" i="51"/>
  <c r="BZ873" i="51"/>
  <c r="BZ874" i="51"/>
  <c r="BZ875" i="51"/>
  <c r="BZ876" i="51"/>
  <c r="BZ877" i="51"/>
  <c r="BZ878" i="51"/>
  <c r="BZ879" i="51"/>
  <c r="BZ880" i="51"/>
  <c r="BZ881" i="51"/>
  <c r="BZ882" i="51"/>
  <c r="BZ883" i="51"/>
  <c r="BZ884" i="51"/>
  <c r="BZ885" i="51"/>
  <c r="BZ886" i="51"/>
  <c r="BZ887" i="51"/>
  <c r="BZ888" i="51"/>
  <c r="BZ889" i="51"/>
  <c r="BZ890" i="51"/>
  <c r="BZ891" i="51"/>
  <c r="BZ892" i="51"/>
  <c r="BZ893" i="51"/>
  <c r="BZ894" i="51"/>
  <c r="BZ895" i="51"/>
  <c r="BZ896" i="51"/>
  <c r="BZ897" i="51"/>
  <c r="BZ898" i="51"/>
  <c r="BZ899" i="51"/>
  <c r="BZ900" i="51"/>
  <c r="BZ901" i="51"/>
  <c r="BZ902" i="51"/>
  <c r="BZ903" i="51"/>
  <c r="BZ904" i="51"/>
  <c r="BZ905" i="51"/>
  <c r="BZ906" i="51"/>
  <c r="BZ907" i="51"/>
  <c r="BZ908" i="51"/>
  <c r="BZ909" i="51"/>
  <c r="BZ910" i="51"/>
  <c r="BZ911" i="51"/>
  <c r="BZ912" i="51"/>
  <c r="BZ913" i="51"/>
  <c r="BZ914" i="51"/>
  <c r="BZ915" i="51"/>
  <c r="BZ916" i="51"/>
  <c r="BZ917" i="51"/>
  <c r="BZ918" i="51"/>
  <c r="BZ919" i="51"/>
  <c r="BZ920" i="51"/>
  <c r="BZ921" i="51"/>
  <c r="BZ922" i="51"/>
  <c r="BZ923" i="51"/>
  <c r="BZ924" i="51"/>
  <c r="BZ925" i="51"/>
  <c r="BZ926" i="51"/>
  <c r="BZ927" i="51"/>
  <c r="BZ928" i="51"/>
  <c r="BZ929" i="51"/>
  <c r="BZ930" i="51"/>
  <c r="BZ931" i="51"/>
  <c r="BZ932" i="51"/>
  <c r="BZ933" i="51"/>
  <c r="BZ934" i="51"/>
  <c r="BZ935" i="51"/>
  <c r="BZ936" i="51"/>
  <c r="BZ937" i="51"/>
  <c r="BZ938" i="51"/>
  <c r="BZ939" i="51"/>
  <c r="BZ940" i="51"/>
  <c r="BZ941" i="51"/>
  <c r="BZ942" i="51"/>
  <c r="BZ943" i="51"/>
  <c r="BZ944" i="51"/>
  <c r="BZ945" i="51"/>
  <c r="BZ946" i="51"/>
  <c r="BZ947" i="51"/>
  <c r="BZ948" i="51"/>
  <c r="BZ949" i="51"/>
  <c r="BZ950" i="51"/>
  <c r="BZ951" i="51"/>
  <c r="BZ952" i="51"/>
  <c r="BZ953" i="51"/>
  <c r="BZ954" i="51"/>
  <c r="BZ955" i="51"/>
  <c r="BZ956" i="51"/>
  <c r="BZ957" i="51"/>
  <c r="BZ958" i="51"/>
  <c r="BZ959" i="51"/>
  <c r="BZ960" i="51"/>
  <c r="BZ961" i="51"/>
  <c r="BZ962" i="51"/>
  <c r="BZ963" i="51"/>
  <c r="BZ964" i="51"/>
  <c r="BZ965" i="51"/>
  <c r="BZ966" i="51"/>
  <c r="BZ967" i="51"/>
  <c r="BZ968" i="51"/>
  <c r="BZ969" i="51"/>
  <c r="BZ970" i="51"/>
  <c r="BZ971" i="51"/>
  <c r="BZ972" i="51"/>
  <c r="BZ973" i="51"/>
  <c r="BZ974" i="51"/>
  <c r="BZ975" i="51"/>
  <c r="BZ976" i="51"/>
  <c r="BZ977" i="51"/>
  <c r="BZ978" i="51"/>
  <c r="BZ979" i="51"/>
  <c r="BZ980" i="51"/>
  <c r="BZ981" i="51"/>
  <c r="BZ982" i="51"/>
  <c r="BZ983" i="51"/>
  <c r="BZ984" i="51"/>
  <c r="BZ985" i="51"/>
  <c r="BZ986" i="51"/>
  <c r="BZ987" i="51"/>
  <c r="BZ988" i="51"/>
  <c r="BZ989" i="51"/>
  <c r="BZ990" i="51"/>
  <c r="BZ991" i="51"/>
  <c r="BZ992" i="51"/>
  <c r="BZ993" i="51"/>
  <c r="BZ994" i="51"/>
  <c r="BZ995" i="51"/>
  <c r="BZ996" i="51"/>
  <c r="BZ997" i="51"/>
  <c r="BZ998" i="51"/>
  <c r="BZ999" i="51"/>
  <c r="BZ1000" i="51"/>
  <c r="BZ1001" i="51"/>
  <c r="BZ1002" i="51"/>
  <c r="BZ1003" i="51"/>
  <c r="BZ1004" i="51"/>
  <c r="BZ1005" i="51"/>
  <c r="BZ1006" i="51"/>
  <c r="BZ1007" i="51"/>
  <c r="BZ1008" i="51"/>
  <c r="BZ1009" i="51"/>
  <c r="BZ1010" i="51"/>
  <c r="BZ1011" i="51"/>
  <c r="BZ1012" i="51"/>
  <c r="BZ1013" i="51"/>
  <c r="BZ1014" i="51"/>
  <c r="BZ1015" i="51"/>
  <c r="BZ1016" i="51"/>
  <c r="BZ1017" i="51"/>
  <c r="BZ1018" i="51"/>
  <c r="BZ1019" i="51"/>
  <c r="BZ1020" i="51"/>
  <c r="BZ1021" i="51"/>
  <c r="BZ1022" i="51"/>
  <c r="BZ1023" i="51"/>
  <c r="BZ1024" i="51"/>
  <c r="BZ1025" i="51"/>
  <c r="BZ1026" i="51"/>
  <c r="BZ1027" i="51"/>
  <c r="BZ1028" i="51"/>
  <c r="BZ1029" i="51"/>
  <c r="BZ1030" i="51"/>
  <c r="BZ1031" i="51"/>
  <c r="BZ1032" i="51"/>
  <c r="BZ1033" i="51"/>
  <c r="BZ1034" i="51"/>
  <c r="BZ1035" i="51"/>
  <c r="BZ1036" i="51"/>
  <c r="BZ1037" i="51"/>
  <c r="BZ1038" i="51"/>
  <c r="BZ1039" i="51"/>
  <c r="BZ1040" i="51"/>
  <c r="BZ1041" i="51"/>
  <c r="BZ1042" i="51"/>
  <c r="BZ1043" i="51"/>
  <c r="BZ1044" i="51"/>
  <c r="BZ1045" i="51"/>
  <c r="BZ1046" i="51"/>
  <c r="BZ1047" i="51"/>
  <c r="BZ1048" i="51"/>
  <c r="BZ1049" i="51"/>
  <c r="BZ1050" i="51"/>
  <c r="BZ1051" i="51"/>
  <c r="BZ1052" i="51"/>
  <c r="BZ1053" i="51"/>
  <c r="BZ1054" i="51"/>
  <c r="BZ1055" i="51"/>
  <c r="BZ1056" i="51"/>
  <c r="BZ1057" i="51"/>
  <c r="BZ1058" i="51"/>
  <c r="BZ1059" i="51"/>
  <c r="BZ1060" i="51"/>
  <c r="BZ1061" i="51"/>
  <c r="BZ1062" i="51"/>
  <c r="BZ1063" i="51"/>
  <c r="BZ1064" i="51"/>
  <c r="BZ1065" i="51"/>
  <c r="BZ1066" i="51"/>
  <c r="BZ1067" i="51"/>
  <c r="BZ1068" i="51"/>
  <c r="BZ1069" i="51"/>
  <c r="BZ1070" i="51"/>
  <c r="BZ1071" i="51"/>
  <c r="BZ1072" i="51"/>
  <c r="BZ1073" i="51"/>
  <c r="BZ1074" i="51"/>
  <c r="BZ1075" i="51"/>
  <c r="BZ1076" i="51"/>
  <c r="BZ1077" i="51"/>
  <c r="BZ1078" i="51"/>
  <c r="BZ1079" i="51"/>
  <c r="BZ1080" i="51"/>
  <c r="BZ1081" i="51"/>
  <c r="BZ1082" i="51"/>
  <c r="BZ1083" i="51"/>
  <c r="BZ1084" i="51"/>
  <c r="BZ1085" i="51"/>
  <c r="BZ1086" i="51"/>
  <c r="BZ1087" i="51"/>
  <c r="BZ1088" i="51"/>
  <c r="BZ1089" i="51"/>
  <c r="BZ1090" i="51"/>
  <c r="BZ1091" i="51"/>
  <c r="BZ1092" i="51"/>
  <c r="BZ1093" i="51"/>
  <c r="BZ1094" i="51"/>
  <c r="BZ1095" i="51"/>
  <c r="BZ1096" i="51"/>
  <c r="BZ1097" i="51"/>
  <c r="BZ1098" i="51"/>
  <c r="BZ1099" i="51"/>
  <c r="BZ1100" i="51"/>
  <c r="BZ1101" i="51"/>
  <c r="BZ1102" i="51"/>
  <c r="BZ1103" i="51"/>
  <c r="BZ1104" i="51"/>
  <c r="BZ1105" i="51"/>
  <c r="BZ1106" i="51"/>
  <c r="BZ1107" i="51"/>
  <c r="BZ1108" i="51"/>
  <c r="BZ1109" i="51"/>
  <c r="BZ1110" i="51"/>
  <c r="BZ1111" i="51"/>
  <c r="BZ1112" i="51"/>
  <c r="BZ1113" i="51"/>
  <c r="BZ1114" i="51"/>
  <c r="BZ1115" i="51"/>
  <c r="BZ1116" i="51"/>
  <c r="BZ1117" i="51"/>
  <c r="BZ1118" i="51"/>
  <c r="BZ1119" i="51"/>
  <c r="BZ1120" i="51"/>
  <c r="BZ1121" i="51"/>
  <c r="BZ1122" i="51"/>
  <c r="BZ1123" i="51"/>
  <c r="BZ1124" i="51"/>
  <c r="BZ1125" i="51"/>
  <c r="BZ1126" i="51"/>
  <c r="BZ1127" i="51"/>
  <c r="BZ1128" i="51"/>
  <c r="BZ1129" i="51"/>
  <c r="BZ1130" i="51"/>
  <c r="BZ1131" i="51"/>
  <c r="BZ1132" i="51"/>
  <c r="BZ1133" i="51"/>
  <c r="BZ1134" i="51"/>
  <c r="BZ1135" i="51"/>
  <c r="BZ1136" i="51"/>
  <c r="BZ1137" i="51"/>
  <c r="BZ1138" i="51"/>
  <c r="BZ1139" i="51"/>
  <c r="BZ1140" i="51"/>
  <c r="BZ1141" i="51"/>
  <c r="BZ1142" i="51"/>
  <c r="BZ1143" i="51"/>
  <c r="BZ1144" i="51"/>
  <c r="BZ1145" i="51"/>
  <c r="BZ1146" i="51"/>
  <c r="BZ1147" i="51"/>
  <c r="BZ1148" i="51"/>
  <c r="BZ1149" i="51"/>
  <c r="BZ1150" i="51"/>
  <c r="BZ1151" i="51"/>
  <c r="BZ1152" i="51"/>
  <c r="BZ1153" i="51"/>
  <c r="BZ1154" i="51"/>
  <c r="BZ1155" i="51"/>
  <c r="BZ1156" i="51"/>
  <c r="BZ1157" i="51"/>
  <c r="BZ1158" i="51"/>
  <c r="BZ1159" i="51"/>
  <c r="BZ1160" i="51"/>
  <c r="BZ1161" i="51"/>
  <c r="BZ1162" i="51"/>
  <c r="BZ1163" i="51"/>
  <c r="BZ1164" i="51"/>
  <c r="BZ1165" i="51"/>
  <c r="BZ1166" i="51"/>
  <c r="BZ1167" i="51"/>
  <c r="BZ1168" i="51"/>
  <c r="BZ1169" i="51"/>
  <c r="BZ1170" i="51"/>
  <c r="BZ1171" i="51"/>
  <c r="BZ1172" i="51"/>
  <c r="BZ1173" i="51"/>
  <c r="BZ1174" i="51"/>
  <c r="BZ1175" i="51"/>
  <c r="BZ1176" i="51"/>
  <c r="BZ1177" i="51"/>
  <c r="BZ1178" i="51"/>
  <c r="BZ1179" i="51"/>
  <c r="BZ1180" i="51"/>
  <c r="BZ1181" i="51"/>
  <c r="BZ1182" i="51"/>
  <c r="BZ1183" i="51"/>
  <c r="BZ1184" i="51"/>
  <c r="BZ1185" i="51"/>
  <c r="BZ1186" i="51"/>
  <c r="BZ1187" i="51"/>
  <c r="BZ1188" i="51"/>
  <c r="BZ1189" i="51"/>
  <c r="BZ1190" i="51"/>
  <c r="BZ1191" i="51"/>
  <c r="BZ1192" i="51"/>
  <c r="BZ1193" i="51"/>
  <c r="BZ1194" i="51"/>
  <c r="BZ1195" i="51"/>
  <c r="BZ1196" i="51"/>
  <c r="BZ1197" i="51"/>
  <c r="BZ1198" i="51"/>
  <c r="BZ1199" i="51"/>
  <c r="BZ1200" i="51"/>
  <c r="BZ1201" i="51"/>
  <c r="BZ1202" i="51"/>
  <c r="BZ1203" i="51"/>
  <c r="BZ1204" i="51"/>
  <c r="BZ1205" i="51"/>
  <c r="BZ1206" i="51"/>
  <c r="BZ1207" i="51"/>
  <c r="BZ1208" i="51"/>
  <c r="BZ1209" i="51"/>
  <c r="BZ1210" i="51"/>
  <c r="BZ1211" i="51"/>
  <c r="BZ1212" i="51"/>
  <c r="BZ1213" i="51"/>
  <c r="BZ1214" i="51"/>
  <c r="BZ1215" i="51"/>
  <c r="BZ1216" i="51"/>
  <c r="BZ1217" i="51"/>
  <c r="BZ1218" i="51"/>
  <c r="BZ1219" i="51"/>
  <c r="BZ1220" i="51"/>
  <c r="BZ1221" i="51"/>
  <c r="BZ1222" i="51"/>
  <c r="BZ1223" i="51"/>
  <c r="BZ1224" i="51"/>
  <c r="BZ1225" i="51"/>
  <c r="BZ1226" i="51"/>
  <c r="BZ1227" i="51"/>
  <c r="BZ1228" i="51"/>
  <c r="BZ1229" i="51"/>
  <c r="BZ1230" i="51"/>
  <c r="BZ1231" i="51"/>
  <c r="BZ1232" i="51"/>
  <c r="BZ1233" i="51"/>
  <c r="BZ1234" i="51"/>
  <c r="BZ1235" i="51"/>
  <c r="BZ1236" i="51"/>
  <c r="BZ1237" i="51"/>
  <c r="BZ1238" i="51"/>
  <c r="BZ1239" i="51"/>
  <c r="BZ1240" i="51"/>
  <c r="BZ1241" i="51"/>
  <c r="BZ1242" i="51"/>
  <c r="BZ1243" i="51"/>
  <c r="BZ1244" i="51"/>
  <c r="BZ1245" i="51"/>
  <c r="BZ1246" i="51"/>
  <c r="BZ1247" i="51"/>
  <c r="BZ1248" i="51"/>
  <c r="BZ1249" i="51"/>
  <c r="BZ1250" i="51"/>
  <c r="BZ1251" i="51"/>
  <c r="BZ1252" i="51"/>
  <c r="BZ1253" i="51"/>
  <c r="BZ1254" i="51"/>
  <c r="BZ1255" i="51"/>
  <c r="BZ1256" i="51"/>
  <c r="BZ1257" i="51"/>
  <c r="BZ1258" i="51"/>
  <c r="BZ1259" i="51"/>
  <c r="BZ1260" i="51"/>
  <c r="L249" i="51"/>
  <c r="L250" i="51"/>
  <c r="L251" i="51"/>
  <c r="L252" i="51"/>
  <c r="L253" i="51"/>
  <c r="L254" i="51"/>
  <c r="L255" i="51"/>
  <c r="L256" i="51"/>
  <c r="L257" i="51"/>
  <c r="L258" i="51"/>
  <c r="L259" i="51"/>
  <c r="L260" i="51"/>
  <c r="L261" i="51"/>
  <c r="L262" i="51"/>
  <c r="L263" i="51"/>
  <c r="L264" i="51"/>
  <c r="L265" i="51"/>
  <c r="L266" i="51"/>
  <c r="L267" i="51"/>
  <c r="L268" i="51"/>
  <c r="L269" i="51"/>
  <c r="L270" i="51"/>
  <c r="L271" i="51"/>
  <c r="L272" i="51"/>
  <c r="L273" i="51"/>
  <c r="L274" i="51"/>
  <c r="L275" i="51"/>
  <c r="L276" i="51"/>
  <c r="L277" i="51"/>
  <c r="L278" i="51"/>
  <c r="L279" i="51"/>
  <c r="L280" i="51"/>
  <c r="L281" i="51"/>
  <c r="L282" i="51"/>
  <c r="L283" i="51"/>
  <c r="L284" i="51"/>
  <c r="L285" i="51"/>
  <c r="L286" i="51"/>
  <c r="L287" i="51"/>
  <c r="L288" i="51"/>
  <c r="L289" i="51"/>
  <c r="L290" i="51"/>
  <c r="L291" i="51"/>
  <c r="L292" i="51"/>
  <c r="L293" i="51"/>
  <c r="L294" i="51"/>
  <c r="L295" i="51"/>
  <c r="L296" i="51"/>
  <c r="L297" i="51"/>
  <c r="L298" i="51"/>
  <c r="L299" i="51"/>
  <c r="L300" i="51"/>
  <c r="L301" i="51"/>
  <c r="L302" i="51"/>
  <c r="L303" i="51"/>
  <c r="L304" i="51"/>
  <c r="L305" i="51"/>
  <c r="L306" i="51"/>
  <c r="L307" i="51"/>
  <c r="L308" i="51"/>
  <c r="L309" i="51"/>
  <c r="L310" i="51"/>
  <c r="L311" i="51"/>
  <c r="L312" i="51"/>
  <c r="L313" i="51"/>
  <c r="L314" i="51"/>
  <c r="L315" i="51"/>
  <c r="L316" i="51"/>
  <c r="L317" i="51"/>
  <c r="L318" i="51"/>
  <c r="L319" i="51"/>
  <c r="L320" i="51"/>
  <c r="L321" i="51"/>
  <c r="L323" i="51"/>
  <c r="L324" i="51"/>
  <c r="L325" i="51"/>
  <c r="L326" i="51"/>
  <c r="L327" i="51"/>
  <c r="L328" i="51"/>
  <c r="L329" i="51"/>
  <c r="L330" i="51"/>
  <c r="L331" i="51"/>
  <c r="L332" i="51"/>
  <c r="L333" i="51"/>
  <c r="L334" i="51"/>
  <c r="L335" i="51"/>
  <c r="L336" i="51"/>
  <c r="L337" i="51"/>
  <c r="L338" i="51"/>
  <c r="L339" i="51"/>
  <c r="L340" i="51"/>
  <c r="L341" i="51"/>
  <c r="L342" i="51"/>
  <c r="L343" i="51"/>
  <c r="L344" i="51"/>
  <c r="L345" i="51"/>
  <c r="L346" i="51"/>
  <c r="L348" i="51"/>
  <c r="L349" i="51"/>
  <c r="L350" i="51"/>
  <c r="L351" i="51"/>
  <c r="L352" i="51"/>
  <c r="L354" i="51"/>
  <c r="L355" i="51"/>
  <c r="L356" i="51"/>
  <c r="L357" i="51"/>
  <c r="L358" i="51"/>
  <c r="L359" i="51"/>
  <c r="L360" i="51"/>
  <c r="L361" i="51"/>
  <c r="L362" i="51"/>
  <c r="L363" i="51"/>
  <c r="L364" i="51"/>
  <c r="L365" i="51"/>
  <c r="L366" i="51"/>
  <c r="L367" i="51"/>
  <c r="L368" i="51"/>
  <c r="L369" i="51"/>
  <c r="L370" i="51"/>
  <c r="L371" i="51"/>
  <c r="L372" i="51"/>
  <c r="L373" i="51"/>
  <c r="L374" i="51"/>
  <c r="L375" i="51"/>
  <c r="L376" i="51"/>
  <c r="L377" i="51"/>
  <c r="L378" i="51"/>
  <c r="L379" i="51"/>
  <c r="L380" i="51"/>
  <c r="L381" i="51"/>
  <c r="L382" i="51"/>
  <c r="L383" i="51"/>
  <c r="L384" i="51"/>
  <c r="L385" i="51"/>
  <c r="L386" i="51"/>
  <c r="L387" i="51"/>
  <c r="L388" i="51"/>
  <c r="L389" i="51"/>
  <c r="L390" i="51"/>
  <c r="L391" i="51"/>
  <c r="L392" i="51"/>
  <c r="L393" i="51"/>
  <c r="L394" i="51"/>
  <c r="L395" i="51"/>
  <c r="L396" i="51"/>
  <c r="L397" i="51"/>
  <c r="L398" i="51"/>
  <c r="L399" i="51"/>
  <c r="L405" i="51"/>
  <c r="L406" i="51"/>
  <c r="L407" i="51"/>
  <c r="L408" i="51"/>
  <c r="L409" i="51"/>
  <c r="L410" i="51"/>
  <c r="L411" i="51"/>
  <c r="L412" i="51"/>
  <c r="L413" i="51"/>
  <c r="L414" i="51"/>
  <c r="L415" i="51"/>
  <c r="L416" i="51"/>
  <c r="L417" i="51"/>
  <c r="L418" i="51"/>
  <c r="L419" i="51"/>
  <c r="L420" i="51"/>
  <c r="L421" i="51"/>
  <c r="L422" i="51"/>
  <c r="L423" i="51"/>
  <c r="L424" i="51"/>
  <c r="L425" i="51"/>
  <c r="L426" i="51"/>
  <c r="L427" i="51"/>
  <c r="L428" i="51"/>
  <c r="L429" i="51"/>
  <c r="L430" i="51"/>
  <c r="L431" i="51"/>
  <c r="L432" i="51"/>
  <c r="L433" i="51"/>
  <c r="L434" i="51"/>
  <c r="L435" i="51"/>
  <c r="L436" i="51"/>
  <c r="L437" i="51"/>
  <c r="L438" i="51"/>
  <c r="L439" i="51"/>
  <c r="L440" i="51"/>
  <c r="L441" i="51"/>
  <c r="L442" i="51"/>
  <c r="L443" i="51"/>
  <c r="L444" i="51"/>
  <c r="L445" i="51"/>
  <c r="L446" i="51"/>
  <c r="L447" i="51"/>
  <c r="L448" i="51"/>
  <c r="L449" i="51"/>
  <c r="L450" i="51"/>
  <c r="L451" i="51"/>
  <c r="L452" i="51"/>
  <c r="L453" i="51"/>
  <c r="L454" i="51"/>
  <c r="L455" i="51"/>
  <c r="L456" i="51"/>
  <c r="L457" i="51"/>
  <c r="L458" i="51"/>
  <c r="L459" i="51"/>
  <c r="L460" i="51"/>
  <c r="L461" i="51"/>
  <c r="L462" i="51"/>
  <c r="L463" i="51"/>
  <c r="L464" i="51"/>
  <c r="L465" i="51"/>
  <c r="L466" i="51"/>
  <c r="L467" i="51"/>
  <c r="L468" i="51"/>
  <c r="L470" i="51"/>
  <c r="L471" i="51"/>
  <c r="L472" i="51"/>
  <c r="L473" i="51"/>
  <c r="L474" i="51"/>
  <c r="L475" i="51"/>
  <c r="L476" i="51"/>
  <c r="L477" i="51"/>
  <c r="L478" i="51"/>
  <c r="L479" i="51"/>
  <c r="L480" i="51"/>
  <c r="L481" i="51"/>
  <c r="L482" i="51"/>
  <c r="L483" i="51"/>
  <c r="L484" i="51"/>
  <c r="L485" i="51"/>
  <c r="L486" i="51"/>
  <c r="L487" i="51"/>
  <c r="L488" i="51"/>
  <c r="L489" i="51"/>
  <c r="L490" i="51"/>
  <c r="L491" i="51"/>
  <c r="L492" i="51"/>
  <c r="L493" i="51"/>
  <c r="L494" i="51"/>
  <c r="L495" i="51"/>
  <c r="L496" i="51"/>
  <c r="L497" i="51"/>
  <c r="L498" i="51"/>
  <c r="L499" i="51"/>
  <c r="L500" i="51"/>
  <c r="L501" i="51"/>
  <c r="L502" i="51"/>
  <c r="L503" i="51"/>
  <c r="L504" i="51"/>
  <c r="L505" i="51"/>
  <c r="L506" i="51"/>
  <c r="L507" i="51"/>
  <c r="L508" i="51"/>
  <c r="L509" i="51"/>
  <c r="L510" i="51"/>
  <c r="L511" i="51"/>
  <c r="L512" i="51"/>
  <c r="L513" i="51"/>
  <c r="L514" i="51"/>
  <c r="L515" i="51"/>
  <c r="L516" i="51"/>
  <c r="L517" i="51"/>
  <c r="L518" i="51"/>
  <c r="L519" i="51"/>
  <c r="L520" i="51"/>
  <c r="L521" i="51"/>
  <c r="L523" i="51"/>
  <c r="L524" i="51"/>
  <c r="L525" i="51"/>
  <c r="L526" i="51"/>
  <c r="L527" i="51"/>
  <c r="L528" i="51"/>
  <c r="L529" i="51"/>
  <c r="L530" i="51"/>
  <c r="L531" i="51"/>
  <c r="L532" i="51"/>
  <c r="L533" i="51"/>
  <c r="L534" i="51"/>
  <c r="L535" i="51"/>
  <c r="L536" i="51"/>
  <c r="L537" i="51"/>
  <c r="L538" i="51"/>
  <c r="L539" i="51"/>
  <c r="L540" i="51"/>
  <c r="L541" i="51"/>
  <c r="L542" i="51"/>
  <c r="L543" i="51"/>
  <c r="L544" i="51"/>
  <c r="L545" i="51"/>
  <c r="L546" i="51"/>
  <c r="L547" i="51"/>
  <c r="L548" i="51"/>
  <c r="L549" i="51"/>
  <c r="L550" i="51"/>
  <c r="L551" i="51"/>
  <c r="L552" i="51"/>
  <c r="L553" i="51"/>
  <c r="L554" i="51"/>
  <c r="L555" i="51"/>
  <c r="L556" i="51"/>
  <c r="L557" i="51"/>
  <c r="L558" i="51"/>
  <c r="L559" i="51"/>
  <c r="L560" i="51"/>
  <c r="L561" i="51"/>
  <c r="L562" i="51"/>
  <c r="L563" i="51"/>
  <c r="L564" i="51"/>
  <c r="L565" i="51"/>
  <c r="L566" i="51"/>
  <c r="L567" i="51"/>
  <c r="L568" i="51"/>
  <c r="L569" i="51"/>
  <c r="L570" i="51"/>
  <c r="L571" i="51"/>
  <c r="L572" i="51"/>
  <c r="L573" i="51"/>
  <c r="L574" i="51"/>
  <c r="L575" i="51"/>
  <c r="L576" i="51"/>
  <c r="L577" i="51"/>
  <c r="L578" i="51"/>
  <c r="L579" i="51"/>
  <c r="L580" i="51"/>
  <c r="L581" i="51"/>
  <c r="L582" i="51"/>
  <c r="L583" i="51"/>
  <c r="L584" i="51"/>
  <c r="L585" i="51"/>
  <c r="L586" i="51"/>
  <c r="L587" i="51"/>
  <c r="L588" i="51"/>
  <c r="L589" i="51"/>
  <c r="L590" i="51"/>
  <c r="L591" i="51"/>
  <c r="L592" i="51"/>
  <c r="L593" i="51"/>
  <c r="L594" i="51"/>
  <c r="L595" i="51"/>
  <c r="L596" i="51"/>
  <c r="L597" i="51"/>
  <c r="L598" i="51"/>
  <c r="L599" i="51"/>
  <c r="L600" i="51"/>
  <c r="L601" i="51"/>
  <c r="L602" i="51"/>
  <c r="L603" i="51"/>
  <c r="L604" i="51"/>
  <c r="L605" i="51"/>
  <c r="L606" i="51"/>
  <c r="L607" i="51"/>
  <c r="L608" i="51"/>
  <c r="L609" i="51"/>
  <c r="L610" i="51"/>
  <c r="L611" i="51"/>
  <c r="L612" i="51"/>
  <c r="L613" i="51"/>
  <c r="L614" i="51"/>
  <c r="L615" i="51"/>
  <c r="L616" i="51"/>
  <c r="L617" i="51"/>
  <c r="L618" i="51"/>
  <c r="L619" i="51"/>
  <c r="L620" i="51"/>
  <c r="L621" i="51"/>
  <c r="L622" i="51"/>
  <c r="L623" i="51"/>
  <c r="L624" i="51"/>
  <c r="L625" i="51"/>
  <c r="L626" i="51"/>
  <c r="L627" i="51"/>
  <c r="L628" i="51"/>
  <c r="L629" i="51"/>
  <c r="L630" i="51"/>
  <c r="L631" i="51"/>
  <c r="L632" i="51"/>
  <c r="L633" i="51"/>
  <c r="L634" i="51"/>
  <c r="L635" i="51"/>
  <c r="L636" i="51"/>
  <c r="L637" i="51"/>
  <c r="L638" i="51"/>
  <c r="L639" i="51"/>
  <c r="L640" i="51"/>
  <c r="L641" i="51"/>
  <c r="L642" i="51"/>
  <c r="L643" i="51"/>
  <c r="L644" i="51"/>
  <c r="L645" i="51"/>
  <c r="L646" i="51"/>
  <c r="L647" i="51"/>
  <c r="L648" i="51"/>
  <c r="L649" i="51"/>
  <c r="L650" i="51"/>
  <c r="L651" i="51"/>
  <c r="L652" i="51"/>
  <c r="L653" i="51"/>
  <c r="L654" i="51"/>
  <c r="L655" i="51"/>
  <c r="L656" i="51"/>
  <c r="L657" i="51"/>
  <c r="L658" i="51"/>
  <c r="L659" i="51"/>
  <c r="L660" i="51"/>
  <c r="L661" i="51"/>
  <c r="L662" i="51"/>
  <c r="L663" i="51"/>
  <c r="L664" i="51"/>
  <c r="L665" i="51"/>
  <c r="L666" i="51"/>
  <c r="L667" i="51"/>
  <c r="L668" i="51"/>
  <c r="L669" i="51"/>
  <c r="L670" i="51"/>
  <c r="L671" i="51"/>
  <c r="L672" i="51"/>
  <c r="L673" i="51"/>
  <c r="L674" i="51"/>
  <c r="L675" i="51"/>
  <c r="L676" i="51"/>
  <c r="L677" i="51"/>
  <c r="L678" i="51"/>
  <c r="L679" i="51"/>
  <c r="L680" i="51"/>
  <c r="L681" i="51"/>
  <c r="L682" i="51"/>
  <c r="L683" i="51"/>
  <c r="L684" i="51"/>
  <c r="L685" i="51"/>
  <c r="L686" i="51"/>
  <c r="L687" i="51"/>
  <c r="L688" i="51"/>
  <c r="L689" i="51"/>
  <c r="L690" i="51"/>
  <c r="L691" i="51"/>
  <c r="L692" i="51"/>
  <c r="L693" i="51"/>
  <c r="L694" i="51"/>
  <c r="L695" i="51"/>
  <c r="L696" i="51"/>
  <c r="L697" i="51"/>
  <c r="L698" i="51"/>
  <c r="L699" i="51"/>
  <c r="L700" i="51"/>
  <c r="L701" i="51"/>
  <c r="L702" i="51"/>
  <c r="L703" i="51"/>
  <c r="L704" i="51"/>
  <c r="L705" i="51"/>
  <c r="L706" i="51"/>
  <c r="L707" i="51"/>
  <c r="L708" i="51"/>
  <c r="L709" i="51"/>
  <c r="L710" i="51"/>
  <c r="L711" i="51"/>
  <c r="L712" i="51"/>
  <c r="L713" i="51"/>
  <c r="L714" i="51"/>
  <c r="L715" i="51"/>
  <c r="L716" i="51"/>
  <c r="L717" i="51"/>
  <c r="L718" i="51"/>
  <c r="L719" i="51"/>
  <c r="L720" i="51"/>
  <c r="L721" i="51"/>
  <c r="L722" i="51"/>
  <c r="L723" i="51"/>
  <c r="L724" i="51"/>
  <c r="L725" i="51"/>
  <c r="L726" i="51"/>
  <c r="L727" i="51"/>
  <c r="L728" i="51"/>
  <c r="L729" i="51"/>
  <c r="L730" i="51"/>
  <c r="L731" i="51"/>
  <c r="L732" i="51"/>
  <c r="L733" i="51"/>
  <c r="L734" i="51"/>
  <c r="L735" i="51"/>
  <c r="L736" i="51"/>
  <c r="L737" i="51"/>
  <c r="L738" i="51"/>
  <c r="L739" i="51"/>
  <c r="L740" i="51"/>
  <c r="L741" i="51"/>
  <c r="L742" i="51"/>
  <c r="L743" i="51"/>
  <c r="L744" i="51"/>
  <c r="L745" i="51"/>
  <c r="L746" i="51"/>
  <c r="L747" i="51"/>
  <c r="L748" i="51"/>
  <c r="L749" i="51"/>
  <c r="L750" i="51"/>
  <c r="L751" i="51"/>
  <c r="L752" i="51"/>
  <c r="L753" i="51"/>
  <c r="L754" i="51"/>
  <c r="L755" i="51"/>
  <c r="L756" i="51"/>
  <c r="L757" i="51"/>
  <c r="L758" i="51"/>
  <c r="L759" i="51"/>
  <c r="L760" i="51"/>
  <c r="L761" i="51"/>
  <c r="L762" i="51"/>
  <c r="L763" i="51"/>
  <c r="L764" i="51"/>
  <c r="L765" i="51"/>
  <c r="L766" i="51"/>
  <c r="L767" i="51"/>
  <c r="L768" i="51"/>
  <c r="L769" i="51"/>
  <c r="L770" i="51"/>
  <c r="L771" i="51"/>
  <c r="L772" i="51"/>
  <c r="L773" i="51"/>
  <c r="L774" i="51"/>
  <c r="L775" i="51"/>
  <c r="L776" i="51"/>
  <c r="L777" i="51"/>
  <c r="L778" i="51"/>
  <c r="L779" i="51"/>
  <c r="L780" i="51"/>
  <c r="L781" i="51"/>
  <c r="L782" i="51"/>
  <c r="L783" i="51"/>
  <c r="L784" i="51"/>
  <c r="L785" i="51"/>
  <c r="L786" i="51"/>
  <c r="L787" i="51"/>
  <c r="L788" i="51"/>
  <c r="L789" i="51"/>
  <c r="L790" i="51"/>
  <c r="L791" i="51"/>
  <c r="L792" i="51"/>
  <c r="L793" i="51"/>
  <c r="L794" i="51"/>
  <c r="L795" i="51"/>
  <c r="L796" i="51"/>
  <c r="L797" i="51"/>
  <c r="L798" i="51"/>
  <c r="L799" i="51"/>
  <c r="L800" i="51"/>
  <c r="L801" i="51"/>
  <c r="L802" i="51"/>
  <c r="L803" i="51"/>
  <c r="L804" i="51"/>
  <c r="L805" i="51"/>
  <c r="L806" i="51"/>
  <c r="L807" i="51"/>
  <c r="L808" i="51"/>
  <c r="L809" i="51"/>
  <c r="L810" i="51"/>
  <c r="L811" i="51"/>
  <c r="L812" i="51"/>
  <c r="L813" i="51"/>
  <c r="L814" i="51"/>
  <c r="L815" i="51"/>
  <c r="L816" i="51"/>
  <c r="L817" i="51"/>
  <c r="L818" i="51"/>
  <c r="L819" i="51"/>
  <c r="L820" i="51"/>
  <c r="L821" i="51"/>
  <c r="L822" i="51"/>
  <c r="L823" i="51"/>
  <c r="L824" i="51"/>
  <c r="L825" i="51"/>
  <c r="L826" i="51"/>
  <c r="L827" i="51"/>
  <c r="L828" i="51"/>
  <c r="L829" i="51"/>
  <c r="L830" i="51"/>
  <c r="L831" i="51"/>
  <c r="L832" i="51"/>
  <c r="L833" i="51"/>
  <c r="L834" i="51"/>
  <c r="L835" i="51"/>
  <c r="L836" i="51"/>
  <c r="L837" i="51"/>
  <c r="L838" i="51"/>
  <c r="L839" i="51"/>
  <c r="L840" i="51"/>
  <c r="L841" i="51"/>
  <c r="L842" i="51"/>
  <c r="L843" i="51"/>
  <c r="L844" i="51"/>
  <c r="L845" i="51"/>
  <c r="L846" i="51"/>
  <c r="L847" i="51"/>
  <c r="L848" i="51"/>
  <c r="L849" i="51"/>
  <c r="L850" i="51"/>
  <c r="L851" i="51"/>
  <c r="L852" i="51"/>
  <c r="L853" i="51"/>
  <c r="L854" i="51"/>
  <c r="L855" i="51"/>
  <c r="L856" i="51"/>
  <c r="L857" i="51"/>
  <c r="L858" i="51"/>
  <c r="L859" i="51"/>
  <c r="L860" i="51"/>
  <c r="L861" i="51"/>
  <c r="L862" i="51"/>
  <c r="L863" i="51"/>
  <c r="L864" i="51"/>
  <c r="L865" i="51"/>
  <c r="L866" i="51"/>
  <c r="L867" i="51"/>
  <c r="L868" i="51"/>
  <c r="L869" i="51"/>
  <c r="L870" i="51"/>
  <c r="L871" i="51"/>
  <c r="L872" i="51"/>
  <c r="L873" i="51"/>
  <c r="L874" i="51"/>
  <c r="L875" i="51"/>
  <c r="L876" i="51"/>
  <c r="L877" i="51"/>
  <c r="L878" i="51"/>
  <c r="L879" i="51"/>
  <c r="L880" i="51"/>
  <c r="L881" i="51"/>
  <c r="L882" i="51"/>
  <c r="L883" i="51"/>
  <c r="L884" i="51"/>
  <c r="L885" i="51"/>
  <c r="L886" i="51"/>
  <c r="L887" i="51"/>
  <c r="L888" i="51"/>
  <c r="L889" i="51"/>
  <c r="L890" i="51"/>
  <c r="L891" i="51"/>
  <c r="L892" i="51"/>
  <c r="L893" i="51"/>
  <c r="L894" i="51"/>
  <c r="L895" i="51"/>
  <c r="L896" i="51"/>
  <c r="L897" i="51"/>
  <c r="L898" i="51"/>
  <c r="L899" i="51"/>
  <c r="L900" i="51"/>
  <c r="L901" i="51"/>
  <c r="L902" i="51"/>
  <c r="L903" i="51"/>
  <c r="L904" i="51"/>
  <c r="L905" i="51"/>
  <c r="L906" i="51"/>
  <c r="L907" i="51"/>
  <c r="L908" i="51"/>
  <c r="L909" i="51"/>
  <c r="L910" i="51"/>
  <c r="L911" i="51"/>
  <c r="L912" i="51"/>
  <c r="L913" i="51"/>
  <c r="L914" i="51"/>
  <c r="L915" i="51"/>
  <c r="L916" i="51"/>
  <c r="L917" i="51"/>
  <c r="L918" i="51"/>
  <c r="L919" i="51"/>
  <c r="L920" i="51"/>
  <c r="L921" i="51"/>
  <c r="L922" i="51"/>
  <c r="L923" i="51"/>
  <c r="L924" i="51"/>
  <c r="L925" i="51"/>
  <c r="L926" i="51"/>
  <c r="L927" i="51"/>
  <c r="L928" i="51"/>
  <c r="L929" i="51"/>
  <c r="L930" i="51"/>
  <c r="L931" i="51"/>
  <c r="L932" i="51"/>
  <c r="L933" i="51"/>
  <c r="L934" i="51"/>
  <c r="L935" i="51"/>
  <c r="L936" i="51"/>
  <c r="L937" i="51"/>
  <c r="L938" i="51"/>
  <c r="L939" i="51"/>
  <c r="L940" i="51"/>
  <c r="L941" i="51"/>
  <c r="L942" i="51"/>
  <c r="L943" i="51"/>
  <c r="L944" i="51"/>
  <c r="L945" i="51"/>
  <c r="L946" i="51"/>
  <c r="L947" i="51"/>
  <c r="L948" i="51"/>
  <c r="L949" i="51"/>
  <c r="L950" i="51"/>
  <c r="L951" i="51"/>
  <c r="L952" i="51"/>
  <c r="L953" i="51"/>
  <c r="L954" i="51"/>
  <c r="L955" i="51"/>
  <c r="L956" i="51"/>
  <c r="L957" i="51"/>
  <c r="L958" i="51"/>
  <c r="L959" i="51"/>
  <c r="L960" i="51"/>
  <c r="L961" i="51"/>
  <c r="L962" i="51"/>
  <c r="L963" i="51"/>
  <c r="L964" i="51"/>
  <c r="L965" i="51"/>
  <c r="L966" i="51"/>
  <c r="L967" i="51"/>
  <c r="L968" i="51"/>
  <c r="L969" i="51"/>
  <c r="L970" i="51"/>
  <c r="L971" i="51"/>
  <c r="L972" i="51"/>
  <c r="L973" i="51"/>
  <c r="L974" i="51"/>
  <c r="L975" i="51"/>
  <c r="L976" i="51"/>
  <c r="L977" i="51"/>
  <c r="L978" i="51"/>
  <c r="L979" i="51"/>
  <c r="L980" i="51"/>
  <c r="L981" i="51"/>
  <c r="L982" i="51"/>
  <c r="L983" i="51"/>
  <c r="L984" i="51"/>
  <c r="L985" i="51"/>
  <c r="L986" i="51"/>
  <c r="L987" i="51"/>
  <c r="L988" i="51"/>
  <c r="L989" i="51"/>
  <c r="L990" i="51"/>
  <c r="L991" i="51"/>
  <c r="L992" i="51"/>
  <c r="L993" i="51"/>
  <c r="L994" i="51"/>
  <c r="L995" i="51"/>
  <c r="L996" i="51"/>
  <c r="L997" i="51"/>
  <c r="L998" i="51"/>
  <c r="L999" i="51"/>
  <c r="L1000" i="51"/>
  <c r="L1001" i="51"/>
  <c r="L1002" i="51"/>
  <c r="L1003" i="51"/>
  <c r="L1004" i="51"/>
  <c r="L1005" i="51"/>
  <c r="L1006" i="51"/>
  <c r="L1007" i="51"/>
  <c r="L1008" i="51"/>
  <c r="L1009" i="51"/>
  <c r="L1010" i="51"/>
  <c r="L1011" i="51"/>
  <c r="L1012" i="51"/>
  <c r="L1013" i="51"/>
  <c r="L1014" i="51"/>
  <c r="L1015" i="51"/>
  <c r="L1016" i="51"/>
  <c r="L1017" i="51"/>
  <c r="L1018" i="51"/>
  <c r="L1019" i="51"/>
  <c r="L1020" i="51"/>
  <c r="L1021" i="51"/>
  <c r="L1022" i="51"/>
  <c r="L1023" i="51"/>
  <c r="L1024" i="51"/>
  <c r="L1025" i="51"/>
  <c r="L1026" i="51"/>
  <c r="L1027" i="51"/>
  <c r="L1028" i="51"/>
  <c r="L1029" i="51"/>
  <c r="L1030" i="51"/>
  <c r="L1031" i="51"/>
  <c r="L1032" i="51"/>
  <c r="L1033" i="51"/>
  <c r="L1034" i="51"/>
  <c r="L1035" i="51"/>
  <c r="L1036" i="51"/>
  <c r="L1037" i="51"/>
  <c r="L1038" i="51"/>
  <c r="L1039" i="51"/>
  <c r="L1040" i="51"/>
  <c r="L1041" i="51"/>
  <c r="L1042" i="51"/>
  <c r="L1043" i="51"/>
  <c r="L1044" i="51"/>
  <c r="L1045" i="51"/>
  <c r="L1046" i="51"/>
  <c r="L1047" i="51"/>
  <c r="L1048" i="51"/>
  <c r="L1049" i="51"/>
  <c r="L1050" i="51"/>
  <c r="L1051" i="51"/>
  <c r="L1052" i="51"/>
  <c r="L1053" i="51"/>
  <c r="L1054" i="51"/>
  <c r="L1055" i="51"/>
  <c r="L1056" i="51"/>
  <c r="L1057" i="51"/>
  <c r="L1058" i="51"/>
  <c r="L1059" i="51"/>
  <c r="L1060" i="51"/>
  <c r="L1061" i="51"/>
  <c r="L1062" i="51"/>
  <c r="L1063" i="51"/>
  <c r="L1064" i="51"/>
  <c r="L1065" i="51"/>
  <c r="L1066" i="51"/>
  <c r="L1067" i="51"/>
  <c r="L1068" i="51"/>
  <c r="L1069" i="51"/>
  <c r="L1070" i="51"/>
  <c r="L1071" i="51"/>
  <c r="L1072" i="51"/>
  <c r="L1073" i="51"/>
  <c r="L1074" i="51"/>
  <c r="L1075" i="51"/>
  <c r="L1076" i="51"/>
  <c r="L1077" i="51"/>
  <c r="L1078" i="51"/>
  <c r="L1079" i="51"/>
  <c r="L1080" i="51"/>
  <c r="L1081" i="51"/>
  <c r="L1082" i="51"/>
  <c r="L1083" i="51"/>
  <c r="L1084" i="51"/>
  <c r="L1085" i="51"/>
  <c r="L1086" i="51"/>
  <c r="L1087" i="51"/>
  <c r="L1088" i="51"/>
  <c r="L1089" i="51"/>
  <c r="L1090" i="51"/>
  <c r="L1091" i="51"/>
  <c r="L1092" i="51"/>
  <c r="L1093" i="51"/>
  <c r="L1094" i="51"/>
  <c r="L1095" i="51"/>
  <c r="L1096" i="51"/>
  <c r="L1097" i="51"/>
  <c r="L1098" i="51"/>
  <c r="L1099" i="51"/>
  <c r="L1100" i="51"/>
  <c r="L1101" i="51"/>
  <c r="L1102" i="51"/>
  <c r="L1103" i="51"/>
  <c r="L1104" i="51"/>
  <c r="L1105" i="51"/>
  <c r="L1106" i="51"/>
  <c r="L1107" i="51"/>
  <c r="L1108" i="51"/>
  <c r="L1109" i="51"/>
  <c r="L1110" i="51"/>
  <c r="L1111" i="51"/>
  <c r="L1112" i="51"/>
  <c r="L1113" i="51"/>
  <c r="L1114" i="51"/>
  <c r="L1115" i="51"/>
  <c r="L1116" i="51"/>
  <c r="L1117" i="51"/>
  <c r="L1118" i="51"/>
  <c r="L1119" i="51"/>
  <c r="L1120" i="51"/>
  <c r="L1121" i="51"/>
  <c r="L1122" i="51"/>
  <c r="L1123" i="51"/>
  <c r="L1124" i="51"/>
  <c r="L1125" i="51"/>
  <c r="L1126" i="51"/>
  <c r="L1127" i="51"/>
  <c r="L1128" i="51"/>
  <c r="L1129" i="51"/>
  <c r="L1130" i="51"/>
  <c r="L1131" i="51"/>
  <c r="L1132" i="51"/>
  <c r="L1133" i="51"/>
  <c r="L1134" i="51"/>
  <c r="L1135" i="51"/>
  <c r="L1136" i="51"/>
  <c r="L1137" i="51"/>
  <c r="L1138" i="51"/>
  <c r="L1139" i="51"/>
  <c r="L1140" i="51"/>
  <c r="L1141" i="51"/>
  <c r="L1142" i="51"/>
  <c r="L1143" i="51"/>
  <c r="L1144" i="51"/>
  <c r="L1145" i="51"/>
  <c r="L1146" i="51"/>
  <c r="L1147" i="51"/>
  <c r="L1148" i="51"/>
  <c r="L1149" i="51"/>
  <c r="L1150" i="51"/>
  <c r="L1151" i="51"/>
  <c r="L1152" i="51"/>
  <c r="L1153" i="51"/>
  <c r="L1154" i="51"/>
  <c r="L1155" i="51"/>
  <c r="L1156" i="51"/>
  <c r="L1157" i="51"/>
  <c r="L1158" i="51"/>
  <c r="L1159" i="51"/>
  <c r="L1160" i="51"/>
  <c r="L1161" i="51"/>
  <c r="L1162" i="51"/>
  <c r="L1163" i="51"/>
  <c r="L1164" i="51"/>
  <c r="L1165" i="51"/>
  <c r="L1166" i="51"/>
  <c r="L1167" i="51"/>
  <c r="L1168" i="51"/>
  <c r="L1169" i="51"/>
  <c r="L1170" i="51"/>
  <c r="L1171" i="51"/>
  <c r="L1172" i="51"/>
  <c r="L1173" i="51"/>
  <c r="L1174" i="51"/>
  <c r="L1175" i="51"/>
  <c r="L1176" i="51"/>
  <c r="L1177" i="51"/>
  <c r="L1178" i="51"/>
  <c r="L1179" i="51"/>
  <c r="L1180" i="51"/>
  <c r="L1181" i="51"/>
  <c r="L1182" i="51"/>
  <c r="L1183" i="51"/>
  <c r="L1184" i="51"/>
  <c r="L1185" i="51"/>
  <c r="L1186" i="51"/>
  <c r="L1187" i="51"/>
  <c r="L1188" i="51"/>
  <c r="L1189" i="51"/>
  <c r="L1190" i="51"/>
  <c r="L1191" i="51"/>
  <c r="L1192" i="51"/>
  <c r="L1193" i="51"/>
  <c r="L1194" i="51"/>
  <c r="L1195" i="51"/>
  <c r="L1196" i="51"/>
  <c r="L1197" i="51"/>
  <c r="L1198" i="51"/>
  <c r="L1199" i="51"/>
  <c r="L1200" i="51"/>
  <c r="L1201" i="51"/>
  <c r="L1202" i="51"/>
  <c r="L1203" i="51"/>
  <c r="L1204" i="51"/>
  <c r="L1205" i="51"/>
  <c r="L1206" i="51"/>
  <c r="L1207" i="51"/>
  <c r="L1208" i="51"/>
  <c r="L1209" i="51"/>
  <c r="L1210" i="51"/>
  <c r="L1211" i="51"/>
  <c r="L1212" i="51"/>
  <c r="L1213" i="51"/>
  <c r="L1214" i="51"/>
  <c r="L1215" i="51"/>
  <c r="L1216" i="51"/>
  <c r="L1217" i="51"/>
  <c r="L1218" i="51"/>
  <c r="L1219" i="51"/>
  <c r="L1220" i="51"/>
  <c r="L1221" i="51"/>
  <c r="L1222" i="51"/>
  <c r="L1223" i="51"/>
  <c r="L1224" i="51"/>
  <c r="L1225" i="51"/>
  <c r="L1226" i="51"/>
  <c r="L1227" i="51"/>
  <c r="L1228" i="51"/>
  <c r="L1229" i="51"/>
  <c r="L1230" i="51"/>
  <c r="L1231" i="51"/>
  <c r="L1232" i="51"/>
  <c r="L1233" i="51"/>
  <c r="L1234" i="51"/>
  <c r="L1235" i="51"/>
  <c r="L1236" i="51"/>
  <c r="L1237" i="51"/>
  <c r="L1238" i="51"/>
  <c r="L1239" i="51"/>
  <c r="L1240" i="51"/>
  <c r="L1241" i="51"/>
  <c r="L1242" i="51"/>
  <c r="L1243" i="51"/>
  <c r="L1244" i="51"/>
  <c r="L1245" i="51"/>
  <c r="L1246" i="51"/>
  <c r="L1247" i="51"/>
  <c r="L1248" i="51"/>
  <c r="L1249" i="51"/>
  <c r="L1250" i="51"/>
  <c r="L1251" i="51"/>
  <c r="L1252" i="51"/>
  <c r="L1253" i="51"/>
  <c r="L1254" i="51"/>
  <c r="L1255" i="51"/>
  <c r="L1256" i="51"/>
  <c r="L1257" i="51"/>
  <c r="L1258" i="51"/>
  <c r="L1259" i="51"/>
  <c r="L1260" i="51"/>
  <c r="L89" i="51"/>
  <c r="L90" i="51"/>
  <c r="L91" i="51"/>
  <c r="L92" i="51"/>
  <c r="L93" i="51"/>
  <c r="L94" i="51"/>
  <c r="L95" i="51"/>
  <c r="L96" i="51"/>
  <c r="L97" i="51"/>
  <c r="L98" i="51"/>
  <c r="L99" i="51"/>
  <c r="L100" i="51"/>
  <c r="L101" i="51"/>
  <c r="L102" i="51"/>
  <c r="L103" i="51"/>
  <c r="L104" i="51"/>
  <c r="L105" i="51"/>
  <c r="L106" i="51"/>
  <c r="L107" i="51"/>
  <c r="L108" i="51"/>
  <c r="L109" i="51"/>
  <c r="L110" i="51"/>
  <c r="L111" i="51"/>
  <c r="L112" i="51"/>
  <c r="L113" i="51"/>
  <c r="L114" i="51"/>
  <c r="L115" i="51"/>
  <c r="L116" i="51"/>
  <c r="L117" i="51"/>
  <c r="L118" i="51"/>
  <c r="L119" i="51"/>
  <c r="L120" i="51"/>
  <c r="L121" i="51"/>
  <c r="L122" i="51"/>
  <c r="L123" i="51"/>
  <c r="L124" i="51"/>
  <c r="L125" i="51"/>
  <c r="L126" i="51"/>
  <c r="L127" i="51"/>
  <c r="L128" i="51"/>
  <c r="L129" i="51"/>
  <c r="L130" i="51"/>
  <c r="L131" i="51"/>
  <c r="L132" i="51"/>
  <c r="L133" i="51"/>
  <c r="L134" i="51"/>
  <c r="L135" i="51"/>
  <c r="L136" i="51"/>
  <c r="L137" i="51"/>
  <c r="L138" i="51"/>
  <c r="L139" i="51"/>
  <c r="L140" i="51"/>
  <c r="L141" i="51"/>
  <c r="L142" i="51"/>
  <c r="L143" i="51"/>
  <c r="L144" i="51"/>
  <c r="L145" i="51"/>
  <c r="L146" i="51"/>
  <c r="L147" i="51"/>
  <c r="L148" i="51"/>
  <c r="L149" i="51"/>
  <c r="L150" i="51"/>
  <c r="L151" i="51"/>
  <c r="L152" i="51"/>
  <c r="L153" i="51"/>
  <c r="L154" i="51"/>
  <c r="L155" i="51"/>
  <c r="L156" i="51"/>
  <c r="L157" i="51"/>
  <c r="L158" i="51"/>
  <c r="L159" i="51"/>
  <c r="L160" i="51"/>
  <c r="L161" i="51"/>
  <c r="L162" i="51"/>
  <c r="L163" i="51"/>
  <c r="L164" i="51"/>
  <c r="L165" i="51"/>
  <c r="L166" i="51"/>
  <c r="L167" i="51"/>
  <c r="L168" i="51"/>
  <c r="L169" i="51"/>
  <c r="L170" i="51"/>
  <c r="L171" i="51"/>
  <c r="L172" i="51"/>
  <c r="L173" i="51"/>
  <c r="L174" i="51"/>
  <c r="L175" i="51"/>
  <c r="L176" i="51"/>
  <c r="L177" i="51"/>
  <c r="L178" i="51"/>
  <c r="L179" i="51"/>
  <c r="L180" i="51"/>
  <c r="L183" i="51"/>
  <c r="L184" i="51"/>
  <c r="L185" i="51"/>
  <c r="L186" i="51"/>
  <c r="L187" i="51"/>
  <c r="L188" i="51"/>
  <c r="L189" i="51"/>
  <c r="L190" i="51"/>
  <c r="L191" i="51"/>
  <c r="L192" i="51"/>
  <c r="L193" i="51"/>
  <c r="L194" i="51"/>
  <c r="L195" i="51"/>
  <c r="L196" i="51"/>
  <c r="L197" i="51"/>
  <c r="L199" i="51"/>
  <c r="L200" i="51"/>
  <c r="L201" i="51"/>
  <c r="L202" i="51"/>
  <c r="L235" i="51"/>
  <c r="L236" i="51"/>
  <c r="L237" i="51"/>
  <c r="L238" i="51"/>
  <c r="L239" i="51"/>
  <c r="L240" i="51"/>
  <c r="L241" i="51"/>
  <c r="L242" i="51"/>
  <c r="L243" i="51"/>
  <c r="L244" i="51"/>
  <c r="L245" i="51"/>
  <c r="L246" i="51"/>
  <c r="L247" i="51"/>
  <c r="L248" i="51"/>
  <c r="BZ405" i="51"/>
  <c r="BZ406" i="51"/>
  <c r="BZ407" i="51"/>
  <c r="BZ408" i="51"/>
  <c r="BZ409" i="51"/>
  <c r="BZ410" i="51"/>
  <c r="BZ411" i="51"/>
  <c r="BZ412" i="51"/>
  <c r="BZ413" i="51"/>
  <c r="BZ414" i="51"/>
  <c r="BZ415" i="51"/>
  <c r="BZ416" i="51"/>
  <c r="BZ417" i="51"/>
  <c r="BZ418" i="51"/>
  <c r="BZ419" i="51"/>
  <c r="BZ420" i="51"/>
  <c r="BZ421" i="51"/>
  <c r="BZ422" i="51"/>
  <c r="BZ423" i="51"/>
  <c r="BZ424" i="51"/>
  <c r="BZ425" i="51"/>
  <c r="BZ426" i="51"/>
  <c r="BZ427" i="51"/>
  <c r="BZ428" i="51"/>
  <c r="BZ429" i="51"/>
  <c r="BZ430" i="51"/>
  <c r="BZ431" i="51"/>
  <c r="BZ432" i="51"/>
  <c r="BZ433" i="51"/>
  <c r="BZ434" i="51"/>
  <c r="BZ435" i="51"/>
  <c r="BZ436" i="51"/>
  <c r="BZ437" i="51"/>
  <c r="BZ438" i="51"/>
  <c r="BZ439" i="51"/>
  <c r="BZ440" i="51"/>
  <c r="BZ441" i="51"/>
  <c r="BZ442" i="51"/>
  <c r="BZ443" i="51"/>
  <c r="BZ444" i="51"/>
  <c r="BZ445" i="51"/>
  <c r="BZ446" i="51"/>
  <c r="BZ447" i="51"/>
  <c r="BZ448" i="51"/>
  <c r="BZ449" i="51"/>
  <c r="BZ450" i="51"/>
  <c r="BZ451" i="51"/>
  <c r="BZ452" i="51"/>
  <c r="BZ453" i="51"/>
  <c r="BZ454" i="51"/>
  <c r="BZ455" i="51"/>
  <c r="BY948" i="51"/>
  <c r="BY949" i="51"/>
  <c r="BY950" i="51"/>
  <c r="BY951" i="51"/>
  <c r="BY952" i="51"/>
  <c r="BY953" i="51"/>
  <c r="BY954" i="51"/>
  <c r="BY955" i="51"/>
  <c r="BY956" i="51"/>
  <c r="BY957" i="51"/>
  <c r="BY958" i="51"/>
  <c r="BY959" i="51"/>
  <c r="BY960" i="51"/>
  <c r="BY961" i="51"/>
  <c r="BY962" i="51"/>
  <c r="BY963" i="51"/>
  <c r="BY964" i="51"/>
  <c r="BY965" i="51"/>
  <c r="BY966" i="51"/>
  <c r="BY967" i="51"/>
  <c r="BY968" i="51"/>
  <c r="BY969" i="51"/>
  <c r="BY970" i="51"/>
  <c r="BY971" i="51"/>
  <c r="BY972" i="51"/>
  <c r="BY973" i="51"/>
  <c r="BY974" i="51"/>
  <c r="BY975" i="51"/>
  <c r="BY976" i="51"/>
  <c r="BY977" i="51"/>
  <c r="BY978" i="51"/>
  <c r="BY979" i="51"/>
  <c r="BY980" i="51"/>
  <c r="BY981" i="51"/>
  <c r="BY982" i="51"/>
  <c r="BY983" i="51"/>
  <c r="BY984" i="51"/>
  <c r="BY985" i="51"/>
  <c r="BY986" i="51"/>
  <c r="BY987" i="51"/>
  <c r="BY988" i="51"/>
  <c r="BY989" i="51"/>
  <c r="BY990" i="51"/>
  <c r="BY991" i="51"/>
  <c r="BY992" i="51"/>
  <c r="BY993" i="51"/>
  <c r="BY994" i="51"/>
  <c r="BY995" i="51"/>
  <c r="BY996" i="51"/>
  <c r="BY997" i="51"/>
  <c r="BY998" i="51"/>
  <c r="BY999" i="51"/>
  <c r="BY1000" i="51"/>
  <c r="BY1001" i="51"/>
  <c r="BY1002" i="51"/>
  <c r="BY1003" i="51"/>
  <c r="BY1004" i="51"/>
  <c r="BY1005" i="51"/>
  <c r="BY1006" i="51"/>
  <c r="BY1007" i="51"/>
  <c r="BY1008" i="51"/>
  <c r="BY1009" i="51"/>
  <c r="BY1010" i="51"/>
  <c r="BY1011" i="51"/>
  <c r="BY1012" i="51"/>
  <c r="BY1013" i="51"/>
  <c r="BY1014" i="51"/>
  <c r="BY1015" i="51"/>
  <c r="BY1016" i="51"/>
  <c r="BY1017" i="51"/>
  <c r="BY1018" i="51"/>
  <c r="BY1019" i="51"/>
  <c r="BY1020" i="51"/>
  <c r="BY1021" i="51"/>
  <c r="BY1022" i="51"/>
  <c r="BY1023" i="51"/>
  <c r="BY1024" i="51"/>
  <c r="BY1025" i="51"/>
  <c r="BY1026" i="51"/>
  <c r="BY1027" i="51"/>
  <c r="BY1028" i="51"/>
  <c r="BY1029" i="51"/>
  <c r="BY1030" i="51"/>
  <c r="BY1031" i="51"/>
  <c r="BY1032" i="51"/>
  <c r="BY1033" i="51"/>
  <c r="BY1034" i="51"/>
  <c r="BY1035" i="51"/>
  <c r="BY1036" i="51"/>
  <c r="BY1037" i="51"/>
  <c r="BY1038" i="51"/>
  <c r="BY1039" i="51"/>
  <c r="BY1040" i="51"/>
  <c r="BY1041" i="51"/>
  <c r="BY1042" i="51"/>
  <c r="BY1043" i="51"/>
  <c r="BY1044" i="51"/>
  <c r="BY1045" i="51"/>
  <c r="BY1046" i="51"/>
  <c r="BY1047" i="51"/>
  <c r="BY1048" i="51"/>
  <c r="BY1049" i="51"/>
  <c r="BY1050" i="51"/>
  <c r="BY1051" i="51"/>
  <c r="BY1052" i="51"/>
  <c r="BY1053" i="51"/>
  <c r="BY1054" i="51"/>
  <c r="BY1055" i="51"/>
  <c r="BY1056" i="51"/>
  <c r="BY1057" i="51"/>
  <c r="BY1058" i="51"/>
  <c r="BY1059" i="51"/>
  <c r="BY1060" i="51"/>
  <c r="BY1061" i="51"/>
  <c r="BY1062" i="51"/>
  <c r="BY1063" i="51"/>
  <c r="BY1064" i="51"/>
  <c r="BY1065" i="51"/>
  <c r="BY1066" i="51"/>
  <c r="BY1067" i="51"/>
  <c r="BY1068" i="51"/>
  <c r="BY1069" i="51"/>
  <c r="BY1070" i="51"/>
  <c r="BY1071" i="51"/>
  <c r="BY1072" i="51"/>
  <c r="BY1073" i="51"/>
  <c r="BY1074" i="51"/>
  <c r="BY1075" i="51"/>
  <c r="BY1076" i="51"/>
  <c r="BY1077" i="51"/>
  <c r="BY1078" i="51"/>
  <c r="BY1079" i="51"/>
  <c r="BY1080" i="51"/>
  <c r="BY1081" i="51"/>
  <c r="BY1082" i="51"/>
  <c r="BY1083" i="51"/>
  <c r="BY1084" i="51"/>
  <c r="BY1085" i="51"/>
  <c r="BY1086" i="51"/>
  <c r="BY1087" i="51"/>
  <c r="BY1088" i="51"/>
  <c r="BY1089" i="51"/>
  <c r="BY1090" i="51"/>
  <c r="BY1091" i="51"/>
  <c r="BY1092" i="51"/>
  <c r="BY1093" i="51"/>
  <c r="BY1094" i="51"/>
  <c r="BY1095" i="51"/>
  <c r="BY1096" i="51"/>
  <c r="BY1097" i="51"/>
  <c r="BY1098" i="51"/>
  <c r="BY1099" i="51"/>
  <c r="BY1100" i="51"/>
  <c r="BY1101" i="51"/>
  <c r="BY1102" i="51"/>
  <c r="BY1103" i="51"/>
  <c r="BY1104" i="51"/>
  <c r="BY1105" i="51"/>
  <c r="BY1106" i="51"/>
  <c r="BY1107" i="51"/>
  <c r="BY1108" i="51"/>
  <c r="BY1109" i="51"/>
  <c r="BY1110" i="51"/>
  <c r="BY1111" i="51"/>
  <c r="BY1112" i="51"/>
  <c r="BY1113" i="51"/>
  <c r="BY1114" i="51"/>
  <c r="BY1115" i="51"/>
  <c r="BY1116" i="51"/>
  <c r="BY1117" i="51"/>
  <c r="BY1118" i="51"/>
  <c r="BY1119" i="51"/>
  <c r="BY1120" i="51"/>
  <c r="BY1121" i="51"/>
  <c r="BY1122" i="51"/>
  <c r="BY1123" i="51"/>
  <c r="BY1124" i="51"/>
  <c r="BY1125" i="51"/>
  <c r="BY1126" i="51"/>
  <c r="BY1127" i="51"/>
  <c r="BY1128" i="51"/>
  <c r="BY1129" i="51"/>
  <c r="BY1130" i="51"/>
  <c r="BY1131" i="51"/>
  <c r="BY1132" i="51"/>
  <c r="BY1133" i="51"/>
  <c r="BY1134" i="51"/>
  <c r="BY1135" i="51"/>
  <c r="BY1136" i="51"/>
  <c r="BY1137" i="51"/>
  <c r="BY1138" i="51"/>
  <c r="BY1139" i="51"/>
  <c r="BY1140" i="51"/>
  <c r="BY1141" i="51"/>
  <c r="BY1142" i="51"/>
  <c r="BY1143" i="51"/>
  <c r="BY1144" i="51"/>
  <c r="BY1145" i="51"/>
  <c r="BY1146" i="51"/>
  <c r="BY1147" i="51"/>
  <c r="BY1148" i="51"/>
  <c r="BY1149" i="51"/>
  <c r="BY1150" i="51"/>
  <c r="BY1151" i="51"/>
  <c r="BY1152" i="51"/>
  <c r="BY1153" i="51"/>
  <c r="BY1154" i="51"/>
  <c r="BY1155" i="51"/>
  <c r="BY1156" i="51"/>
  <c r="BY1157" i="51"/>
  <c r="BY1158" i="51"/>
  <c r="BY1159" i="51"/>
  <c r="BY1160" i="51"/>
  <c r="BY1161" i="51"/>
  <c r="BY1162" i="51"/>
  <c r="BY1163" i="51"/>
  <c r="BY1164" i="51"/>
  <c r="BY1165" i="51"/>
  <c r="BY1166" i="51"/>
  <c r="BY1167" i="51"/>
  <c r="BY1168" i="51"/>
  <c r="BY1169" i="51"/>
  <c r="BY1170" i="51"/>
  <c r="BY1171" i="51"/>
  <c r="BY1172" i="51"/>
  <c r="BY1173" i="51"/>
  <c r="BY1174" i="51"/>
  <c r="BY1175" i="51"/>
  <c r="BY1176" i="51"/>
  <c r="BY1177" i="51"/>
  <c r="BY1178" i="51"/>
  <c r="BY1179" i="51"/>
  <c r="BY1180" i="51"/>
  <c r="BY1181" i="51"/>
  <c r="BY1182" i="51"/>
  <c r="BY1183" i="51"/>
  <c r="BY1184" i="51"/>
  <c r="BY1185" i="51"/>
  <c r="BY1186" i="51"/>
  <c r="BY1187" i="51"/>
  <c r="BY1188" i="51"/>
  <c r="BY1189" i="51"/>
  <c r="BY1190" i="51"/>
  <c r="BY1191" i="51"/>
  <c r="BY1192" i="51"/>
  <c r="BY1193" i="51"/>
  <c r="BY1194" i="51"/>
  <c r="BY1195" i="51"/>
  <c r="BY1196" i="51"/>
  <c r="BY1197" i="51"/>
  <c r="BY1198" i="51"/>
  <c r="BY1199" i="51"/>
  <c r="BY1200" i="51"/>
  <c r="BY1201" i="51"/>
  <c r="BY1202" i="51"/>
  <c r="BY1203" i="51"/>
  <c r="BY1204" i="51"/>
  <c r="BY1205" i="51"/>
  <c r="BY1206" i="51"/>
  <c r="BY1207" i="51"/>
  <c r="BY1208" i="51"/>
  <c r="BY1209" i="51"/>
  <c r="BY1210" i="51"/>
  <c r="BY1211" i="51"/>
  <c r="BY1212" i="51"/>
  <c r="BY1213" i="51"/>
  <c r="BY1214" i="51"/>
  <c r="BY1215" i="51"/>
  <c r="BY1216" i="51"/>
  <c r="BY1217" i="51"/>
  <c r="BY1218" i="51"/>
  <c r="BY1219" i="51"/>
  <c r="BY1220" i="51"/>
  <c r="BY1221" i="51"/>
  <c r="BY1222" i="51"/>
  <c r="BY1223" i="51"/>
  <c r="BY1224" i="51"/>
  <c r="BY1225" i="51"/>
  <c r="BY1226" i="51"/>
  <c r="BY1227" i="51"/>
  <c r="BY1228" i="51"/>
  <c r="BY1229" i="51"/>
  <c r="BY1230" i="51"/>
  <c r="BY1231" i="51"/>
  <c r="BY1232" i="51"/>
  <c r="BY1233" i="51"/>
  <c r="BY1234" i="51"/>
  <c r="BY1235" i="51"/>
  <c r="BY1236" i="51"/>
  <c r="BY1237" i="51"/>
  <c r="BY1238" i="51"/>
  <c r="BY1239" i="51"/>
  <c r="BY1240" i="51"/>
  <c r="BY1241" i="51"/>
  <c r="BY1242" i="51"/>
  <c r="BY1243" i="51"/>
  <c r="BY1244" i="51"/>
  <c r="BY1245" i="51"/>
  <c r="BY1246" i="51"/>
  <c r="BY1247" i="51"/>
  <c r="BY1248" i="51"/>
  <c r="BY1249" i="51"/>
  <c r="BY1250" i="51"/>
  <c r="BY1251" i="51"/>
  <c r="BY1252" i="51"/>
  <c r="BY1253" i="51"/>
  <c r="BY1254" i="51"/>
  <c r="BY1255" i="51"/>
  <c r="BY1256" i="51"/>
  <c r="BY1257" i="51"/>
  <c r="BY1258" i="51"/>
  <c r="BY1259" i="51"/>
  <c r="BY1260" i="51"/>
  <c r="BX405" i="51"/>
  <c r="BX406" i="51"/>
  <c r="BX407" i="51"/>
  <c r="BX408" i="51"/>
  <c r="BX409" i="51"/>
  <c r="BX410" i="51"/>
  <c r="BX411" i="51"/>
  <c r="BX412" i="51"/>
  <c r="BX413" i="51"/>
  <c r="BX414" i="51"/>
  <c r="BX415" i="51"/>
  <c r="BX416" i="51"/>
  <c r="BX417" i="51"/>
  <c r="BX418" i="51"/>
  <c r="BX419" i="51"/>
  <c r="BX420" i="51"/>
  <c r="BX421" i="51"/>
  <c r="BX422" i="51"/>
  <c r="BX423" i="51"/>
  <c r="BX424" i="51"/>
  <c r="BX425" i="51"/>
  <c r="BX426" i="51"/>
  <c r="BX427" i="51"/>
  <c r="BX428" i="51"/>
  <c r="BX429" i="51"/>
  <c r="BX430" i="51"/>
  <c r="BX431" i="51"/>
  <c r="BX432" i="51"/>
  <c r="BX433" i="51"/>
  <c r="BX434" i="51"/>
  <c r="BX435" i="51"/>
  <c r="BX436" i="51"/>
  <c r="BX437" i="51"/>
  <c r="BX438" i="51"/>
  <c r="BX439" i="51"/>
  <c r="BX440" i="51"/>
  <c r="BX441" i="51"/>
  <c r="BX442" i="51"/>
  <c r="BX443" i="51"/>
  <c r="BX444" i="51"/>
  <c r="BX445" i="51"/>
  <c r="BX446" i="51"/>
  <c r="BX447" i="51"/>
  <c r="BX448" i="51"/>
  <c r="BX449" i="51"/>
  <c r="BX450" i="51"/>
  <c r="BX451" i="51"/>
  <c r="BX452" i="51"/>
  <c r="BX453" i="51"/>
  <c r="BX454" i="51"/>
  <c r="BX455" i="51"/>
  <c r="BX456" i="51"/>
  <c r="BX457" i="51"/>
  <c r="BX458" i="51"/>
  <c r="BX459" i="51"/>
  <c r="BX460" i="51"/>
  <c r="BX461" i="51"/>
  <c r="BX462" i="51"/>
  <c r="BX463" i="51"/>
  <c r="BX464" i="51"/>
  <c r="BX465" i="51"/>
  <c r="BX466" i="51"/>
  <c r="BX467" i="51"/>
  <c r="BX468" i="51"/>
  <c r="BX470" i="51"/>
  <c r="BX471" i="51"/>
  <c r="BX472" i="51"/>
  <c r="BX473" i="51"/>
  <c r="BX474" i="51"/>
  <c r="BX475" i="51"/>
  <c r="BX476" i="51"/>
  <c r="BX477" i="51"/>
  <c r="BX478" i="51"/>
  <c r="BX479" i="51"/>
  <c r="BX480" i="51"/>
  <c r="BX481" i="51"/>
  <c r="BX482" i="51"/>
  <c r="BX483" i="51"/>
  <c r="BX484" i="51"/>
  <c r="BX485" i="51"/>
  <c r="BX486" i="51"/>
  <c r="BX487" i="51"/>
  <c r="BX488" i="51"/>
  <c r="BX489" i="51"/>
  <c r="BX490" i="51"/>
  <c r="BX491" i="51"/>
  <c r="BX492" i="51"/>
  <c r="BX493" i="51"/>
  <c r="BX494" i="51"/>
  <c r="BX495" i="51"/>
  <c r="BX496" i="51"/>
  <c r="BX497" i="51"/>
  <c r="BX498" i="51"/>
  <c r="BX499" i="51"/>
  <c r="BX500" i="51"/>
  <c r="BX501" i="51"/>
  <c r="BX502" i="51"/>
  <c r="BX503" i="51"/>
  <c r="BX504" i="51"/>
  <c r="BX505" i="51"/>
  <c r="BX506" i="51"/>
  <c r="BX507" i="51"/>
  <c r="BX508" i="51"/>
  <c r="BX509" i="51"/>
  <c r="BX510" i="51"/>
  <c r="BX511" i="51"/>
  <c r="BX512" i="51"/>
  <c r="BX513" i="51"/>
  <c r="BX514" i="51"/>
  <c r="BX515" i="51"/>
  <c r="BX516" i="51"/>
  <c r="BX517" i="51"/>
  <c r="BX518" i="51"/>
  <c r="BX519" i="51"/>
  <c r="BX520" i="51"/>
  <c r="BX521" i="51"/>
  <c r="BX523" i="51"/>
  <c r="BX524" i="51"/>
  <c r="BX525" i="51"/>
  <c r="BX526" i="51"/>
  <c r="BX527" i="51"/>
  <c r="BX528" i="51"/>
  <c r="BX529" i="51"/>
  <c r="BX530" i="51"/>
  <c r="BX531" i="51"/>
  <c r="BX532" i="51"/>
  <c r="BX533" i="51"/>
  <c r="BX534" i="51"/>
  <c r="BX535" i="51"/>
  <c r="BX536" i="51"/>
  <c r="BX537" i="51"/>
  <c r="BX538" i="51"/>
  <c r="BX539" i="51"/>
  <c r="BX540" i="51"/>
  <c r="BX541" i="51"/>
  <c r="BX542" i="51"/>
  <c r="BX543" i="51"/>
  <c r="BX544" i="51"/>
  <c r="BX545" i="51"/>
  <c r="BX546" i="51"/>
  <c r="BX547" i="51"/>
  <c r="BX548" i="51"/>
  <c r="BX549" i="51"/>
  <c r="BX550" i="51"/>
  <c r="BX551" i="51"/>
  <c r="BX552" i="51"/>
  <c r="BX553" i="51"/>
  <c r="BX554" i="51"/>
  <c r="BX555" i="51"/>
  <c r="BX556" i="51"/>
  <c r="BX557" i="51"/>
  <c r="BX558" i="51"/>
  <c r="BX559" i="51"/>
  <c r="BX560" i="51"/>
  <c r="BX561" i="51"/>
  <c r="BX562" i="51"/>
  <c r="BX563" i="51"/>
  <c r="BX564" i="51"/>
  <c r="BX565" i="51"/>
  <c r="BX566" i="51"/>
  <c r="BX567" i="51"/>
  <c r="BX568" i="51"/>
  <c r="BX569" i="51"/>
  <c r="BX570" i="51"/>
  <c r="BX571" i="51"/>
  <c r="BX572" i="51"/>
  <c r="BX573" i="51"/>
  <c r="BX574" i="51"/>
  <c r="BX575" i="51"/>
  <c r="BX576" i="51"/>
  <c r="BX577" i="51"/>
  <c r="BX578" i="51"/>
  <c r="BX579" i="51"/>
  <c r="BX580" i="51"/>
  <c r="BX581" i="51"/>
  <c r="BX582" i="51"/>
  <c r="BX583" i="51"/>
  <c r="BX584" i="51"/>
  <c r="BX585" i="51"/>
  <c r="BX586" i="51"/>
  <c r="BX587" i="51"/>
  <c r="BX588" i="51"/>
  <c r="BX589" i="51"/>
  <c r="BX590" i="51"/>
  <c r="BX591" i="51"/>
  <c r="BX592" i="51"/>
  <c r="BX593" i="51"/>
  <c r="BX594" i="51"/>
  <c r="BX595" i="51"/>
  <c r="BX596" i="51"/>
  <c r="BX597" i="51"/>
  <c r="BX598" i="51"/>
  <c r="BX599" i="51"/>
  <c r="BX600" i="51"/>
  <c r="BX601" i="51"/>
  <c r="BX602" i="51"/>
  <c r="BX603" i="51"/>
  <c r="BX604" i="51"/>
  <c r="BX605" i="51"/>
  <c r="BX606" i="51"/>
  <c r="BX607" i="51"/>
  <c r="BX608" i="51"/>
  <c r="BX609" i="51"/>
  <c r="BX610" i="51"/>
  <c r="BX611" i="51"/>
  <c r="BX612" i="51"/>
  <c r="BX613" i="51"/>
  <c r="BX614" i="51"/>
  <c r="BX615" i="51"/>
  <c r="BX616" i="51"/>
  <c r="BX617" i="51"/>
  <c r="BX618" i="51"/>
  <c r="BX619" i="51"/>
  <c r="BX620" i="51"/>
  <c r="BX621" i="51"/>
  <c r="BX622" i="51"/>
  <c r="BX623" i="51"/>
  <c r="BX624" i="51"/>
  <c r="BX625" i="51"/>
  <c r="BX626" i="51"/>
  <c r="BX627" i="51"/>
  <c r="BX628" i="51"/>
  <c r="BX629" i="51"/>
  <c r="BX630" i="51"/>
  <c r="BX631" i="51"/>
  <c r="BX632" i="51"/>
  <c r="BX633" i="51"/>
  <c r="BX634" i="51"/>
  <c r="BX635" i="51"/>
  <c r="BX636" i="51"/>
  <c r="BX637" i="51"/>
  <c r="BX638" i="51"/>
  <c r="BX639" i="51"/>
  <c r="BX640" i="51"/>
  <c r="BX641" i="51"/>
  <c r="BX642" i="51"/>
  <c r="BX643" i="51"/>
  <c r="BX644" i="51"/>
  <c r="BX645" i="51"/>
  <c r="BX646" i="51"/>
  <c r="BX647" i="51"/>
  <c r="BX648" i="51"/>
  <c r="BX649" i="51"/>
  <c r="BX650" i="51"/>
  <c r="BX651" i="51"/>
  <c r="BX652" i="51"/>
  <c r="BX653" i="51"/>
  <c r="BX654" i="51"/>
  <c r="BX655" i="51"/>
  <c r="BX656" i="51"/>
  <c r="BX657" i="51"/>
  <c r="BX658" i="51"/>
  <c r="BX659" i="51"/>
  <c r="BX660" i="51"/>
  <c r="BX661" i="51"/>
  <c r="BX662" i="51"/>
  <c r="BX663" i="51"/>
  <c r="BX664" i="51"/>
  <c r="BX665" i="51"/>
  <c r="BX666" i="51"/>
  <c r="BX667" i="51"/>
  <c r="BX668" i="51"/>
  <c r="BX669" i="51"/>
  <c r="BX670" i="51"/>
  <c r="BX671" i="51"/>
  <c r="BX672" i="51"/>
  <c r="BX673" i="51"/>
  <c r="BX674" i="51"/>
  <c r="BX675" i="51"/>
  <c r="BX676" i="51"/>
  <c r="BX677" i="51"/>
  <c r="BX678" i="51"/>
  <c r="BX679" i="51"/>
  <c r="BX680" i="51"/>
  <c r="BX681" i="51"/>
  <c r="BX682" i="51"/>
  <c r="BX683" i="51"/>
  <c r="BX684" i="51"/>
  <c r="BX685" i="51"/>
  <c r="BX686" i="51"/>
  <c r="BX687" i="51"/>
  <c r="BX688" i="51"/>
  <c r="BX689" i="51"/>
  <c r="BX690" i="51"/>
  <c r="BX691" i="51"/>
  <c r="BX692" i="51"/>
  <c r="BX693" i="51"/>
  <c r="BX694" i="51"/>
  <c r="BX695" i="51"/>
  <c r="BX696" i="51"/>
  <c r="BX697" i="51"/>
  <c r="BX698" i="51"/>
  <c r="BX699" i="51"/>
  <c r="BX700" i="51"/>
  <c r="BX701" i="51"/>
  <c r="BX702" i="51"/>
  <c r="BX703" i="51"/>
  <c r="BX704" i="51"/>
  <c r="BX705" i="51"/>
  <c r="BX706" i="51"/>
  <c r="BX707" i="51"/>
  <c r="BX708" i="51"/>
  <c r="BX709" i="51"/>
  <c r="BX710" i="51"/>
  <c r="BX711" i="51"/>
  <c r="BX712" i="51"/>
  <c r="BX713" i="51"/>
  <c r="BX714" i="51"/>
  <c r="BX715" i="51"/>
  <c r="BX716" i="51"/>
  <c r="BX717" i="51"/>
  <c r="BX718" i="51"/>
  <c r="BX719" i="51"/>
  <c r="BX720" i="51"/>
  <c r="BX721" i="51"/>
  <c r="BX722" i="51"/>
  <c r="BX723" i="51"/>
  <c r="BX724" i="51"/>
  <c r="BX725" i="51"/>
  <c r="BX726" i="51"/>
  <c r="BX727" i="51"/>
  <c r="BX728" i="51"/>
  <c r="BX729" i="51"/>
  <c r="BX730" i="51"/>
  <c r="BX731" i="51"/>
  <c r="BX732" i="51"/>
  <c r="BX733" i="51"/>
  <c r="BX734" i="51"/>
  <c r="BX735" i="51"/>
  <c r="BX736" i="51"/>
  <c r="BX737" i="51"/>
  <c r="BX738" i="51"/>
  <c r="BX739" i="51"/>
  <c r="BX740" i="51"/>
  <c r="BX741" i="51"/>
  <c r="BX742" i="51"/>
  <c r="BX743" i="51"/>
  <c r="BX744" i="51"/>
  <c r="BX745" i="51"/>
  <c r="BX746" i="51"/>
  <c r="BX747" i="51"/>
  <c r="BX748" i="51"/>
  <c r="BX749" i="51"/>
  <c r="BX750" i="51"/>
  <c r="BX751" i="51"/>
  <c r="BX752" i="51"/>
  <c r="BX753" i="51"/>
  <c r="BX754" i="51"/>
  <c r="BX755" i="51"/>
  <c r="BX756" i="51"/>
  <c r="BX757" i="51"/>
  <c r="BX758" i="51"/>
  <c r="BX759" i="51"/>
  <c r="BX760" i="51"/>
  <c r="BX761" i="51"/>
  <c r="BX762" i="51"/>
  <c r="BX763" i="51"/>
  <c r="BX764" i="51"/>
  <c r="BX765" i="51"/>
  <c r="BX766" i="51"/>
  <c r="BX767" i="51"/>
  <c r="BX768" i="51"/>
  <c r="BX769" i="51"/>
  <c r="BX770" i="51"/>
  <c r="BX771" i="51"/>
  <c r="BX772" i="51"/>
  <c r="BX773" i="51"/>
  <c r="BX774" i="51"/>
  <c r="BX775" i="51"/>
  <c r="BX776" i="51"/>
  <c r="BX777" i="51"/>
  <c r="BX778" i="51"/>
  <c r="BX779" i="51"/>
  <c r="BX780" i="51"/>
  <c r="BX781" i="51"/>
  <c r="BX782" i="51"/>
  <c r="BX783" i="51"/>
  <c r="BX784" i="51"/>
  <c r="BX785" i="51"/>
  <c r="BX786" i="51"/>
  <c r="BX787" i="51"/>
  <c r="BX788" i="51"/>
  <c r="BX789" i="51"/>
  <c r="BX790" i="51"/>
  <c r="BX791" i="51"/>
  <c r="BX792" i="51"/>
  <c r="BX793" i="51"/>
  <c r="BX794" i="51"/>
  <c r="BX795" i="51"/>
  <c r="BX796" i="51"/>
  <c r="BX797" i="51"/>
  <c r="BX798" i="51"/>
  <c r="BX799" i="51"/>
  <c r="BX800" i="51"/>
  <c r="BX801" i="51"/>
  <c r="BX802" i="51"/>
  <c r="BX803" i="51"/>
  <c r="BX804" i="51"/>
  <c r="BX805" i="51"/>
  <c r="BX806" i="51"/>
  <c r="BX807" i="51"/>
  <c r="BX808" i="51"/>
  <c r="BX809" i="51"/>
  <c r="BX810" i="51"/>
  <c r="BX811" i="51"/>
  <c r="BX812" i="51"/>
  <c r="BX813" i="51"/>
  <c r="BX814" i="51"/>
  <c r="BX815" i="51"/>
  <c r="BX816" i="51"/>
  <c r="BX817" i="51"/>
  <c r="BX818" i="51"/>
  <c r="BX819" i="51"/>
  <c r="BX820" i="51"/>
  <c r="BX821" i="51"/>
  <c r="BX822" i="51"/>
  <c r="BX823" i="51"/>
  <c r="BX824" i="51"/>
  <c r="BX825" i="51"/>
  <c r="BX826" i="51"/>
  <c r="BX827" i="51"/>
  <c r="BX828" i="51"/>
  <c r="BX829" i="51"/>
  <c r="BX830" i="51"/>
  <c r="BX831" i="51"/>
  <c r="BX832" i="51"/>
  <c r="BX833" i="51"/>
  <c r="BX834" i="51"/>
  <c r="BX835" i="51"/>
  <c r="BX836" i="51"/>
  <c r="BX837" i="51"/>
  <c r="BX838" i="51"/>
  <c r="BX839" i="51"/>
  <c r="BX840" i="51"/>
  <c r="BX841" i="51"/>
  <c r="BX842" i="51"/>
  <c r="BX843" i="51"/>
  <c r="BX844" i="51"/>
  <c r="BX845" i="51"/>
  <c r="BX846" i="51"/>
  <c r="BX847" i="51"/>
  <c r="BX848" i="51"/>
  <c r="BX849" i="51"/>
  <c r="BX850" i="51"/>
  <c r="BX851" i="51"/>
  <c r="BX852" i="51"/>
  <c r="BX853" i="51"/>
  <c r="BX854" i="51"/>
  <c r="BX855" i="51"/>
  <c r="BX856" i="51"/>
  <c r="BX857" i="51"/>
  <c r="BX858" i="51"/>
  <c r="BX859" i="51"/>
  <c r="BX860" i="51"/>
  <c r="BX861" i="51"/>
  <c r="BX862" i="51"/>
  <c r="BX863" i="51"/>
  <c r="BX864" i="51"/>
  <c r="BX865" i="51"/>
  <c r="BX866" i="51"/>
  <c r="BX867" i="51"/>
  <c r="BX868" i="51"/>
  <c r="BX869" i="51"/>
  <c r="BX870" i="51"/>
  <c r="BX871" i="51"/>
  <c r="BX872" i="51"/>
  <c r="BX873" i="51"/>
  <c r="BX874" i="51"/>
  <c r="BX875" i="51"/>
  <c r="BX876" i="51"/>
  <c r="BX877" i="51"/>
  <c r="BX878" i="51"/>
  <c r="BX879" i="51"/>
  <c r="BX880" i="51"/>
  <c r="BX881" i="51"/>
  <c r="BX882" i="51"/>
  <c r="BX883" i="51"/>
  <c r="BX884" i="51"/>
  <c r="BX885" i="51"/>
  <c r="BX886" i="51"/>
  <c r="BX887" i="51"/>
  <c r="BX888" i="51"/>
  <c r="BX889" i="51"/>
  <c r="BX890" i="51"/>
  <c r="BX891" i="51"/>
  <c r="BX892" i="51"/>
  <c r="BX893" i="51"/>
  <c r="BX894" i="51"/>
  <c r="BX895" i="51"/>
  <c r="BX896" i="51"/>
  <c r="BX897" i="51"/>
  <c r="BX898" i="51"/>
  <c r="BX899" i="51"/>
  <c r="BX900" i="51"/>
  <c r="BX901" i="51"/>
  <c r="BX902" i="51"/>
  <c r="BX903" i="51"/>
  <c r="BX904" i="51"/>
  <c r="BX905" i="51"/>
  <c r="BX906" i="51"/>
  <c r="BX907" i="51"/>
  <c r="BX908" i="51"/>
  <c r="BX909" i="51"/>
  <c r="BX910" i="51"/>
  <c r="BX911" i="51"/>
  <c r="BX912" i="51"/>
  <c r="BX913" i="51"/>
  <c r="BX914" i="51"/>
  <c r="BX915" i="51"/>
  <c r="BX916" i="51"/>
  <c r="BX917" i="51"/>
  <c r="BX918" i="51"/>
  <c r="BX919" i="51"/>
  <c r="BX920" i="51"/>
  <c r="BX921" i="51"/>
  <c r="BX922" i="51"/>
  <c r="BX923" i="51"/>
  <c r="BX924" i="51"/>
  <c r="BX925" i="51"/>
  <c r="BX926" i="51"/>
  <c r="BX927" i="51"/>
  <c r="BX928" i="51"/>
  <c r="BX929" i="51"/>
  <c r="BX930" i="51"/>
  <c r="BX931" i="51"/>
  <c r="BX932" i="51"/>
  <c r="BX933" i="51"/>
  <c r="BX934" i="51"/>
  <c r="BX935" i="51"/>
  <c r="BX936" i="51"/>
  <c r="BX937" i="51"/>
  <c r="BX938" i="51"/>
  <c r="BX939" i="51"/>
  <c r="BX940" i="51"/>
  <c r="BX941" i="51"/>
  <c r="BX942" i="51"/>
  <c r="BX943" i="51"/>
  <c r="BX944" i="51"/>
  <c r="BX945" i="51"/>
  <c r="BX946" i="51"/>
  <c r="BX947" i="51"/>
  <c r="BX948" i="51"/>
  <c r="BX949" i="51"/>
  <c r="BX950" i="51"/>
  <c r="BX951" i="51"/>
  <c r="BX952" i="51"/>
  <c r="BX953" i="51"/>
  <c r="BX954" i="51"/>
  <c r="BX955" i="51"/>
  <c r="BX956" i="51"/>
  <c r="BX957" i="51"/>
  <c r="BX958" i="51"/>
  <c r="BX959" i="51"/>
  <c r="BX960" i="51"/>
  <c r="BX961" i="51"/>
  <c r="BX962" i="51"/>
  <c r="BX963" i="51"/>
  <c r="BX964" i="51"/>
  <c r="BX965" i="51"/>
  <c r="BX966" i="51"/>
  <c r="BX967" i="51"/>
  <c r="BX968" i="51"/>
  <c r="BX969" i="51"/>
  <c r="BX970" i="51"/>
  <c r="BX971" i="51"/>
  <c r="BX972" i="51"/>
  <c r="BX973" i="51"/>
  <c r="BX974" i="51"/>
  <c r="BX975" i="51"/>
  <c r="BX976" i="51"/>
  <c r="BX977" i="51"/>
  <c r="BX978" i="51"/>
  <c r="BX979" i="51"/>
  <c r="BX980" i="51"/>
  <c r="BX981" i="51"/>
  <c r="BX982" i="51"/>
  <c r="BX983" i="51"/>
  <c r="BX984" i="51"/>
  <c r="BX985" i="51"/>
  <c r="BX986" i="51"/>
  <c r="BX987" i="51"/>
  <c r="BX988" i="51"/>
  <c r="BX989" i="51"/>
  <c r="BX990" i="51"/>
  <c r="BX991" i="51"/>
  <c r="BX992" i="51"/>
  <c r="BX993" i="51"/>
  <c r="BX994" i="51"/>
  <c r="BX995" i="51"/>
  <c r="BX996" i="51"/>
  <c r="BX997" i="51"/>
  <c r="BX998" i="51"/>
  <c r="BX999" i="51"/>
  <c r="BX1000" i="51"/>
  <c r="BX1001" i="51"/>
  <c r="BX1002" i="51"/>
  <c r="BX1003" i="51"/>
  <c r="BX1004" i="51"/>
  <c r="BX1005" i="51"/>
  <c r="BX1006" i="51"/>
  <c r="BX1007" i="51"/>
  <c r="BX1008" i="51"/>
  <c r="BX1009" i="51"/>
  <c r="BX1010" i="51"/>
  <c r="BX1011" i="51"/>
  <c r="BX1012" i="51"/>
  <c r="BX1013" i="51"/>
  <c r="BX1014" i="51"/>
  <c r="BX1015" i="51"/>
  <c r="BX1016" i="51"/>
  <c r="BX1017" i="51"/>
  <c r="BX1018" i="51"/>
  <c r="BX1019" i="51"/>
  <c r="BX1020" i="51"/>
  <c r="BX1021" i="51"/>
  <c r="BX1022" i="51"/>
  <c r="BX1023" i="51"/>
  <c r="BX1024" i="51"/>
  <c r="BX1025" i="51"/>
  <c r="BX1026" i="51"/>
  <c r="BX1027" i="51"/>
  <c r="BX1028" i="51"/>
  <c r="BX1029" i="51"/>
  <c r="BX1030" i="51"/>
  <c r="BX1031" i="51"/>
  <c r="BX1032" i="51"/>
  <c r="BX1033" i="51"/>
  <c r="BX1034" i="51"/>
  <c r="BX1035" i="51"/>
  <c r="BX1036" i="51"/>
  <c r="BX1037" i="51"/>
  <c r="BX1038" i="51"/>
  <c r="BX1039" i="51"/>
  <c r="BX1040" i="51"/>
  <c r="BX1041" i="51"/>
  <c r="BX1042" i="51"/>
  <c r="BX1043" i="51"/>
  <c r="BX1044" i="51"/>
  <c r="BX1045" i="51"/>
  <c r="BX1046" i="51"/>
  <c r="BX1047" i="51"/>
  <c r="BX1048" i="51"/>
  <c r="BX1049" i="51"/>
  <c r="BX1050" i="51"/>
  <c r="BX1051" i="51"/>
  <c r="BX1052" i="51"/>
  <c r="BX1053" i="51"/>
  <c r="BX1054" i="51"/>
  <c r="BX1055" i="51"/>
  <c r="BX1056" i="51"/>
  <c r="BX1057" i="51"/>
  <c r="BX1058" i="51"/>
  <c r="BX1059" i="51"/>
  <c r="BX1060" i="51"/>
  <c r="BX1061" i="51"/>
  <c r="BX1062" i="51"/>
  <c r="BX1063" i="51"/>
  <c r="BX1064" i="51"/>
  <c r="BX1065" i="51"/>
  <c r="BX1066" i="51"/>
  <c r="BX1067" i="51"/>
  <c r="BX1068" i="51"/>
  <c r="BX1069" i="51"/>
  <c r="BX1070" i="51"/>
  <c r="BX1071" i="51"/>
  <c r="BX1072" i="51"/>
  <c r="BX1073" i="51"/>
  <c r="BX1074" i="51"/>
  <c r="BX1075" i="51"/>
  <c r="BX1076" i="51"/>
  <c r="BX1077" i="51"/>
  <c r="BX1078" i="51"/>
  <c r="BX1079" i="51"/>
  <c r="BX1080" i="51"/>
  <c r="BX1081" i="51"/>
  <c r="BX1082" i="51"/>
  <c r="BX1083" i="51"/>
  <c r="BX1084" i="51"/>
  <c r="BX1085" i="51"/>
  <c r="BX1086" i="51"/>
  <c r="BX1087" i="51"/>
  <c r="BX1088" i="51"/>
  <c r="BX1089" i="51"/>
  <c r="BX1090" i="51"/>
  <c r="BX1091" i="51"/>
  <c r="BX1092" i="51"/>
  <c r="BX1093" i="51"/>
  <c r="BX1094" i="51"/>
  <c r="BX1095" i="51"/>
  <c r="BX1096" i="51"/>
  <c r="BX1097" i="51"/>
  <c r="BX1098" i="51"/>
  <c r="BX1099" i="51"/>
  <c r="BX1100" i="51"/>
  <c r="BX1101" i="51"/>
  <c r="BX1102" i="51"/>
  <c r="BX1103" i="51"/>
  <c r="BX1104" i="51"/>
  <c r="BX1105" i="51"/>
  <c r="BX1106" i="51"/>
  <c r="BX1107" i="51"/>
  <c r="BX1108" i="51"/>
  <c r="BX1109" i="51"/>
  <c r="BX1110" i="51"/>
  <c r="BX1111" i="51"/>
  <c r="BX1112" i="51"/>
  <c r="BX1113" i="51"/>
  <c r="BX1114" i="51"/>
  <c r="BX1115" i="51"/>
  <c r="BX1116" i="51"/>
  <c r="BX1117" i="51"/>
  <c r="BX1118" i="51"/>
  <c r="BX1119" i="51"/>
  <c r="BX1120" i="51"/>
  <c r="BX1121" i="51"/>
  <c r="BX1122" i="51"/>
  <c r="BX1123" i="51"/>
  <c r="BX1124" i="51"/>
  <c r="BX1125" i="51"/>
  <c r="BX1126" i="51"/>
  <c r="BX1127" i="51"/>
  <c r="BX1128" i="51"/>
  <c r="BX1129" i="51"/>
  <c r="BX1130" i="51"/>
  <c r="BX1131" i="51"/>
  <c r="BX1132" i="51"/>
  <c r="BX1133" i="51"/>
  <c r="BX1134" i="51"/>
  <c r="BX1135" i="51"/>
  <c r="BX1136" i="51"/>
  <c r="BX1137" i="51"/>
  <c r="BX1138" i="51"/>
  <c r="BX1139" i="51"/>
  <c r="BX1140" i="51"/>
  <c r="BX1141" i="51"/>
  <c r="BX1142" i="51"/>
  <c r="BX1143" i="51"/>
  <c r="BX1144" i="51"/>
  <c r="BX1145" i="51"/>
  <c r="BX1146" i="51"/>
  <c r="BX1147" i="51"/>
  <c r="BX1148" i="51"/>
  <c r="BX1149" i="51"/>
  <c r="BX1150" i="51"/>
  <c r="BX1151" i="51"/>
  <c r="BX1152" i="51"/>
  <c r="BX1153" i="51"/>
  <c r="BX1154" i="51"/>
  <c r="BX1155" i="51"/>
  <c r="BX1156" i="51"/>
  <c r="BX1157" i="51"/>
  <c r="BX1158" i="51"/>
  <c r="BX1159" i="51"/>
  <c r="BX1160" i="51"/>
  <c r="BX1161" i="51"/>
  <c r="BX1162" i="51"/>
  <c r="BX1163" i="51"/>
  <c r="BX1164" i="51"/>
  <c r="BX1165" i="51"/>
  <c r="BX1166" i="51"/>
  <c r="BX1167" i="51"/>
  <c r="BX1168" i="51"/>
  <c r="BX1169" i="51"/>
  <c r="BX1170" i="51"/>
  <c r="BX1171" i="51"/>
  <c r="BX1172" i="51"/>
  <c r="BX1173" i="51"/>
  <c r="BX1174" i="51"/>
  <c r="BX1175" i="51"/>
  <c r="BX1176" i="51"/>
  <c r="BX1177" i="51"/>
  <c r="BX1178" i="51"/>
  <c r="BX1179" i="51"/>
  <c r="BX1180" i="51"/>
  <c r="BX1181" i="51"/>
  <c r="BX1182" i="51"/>
  <c r="BX1183" i="51"/>
  <c r="BX1184" i="51"/>
  <c r="BX1185" i="51"/>
  <c r="BX1186" i="51"/>
  <c r="BX1187" i="51"/>
  <c r="BX1188" i="51"/>
  <c r="BX1189" i="51"/>
  <c r="BX1190" i="51"/>
  <c r="BX1191" i="51"/>
  <c r="BX1192" i="51"/>
  <c r="BX1193" i="51"/>
  <c r="BX1194" i="51"/>
  <c r="BX1195" i="51"/>
  <c r="BX1196" i="51"/>
  <c r="BX1197" i="51"/>
  <c r="BX1198" i="51"/>
  <c r="BX1199" i="51"/>
  <c r="BX1200" i="51"/>
  <c r="BX1201" i="51"/>
  <c r="BX1202" i="51"/>
  <c r="BX1203" i="51"/>
  <c r="BX1204" i="51"/>
  <c r="BX1205" i="51"/>
  <c r="BX1206" i="51"/>
  <c r="BX1207" i="51"/>
  <c r="BX1208" i="51"/>
  <c r="BX1209" i="51"/>
  <c r="BX1210" i="51"/>
  <c r="BX1211" i="51"/>
  <c r="BX1212" i="51"/>
  <c r="BX1213" i="51"/>
  <c r="BX1214" i="51"/>
  <c r="BX1215" i="51"/>
  <c r="BX1216" i="51"/>
  <c r="BX1217" i="51"/>
  <c r="BX1218" i="51"/>
  <c r="BX1219" i="51"/>
  <c r="BX1220" i="51"/>
  <c r="BX1221" i="51"/>
  <c r="BX1222" i="51"/>
  <c r="BX1223" i="51"/>
  <c r="BX1224" i="51"/>
  <c r="BX1225" i="51"/>
  <c r="BX1226" i="51"/>
  <c r="BX1227" i="51"/>
  <c r="BX1228" i="51"/>
  <c r="BX1229" i="51"/>
  <c r="BX1230" i="51"/>
  <c r="BX1231" i="51"/>
  <c r="BX1232" i="51"/>
  <c r="BX1233" i="51"/>
  <c r="BX1234" i="51"/>
  <c r="BX1235" i="51"/>
  <c r="BX1236" i="51"/>
  <c r="BX1237" i="51"/>
  <c r="BX1238" i="51"/>
  <c r="BX1239" i="51"/>
  <c r="BX1240" i="51"/>
  <c r="BX1241" i="51"/>
  <c r="BX1242" i="51"/>
  <c r="BX1243" i="51"/>
  <c r="BX1244" i="51"/>
  <c r="BX1245" i="51"/>
  <c r="BX1246" i="51"/>
  <c r="BX1247" i="51"/>
  <c r="BX1248" i="51"/>
  <c r="BX1249" i="51"/>
  <c r="BX1250" i="51"/>
  <c r="BX1251" i="51"/>
  <c r="BX1252" i="51"/>
  <c r="BX1253" i="51"/>
  <c r="BX1254" i="51"/>
  <c r="BX1255" i="51"/>
  <c r="BX1256" i="51"/>
  <c r="BX1257" i="51"/>
  <c r="BX1258" i="51"/>
  <c r="BX1259" i="51"/>
  <c r="BX1260" i="51"/>
  <c r="BW405" i="51"/>
  <c r="BW406" i="51"/>
  <c r="BW407" i="51"/>
  <c r="BW408" i="51"/>
  <c r="BW409" i="51"/>
  <c r="BW410" i="51"/>
  <c r="BW411" i="51"/>
  <c r="BW412" i="51"/>
  <c r="BW413" i="51"/>
  <c r="BW414" i="51"/>
  <c r="BW415" i="51"/>
  <c r="BW416" i="51"/>
  <c r="BW417" i="51"/>
  <c r="BW418" i="51"/>
  <c r="BW419" i="51"/>
  <c r="BW420" i="51"/>
  <c r="BW421" i="51"/>
  <c r="BW422" i="51"/>
  <c r="BW423" i="51"/>
  <c r="BW424" i="51"/>
  <c r="BW425" i="51"/>
  <c r="BW426" i="51"/>
  <c r="BW427" i="51"/>
  <c r="BW428" i="51"/>
  <c r="BW429" i="51"/>
  <c r="BW430" i="51"/>
  <c r="BW431" i="51"/>
  <c r="BW432" i="51"/>
  <c r="BW433" i="51"/>
  <c r="BW434" i="51"/>
  <c r="BW435" i="51"/>
  <c r="BW436" i="51"/>
  <c r="BW437" i="51"/>
  <c r="BW438" i="51"/>
  <c r="BW439" i="51"/>
  <c r="BW440" i="51"/>
  <c r="BW441" i="51"/>
  <c r="BW442" i="51"/>
  <c r="BW443" i="51"/>
  <c r="BW444" i="51"/>
  <c r="BW445" i="51"/>
  <c r="BW446" i="51"/>
  <c r="BW447" i="51"/>
  <c r="BW448" i="51"/>
  <c r="BW449" i="51"/>
  <c r="BW450" i="51"/>
  <c r="BW451" i="51"/>
  <c r="BW452" i="51"/>
  <c r="BW453" i="51"/>
  <c r="BW454" i="51"/>
  <c r="BW455" i="51"/>
  <c r="BW456" i="51"/>
  <c r="BW457" i="51"/>
  <c r="BW458" i="51"/>
  <c r="BW459" i="51"/>
  <c r="BW460" i="51"/>
  <c r="BW461" i="51"/>
  <c r="BW462" i="51"/>
  <c r="BW463" i="51"/>
  <c r="BW464" i="51"/>
  <c r="BW465" i="51"/>
  <c r="BW466" i="51"/>
  <c r="BW467" i="51"/>
  <c r="BW468" i="51"/>
  <c r="BW470" i="51"/>
  <c r="BW471" i="51"/>
  <c r="BW472" i="51"/>
  <c r="BW473" i="51"/>
  <c r="BW474" i="51"/>
  <c r="BW475" i="51"/>
  <c r="BW476" i="51"/>
  <c r="BW477" i="51"/>
  <c r="BW478" i="51"/>
  <c r="BW479" i="51"/>
  <c r="BW480" i="51"/>
  <c r="BW481" i="51"/>
  <c r="BW482" i="51"/>
  <c r="BW483" i="51"/>
  <c r="BW484" i="51"/>
  <c r="BW485" i="51"/>
  <c r="BW486" i="51"/>
  <c r="BW487" i="51"/>
  <c r="BW488" i="51"/>
  <c r="BW489" i="51"/>
  <c r="BW490" i="51"/>
  <c r="BW491" i="51"/>
  <c r="BW492" i="51"/>
  <c r="BW493" i="51"/>
  <c r="BW494" i="51"/>
  <c r="BW495" i="51"/>
  <c r="BW496" i="51"/>
  <c r="BW497" i="51"/>
  <c r="BW498" i="51"/>
  <c r="BW499" i="51"/>
  <c r="BW500" i="51"/>
  <c r="BW501" i="51"/>
  <c r="BW502" i="51"/>
  <c r="BW503" i="51"/>
  <c r="BW504" i="51"/>
  <c r="BW505" i="51"/>
  <c r="BW506" i="51"/>
  <c r="BW507" i="51"/>
  <c r="BW508" i="51"/>
  <c r="BW509" i="51"/>
  <c r="BW510" i="51"/>
  <c r="BW511" i="51"/>
  <c r="BW512" i="51"/>
  <c r="BW513" i="51"/>
  <c r="BW514" i="51"/>
  <c r="BW515" i="51"/>
  <c r="BW516" i="51"/>
  <c r="BW517" i="51"/>
  <c r="BW518" i="51"/>
  <c r="BW519" i="51"/>
  <c r="BW520" i="51"/>
  <c r="BW521" i="51"/>
  <c r="BW523" i="51"/>
  <c r="BW524" i="51"/>
  <c r="BW525" i="51"/>
  <c r="BW526" i="51"/>
  <c r="BW527" i="51"/>
  <c r="BW528" i="51"/>
  <c r="BW529" i="51"/>
  <c r="BW530" i="51"/>
  <c r="BW531" i="51"/>
  <c r="BW532" i="51"/>
  <c r="BW533" i="51"/>
  <c r="BW534" i="51"/>
  <c r="BW535" i="51"/>
  <c r="BW536" i="51"/>
  <c r="BW537" i="51"/>
  <c r="BW538" i="51"/>
  <c r="BW539" i="51"/>
  <c r="BW540" i="51"/>
  <c r="BW541" i="51"/>
  <c r="BW542" i="51"/>
  <c r="BW543" i="51"/>
  <c r="BW544" i="51"/>
  <c r="BW545" i="51"/>
  <c r="BW546" i="51"/>
  <c r="BW547" i="51"/>
  <c r="BW548" i="51"/>
  <c r="BW549" i="51"/>
  <c r="BW550" i="51"/>
  <c r="BW551" i="51"/>
  <c r="BW552" i="51"/>
  <c r="BW553" i="51"/>
  <c r="BW554" i="51"/>
  <c r="BW555" i="51"/>
  <c r="BW556" i="51"/>
  <c r="BW557" i="51"/>
  <c r="BW558" i="51"/>
  <c r="BW559" i="51"/>
  <c r="BW560" i="51"/>
  <c r="BW561" i="51"/>
  <c r="BW562" i="51"/>
  <c r="BW563" i="51"/>
  <c r="BW564" i="51"/>
  <c r="BW565" i="51"/>
  <c r="BW566" i="51"/>
  <c r="BW567" i="51"/>
  <c r="BW568" i="51"/>
  <c r="BW569" i="51"/>
  <c r="BW570" i="51"/>
  <c r="BW571" i="51"/>
  <c r="BW572" i="51"/>
  <c r="BW573" i="51"/>
  <c r="BW574" i="51"/>
  <c r="BW575" i="51"/>
  <c r="BW576" i="51"/>
  <c r="BW577" i="51"/>
  <c r="BW578" i="51"/>
  <c r="BW579" i="51"/>
  <c r="BW580" i="51"/>
  <c r="BW581" i="51"/>
  <c r="BW582" i="51"/>
  <c r="BW583" i="51"/>
  <c r="BW584" i="51"/>
  <c r="BW585" i="51"/>
  <c r="BW586" i="51"/>
  <c r="BW587" i="51"/>
  <c r="BW588" i="51"/>
  <c r="BW589" i="51"/>
  <c r="BW590" i="51"/>
  <c r="BW591" i="51"/>
  <c r="BW592" i="51"/>
  <c r="BW593" i="51"/>
  <c r="BW594" i="51"/>
  <c r="BW595" i="51"/>
  <c r="BW596" i="51"/>
  <c r="BW597" i="51"/>
  <c r="BW598" i="51"/>
  <c r="BW599" i="51"/>
  <c r="BW600" i="51"/>
  <c r="BW601" i="51"/>
  <c r="BW602" i="51"/>
  <c r="BW603" i="51"/>
  <c r="BW604" i="51"/>
  <c r="BW605" i="51"/>
  <c r="BW606" i="51"/>
  <c r="BW607" i="51"/>
  <c r="BW608" i="51"/>
  <c r="BW609" i="51"/>
  <c r="BW610" i="51"/>
  <c r="BW611" i="51"/>
  <c r="BW612" i="51"/>
  <c r="BW613" i="51"/>
  <c r="BW614" i="51"/>
  <c r="BW615" i="51"/>
  <c r="BW616" i="51"/>
  <c r="BW617" i="51"/>
  <c r="BW618" i="51"/>
  <c r="BW619" i="51"/>
  <c r="BW620" i="51"/>
  <c r="BW621" i="51"/>
  <c r="BW622" i="51"/>
  <c r="BW623" i="51"/>
  <c r="BW624" i="51"/>
  <c r="BW625" i="51"/>
  <c r="BW626" i="51"/>
  <c r="BW627" i="51"/>
  <c r="BW628" i="51"/>
  <c r="BW629" i="51"/>
  <c r="BW630" i="51"/>
  <c r="BW631" i="51"/>
  <c r="BW632" i="51"/>
  <c r="BW633" i="51"/>
  <c r="BW634" i="51"/>
  <c r="BW635" i="51"/>
  <c r="BW636" i="51"/>
  <c r="BW637" i="51"/>
  <c r="BW638" i="51"/>
  <c r="BW639" i="51"/>
  <c r="BW640" i="51"/>
  <c r="BW641" i="51"/>
  <c r="BW642" i="51"/>
  <c r="BW643" i="51"/>
  <c r="BW644" i="51"/>
  <c r="BW645" i="51"/>
  <c r="BW646" i="51"/>
  <c r="BW647" i="51"/>
  <c r="BW648" i="51"/>
  <c r="BW649" i="51"/>
  <c r="BW650" i="51"/>
  <c r="BW651" i="51"/>
  <c r="BW652" i="51"/>
  <c r="BW653" i="51"/>
  <c r="BW654" i="51"/>
  <c r="BW655" i="51"/>
  <c r="BW656" i="51"/>
  <c r="BW657" i="51"/>
  <c r="BW658" i="51"/>
  <c r="BW659" i="51"/>
  <c r="BW660" i="51"/>
  <c r="BW661" i="51"/>
  <c r="BW662" i="51"/>
  <c r="BW663" i="51"/>
  <c r="BW664" i="51"/>
  <c r="BW665" i="51"/>
  <c r="BW666" i="51"/>
  <c r="BW667" i="51"/>
  <c r="BW668" i="51"/>
  <c r="BW669" i="51"/>
  <c r="BW670" i="51"/>
  <c r="BW671" i="51"/>
  <c r="BW672" i="51"/>
  <c r="BW673" i="51"/>
  <c r="BW674" i="51"/>
  <c r="BW675" i="51"/>
  <c r="BW676" i="51"/>
  <c r="BW677" i="51"/>
  <c r="BW678" i="51"/>
  <c r="BW679" i="51"/>
  <c r="BW680" i="51"/>
  <c r="BW681" i="51"/>
  <c r="BW682" i="51"/>
  <c r="BW683" i="51"/>
  <c r="BW684" i="51"/>
  <c r="BW685" i="51"/>
  <c r="BW686" i="51"/>
  <c r="BW687" i="51"/>
  <c r="BW688" i="51"/>
  <c r="BW689" i="51"/>
  <c r="BW690" i="51"/>
  <c r="BW691" i="51"/>
  <c r="BW692" i="51"/>
  <c r="BW693" i="51"/>
  <c r="BW694" i="51"/>
  <c r="BW695" i="51"/>
  <c r="BW696" i="51"/>
  <c r="BW697" i="51"/>
  <c r="BW698" i="51"/>
  <c r="BW699" i="51"/>
  <c r="BW700" i="51"/>
  <c r="BW701" i="51"/>
  <c r="BW702" i="51"/>
  <c r="BW703" i="51"/>
  <c r="BW704" i="51"/>
  <c r="BW705" i="51"/>
  <c r="BW706" i="51"/>
  <c r="BW707" i="51"/>
  <c r="BW708" i="51"/>
  <c r="BW709" i="51"/>
  <c r="BW710" i="51"/>
  <c r="BW711" i="51"/>
  <c r="BW712" i="51"/>
  <c r="BW713" i="51"/>
  <c r="BW714" i="51"/>
  <c r="BW715" i="51"/>
  <c r="BW716" i="51"/>
  <c r="BW717" i="51"/>
  <c r="BW718" i="51"/>
  <c r="BW719" i="51"/>
  <c r="BW720" i="51"/>
  <c r="BW721" i="51"/>
  <c r="BW722" i="51"/>
  <c r="BW723" i="51"/>
  <c r="BW724" i="51"/>
  <c r="BW725" i="51"/>
  <c r="BW726" i="51"/>
  <c r="BW727" i="51"/>
  <c r="BW728" i="51"/>
  <c r="BW729" i="51"/>
  <c r="BW730" i="51"/>
  <c r="BW731" i="51"/>
  <c r="BW732" i="51"/>
  <c r="BW733" i="51"/>
  <c r="BW734" i="51"/>
  <c r="BW735" i="51"/>
  <c r="BW736" i="51"/>
  <c r="BW737" i="51"/>
  <c r="BW738" i="51"/>
  <c r="BW739" i="51"/>
  <c r="BW740" i="51"/>
  <c r="BW741" i="51"/>
  <c r="BW742" i="51"/>
  <c r="BW743" i="51"/>
  <c r="BW744" i="51"/>
  <c r="BW745" i="51"/>
  <c r="BW746" i="51"/>
  <c r="BW747" i="51"/>
  <c r="BW748" i="51"/>
  <c r="BW749" i="51"/>
  <c r="BW750" i="51"/>
  <c r="BW751" i="51"/>
  <c r="BW752" i="51"/>
  <c r="BW753" i="51"/>
  <c r="BW754" i="51"/>
  <c r="BW755" i="51"/>
  <c r="BW756" i="51"/>
  <c r="BW757" i="51"/>
  <c r="BW758" i="51"/>
  <c r="BW759" i="51"/>
  <c r="BW760" i="51"/>
  <c r="BW761" i="51"/>
  <c r="BW762" i="51"/>
  <c r="BW763" i="51"/>
  <c r="BW764" i="51"/>
  <c r="BW765" i="51"/>
  <c r="BW766" i="51"/>
  <c r="BW767" i="51"/>
  <c r="BW768" i="51"/>
  <c r="BW769" i="51"/>
  <c r="BW770" i="51"/>
  <c r="BW771" i="51"/>
  <c r="BW772" i="51"/>
  <c r="BW773" i="51"/>
  <c r="BW774" i="51"/>
  <c r="BW775" i="51"/>
  <c r="BW776" i="51"/>
  <c r="BW777" i="51"/>
  <c r="BW778" i="51"/>
  <c r="BW779" i="51"/>
  <c r="BW780" i="51"/>
  <c r="BW781" i="51"/>
  <c r="BW782" i="51"/>
  <c r="BW783" i="51"/>
  <c r="BW784" i="51"/>
  <c r="BW785" i="51"/>
  <c r="BW786" i="51"/>
  <c r="BW787" i="51"/>
  <c r="BW788" i="51"/>
  <c r="BW789" i="51"/>
  <c r="BW790" i="51"/>
  <c r="BW791" i="51"/>
  <c r="BW792" i="51"/>
  <c r="BW793" i="51"/>
  <c r="BW794" i="51"/>
  <c r="BW795" i="51"/>
  <c r="BW796" i="51"/>
  <c r="BW797" i="51"/>
  <c r="BW798" i="51"/>
  <c r="BW799" i="51"/>
  <c r="BW800" i="51"/>
  <c r="BW801" i="51"/>
  <c r="BW802" i="51"/>
  <c r="BW803" i="51"/>
  <c r="BW804" i="51"/>
  <c r="BW805" i="51"/>
  <c r="BW806" i="51"/>
  <c r="BW807" i="51"/>
  <c r="BW808" i="51"/>
  <c r="BW809" i="51"/>
  <c r="BW810" i="51"/>
  <c r="BW811" i="51"/>
  <c r="BW812" i="51"/>
  <c r="BW813" i="51"/>
  <c r="BW814" i="51"/>
  <c r="BW815" i="51"/>
  <c r="BW816" i="51"/>
  <c r="BW817" i="51"/>
  <c r="BW818" i="51"/>
  <c r="BW819" i="51"/>
  <c r="BW820" i="51"/>
  <c r="BW821" i="51"/>
  <c r="BW822" i="51"/>
  <c r="BW823" i="51"/>
  <c r="BW824" i="51"/>
  <c r="BW825" i="51"/>
  <c r="BW826" i="51"/>
  <c r="BW827" i="51"/>
  <c r="BW828" i="51"/>
  <c r="BW829" i="51"/>
  <c r="BW830" i="51"/>
  <c r="BW831" i="51"/>
  <c r="BW832" i="51"/>
  <c r="BW833" i="51"/>
  <c r="BW834" i="51"/>
  <c r="BW835" i="51"/>
  <c r="BW836" i="51"/>
  <c r="BW837" i="51"/>
  <c r="BW838" i="51"/>
  <c r="BW839" i="51"/>
  <c r="BW840" i="51"/>
  <c r="BW841" i="51"/>
  <c r="BW842" i="51"/>
  <c r="BW843" i="51"/>
  <c r="BW844" i="51"/>
  <c r="BW845" i="51"/>
  <c r="BW846" i="51"/>
  <c r="BW847" i="51"/>
  <c r="BW848" i="51"/>
  <c r="BW849" i="51"/>
  <c r="BW850" i="51"/>
  <c r="BW851" i="51"/>
  <c r="BW852" i="51"/>
  <c r="BW853" i="51"/>
  <c r="BW854" i="51"/>
  <c r="BW855" i="51"/>
  <c r="BW856" i="51"/>
  <c r="BW857" i="51"/>
  <c r="BW858" i="51"/>
  <c r="BW859" i="51"/>
  <c r="BW860" i="51"/>
  <c r="BW861" i="51"/>
  <c r="BW862" i="51"/>
  <c r="BW863" i="51"/>
  <c r="BW864" i="51"/>
  <c r="BW865" i="51"/>
  <c r="BW866" i="51"/>
  <c r="BW867" i="51"/>
  <c r="BW868" i="51"/>
  <c r="BW869" i="51"/>
  <c r="BW870" i="51"/>
  <c r="BW871" i="51"/>
  <c r="BW872" i="51"/>
  <c r="BW873" i="51"/>
  <c r="BW874" i="51"/>
  <c r="BW875" i="51"/>
  <c r="BW876" i="51"/>
  <c r="BW877" i="51"/>
  <c r="BW878" i="51"/>
  <c r="BW879" i="51"/>
  <c r="BW880" i="51"/>
  <c r="BW881" i="51"/>
  <c r="BW882" i="51"/>
  <c r="BW883" i="51"/>
  <c r="BW884" i="51"/>
  <c r="BW885" i="51"/>
  <c r="BW886" i="51"/>
  <c r="BW887" i="51"/>
  <c r="BW888" i="51"/>
  <c r="BW889" i="51"/>
  <c r="BW890" i="51"/>
  <c r="BW891" i="51"/>
  <c r="BW892" i="51"/>
  <c r="BW893" i="51"/>
  <c r="BW894" i="51"/>
  <c r="BW895" i="51"/>
  <c r="BW896" i="51"/>
  <c r="BW897" i="51"/>
  <c r="BW898" i="51"/>
  <c r="BW899" i="51"/>
  <c r="BW900" i="51"/>
  <c r="BW901" i="51"/>
  <c r="BW902" i="51"/>
  <c r="BW903" i="51"/>
  <c r="BW904" i="51"/>
  <c r="BW905" i="51"/>
  <c r="BW906" i="51"/>
  <c r="BW907" i="51"/>
  <c r="BW908" i="51"/>
  <c r="BW909" i="51"/>
  <c r="BW910" i="51"/>
  <c r="BW911" i="51"/>
  <c r="BW912" i="51"/>
  <c r="BW913" i="51"/>
  <c r="BW914" i="51"/>
  <c r="BW915" i="51"/>
  <c r="BW916" i="51"/>
  <c r="BW917" i="51"/>
  <c r="BW918" i="51"/>
  <c r="BW919" i="51"/>
  <c r="BW920" i="51"/>
  <c r="BW921" i="51"/>
  <c r="BW922" i="51"/>
  <c r="BW923" i="51"/>
  <c r="BW924" i="51"/>
  <c r="BW925" i="51"/>
  <c r="BW926" i="51"/>
  <c r="BW927" i="51"/>
  <c r="BW928" i="51"/>
  <c r="BW929" i="51"/>
  <c r="BW930" i="51"/>
  <c r="BW931" i="51"/>
  <c r="BW932" i="51"/>
  <c r="BW933" i="51"/>
  <c r="BW934" i="51"/>
  <c r="BW935" i="51"/>
  <c r="BW936" i="51"/>
  <c r="BW937" i="51"/>
  <c r="BW938" i="51"/>
  <c r="BW939" i="51"/>
  <c r="BW940" i="51"/>
  <c r="BW941" i="51"/>
  <c r="BW942" i="51"/>
  <c r="BW943" i="51"/>
  <c r="BW944" i="51"/>
  <c r="BW945" i="51"/>
  <c r="BW946" i="51"/>
  <c r="BW947" i="51"/>
  <c r="BW948" i="51"/>
  <c r="BW949" i="51"/>
  <c r="BW950" i="51"/>
  <c r="BW951" i="51"/>
  <c r="BW952" i="51"/>
  <c r="BW953" i="51"/>
  <c r="BW954" i="51"/>
  <c r="BW955" i="51"/>
  <c r="BW956" i="51"/>
  <c r="BW957" i="51"/>
  <c r="BW958" i="51"/>
  <c r="BW959" i="51"/>
  <c r="BW960" i="51"/>
  <c r="BW961" i="51"/>
  <c r="BW962" i="51"/>
  <c r="BW963" i="51"/>
  <c r="BW964" i="51"/>
  <c r="BW965" i="51"/>
  <c r="BW966" i="51"/>
  <c r="BW967" i="51"/>
  <c r="BW968" i="51"/>
  <c r="BW969" i="51"/>
  <c r="BW970" i="51"/>
  <c r="BW971" i="51"/>
  <c r="BW972" i="51"/>
  <c r="BW973" i="51"/>
  <c r="BW974" i="51"/>
  <c r="BW975" i="51"/>
  <c r="BW976" i="51"/>
  <c r="BW977" i="51"/>
  <c r="BW978" i="51"/>
  <c r="BW979" i="51"/>
  <c r="BW980" i="51"/>
  <c r="BW981" i="51"/>
  <c r="BW982" i="51"/>
  <c r="BW983" i="51"/>
  <c r="BW984" i="51"/>
  <c r="BW985" i="51"/>
  <c r="BW986" i="51"/>
  <c r="BW987" i="51"/>
  <c r="BW988" i="51"/>
  <c r="BW989" i="51"/>
  <c r="BW990" i="51"/>
  <c r="BW991" i="51"/>
  <c r="BW992" i="51"/>
  <c r="BW993" i="51"/>
  <c r="BW994" i="51"/>
  <c r="BW995" i="51"/>
  <c r="BW996" i="51"/>
  <c r="BW997" i="51"/>
  <c r="BW998" i="51"/>
  <c r="BW999" i="51"/>
  <c r="BW1000" i="51"/>
  <c r="BW1001" i="51"/>
  <c r="BW1002" i="51"/>
  <c r="BW1003" i="51"/>
  <c r="BW1004" i="51"/>
  <c r="BW1005" i="51"/>
  <c r="BW1006" i="51"/>
  <c r="BW1007" i="51"/>
  <c r="BW1008" i="51"/>
  <c r="BW1009" i="51"/>
  <c r="BW1010" i="51"/>
  <c r="BW1011" i="51"/>
  <c r="BW1012" i="51"/>
  <c r="BW1013" i="51"/>
  <c r="BW1014" i="51"/>
  <c r="BW1015" i="51"/>
  <c r="BW1016" i="51"/>
  <c r="BW1017" i="51"/>
  <c r="BW1018" i="51"/>
  <c r="BW1019" i="51"/>
  <c r="BW1020" i="51"/>
  <c r="BW1021" i="51"/>
  <c r="BW1022" i="51"/>
  <c r="BW1023" i="51"/>
  <c r="BW1024" i="51"/>
  <c r="BW1025" i="51"/>
  <c r="BW1026" i="51"/>
  <c r="BW1027" i="51"/>
  <c r="BW1028" i="51"/>
  <c r="BW1029" i="51"/>
  <c r="BW1030" i="51"/>
  <c r="BW1031" i="51"/>
  <c r="BW1032" i="51"/>
  <c r="BW1033" i="51"/>
  <c r="BW1034" i="51"/>
  <c r="BW1035" i="51"/>
  <c r="BW1036" i="51"/>
  <c r="BW1037" i="51"/>
  <c r="BW1038" i="51"/>
  <c r="BW1039" i="51"/>
  <c r="BW1040" i="51"/>
  <c r="BW1041" i="51"/>
  <c r="BW1042" i="51"/>
  <c r="BW1043" i="51"/>
  <c r="BW1044" i="51"/>
  <c r="BW1045" i="51"/>
  <c r="BW1046" i="51"/>
  <c r="BW1047" i="51"/>
  <c r="BW1048" i="51"/>
  <c r="BW1049" i="51"/>
  <c r="BW1050" i="51"/>
  <c r="BW1051" i="51"/>
  <c r="BW1052" i="51"/>
  <c r="BW1053" i="51"/>
  <c r="BW1054" i="51"/>
  <c r="BW1055" i="51"/>
  <c r="BW1056" i="51"/>
  <c r="BW1057" i="51"/>
  <c r="BW1058" i="51"/>
  <c r="BW1059" i="51"/>
  <c r="BW1060" i="51"/>
  <c r="BW1061" i="51"/>
  <c r="BW1062" i="51"/>
  <c r="BW1063" i="51"/>
  <c r="BW1064" i="51"/>
  <c r="BW1065" i="51"/>
  <c r="BW1066" i="51"/>
  <c r="BW1067" i="51"/>
  <c r="BW1068" i="51"/>
  <c r="BW1069" i="51"/>
  <c r="BW1070" i="51"/>
  <c r="BW1071" i="51"/>
  <c r="BW1072" i="51"/>
  <c r="BW1073" i="51"/>
  <c r="BW1074" i="51"/>
  <c r="BW1075" i="51"/>
  <c r="BW1076" i="51"/>
  <c r="BW1077" i="51"/>
  <c r="BW1078" i="51"/>
  <c r="BW1079" i="51"/>
  <c r="BW1080" i="51"/>
  <c r="BW1081" i="51"/>
  <c r="BW1082" i="51"/>
  <c r="BW1083" i="51"/>
  <c r="BW1084" i="51"/>
  <c r="BW1085" i="51"/>
  <c r="BW1086" i="51"/>
  <c r="BW1087" i="51"/>
  <c r="BW1088" i="51"/>
  <c r="BW1089" i="51"/>
  <c r="BW1090" i="51"/>
  <c r="BW1091" i="51"/>
  <c r="BW1092" i="51"/>
  <c r="BW1093" i="51"/>
  <c r="BW1094" i="51"/>
  <c r="BW1095" i="51"/>
  <c r="BW1096" i="51"/>
  <c r="BW1097" i="51"/>
  <c r="BW1098" i="51"/>
  <c r="BW1099" i="51"/>
  <c r="BW1100" i="51"/>
  <c r="BW1101" i="51"/>
  <c r="BW1102" i="51"/>
  <c r="BW1103" i="51"/>
  <c r="BW1104" i="51"/>
  <c r="BW1105" i="51"/>
  <c r="BW1106" i="51"/>
  <c r="BW1107" i="51"/>
  <c r="BW1108" i="51"/>
  <c r="BW1109" i="51"/>
  <c r="BW1110" i="51"/>
  <c r="BW1111" i="51"/>
  <c r="BW1112" i="51"/>
  <c r="BW1113" i="51"/>
  <c r="BW1114" i="51"/>
  <c r="BW1115" i="51"/>
  <c r="BW1116" i="51"/>
  <c r="BW1117" i="51"/>
  <c r="BW1118" i="51"/>
  <c r="BW1119" i="51"/>
  <c r="BW1120" i="51"/>
  <c r="BW1121" i="51"/>
  <c r="BW1122" i="51"/>
  <c r="BW1123" i="51"/>
  <c r="BW1124" i="51"/>
  <c r="BW1125" i="51"/>
  <c r="BW1126" i="51"/>
  <c r="BW1127" i="51"/>
  <c r="BW1128" i="51"/>
  <c r="BW1129" i="51"/>
  <c r="BW1130" i="51"/>
  <c r="BW1131" i="51"/>
  <c r="BW1132" i="51"/>
  <c r="BW1133" i="51"/>
  <c r="BW1134" i="51"/>
  <c r="BW1135" i="51"/>
  <c r="BW1136" i="51"/>
  <c r="BW1137" i="51"/>
  <c r="BW1138" i="51"/>
  <c r="BW1139" i="51"/>
  <c r="BW1140" i="51"/>
  <c r="BW1141" i="51"/>
  <c r="BW1142" i="51"/>
  <c r="BW1143" i="51"/>
  <c r="BW1144" i="51"/>
  <c r="BW1145" i="51"/>
  <c r="BW1146" i="51"/>
  <c r="BW1147" i="51"/>
  <c r="BW1148" i="51"/>
  <c r="BW1149" i="51"/>
  <c r="BW1150" i="51"/>
  <c r="BW1151" i="51"/>
  <c r="BW1152" i="51"/>
  <c r="BW1153" i="51"/>
  <c r="BW1154" i="51"/>
  <c r="BW1155" i="51"/>
  <c r="BW1156" i="51"/>
  <c r="BW1157" i="51"/>
  <c r="BW1158" i="51"/>
  <c r="BW1159" i="51"/>
  <c r="BW1160" i="51"/>
  <c r="BW1161" i="51"/>
  <c r="BW1162" i="51"/>
  <c r="BW1163" i="51"/>
  <c r="BW1164" i="51"/>
  <c r="BW1165" i="51"/>
  <c r="BW1166" i="51"/>
  <c r="BW1167" i="51"/>
  <c r="BW1168" i="51"/>
  <c r="BW1169" i="51"/>
  <c r="BW1170" i="51"/>
  <c r="BW1171" i="51"/>
  <c r="BW1172" i="51"/>
  <c r="BW1173" i="51"/>
  <c r="BW1174" i="51"/>
  <c r="BW1175" i="51"/>
  <c r="BW1176" i="51"/>
  <c r="BW1177" i="51"/>
  <c r="BW1178" i="51"/>
  <c r="BW1179" i="51"/>
  <c r="BW1180" i="51"/>
  <c r="BW1181" i="51"/>
  <c r="BW1182" i="51"/>
  <c r="BW1183" i="51"/>
  <c r="BW1184" i="51"/>
  <c r="BW1185" i="51"/>
  <c r="BW1186" i="51"/>
  <c r="BW1187" i="51"/>
  <c r="BW1188" i="51"/>
  <c r="BW1189" i="51"/>
  <c r="BW1190" i="51"/>
  <c r="BW1191" i="51"/>
  <c r="BW1192" i="51"/>
  <c r="BW1193" i="51"/>
  <c r="BW1194" i="51"/>
  <c r="BW1195" i="51"/>
  <c r="BW1196" i="51"/>
  <c r="BW1197" i="51"/>
  <c r="BW1198" i="51"/>
  <c r="BW1199" i="51"/>
  <c r="BW1200" i="51"/>
  <c r="BW1201" i="51"/>
  <c r="BW1202" i="51"/>
  <c r="BW1203" i="51"/>
  <c r="BW1204" i="51"/>
  <c r="BW1205" i="51"/>
  <c r="BW1206" i="51"/>
  <c r="BW1207" i="51"/>
  <c r="BW1208" i="51"/>
  <c r="BW1209" i="51"/>
  <c r="BW1210" i="51"/>
  <c r="BW1211" i="51"/>
  <c r="BW1212" i="51"/>
  <c r="BW1213" i="51"/>
  <c r="BW1214" i="51"/>
  <c r="BW1215" i="51"/>
  <c r="BW1216" i="51"/>
  <c r="BW1217" i="51"/>
  <c r="BW1218" i="51"/>
  <c r="BW1219" i="51"/>
  <c r="BW1220" i="51"/>
  <c r="BW1221" i="51"/>
  <c r="BW1222" i="51"/>
  <c r="BW1223" i="51"/>
  <c r="BW1224" i="51"/>
  <c r="BW1225" i="51"/>
  <c r="BW1226" i="51"/>
  <c r="BW1227" i="51"/>
  <c r="BW1228" i="51"/>
  <c r="BW1229" i="51"/>
  <c r="BW1230" i="51"/>
  <c r="BW1231" i="51"/>
  <c r="BW1232" i="51"/>
  <c r="BW1233" i="51"/>
  <c r="BW1234" i="51"/>
  <c r="BW1235" i="51"/>
  <c r="BW1236" i="51"/>
  <c r="BW1237" i="51"/>
  <c r="BW1238" i="51"/>
  <c r="BW1239" i="51"/>
  <c r="BW1240" i="51"/>
  <c r="BW1241" i="51"/>
  <c r="BW1242" i="51"/>
  <c r="BW1243" i="51"/>
  <c r="BW1244" i="51"/>
  <c r="BW1245" i="51"/>
  <c r="BW1246" i="51"/>
  <c r="BW1247" i="51"/>
  <c r="BW1248" i="51"/>
  <c r="BW1249" i="51"/>
  <c r="BW1250" i="51"/>
  <c r="BW1251" i="51"/>
  <c r="BW1252" i="51"/>
  <c r="BW1253" i="51"/>
  <c r="BW1254" i="51"/>
  <c r="BW1255" i="51"/>
  <c r="BW1256" i="51"/>
  <c r="BW1257" i="51"/>
  <c r="BW1258" i="51"/>
  <c r="BW1259" i="51"/>
  <c r="BW1260" i="51"/>
  <c r="BV948" i="51"/>
  <c r="BV949" i="51"/>
  <c r="BV950" i="51"/>
  <c r="BV951" i="51"/>
  <c r="BV952" i="51"/>
  <c r="BV953" i="51"/>
  <c r="BV954" i="51"/>
  <c r="BV955" i="51"/>
  <c r="BV956" i="51"/>
  <c r="BV957" i="51"/>
  <c r="BV958" i="51"/>
  <c r="BV959" i="51"/>
  <c r="BV960" i="51"/>
  <c r="BV961" i="51"/>
  <c r="BV962" i="51"/>
  <c r="BV963" i="51"/>
  <c r="BV964" i="51"/>
  <c r="BV965" i="51"/>
  <c r="BV966" i="51"/>
  <c r="BV967" i="51"/>
  <c r="BV968" i="51"/>
  <c r="BV969" i="51"/>
  <c r="BV970" i="51"/>
  <c r="BV971" i="51"/>
  <c r="BV972" i="51"/>
  <c r="BV973" i="51"/>
  <c r="BV974" i="51"/>
  <c r="BV975" i="51"/>
  <c r="BV976" i="51"/>
  <c r="BV977" i="51"/>
  <c r="BV978" i="51"/>
  <c r="BV979" i="51"/>
  <c r="BV980" i="51"/>
  <c r="BV981" i="51"/>
  <c r="BV982" i="51"/>
  <c r="BV983" i="51"/>
  <c r="BV984" i="51"/>
  <c r="BV985" i="51"/>
  <c r="BV986" i="51"/>
  <c r="BV987" i="51"/>
  <c r="BV988" i="51"/>
  <c r="BV989" i="51"/>
  <c r="BV990" i="51"/>
  <c r="BV991" i="51"/>
  <c r="BV992" i="51"/>
  <c r="BV993" i="51"/>
  <c r="BV994" i="51"/>
  <c r="BV995" i="51"/>
  <c r="BV996" i="51"/>
  <c r="BV997" i="51"/>
  <c r="BV998" i="51"/>
  <c r="BV999" i="51"/>
  <c r="BV1000" i="51"/>
  <c r="BV1001" i="51"/>
  <c r="BV1002" i="51"/>
  <c r="BV1003" i="51"/>
  <c r="BV1004" i="51"/>
  <c r="BV1005" i="51"/>
  <c r="BV1006" i="51"/>
  <c r="BV1007" i="51"/>
  <c r="BV1008" i="51"/>
  <c r="BV1009" i="51"/>
  <c r="BV1010" i="51"/>
  <c r="BV1011" i="51"/>
  <c r="BV1012" i="51"/>
  <c r="BV1013" i="51"/>
  <c r="BV1014" i="51"/>
  <c r="BV1015" i="51"/>
  <c r="BV1016" i="51"/>
  <c r="BV1017" i="51"/>
  <c r="BV1018" i="51"/>
  <c r="BV1019" i="51"/>
  <c r="BV1020" i="51"/>
  <c r="BV1021" i="51"/>
  <c r="BV1022" i="51"/>
  <c r="BV1023" i="51"/>
  <c r="BV1024" i="51"/>
  <c r="BV1025" i="51"/>
  <c r="BV1026" i="51"/>
  <c r="BV1027" i="51"/>
  <c r="BV1028" i="51"/>
  <c r="BV1029" i="51"/>
  <c r="BV1030" i="51"/>
  <c r="BV1031" i="51"/>
  <c r="BV1032" i="51"/>
  <c r="BV1033" i="51"/>
  <c r="BV1034" i="51"/>
  <c r="BV1035" i="51"/>
  <c r="BV1036" i="51"/>
  <c r="BV1037" i="51"/>
  <c r="BV1038" i="51"/>
  <c r="BV1039" i="51"/>
  <c r="BV1040" i="51"/>
  <c r="BV1041" i="51"/>
  <c r="BV1042" i="51"/>
  <c r="BV1043" i="51"/>
  <c r="BV1044" i="51"/>
  <c r="BV1045" i="51"/>
  <c r="BV1046" i="51"/>
  <c r="BV1047" i="51"/>
  <c r="BV1048" i="51"/>
  <c r="BV1049" i="51"/>
  <c r="BV1050" i="51"/>
  <c r="BV1051" i="51"/>
  <c r="BV1052" i="51"/>
  <c r="BV1053" i="51"/>
  <c r="BV1054" i="51"/>
  <c r="BV1055" i="51"/>
  <c r="BV1056" i="51"/>
  <c r="BV1057" i="51"/>
  <c r="BV1058" i="51"/>
  <c r="BV1059" i="51"/>
  <c r="BV1060" i="51"/>
  <c r="BV1061" i="51"/>
  <c r="BV1062" i="51"/>
  <c r="BV1063" i="51"/>
  <c r="BV1064" i="51"/>
  <c r="BV1065" i="51"/>
  <c r="BV1066" i="51"/>
  <c r="BV1067" i="51"/>
  <c r="BV1068" i="51"/>
  <c r="BV1069" i="51"/>
  <c r="BV1070" i="51"/>
  <c r="BV1071" i="51"/>
  <c r="BV1072" i="51"/>
  <c r="BV1073" i="51"/>
  <c r="BV1074" i="51"/>
  <c r="BV1075" i="51"/>
  <c r="BV1076" i="51"/>
  <c r="BV1077" i="51"/>
  <c r="BV1078" i="51"/>
  <c r="BV1079" i="51"/>
  <c r="BV1080" i="51"/>
  <c r="BV1081" i="51"/>
  <c r="BV1082" i="51"/>
  <c r="BV1083" i="51"/>
  <c r="BV1084" i="51"/>
  <c r="BV1085" i="51"/>
  <c r="BV1086" i="51"/>
  <c r="BV1087" i="51"/>
  <c r="BV1088" i="51"/>
  <c r="BV1089" i="51"/>
  <c r="BV1090" i="51"/>
  <c r="BV1091" i="51"/>
  <c r="BV1092" i="51"/>
  <c r="BV1093" i="51"/>
  <c r="BV1094" i="51"/>
  <c r="BV1095" i="51"/>
  <c r="BV1096" i="51"/>
  <c r="BV1097" i="51"/>
  <c r="BV1098" i="51"/>
  <c r="BV1099" i="51"/>
  <c r="BV1100" i="51"/>
  <c r="BV1101" i="51"/>
  <c r="BV1102" i="51"/>
  <c r="BV1103" i="51"/>
  <c r="BV1104" i="51"/>
  <c r="BV1105" i="51"/>
  <c r="BV1106" i="51"/>
  <c r="BV1107" i="51"/>
  <c r="BV1108" i="51"/>
  <c r="BV1109" i="51"/>
  <c r="BV1110" i="51"/>
  <c r="BV1111" i="51"/>
  <c r="BV1112" i="51"/>
  <c r="BV1113" i="51"/>
  <c r="BV1114" i="51"/>
  <c r="BV1115" i="51"/>
  <c r="BV1116" i="51"/>
  <c r="BV1117" i="51"/>
  <c r="BV1118" i="51"/>
  <c r="BV1119" i="51"/>
  <c r="BV1120" i="51"/>
  <c r="BV1121" i="51"/>
  <c r="BV1122" i="51"/>
  <c r="BV1123" i="51"/>
  <c r="BV1124" i="51"/>
  <c r="BV1125" i="51"/>
  <c r="BV1126" i="51"/>
  <c r="BV1127" i="51"/>
  <c r="BV1128" i="51"/>
  <c r="BV1129" i="51"/>
  <c r="BV1130" i="51"/>
  <c r="BV1131" i="51"/>
  <c r="BV1132" i="51"/>
  <c r="BV1133" i="51"/>
  <c r="BV1134" i="51"/>
  <c r="BV1135" i="51"/>
  <c r="BV1136" i="51"/>
  <c r="BV1137" i="51"/>
  <c r="BV1138" i="51"/>
  <c r="BV1139" i="51"/>
  <c r="BV1140" i="51"/>
  <c r="BV1141" i="51"/>
  <c r="BV1142" i="51"/>
  <c r="BV1143" i="51"/>
  <c r="BV1144" i="51"/>
  <c r="BV1145" i="51"/>
  <c r="BV1146" i="51"/>
  <c r="BV1147" i="51"/>
  <c r="BV1148" i="51"/>
  <c r="BV1149" i="51"/>
  <c r="BV1150" i="51"/>
  <c r="BV1151" i="51"/>
  <c r="BV1152" i="51"/>
  <c r="BV1153" i="51"/>
  <c r="BV1154" i="51"/>
  <c r="BV1155" i="51"/>
  <c r="BV1156" i="51"/>
  <c r="BV1157" i="51"/>
  <c r="BV1158" i="51"/>
  <c r="BV1159" i="51"/>
  <c r="BV1160" i="51"/>
  <c r="BV1161" i="51"/>
  <c r="BV1162" i="51"/>
  <c r="BV1163" i="51"/>
  <c r="BV1164" i="51"/>
  <c r="BV1165" i="51"/>
  <c r="BV1166" i="51"/>
  <c r="BV1167" i="51"/>
  <c r="BV1168" i="51"/>
  <c r="BV1169" i="51"/>
  <c r="BV1170" i="51"/>
  <c r="BV1171" i="51"/>
  <c r="BV1172" i="51"/>
  <c r="BV1173" i="51"/>
  <c r="BV1174" i="51"/>
  <c r="BV1175" i="51"/>
  <c r="BV1176" i="51"/>
  <c r="BV1177" i="51"/>
  <c r="BV1178" i="51"/>
  <c r="BV1179" i="51"/>
  <c r="BV1180" i="51"/>
  <c r="BV1181" i="51"/>
  <c r="BV1182" i="51"/>
  <c r="BV1183" i="51"/>
  <c r="BV1184" i="51"/>
  <c r="BV1185" i="51"/>
  <c r="BV1186" i="51"/>
  <c r="BV1187" i="51"/>
  <c r="BV1188" i="51"/>
  <c r="BV1189" i="51"/>
  <c r="BV1190" i="51"/>
  <c r="BV1191" i="51"/>
  <c r="BV1192" i="51"/>
  <c r="BV1193" i="51"/>
  <c r="BV1194" i="51"/>
  <c r="BV1195" i="51"/>
  <c r="BV1196" i="51"/>
  <c r="BV1197" i="51"/>
  <c r="BV1198" i="51"/>
  <c r="BV1199" i="51"/>
  <c r="BV1200" i="51"/>
  <c r="BV1201" i="51"/>
  <c r="BV1202" i="51"/>
  <c r="BV1203" i="51"/>
  <c r="BV1204" i="51"/>
  <c r="BV1205" i="51"/>
  <c r="BV1206" i="51"/>
  <c r="BV1207" i="51"/>
  <c r="BV1208" i="51"/>
  <c r="BV1209" i="51"/>
  <c r="BV1210" i="51"/>
  <c r="BV1211" i="51"/>
  <c r="BV1212" i="51"/>
  <c r="BV1213" i="51"/>
  <c r="BV1214" i="51"/>
  <c r="BV1215" i="51"/>
  <c r="BV1216" i="51"/>
  <c r="BV1217" i="51"/>
  <c r="BV1218" i="51"/>
  <c r="BV1219" i="51"/>
  <c r="BV1220" i="51"/>
  <c r="BV1221" i="51"/>
  <c r="BV1222" i="51"/>
  <c r="BV1223" i="51"/>
  <c r="BV1224" i="51"/>
  <c r="BV1225" i="51"/>
  <c r="BV1226" i="51"/>
  <c r="BV1227" i="51"/>
  <c r="BV1228" i="51"/>
  <c r="BV1229" i="51"/>
  <c r="BV1230" i="51"/>
  <c r="BV1231" i="51"/>
  <c r="BV1232" i="51"/>
  <c r="BV1233" i="51"/>
  <c r="BV1234" i="51"/>
  <c r="BV1235" i="51"/>
  <c r="BV1236" i="51"/>
  <c r="BV1237" i="51"/>
  <c r="BV1238" i="51"/>
  <c r="BV1239" i="51"/>
  <c r="BV1240" i="51"/>
  <c r="BV1241" i="51"/>
  <c r="BV1242" i="51"/>
  <c r="BV1243" i="51"/>
  <c r="BV1244" i="51"/>
  <c r="BV1245" i="51"/>
  <c r="BV1246" i="51"/>
  <c r="BV1247" i="51"/>
  <c r="BV1248" i="51"/>
  <c r="BV1249" i="51"/>
  <c r="BV1250" i="51"/>
  <c r="BV1251" i="51"/>
  <c r="BV1252" i="51"/>
  <c r="BV1253" i="51"/>
  <c r="BV1254" i="51"/>
  <c r="BV1255" i="51"/>
  <c r="BV1256" i="51"/>
  <c r="BV1257" i="51"/>
  <c r="BV1258" i="51"/>
  <c r="BV1259" i="51"/>
  <c r="BV1260" i="51"/>
  <c r="BW404" i="51"/>
  <c r="N59" i="51"/>
  <c r="BV59" i="51" s="1"/>
  <c r="N60" i="51"/>
  <c r="BV60" i="51" s="1"/>
  <c r="N61" i="51"/>
  <c r="BV61" i="51" s="1"/>
  <c r="N62" i="51"/>
  <c r="BV62" i="51" s="1"/>
  <c r="N63" i="51"/>
  <c r="BV63" i="51" s="1"/>
  <c r="N64" i="51"/>
  <c r="BV64" i="51" s="1"/>
  <c r="N65" i="51"/>
  <c r="BV65" i="51" s="1"/>
  <c r="N66" i="51"/>
  <c r="BV66" i="51" s="1"/>
  <c r="N67" i="51"/>
  <c r="BV67" i="51" s="1"/>
  <c r="N68" i="51"/>
  <c r="BV68" i="51" s="1"/>
  <c r="N69" i="51"/>
  <c r="BV69" i="51" s="1"/>
  <c r="N70" i="51"/>
  <c r="BV70" i="51" s="1"/>
  <c r="N71" i="51"/>
  <c r="BV71" i="51" s="1"/>
  <c r="N72" i="51"/>
  <c r="BV72" i="51" s="1"/>
  <c r="N73" i="51"/>
  <c r="BV73" i="51" s="1"/>
  <c r="N74" i="51"/>
  <c r="BV74" i="51" s="1"/>
  <c r="N75" i="51"/>
  <c r="BV75" i="51" s="1"/>
  <c r="N76" i="51"/>
  <c r="BV76" i="51" s="1"/>
  <c r="N77" i="51"/>
  <c r="BV77" i="51" s="1"/>
  <c r="N78" i="51"/>
  <c r="BV78" i="51" s="1"/>
  <c r="N79" i="51"/>
  <c r="BV79" i="51" s="1"/>
  <c r="N80" i="51"/>
  <c r="BV80" i="51" s="1"/>
  <c r="N81" i="51"/>
  <c r="BV81" i="51" s="1"/>
  <c r="N82" i="51"/>
  <c r="BV82" i="51" s="1"/>
  <c r="N83" i="51"/>
  <c r="BV83" i="51" s="1"/>
  <c r="N84" i="51"/>
  <c r="BV84" i="51" s="1"/>
  <c r="N85" i="51"/>
  <c r="BV85" i="51" s="1"/>
  <c r="N86" i="51"/>
  <c r="BV86" i="51" s="1"/>
  <c r="N87" i="51"/>
  <c r="BV87" i="51" s="1"/>
  <c r="N88" i="51"/>
  <c r="BV88" i="51" s="1"/>
  <c r="N89" i="51"/>
  <c r="BV89" i="51" s="1"/>
  <c r="N90" i="51"/>
  <c r="BV90" i="51" s="1"/>
  <c r="N91" i="51"/>
  <c r="BV91" i="51" s="1"/>
  <c r="N92" i="51"/>
  <c r="BV92" i="51" s="1"/>
  <c r="N93" i="51"/>
  <c r="N94" i="51"/>
  <c r="BV94" i="51" s="1"/>
  <c r="N95" i="51"/>
  <c r="BV95" i="51" s="1"/>
  <c r="N96" i="51"/>
  <c r="BV96" i="51" s="1"/>
  <c r="N97" i="51"/>
  <c r="BV97" i="51" s="1"/>
  <c r="N98" i="51"/>
  <c r="BV98" i="51" s="1"/>
  <c r="N99" i="51"/>
  <c r="BV99" i="51" s="1"/>
  <c r="N100" i="51"/>
  <c r="BV100" i="51" s="1"/>
  <c r="N101" i="51"/>
  <c r="BV101" i="51" s="1"/>
  <c r="N102" i="51"/>
  <c r="BV102" i="51" s="1"/>
  <c r="N103" i="51"/>
  <c r="BV103" i="51" s="1"/>
  <c r="N104" i="51"/>
  <c r="BV104" i="51" s="1"/>
  <c r="N105" i="51"/>
  <c r="N106" i="51"/>
  <c r="BV106" i="51" s="1"/>
  <c r="N107" i="51"/>
  <c r="BV107" i="51" s="1"/>
  <c r="N108" i="51"/>
  <c r="BV108" i="51" s="1"/>
  <c r="N109" i="51"/>
  <c r="BV109" i="51" s="1"/>
  <c r="N110" i="51"/>
  <c r="BV110" i="51" s="1"/>
  <c r="N111" i="51"/>
  <c r="BV111" i="51" s="1"/>
  <c r="N112" i="51"/>
  <c r="BV112" i="51" s="1"/>
  <c r="N113" i="51"/>
  <c r="BV113" i="51" s="1"/>
  <c r="N114" i="51"/>
  <c r="BV114" i="51" s="1"/>
  <c r="N115" i="51"/>
  <c r="BV115" i="51" s="1"/>
  <c r="N116" i="51"/>
  <c r="BV116" i="51" s="1"/>
  <c r="N117" i="51"/>
  <c r="N118" i="51"/>
  <c r="BV118" i="51" s="1"/>
  <c r="N119" i="51"/>
  <c r="BV119" i="51" s="1"/>
  <c r="N120" i="51"/>
  <c r="BV120" i="51" s="1"/>
  <c r="N121" i="51"/>
  <c r="BV121" i="51" s="1"/>
  <c r="N122" i="51"/>
  <c r="BV122" i="51" s="1"/>
  <c r="N123" i="51"/>
  <c r="BV123" i="51" s="1"/>
  <c r="N124" i="51"/>
  <c r="BV124" i="51" s="1"/>
  <c r="N125" i="51"/>
  <c r="BV125" i="51" s="1"/>
  <c r="N126" i="51"/>
  <c r="BV126" i="51" s="1"/>
  <c r="N127" i="51"/>
  <c r="BV127" i="51" s="1"/>
  <c r="N128" i="51"/>
  <c r="BV128" i="51" s="1"/>
  <c r="N129" i="51"/>
  <c r="N130" i="51"/>
  <c r="BV130" i="51" s="1"/>
  <c r="N131" i="51"/>
  <c r="BV131" i="51" s="1"/>
  <c r="N132" i="51"/>
  <c r="BV132" i="51" s="1"/>
  <c r="N133" i="51"/>
  <c r="BV133" i="51" s="1"/>
  <c r="N134" i="51"/>
  <c r="BV134" i="51" s="1"/>
  <c r="N135" i="51"/>
  <c r="BV135" i="51" s="1"/>
  <c r="N136" i="51"/>
  <c r="BV136" i="51" s="1"/>
  <c r="N137" i="51"/>
  <c r="BV137" i="51" s="1"/>
  <c r="N138" i="51"/>
  <c r="BV138" i="51" s="1"/>
  <c r="N139" i="51"/>
  <c r="BV139" i="51" s="1"/>
  <c r="N140" i="51"/>
  <c r="BV140" i="51" s="1"/>
  <c r="N141" i="51"/>
  <c r="N142" i="51"/>
  <c r="BV142" i="51" s="1"/>
  <c r="N143" i="51"/>
  <c r="BV143" i="51" s="1"/>
  <c r="N144" i="51"/>
  <c r="BV144" i="51" s="1"/>
  <c r="N145" i="51"/>
  <c r="BV145" i="51" s="1"/>
  <c r="N146" i="51"/>
  <c r="BV146" i="51" s="1"/>
  <c r="N147" i="51"/>
  <c r="BV147" i="51" s="1"/>
  <c r="N148" i="51"/>
  <c r="BV148" i="51" s="1"/>
  <c r="N149" i="51"/>
  <c r="BV149" i="51" s="1"/>
  <c r="N150" i="51"/>
  <c r="BV150" i="51" s="1"/>
  <c r="N151" i="51"/>
  <c r="BV151" i="51" s="1"/>
  <c r="N152" i="51"/>
  <c r="BV152" i="51" s="1"/>
  <c r="N153" i="51"/>
  <c r="N154" i="51"/>
  <c r="BV154" i="51" s="1"/>
  <c r="N155" i="51"/>
  <c r="BV155" i="51" s="1"/>
  <c r="N156" i="51"/>
  <c r="BV156" i="51" s="1"/>
  <c r="N157" i="51"/>
  <c r="BV157" i="51" s="1"/>
  <c r="N158" i="51"/>
  <c r="BV158" i="51" s="1"/>
  <c r="N159" i="51"/>
  <c r="BV159" i="51" s="1"/>
  <c r="N160" i="51"/>
  <c r="BV160" i="51" s="1"/>
  <c r="N161" i="51"/>
  <c r="BV161" i="51" s="1"/>
  <c r="N162" i="51"/>
  <c r="BV162" i="51" s="1"/>
  <c r="N163" i="51"/>
  <c r="BV163" i="51" s="1"/>
  <c r="N164" i="51"/>
  <c r="BV164" i="51" s="1"/>
  <c r="N165" i="51"/>
  <c r="N166" i="51"/>
  <c r="BV166" i="51" s="1"/>
  <c r="N167" i="51"/>
  <c r="BV167" i="51" s="1"/>
  <c r="N168" i="51"/>
  <c r="BV168" i="51" s="1"/>
  <c r="N169" i="51"/>
  <c r="BV169" i="51" s="1"/>
  <c r="N170" i="51"/>
  <c r="BV170" i="51" s="1"/>
  <c r="N171" i="51"/>
  <c r="BV171" i="51" s="1"/>
  <c r="N172" i="51"/>
  <c r="BV172" i="51" s="1"/>
  <c r="N173" i="51"/>
  <c r="BV173" i="51" s="1"/>
  <c r="N174" i="51"/>
  <c r="BV174" i="51" s="1"/>
  <c r="N175" i="51"/>
  <c r="BV175" i="51" s="1"/>
  <c r="N176" i="51"/>
  <c r="BV176" i="51" s="1"/>
  <c r="N177" i="51"/>
  <c r="N178" i="51"/>
  <c r="BV178" i="51" s="1"/>
  <c r="N179" i="51"/>
  <c r="BV179" i="51" s="1"/>
  <c r="N180" i="51"/>
  <c r="BV180" i="51" s="1"/>
  <c r="N183" i="51"/>
  <c r="BV183" i="51" s="1"/>
  <c r="N184" i="51"/>
  <c r="BV184" i="51" s="1"/>
  <c r="N185" i="51"/>
  <c r="BV185" i="51" s="1"/>
  <c r="N186" i="51"/>
  <c r="BV186" i="51" s="1"/>
  <c r="N187" i="51"/>
  <c r="BV187" i="51" s="1"/>
  <c r="N188" i="51"/>
  <c r="BV188" i="51" s="1"/>
  <c r="N189" i="51"/>
  <c r="BV189" i="51" s="1"/>
  <c r="N190" i="51"/>
  <c r="BV190" i="51" s="1"/>
  <c r="N191" i="51"/>
  <c r="N192" i="51"/>
  <c r="BV192" i="51" s="1"/>
  <c r="N193" i="51"/>
  <c r="BV193" i="51" s="1"/>
  <c r="N194" i="51"/>
  <c r="BV194" i="51" s="1"/>
  <c r="N195" i="51"/>
  <c r="BV195" i="51" s="1"/>
  <c r="N196" i="51"/>
  <c r="BV196" i="51" s="1"/>
  <c r="N197" i="51"/>
  <c r="BV197" i="51" s="1"/>
  <c r="N199" i="51"/>
  <c r="BV199" i="51" s="1"/>
  <c r="N200" i="51"/>
  <c r="BV200" i="51" s="1"/>
  <c r="N201" i="51"/>
  <c r="BV201" i="51" s="1"/>
  <c r="N202" i="51"/>
  <c r="BV202" i="51" s="1"/>
  <c r="N235" i="51"/>
  <c r="BV235" i="51" s="1"/>
  <c r="N236" i="51"/>
  <c r="N237" i="51"/>
  <c r="BV237" i="51" s="1"/>
  <c r="N238" i="51"/>
  <c r="BV238" i="51" s="1"/>
  <c r="N239" i="51"/>
  <c r="BV239" i="51" s="1"/>
  <c r="N240" i="51"/>
  <c r="BV240" i="51" s="1"/>
  <c r="N241" i="51"/>
  <c r="BV241" i="51" s="1"/>
  <c r="N242" i="51"/>
  <c r="BV242" i="51" s="1"/>
  <c r="N243" i="51"/>
  <c r="BV243" i="51" s="1"/>
  <c r="N244" i="51"/>
  <c r="BV244" i="51" s="1"/>
  <c r="N245" i="51"/>
  <c r="BV245" i="51" s="1"/>
  <c r="N246" i="51"/>
  <c r="BV246" i="51" s="1"/>
  <c r="N247" i="51"/>
  <c r="BV247" i="51" s="1"/>
  <c r="N248" i="51"/>
  <c r="N249" i="51"/>
  <c r="BV249" i="51" s="1"/>
  <c r="N250" i="51"/>
  <c r="BV250" i="51" s="1"/>
  <c r="N251" i="51"/>
  <c r="BV251" i="51" s="1"/>
  <c r="N252" i="51"/>
  <c r="BV252" i="51" s="1"/>
  <c r="N253" i="51"/>
  <c r="BV253" i="51" s="1"/>
  <c r="N254" i="51"/>
  <c r="BV254" i="51" s="1"/>
  <c r="N255" i="51"/>
  <c r="BV255" i="51" s="1"/>
  <c r="N256" i="51"/>
  <c r="BV256" i="51" s="1"/>
  <c r="N257" i="51"/>
  <c r="BV257" i="51" s="1"/>
  <c r="N258" i="51"/>
  <c r="BV258" i="51" s="1"/>
  <c r="N259" i="51"/>
  <c r="BV259" i="51" s="1"/>
  <c r="N260" i="51"/>
  <c r="N261" i="51"/>
  <c r="BV261" i="51" s="1"/>
  <c r="N262" i="51"/>
  <c r="BV262" i="51" s="1"/>
  <c r="N263" i="51"/>
  <c r="BV263" i="51" s="1"/>
  <c r="N264" i="51"/>
  <c r="BV264" i="51" s="1"/>
  <c r="N265" i="51"/>
  <c r="BV265" i="51" s="1"/>
  <c r="N266" i="51"/>
  <c r="BV266" i="51" s="1"/>
  <c r="N267" i="51"/>
  <c r="BV267" i="51" s="1"/>
  <c r="N268" i="51"/>
  <c r="BV268" i="51" s="1"/>
  <c r="N269" i="51"/>
  <c r="BV269" i="51" s="1"/>
  <c r="N270" i="51"/>
  <c r="BV270" i="51" s="1"/>
  <c r="N271" i="51"/>
  <c r="BV271" i="51" s="1"/>
  <c r="N272" i="51"/>
  <c r="N273" i="51"/>
  <c r="BV273" i="51" s="1"/>
  <c r="N274" i="51"/>
  <c r="BV274" i="51" s="1"/>
  <c r="N275" i="51"/>
  <c r="BV275" i="51" s="1"/>
  <c r="N276" i="51"/>
  <c r="BV276" i="51" s="1"/>
  <c r="N277" i="51"/>
  <c r="BV277" i="51" s="1"/>
  <c r="N278" i="51"/>
  <c r="BV278" i="51" s="1"/>
  <c r="N279" i="51"/>
  <c r="BV279" i="51" s="1"/>
  <c r="N280" i="51"/>
  <c r="BV280" i="51" s="1"/>
  <c r="N281" i="51"/>
  <c r="BV281" i="51" s="1"/>
  <c r="N282" i="51"/>
  <c r="BV282" i="51" s="1"/>
  <c r="N283" i="51"/>
  <c r="BV283" i="51" s="1"/>
  <c r="N284" i="51"/>
  <c r="N285" i="51"/>
  <c r="BV285" i="51" s="1"/>
  <c r="N286" i="51"/>
  <c r="BV286" i="51" s="1"/>
  <c r="N287" i="51"/>
  <c r="BV287" i="51" s="1"/>
  <c r="N288" i="51"/>
  <c r="BV288" i="51" s="1"/>
  <c r="N289" i="51"/>
  <c r="BV289" i="51" s="1"/>
  <c r="N290" i="51"/>
  <c r="BV290" i="51" s="1"/>
  <c r="N291" i="51"/>
  <c r="BV291" i="51" s="1"/>
  <c r="N292" i="51"/>
  <c r="BV292" i="51" s="1"/>
  <c r="N293" i="51"/>
  <c r="BV293" i="51" s="1"/>
  <c r="N294" i="51"/>
  <c r="BV294" i="51" s="1"/>
  <c r="N295" i="51"/>
  <c r="BV295" i="51" s="1"/>
  <c r="N296" i="51"/>
  <c r="N297" i="51"/>
  <c r="BV297" i="51" s="1"/>
  <c r="N298" i="51"/>
  <c r="BV298" i="51" s="1"/>
  <c r="N299" i="51"/>
  <c r="BV299" i="51" s="1"/>
  <c r="N300" i="51"/>
  <c r="BV300" i="51" s="1"/>
  <c r="N301" i="51"/>
  <c r="BV301" i="51" s="1"/>
  <c r="N302" i="51"/>
  <c r="BV302" i="51" s="1"/>
  <c r="N303" i="51"/>
  <c r="BV303" i="51" s="1"/>
  <c r="N304" i="51"/>
  <c r="BV304" i="51" s="1"/>
  <c r="N305" i="51"/>
  <c r="BV305" i="51" s="1"/>
  <c r="N306" i="51"/>
  <c r="BV306" i="51" s="1"/>
  <c r="N307" i="51"/>
  <c r="BV307" i="51" s="1"/>
  <c r="N308" i="51"/>
  <c r="BV308" i="51" s="1"/>
  <c r="N309" i="51"/>
  <c r="BV309" i="51" s="1"/>
  <c r="N310" i="51"/>
  <c r="BV310" i="51" s="1"/>
  <c r="N311" i="51"/>
  <c r="BV311" i="51" s="1"/>
  <c r="N312" i="51"/>
  <c r="BV312" i="51" s="1"/>
  <c r="N313" i="51"/>
  <c r="BV313" i="51" s="1"/>
  <c r="N314" i="51"/>
  <c r="BV314" i="51" s="1"/>
  <c r="N315" i="51"/>
  <c r="BV315" i="51" s="1"/>
  <c r="N316" i="51"/>
  <c r="BV316" i="51" s="1"/>
  <c r="N317" i="51"/>
  <c r="BV317" i="51" s="1"/>
  <c r="N318" i="51"/>
  <c r="BV318" i="51" s="1"/>
  <c r="N319" i="51"/>
  <c r="BV319" i="51" s="1"/>
  <c r="N320" i="51"/>
  <c r="N321" i="51"/>
  <c r="BV321" i="51" s="1"/>
  <c r="N323" i="51"/>
  <c r="BV323" i="51" s="1"/>
  <c r="N324" i="51"/>
  <c r="BV324" i="51" s="1"/>
  <c r="N325" i="51"/>
  <c r="BV325" i="51" s="1"/>
  <c r="N326" i="51"/>
  <c r="BV326" i="51" s="1"/>
  <c r="N327" i="51"/>
  <c r="BV327" i="51" s="1"/>
  <c r="N328" i="51"/>
  <c r="BV328" i="51" s="1"/>
  <c r="N329" i="51"/>
  <c r="BV329" i="51" s="1"/>
  <c r="N330" i="51"/>
  <c r="BV330" i="51" s="1"/>
  <c r="N331" i="51"/>
  <c r="BV331" i="51" s="1"/>
  <c r="N332" i="51"/>
  <c r="BV332" i="51" s="1"/>
  <c r="N333" i="51"/>
  <c r="BV333" i="51" s="1"/>
  <c r="N334" i="51"/>
  <c r="BV334" i="51" s="1"/>
  <c r="N335" i="51"/>
  <c r="BV335" i="51" s="1"/>
  <c r="N336" i="51"/>
  <c r="BV336" i="51" s="1"/>
  <c r="N337" i="51"/>
  <c r="BV337" i="51" s="1"/>
  <c r="N338" i="51"/>
  <c r="BV338" i="51" s="1"/>
  <c r="N339" i="51"/>
  <c r="BV339" i="51" s="1"/>
  <c r="N340" i="51"/>
  <c r="BV340" i="51" s="1"/>
  <c r="N341" i="51"/>
  <c r="BV341" i="51" s="1"/>
  <c r="N342" i="51"/>
  <c r="BV342" i="51" s="1"/>
  <c r="N343" i="51"/>
  <c r="BV343" i="51" s="1"/>
  <c r="N344" i="51"/>
  <c r="BV344" i="51" s="1"/>
  <c r="N345" i="51"/>
  <c r="BV345" i="51" s="1"/>
  <c r="N346" i="51"/>
  <c r="BV346" i="51" s="1"/>
  <c r="N348" i="51"/>
  <c r="BV348" i="51" s="1"/>
  <c r="N349" i="51"/>
  <c r="BV349" i="51" s="1"/>
  <c r="N350" i="51"/>
  <c r="BV350" i="51" s="1"/>
  <c r="N351" i="51"/>
  <c r="BV351" i="51" s="1"/>
  <c r="N352" i="51"/>
  <c r="BV352" i="51" s="1"/>
  <c r="N354" i="51"/>
  <c r="BV354" i="51" s="1"/>
  <c r="N355" i="51"/>
  <c r="BV355" i="51" s="1"/>
  <c r="N356" i="51"/>
  <c r="BV356" i="51" s="1"/>
  <c r="N357" i="51"/>
  <c r="BV357" i="51" s="1"/>
  <c r="N358" i="51"/>
  <c r="BV358" i="51" s="1"/>
  <c r="N359" i="51"/>
  <c r="N360" i="51"/>
  <c r="BV360" i="51" s="1"/>
  <c r="N361" i="51"/>
  <c r="BV361" i="51" s="1"/>
  <c r="N362" i="51"/>
  <c r="BV362" i="51" s="1"/>
  <c r="N363" i="51"/>
  <c r="BV363" i="51" s="1"/>
  <c r="N364" i="51"/>
  <c r="BV364" i="51" s="1"/>
  <c r="N365" i="51"/>
  <c r="BV365" i="51" s="1"/>
  <c r="N366" i="51"/>
  <c r="BV366" i="51" s="1"/>
  <c r="N367" i="51"/>
  <c r="BV367" i="51" s="1"/>
  <c r="N368" i="51"/>
  <c r="BV368" i="51" s="1"/>
  <c r="N369" i="51"/>
  <c r="BV369" i="51" s="1"/>
  <c r="N370" i="51"/>
  <c r="BV370" i="51" s="1"/>
  <c r="N371" i="51"/>
  <c r="N372" i="51"/>
  <c r="BV372" i="51" s="1"/>
  <c r="N373" i="51"/>
  <c r="BV373" i="51" s="1"/>
  <c r="N374" i="51"/>
  <c r="BV374" i="51" s="1"/>
  <c r="N375" i="51"/>
  <c r="BV375" i="51" s="1"/>
  <c r="N376" i="51"/>
  <c r="BV376" i="51" s="1"/>
  <c r="N377" i="51"/>
  <c r="BV377" i="51" s="1"/>
  <c r="N378" i="51"/>
  <c r="BV378" i="51" s="1"/>
  <c r="N379" i="51"/>
  <c r="BV379" i="51" s="1"/>
  <c r="N380" i="51"/>
  <c r="BV380" i="51" s="1"/>
  <c r="N381" i="51"/>
  <c r="BV381" i="51" s="1"/>
  <c r="N382" i="51"/>
  <c r="BV382" i="51" s="1"/>
  <c r="N383" i="51"/>
  <c r="N384" i="51"/>
  <c r="BV384" i="51" s="1"/>
  <c r="N385" i="51"/>
  <c r="BV385" i="51" s="1"/>
  <c r="N386" i="51"/>
  <c r="BV386" i="51" s="1"/>
  <c r="N387" i="51"/>
  <c r="BV387" i="51" s="1"/>
  <c r="N388" i="51"/>
  <c r="BV388" i="51" s="1"/>
  <c r="N389" i="51"/>
  <c r="BV389" i="51" s="1"/>
  <c r="N390" i="51"/>
  <c r="BV390" i="51" s="1"/>
  <c r="N391" i="51"/>
  <c r="BV391" i="51" s="1"/>
  <c r="N392" i="51"/>
  <c r="BV392" i="51" s="1"/>
  <c r="N393" i="51"/>
  <c r="BV393" i="51" s="1"/>
  <c r="N394" i="51"/>
  <c r="BV394" i="51" s="1"/>
  <c r="N395" i="51"/>
  <c r="BV395" i="51" s="1"/>
  <c r="N396" i="51"/>
  <c r="BV396" i="51" s="1"/>
  <c r="N397" i="51"/>
  <c r="BV397" i="51" s="1"/>
  <c r="N398" i="51"/>
  <c r="BV398" i="51" s="1"/>
  <c r="N399" i="51"/>
  <c r="BV399" i="51" s="1"/>
  <c r="N404" i="51"/>
  <c r="BV404" i="51" s="1"/>
  <c r="N405" i="51"/>
  <c r="BV405" i="51" s="1"/>
  <c r="N406" i="51"/>
  <c r="BV406" i="51" s="1"/>
  <c r="N407" i="51"/>
  <c r="BV407" i="51" s="1"/>
  <c r="N408" i="51"/>
  <c r="BV408" i="51" s="1"/>
  <c r="N409" i="51"/>
  <c r="BV409" i="51" s="1"/>
  <c r="N410" i="51"/>
  <c r="BV410" i="51" s="1"/>
  <c r="N411" i="51"/>
  <c r="BV411" i="51" s="1"/>
  <c r="N412" i="51"/>
  <c r="BV412" i="51" s="1"/>
  <c r="N413" i="51"/>
  <c r="N414" i="51"/>
  <c r="BV414" i="51" s="1"/>
  <c r="N415" i="51"/>
  <c r="BV415" i="51" s="1"/>
  <c r="N416" i="51"/>
  <c r="BV416" i="51" s="1"/>
  <c r="N417" i="51"/>
  <c r="BV417" i="51" s="1"/>
  <c r="N418" i="51"/>
  <c r="BV418" i="51" s="1"/>
  <c r="N419" i="51"/>
  <c r="BV419" i="51" s="1"/>
  <c r="N420" i="51"/>
  <c r="BV420" i="51" s="1"/>
  <c r="N421" i="51"/>
  <c r="BV421" i="51" s="1"/>
  <c r="N422" i="51"/>
  <c r="BV422" i="51" s="1"/>
  <c r="N423" i="51"/>
  <c r="BV423" i="51" s="1"/>
  <c r="N424" i="51"/>
  <c r="BV424" i="51" s="1"/>
  <c r="N425" i="51"/>
  <c r="BV425" i="51" s="1"/>
  <c r="N426" i="51"/>
  <c r="BV426" i="51" s="1"/>
  <c r="N427" i="51"/>
  <c r="BV427" i="51" s="1"/>
  <c r="N428" i="51"/>
  <c r="BV428" i="51" s="1"/>
  <c r="N429" i="51"/>
  <c r="BV429" i="51" s="1"/>
  <c r="N430" i="51"/>
  <c r="BV430" i="51" s="1"/>
  <c r="N431" i="51"/>
  <c r="BV431" i="51" s="1"/>
  <c r="N432" i="51"/>
  <c r="BV432" i="51" s="1"/>
  <c r="N433" i="51"/>
  <c r="BV433" i="51" s="1"/>
  <c r="N434" i="51"/>
  <c r="BV434" i="51" s="1"/>
  <c r="N435" i="51"/>
  <c r="BV435" i="51" s="1"/>
  <c r="N436" i="51"/>
  <c r="BV436" i="51" s="1"/>
  <c r="N437" i="51"/>
  <c r="BV437" i="51" s="1"/>
  <c r="N438" i="51"/>
  <c r="BV438" i="51" s="1"/>
  <c r="N439" i="51"/>
  <c r="BV439" i="51" s="1"/>
  <c r="N440" i="51"/>
  <c r="BV440" i="51" s="1"/>
  <c r="N441" i="51"/>
  <c r="BV441" i="51" s="1"/>
  <c r="N442" i="51"/>
  <c r="BV442" i="51" s="1"/>
  <c r="N443" i="51"/>
  <c r="BV443" i="51" s="1"/>
  <c r="N444" i="51"/>
  <c r="BV444" i="51" s="1"/>
  <c r="N445" i="51"/>
  <c r="BV445" i="51" s="1"/>
  <c r="N446" i="51"/>
  <c r="BV446" i="51" s="1"/>
  <c r="N447" i="51"/>
  <c r="BV447" i="51" s="1"/>
  <c r="N448" i="51"/>
  <c r="BV448" i="51" s="1"/>
  <c r="N449" i="51"/>
  <c r="BV449" i="51" s="1"/>
  <c r="N450" i="51"/>
  <c r="BV450" i="51" s="1"/>
  <c r="N451" i="51"/>
  <c r="N452" i="51"/>
  <c r="BV452" i="51" s="1"/>
  <c r="N453" i="51"/>
  <c r="BV453" i="51" s="1"/>
  <c r="N454" i="51"/>
  <c r="BV454" i="51" s="1"/>
  <c r="N455" i="51"/>
  <c r="BV455" i="51" s="1"/>
  <c r="N456" i="51"/>
  <c r="BV456" i="51" s="1"/>
  <c r="N457" i="51"/>
  <c r="BV457" i="51" s="1"/>
  <c r="N458" i="51"/>
  <c r="BV458" i="51" s="1"/>
  <c r="N459" i="51"/>
  <c r="BV459" i="51" s="1"/>
  <c r="N460" i="51"/>
  <c r="BV460" i="51" s="1"/>
  <c r="N461" i="51"/>
  <c r="BV461" i="51" s="1"/>
  <c r="N462" i="51"/>
  <c r="BV462" i="51" s="1"/>
  <c r="N463" i="51"/>
  <c r="BV463" i="51" s="1"/>
  <c r="N464" i="51"/>
  <c r="BV464" i="51" s="1"/>
  <c r="N465" i="51"/>
  <c r="BV465" i="51" s="1"/>
  <c r="N466" i="51"/>
  <c r="BV466" i="51" s="1"/>
  <c r="N467" i="51"/>
  <c r="BV467" i="51" s="1"/>
  <c r="N468" i="51"/>
  <c r="BV468" i="51" s="1"/>
  <c r="N470" i="51"/>
  <c r="BV470" i="51" s="1"/>
  <c r="N471" i="51"/>
  <c r="BV471" i="51" s="1"/>
  <c r="N472" i="51"/>
  <c r="BV472" i="51" s="1"/>
  <c r="N473" i="51"/>
  <c r="BV473" i="51" s="1"/>
  <c r="N474" i="51"/>
  <c r="BV474" i="51" s="1"/>
  <c r="N475" i="51"/>
  <c r="N476" i="51"/>
  <c r="BV476" i="51" s="1"/>
  <c r="N477" i="51"/>
  <c r="BV477" i="51" s="1"/>
  <c r="N478" i="51"/>
  <c r="BV478" i="51" s="1"/>
  <c r="N479" i="51"/>
  <c r="BV479" i="51" s="1"/>
  <c r="N480" i="51"/>
  <c r="BV480" i="51" s="1"/>
  <c r="N481" i="51"/>
  <c r="BV481" i="51" s="1"/>
  <c r="N482" i="51"/>
  <c r="BV482" i="51" s="1"/>
  <c r="N483" i="51"/>
  <c r="BV483" i="51" s="1"/>
  <c r="N484" i="51"/>
  <c r="BV484" i="51" s="1"/>
  <c r="N485" i="51"/>
  <c r="BV485" i="51" s="1"/>
  <c r="N486" i="51"/>
  <c r="BV486" i="51" s="1"/>
  <c r="N487" i="51"/>
  <c r="BV487" i="51" s="1"/>
  <c r="N488" i="51"/>
  <c r="BV488" i="51" s="1"/>
  <c r="N489" i="51"/>
  <c r="BV489" i="51" s="1"/>
  <c r="N490" i="51"/>
  <c r="BV490" i="51" s="1"/>
  <c r="N491" i="51"/>
  <c r="BV491" i="51" s="1"/>
  <c r="N492" i="51"/>
  <c r="BV492" i="51" s="1"/>
  <c r="N493" i="51"/>
  <c r="BV493" i="51" s="1"/>
  <c r="N494" i="51"/>
  <c r="BV494" i="51" s="1"/>
  <c r="N495" i="51"/>
  <c r="BV495" i="51" s="1"/>
  <c r="N496" i="51"/>
  <c r="BV496" i="51" s="1"/>
  <c r="N497" i="51"/>
  <c r="BV497" i="51" s="1"/>
  <c r="N498" i="51"/>
  <c r="BV498" i="51" s="1"/>
  <c r="N499" i="51"/>
  <c r="BV499" i="51" s="1"/>
  <c r="N500" i="51"/>
  <c r="BV500" i="51" s="1"/>
  <c r="N501" i="51"/>
  <c r="BV501" i="51" s="1"/>
  <c r="N502" i="51"/>
  <c r="BV502" i="51" s="1"/>
  <c r="N503" i="51"/>
  <c r="BV503" i="51" s="1"/>
  <c r="N504" i="51"/>
  <c r="N505" i="51"/>
  <c r="BV505" i="51" s="1"/>
  <c r="N506" i="51"/>
  <c r="BV506" i="51" s="1"/>
  <c r="BV507" i="51"/>
  <c r="N508" i="51"/>
  <c r="BV508" i="51" s="1"/>
  <c r="N509" i="51"/>
  <c r="BV509" i="51" s="1"/>
  <c r="N510" i="51"/>
  <c r="BV510" i="51" s="1"/>
  <c r="N511" i="51"/>
  <c r="BV511" i="51" s="1"/>
  <c r="N512" i="51"/>
  <c r="BV512" i="51" s="1"/>
  <c r="N513" i="51"/>
  <c r="BV513" i="51" s="1"/>
  <c r="N514" i="51"/>
  <c r="BV514" i="51" s="1"/>
  <c r="N515" i="51"/>
  <c r="BV515" i="51" s="1"/>
  <c r="N516" i="51"/>
  <c r="BV516" i="51" s="1"/>
  <c r="N517" i="51"/>
  <c r="BV517" i="51" s="1"/>
  <c r="N518" i="51"/>
  <c r="BV518" i="51" s="1"/>
  <c r="N519" i="51"/>
  <c r="BV519" i="51" s="1"/>
  <c r="N520" i="51"/>
  <c r="BV520" i="51" s="1"/>
  <c r="N521" i="51"/>
  <c r="BV521" i="51" s="1"/>
  <c r="N523" i="51"/>
  <c r="BV523" i="51" s="1"/>
  <c r="N524" i="51"/>
  <c r="BV524" i="51" s="1"/>
  <c r="N525" i="51"/>
  <c r="BV525" i="51" s="1"/>
  <c r="N526" i="51"/>
  <c r="BV526" i="51" s="1"/>
  <c r="N527" i="51"/>
  <c r="BV527" i="51" s="1"/>
  <c r="N528" i="51"/>
  <c r="BV528" i="51" s="1"/>
  <c r="N529" i="51"/>
  <c r="BV529" i="51" s="1"/>
  <c r="N530" i="51"/>
  <c r="BV530" i="51" s="1"/>
  <c r="N531" i="51"/>
  <c r="BV531" i="51" s="1"/>
  <c r="N532" i="51"/>
  <c r="BV532" i="51" s="1"/>
  <c r="N533" i="51"/>
  <c r="BV533" i="51" s="1"/>
  <c r="N534" i="51"/>
  <c r="BV534" i="51" s="1"/>
  <c r="N535" i="51"/>
  <c r="BV535" i="51" s="1"/>
  <c r="N536" i="51"/>
  <c r="BV536" i="51" s="1"/>
  <c r="N537" i="51"/>
  <c r="BV537" i="51" s="1"/>
  <c r="N538" i="51"/>
  <c r="BV538" i="51" s="1"/>
  <c r="N539" i="51"/>
  <c r="BV539" i="51" s="1"/>
  <c r="N540" i="51"/>
  <c r="BV540" i="51" s="1"/>
  <c r="N541" i="51"/>
  <c r="BV541" i="51" s="1"/>
  <c r="N542" i="51"/>
  <c r="BV542" i="51" s="1"/>
  <c r="N543" i="51"/>
  <c r="BV543" i="51" s="1"/>
  <c r="N544" i="51"/>
  <c r="BV544" i="51" s="1"/>
  <c r="N545" i="51"/>
  <c r="BV545" i="51" s="1"/>
  <c r="N546" i="51"/>
  <c r="BV546" i="51" s="1"/>
  <c r="N547" i="51"/>
  <c r="BV547" i="51" s="1"/>
  <c r="N548" i="51"/>
  <c r="BV548" i="51" s="1"/>
  <c r="N549" i="51"/>
  <c r="BV549" i="51" s="1"/>
  <c r="N550" i="51"/>
  <c r="BV550" i="51" s="1"/>
  <c r="N551" i="51"/>
  <c r="BV551" i="51" s="1"/>
  <c r="N552" i="51"/>
  <c r="BV552" i="51" s="1"/>
  <c r="N553" i="51"/>
  <c r="BV553" i="51" s="1"/>
  <c r="N554" i="51"/>
  <c r="BV554" i="51" s="1"/>
  <c r="N555" i="51"/>
  <c r="BV555" i="51" s="1"/>
  <c r="N556" i="51"/>
  <c r="BV556" i="51" s="1"/>
  <c r="N557" i="51"/>
  <c r="BV557" i="51" s="1"/>
  <c r="N558" i="51"/>
  <c r="BV558" i="51" s="1"/>
  <c r="N559" i="51"/>
  <c r="BV559" i="51" s="1"/>
  <c r="N560" i="51"/>
  <c r="BV560" i="51" s="1"/>
  <c r="N561" i="51"/>
  <c r="BV561" i="51" s="1"/>
  <c r="N562" i="51"/>
  <c r="BV562" i="51" s="1"/>
  <c r="N563" i="51"/>
  <c r="BV563" i="51" s="1"/>
  <c r="N564" i="51"/>
  <c r="BV564" i="51" s="1"/>
  <c r="N565" i="51"/>
  <c r="BV565" i="51" s="1"/>
  <c r="N566" i="51"/>
  <c r="BV566" i="51" s="1"/>
  <c r="N567" i="51"/>
  <c r="BV567" i="51" s="1"/>
  <c r="N568" i="51"/>
  <c r="BV568" i="51" s="1"/>
  <c r="N569" i="51"/>
  <c r="BV569" i="51" s="1"/>
  <c r="N570" i="51"/>
  <c r="BV570" i="51" s="1"/>
  <c r="N571" i="51"/>
  <c r="BV571" i="51" s="1"/>
  <c r="N572" i="51"/>
  <c r="BV572" i="51" s="1"/>
  <c r="N573" i="51"/>
  <c r="BV573" i="51" s="1"/>
  <c r="N574" i="51"/>
  <c r="BV574" i="51" s="1"/>
  <c r="N575" i="51"/>
  <c r="BV575" i="51" s="1"/>
  <c r="N576" i="51"/>
  <c r="BV576" i="51" s="1"/>
  <c r="N577" i="51"/>
  <c r="BV577" i="51" s="1"/>
  <c r="N578" i="51"/>
  <c r="BV578" i="51" s="1"/>
  <c r="N579" i="51"/>
  <c r="BV579" i="51" s="1"/>
  <c r="N580" i="51"/>
  <c r="BV580" i="51" s="1"/>
  <c r="N581" i="51"/>
  <c r="BV581" i="51" s="1"/>
  <c r="N582" i="51"/>
  <c r="BV582" i="51" s="1"/>
  <c r="N583" i="51"/>
  <c r="N584" i="51"/>
  <c r="BV584" i="51" s="1"/>
  <c r="N585" i="51"/>
  <c r="N586" i="51"/>
  <c r="BV586" i="51" s="1"/>
  <c r="N587" i="51"/>
  <c r="BV587" i="51" s="1"/>
  <c r="N588" i="51"/>
  <c r="BV588" i="51" s="1"/>
  <c r="N589" i="51"/>
  <c r="BV589" i="51" s="1"/>
  <c r="N590" i="51"/>
  <c r="BV590" i="51" s="1"/>
  <c r="N591" i="51"/>
  <c r="BV591" i="51" s="1"/>
  <c r="N592" i="51"/>
  <c r="BV592" i="51" s="1"/>
  <c r="N593" i="51"/>
  <c r="BV593" i="51" s="1"/>
  <c r="N594" i="51"/>
  <c r="BV594" i="51" s="1"/>
  <c r="N595" i="51"/>
  <c r="BV595" i="51" s="1"/>
  <c r="N596" i="51"/>
  <c r="BV596" i="51" s="1"/>
  <c r="N597" i="51"/>
  <c r="BV597" i="51" s="1"/>
  <c r="N598" i="51"/>
  <c r="BV598" i="51" s="1"/>
  <c r="N599" i="51"/>
  <c r="BV599" i="51" s="1"/>
  <c r="N600" i="51"/>
  <c r="N601" i="51"/>
  <c r="BV601" i="51" s="1"/>
  <c r="N602" i="51"/>
  <c r="BV602" i="51" s="1"/>
  <c r="N603" i="51"/>
  <c r="BV603" i="51" s="1"/>
  <c r="N604" i="51"/>
  <c r="BV604" i="51" s="1"/>
  <c r="N605" i="51"/>
  <c r="BV605" i="51" s="1"/>
  <c r="N606" i="51"/>
  <c r="BV606" i="51" s="1"/>
  <c r="N607" i="51"/>
  <c r="BV607" i="51" s="1"/>
  <c r="N608" i="51"/>
  <c r="BV608" i="51" s="1"/>
  <c r="N609" i="51"/>
  <c r="BV609" i="51" s="1"/>
  <c r="N610" i="51"/>
  <c r="BV610" i="51" s="1"/>
  <c r="N611" i="51"/>
  <c r="BV611" i="51" s="1"/>
  <c r="N612" i="51"/>
  <c r="BV612" i="51" s="1"/>
  <c r="N613" i="51"/>
  <c r="BV613" i="51" s="1"/>
  <c r="N614" i="51"/>
  <c r="BV614" i="51" s="1"/>
  <c r="N615" i="51"/>
  <c r="BV615" i="51" s="1"/>
  <c r="N616" i="51"/>
  <c r="N617" i="51"/>
  <c r="BV617" i="51" s="1"/>
  <c r="N618" i="51"/>
  <c r="BV618" i="51" s="1"/>
  <c r="N619" i="51"/>
  <c r="BV619" i="51" s="1"/>
  <c r="N620" i="51"/>
  <c r="BV620" i="51" s="1"/>
  <c r="N621" i="51"/>
  <c r="BV621" i="51" s="1"/>
  <c r="N622" i="51"/>
  <c r="BV622" i="51" s="1"/>
  <c r="N623" i="51"/>
  <c r="BV623" i="51" s="1"/>
  <c r="N624" i="51"/>
  <c r="BV624" i="51" s="1"/>
  <c r="N625" i="51"/>
  <c r="BV625" i="51" s="1"/>
  <c r="N626" i="51"/>
  <c r="BV626" i="51" s="1"/>
  <c r="N627" i="51"/>
  <c r="BV627" i="51" s="1"/>
  <c r="N628" i="51"/>
  <c r="BV628" i="51" s="1"/>
  <c r="N629" i="51"/>
  <c r="BV629" i="51" s="1"/>
  <c r="N630" i="51"/>
  <c r="BV630" i="51" s="1"/>
  <c r="N631" i="51"/>
  <c r="BV631" i="51" s="1"/>
  <c r="N632" i="51"/>
  <c r="BV632" i="51" s="1"/>
  <c r="N633" i="51"/>
  <c r="BV633" i="51" s="1"/>
  <c r="N634" i="51"/>
  <c r="BV634" i="51" s="1"/>
  <c r="N635" i="51"/>
  <c r="BV635" i="51" s="1"/>
  <c r="N636" i="51"/>
  <c r="BV636" i="51" s="1"/>
  <c r="N637" i="51"/>
  <c r="BV637" i="51" s="1"/>
  <c r="N638" i="51"/>
  <c r="BV638" i="51" s="1"/>
  <c r="N639" i="51"/>
  <c r="BV639" i="51" s="1"/>
  <c r="N640" i="51"/>
  <c r="BV640" i="51" s="1"/>
  <c r="N641" i="51"/>
  <c r="BV641" i="51" s="1"/>
  <c r="N642" i="51"/>
  <c r="BV642" i="51" s="1"/>
  <c r="N643" i="51"/>
  <c r="BV643" i="51" s="1"/>
  <c r="N644" i="51"/>
  <c r="BV644" i="51" s="1"/>
  <c r="N645" i="51"/>
  <c r="BV645" i="51" s="1"/>
  <c r="N646" i="51"/>
  <c r="BV646" i="51" s="1"/>
  <c r="N647" i="51"/>
  <c r="BV647" i="51" s="1"/>
  <c r="N648" i="51"/>
  <c r="BV648" i="51" s="1"/>
  <c r="N649" i="51"/>
  <c r="BV649" i="51" s="1"/>
  <c r="N650" i="51"/>
  <c r="BV650" i="51" s="1"/>
  <c r="N651" i="51"/>
  <c r="BV651" i="51" s="1"/>
  <c r="N652" i="51"/>
  <c r="BV652" i="51" s="1"/>
  <c r="N653" i="51"/>
  <c r="BV653" i="51" s="1"/>
  <c r="N654" i="51"/>
  <c r="BV654" i="51" s="1"/>
  <c r="N655" i="51"/>
  <c r="BV655" i="51" s="1"/>
  <c r="N656" i="51"/>
  <c r="N657" i="51"/>
  <c r="BV657" i="51" s="1"/>
  <c r="N658" i="51"/>
  <c r="BV658" i="51" s="1"/>
  <c r="N659" i="51"/>
  <c r="BV659" i="51" s="1"/>
  <c r="N660" i="51"/>
  <c r="BV660" i="51" s="1"/>
  <c r="N661" i="51"/>
  <c r="BV661" i="51" s="1"/>
  <c r="N662" i="51"/>
  <c r="BV662" i="51" s="1"/>
  <c r="N663" i="51"/>
  <c r="BV663" i="51" s="1"/>
  <c r="N664" i="51"/>
  <c r="BV664" i="51" s="1"/>
  <c r="N665" i="51"/>
  <c r="BV665" i="51" s="1"/>
  <c r="N666" i="51"/>
  <c r="BV666" i="51" s="1"/>
  <c r="N667" i="51"/>
  <c r="BV667" i="51" s="1"/>
  <c r="N668" i="51"/>
  <c r="BV668" i="51" s="1"/>
  <c r="N669" i="51"/>
  <c r="BV669" i="51" s="1"/>
  <c r="N670" i="51"/>
  <c r="BV670" i="51" s="1"/>
  <c r="N671" i="51"/>
  <c r="BV671" i="51" s="1"/>
  <c r="N672" i="51"/>
  <c r="BV672" i="51" s="1"/>
  <c r="N673" i="51"/>
  <c r="BV673" i="51" s="1"/>
  <c r="N674" i="51"/>
  <c r="BV674" i="51" s="1"/>
  <c r="N675" i="51"/>
  <c r="BV675" i="51" s="1"/>
  <c r="N676" i="51"/>
  <c r="BV676" i="51" s="1"/>
  <c r="N677" i="51"/>
  <c r="BV677" i="51" s="1"/>
  <c r="N678" i="51"/>
  <c r="BV678" i="51" s="1"/>
  <c r="N679" i="51"/>
  <c r="BV679" i="51" s="1"/>
  <c r="N680" i="51"/>
  <c r="BV680" i="51" s="1"/>
  <c r="N681" i="51"/>
  <c r="BV681" i="51" s="1"/>
  <c r="N682" i="51"/>
  <c r="BV682" i="51" s="1"/>
  <c r="N683" i="51"/>
  <c r="BV683" i="51" s="1"/>
  <c r="N684" i="51"/>
  <c r="BV684" i="51" s="1"/>
  <c r="N685" i="51"/>
  <c r="BV685" i="51" s="1"/>
  <c r="N686" i="51"/>
  <c r="BV686" i="51" s="1"/>
  <c r="N687" i="51"/>
  <c r="BV687" i="51" s="1"/>
  <c r="N688" i="51"/>
  <c r="BV688" i="51" s="1"/>
  <c r="N689" i="51"/>
  <c r="BV689" i="51" s="1"/>
  <c r="N690" i="51"/>
  <c r="N691" i="51"/>
  <c r="N692" i="51"/>
  <c r="BV692" i="51" s="1"/>
  <c r="N693" i="51"/>
  <c r="BV693" i="51" s="1"/>
  <c r="N694" i="51"/>
  <c r="BV694" i="51" s="1"/>
  <c r="N695" i="51"/>
  <c r="BV695" i="51" s="1"/>
  <c r="N696" i="51"/>
  <c r="BV696" i="51" s="1"/>
  <c r="N697" i="51"/>
  <c r="BV697" i="51" s="1"/>
  <c r="N698" i="51"/>
  <c r="BV698" i="51" s="1"/>
  <c r="N699" i="51"/>
  <c r="BV699" i="51" s="1"/>
  <c r="N700" i="51"/>
  <c r="BV700" i="51" s="1"/>
  <c r="N701" i="51"/>
  <c r="BV701" i="51" s="1"/>
  <c r="N702" i="51"/>
  <c r="N703" i="51"/>
  <c r="BV703" i="51" s="1"/>
  <c r="N704" i="51"/>
  <c r="BV704" i="51" s="1"/>
  <c r="N705" i="51"/>
  <c r="BV705" i="51" s="1"/>
  <c r="N706" i="51"/>
  <c r="BV706" i="51" s="1"/>
  <c r="N707" i="51"/>
  <c r="BV707" i="51" s="1"/>
  <c r="N708" i="51"/>
  <c r="BV708" i="51" s="1"/>
  <c r="N709" i="51"/>
  <c r="BV709" i="51" s="1"/>
  <c r="N710" i="51"/>
  <c r="BV710" i="51" s="1"/>
  <c r="N711" i="51"/>
  <c r="BV711" i="51" s="1"/>
  <c r="N712" i="51"/>
  <c r="N713" i="51"/>
  <c r="BV713" i="51" s="1"/>
  <c r="N714" i="51"/>
  <c r="BV714" i="51" s="1"/>
  <c r="N715" i="51"/>
  <c r="BV715" i="51" s="1"/>
  <c r="N716" i="51"/>
  <c r="BV716" i="51" s="1"/>
  <c r="N717" i="51"/>
  <c r="BV717" i="51" s="1"/>
  <c r="N718" i="51"/>
  <c r="BV718" i="51" s="1"/>
  <c r="N719" i="51"/>
  <c r="BV719" i="51" s="1"/>
  <c r="N720" i="51"/>
  <c r="BV720" i="51" s="1"/>
  <c r="N721" i="51"/>
  <c r="N722" i="51"/>
  <c r="BV722" i="51" s="1"/>
  <c r="N723" i="51"/>
  <c r="BV723" i="51" s="1"/>
  <c r="N724" i="51"/>
  <c r="BV724" i="51" s="1"/>
  <c r="N725" i="51"/>
  <c r="BV725" i="51" s="1"/>
  <c r="N726" i="51"/>
  <c r="BV726" i="51" s="1"/>
  <c r="N727" i="51"/>
  <c r="N728" i="51"/>
  <c r="BV728" i="51" s="1"/>
  <c r="N729" i="51"/>
  <c r="BV729" i="51" s="1"/>
  <c r="N730" i="51"/>
  <c r="BV730" i="51" s="1"/>
  <c r="N731" i="51"/>
  <c r="BV731" i="51" s="1"/>
  <c r="N732" i="51"/>
  <c r="BV732" i="51" s="1"/>
  <c r="N733" i="51"/>
  <c r="BV733" i="51" s="1"/>
  <c r="N734" i="51"/>
  <c r="BV734" i="51" s="1"/>
  <c r="N735" i="51"/>
  <c r="BV735" i="51" s="1"/>
  <c r="N736" i="51"/>
  <c r="BV736" i="51" s="1"/>
  <c r="N737" i="51"/>
  <c r="BV737" i="51" s="1"/>
  <c r="N738" i="51"/>
  <c r="BV738" i="51" s="1"/>
  <c r="N739" i="51"/>
  <c r="BV739" i="51" s="1"/>
  <c r="N740" i="51"/>
  <c r="BV740" i="51" s="1"/>
  <c r="N741" i="51"/>
  <c r="BV741" i="51" s="1"/>
  <c r="N742" i="51"/>
  <c r="BV742" i="51" s="1"/>
  <c r="N743" i="51"/>
  <c r="BV743" i="51" s="1"/>
  <c r="N744" i="51"/>
  <c r="BV744" i="51" s="1"/>
  <c r="N745" i="51"/>
  <c r="BV745" i="51" s="1"/>
  <c r="N746" i="51"/>
  <c r="BV746" i="51" s="1"/>
  <c r="N747" i="51"/>
  <c r="BV747" i="51" s="1"/>
  <c r="N748" i="51"/>
  <c r="BV748" i="51" s="1"/>
  <c r="N749" i="51"/>
  <c r="BV749" i="51" s="1"/>
  <c r="N750" i="51"/>
  <c r="BV750" i="51" s="1"/>
  <c r="N751" i="51"/>
  <c r="BV751" i="51" s="1"/>
  <c r="N752" i="51"/>
  <c r="BV752" i="51" s="1"/>
  <c r="N753" i="51"/>
  <c r="BV753" i="51" s="1"/>
  <c r="N754" i="51"/>
  <c r="BV754" i="51" s="1"/>
  <c r="N755" i="51"/>
  <c r="BV755" i="51" s="1"/>
  <c r="N756" i="51"/>
  <c r="BV756" i="51" s="1"/>
  <c r="N757" i="51"/>
  <c r="BV757" i="51" s="1"/>
  <c r="N758" i="51"/>
  <c r="BV758" i="51" s="1"/>
  <c r="N759" i="51"/>
  <c r="BV759" i="51" s="1"/>
  <c r="N760" i="51"/>
  <c r="BV760" i="51" s="1"/>
  <c r="N761" i="51"/>
  <c r="BV761" i="51" s="1"/>
  <c r="N762" i="51"/>
  <c r="BV762" i="51" s="1"/>
  <c r="N763" i="51"/>
  <c r="BV763" i="51" s="1"/>
  <c r="N764" i="51"/>
  <c r="BV764" i="51" s="1"/>
  <c r="N765" i="51"/>
  <c r="BV765" i="51" s="1"/>
  <c r="N766" i="51"/>
  <c r="BV766" i="51" s="1"/>
  <c r="N767" i="51"/>
  <c r="BV767" i="51" s="1"/>
  <c r="N768" i="51"/>
  <c r="BV768" i="51" s="1"/>
  <c r="N769" i="51"/>
  <c r="BV769" i="51" s="1"/>
  <c r="N770" i="51"/>
  <c r="BV770" i="51" s="1"/>
  <c r="N771" i="51"/>
  <c r="BV771" i="51" s="1"/>
  <c r="N772" i="51"/>
  <c r="BV772" i="51" s="1"/>
  <c r="N773" i="51"/>
  <c r="BV773" i="51" s="1"/>
  <c r="N774" i="51"/>
  <c r="BV774" i="51" s="1"/>
  <c r="N775" i="51"/>
  <c r="BV775" i="51" s="1"/>
  <c r="N776" i="51"/>
  <c r="BV776" i="51" s="1"/>
  <c r="N777" i="51"/>
  <c r="BV777" i="51" s="1"/>
  <c r="N778" i="51"/>
  <c r="BV778" i="51" s="1"/>
  <c r="N779" i="51"/>
  <c r="BV779" i="51" s="1"/>
  <c r="N780" i="51"/>
  <c r="BV780" i="51" s="1"/>
  <c r="N781" i="51"/>
  <c r="BV781" i="51" s="1"/>
  <c r="N782" i="51"/>
  <c r="BV782" i="51" s="1"/>
  <c r="N783" i="51"/>
  <c r="BV783" i="51" s="1"/>
  <c r="N784" i="51"/>
  <c r="BV784" i="51" s="1"/>
  <c r="N785" i="51"/>
  <c r="N786" i="51"/>
  <c r="BV786" i="51" s="1"/>
  <c r="N787" i="51"/>
  <c r="BV787" i="51" s="1"/>
  <c r="N788" i="51"/>
  <c r="BV788" i="51" s="1"/>
  <c r="N789" i="51"/>
  <c r="BV789" i="51" s="1"/>
  <c r="N790" i="51"/>
  <c r="BV790" i="51" s="1"/>
  <c r="N791" i="51"/>
  <c r="N792" i="51"/>
  <c r="BV792" i="51" s="1"/>
  <c r="N793" i="51"/>
  <c r="BV793" i="51" s="1"/>
  <c r="N794" i="51"/>
  <c r="BV794" i="51" s="1"/>
  <c r="N795" i="51"/>
  <c r="BV795" i="51" s="1"/>
  <c r="N796" i="51"/>
  <c r="BV796" i="51" s="1"/>
  <c r="N797" i="51"/>
  <c r="BV797" i="51" s="1"/>
  <c r="N798" i="51"/>
  <c r="BV798" i="51" s="1"/>
  <c r="N799" i="51"/>
  <c r="BV799" i="51" s="1"/>
  <c r="N800" i="51"/>
  <c r="N801" i="51"/>
  <c r="BV801" i="51" s="1"/>
  <c r="N802" i="51"/>
  <c r="BV802" i="51" s="1"/>
  <c r="N803" i="51"/>
  <c r="BV803" i="51" s="1"/>
  <c r="N804" i="51"/>
  <c r="BV804" i="51" s="1"/>
  <c r="N805" i="51"/>
  <c r="BV805" i="51" s="1"/>
  <c r="N806" i="51"/>
  <c r="BV806" i="51" s="1"/>
  <c r="N807" i="51"/>
  <c r="BV807" i="51" s="1"/>
  <c r="N808" i="51"/>
  <c r="BV808" i="51" s="1"/>
  <c r="N809" i="51"/>
  <c r="BV809" i="51" s="1"/>
  <c r="N810" i="51"/>
  <c r="BV810" i="51" s="1"/>
  <c r="N811" i="51"/>
  <c r="BV811" i="51" s="1"/>
  <c r="N812" i="51"/>
  <c r="BV812" i="51" s="1"/>
  <c r="N813" i="51"/>
  <c r="BV813" i="51" s="1"/>
  <c r="N814" i="51"/>
  <c r="BV814" i="51" s="1"/>
  <c r="N815" i="51"/>
  <c r="BV815" i="51" s="1"/>
  <c r="N816" i="51"/>
  <c r="BV816" i="51" s="1"/>
  <c r="N817" i="51"/>
  <c r="BV817" i="51" s="1"/>
  <c r="N818" i="51"/>
  <c r="BV818" i="51" s="1"/>
  <c r="N819" i="51"/>
  <c r="BV819" i="51" s="1"/>
  <c r="N820" i="51"/>
  <c r="BV820" i="51" s="1"/>
  <c r="N821" i="51"/>
  <c r="BV821" i="51" s="1"/>
  <c r="N822" i="51"/>
  <c r="BV822" i="51" s="1"/>
  <c r="N823" i="51"/>
  <c r="BV823" i="51" s="1"/>
  <c r="N824" i="51"/>
  <c r="BV824" i="51" s="1"/>
  <c r="N825" i="51"/>
  <c r="BV825" i="51" s="1"/>
  <c r="N826" i="51"/>
  <c r="BV826" i="51" s="1"/>
  <c r="N827" i="51"/>
  <c r="BV827" i="51" s="1"/>
  <c r="N828" i="51"/>
  <c r="BV828" i="51" s="1"/>
  <c r="N829" i="51"/>
  <c r="BV829" i="51" s="1"/>
  <c r="N830" i="51"/>
  <c r="BV830" i="51" s="1"/>
  <c r="N831" i="51"/>
  <c r="BV831" i="51" s="1"/>
  <c r="N832" i="51"/>
  <c r="BV832" i="51" s="1"/>
  <c r="N833" i="51"/>
  <c r="BV833" i="51" s="1"/>
  <c r="N834" i="51"/>
  <c r="BV834" i="51" s="1"/>
  <c r="N835" i="51"/>
  <c r="BV835" i="51" s="1"/>
  <c r="N836" i="51"/>
  <c r="BV836" i="51" s="1"/>
  <c r="N837" i="51"/>
  <c r="BV837" i="51" s="1"/>
  <c r="N838" i="51"/>
  <c r="BV838" i="51" s="1"/>
  <c r="N839" i="51"/>
  <c r="BV839" i="51" s="1"/>
  <c r="N840" i="51"/>
  <c r="BV840" i="51" s="1"/>
  <c r="N841" i="51"/>
  <c r="BV841" i="51" s="1"/>
  <c r="N842" i="51"/>
  <c r="BV842" i="51" s="1"/>
  <c r="N843" i="51"/>
  <c r="BV843" i="51" s="1"/>
  <c r="N844" i="51"/>
  <c r="BV844" i="51" s="1"/>
  <c r="N845" i="51"/>
  <c r="BV845" i="51" s="1"/>
  <c r="N846" i="51"/>
  <c r="BV846" i="51" s="1"/>
  <c r="N847" i="51"/>
  <c r="BV847" i="51" s="1"/>
  <c r="N848" i="51"/>
  <c r="BV848" i="51" s="1"/>
  <c r="N849" i="51"/>
  <c r="BV849" i="51" s="1"/>
  <c r="N850" i="51"/>
  <c r="BV850" i="51" s="1"/>
  <c r="N851" i="51"/>
  <c r="BV851" i="51" s="1"/>
  <c r="N852" i="51"/>
  <c r="BV852" i="51" s="1"/>
  <c r="N853" i="51"/>
  <c r="BV853" i="51" s="1"/>
  <c r="N854" i="51"/>
  <c r="BV854" i="51" s="1"/>
  <c r="N855" i="51"/>
  <c r="BV855" i="51" s="1"/>
  <c r="N856" i="51"/>
  <c r="BV856" i="51" s="1"/>
  <c r="N857" i="51"/>
  <c r="BV857" i="51" s="1"/>
  <c r="N858" i="51"/>
  <c r="BV858" i="51" s="1"/>
  <c r="N859" i="51"/>
  <c r="BV859" i="51" s="1"/>
  <c r="N860" i="51"/>
  <c r="BV860" i="51" s="1"/>
  <c r="N861" i="51"/>
  <c r="BV861" i="51" s="1"/>
  <c r="N862" i="51"/>
  <c r="BV862" i="51" s="1"/>
  <c r="N863" i="51"/>
  <c r="BV863" i="51" s="1"/>
  <c r="N864" i="51"/>
  <c r="BV864" i="51" s="1"/>
  <c r="N865" i="51"/>
  <c r="BV865" i="51" s="1"/>
  <c r="N866" i="51"/>
  <c r="BV866" i="51" s="1"/>
  <c r="N867" i="51"/>
  <c r="N868" i="51"/>
  <c r="BV868" i="51" s="1"/>
  <c r="N869" i="51"/>
  <c r="BV869" i="51" s="1"/>
  <c r="N870" i="51"/>
  <c r="BV870" i="51" s="1"/>
  <c r="N871" i="51"/>
  <c r="BV871" i="51" s="1"/>
  <c r="N872" i="51"/>
  <c r="BV872" i="51" s="1"/>
  <c r="N873" i="51"/>
  <c r="BV873" i="51" s="1"/>
  <c r="N874" i="51"/>
  <c r="BV874" i="51" s="1"/>
  <c r="N875" i="51"/>
  <c r="N876" i="51"/>
  <c r="BV876" i="51" s="1"/>
  <c r="N877" i="51"/>
  <c r="BV877" i="51" s="1"/>
  <c r="N878" i="51"/>
  <c r="BV878" i="51" s="1"/>
  <c r="N879" i="51"/>
  <c r="BV879" i="51" s="1"/>
  <c r="N880" i="51"/>
  <c r="BV880" i="51" s="1"/>
  <c r="N881" i="51"/>
  <c r="BV881" i="51" s="1"/>
  <c r="N882" i="51"/>
  <c r="BV882" i="51" s="1"/>
  <c r="N883" i="51"/>
  <c r="BV883" i="51" s="1"/>
  <c r="N884" i="51"/>
  <c r="BV884" i="51" s="1"/>
  <c r="N885" i="51"/>
  <c r="BV885" i="51" s="1"/>
  <c r="N886" i="51"/>
  <c r="BV886" i="51" s="1"/>
  <c r="N887" i="51"/>
  <c r="BV887" i="51" s="1"/>
  <c r="N888" i="51"/>
  <c r="BV888" i="51" s="1"/>
  <c r="N889" i="51"/>
  <c r="BV889" i="51" s="1"/>
  <c r="N890" i="51"/>
  <c r="BV890" i="51" s="1"/>
  <c r="N891" i="51"/>
  <c r="BV891" i="51" s="1"/>
  <c r="N892" i="51"/>
  <c r="BV892" i="51" s="1"/>
  <c r="N893" i="51"/>
  <c r="N894" i="51"/>
  <c r="BV894" i="51" s="1"/>
  <c r="N895" i="51"/>
  <c r="BV895" i="51" s="1"/>
  <c r="N896" i="51"/>
  <c r="BV896" i="51" s="1"/>
  <c r="N897" i="51"/>
  <c r="BV897" i="51" s="1"/>
  <c r="N898" i="51"/>
  <c r="BV898" i="51" s="1"/>
  <c r="N899" i="51"/>
  <c r="BV899" i="51" s="1"/>
  <c r="N900" i="51"/>
  <c r="BV900" i="51" s="1"/>
  <c r="N901" i="51"/>
  <c r="N902" i="51"/>
  <c r="BV902" i="51" s="1"/>
  <c r="N903" i="51"/>
  <c r="BV903" i="51" s="1"/>
  <c r="N904" i="51"/>
  <c r="BV904" i="51" s="1"/>
  <c r="N905" i="51"/>
  <c r="BV905" i="51" s="1"/>
  <c r="N906" i="51"/>
  <c r="BV906" i="51" s="1"/>
  <c r="N907" i="51"/>
  <c r="BV907" i="51" s="1"/>
  <c r="N908" i="51"/>
  <c r="BV908" i="51" s="1"/>
  <c r="N909" i="51"/>
  <c r="N910" i="51"/>
  <c r="BV910" i="51" s="1"/>
  <c r="N911" i="51"/>
  <c r="BV911" i="51" s="1"/>
  <c r="N912" i="51"/>
  <c r="BV912" i="51" s="1"/>
  <c r="N913" i="51"/>
  <c r="BV913" i="51" s="1"/>
  <c r="N914" i="51"/>
  <c r="BV914" i="51" s="1"/>
  <c r="N915" i="51"/>
  <c r="BV915" i="51" s="1"/>
  <c r="N916" i="51"/>
  <c r="BV916" i="51" s="1"/>
  <c r="N917" i="51"/>
  <c r="BV917" i="51" s="1"/>
  <c r="N918" i="51"/>
  <c r="BV918" i="51" s="1"/>
  <c r="N919" i="51"/>
  <c r="BV919" i="51" s="1"/>
  <c r="N920" i="51"/>
  <c r="BV920" i="51" s="1"/>
  <c r="N921" i="51"/>
  <c r="BV921" i="51" s="1"/>
  <c r="N922" i="51"/>
  <c r="BV922" i="51" s="1"/>
  <c r="N923" i="51"/>
  <c r="BV923" i="51" s="1"/>
  <c r="N924" i="51"/>
  <c r="BV924" i="51" s="1"/>
  <c r="N925" i="51"/>
  <c r="BV925" i="51" s="1"/>
  <c r="N926" i="51"/>
  <c r="BV926" i="51" s="1"/>
  <c r="N927" i="51"/>
  <c r="BV927" i="51" s="1"/>
  <c r="N928" i="51"/>
  <c r="BV928" i="51" s="1"/>
  <c r="N929" i="51"/>
  <c r="BV929" i="51" s="1"/>
  <c r="N930" i="51"/>
  <c r="BV930" i="51" s="1"/>
  <c r="N931" i="51"/>
  <c r="BV931" i="51" s="1"/>
  <c r="N932" i="51"/>
  <c r="BV932" i="51" s="1"/>
  <c r="N933" i="51"/>
  <c r="BV933" i="51" s="1"/>
  <c r="N934" i="51"/>
  <c r="BV934" i="51" s="1"/>
  <c r="N935" i="51"/>
  <c r="BV935" i="51" s="1"/>
  <c r="N936" i="51"/>
  <c r="BV936" i="51" s="1"/>
  <c r="N937" i="51"/>
  <c r="BV937" i="51" s="1"/>
  <c r="N938" i="51"/>
  <c r="BV938" i="51" s="1"/>
  <c r="N939" i="51"/>
  <c r="BV939" i="51" s="1"/>
  <c r="N940" i="51"/>
  <c r="BV940" i="51" s="1"/>
  <c r="N941" i="51"/>
  <c r="BV941" i="51" s="1"/>
  <c r="N942" i="51"/>
  <c r="BV942" i="51" s="1"/>
  <c r="N943" i="51"/>
  <c r="BV943" i="51" s="1"/>
  <c r="N944" i="51"/>
  <c r="BV944" i="51" s="1"/>
  <c r="N945" i="51"/>
  <c r="BV945" i="51" s="1"/>
  <c r="N946" i="51"/>
  <c r="BV946" i="51" s="1"/>
  <c r="N947" i="51"/>
  <c r="BV947" i="51" s="1"/>
  <c r="J59" i="51"/>
  <c r="BY59" i="51" s="1"/>
  <c r="J60" i="51"/>
  <c r="BY60" i="51" s="1"/>
  <c r="J61" i="51"/>
  <c r="BY61" i="51" s="1"/>
  <c r="J62" i="51"/>
  <c r="BY62" i="51" s="1"/>
  <c r="J63" i="51"/>
  <c r="BY63" i="51" s="1"/>
  <c r="J64" i="51"/>
  <c r="BY64" i="51" s="1"/>
  <c r="J65" i="51"/>
  <c r="BY65" i="51" s="1"/>
  <c r="J66" i="51"/>
  <c r="BY66" i="51" s="1"/>
  <c r="J67" i="51"/>
  <c r="BY67" i="51" s="1"/>
  <c r="J68" i="51"/>
  <c r="BY68" i="51" s="1"/>
  <c r="J69" i="51"/>
  <c r="BY69" i="51" s="1"/>
  <c r="J70" i="51"/>
  <c r="BY70" i="51" s="1"/>
  <c r="J71" i="51"/>
  <c r="BY71" i="51" s="1"/>
  <c r="J72" i="51"/>
  <c r="BY72" i="51" s="1"/>
  <c r="J73" i="51"/>
  <c r="BY73" i="51" s="1"/>
  <c r="J74" i="51"/>
  <c r="BY74" i="51" s="1"/>
  <c r="J75" i="51"/>
  <c r="BY75" i="51" s="1"/>
  <c r="J76" i="51"/>
  <c r="BY76" i="51" s="1"/>
  <c r="J77" i="51"/>
  <c r="BY77" i="51" s="1"/>
  <c r="J78" i="51"/>
  <c r="BY78" i="51" s="1"/>
  <c r="J79" i="51"/>
  <c r="BY79" i="51" s="1"/>
  <c r="J80" i="51"/>
  <c r="BY80" i="51" s="1"/>
  <c r="J81" i="51"/>
  <c r="BY81" i="51" s="1"/>
  <c r="J82" i="51"/>
  <c r="BY82" i="51" s="1"/>
  <c r="J83" i="51"/>
  <c r="BY83" i="51" s="1"/>
  <c r="J84" i="51"/>
  <c r="BY84" i="51" s="1"/>
  <c r="J85" i="51"/>
  <c r="BY85" i="51" s="1"/>
  <c r="J86" i="51"/>
  <c r="BY86" i="51" s="1"/>
  <c r="J87" i="51"/>
  <c r="BY87" i="51" s="1"/>
  <c r="J88" i="51"/>
  <c r="BY88" i="51" s="1"/>
  <c r="J89" i="51"/>
  <c r="BY89" i="51" s="1"/>
  <c r="J90" i="51"/>
  <c r="BY90" i="51" s="1"/>
  <c r="J91" i="51"/>
  <c r="BY91" i="51" s="1"/>
  <c r="J92" i="51"/>
  <c r="BY92" i="51" s="1"/>
  <c r="J93" i="51"/>
  <c r="BY93" i="51" s="1"/>
  <c r="J94" i="51"/>
  <c r="BY94" i="51" s="1"/>
  <c r="J95" i="51"/>
  <c r="BY95" i="51" s="1"/>
  <c r="J96" i="51"/>
  <c r="BY96" i="51" s="1"/>
  <c r="J97" i="51"/>
  <c r="BY97" i="51" s="1"/>
  <c r="J98" i="51"/>
  <c r="BY98" i="51" s="1"/>
  <c r="J99" i="51"/>
  <c r="BY99" i="51" s="1"/>
  <c r="J100" i="51"/>
  <c r="BY100" i="51" s="1"/>
  <c r="J101" i="51"/>
  <c r="BY101" i="51" s="1"/>
  <c r="J102" i="51"/>
  <c r="BY102" i="51" s="1"/>
  <c r="J103" i="51"/>
  <c r="BY103" i="51" s="1"/>
  <c r="J104" i="51"/>
  <c r="BY104" i="51" s="1"/>
  <c r="J105" i="51"/>
  <c r="BY105" i="51" s="1"/>
  <c r="J106" i="51"/>
  <c r="BY106" i="51" s="1"/>
  <c r="J107" i="51"/>
  <c r="BY107" i="51" s="1"/>
  <c r="J108" i="51"/>
  <c r="BY108" i="51" s="1"/>
  <c r="J109" i="51"/>
  <c r="BY109" i="51" s="1"/>
  <c r="J110" i="51"/>
  <c r="BY110" i="51" s="1"/>
  <c r="J111" i="51"/>
  <c r="BY111" i="51" s="1"/>
  <c r="J112" i="51"/>
  <c r="BY112" i="51" s="1"/>
  <c r="J113" i="51"/>
  <c r="BY113" i="51" s="1"/>
  <c r="J114" i="51"/>
  <c r="BY114" i="51" s="1"/>
  <c r="J115" i="51"/>
  <c r="BY115" i="51" s="1"/>
  <c r="J116" i="51"/>
  <c r="BY116" i="51" s="1"/>
  <c r="J117" i="51"/>
  <c r="BY117" i="51" s="1"/>
  <c r="J118" i="51"/>
  <c r="BY118" i="51" s="1"/>
  <c r="J119" i="51"/>
  <c r="BY119" i="51" s="1"/>
  <c r="J120" i="51"/>
  <c r="BY120" i="51" s="1"/>
  <c r="J121" i="51"/>
  <c r="BY121" i="51" s="1"/>
  <c r="J122" i="51"/>
  <c r="BY122" i="51" s="1"/>
  <c r="J123" i="51"/>
  <c r="BY123" i="51" s="1"/>
  <c r="J124" i="51"/>
  <c r="BY124" i="51" s="1"/>
  <c r="J125" i="51"/>
  <c r="BY125" i="51" s="1"/>
  <c r="J126" i="51"/>
  <c r="BY126" i="51" s="1"/>
  <c r="J127" i="51"/>
  <c r="BY127" i="51" s="1"/>
  <c r="J128" i="51"/>
  <c r="BY128" i="51" s="1"/>
  <c r="J129" i="51"/>
  <c r="BY129" i="51" s="1"/>
  <c r="J130" i="51"/>
  <c r="BY130" i="51" s="1"/>
  <c r="J131" i="51"/>
  <c r="BY131" i="51" s="1"/>
  <c r="J132" i="51"/>
  <c r="BY132" i="51" s="1"/>
  <c r="J133" i="51"/>
  <c r="BY133" i="51" s="1"/>
  <c r="J134" i="51"/>
  <c r="BY134" i="51" s="1"/>
  <c r="J135" i="51"/>
  <c r="BY135" i="51" s="1"/>
  <c r="J136" i="51"/>
  <c r="BY136" i="51" s="1"/>
  <c r="J137" i="51"/>
  <c r="BY137" i="51" s="1"/>
  <c r="J138" i="51"/>
  <c r="BY138" i="51" s="1"/>
  <c r="J139" i="51"/>
  <c r="BY139" i="51" s="1"/>
  <c r="J140" i="51"/>
  <c r="BY140" i="51" s="1"/>
  <c r="J141" i="51"/>
  <c r="BY141" i="51" s="1"/>
  <c r="J142" i="51"/>
  <c r="BY142" i="51" s="1"/>
  <c r="J143" i="51"/>
  <c r="BY143" i="51" s="1"/>
  <c r="J144" i="51"/>
  <c r="BY144" i="51" s="1"/>
  <c r="J145" i="51"/>
  <c r="BY145" i="51" s="1"/>
  <c r="J146" i="51"/>
  <c r="BY146" i="51" s="1"/>
  <c r="J147" i="51"/>
  <c r="BY147" i="51" s="1"/>
  <c r="J148" i="51"/>
  <c r="BY148" i="51" s="1"/>
  <c r="J149" i="51"/>
  <c r="BY149" i="51" s="1"/>
  <c r="J150" i="51"/>
  <c r="BY150" i="51" s="1"/>
  <c r="J151" i="51"/>
  <c r="BY151" i="51" s="1"/>
  <c r="J152" i="51"/>
  <c r="BY152" i="51" s="1"/>
  <c r="J153" i="51"/>
  <c r="BY153" i="51" s="1"/>
  <c r="J154" i="51"/>
  <c r="BY154" i="51" s="1"/>
  <c r="J155" i="51"/>
  <c r="BY155" i="51" s="1"/>
  <c r="J156" i="51"/>
  <c r="BY156" i="51" s="1"/>
  <c r="J157" i="51"/>
  <c r="BY157" i="51" s="1"/>
  <c r="J158" i="51"/>
  <c r="BY158" i="51" s="1"/>
  <c r="J159" i="51"/>
  <c r="BY159" i="51" s="1"/>
  <c r="J160" i="51"/>
  <c r="BY160" i="51" s="1"/>
  <c r="J161" i="51"/>
  <c r="BY161" i="51" s="1"/>
  <c r="J162" i="51"/>
  <c r="BY162" i="51" s="1"/>
  <c r="J163" i="51"/>
  <c r="BY163" i="51" s="1"/>
  <c r="J164" i="51"/>
  <c r="BY164" i="51" s="1"/>
  <c r="J165" i="51"/>
  <c r="BY165" i="51" s="1"/>
  <c r="J166" i="51"/>
  <c r="BY166" i="51" s="1"/>
  <c r="J167" i="51"/>
  <c r="BY167" i="51" s="1"/>
  <c r="J168" i="51"/>
  <c r="BY168" i="51" s="1"/>
  <c r="J169" i="51"/>
  <c r="BY169" i="51" s="1"/>
  <c r="J170" i="51"/>
  <c r="BY170" i="51" s="1"/>
  <c r="J171" i="51"/>
  <c r="BY171" i="51" s="1"/>
  <c r="J172" i="51"/>
  <c r="BY172" i="51" s="1"/>
  <c r="J173" i="51"/>
  <c r="BY173" i="51" s="1"/>
  <c r="J174" i="51"/>
  <c r="BY174" i="51" s="1"/>
  <c r="J175" i="51"/>
  <c r="BY175" i="51" s="1"/>
  <c r="J176" i="51"/>
  <c r="BY176" i="51" s="1"/>
  <c r="J177" i="51"/>
  <c r="BY177" i="51" s="1"/>
  <c r="J178" i="51"/>
  <c r="BY178" i="51" s="1"/>
  <c r="J179" i="51"/>
  <c r="BY179" i="51" s="1"/>
  <c r="J180" i="51"/>
  <c r="BY180" i="51" s="1"/>
  <c r="J183" i="51"/>
  <c r="BY183" i="51" s="1"/>
  <c r="J184" i="51"/>
  <c r="BY184" i="51" s="1"/>
  <c r="J185" i="51"/>
  <c r="BY185" i="51" s="1"/>
  <c r="J186" i="51"/>
  <c r="BY186" i="51" s="1"/>
  <c r="J187" i="51"/>
  <c r="BY187" i="51" s="1"/>
  <c r="J188" i="51"/>
  <c r="BY188" i="51" s="1"/>
  <c r="J189" i="51"/>
  <c r="BY189" i="51" s="1"/>
  <c r="J190" i="51"/>
  <c r="BY190" i="51" s="1"/>
  <c r="J191" i="51"/>
  <c r="BY191" i="51" s="1"/>
  <c r="J192" i="51"/>
  <c r="BY192" i="51" s="1"/>
  <c r="J193" i="51"/>
  <c r="BY193" i="51" s="1"/>
  <c r="J194" i="51"/>
  <c r="BY194" i="51" s="1"/>
  <c r="J195" i="51"/>
  <c r="BY195" i="51" s="1"/>
  <c r="J196" i="51"/>
  <c r="BY196" i="51" s="1"/>
  <c r="J197" i="51"/>
  <c r="BY197" i="51" s="1"/>
  <c r="J199" i="51"/>
  <c r="BY199" i="51" s="1"/>
  <c r="J200" i="51"/>
  <c r="BY200" i="51" s="1"/>
  <c r="J201" i="51"/>
  <c r="BY201" i="51" s="1"/>
  <c r="J202" i="51"/>
  <c r="BY202" i="51" s="1"/>
  <c r="J235" i="51"/>
  <c r="BY235" i="51" s="1"/>
  <c r="J236" i="51"/>
  <c r="BY236" i="51" s="1"/>
  <c r="J237" i="51"/>
  <c r="BY237" i="51" s="1"/>
  <c r="J238" i="51"/>
  <c r="BY238" i="51" s="1"/>
  <c r="J239" i="51"/>
  <c r="BY239" i="51" s="1"/>
  <c r="J240" i="51"/>
  <c r="BY240" i="51" s="1"/>
  <c r="J241" i="51"/>
  <c r="BY241" i="51" s="1"/>
  <c r="J242" i="51"/>
  <c r="BY242" i="51" s="1"/>
  <c r="J243" i="51"/>
  <c r="BY243" i="51" s="1"/>
  <c r="J244" i="51"/>
  <c r="BY244" i="51" s="1"/>
  <c r="J245" i="51"/>
  <c r="BY245" i="51" s="1"/>
  <c r="J246" i="51"/>
  <c r="BY246" i="51" s="1"/>
  <c r="J247" i="51"/>
  <c r="BY247" i="51" s="1"/>
  <c r="J248" i="51"/>
  <c r="BY248" i="51" s="1"/>
  <c r="J249" i="51"/>
  <c r="BY249" i="51" s="1"/>
  <c r="J250" i="51"/>
  <c r="BY250" i="51" s="1"/>
  <c r="J251" i="51"/>
  <c r="BY251" i="51" s="1"/>
  <c r="J252" i="51"/>
  <c r="BY252" i="51" s="1"/>
  <c r="J253" i="51"/>
  <c r="BY253" i="51" s="1"/>
  <c r="J254" i="51"/>
  <c r="BY254" i="51" s="1"/>
  <c r="J255" i="51"/>
  <c r="BY255" i="51" s="1"/>
  <c r="J256" i="51"/>
  <c r="BY256" i="51" s="1"/>
  <c r="J257" i="51"/>
  <c r="BY257" i="51" s="1"/>
  <c r="J258" i="51"/>
  <c r="BY258" i="51" s="1"/>
  <c r="J259" i="51"/>
  <c r="BY259" i="51" s="1"/>
  <c r="J260" i="51"/>
  <c r="BY260" i="51" s="1"/>
  <c r="J261" i="51"/>
  <c r="BY261" i="51" s="1"/>
  <c r="J262" i="51"/>
  <c r="BY262" i="51" s="1"/>
  <c r="J263" i="51"/>
  <c r="BY263" i="51" s="1"/>
  <c r="J264" i="51"/>
  <c r="BY264" i="51" s="1"/>
  <c r="J265" i="51"/>
  <c r="BY265" i="51" s="1"/>
  <c r="J266" i="51"/>
  <c r="BY266" i="51" s="1"/>
  <c r="J267" i="51"/>
  <c r="BY267" i="51" s="1"/>
  <c r="J268" i="51"/>
  <c r="BY268" i="51" s="1"/>
  <c r="J269" i="51"/>
  <c r="BY269" i="51" s="1"/>
  <c r="J270" i="51"/>
  <c r="BY270" i="51" s="1"/>
  <c r="J271" i="51"/>
  <c r="BY271" i="51" s="1"/>
  <c r="J272" i="51"/>
  <c r="BY272" i="51" s="1"/>
  <c r="J273" i="51"/>
  <c r="BY273" i="51" s="1"/>
  <c r="J274" i="51"/>
  <c r="BY274" i="51" s="1"/>
  <c r="J275" i="51"/>
  <c r="BY275" i="51" s="1"/>
  <c r="J276" i="51"/>
  <c r="BY276" i="51" s="1"/>
  <c r="J277" i="51"/>
  <c r="BY277" i="51" s="1"/>
  <c r="J278" i="51"/>
  <c r="BY278" i="51" s="1"/>
  <c r="J279" i="51"/>
  <c r="BY279" i="51" s="1"/>
  <c r="J280" i="51"/>
  <c r="BY280" i="51" s="1"/>
  <c r="J281" i="51"/>
  <c r="BY281" i="51" s="1"/>
  <c r="J282" i="51"/>
  <c r="BY282" i="51" s="1"/>
  <c r="J283" i="51"/>
  <c r="BY283" i="51" s="1"/>
  <c r="J284" i="51"/>
  <c r="BY284" i="51" s="1"/>
  <c r="J285" i="51"/>
  <c r="BY285" i="51" s="1"/>
  <c r="J286" i="51"/>
  <c r="BY286" i="51" s="1"/>
  <c r="J287" i="51"/>
  <c r="BY287" i="51" s="1"/>
  <c r="J288" i="51"/>
  <c r="J289" i="51"/>
  <c r="BY289" i="51" s="1"/>
  <c r="J290" i="51"/>
  <c r="BY290" i="51" s="1"/>
  <c r="J291" i="51"/>
  <c r="BY291" i="51" s="1"/>
  <c r="J292" i="51"/>
  <c r="BY292" i="51" s="1"/>
  <c r="J293" i="51"/>
  <c r="BY293" i="51" s="1"/>
  <c r="J294" i="51"/>
  <c r="BY294" i="51" s="1"/>
  <c r="J295" i="51"/>
  <c r="BY295" i="51" s="1"/>
  <c r="J296" i="51"/>
  <c r="BY296" i="51" s="1"/>
  <c r="J297" i="51"/>
  <c r="BY297" i="51" s="1"/>
  <c r="J298" i="51"/>
  <c r="BY298" i="51" s="1"/>
  <c r="J299" i="51"/>
  <c r="BY299" i="51" s="1"/>
  <c r="J300" i="51"/>
  <c r="J301" i="51"/>
  <c r="BY301" i="51" s="1"/>
  <c r="J302" i="51"/>
  <c r="BY302" i="51" s="1"/>
  <c r="J303" i="51"/>
  <c r="BY303" i="51" s="1"/>
  <c r="J304" i="51"/>
  <c r="BY304" i="51" s="1"/>
  <c r="J305" i="51"/>
  <c r="BY305" i="51" s="1"/>
  <c r="J306" i="51"/>
  <c r="J307" i="51"/>
  <c r="BY307" i="51" s="1"/>
  <c r="J308" i="51"/>
  <c r="BY308" i="51" s="1"/>
  <c r="J309" i="51"/>
  <c r="BY309" i="51" s="1"/>
  <c r="J310" i="51"/>
  <c r="BY310" i="51" s="1"/>
  <c r="J311" i="51"/>
  <c r="BY311" i="51" s="1"/>
  <c r="J312" i="51"/>
  <c r="BY312" i="51" s="1"/>
  <c r="J313" i="51"/>
  <c r="BY313" i="51" s="1"/>
  <c r="J314" i="51"/>
  <c r="BY314" i="51" s="1"/>
  <c r="J315" i="51"/>
  <c r="BY315" i="51" s="1"/>
  <c r="J316" i="51"/>
  <c r="BY316" i="51" s="1"/>
  <c r="J317" i="51"/>
  <c r="BY317" i="51" s="1"/>
  <c r="J318" i="51"/>
  <c r="BY318" i="51" s="1"/>
  <c r="J319" i="51"/>
  <c r="BY319" i="51" s="1"/>
  <c r="J320" i="51"/>
  <c r="BY320" i="51" s="1"/>
  <c r="J321" i="51"/>
  <c r="BY321" i="51" s="1"/>
  <c r="J323" i="51"/>
  <c r="BY323" i="51" s="1"/>
  <c r="J324" i="51"/>
  <c r="BY324" i="51" s="1"/>
  <c r="J325" i="51"/>
  <c r="BY325" i="51" s="1"/>
  <c r="J326" i="51"/>
  <c r="BY326" i="51" s="1"/>
  <c r="J327" i="51"/>
  <c r="BY327" i="51" s="1"/>
  <c r="J328" i="51"/>
  <c r="BY328" i="51" s="1"/>
  <c r="J329" i="51"/>
  <c r="BY329" i="51" s="1"/>
  <c r="J330" i="51"/>
  <c r="BY330" i="51" s="1"/>
  <c r="J331" i="51"/>
  <c r="BY331" i="51" s="1"/>
  <c r="J332" i="51"/>
  <c r="BY332" i="51" s="1"/>
  <c r="J333" i="51"/>
  <c r="BY333" i="51" s="1"/>
  <c r="J334" i="51"/>
  <c r="BY334" i="51" s="1"/>
  <c r="J335" i="51"/>
  <c r="BY335" i="51" s="1"/>
  <c r="J336" i="51"/>
  <c r="BY336" i="51" s="1"/>
  <c r="J337" i="51"/>
  <c r="J338" i="51"/>
  <c r="BY338" i="51" s="1"/>
  <c r="J339" i="51"/>
  <c r="BY339" i="51" s="1"/>
  <c r="J340" i="51"/>
  <c r="BY340" i="51" s="1"/>
  <c r="J341" i="51"/>
  <c r="BY341" i="51" s="1"/>
  <c r="J342" i="51"/>
  <c r="BY342" i="51" s="1"/>
  <c r="J343" i="51"/>
  <c r="BY343" i="51" s="1"/>
  <c r="J344" i="51"/>
  <c r="BY344" i="51" s="1"/>
  <c r="J345" i="51"/>
  <c r="BY345" i="51" s="1"/>
  <c r="J346" i="51"/>
  <c r="BY346" i="51" s="1"/>
  <c r="J348" i="51"/>
  <c r="BY348" i="51" s="1"/>
  <c r="J349" i="51"/>
  <c r="BY349" i="51" s="1"/>
  <c r="J350" i="51"/>
  <c r="BY350" i="51" s="1"/>
  <c r="J351" i="51"/>
  <c r="BY351" i="51" s="1"/>
  <c r="J352" i="51"/>
  <c r="BY352" i="51" s="1"/>
  <c r="J354" i="51"/>
  <c r="BY354" i="51" s="1"/>
  <c r="J355" i="51"/>
  <c r="BY355" i="51" s="1"/>
  <c r="J356" i="51"/>
  <c r="BY356" i="51" s="1"/>
  <c r="J357" i="51"/>
  <c r="BY357" i="51" s="1"/>
  <c r="J358" i="51"/>
  <c r="BY358" i="51" s="1"/>
  <c r="J359" i="51"/>
  <c r="BY359" i="51" s="1"/>
  <c r="J360" i="51"/>
  <c r="BY360" i="51" s="1"/>
  <c r="J361" i="51"/>
  <c r="BY361" i="51" s="1"/>
  <c r="J362" i="51"/>
  <c r="BY362" i="51" s="1"/>
  <c r="J363" i="51"/>
  <c r="J364" i="51"/>
  <c r="BY364" i="51" s="1"/>
  <c r="J365" i="51"/>
  <c r="BY365" i="51" s="1"/>
  <c r="J366" i="51"/>
  <c r="BY366" i="51" s="1"/>
  <c r="J367" i="51"/>
  <c r="BY367" i="51" s="1"/>
  <c r="J368" i="51"/>
  <c r="BY368" i="51" s="1"/>
  <c r="J369" i="51"/>
  <c r="BY369" i="51" s="1"/>
  <c r="J370" i="51"/>
  <c r="BY370" i="51" s="1"/>
  <c r="J371" i="51"/>
  <c r="BY371" i="51" s="1"/>
  <c r="J372" i="51"/>
  <c r="BY372" i="51" s="1"/>
  <c r="J373" i="51"/>
  <c r="BY373" i="51" s="1"/>
  <c r="J374" i="51"/>
  <c r="BY374" i="51" s="1"/>
  <c r="J375" i="51"/>
  <c r="BY375" i="51" s="1"/>
  <c r="J376" i="51"/>
  <c r="BY376" i="51" s="1"/>
  <c r="J377" i="51"/>
  <c r="BY377" i="51" s="1"/>
  <c r="J378" i="51"/>
  <c r="BY378" i="51" s="1"/>
  <c r="J379" i="51"/>
  <c r="BY379" i="51" s="1"/>
  <c r="J380" i="51"/>
  <c r="BY380" i="51" s="1"/>
  <c r="J381" i="51"/>
  <c r="BY381" i="51" s="1"/>
  <c r="J382" i="51"/>
  <c r="BY382" i="51" s="1"/>
  <c r="J383" i="51"/>
  <c r="BY383" i="51" s="1"/>
  <c r="J384" i="51"/>
  <c r="BY384" i="51" s="1"/>
  <c r="J385" i="51"/>
  <c r="BY385" i="51" s="1"/>
  <c r="J386" i="51"/>
  <c r="BY386" i="51" s="1"/>
  <c r="J387" i="51"/>
  <c r="BY387" i="51" s="1"/>
  <c r="J388" i="51"/>
  <c r="BY388" i="51" s="1"/>
  <c r="J389" i="51"/>
  <c r="BY389" i="51" s="1"/>
  <c r="J390" i="51"/>
  <c r="BY390" i="51" s="1"/>
  <c r="J391" i="51"/>
  <c r="BY391" i="51" s="1"/>
  <c r="J392" i="51"/>
  <c r="BY392" i="51" s="1"/>
  <c r="J393" i="51"/>
  <c r="BY393" i="51" s="1"/>
  <c r="J394" i="51"/>
  <c r="BY394" i="51" s="1"/>
  <c r="J395" i="51"/>
  <c r="BY395" i="51" s="1"/>
  <c r="J396" i="51"/>
  <c r="BY396" i="51" s="1"/>
  <c r="J397" i="51"/>
  <c r="BY397" i="51" s="1"/>
  <c r="J398" i="51"/>
  <c r="BY398" i="51" s="1"/>
  <c r="J399" i="51"/>
  <c r="J404" i="51"/>
  <c r="BY404" i="51" s="1"/>
  <c r="J405" i="51"/>
  <c r="BY405" i="51" s="1"/>
  <c r="J406" i="51"/>
  <c r="BY406" i="51" s="1"/>
  <c r="J407" i="51"/>
  <c r="BY407" i="51" s="1"/>
  <c r="J408" i="51"/>
  <c r="BY408" i="51" s="1"/>
  <c r="J409" i="51"/>
  <c r="BY409" i="51" s="1"/>
  <c r="J410" i="51"/>
  <c r="BY410" i="51" s="1"/>
  <c r="J411" i="51"/>
  <c r="BY411" i="51" s="1"/>
  <c r="J412" i="51"/>
  <c r="BY412" i="51" s="1"/>
  <c r="J413" i="51"/>
  <c r="BY413" i="51" s="1"/>
  <c r="J414" i="51"/>
  <c r="BY414" i="51" s="1"/>
  <c r="J415" i="51"/>
  <c r="BY415" i="51" s="1"/>
  <c r="J416" i="51"/>
  <c r="BY416" i="51" s="1"/>
  <c r="J417" i="51"/>
  <c r="BY417" i="51" s="1"/>
  <c r="J418" i="51"/>
  <c r="J419" i="51"/>
  <c r="BY419" i="51" s="1"/>
  <c r="J420" i="51"/>
  <c r="BY420" i="51" s="1"/>
  <c r="J421" i="51"/>
  <c r="BY421" i="51" s="1"/>
  <c r="J422" i="51"/>
  <c r="BY422" i="51" s="1"/>
  <c r="J423" i="51"/>
  <c r="BY423" i="51" s="1"/>
  <c r="J424" i="51"/>
  <c r="BY424" i="51" s="1"/>
  <c r="J425" i="51"/>
  <c r="BY425" i="51" s="1"/>
  <c r="J426" i="51"/>
  <c r="BY426" i="51" s="1"/>
  <c r="J427" i="51"/>
  <c r="BY427" i="51" s="1"/>
  <c r="J428" i="51"/>
  <c r="BY428" i="51" s="1"/>
  <c r="J429" i="51"/>
  <c r="BY429" i="51" s="1"/>
  <c r="J430" i="51"/>
  <c r="J431" i="51"/>
  <c r="BY431" i="51" s="1"/>
  <c r="J432" i="51"/>
  <c r="BY432" i="51" s="1"/>
  <c r="J433" i="51"/>
  <c r="BY433" i="51" s="1"/>
  <c r="J434" i="51"/>
  <c r="BY434" i="51" s="1"/>
  <c r="J435" i="51"/>
  <c r="BY435" i="51" s="1"/>
  <c r="J436" i="51"/>
  <c r="BY436" i="51" s="1"/>
  <c r="J437" i="51"/>
  <c r="BY437" i="51" s="1"/>
  <c r="J438" i="51"/>
  <c r="BY438" i="51" s="1"/>
  <c r="J439" i="51"/>
  <c r="BY439" i="51" s="1"/>
  <c r="J440" i="51"/>
  <c r="BY440" i="51" s="1"/>
  <c r="J441" i="51"/>
  <c r="BY441" i="51" s="1"/>
  <c r="J442" i="51"/>
  <c r="BY442" i="51" s="1"/>
  <c r="J443" i="51"/>
  <c r="BY443" i="51" s="1"/>
  <c r="J444" i="51"/>
  <c r="BY444" i="51" s="1"/>
  <c r="J445" i="51"/>
  <c r="BY445" i="51" s="1"/>
  <c r="J446" i="51"/>
  <c r="BY446" i="51" s="1"/>
  <c r="J447" i="51"/>
  <c r="BY447" i="51" s="1"/>
  <c r="J448" i="51"/>
  <c r="BY448" i="51" s="1"/>
  <c r="J449" i="51"/>
  <c r="BY449" i="51" s="1"/>
  <c r="J450" i="51"/>
  <c r="BY450" i="51" s="1"/>
  <c r="J451" i="51"/>
  <c r="BY451" i="51" s="1"/>
  <c r="J452" i="51"/>
  <c r="BY452" i="51" s="1"/>
  <c r="J453" i="51"/>
  <c r="BY453" i="51" s="1"/>
  <c r="J454" i="51"/>
  <c r="BY454" i="51" s="1"/>
  <c r="J455" i="51"/>
  <c r="BY455" i="51" s="1"/>
  <c r="J456" i="51"/>
  <c r="BY456" i="51" s="1"/>
  <c r="J457" i="51"/>
  <c r="BY457" i="51" s="1"/>
  <c r="J458" i="51"/>
  <c r="BY458" i="51" s="1"/>
  <c r="J459" i="51"/>
  <c r="BY459" i="51" s="1"/>
  <c r="J460" i="51"/>
  <c r="BY460" i="51" s="1"/>
  <c r="J461" i="51"/>
  <c r="BY461" i="51" s="1"/>
  <c r="J462" i="51"/>
  <c r="BY462" i="51" s="1"/>
  <c r="J463" i="51"/>
  <c r="J464" i="51"/>
  <c r="J465" i="51"/>
  <c r="BY465" i="51" s="1"/>
  <c r="J466" i="51"/>
  <c r="BY466" i="51" s="1"/>
  <c r="J467" i="51"/>
  <c r="BY467" i="51" s="1"/>
  <c r="J468" i="51"/>
  <c r="BY468" i="51" s="1"/>
  <c r="J470" i="51"/>
  <c r="BY470" i="51" s="1"/>
  <c r="J471" i="51"/>
  <c r="BY471" i="51" s="1"/>
  <c r="J472" i="51"/>
  <c r="BY472" i="51" s="1"/>
  <c r="J473" i="51"/>
  <c r="BY473" i="51" s="1"/>
  <c r="J474" i="51"/>
  <c r="BY474" i="51" s="1"/>
  <c r="J475" i="51"/>
  <c r="BY475" i="51" s="1"/>
  <c r="J476" i="51"/>
  <c r="BY476" i="51" s="1"/>
  <c r="J477" i="51"/>
  <c r="BY477" i="51" s="1"/>
  <c r="J478" i="51"/>
  <c r="BY478" i="51" s="1"/>
  <c r="J479" i="51"/>
  <c r="J480" i="51"/>
  <c r="BY480" i="51" s="1"/>
  <c r="J481" i="51"/>
  <c r="BY481" i="51" s="1"/>
  <c r="J482" i="51"/>
  <c r="BY482" i="51" s="1"/>
  <c r="J483" i="51"/>
  <c r="BY483" i="51" s="1"/>
  <c r="J484" i="51"/>
  <c r="BY484" i="51" s="1"/>
  <c r="J485" i="51"/>
  <c r="BY485" i="51" s="1"/>
  <c r="J486" i="51"/>
  <c r="BY486" i="51" s="1"/>
  <c r="J487" i="51"/>
  <c r="BY487" i="51" s="1"/>
  <c r="J488" i="51"/>
  <c r="BY488" i="51" s="1"/>
  <c r="J489" i="51"/>
  <c r="BY489" i="51" s="1"/>
  <c r="J490" i="51"/>
  <c r="BY490" i="51" s="1"/>
  <c r="J491" i="51"/>
  <c r="BY491" i="51" s="1"/>
  <c r="J492" i="51"/>
  <c r="BY492" i="51" s="1"/>
  <c r="J493" i="51"/>
  <c r="BY493" i="51" s="1"/>
  <c r="J494" i="51"/>
  <c r="BY494" i="51" s="1"/>
  <c r="J495" i="51"/>
  <c r="BY495" i="51" s="1"/>
  <c r="J496" i="51"/>
  <c r="BY496" i="51" s="1"/>
  <c r="J497" i="51"/>
  <c r="BY497" i="51" s="1"/>
  <c r="J498" i="51"/>
  <c r="BY498" i="51" s="1"/>
  <c r="J499" i="51"/>
  <c r="BY499" i="51" s="1"/>
  <c r="J500" i="51"/>
  <c r="J501" i="51"/>
  <c r="BY501" i="51" s="1"/>
  <c r="J502" i="51"/>
  <c r="BY502" i="51" s="1"/>
  <c r="J503" i="51"/>
  <c r="BY503" i="51" s="1"/>
  <c r="J504" i="51"/>
  <c r="BY504" i="51" s="1"/>
  <c r="J505" i="51"/>
  <c r="BY505" i="51" s="1"/>
  <c r="J506" i="51"/>
  <c r="BY506" i="51" s="1"/>
  <c r="J507" i="51"/>
  <c r="BY507" i="51" s="1"/>
  <c r="J508" i="51"/>
  <c r="BY508" i="51" s="1"/>
  <c r="J509" i="51"/>
  <c r="BY509" i="51" s="1"/>
  <c r="J510" i="51"/>
  <c r="BY510" i="51" s="1"/>
  <c r="J511" i="51"/>
  <c r="BY511" i="51" s="1"/>
  <c r="J512" i="51"/>
  <c r="BY512" i="51" s="1"/>
  <c r="J513" i="51"/>
  <c r="BY513" i="51" s="1"/>
  <c r="J514" i="51"/>
  <c r="BY514" i="51" s="1"/>
  <c r="J515" i="51"/>
  <c r="BY515" i="51" s="1"/>
  <c r="J516" i="51"/>
  <c r="BY516" i="51" s="1"/>
  <c r="J517" i="51"/>
  <c r="BY517" i="51" s="1"/>
  <c r="J518" i="51"/>
  <c r="J519" i="51"/>
  <c r="BY519" i="51" s="1"/>
  <c r="J520" i="51"/>
  <c r="BY520" i="51" s="1"/>
  <c r="J521" i="51"/>
  <c r="BY521" i="51" s="1"/>
  <c r="J523" i="51"/>
  <c r="BY523" i="51" s="1"/>
  <c r="J524" i="51"/>
  <c r="BY524" i="51" s="1"/>
  <c r="J525" i="51"/>
  <c r="BY525" i="51" s="1"/>
  <c r="J526" i="51"/>
  <c r="BY526" i="51" s="1"/>
  <c r="J527" i="51"/>
  <c r="J528" i="51"/>
  <c r="BY528" i="51" s="1"/>
  <c r="J529" i="51"/>
  <c r="J530" i="51"/>
  <c r="BY530" i="51" s="1"/>
  <c r="J531" i="51"/>
  <c r="BY531" i="51" s="1"/>
  <c r="J532" i="51"/>
  <c r="BY532" i="51" s="1"/>
  <c r="J533" i="51"/>
  <c r="BY533" i="51" s="1"/>
  <c r="J534" i="51"/>
  <c r="BY534" i="51" s="1"/>
  <c r="J535" i="51"/>
  <c r="BY535" i="51" s="1"/>
  <c r="J536" i="51"/>
  <c r="BY536" i="51" s="1"/>
  <c r="J537" i="51"/>
  <c r="BY537" i="51" s="1"/>
  <c r="J538" i="51"/>
  <c r="BY538" i="51" s="1"/>
  <c r="J539" i="51"/>
  <c r="BY539" i="51" s="1"/>
  <c r="J540" i="51"/>
  <c r="J541" i="51"/>
  <c r="BY541" i="51" s="1"/>
  <c r="J542" i="51"/>
  <c r="BY542" i="51" s="1"/>
  <c r="J543" i="51"/>
  <c r="BY543" i="51" s="1"/>
  <c r="J544" i="51"/>
  <c r="BY544" i="51" s="1"/>
  <c r="J545" i="51"/>
  <c r="BY545" i="51" s="1"/>
  <c r="J546" i="51"/>
  <c r="BY546" i="51" s="1"/>
  <c r="J547" i="51"/>
  <c r="BY547" i="51" s="1"/>
  <c r="J548" i="51"/>
  <c r="BY548" i="51" s="1"/>
  <c r="J549" i="51"/>
  <c r="J550" i="51"/>
  <c r="BY550" i="51" s="1"/>
  <c r="J551" i="51"/>
  <c r="BY551" i="51" s="1"/>
  <c r="J552" i="51"/>
  <c r="BY552" i="51" s="1"/>
  <c r="J553" i="51"/>
  <c r="BY553" i="51" s="1"/>
  <c r="J554" i="51"/>
  <c r="BY554" i="51" s="1"/>
  <c r="J555" i="51"/>
  <c r="BY555" i="51" s="1"/>
  <c r="J556" i="51"/>
  <c r="BY556" i="51" s="1"/>
  <c r="J557" i="51"/>
  <c r="BY557" i="51" s="1"/>
  <c r="J558" i="51"/>
  <c r="BY558" i="51" s="1"/>
  <c r="J559" i="51"/>
  <c r="BY559" i="51" s="1"/>
  <c r="J560" i="51"/>
  <c r="BY560" i="51" s="1"/>
  <c r="J561" i="51"/>
  <c r="BY561" i="51" s="1"/>
  <c r="J562" i="51"/>
  <c r="BY562" i="51" s="1"/>
  <c r="J563" i="51"/>
  <c r="BY563" i="51" s="1"/>
  <c r="J564" i="51"/>
  <c r="J565" i="51"/>
  <c r="BY565" i="51" s="1"/>
  <c r="J566" i="51"/>
  <c r="BY566" i="51" s="1"/>
  <c r="J567" i="51"/>
  <c r="BY567" i="51" s="1"/>
  <c r="J568" i="51"/>
  <c r="BY568" i="51" s="1"/>
  <c r="J569" i="51"/>
  <c r="BY569" i="51" s="1"/>
  <c r="J570" i="51"/>
  <c r="BY570" i="51" s="1"/>
  <c r="J571" i="51"/>
  <c r="BY571" i="51" s="1"/>
  <c r="J572" i="51"/>
  <c r="BY572" i="51" s="1"/>
  <c r="J573" i="51"/>
  <c r="BY573" i="51" s="1"/>
  <c r="J574" i="51"/>
  <c r="BY574" i="51" s="1"/>
  <c r="J575" i="51"/>
  <c r="BY575" i="51" s="1"/>
  <c r="J576" i="51"/>
  <c r="J577" i="51"/>
  <c r="J578" i="51"/>
  <c r="BY578" i="51" s="1"/>
  <c r="J579" i="51"/>
  <c r="BY579" i="51" s="1"/>
  <c r="J580" i="51"/>
  <c r="BY580" i="51" s="1"/>
  <c r="J581" i="51"/>
  <c r="BY581" i="51" s="1"/>
  <c r="J582" i="51"/>
  <c r="BY582" i="51" s="1"/>
  <c r="J583" i="51"/>
  <c r="BY583" i="51" s="1"/>
  <c r="J584" i="51"/>
  <c r="BY584" i="51" s="1"/>
  <c r="J585" i="51"/>
  <c r="BY585" i="51" s="1"/>
  <c r="J586" i="51"/>
  <c r="BY586" i="51" s="1"/>
  <c r="J587" i="51"/>
  <c r="BY587" i="51" s="1"/>
  <c r="J588" i="51"/>
  <c r="BY588" i="51" s="1"/>
  <c r="J589" i="51"/>
  <c r="BY589" i="51" s="1"/>
  <c r="J590" i="51"/>
  <c r="BY590" i="51" s="1"/>
  <c r="J591" i="51"/>
  <c r="BY591" i="51" s="1"/>
  <c r="J592" i="51"/>
  <c r="BY592" i="51" s="1"/>
  <c r="J593" i="51"/>
  <c r="BY593" i="51" s="1"/>
  <c r="J594" i="51"/>
  <c r="BY594" i="51" s="1"/>
  <c r="J595" i="51"/>
  <c r="BY595" i="51" s="1"/>
  <c r="J596" i="51"/>
  <c r="BY596" i="51" s="1"/>
  <c r="J597" i="51"/>
  <c r="BY597" i="51" s="1"/>
  <c r="J598" i="51"/>
  <c r="BY598" i="51" s="1"/>
  <c r="J599" i="51"/>
  <c r="BY599" i="51" s="1"/>
  <c r="J600" i="51"/>
  <c r="BY600" i="51" s="1"/>
  <c r="J601" i="51"/>
  <c r="BY601" i="51" s="1"/>
  <c r="J602" i="51"/>
  <c r="BY602" i="51" s="1"/>
  <c r="J603" i="51"/>
  <c r="BY603" i="51" s="1"/>
  <c r="J604" i="51"/>
  <c r="BY604" i="51" s="1"/>
  <c r="J605" i="51"/>
  <c r="BY605" i="51" s="1"/>
  <c r="J606" i="51"/>
  <c r="BY606" i="51" s="1"/>
  <c r="J607" i="51"/>
  <c r="BY607" i="51" s="1"/>
  <c r="J608" i="51"/>
  <c r="BY608" i="51" s="1"/>
  <c r="J609" i="51"/>
  <c r="J610" i="51"/>
  <c r="BY610" i="51" s="1"/>
  <c r="J611" i="51"/>
  <c r="BY611" i="51" s="1"/>
  <c r="J612" i="51"/>
  <c r="BY612" i="51" s="1"/>
  <c r="J613" i="51"/>
  <c r="BY613" i="51" s="1"/>
  <c r="J614" i="51"/>
  <c r="BY614" i="51" s="1"/>
  <c r="J615" i="51"/>
  <c r="BY615" i="51" s="1"/>
  <c r="J616" i="51"/>
  <c r="BY616" i="51" s="1"/>
  <c r="J617" i="51"/>
  <c r="BY617" i="51" s="1"/>
  <c r="J618" i="51"/>
  <c r="BY618" i="51" s="1"/>
  <c r="J619" i="51"/>
  <c r="BY619" i="51" s="1"/>
  <c r="J620" i="51"/>
  <c r="BY620" i="51" s="1"/>
  <c r="J621" i="51"/>
  <c r="BY621" i="51" s="1"/>
  <c r="J622" i="51"/>
  <c r="BY622" i="51" s="1"/>
  <c r="J623" i="51"/>
  <c r="BY623" i="51" s="1"/>
  <c r="J624" i="51"/>
  <c r="J625" i="51"/>
  <c r="BY625" i="51" s="1"/>
  <c r="J626" i="51"/>
  <c r="BY626" i="51" s="1"/>
  <c r="J627" i="51"/>
  <c r="BY627" i="51" s="1"/>
  <c r="J628" i="51"/>
  <c r="BY628" i="51" s="1"/>
  <c r="J629" i="51"/>
  <c r="BY629" i="51" s="1"/>
  <c r="J630" i="51"/>
  <c r="BY630" i="51" s="1"/>
  <c r="J631" i="51"/>
  <c r="BY631" i="51" s="1"/>
  <c r="J632" i="51"/>
  <c r="BY632" i="51" s="1"/>
  <c r="J633" i="51"/>
  <c r="J634" i="51"/>
  <c r="BY634" i="51" s="1"/>
  <c r="J635" i="51"/>
  <c r="BY635" i="51" s="1"/>
  <c r="J636" i="51"/>
  <c r="J637" i="51"/>
  <c r="BY637" i="51" s="1"/>
  <c r="J638" i="51"/>
  <c r="BY638" i="51" s="1"/>
  <c r="J639" i="51"/>
  <c r="BY639" i="51" s="1"/>
  <c r="J640" i="51"/>
  <c r="BY640" i="51" s="1"/>
  <c r="J641" i="51"/>
  <c r="BY641" i="51" s="1"/>
  <c r="J642" i="51"/>
  <c r="BY642" i="51" s="1"/>
  <c r="J643" i="51"/>
  <c r="BY643" i="51" s="1"/>
  <c r="J644" i="51"/>
  <c r="BY644" i="51" s="1"/>
  <c r="J645" i="51"/>
  <c r="J646" i="51"/>
  <c r="BY646" i="51" s="1"/>
  <c r="J647" i="51"/>
  <c r="BY647" i="51" s="1"/>
  <c r="J648" i="51"/>
  <c r="BY648" i="51" s="1"/>
  <c r="J649" i="51"/>
  <c r="BY649" i="51" s="1"/>
  <c r="J650" i="51"/>
  <c r="BY650" i="51" s="1"/>
  <c r="J651" i="51"/>
  <c r="BY651" i="51" s="1"/>
  <c r="J652" i="51"/>
  <c r="BY652" i="51" s="1"/>
  <c r="J653" i="51"/>
  <c r="BY653" i="51" s="1"/>
  <c r="J654" i="51"/>
  <c r="BY654" i="51" s="1"/>
  <c r="J655" i="51"/>
  <c r="BY655" i="51" s="1"/>
  <c r="J656" i="51"/>
  <c r="BY656" i="51" s="1"/>
  <c r="J657" i="51"/>
  <c r="BY657" i="51" s="1"/>
  <c r="J658" i="51"/>
  <c r="BY658" i="51" s="1"/>
  <c r="J659" i="51"/>
  <c r="BY659" i="51" s="1"/>
  <c r="J660" i="51"/>
  <c r="BY660" i="51" s="1"/>
  <c r="J661" i="51"/>
  <c r="BY661" i="51" s="1"/>
  <c r="J662" i="51"/>
  <c r="BY662" i="51" s="1"/>
  <c r="J663" i="51"/>
  <c r="BY663" i="51" s="1"/>
  <c r="J664" i="51"/>
  <c r="BY664" i="51" s="1"/>
  <c r="J665" i="51"/>
  <c r="BY665" i="51" s="1"/>
  <c r="J666" i="51"/>
  <c r="BY666" i="51" s="1"/>
  <c r="J667" i="51"/>
  <c r="BY667" i="51" s="1"/>
  <c r="J668" i="51"/>
  <c r="BY668" i="51" s="1"/>
  <c r="J669" i="51"/>
  <c r="BY669" i="51" s="1"/>
  <c r="J670" i="51"/>
  <c r="BY670" i="51" s="1"/>
  <c r="J671" i="51"/>
  <c r="BY671" i="51" s="1"/>
  <c r="J672" i="51"/>
  <c r="J673" i="51"/>
  <c r="BY673" i="51" s="1"/>
  <c r="J674" i="51"/>
  <c r="BY674" i="51" s="1"/>
  <c r="J675" i="51"/>
  <c r="BY675" i="51" s="1"/>
  <c r="J676" i="51"/>
  <c r="BY676" i="51" s="1"/>
  <c r="J677" i="51"/>
  <c r="BY677" i="51" s="1"/>
  <c r="J678" i="51"/>
  <c r="BY678" i="51" s="1"/>
  <c r="J679" i="51"/>
  <c r="BY679" i="51" s="1"/>
  <c r="J680" i="51"/>
  <c r="BY680" i="51" s="1"/>
  <c r="J681" i="51"/>
  <c r="J682" i="51"/>
  <c r="BY682" i="51" s="1"/>
  <c r="J683" i="51"/>
  <c r="BY683" i="51" s="1"/>
  <c r="J684" i="51"/>
  <c r="BY684" i="51" s="1"/>
  <c r="J685" i="51"/>
  <c r="BY685" i="51" s="1"/>
  <c r="J686" i="51"/>
  <c r="BY686" i="51" s="1"/>
  <c r="J687" i="51"/>
  <c r="BY687" i="51" s="1"/>
  <c r="J688" i="51"/>
  <c r="BY688" i="51" s="1"/>
  <c r="J689" i="51"/>
  <c r="BY689" i="51" s="1"/>
  <c r="J690" i="51"/>
  <c r="BY690" i="51" s="1"/>
  <c r="J691" i="51"/>
  <c r="BY691" i="51" s="1"/>
  <c r="J692" i="51"/>
  <c r="BY692" i="51" s="1"/>
  <c r="J693" i="51"/>
  <c r="J694" i="51"/>
  <c r="BY694" i="51" s="1"/>
  <c r="J695" i="51"/>
  <c r="BY695" i="51" s="1"/>
  <c r="J696" i="51"/>
  <c r="J697" i="51"/>
  <c r="BY697" i="51" s="1"/>
  <c r="J698" i="51"/>
  <c r="BY698" i="51" s="1"/>
  <c r="J699" i="51"/>
  <c r="BY699" i="51" s="1"/>
  <c r="J700" i="51"/>
  <c r="BY700" i="51" s="1"/>
  <c r="J701" i="51"/>
  <c r="BY701" i="51" s="1"/>
  <c r="J702" i="51"/>
  <c r="BY702" i="51" s="1"/>
  <c r="J703" i="51"/>
  <c r="BY703" i="51" s="1"/>
  <c r="J704" i="51"/>
  <c r="BY704" i="51" s="1"/>
  <c r="J705" i="51"/>
  <c r="BY705" i="51" s="1"/>
  <c r="J706" i="51"/>
  <c r="BY706" i="51" s="1"/>
  <c r="J707" i="51"/>
  <c r="BY707" i="51" s="1"/>
  <c r="J708" i="51"/>
  <c r="J709" i="51"/>
  <c r="BY709" i="51" s="1"/>
  <c r="J710" i="51"/>
  <c r="BY710" i="51" s="1"/>
  <c r="J711" i="51"/>
  <c r="BY711" i="51" s="1"/>
  <c r="J712" i="51"/>
  <c r="BY712" i="51" s="1"/>
  <c r="J713" i="51"/>
  <c r="BY713" i="51" s="1"/>
  <c r="J714" i="51"/>
  <c r="BY714" i="51" s="1"/>
  <c r="J715" i="51"/>
  <c r="BY715" i="51" s="1"/>
  <c r="J716" i="51"/>
  <c r="BY716" i="51" s="1"/>
  <c r="J717" i="51"/>
  <c r="J718" i="51"/>
  <c r="BY718" i="51" s="1"/>
  <c r="J719" i="51"/>
  <c r="BY719" i="51" s="1"/>
  <c r="J720" i="51"/>
  <c r="BY720" i="51" s="1"/>
  <c r="J721" i="51"/>
  <c r="BY721" i="51" s="1"/>
  <c r="J722" i="51"/>
  <c r="BY722" i="51" s="1"/>
  <c r="J723" i="51"/>
  <c r="BY723" i="51" s="1"/>
  <c r="J724" i="51"/>
  <c r="BY724" i="51" s="1"/>
  <c r="J725" i="51"/>
  <c r="BY725" i="51" s="1"/>
  <c r="J726" i="51"/>
  <c r="BY726" i="51" s="1"/>
  <c r="J727" i="51"/>
  <c r="BY727" i="51" s="1"/>
  <c r="J728" i="51"/>
  <c r="BY728" i="51" s="1"/>
  <c r="J729" i="51"/>
  <c r="BY729" i="51" s="1"/>
  <c r="J730" i="51"/>
  <c r="BY730" i="51" s="1"/>
  <c r="J731" i="51"/>
  <c r="BY731" i="51" s="1"/>
  <c r="J732" i="51"/>
  <c r="BY732" i="51" s="1"/>
  <c r="J733" i="51"/>
  <c r="BY733" i="51" s="1"/>
  <c r="J734" i="51"/>
  <c r="BY734" i="51" s="1"/>
  <c r="J735" i="51"/>
  <c r="BY735" i="51" s="1"/>
  <c r="J736" i="51"/>
  <c r="BY736" i="51" s="1"/>
  <c r="J737" i="51"/>
  <c r="BY737" i="51" s="1"/>
  <c r="J738" i="51"/>
  <c r="BY738" i="51" s="1"/>
  <c r="J739" i="51"/>
  <c r="BY739" i="51" s="1"/>
  <c r="J740" i="51"/>
  <c r="BY740" i="51" s="1"/>
  <c r="J741" i="51"/>
  <c r="J742" i="51"/>
  <c r="BY742" i="51" s="1"/>
  <c r="J743" i="51"/>
  <c r="BY743" i="51" s="1"/>
  <c r="J744" i="51"/>
  <c r="BY744" i="51" s="1"/>
  <c r="J745" i="51"/>
  <c r="BY745" i="51" s="1"/>
  <c r="J746" i="51"/>
  <c r="BY746" i="51" s="1"/>
  <c r="J747" i="51"/>
  <c r="BY747" i="51" s="1"/>
  <c r="J748" i="51"/>
  <c r="BY748" i="51" s="1"/>
  <c r="J749" i="51"/>
  <c r="BY749" i="51" s="1"/>
  <c r="J750" i="51"/>
  <c r="BY750" i="51" s="1"/>
  <c r="J751" i="51"/>
  <c r="BY751" i="51" s="1"/>
  <c r="J752" i="51"/>
  <c r="BY752" i="51" s="1"/>
  <c r="J753" i="51"/>
  <c r="BY753" i="51" s="1"/>
  <c r="J754" i="51"/>
  <c r="BY754" i="51" s="1"/>
  <c r="J755" i="51"/>
  <c r="BY755" i="51" s="1"/>
  <c r="J756" i="51"/>
  <c r="J757" i="51"/>
  <c r="BY757" i="51" s="1"/>
  <c r="J758" i="51"/>
  <c r="BY758" i="51" s="1"/>
  <c r="J759" i="51"/>
  <c r="BY759" i="51" s="1"/>
  <c r="J760" i="51"/>
  <c r="BY760" i="51" s="1"/>
  <c r="J761" i="51"/>
  <c r="BY761" i="51" s="1"/>
  <c r="J762" i="51"/>
  <c r="BY762" i="51" s="1"/>
  <c r="J763" i="51"/>
  <c r="BY763" i="51" s="1"/>
  <c r="J764" i="51"/>
  <c r="BY764" i="51" s="1"/>
  <c r="J765" i="51"/>
  <c r="J766" i="51"/>
  <c r="BY766" i="51" s="1"/>
  <c r="J767" i="51"/>
  <c r="BY767" i="51" s="1"/>
  <c r="J768" i="51"/>
  <c r="J769" i="51"/>
  <c r="BY769" i="51" s="1"/>
  <c r="J770" i="51"/>
  <c r="BY770" i="51" s="1"/>
  <c r="J771" i="51"/>
  <c r="BY771" i="51" s="1"/>
  <c r="J772" i="51"/>
  <c r="BY772" i="51" s="1"/>
  <c r="J773" i="51"/>
  <c r="BY773" i="51" s="1"/>
  <c r="J774" i="51"/>
  <c r="BY774" i="51" s="1"/>
  <c r="J775" i="51"/>
  <c r="BY775" i="51" s="1"/>
  <c r="J776" i="51"/>
  <c r="BY776" i="51" s="1"/>
  <c r="J777" i="51"/>
  <c r="J778" i="51"/>
  <c r="BY778" i="51" s="1"/>
  <c r="J779" i="51"/>
  <c r="BY779" i="51" s="1"/>
  <c r="J780" i="51"/>
  <c r="BY780" i="51" s="1"/>
  <c r="J781" i="51"/>
  <c r="BY781" i="51" s="1"/>
  <c r="J782" i="51"/>
  <c r="BY782" i="51" s="1"/>
  <c r="J783" i="51"/>
  <c r="BY783" i="51" s="1"/>
  <c r="J784" i="51"/>
  <c r="BY784" i="51" s="1"/>
  <c r="J785" i="51"/>
  <c r="BY785" i="51" s="1"/>
  <c r="J786" i="51"/>
  <c r="BY786" i="51" s="1"/>
  <c r="J787" i="51"/>
  <c r="BY787" i="51" s="1"/>
  <c r="J788" i="51"/>
  <c r="BY788" i="51" s="1"/>
  <c r="J789" i="51"/>
  <c r="BY789" i="51" s="1"/>
  <c r="J790" i="51"/>
  <c r="BY790" i="51" s="1"/>
  <c r="J791" i="51"/>
  <c r="BY791" i="51" s="1"/>
  <c r="J792" i="51"/>
  <c r="BY792" i="51" s="1"/>
  <c r="J793" i="51"/>
  <c r="BY793" i="51" s="1"/>
  <c r="J794" i="51"/>
  <c r="BY794" i="51" s="1"/>
  <c r="J795" i="51"/>
  <c r="BY795" i="51" s="1"/>
  <c r="J796" i="51"/>
  <c r="BY796" i="51" s="1"/>
  <c r="J797" i="51"/>
  <c r="BY797" i="51" s="1"/>
  <c r="J798" i="51"/>
  <c r="BY798" i="51" s="1"/>
  <c r="J799" i="51"/>
  <c r="BY799" i="51" s="1"/>
  <c r="J800" i="51"/>
  <c r="BY800" i="51" s="1"/>
  <c r="J801" i="51"/>
  <c r="BY801" i="51" s="1"/>
  <c r="J802" i="51"/>
  <c r="BY802" i="51" s="1"/>
  <c r="J803" i="51"/>
  <c r="BY803" i="51" s="1"/>
  <c r="J804" i="51"/>
  <c r="J805" i="51"/>
  <c r="BY805" i="51" s="1"/>
  <c r="J806" i="51"/>
  <c r="BY806" i="51" s="1"/>
  <c r="J807" i="51"/>
  <c r="BY807" i="51" s="1"/>
  <c r="J808" i="51"/>
  <c r="BY808" i="51" s="1"/>
  <c r="J809" i="51"/>
  <c r="BY809" i="51" s="1"/>
  <c r="J810" i="51"/>
  <c r="BY810" i="51" s="1"/>
  <c r="J811" i="51"/>
  <c r="BY811" i="51" s="1"/>
  <c r="J812" i="51"/>
  <c r="BY812" i="51" s="1"/>
  <c r="J813" i="51"/>
  <c r="J814" i="51"/>
  <c r="BY814" i="51" s="1"/>
  <c r="J815" i="51"/>
  <c r="BY815" i="51" s="1"/>
  <c r="J816" i="51"/>
  <c r="BY816" i="51" s="1"/>
  <c r="J817" i="51"/>
  <c r="BY817" i="51" s="1"/>
  <c r="J818" i="51"/>
  <c r="BY818" i="51" s="1"/>
  <c r="J819" i="51"/>
  <c r="BY819" i="51" s="1"/>
  <c r="J820" i="51"/>
  <c r="BY820" i="51" s="1"/>
  <c r="J821" i="51"/>
  <c r="BY821" i="51" s="1"/>
  <c r="J822" i="51"/>
  <c r="BY822" i="51" s="1"/>
  <c r="J823" i="51"/>
  <c r="BY823" i="51" s="1"/>
  <c r="J824" i="51"/>
  <c r="BY824" i="51" s="1"/>
  <c r="J825" i="51"/>
  <c r="J826" i="51"/>
  <c r="BY826" i="51" s="1"/>
  <c r="J827" i="51"/>
  <c r="BY827" i="51" s="1"/>
  <c r="J828" i="51"/>
  <c r="J829" i="51"/>
  <c r="BY829" i="51" s="1"/>
  <c r="J830" i="51"/>
  <c r="BY830" i="51" s="1"/>
  <c r="J831" i="51"/>
  <c r="BY831" i="51" s="1"/>
  <c r="J832" i="51"/>
  <c r="BY832" i="51" s="1"/>
  <c r="J833" i="51"/>
  <c r="BY833" i="51" s="1"/>
  <c r="J834" i="51"/>
  <c r="BY834" i="51" s="1"/>
  <c r="J835" i="51"/>
  <c r="BY835" i="51" s="1"/>
  <c r="J836" i="51"/>
  <c r="BY836" i="51" s="1"/>
  <c r="J837" i="51"/>
  <c r="BY837" i="51" s="1"/>
  <c r="J838" i="51"/>
  <c r="BY838" i="51" s="1"/>
  <c r="J839" i="51"/>
  <c r="BY839" i="51" s="1"/>
  <c r="J840" i="51"/>
  <c r="J841" i="51"/>
  <c r="BY841" i="51" s="1"/>
  <c r="J842" i="51"/>
  <c r="BY842" i="51" s="1"/>
  <c r="J843" i="51"/>
  <c r="BY843" i="51" s="1"/>
  <c r="J844" i="51"/>
  <c r="BY844" i="51" s="1"/>
  <c r="J845" i="51"/>
  <c r="BY845" i="51" s="1"/>
  <c r="J846" i="51"/>
  <c r="BY846" i="51" s="1"/>
  <c r="J847" i="51"/>
  <c r="BY847" i="51" s="1"/>
  <c r="J848" i="51"/>
  <c r="BY848" i="51" s="1"/>
  <c r="J849" i="51"/>
  <c r="BY849" i="51" s="1"/>
  <c r="J850" i="51"/>
  <c r="BY850" i="51" s="1"/>
  <c r="J851" i="51"/>
  <c r="BY851" i="51" s="1"/>
  <c r="J852" i="51"/>
  <c r="BY852" i="51" s="1"/>
  <c r="J853" i="51"/>
  <c r="BY853" i="51" s="1"/>
  <c r="J854" i="51"/>
  <c r="BY854" i="51" s="1"/>
  <c r="J855" i="51"/>
  <c r="BY855" i="51" s="1"/>
  <c r="J856" i="51"/>
  <c r="BY856" i="51" s="1"/>
  <c r="J857" i="51"/>
  <c r="BY857" i="51" s="1"/>
  <c r="J858" i="51"/>
  <c r="BY858" i="51" s="1"/>
  <c r="J859" i="51"/>
  <c r="BY859" i="51" s="1"/>
  <c r="J860" i="51"/>
  <c r="BY860" i="51" s="1"/>
  <c r="J861" i="51"/>
  <c r="BY861" i="51" s="1"/>
  <c r="J862" i="51"/>
  <c r="BY862" i="51" s="1"/>
  <c r="J863" i="51"/>
  <c r="BY863" i="51" s="1"/>
  <c r="J864" i="51"/>
  <c r="BY864" i="51" s="1"/>
  <c r="J865" i="51"/>
  <c r="BY865" i="51" s="1"/>
  <c r="J866" i="51"/>
  <c r="BY866" i="51" s="1"/>
  <c r="J867" i="51"/>
  <c r="BY867" i="51" s="1"/>
  <c r="J868" i="51"/>
  <c r="BY868" i="51" s="1"/>
  <c r="J869" i="51"/>
  <c r="BY869" i="51" s="1"/>
  <c r="J870" i="51"/>
  <c r="BY870" i="51" s="1"/>
  <c r="J871" i="51"/>
  <c r="BY871" i="51" s="1"/>
  <c r="J872" i="51"/>
  <c r="BY872" i="51" s="1"/>
  <c r="J873" i="51"/>
  <c r="BY873" i="51" s="1"/>
  <c r="J874" i="51"/>
  <c r="BY874" i="51" s="1"/>
  <c r="J875" i="51"/>
  <c r="BY875" i="51" s="1"/>
  <c r="J876" i="51"/>
  <c r="BY876" i="51" s="1"/>
  <c r="J877" i="51"/>
  <c r="BY877" i="51" s="1"/>
  <c r="J878" i="51"/>
  <c r="BY878" i="51" s="1"/>
  <c r="J879" i="51"/>
  <c r="BY879" i="51" s="1"/>
  <c r="J880" i="51"/>
  <c r="BY880" i="51" s="1"/>
  <c r="J881" i="51"/>
  <c r="BY881" i="51" s="1"/>
  <c r="J882" i="51"/>
  <c r="BY882" i="51" s="1"/>
  <c r="J883" i="51"/>
  <c r="BY883" i="51" s="1"/>
  <c r="J884" i="51"/>
  <c r="BY884" i="51" s="1"/>
  <c r="J885" i="51"/>
  <c r="J886" i="51"/>
  <c r="BY886" i="51" s="1"/>
  <c r="J887" i="51"/>
  <c r="BY887" i="51" s="1"/>
  <c r="J888" i="51"/>
  <c r="BY888" i="51" s="1"/>
  <c r="J889" i="51"/>
  <c r="BY889" i="51" s="1"/>
  <c r="J890" i="51"/>
  <c r="BY890" i="51" s="1"/>
  <c r="J891" i="51"/>
  <c r="BY891" i="51" s="1"/>
  <c r="J892" i="51"/>
  <c r="BY892" i="51" s="1"/>
  <c r="J893" i="51"/>
  <c r="BY893" i="51" s="1"/>
  <c r="J894" i="51"/>
  <c r="BY894" i="51" s="1"/>
  <c r="J895" i="51"/>
  <c r="BY895" i="51" s="1"/>
  <c r="J896" i="51"/>
  <c r="BY896" i="51" s="1"/>
  <c r="J897" i="51"/>
  <c r="BY897" i="51" s="1"/>
  <c r="J898" i="51"/>
  <c r="BY898" i="51" s="1"/>
  <c r="J899" i="51"/>
  <c r="BY899" i="51" s="1"/>
  <c r="J900" i="51"/>
  <c r="BY900" i="51" s="1"/>
  <c r="J901" i="51"/>
  <c r="BY901" i="51" s="1"/>
  <c r="J902" i="51"/>
  <c r="BY902" i="51" s="1"/>
  <c r="J903" i="51"/>
  <c r="BY903" i="51" s="1"/>
  <c r="J904" i="51"/>
  <c r="BY904" i="51" s="1"/>
  <c r="J905" i="51"/>
  <c r="BY905" i="51" s="1"/>
  <c r="J906" i="51"/>
  <c r="BY906" i="51" s="1"/>
  <c r="J907" i="51"/>
  <c r="BY907" i="51" s="1"/>
  <c r="J908" i="51"/>
  <c r="BY908" i="51" s="1"/>
  <c r="J909" i="51"/>
  <c r="BY909" i="51" s="1"/>
  <c r="J910" i="51"/>
  <c r="BY910" i="51" s="1"/>
  <c r="J911" i="51"/>
  <c r="BY911" i="51" s="1"/>
  <c r="J912" i="51"/>
  <c r="BY912" i="51" s="1"/>
  <c r="J913" i="51"/>
  <c r="BY913" i="51" s="1"/>
  <c r="J914" i="51"/>
  <c r="BY914" i="51" s="1"/>
  <c r="J915" i="51"/>
  <c r="BY915" i="51" s="1"/>
  <c r="J916" i="51"/>
  <c r="BY916" i="51" s="1"/>
  <c r="J917" i="51"/>
  <c r="BY917" i="51" s="1"/>
  <c r="J918" i="51"/>
  <c r="BY918" i="51" s="1"/>
  <c r="J919" i="51"/>
  <c r="BY919" i="51" s="1"/>
  <c r="J920" i="51"/>
  <c r="BY920" i="51" s="1"/>
  <c r="J921" i="51"/>
  <c r="BY921" i="51" s="1"/>
  <c r="J922" i="51"/>
  <c r="BY922" i="51" s="1"/>
  <c r="J923" i="51"/>
  <c r="BY923" i="51" s="1"/>
  <c r="J924" i="51"/>
  <c r="BY924" i="51" s="1"/>
  <c r="J925" i="51"/>
  <c r="BY925" i="51" s="1"/>
  <c r="J926" i="51"/>
  <c r="BY926" i="51" s="1"/>
  <c r="J927" i="51"/>
  <c r="BY927" i="51" s="1"/>
  <c r="J928" i="51"/>
  <c r="BY928" i="51" s="1"/>
  <c r="J929" i="51"/>
  <c r="BY929" i="51" s="1"/>
  <c r="J930" i="51"/>
  <c r="BY930" i="51" s="1"/>
  <c r="J931" i="51"/>
  <c r="BY931" i="51" s="1"/>
  <c r="J932" i="51"/>
  <c r="BY932" i="51" s="1"/>
  <c r="J933" i="51"/>
  <c r="BY933" i="51" s="1"/>
  <c r="J934" i="51"/>
  <c r="BY934" i="51" s="1"/>
  <c r="J935" i="51"/>
  <c r="BY935" i="51" s="1"/>
  <c r="J936" i="51"/>
  <c r="BY936" i="51" s="1"/>
  <c r="J937" i="51"/>
  <c r="BY937" i="51" s="1"/>
  <c r="J938" i="51"/>
  <c r="BY938" i="51" s="1"/>
  <c r="J939" i="51"/>
  <c r="BY939" i="51" s="1"/>
  <c r="J940" i="51"/>
  <c r="BY940" i="51" s="1"/>
  <c r="J941" i="51"/>
  <c r="BY941" i="51" s="1"/>
  <c r="J942" i="51"/>
  <c r="BY942" i="51" s="1"/>
  <c r="J943" i="51"/>
  <c r="BY943" i="51" s="1"/>
  <c r="J944" i="51"/>
  <c r="BY944" i="51" s="1"/>
  <c r="J945" i="51"/>
  <c r="BY945" i="51" s="1"/>
  <c r="J946" i="51"/>
  <c r="BY946" i="51" s="1"/>
  <c r="J947" i="51"/>
  <c r="BY947" i="51" s="1"/>
  <c r="J58" i="51"/>
  <c r="BY58" i="51" s="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107" i="51"/>
  <c r="I108" i="51"/>
  <c r="I109" i="51"/>
  <c r="I110" i="51"/>
  <c r="I111" i="51"/>
  <c r="I112" i="51"/>
  <c r="I113" i="51"/>
  <c r="I114" i="51"/>
  <c r="I115" i="51"/>
  <c r="I116" i="51"/>
  <c r="I117" i="51"/>
  <c r="I118" i="51"/>
  <c r="I119" i="51"/>
  <c r="I120" i="51"/>
  <c r="I121" i="51"/>
  <c r="I122" i="51"/>
  <c r="I123" i="51"/>
  <c r="I124" i="51"/>
  <c r="I125" i="51"/>
  <c r="I126" i="51"/>
  <c r="I127" i="51"/>
  <c r="I128" i="51"/>
  <c r="I129" i="51"/>
  <c r="I130" i="51"/>
  <c r="I131" i="51"/>
  <c r="I132" i="51"/>
  <c r="I133" i="51"/>
  <c r="I134" i="51"/>
  <c r="I135" i="51"/>
  <c r="I136" i="51"/>
  <c r="I137" i="51"/>
  <c r="I138" i="51"/>
  <c r="I139" i="51"/>
  <c r="I140" i="51"/>
  <c r="I141" i="51"/>
  <c r="I142" i="51"/>
  <c r="I143" i="51"/>
  <c r="I144" i="51"/>
  <c r="I145" i="51"/>
  <c r="I146" i="51"/>
  <c r="I147" i="51"/>
  <c r="I148" i="51"/>
  <c r="I149" i="51"/>
  <c r="I150" i="51"/>
  <c r="I151" i="51"/>
  <c r="I152" i="51"/>
  <c r="I153" i="51"/>
  <c r="I154" i="51"/>
  <c r="I155" i="51"/>
  <c r="I156" i="51"/>
  <c r="I157" i="51"/>
  <c r="I158" i="51"/>
  <c r="I159" i="51"/>
  <c r="I160" i="51"/>
  <c r="I161" i="51"/>
  <c r="I162" i="51"/>
  <c r="I163" i="51"/>
  <c r="I164" i="51"/>
  <c r="I165" i="51"/>
  <c r="I166" i="51"/>
  <c r="I167" i="51"/>
  <c r="I168" i="51"/>
  <c r="I169" i="51"/>
  <c r="I170" i="51"/>
  <c r="I171" i="51"/>
  <c r="I172" i="51"/>
  <c r="I173" i="51"/>
  <c r="I174" i="51"/>
  <c r="I175" i="51"/>
  <c r="I176" i="51"/>
  <c r="I177" i="51"/>
  <c r="I178" i="51"/>
  <c r="I179" i="51"/>
  <c r="I180" i="51"/>
  <c r="I183" i="51"/>
  <c r="I184" i="51"/>
  <c r="I185" i="51"/>
  <c r="I186" i="51"/>
  <c r="I187" i="51"/>
  <c r="I188" i="51"/>
  <c r="I189" i="51"/>
  <c r="I190" i="51"/>
  <c r="I191" i="51"/>
  <c r="I192" i="51"/>
  <c r="I193" i="51"/>
  <c r="I194" i="51"/>
  <c r="I195" i="51"/>
  <c r="I196" i="51"/>
  <c r="I197" i="51"/>
  <c r="I199" i="51"/>
  <c r="I200" i="51"/>
  <c r="I201" i="51"/>
  <c r="I202" i="51"/>
  <c r="I235" i="51"/>
  <c r="I236" i="51"/>
  <c r="I237" i="51"/>
  <c r="I238" i="51"/>
  <c r="I239" i="51"/>
  <c r="I240" i="51"/>
  <c r="I241" i="51"/>
  <c r="I242" i="51"/>
  <c r="I243" i="51"/>
  <c r="I244" i="51"/>
  <c r="I245" i="51"/>
  <c r="I246" i="51"/>
  <c r="I247" i="51"/>
  <c r="I248" i="51"/>
  <c r="I249" i="51"/>
  <c r="I250" i="51"/>
  <c r="I251" i="51"/>
  <c r="I252" i="51"/>
  <c r="I253" i="51"/>
  <c r="I254" i="51"/>
  <c r="I255" i="51"/>
  <c r="I256" i="51"/>
  <c r="I257" i="51"/>
  <c r="I258" i="51"/>
  <c r="I259" i="51"/>
  <c r="I260" i="51"/>
  <c r="I261" i="51"/>
  <c r="I262" i="51"/>
  <c r="I263" i="51"/>
  <c r="I264" i="51"/>
  <c r="I265" i="51"/>
  <c r="I266" i="51"/>
  <c r="I267" i="51"/>
  <c r="I268" i="51"/>
  <c r="I269" i="51"/>
  <c r="I270" i="51"/>
  <c r="I271" i="51"/>
  <c r="I272" i="51"/>
  <c r="I273" i="51"/>
  <c r="I274" i="51"/>
  <c r="I275" i="51"/>
  <c r="I276" i="51"/>
  <c r="I277" i="51"/>
  <c r="I278" i="51"/>
  <c r="I279" i="51"/>
  <c r="I280" i="51"/>
  <c r="I281" i="51"/>
  <c r="I282" i="51"/>
  <c r="I283" i="51"/>
  <c r="I284" i="51"/>
  <c r="I285" i="51"/>
  <c r="I286" i="51"/>
  <c r="I287" i="51"/>
  <c r="I288" i="51"/>
  <c r="I289" i="51"/>
  <c r="I290" i="51"/>
  <c r="I291" i="51"/>
  <c r="I292" i="51"/>
  <c r="I293" i="51"/>
  <c r="I294" i="51"/>
  <c r="I295" i="51"/>
  <c r="I296" i="51"/>
  <c r="I297" i="51"/>
  <c r="I298" i="51"/>
  <c r="I299" i="51"/>
  <c r="I300" i="51"/>
  <c r="I301" i="51"/>
  <c r="I302" i="51"/>
  <c r="I303" i="51"/>
  <c r="I304" i="51"/>
  <c r="I305" i="51"/>
  <c r="I306" i="51"/>
  <c r="I307" i="51"/>
  <c r="I308" i="51"/>
  <c r="I309" i="51"/>
  <c r="I310" i="51"/>
  <c r="I311" i="51"/>
  <c r="I312" i="51"/>
  <c r="I313" i="51"/>
  <c r="I314" i="51"/>
  <c r="I315" i="51"/>
  <c r="I316" i="51"/>
  <c r="I317" i="51"/>
  <c r="I318" i="51"/>
  <c r="I319" i="51"/>
  <c r="I320" i="51"/>
  <c r="I321" i="51"/>
  <c r="I323" i="51"/>
  <c r="I324" i="51"/>
  <c r="I325" i="51"/>
  <c r="I326" i="51"/>
  <c r="I327" i="51"/>
  <c r="I328" i="51"/>
  <c r="I329" i="51"/>
  <c r="I330" i="51"/>
  <c r="I331" i="51"/>
  <c r="I332" i="51"/>
  <c r="I333" i="51"/>
  <c r="I334" i="51"/>
  <c r="I335" i="51"/>
  <c r="I336" i="51"/>
  <c r="I337" i="51"/>
  <c r="I338" i="51"/>
  <c r="I339" i="51"/>
  <c r="I340" i="51"/>
  <c r="I341" i="51"/>
  <c r="I342" i="51"/>
  <c r="I343" i="51"/>
  <c r="I344" i="51"/>
  <c r="I345" i="51"/>
  <c r="I346" i="51"/>
  <c r="I348" i="51"/>
  <c r="I349" i="51"/>
  <c r="I350" i="51"/>
  <c r="I351" i="51"/>
  <c r="I352" i="51"/>
  <c r="I354" i="51"/>
  <c r="I355" i="51"/>
  <c r="I356" i="51"/>
  <c r="I357" i="51"/>
  <c r="I358" i="51"/>
  <c r="I359" i="51"/>
  <c r="I360" i="51"/>
  <c r="I361" i="51"/>
  <c r="I362" i="51"/>
  <c r="I363" i="51"/>
  <c r="I364" i="51"/>
  <c r="I365" i="51"/>
  <c r="I366" i="51"/>
  <c r="I367" i="51"/>
  <c r="I368" i="51"/>
  <c r="I369" i="51"/>
  <c r="I370" i="51"/>
  <c r="I371" i="51"/>
  <c r="I372" i="51"/>
  <c r="I373" i="51"/>
  <c r="I374" i="51"/>
  <c r="I375" i="51"/>
  <c r="I376" i="51"/>
  <c r="I377" i="51"/>
  <c r="I378" i="51"/>
  <c r="I379" i="51"/>
  <c r="I380" i="51"/>
  <c r="I381" i="51"/>
  <c r="I382" i="51"/>
  <c r="I383" i="51"/>
  <c r="I384" i="51"/>
  <c r="I385" i="51"/>
  <c r="I386" i="51"/>
  <c r="I387" i="51"/>
  <c r="I388" i="51"/>
  <c r="I389" i="51"/>
  <c r="I390" i="51"/>
  <c r="I391" i="51"/>
  <c r="I392" i="51"/>
  <c r="I393" i="51"/>
  <c r="I394" i="51"/>
  <c r="I395" i="51"/>
  <c r="I396" i="51"/>
  <c r="I397" i="51"/>
  <c r="I398" i="51"/>
  <c r="I399" i="51"/>
  <c r="I404" i="51"/>
  <c r="I405" i="51"/>
  <c r="I406" i="51"/>
  <c r="I407" i="51"/>
  <c r="I408" i="51"/>
  <c r="I409" i="51"/>
  <c r="I410" i="51"/>
  <c r="I411" i="51"/>
  <c r="I412" i="51"/>
  <c r="I413" i="51"/>
  <c r="I414" i="51"/>
  <c r="I415" i="51"/>
  <c r="I416" i="51"/>
  <c r="I417" i="51"/>
  <c r="I418" i="51"/>
  <c r="I419" i="51"/>
  <c r="I420" i="51"/>
  <c r="I421" i="51"/>
  <c r="I422" i="51"/>
  <c r="I423" i="51"/>
  <c r="I424" i="51"/>
  <c r="I425" i="51"/>
  <c r="I426" i="51"/>
  <c r="I427" i="51"/>
  <c r="I428" i="51"/>
  <c r="I429" i="51"/>
  <c r="I430" i="51"/>
  <c r="I431" i="51"/>
  <c r="I432" i="51"/>
  <c r="I433" i="51"/>
  <c r="I434" i="51"/>
  <c r="I435" i="51"/>
  <c r="I436" i="51"/>
  <c r="I437" i="51"/>
  <c r="I438" i="51"/>
  <c r="I439" i="51"/>
  <c r="I440" i="51"/>
  <c r="I441" i="51"/>
  <c r="I442" i="51"/>
  <c r="I443" i="51"/>
  <c r="I444" i="51"/>
  <c r="I445" i="51"/>
  <c r="I446" i="51"/>
  <c r="I447" i="51"/>
  <c r="I448" i="51"/>
  <c r="I449" i="51"/>
  <c r="I450" i="51"/>
  <c r="I451" i="51"/>
  <c r="I452" i="51"/>
  <c r="I453" i="51"/>
  <c r="I454" i="51"/>
  <c r="I455" i="51"/>
  <c r="I456" i="51"/>
  <c r="I457" i="51"/>
  <c r="I458" i="51"/>
  <c r="I459" i="51"/>
  <c r="I460" i="51"/>
  <c r="I461" i="51"/>
  <c r="I462" i="51"/>
  <c r="I463" i="51"/>
  <c r="I464" i="51"/>
  <c r="I465" i="51"/>
  <c r="I466" i="51"/>
  <c r="I467" i="51"/>
  <c r="I468" i="51"/>
  <c r="I470" i="51"/>
  <c r="I471" i="51"/>
  <c r="I472" i="51"/>
  <c r="I473" i="51"/>
  <c r="I474" i="51"/>
  <c r="I475" i="51"/>
  <c r="I476" i="51"/>
  <c r="I477" i="51"/>
  <c r="I478" i="51"/>
  <c r="I479" i="51"/>
  <c r="I480" i="51"/>
  <c r="I481" i="51"/>
  <c r="I482" i="51"/>
  <c r="I483" i="51"/>
  <c r="I484" i="51"/>
  <c r="I485" i="51"/>
  <c r="I486" i="51"/>
  <c r="I487" i="51"/>
  <c r="I488" i="51"/>
  <c r="I489" i="51"/>
  <c r="I490" i="51"/>
  <c r="I491" i="51"/>
  <c r="I492" i="51"/>
  <c r="I493" i="51"/>
  <c r="I494" i="51"/>
  <c r="I495" i="51"/>
  <c r="I496" i="51"/>
  <c r="I497" i="51"/>
  <c r="I498" i="51"/>
  <c r="I499" i="51"/>
  <c r="I500" i="51"/>
  <c r="I501" i="51"/>
  <c r="I502" i="51"/>
  <c r="I503" i="51"/>
  <c r="I504" i="51"/>
  <c r="I505" i="51"/>
  <c r="I506" i="51"/>
  <c r="I507" i="51"/>
  <c r="I508" i="51"/>
  <c r="I509" i="51"/>
  <c r="I510" i="51"/>
  <c r="I511" i="51"/>
  <c r="I512" i="51"/>
  <c r="I513" i="51"/>
  <c r="I514" i="51"/>
  <c r="I515" i="51"/>
  <c r="I516" i="51"/>
  <c r="I517" i="51"/>
  <c r="I518" i="51"/>
  <c r="I519" i="51"/>
  <c r="I520" i="51"/>
  <c r="I521" i="51"/>
  <c r="I523" i="51"/>
  <c r="I524" i="51"/>
  <c r="I525" i="51"/>
  <c r="I526" i="51"/>
  <c r="I527" i="51"/>
  <c r="I528" i="51"/>
  <c r="I529" i="51"/>
  <c r="I530" i="51"/>
  <c r="I531" i="51"/>
  <c r="I532" i="51"/>
  <c r="I533" i="51"/>
  <c r="I534" i="51"/>
  <c r="I535" i="51"/>
  <c r="I536" i="51"/>
  <c r="I537" i="51"/>
  <c r="I538" i="51"/>
  <c r="I539" i="51"/>
  <c r="I540" i="51"/>
  <c r="I541" i="51"/>
  <c r="I542" i="51"/>
  <c r="I543" i="51"/>
  <c r="I544" i="51"/>
  <c r="I545" i="51"/>
  <c r="I546" i="51"/>
  <c r="I547" i="51"/>
  <c r="I548" i="51"/>
  <c r="I549" i="51"/>
  <c r="I550" i="51"/>
  <c r="I551" i="51"/>
  <c r="I552" i="51"/>
  <c r="I553" i="51"/>
  <c r="I554" i="51"/>
  <c r="I555" i="51"/>
  <c r="I556" i="51"/>
  <c r="I557" i="51"/>
  <c r="I558" i="51"/>
  <c r="I559" i="51"/>
  <c r="I560" i="51"/>
  <c r="I561" i="51"/>
  <c r="I562" i="51"/>
  <c r="I563" i="51"/>
  <c r="I564" i="51"/>
  <c r="I565" i="51"/>
  <c r="I566" i="51"/>
  <c r="I567" i="51"/>
  <c r="I568" i="51"/>
  <c r="I569" i="51"/>
  <c r="I570" i="51"/>
  <c r="I571" i="51"/>
  <c r="I572" i="51"/>
  <c r="I573" i="51"/>
  <c r="I574" i="51"/>
  <c r="I575" i="51"/>
  <c r="I576" i="51"/>
  <c r="I577" i="51"/>
  <c r="I578" i="51"/>
  <c r="I579" i="51"/>
  <c r="I580" i="51"/>
  <c r="I581" i="51"/>
  <c r="I582" i="51"/>
  <c r="I583" i="51"/>
  <c r="I584" i="51"/>
  <c r="I585" i="51"/>
  <c r="I586" i="51"/>
  <c r="I587" i="51"/>
  <c r="I588" i="51"/>
  <c r="I589" i="51"/>
  <c r="I590" i="51"/>
  <c r="I591" i="51"/>
  <c r="I592" i="51"/>
  <c r="I593" i="51"/>
  <c r="I594" i="51"/>
  <c r="I595" i="51"/>
  <c r="I596" i="51"/>
  <c r="I597" i="51"/>
  <c r="I598" i="51"/>
  <c r="I599" i="51"/>
  <c r="I600" i="51"/>
  <c r="I601" i="51"/>
  <c r="I602" i="51"/>
  <c r="I603" i="51"/>
  <c r="I604" i="51"/>
  <c r="I605" i="51"/>
  <c r="I606" i="51"/>
  <c r="I607" i="51"/>
  <c r="I608" i="51"/>
  <c r="I609" i="51"/>
  <c r="I610" i="51"/>
  <c r="I611" i="51"/>
  <c r="I612" i="51"/>
  <c r="I613" i="51"/>
  <c r="I614" i="51"/>
  <c r="I615" i="51"/>
  <c r="I616" i="51"/>
  <c r="I617" i="51"/>
  <c r="I618" i="51"/>
  <c r="I619" i="51"/>
  <c r="I620" i="51"/>
  <c r="I621" i="51"/>
  <c r="I622" i="51"/>
  <c r="I623" i="51"/>
  <c r="I624" i="51"/>
  <c r="I625" i="51"/>
  <c r="I626" i="51"/>
  <c r="I627" i="51"/>
  <c r="I628" i="51"/>
  <c r="I629" i="51"/>
  <c r="I630" i="51"/>
  <c r="I631" i="51"/>
  <c r="I632" i="51"/>
  <c r="I633" i="51"/>
  <c r="I634" i="51"/>
  <c r="I635" i="51"/>
  <c r="I636" i="51"/>
  <c r="I637" i="51"/>
  <c r="I638" i="51"/>
  <c r="I639" i="51"/>
  <c r="I640" i="51"/>
  <c r="I641" i="51"/>
  <c r="I642" i="51"/>
  <c r="I643" i="51"/>
  <c r="I644" i="51"/>
  <c r="I645" i="51"/>
  <c r="I646" i="51"/>
  <c r="I647" i="51"/>
  <c r="I648" i="51"/>
  <c r="I649" i="51"/>
  <c r="I650" i="51"/>
  <c r="I651" i="51"/>
  <c r="I652" i="51"/>
  <c r="I653" i="51"/>
  <c r="I654" i="51"/>
  <c r="I655" i="51"/>
  <c r="I656" i="51"/>
  <c r="I657" i="51"/>
  <c r="I658" i="51"/>
  <c r="I659" i="51"/>
  <c r="I660" i="51"/>
  <c r="I661" i="51"/>
  <c r="I662" i="51"/>
  <c r="I663" i="51"/>
  <c r="I664" i="51"/>
  <c r="I665" i="51"/>
  <c r="I666" i="51"/>
  <c r="I667" i="51"/>
  <c r="I668" i="51"/>
  <c r="I669" i="51"/>
  <c r="I670" i="51"/>
  <c r="I671" i="51"/>
  <c r="I672" i="51"/>
  <c r="I673" i="51"/>
  <c r="I674" i="51"/>
  <c r="I675" i="51"/>
  <c r="I676" i="51"/>
  <c r="I677" i="51"/>
  <c r="I678" i="51"/>
  <c r="I679" i="51"/>
  <c r="I680" i="51"/>
  <c r="I681" i="51"/>
  <c r="I682" i="51"/>
  <c r="I683" i="51"/>
  <c r="I684" i="51"/>
  <c r="I685" i="51"/>
  <c r="I686" i="51"/>
  <c r="I687" i="51"/>
  <c r="I688" i="51"/>
  <c r="I689" i="51"/>
  <c r="I690" i="51"/>
  <c r="I691" i="51"/>
  <c r="I692" i="51"/>
  <c r="I693" i="51"/>
  <c r="I694" i="51"/>
  <c r="I695" i="51"/>
  <c r="I696" i="51"/>
  <c r="I697" i="51"/>
  <c r="I698" i="51"/>
  <c r="I699" i="51"/>
  <c r="I700" i="51"/>
  <c r="I701" i="51"/>
  <c r="I702" i="51"/>
  <c r="I703" i="51"/>
  <c r="I704" i="51"/>
  <c r="I705" i="51"/>
  <c r="I706" i="51"/>
  <c r="I707" i="51"/>
  <c r="I708" i="51"/>
  <c r="I709" i="51"/>
  <c r="I710" i="51"/>
  <c r="I711" i="51"/>
  <c r="I712" i="51"/>
  <c r="I713" i="51"/>
  <c r="I714" i="51"/>
  <c r="I715" i="51"/>
  <c r="I716" i="51"/>
  <c r="I717" i="51"/>
  <c r="I718" i="51"/>
  <c r="I719" i="51"/>
  <c r="I720" i="51"/>
  <c r="I721" i="51"/>
  <c r="I722" i="51"/>
  <c r="I723" i="51"/>
  <c r="I724" i="51"/>
  <c r="I725" i="51"/>
  <c r="I726" i="51"/>
  <c r="I727" i="51"/>
  <c r="I728" i="51"/>
  <c r="I729" i="51"/>
  <c r="I730" i="51"/>
  <c r="I731" i="51"/>
  <c r="I732" i="51"/>
  <c r="I733" i="51"/>
  <c r="I734" i="51"/>
  <c r="I735" i="51"/>
  <c r="I736" i="51"/>
  <c r="I737" i="51"/>
  <c r="I738" i="51"/>
  <c r="I739" i="51"/>
  <c r="I740" i="51"/>
  <c r="I741" i="51"/>
  <c r="I742" i="51"/>
  <c r="I743" i="51"/>
  <c r="I744" i="51"/>
  <c r="I745" i="51"/>
  <c r="I746" i="51"/>
  <c r="I747" i="51"/>
  <c r="I748" i="51"/>
  <c r="I749" i="51"/>
  <c r="I750" i="51"/>
  <c r="I751" i="51"/>
  <c r="I752" i="51"/>
  <c r="I753" i="51"/>
  <c r="I754" i="51"/>
  <c r="I755" i="51"/>
  <c r="I756" i="51"/>
  <c r="I757" i="51"/>
  <c r="I758" i="51"/>
  <c r="I759" i="51"/>
  <c r="I760" i="51"/>
  <c r="I761" i="51"/>
  <c r="I762" i="51"/>
  <c r="I763" i="51"/>
  <c r="I764" i="51"/>
  <c r="I765" i="51"/>
  <c r="I766" i="51"/>
  <c r="I767" i="51"/>
  <c r="I768" i="51"/>
  <c r="I769" i="51"/>
  <c r="I770" i="51"/>
  <c r="I771" i="51"/>
  <c r="I772" i="51"/>
  <c r="I773" i="51"/>
  <c r="I774" i="51"/>
  <c r="I775" i="51"/>
  <c r="I776" i="51"/>
  <c r="I777" i="51"/>
  <c r="I778" i="51"/>
  <c r="I779" i="51"/>
  <c r="I780" i="51"/>
  <c r="I781" i="51"/>
  <c r="I782" i="51"/>
  <c r="I783" i="51"/>
  <c r="I784" i="51"/>
  <c r="I785" i="51"/>
  <c r="I786" i="51"/>
  <c r="I787" i="51"/>
  <c r="I788" i="51"/>
  <c r="I789" i="51"/>
  <c r="I790" i="51"/>
  <c r="I791" i="51"/>
  <c r="I792" i="51"/>
  <c r="I793" i="51"/>
  <c r="I794" i="51"/>
  <c r="I795" i="51"/>
  <c r="I796" i="51"/>
  <c r="I797" i="51"/>
  <c r="I798" i="51"/>
  <c r="I799" i="51"/>
  <c r="I800" i="51"/>
  <c r="I801" i="51"/>
  <c r="I802" i="51"/>
  <c r="I803" i="51"/>
  <c r="I804" i="51"/>
  <c r="I805" i="51"/>
  <c r="I806" i="51"/>
  <c r="I807" i="51"/>
  <c r="I808" i="51"/>
  <c r="I809" i="51"/>
  <c r="I810" i="51"/>
  <c r="I811" i="51"/>
  <c r="I812" i="51"/>
  <c r="I813" i="51"/>
  <c r="I814" i="51"/>
  <c r="I815" i="51"/>
  <c r="I816" i="51"/>
  <c r="I817" i="51"/>
  <c r="I818" i="51"/>
  <c r="I819" i="51"/>
  <c r="I820" i="51"/>
  <c r="I821" i="51"/>
  <c r="I822" i="51"/>
  <c r="I823" i="51"/>
  <c r="I824" i="51"/>
  <c r="I825" i="51"/>
  <c r="I826" i="51"/>
  <c r="I827" i="51"/>
  <c r="I828" i="51"/>
  <c r="I829" i="51"/>
  <c r="I830" i="51"/>
  <c r="I831" i="51"/>
  <c r="I832" i="51"/>
  <c r="I833" i="51"/>
  <c r="I834" i="51"/>
  <c r="I835" i="51"/>
  <c r="I836" i="51"/>
  <c r="I837" i="51"/>
  <c r="I838" i="51"/>
  <c r="I839" i="51"/>
  <c r="I840" i="51"/>
  <c r="I841" i="51"/>
  <c r="I842" i="51"/>
  <c r="I843" i="51"/>
  <c r="I844" i="51"/>
  <c r="I845" i="51"/>
  <c r="I846" i="51"/>
  <c r="I847" i="51"/>
  <c r="I848" i="51"/>
  <c r="I849" i="51"/>
  <c r="I850" i="51"/>
  <c r="I851" i="51"/>
  <c r="I852" i="51"/>
  <c r="I853" i="51"/>
  <c r="I854" i="51"/>
  <c r="I855" i="51"/>
  <c r="I856" i="51"/>
  <c r="I857" i="51"/>
  <c r="I858" i="51"/>
  <c r="I859" i="51"/>
  <c r="I860" i="51"/>
  <c r="I861" i="51"/>
  <c r="I862" i="51"/>
  <c r="I863" i="51"/>
  <c r="I864" i="51"/>
  <c r="I865" i="51"/>
  <c r="I866" i="51"/>
  <c r="I867" i="51"/>
  <c r="I868" i="51"/>
  <c r="I869" i="51"/>
  <c r="I870" i="51"/>
  <c r="I871" i="51"/>
  <c r="I872" i="51"/>
  <c r="I873" i="51"/>
  <c r="I874" i="51"/>
  <c r="I875" i="51"/>
  <c r="I876" i="51"/>
  <c r="I877" i="51"/>
  <c r="I878" i="51"/>
  <c r="I879" i="51"/>
  <c r="I880" i="51"/>
  <c r="I881" i="51"/>
  <c r="I882" i="51"/>
  <c r="I883" i="51"/>
  <c r="I884" i="51"/>
  <c r="I885" i="51"/>
  <c r="I886" i="51"/>
  <c r="I887" i="51"/>
  <c r="I888" i="51"/>
  <c r="I889" i="51"/>
  <c r="I890" i="51"/>
  <c r="I891" i="51"/>
  <c r="I892" i="51"/>
  <c r="I893" i="51"/>
  <c r="I894" i="51"/>
  <c r="I895" i="51"/>
  <c r="I896" i="51"/>
  <c r="I897" i="51"/>
  <c r="I898" i="51"/>
  <c r="I899" i="51"/>
  <c r="I900" i="51"/>
  <c r="I901" i="51"/>
  <c r="I902" i="51"/>
  <c r="I903" i="51"/>
  <c r="I904" i="51"/>
  <c r="I905" i="51"/>
  <c r="I906" i="51"/>
  <c r="I907" i="51"/>
  <c r="I908" i="51"/>
  <c r="I909" i="51"/>
  <c r="I910" i="51"/>
  <c r="I911" i="51"/>
  <c r="I912" i="51"/>
  <c r="I913" i="51"/>
  <c r="I914" i="51"/>
  <c r="I915" i="51"/>
  <c r="I916" i="51"/>
  <c r="I917" i="51"/>
  <c r="I918" i="51"/>
  <c r="I919" i="51"/>
  <c r="I920" i="51"/>
  <c r="I921" i="51"/>
  <c r="I922" i="51"/>
  <c r="I923" i="51"/>
  <c r="I924" i="51"/>
  <c r="I925" i="51"/>
  <c r="I926" i="51"/>
  <c r="I927" i="51"/>
  <c r="I928" i="51"/>
  <c r="I929" i="51"/>
  <c r="I930" i="51"/>
  <c r="I931" i="51"/>
  <c r="I932" i="51"/>
  <c r="I933" i="51"/>
  <c r="I934" i="51"/>
  <c r="I935" i="51"/>
  <c r="I936" i="51"/>
  <c r="I937" i="51"/>
  <c r="I938" i="51"/>
  <c r="I939" i="51"/>
  <c r="I940" i="51"/>
  <c r="I941" i="51"/>
  <c r="I942" i="51"/>
  <c r="I943" i="51"/>
  <c r="I944" i="51"/>
  <c r="I945" i="51"/>
  <c r="I946" i="51"/>
  <c r="I947" i="51"/>
  <c r="I58" i="51"/>
  <c r="H59" i="51"/>
  <c r="S59" i="51" s="1"/>
  <c r="H60" i="51"/>
  <c r="S60" i="51" s="1"/>
  <c r="H61" i="51"/>
  <c r="S61" i="51" s="1"/>
  <c r="H62" i="51"/>
  <c r="S62" i="51" s="1"/>
  <c r="H63" i="51"/>
  <c r="S63" i="51" s="1"/>
  <c r="H64" i="51"/>
  <c r="S64" i="51" s="1"/>
  <c r="H65" i="51"/>
  <c r="S65" i="51" s="1"/>
  <c r="H66" i="51"/>
  <c r="S66" i="51" s="1"/>
  <c r="H67" i="51"/>
  <c r="S67" i="51" s="1"/>
  <c r="H68" i="51"/>
  <c r="S68" i="51" s="1"/>
  <c r="H69" i="51"/>
  <c r="S69" i="51" s="1"/>
  <c r="H70" i="51"/>
  <c r="S70" i="51" s="1"/>
  <c r="H71" i="51"/>
  <c r="S71" i="51" s="1"/>
  <c r="H72" i="51"/>
  <c r="S72" i="51" s="1"/>
  <c r="H73" i="51"/>
  <c r="S73" i="51" s="1"/>
  <c r="H74" i="51"/>
  <c r="S74" i="51" s="1"/>
  <c r="H75" i="51"/>
  <c r="S75" i="51" s="1"/>
  <c r="H76" i="51"/>
  <c r="S76" i="51" s="1"/>
  <c r="H77" i="51"/>
  <c r="S77" i="51" s="1"/>
  <c r="H78" i="51"/>
  <c r="S78" i="51" s="1"/>
  <c r="H79" i="51"/>
  <c r="S79" i="51" s="1"/>
  <c r="H80" i="51"/>
  <c r="S80" i="51" s="1"/>
  <c r="H81" i="51"/>
  <c r="S81" i="51" s="1"/>
  <c r="H82" i="51"/>
  <c r="S82" i="51" s="1"/>
  <c r="H83" i="51"/>
  <c r="S83" i="51" s="1"/>
  <c r="H84" i="51"/>
  <c r="S84" i="51" s="1"/>
  <c r="H85" i="51"/>
  <c r="S85" i="51" s="1"/>
  <c r="H86" i="51"/>
  <c r="S86" i="51" s="1"/>
  <c r="H87" i="51"/>
  <c r="S87" i="51" s="1"/>
  <c r="H88" i="51"/>
  <c r="S88" i="51" s="1"/>
  <c r="H89" i="51"/>
  <c r="S89" i="51" s="1"/>
  <c r="H90" i="51"/>
  <c r="S90" i="51" s="1"/>
  <c r="H91" i="51"/>
  <c r="S91" i="51" s="1"/>
  <c r="H92" i="51"/>
  <c r="S92" i="51" s="1"/>
  <c r="H93" i="51"/>
  <c r="S93" i="51" s="1"/>
  <c r="H94" i="51"/>
  <c r="S94" i="51" s="1"/>
  <c r="H95" i="51"/>
  <c r="S95" i="51" s="1"/>
  <c r="H96" i="51"/>
  <c r="S96" i="51" s="1"/>
  <c r="H97" i="51"/>
  <c r="S97" i="51" s="1"/>
  <c r="H98" i="51"/>
  <c r="S98" i="51" s="1"/>
  <c r="H99" i="51"/>
  <c r="S99" i="51" s="1"/>
  <c r="H100" i="51"/>
  <c r="S100" i="51" s="1"/>
  <c r="H101" i="51"/>
  <c r="S101" i="51" s="1"/>
  <c r="H102" i="51"/>
  <c r="S102" i="51" s="1"/>
  <c r="H103" i="51"/>
  <c r="S103" i="51" s="1"/>
  <c r="H104" i="51"/>
  <c r="S104" i="51" s="1"/>
  <c r="H105" i="51"/>
  <c r="S105" i="51" s="1"/>
  <c r="H106" i="51"/>
  <c r="S106" i="51" s="1"/>
  <c r="H107" i="51"/>
  <c r="S107" i="51" s="1"/>
  <c r="H108" i="51"/>
  <c r="S108" i="51" s="1"/>
  <c r="H109" i="51"/>
  <c r="S109" i="51" s="1"/>
  <c r="H110" i="51"/>
  <c r="S110" i="51" s="1"/>
  <c r="H111" i="51"/>
  <c r="S111" i="51" s="1"/>
  <c r="H112" i="51"/>
  <c r="S112" i="51" s="1"/>
  <c r="H113" i="51"/>
  <c r="S113" i="51" s="1"/>
  <c r="H114" i="51"/>
  <c r="S114" i="51" s="1"/>
  <c r="H115" i="51"/>
  <c r="S115" i="51" s="1"/>
  <c r="H116" i="51"/>
  <c r="S116" i="51" s="1"/>
  <c r="H117" i="51"/>
  <c r="S117" i="51" s="1"/>
  <c r="H118" i="51"/>
  <c r="S118" i="51" s="1"/>
  <c r="H119" i="51"/>
  <c r="S119" i="51" s="1"/>
  <c r="H120" i="51"/>
  <c r="S120" i="51" s="1"/>
  <c r="H121" i="51"/>
  <c r="S121" i="51" s="1"/>
  <c r="H122" i="51"/>
  <c r="S122" i="51" s="1"/>
  <c r="H123" i="51"/>
  <c r="S123" i="51" s="1"/>
  <c r="H124" i="51"/>
  <c r="S124" i="51" s="1"/>
  <c r="H125" i="51"/>
  <c r="S125" i="51" s="1"/>
  <c r="H126" i="51"/>
  <c r="S126" i="51" s="1"/>
  <c r="H127" i="51"/>
  <c r="S127" i="51" s="1"/>
  <c r="H128" i="51"/>
  <c r="S128" i="51" s="1"/>
  <c r="H129" i="51"/>
  <c r="S129" i="51" s="1"/>
  <c r="H130" i="51"/>
  <c r="S130" i="51" s="1"/>
  <c r="H131" i="51"/>
  <c r="S131" i="51" s="1"/>
  <c r="H132" i="51"/>
  <c r="S132" i="51" s="1"/>
  <c r="H133" i="51"/>
  <c r="S133" i="51" s="1"/>
  <c r="H134" i="51"/>
  <c r="S134" i="51" s="1"/>
  <c r="H135" i="51"/>
  <c r="S135" i="51" s="1"/>
  <c r="H136" i="51"/>
  <c r="S136" i="51" s="1"/>
  <c r="H137" i="51"/>
  <c r="S137" i="51" s="1"/>
  <c r="H138" i="51"/>
  <c r="S138" i="51" s="1"/>
  <c r="H139" i="51"/>
  <c r="S139" i="51" s="1"/>
  <c r="H140" i="51"/>
  <c r="S140" i="51" s="1"/>
  <c r="H141" i="51"/>
  <c r="S141" i="51" s="1"/>
  <c r="H142" i="51"/>
  <c r="S142" i="51" s="1"/>
  <c r="H143" i="51"/>
  <c r="S143" i="51" s="1"/>
  <c r="H144" i="51"/>
  <c r="S144" i="51" s="1"/>
  <c r="H145" i="51"/>
  <c r="S145" i="51" s="1"/>
  <c r="H146" i="51"/>
  <c r="S146" i="51" s="1"/>
  <c r="H147" i="51"/>
  <c r="S147" i="51" s="1"/>
  <c r="H148" i="51"/>
  <c r="S148" i="51" s="1"/>
  <c r="H149" i="51"/>
  <c r="S149" i="51" s="1"/>
  <c r="H150" i="51"/>
  <c r="S150" i="51" s="1"/>
  <c r="H151" i="51"/>
  <c r="S151" i="51" s="1"/>
  <c r="H152" i="51"/>
  <c r="S152" i="51" s="1"/>
  <c r="H153" i="51"/>
  <c r="S153" i="51" s="1"/>
  <c r="H154" i="51"/>
  <c r="S154" i="51" s="1"/>
  <c r="H155" i="51"/>
  <c r="S155" i="51" s="1"/>
  <c r="H156" i="51"/>
  <c r="S156" i="51" s="1"/>
  <c r="H157" i="51"/>
  <c r="S157" i="51" s="1"/>
  <c r="H158" i="51"/>
  <c r="S158" i="51" s="1"/>
  <c r="H159" i="51"/>
  <c r="S159" i="51" s="1"/>
  <c r="H160" i="51"/>
  <c r="S160" i="51" s="1"/>
  <c r="H161" i="51"/>
  <c r="S161" i="51" s="1"/>
  <c r="H162" i="51"/>
  <c r="S162" i="51" s="1"/>
  <c r="H163" i="51"/>
  <c r="S163" i="51" s="1"/>
  <c r="H164" i="51"/>
  <c r="S164" i="51" s="1"/>
  <c r="H165" i="51"/>
  <c r="S165" i="51" s="1"/>
  <c r="H166" i="51"/>
  <c r="S166" i="51" s="1"/>
  <c r="H167" i="51"/>
  <c r="S167" i="51" s="1"/>
  <c r="H168" i="51"/>
  <c r="S168" i="51" s="1"/>
  <c r="H169" i="51"/>
  <c r="S169" i="51" s="1"/>
  <c r="H170" i="51"/>
  <c r="S170" i="51" s="1"/>
  <c r="H171" i="51"/>
  <c r="S171" i="51" s="1"/>
  <c r="H172" i="51"/>
  <c r="S172" i="51" s="1"/>
  <c r="H173" i="51"/>
  <c r="S173" i="51" s="1"/>
  <c r="H174" i="51"/>
  <c r="S174" i="51" s="1"/>
  <c r="H175" i="51"/>
  <c r="S175" i="51" s="1"/>
  <c r="H176" i="51"/>
  <c r="S176" i="51" s="1"/>
  <c r="H177" i="51"/>
  <c r="S177" i="51" s="1"/>
  <c r="H178" i="51"/>
  <c r="S178" i="51" s="1"/>
  <c r="H179" i="51"/>
  <c r="S179" i="51" s="1"/>
  <c r="H180" i="51"/>
  <c r="S180" i="51" s="1"/>
  <c r="H183" i="51"/>
  <c r="S183" i="51" s="1"/>
  <c r="H184" i="51"/>
  <c r="S184" i="51" s="1"/>
  <c r="H185" i="51"/>
  <c r="S185" i="51" s="1"/>
  <c r="H186" i="51"/>
  <c r="S186" i="51" s="1"/>
  <c r="H187" i="51"/>
  <c r="S187" i="51" s="1"/>
  <c r="H188" i="51"/>
  <c r="S188" i="51" s="1"/>
  <c r="H189" i="51"/>
  <c r="S189" i="51" s="1"/>
  <c r="H190" i="51"/>
  <c r="S190" i="51" s="1"/>
  <c r="H191" i="51"/>
  <c r="S191" i="51" s="1"/>
  <c r="H192" i="51"/>
  <c r="S192" i="51" s="1"/>
  <c r="H193" i="51"/>
  <c r="S193" i="51" s="1"/>
  <c r="H194" i="51"/>
  <c r="S194" i="51" s="1"/>
  <c r="H195" i="51"/>
  <c r="S195" i="51" s="1"/>
  <c r="H196" i="51"/>
  <c r="S196" i="51" s="1"/>
  <c r="H197" i="51"/>
  <c r="S197" i="51" s="1"/>
  <c r="H199" i="51"/>
  <c r="S199" i="51" s="1"/>
  <c r="H200" i="51"/>
  <c r="S200" i="51" s="1"/>
  <c r="H201" i="51"/>
  <c r="S201" i="51" s="1"/>
  <c r="H202" i="51"/>
  <c r="S202" i="51" s="1"/>
  <c r="H235" i="51"/>
  <c r="S235" i="51" s="1"/>
  <c r="H236" i="51"/>
  <c r="S236" i="51" s="1"/>
  <c r="H237" i="51"/>
  <c r="S237" i="51" s="1"/>
  <c r="H238" i="51"/>
  <c r="S238" i="51" s="1"/>
  <c r="H239" i="51"/>
  <c r="S239" i="51" s="1"/>
  <c r="H240" i="51"/>
  <c r="S240" i="51" s="1"/>
  <c r="H241" i="51"/>
  <c r="S241" i="51" s="1"/>
  <c r="H242" i="51"/>
  <c r="S242" i="51" s="1"/>
  <c r="H243" i="51"/>
  <c r="S243" i="51" s="1"/>
  <c r="H244" i="51"/>
  <c r="S244" i="51" s="1"/>
  <c r="H245" i="51"/>
  <c r="S245" i="51" s="1"/>
  <c r="H246" i="51"/>
  <c r="S246" i="51" s="1"/>
  <c r="H247" i="51"/>
  <c r="S247" i="51" s="1"/>
  <c r="H248" i="51"/>
  <c r="S248" i="51" s="1"/>
  <c r="H249" i="51"/>
  <c r="S249" i="51" s="1"/>
  <c r="H250" i="51"/>
  <c r="S250" i="51" s="1"/>
  <c r="H251" i="51"/>
  <c r="S251" i="51" s="1"/>
  <c r="H252" i="51"/>
  <c r="S252" i="51" s="1"/>
  <c r="H253" i="51"/>
  <c r="S253" i="51" s="1"/>
  <c r="H254" i="51"/>
  <c r="S254" i="51" s="1"/>
  <c r="H255" i="51"/>
  <c r="S255" i="51" s="1"/>
  <c r="H256" i="51"/>
  <c r="S256" i="51" s="1"/>
  <c r="H257" i="51"/>
  <c r="S257" i="51" s="1"/>
  <c r="H258" i="51"/>
  <c r="S258" i="51" s="1"/>
  <c r="H259" i="51"/>
  <c r="S259" i="51" s="1"/>
  <c r="H260" i="51"/>
  <c r="S260" i="51" s="1"/>
  <c r="H261" i="51"/>
  <c r="S261" i="51" s="1"/>
  <c r="H262" i="51"/>
  <c r="S262" i="51" s="1"/>
  <c r="H263" i="51"/>
  <c r="S263" i="51" s="1"/>
  <c r="H264" i="51"/>
  <c r="S264" i="51" s="1"/>
  <c r="H265" i="51"/>
  <c r="S265" i="51" s="1"/>
  <c r="H266" i="51"/>
  <c r="S266" i="51" s="1"/>
  <c r="H267" i="51"/>
  <c r="S267" i="51" s="1"/>
  <c r="H268" i="51"/>
  <c r="S268" i="51" s="1"/>
  <c r="H269" i="51"/>
  <c r="S269" i="51" s="1"/>
  <c r="H270" i="51"/>
  <c r="S270" i="51" s="1"/>
  <c r="H271" i="51"/>
  <c r="S271" i="51" s="1"/>
  <c r="H272" i="51"/>
  <c r="S272" i="51" s="1"/>
  <c r="H273" i="51"/>
  <c r="S273" i="51" s="1"/>
  <c r="H274" i="51"/>
  <c r="S274" i="51" s="1"/>
  <c r="H275" i="51"/>
  <c r="S275" i="51" s="1"/>
  <c r="H276" i="51"/>
  <c r="S276" i="51" s="1"/>
  <c r="H277" i="51"/>
  <c r="S277" i="51" s="1"/>
  <c r="H278" i="51"/>
  <c r="S278" i="51" s="1"/>
  <c r="H279" i="51"/>
  <c r="S279" i="51" s="1"/>
  <c r="H280" i="51"/>
  <c r="S280" i="51" s="1"/>
  <c r="H281" i="51"/>
  <c r="S281" i="51" s="1"/>
  <c r="H282" i="51"/>
  <c r="S282" i="51" s="1"/>
  <c r="H283" i="51"/>
  <c r="S283" i="51" s="1"/>
  <c r="H284" i="51"/>
  <c r="S284" i="51" s="1"/>
  <c r="H285" i="51"/>
  <c r="S285" i="51" s="1"/>
  <c r="H286" i="51"/>
  <c r="S286" i="51" s="1"/>
  <c r="H287" i="51"/>
  <c r="S287" i="51" s="1"/>
  <c r="H288" i="51"/>
  <c r="S288" i="51" s="1"/>
  <c r="H289" i="51"/>
  <c r="S289" i="51" s="1"/>
  <c r="H290" i="51"/>
  <c r="S290" i="51" s="1"/>
  <c r="H291" i="51"/>
  <c r="S291" i="51" s="1"/>
  <c r="H292" i="51"/>
  <c r="S292" i="51" s="1"/>
  <c r="H293" i="51"/>
  <c r="S293" i="51" s="1"/>
  <c r="H294" i="51"/>
  <c r="S294" i="51" s="1"/>
  <c r="H295" i="51"/>
  <c r="S295" i="51" s="1"/>
  <c r="H296" i="51"/>
  <c r="S296" i="51" s="1"/>
  <c r="H297" i="51"/>
  <c r="S297" i="51" s="1"/>
  <c r="H298" i="51"/>
  <c r="S298" i="51" s="1"/>
  <c r="H299" i="51"/>
  <c r="S299" i="51" s="1"/>
  <c r="H300" i="51"/>
  <c r="S300" i="51" s="1"/>
  <c r="H301" i="51"/>
  <c r="S301" i="51" s="1"/>
  <c r="H302" i="51"/>
  <c r="S302" i="51" s="1"/>
  <c r="H303" i="51"/>
  <c r="S303" i="51" s="1"/>
  <c r="H304" i="51"/>
  <c r="S304" i="51" s="1"/>
  <c r="H305" i="51"/>
  <c r="S305" i="51" s="1"/>
  <c r="H306" i="51"/>
  <c r="S306" i="51" s="1"/>
  <c r="H307" i="51"/>
  <c r="S307" i="51" s="1"/>
  <c r="H308" i="51"/>
  <c r="S308" i="51" s="1"/>
  <c r="H309" i="51"/>
  <c r="S309" i="51" s="1"/>
  <c r="H310" i="51"/>
  <c r="S310" i="51" s="1"/>
  <c r="H311" i="51"/>
  <c r="S311" i="51" s="1"/>
  <c r="H312" i="51"/>
  <c r="S312" i="51" s="1"/>
  <c r="H313" i="51"/>
  <c r="S313" i="51" s="1"/>
  <c r="H314" i="51"/>
  <c r="S314" i="51" s="1"/>
  <c r="H315" i="51"/>
  <c r="S315" i="51" s="1"/>
  <c r="H316" i="51"/>
  <c r="S316" i="51" s="1"/>
  <c r="H317" i="51"/>
  <c r="S317" i="51" s="1"/>
  <c r="H318" i="51"/>
  <c r="S318" i="51" s="1"/>
  <c r="H319" i="51"/>
  <c r="S319" i="51" s="1"/>
  <c r="H320" i="51"/>
  <c r="S320" i="51" s="1"/>
  <c r="H321" i="51"/>
  <c r="S321" i="51" s="1"/>
  <c r="H323" i="51"/>
  <c r="S323" i="51" s="1"/>
  <c r="H324" i="51"/>
  <c r="S324" i="51" s="1"/>
  <c r="H325" i="51"/>
  <c r="S325" i="51" s="1"/>
  <c r="H326" i="51"/>
  <c r="S326" i="51" s="1"/>
  <c r="H327" i="51"/>
  <c r="S327" i="51" s="1"/>
  <c r="H328" i="51"/>
  <c r="S328" i="51" s="1"/>
  <c r="H329" i="51"/>
  <c r="S329" i="51" s="1"/>
  <c r="H330" i="51"/>
  <c r="S330" i="51" s="1"/>
  <c r="H331" i="51"/>
  <c r="S331" i="51" s="1"/>
  <c r="H332" i="51"/>
  <c r="S332" i="51" s="1"/>
  <c r="H333" i="51"/>
  <c r="S333" i="51" s="1"/>
  <c r="H334" i="51"/>
  <c r="S334" i="51" s="1"/>
  <c r="H335" i="51"/>
  <c r="S335" i="51" s="1"/>
  <c r="H336" i="51"/>
  <c r="S336" i="51" s="1"/>
  <c r="H337" i="51"/>
  <c r="S337" i="51" s="1"/>
  <c r="H338" i="51"/>
  <c r="S338" i="51" s="1"/>
  <c r="H339" i="51"/>
  <c r="S339" i="51" s="1"/>
  <c r="H340" i="51"/>
  <c r="S340" i="51" s="1"/>
  <c r="H341" i="51"/>
  <c r="S341" i="51" s="1"/>
  <c r="H342" i="51"/>
  <c r="S342" i="51" s="1"/>
  <c r="H343" i="51"/>
  <c r="S343" i="51" s="1"/>
  <c r="H344" i="51"/>
  <c r="S344" i="51" s="1"/>
  <c r="H345" i="51"/>
  <c r="S345" i="51" s="1"/>
  <c r="H346" i="51"/>
  <c r="S346" i="51" s="1"/>
  <c r="H348" i="51"/>
  <c r="S348" i="51" s="1"/>
  <c r="H349" i="51"/>
  <c r="S349" i="51" s="1"/>
  <c r="H350" i="51"/>
  <c r="S350" i="51" s="1"/>
  <c r="H351" i="51"/>
  <c r="S351" i="51" s="1"/>
  <c r="H352" i="51"/>
  <c r="S352" i="51" s="1"/>
  <c r="H354" i="51"/>
  <c r="S354" i="51" s="1"/>
  <c r="H355" i="51"/>
  <c r="S355" i="51" s="1"/>
  <c r="H356" i="51"/>
  <c r="S356" i="51" s="1"/>
  <c r="H357" i="51"/>
  <c r="S357" i="51" s="1"/>
  <c r="H358" i="51"/>
  <c r="S358" i="51" s="1"/>
  <c r="H359" i="51"/>
  <c r="S359" i="51" s="1"/>
  <c r="H360" i="51"/>
  <c r="S360" i="51" s="1"/>
  <c r="H361" i="51"/>
  <c r="S361" i="51" s="1"/>
  <c r="H362" i="51"/>
  <c r="S362" i="51" s="1"/>
  <c r="H363" i="51"/>
  <c r="S363" i="51" s="1"/>
  <c r="H364" i="51"/>
  <c r="S364" i="51" s="1"/>
  <c r="H365" i="51"/>
  <c r="S365" i="51" s="1"/>
  <c r="H366" i="51"/>
  <c r="S366" i="51" s="1"/>
  <c r="H367" i="51"/>
  <c r="S367" i="51" s="1"/>
  <c r="H368" i="51"/>
  <c r="S368" i="51" s="1"/>
  <c r="H369" i="51"/>
  <c r="S369" i="51" s="1"/>
  <c r="H370" i="51"/>
  <c r="S370" i="51" s="1"/>
  <c r="H371" i="51"/>
  <c r="S371" i="51" s="1"/>
  <c r="H372" i="51"/>
  <c r="S372" i="51" s="1"/>
  <c r="H373" i="51"/>
  <c r="S373" i="51" s="1"/>
  <c r="H374" i="51"/>
  <c r="S374" i="51" s="1"/>
  <c r="H375" i="51"/>
  <c r="S375" i="51" s="1"/>
  <c r="H376" i="51"/>
  <c r="S376" i="51" s="1"/>
  <c r="H377" i="51"/>
  <c r="S377" i="51" s="1"/>
  <c r="H378" i="51"/>
  <c r="S378" i="51" s="1"/>
  <c r="H379" i="51"/>
  <c r="S379" i="51" s="1"/>
  <c r="H380" i="51"/>
  <c r="S380" i="51" s="1"/>
  <c r="H381" i="51"/>
  <c r="S381" i="51" s="1"/>
  <c r="H382" i="51"/>
  <c r="S382" i="51" s="1"/>
  <c r="H383" i="51"/>
  <c r="S383" i="51" s="1"/>
  <c r="H384" i="51"/>
  <c r="S384" i="51" s="1"/>
  <c r="H385" i="51"/>
  <c r="S385" i="51" s="1"/>
  <c r="H386" i="51"/>
  <c r="S386" i="51" s="1"/>
  <c r="H387" i="51"/>
  <c r="S387" i="51" s="1"/>
  <c r="H388" i="51"/>
  <c r="S388" i="51" s="1"/>
  <c r="H389" i="51"/>
  <c r="S389" i="51" s="1"/>
  <c r="H390" i="51"/>
  <c r="S390" i="51" s="1"/>
  <c r="H391" i="51"/>
  <c r="S391" i="51" s="1"/>
  <c r="H392" i="51"/>
  <c r="S392" i="51" s="1"/>
  <c r="H393" i="51"/>
  <c r="S393" i="51" s="1"/>
  <c r="H394" i="51"/>
  <c r="S394" i="51" s="1"/>
  <c r="H395" i="51"/>
  <c r="S395" i="51" s="1"/>
  <c r="H396" i="51"/>
  <c r="S396" i="51" s="1"/>
  <c r="H397" i="51"/>
  <c r="S397" i="51" s="1"/>
  <c r="H398" i="51"/>
  <c r="S398" i="51" s="1"/>
  <c r="H399" i="51"/>
  <c r="S399" i="51" s="1"/>
  <c r="H404" i="51"/>
  <c r="S404" i="51" s="1"/>
  <c r="H405" i="51"/>
  <c r="S405" i="51" s="1"/>
  <c r="H406" i="51"/>
  <c r="S406" i="51" s="1"/>
  <c r="H407" i="51"/>
  <c r="S407" i="51" s="1"/>
  <c r="H408" i="51"/>
  <c r="S408" i="51" s="1"/>
  <c r="H409" i="51"/>
  <c r="S409" i="51" s="1"/>
  <c r="H410" i="51"/>
  <c r="S410" i="51" s="1"/>
  <c r="H411" i="51"/>
  <c r="S411" i="51" s="1"/>
  <c r="H412" i="51"/>
  <c r="S412" i="51" s="1"/>
  <c r="H413" i="51"/>
  <c r="S413" i="51" s="1"/>
  <c r="H414" i="51"/>
  <c r="S414" i="51" s="1"/>
  <c r="H415" i="51"/>
  <c r="S415" i="51" s="1"/>
  <c r="H416" i="51"/>
  <c r="S416" i="51" s="1"/>
  <c r="H417" i="51"/>
  <c r="S417" i="51" s="1"/>
  <c r="H418" i="51"/>
  <c r="S418" i="51" s="1"/>
  <c r="H419" i="51"/>
  <c r="S419" i="51" s="1"/>
  <c r="H420" i="51"/>
  <c r="S420" i="51" s="1"/>
  <c r="H421" i="51"/>
  <c r="S421" i="51" s="1"/>
  <c r="H422" i="51"/>
  <c r="S422" i="51" s="1"/>
  <c r="H423" i="51"/>
  <c r="S423" i="51" s="1"/>
  <c r="H424" i="51"/>
  <c r="S424" i="51" s="1"/>
  <c r="H425" i="51"/>
  <c r="S425" i="51" s="1"/>
  <c r="H426" i="51"/>
  <c r="S426" i="51" s="1"/>
  <c r="H427" i="51"/>
  <c r="S427" i="51" s="1"/>
  <c r="H428" i="51"/>
  <c r="S428" i="51" s="1"/>
  <c r="H429" i="51"/>
  <c r="S429" i="51" s="1"/>
  <c r="H430" i="51"/>
  <c r="S430" i="51" s="1"/>
  <c r="H431" i="51"/>
  <c r="S431" i="51" s="1"/>
  <c r="H432" i="51"/>
  <c r="S432" i="51" s="1"/>
  <c r="H433" i="51"/>
  <c r="S433" i="51" s="1"/>
  <c r="H434" i="51"/>
  <c r="S434" i="51" s="1"/>
  <c r="H435" i="51"/>
  <c r="S435" i="51" s="1"/>
  <c r="H436" i="51"/>
  <c r="S436" i="51" s="1"/>
  <c r="H437" i="51"/>
  <c r="S437" i="51" s="1"/>
  <c r="H438" i="51"/>
  <c r="S438" i="51" s="1"/>
  <c r="H439" i="51"/>
  <c r="S439" i="51" s="1"/>
  <c r="H440" i="51"/>
  <c r="S440" i="51" s="1"/>
  <c r="H441" i="51"/>
  <c r="S441" i="51" s="1"/>
  <c r="H442" i="51"/>
  <c r="S442" i="51" s="1"/>
  <c r="H443" i="51"/>
  <c r="S443" i="51" s="1"/>
  <c r="H444" i="51"/>
  <c r="S444" i="51" s="1"/>
  <c r="H445" i="51"/>
  <c r="S445" i="51" s="1"/>
  <c r="H446" i="51"/>
  <c r="S446" i="51" s="1"/>
  <c r="H447" i="51"/>
  <c r="S447" i="51" s="1"/>
  <c r="H448" i="51"/>
  <c r="S448" i="51" s="1"/>
  <c r="H449" i="51"/>
  <c r="S449" i="51" s="1"/>
  <c r="H450" i="51"/>
  <c r="S450" i="51" s="1"/>
  <c r="H451" i="51"/>
  <c r="S451" i="51" s="1"/>
  <c r="H452" i="51"/>
  <c r="S452" i="51" s="1"/>
  <c r="H453" i="51"/>
  <c r="S453" i="51" s="1"/>
  <c r="H454" i="51"/>
  <c r="S454" i="51" s="1"/>
  <c r="H455" i="51"/>
  <c r="S455" i="51" s="1"/>
  <c r="H456" i="51"/>
  <c r="S456" i="51" s="1"/>
  <c r="H457" i="51"/>
  <c r="S457" i="51" s="1"/>
  <c r="H458" i="51"/>
  <c r="S458" i="51" s="1"/>
  <c r="H459" i="51"/>
  <c r="S459" i="51" s="1"/>
  <c r="H460" i="51"/>
  <c r="S460" i="51" s="1"/>
  <c r="H461" i="51"/>
  <c r="S461" i="51" s="1"/>
  <c r="H462" i="51"/>
  <c r="S462" i="51" s="1"/>
  <c r="H463" i="51"/>
  <c r="S463" i="51" s="1"/>
  <c r="H464" i="51"/>
  <c r="S464" i="51" s="1"/>
  <c r="H465" i="51"/>
  <c r="S465" i="51" s="1"/>
  <c r="H466" i="51"/>
  <c r="S466" i="51" s="1"/>
  <c r="H467" i="51"/>
  <c r="S467" i="51" s="1"/>
  <c r="H468" i="51"/>
  <c r="S468" i="51" s="1"/>
  <c r="H470" i="51"/>
  <c r="S470" i="51" s="1"/>
  <c r="H471" i="51"/>
  <c r="S471" i="51" s="1"/>
  <c r="H472" i="51"/>
  <c r="S472" i="51" s="1"/>
  <c r="H473" i="51"/>
  <c r="S473" i="51" s="1"/>
  <c r="H474" i="51"/>
  <c r="S474" i="51" s="1"/>
  <c r="H475" i="51"/>
  <c r="S475" i="51" s="1"/>
  <c r="H476" i="51"/>
  <c r="S476" i="51" s="1"/>
  <c r="H477" i="51"/>
  <c r="S477" i="51" s="1"/>
  <c r="H478" i="51"/>
  <c r="S478" i="51" s="1"/>
  <c r="H479" i="51"/>
  <c r="S479" i="51" s="1"/>
  <c r="H480" i="51"/>
  <c r="S480" i="51" s="1"/>
  <c r="H481" i="51"/>
  <c r="S481" i="51" s="1"/>
  <c r="H482" i="51"/>
  <c r="S482" i="51" s="1"/>
  <c r="H483" i="51"/>
  <c r="S483" i="51" s="1"/>
  <c r="H484" i="51"/>
  <c r="S484" i="51" s="1"/>
  <c r="H485" i="51"/>
  <c r="S485" i="51" s="1"/>
  <c r="H486" i="51"/>
  <c r="S486" i="51" s="1"/>
  <c r="H487" i="51"/>
  <c r="S487" i="51" s="1"/>
  <c r="H488" i="51"/>
  <c r="S488" i="51" s="1"/>
  <c r="H489" i="51"/>
  <c r="S489" i="51" s="1"/>
  <c r="H490" i="51"/>
  <c r="S490" i="51" s="1"/>
  <c r="H491" i="51"/>
  <c r="S491" i="51" s="1"/>
  <c r="H492" i="51"/>
  <c r="S492" i="51" s="1"/>
  <c r="H493" i="51"/>
  <c r="S493" i="51" s="1"/>
  <c r="H494" i="51"/>
  <c r="S494" i="51" s="1"/>
  <c r="H495" i="51"/>
  <c r="S495" i="51" s="1"/>
  <c r="H496" i="51"/>
  <c r="S496" i="51" s="1"/>
  <c r="H497" i="51"/>
  <c r="S497" i="51" s="1"/>
  <c r="H498" i="51"/>
  <c r="S498" i="51" s="1"/>
  <c r="H499" i="51"/>
  <c r="S499" i="51" s="1"/>
  <c r="H500" i="51"/>
  <c r="S500" i="51" s="1"/>
  <c r="H501" i="51"/>
  <c r="S501" i="51" s="1"/>
  <c r="H502" i="51"/>
  <c r="S502" i="51" s="1"/>
  <c r="H503" i="51"/>
  <c r="S503" i="51" s="1"/>
  <c r="H504" i="51"/>
  <c r="S504" i="51" s="1"/>
  <c r="H505" i="51"/>
  <c r="S505" i="51" s="1"/>
  <c r="H506" i="51"/>
  <c r="S506" i="51" s="1"/>
  <c r="H507" i="51"/>
  <c r="S507" i="51" s="1"/>
  <c r="H508" i="51"/>
  <c r="S508" i="51" s="1"/>
  <c r="H509" i="51"/>
  <c r="S509" i="51" s="1"/>
  <c r="H510" i="51"/>
  <c r="S510" i="51" s="1"/>
  <c r="H511" i="51"/>
  <c r="S511" i="51" s="1"/>
  <c r="H512" i="51"/>
  <c r="S512" i="51" s="1"/>
  <c r="H513" i="51"/>
  <c r="S513" i="51" s="1"/>
  <c r="H514" i="51"/>
  <c r="S514" i="51" s="1"/>
  <c r="H515" i="51"/>
  <c r="S515" i="51" s="1"/>
  <c r="H516" i="51"/>
  <c r="S516" i="51" s="1"/>
  <c r="H517" i="51"/>
  <c r="S517" i="51" s="1"/>
  <c r="H518" i="51"/>
  <c r="S518" i="51" s="1"/>
  <c r="H519" i="51"/>
  <c r="S519" i="51" s="1"/>
  <c r="H520" i="51"/>
  <c r="S520" i="51" s="1"/>
  <c r="H521" i="51"/>
  <c r="S521" i="51" s="1"/>
  <c r="H523" i="51"/>
  <c r="S523" i="51" s="1"/>
  <c r="H524" i="51"/>
  <c r="S524" i="51" s="1"/>
  <c r="H525" i="51"/>
  <c r="S525" i="51" s="1"/>
  <c r="H526" i="51"/>
  <c r="S526" i="51" s="1"/>
  <c r="H527" i="51"/>
  <c r="S527" i="51" s="1"/>
  <c r="H528" i="51"/>
  <c r="S528" i="51" s="1"/>
  <c r="H529" i="51"/>
  <c r="S529" i="51" s="1"/>
  <c r="H530" i="51"/>
  <c r="S530" i="51" s="1"/>
  <c r="H531" i="51"/>
  <c r="S531" i="51" s="1"/>
  <c r="H532" i="51"/>
  <c r="S532" i="51" s="1"/>
  <c r="H533" i="51"/>
  <c r="S533" i="51" s="1"/>
  <c r="H534" i="51"/>
  <c r="S534" i="51" s="1"/>
  <c r="H535" i="51"/>
  <c r="S535" i="51" s="1"/>
  <c r="H536" i="51"/>
  <c r="S536" i="51" s="1"/>
  <c r="H537" i="51"/>
  <c r="S537" i="51" s="1"/>
  <c r="H538" i="51"/>
  <c r="S538" i="51" s="1"/>
  <c r="H539" i="51"/>
  <c r="S539" i="51" s="1"/>
  <c r="H540" i="51"/>
  <c r="S540" i="51" s="1"/>
  <c r="H541" i="51"/>
  <c r="S541" i="51" s="1"/>
  <c r="H542" i="51"/>
  <c r="S542" i="51" s="1"/>
  <c r="H543" i="51"/>
  <c r="S543" i="51" s="1"/>
  <c r="H544" i="51"/>
  <c r="S544" i="51" s="1"/>
  <c r="H545" i="51"/>
  <c r="S545" i="51" s="1"/>
  <c r="H546" i="51"/>
  <c r="S546" i="51" s="1"/>
  <c r="H547" i="51"/>
  <c r="S547" i="51" s="1"/>
  <c r="H548" i="51"/>
  <c r="S548" i="51" s="1"/>
  <c r="H549" i="51"/>
  <c r="S549" i="51" s="1"/>
  <c r="H550" i="51"/>
  <c r="S550" i="51" s="1"/>
  <c r="H551" i="51"/>
  <c r="S551" i="51" s="1"/>
  <c r="H552" i="51"/>
  <c r="S552" i="51" s="1"/>
  <c r="H553" i="51"/>
  <c r="S553" i="51" s="1"/>
  <c r="H554" i="51"/>
  <c r="S554" i="51" s="1"/>
  <c r="H555" i="51"/>
  <c r="S555" i="51" s="1"/>
  <c r="H556" i="51"/>
  <c r="S556" i="51" s="1"/>
  <c r="H557" i="51"/>
  <c r="S557" i="51" s="1"/>
  <c r="H558" i="51"/>
  <c r="S558" i="51" s="1"/>
  <c r="H559" i="51"/>
  <c r="S559" i="51" s="1"/>
  <c r="H560" i="51"/>
  <c r="S560" i="51" s="1"/>
  <c r="H561" i="51"/>
  <c r="S561" i="51" s="1"/>
  <c r="H562" i="51"/>
  <c r="S562" i="51" s="1"/>
  <c r="H563" i="51"/>
  <c r="S563" i="51" s="1"/>
  <c r="H564" i="51"/>
  <c r="S564" i="51" s="1"/>
  <c r="H565" i="51"/>
  <c r="S565" i="51" s="1"/>
  <c r="H566" i="51"/>
  <c r="S566" i="51" s="1"/>
  <c r="H567" i="51"/>
  <c r="S567" i="51" s="1"/>
  <c r="H568" i="51"/>
  <c r="S568" i="51" s="1"/>
  <c r="H569" i="51"/>
  <c r="S569" i="51" s="1"/>
  <c r="H570" i="51"/>
  <c r="S570" i="51" s="1"/>
  <c r="H571" i="51"/>
  <c r="S571" i="51" s="1"/>
  <c r="H572" i="51"/>
  <c r="S572" i="51" s="1"/>
  <c r="H573" i="51"/>
  <c r="S573" i="51" s="1"/>
  <c r="H574" i="51"/>
  <c r="S574" i="51" s="1"/>
  <c r="H575" i="51"/>
  <c r="S575" i="51" s="1"/>
  <c r="H576" i="51"/>
  <c r="S576" i="51" s="1"/>
  <c r="H577" i="51"/>
  <c r="S577" i="51" s="1"/>
  <c r="H578" i="51"/>
  <c r="S578" i="51" s="1"/>
  <c r="H579" i="51"/>
  <c r="S579" i="51" s="1"/>
  <c r="H580" i="51"/>
  <c r="S580" i="51" s="1"/>
  <c r="H581" i="51"/>
  <c r="S581" i="51" s="1"/>
  <c r="H582" i="51"/>
  <c r="S582" i="51" s="1"/>
  <c r="H583" i="51"/>
  <c r="S583" i="51" s="1"/>
  <c r="H584" i="51"/>
  <c r="S584" i="51" s="1"/>
  <c r="H585" i="51"/>
  <c r="S585" i="51" s="1"/>
  <c r="H586" i="51"/>
  <c r="S586" i="51" s="1"/>
  <c r="H587" i="51"/>
  <c r="S587" i="51" s="1"/>
  <c r="H588" i="51"/>
  <c r="S588" i="51" s="1"/>
  <c r="H589" i="51"/>
  <c r="S589" i="51" s="1"/>
  <c r="H590" i="51"/>
  <c r="S590" i="51" s="1"/>
  <c r="H591" i="51"/>
  <c r="S591" i="51" s="1"/>
  <c r="H592" i="51"/>
  <c r="S592" i="51" s="1"/>
  <c r="H593" i="51"/>
  <c r="S593" i="51" s="1"/>
  <c r="H594" i="51"/>
  <c r="S594" i="51" s="1"/>
  <c r="H595" i="51"/>
  <c r="S595" i="51" s="1"/>
  <c r="H596" i="51"/>
  <c r="S596" i="51" s="1"/>
  <c r="H597" i="51"/>
  <c r="S597" i="51" s="1"/>
  <c r="H598" i="51"/>
  <c r="S598" i="51" s="1"/>
  <c r="H599" i="51"/>
  <c r="S599" i="51" s="1"/>
  <c r="H600" i="51"/>
  <c r="S600" i="51" s="1"/>
  <c r="H601" i="51"/>
  <c r="S601" i="51" s="1"/>
  <c r="H602" i="51"/>
  <c r="S602" i="51" s="1"/>
  <c r="H603" i="51"/>
  <c r="S603" i="51" s="1"/>
  <c r="H604" i="51"/>
  <c r="S604" i="51" s="1"/>
  <c r="H605" i="51"/>
  <c r="S605" i="51" s="1"/>
  <c r="H606" i="51"/>
  <c r="S606" i="51" s="1"/>
  <c r="H607" i="51"/>
  <c r="S607" i="51" s="1"/>
  <c r="H608" i="51"/>
  <c r="S608" i="51" s="1"/>
  <c r="H609" i="51"/>
  <c r="S609" i="51" s="1"/>
  <c r="H610" i="51"/>
  <c r="S610" i="51" s="1"/>
  <c r="H611" i="51"/>
  <c r="S611" i="51" s="1"/>
  <c r="H612" i="51"/>
  <c r="S612" i="51" s="1"/>
  <c r="H613" i="51"/>
  <c r="S613" i="51" s="1"/>
  <c r="H614" i="51"/>
  <c r="S614" i="51" s="1"/>
  <c r="H615" i="51"/>
  <c r="S615" i="51" s="1"/>
  <c r="H616" i="51"/>
  <c r="S616" i="51" s="1"/>
  <c r="H617" i="51"/>
  <c r="S617" i="51" s="1"/>
  <c r="H618" i="51"/>
  <c r="S618" i="51" s="1"/>
  <c r="H619" i="51"/>
  <c r="S619" i="51" s="1"/>
  <c r="H620" i="51"/>
  <c r="S620" i="51" s="1"/>
  <c r="H621" i="51"/>
  <c r="S621" i="51" s="1"/>
  <c r="H622" i="51"/>
  <c r="S622" i="51" s="1"/>
  <c r="H623" i="51"/>
  <c r="S623" i="51" s="1"/>
  <c r="H624" i="51"/>
  <c r="S624" i="51" s="1"/>
  <c r="H625" i="51"/>
  <c r="S625" i="51" s="1"/>
  <c r="H626" i="51"/>
  <c r="S626" i="51" s="1"/>
  <c r="H627" i="51"/>
  <c r="S627" i="51" s="1"/>
  <c r="H628" i="51"/>
  <c r="S628" i="51" s="1"/>
  <c r="H629" i="51"/>
  <c r="S629" i="51" s="1"/>
  <c r="H630" i="51"/>
  <c r="S630" i="51" s="1"/>
  <c r="H631" i="51"/>
  <c r="S631" i="51" s="1"/>
  <c r="H632" i="51"/>
  <c r="S632" i="51" s="1"/>
  <c r="H633" i="51"/>
  <c r="S633" i="51" s="1"/>
  <c r="H634" i="51"/>
  <c r="S634" i="51" s="1"/>
  <c r="H635" i="51"/>
  <c r="S635" i="51" s="1"/>
  <c r="H636" i="51"/>
  <c r="S636" i="51" s="1"/>
  <c r="H637" i="51"/>
  <c r="S637" i="51" s="1"/>
  <c r="H638" i="51"/>
  <c r="S638" i="51" s="1"/>
  <c r="H639" i="51"/>
  <c r="S639" i="51" s="1"/>
  <c r="H640" i="51"/>
  <c r="S640" i="51" s="1"/>
  <c r="H641" i="51"/>
  <c r="S641" i="51" s="1"/>
  <c r="H642" i="51"/>
  <c r="S642" i="51" s="1"/>
  <c r="H643" i="51"/>
  <c r="S643" i="51" s="1"/>
  <c r="H644" i="51"/>
  <c r="S644" i="51" s="1"/>
  <c r="H645" i="51"/>
  <c r="S645" i="51" s="1"/>
  <c r="H646" i="51"/>
  <c r="S646" i="51" s="1"/>
  <c r="H647" i="51"/>
  <c r="S647" i="51" s="1"/>
  <c r="H648" i="51"/>
  <c r="S648" i="51" s="1"/>
  <c r="H649" i="51"/>
  <c r="S649" i="51" s="1"/>
  <c r="H650" i="51"/>
  <c r="S650" i="51" s="1"/>
  <c r="H651" i="51"/>
  <c r="S651" i="51" s="1"/>
  <c r="H652" i="51"/>
  <c r="S652" i="51" s="1"/>
  <c r="H653" i="51"/>
  <c r="S653" i="51" s="1"/>
  <c r="H654" i="51"/>
  <c r="S654" i="51" s="1"/>
  <c r="H655" i="51"/>
  <c r="S655" i="51" s="1"/>
  <c r="H656" i="51"/>
  <c r="S656" i="51" s="1"/>
  <c r="H657" i="51"/>
  <c r="S657" i="51" s="1"/>
  <c r="H658" i="51"/>
  <c r="S658" i="51" s="1"/>
  <c r="H659" i="51"/>
  <c r="S659" i="51" s="1"/>
  <c r="H660" i="51"/>
  <c r="S660" i="51" s="1"/>
  <c r="H661" i="51"/>
  <c r="S661" i="51" s="1"/>
  <c r="H662" i="51"/>
  <c r="S662" i="51" s="1"/>
  <c r="H663" i="51"/>
  <c r="S663" i="51" s="1"/>
  <c r="H664" i="51"/>
  <c r="S664" i="51" s="1"/>
  <c r="H665" i="51"/>
  <c r="S665" i="51" s="1"/>
  <c r="H666" i="51"/>
  <c r="S666" i="51" s="1"/>
  <c r="H667" i="51"/>
  <c r="S667" i="51" s="1"/>
  <c r="H668" i="51"/>
  <c r="S668" i="51" s="1"/>
  <c r="H669" i="51"/>
  <c r="S669" i="51" s="1"/>
  <c r="H670" i="51"/>
  <c r="S670" i="51" s="1"/>
  <c r="H671" i="51"/>
  <c r="S671" i="51" s="1"/>
  <c r="H672" i="51"/>
  <c r="S672" i="51" s="1"/>
  <c r="H673" i="51"/>
  <c r="S673" i="51" s="1"/>
  <c r="H674" i="51"/>
  <c r="S674" i="51" s="1"/>
  <c r="H675" i="51"/>
  <c r="S675" i="51" s="1"/>
  <c r="H676" i="51"/>
  <c r="S676" i="51" s="1"/>
  <c r="H677" i="51"/>
  <c r="S677" i="51" s="1"/>
  <c r="H678" i="51"/>
  <c r="S678" i="51" s="1"/>
  <c r="H679" i="51"/>
  <c r="S679" i="51" s="1"/>
  <c r="H680" i="51"/>
  <c r="S680" i="51" s="1"/>
  <c r="H681" i="51"/>
  <c r="S681" i="51" s="1"/>
  <c r="H682" i="51"/>
  <c r="S682" i="51" s="1"/>
  <c r="H683" i="51"/>
  <c r="S683" i="51" s="1"/>
  <c r="H684" i="51"/>
  <c r="S684" i="51" s="1"/>
  <c r="H685" i="51"/>
  <c r="S685" i="51" s="1"/>
  <c r="H686" i="51"/>
  <c r="S686" i="51" s="1"/>
  <c r="H687" i="51"/>
  <c r="S687" i="51" s="1"/>
  <c r="H688" i="51"/>
  <c r="S688" i="51" s="1"/>
  <c r="H689" i="51"/>
  <c r="S689" i="51" s="1"/>
  <c r="H690" i="51"/>
  <c r="S690" i="51" s="1"/>
  <c r="H691" i="51"/>
  <c r="S691" i="51" s="1"/>
  <c r="H692" i="51"/>
  <c r="S692" i="51" s="1"/>
  <c r="H693" i="51"/>
  <c r="S693" i="51" s="1"/>
  <c r="H694" i="51"/>
  <c r="S694" i="51" s="1"/>
  <c r="H695" i="51"/>
  <c r="S695" i="51" s="1"/>
  <c r="H696" i="51"/>
  <c r="S696" i="51" s="1"/>
  <c r="H697" i="51"/>
  <c r="S697" i="51" s="1"/>
  <c r="H698" i="51"/>
  <c r="S698" i="51" s="1"/>
  <c r="H699" i="51"/>
  <c r="S699" i="51" s="1"/>
  <c r="H700" i="51"/>
  <c r="S700" i="51" s="1"/>
  <c r="H701" i="51"/>
  <c r="S701" i="51" s="1"/>
  <c r="H702" i="51"/>
  <c r="S702" i="51" s="1"/>
  <c r="H703" i="51"/>
  <c r="S703" i="51" s="1"/>
  <c r="H704" i="51"/>
  <c r="S704" i="51" s="1"/>
  <c r="H705" i="51"/>
  <c r="S705" i="51" s="1"/>
  <c r="H706" i="51"/>
  <c r="S706" i="51" s="1"/>
  <c r="H707" i="51"/>
  <c r="S707" i="51" s="1"/>
  <c r="H708" i="51"/>
  <c r="S708" i="51" s="1"/>
  <c r="H709" i="51"/>
  <c r="S709" i="51" s="1"/>
  <c r="H710" i="51"/>
  <c r="S710" i="51" s="1"/>
  <c r="H711" i="51"/>
  <c r="S711" i="51" s="1"/>
  <c r="H712" i="51"/>
  <c r="S712" i="51" s="1"/>
  <c r="H713" i="51"/>
  <c r="S713" i="51" s="1"/>
  <c r="H714" i="51"/>
  <c r="S714" i="51" s="1"/>
  <c r="H715" i="51"/>
  <c r="S715" i="51" s="1"/>
  <c r="H716" i="51"/>
  <c r="S716" i="51" s="1"/>
  <c r="H717" i="51"/>
  <c r="S717" i="51" s="1"/>
  <c r="H718" i="51"/>
  <c r="S718" i="51" s="1"/>
  <c r="H719" i="51"/>
  <c r="S719" i="51" s="1"/>
  <c r="H720" i="51"/>
  <c r="S720" i="51" s="1"/>
  <c r="H721" i="51"/>
  <c r="S721" i="51" s="1"/>
  <c r="H722" i="51"/>
  <c r="S722" i="51" s="1"/>
  <c r="H723" i="51"/>
  <c r="S723" i="51" s="1"/>
  <c r="H724" i="51"/>
  <c r="S724" i="51" s="1"/>
  <c r="H725" i="51"/>
  <c r="S725" i="51" s="1"/>
  <c r="H726" i="51"/>
  <c r="S726" i="51" s="1"/>
  <c r="H727" i="51"/>
  <c r="S727" i="51" s="1"/>
  <c r="H728" i="51"/>
  <c r="S728" i="51" s="1"/>
  <c r="H729" i="51"/>
  <c r="S729" i="51" s="1"/>
  <c r="H730" i="51"/>
  <c r="S730" i="51" s="1"/>
  <c r="H731" i="51"/>
  <c r="S731" i="51" s="1"/>
  <c r="H732" i="51"/>
  <c r="S732" i="51" s="1"/>
  <c r="H733" i="51"/>
  <c r="S733" i="51" s="1"/>
  <c r="H734" i="51"/>
  <c r="S734" i="51" s="1"/>
  <c r="H735" i="51"/>
  <c r="S735" i="51" s="1"/>
  <c r="H736" i="51"/>
  <c r="S736" i="51" s="1"/>
  <c r="H737" i="51"/>
  <c r="S737" i="51" s="1"/>
  <c r="H738" i="51"/>
  <c r="S738" i="51" s="1"/>
  <c r="H739" i="51"/>
  <c r="S739" i="51" s="1"/>
  <c r="H740" i="51"/>
  <c r="S740" i="51" s="1"/>
  <c r="H741" i="51"/>
  <c r="S741" i="51" s="1"/>
  <c r="H742" i="51"/>
  <c r="S742" i="51" s="1"/>
  <c r="H743" i="51"/>
  <c r="S743" i="51" s="1"/>
  <c r="H744" i="51"/>
  <c r="S744" i="51" s="1"/>
  <c r="H745" i="51"/>
  <c r="S745" i="51" s="1"/>
  <c r="H746" i="51"/>
  <c r="S746" i="51" s="1"/>
  <c r="H747" i="51"/>
  <c r="S747" i="51" s="1"/>
  <c r="H748" i="51"/>
  <c r="S748" i="51" s="1"/>
  <c r="H749" i="51"/>
  <c r="S749" i="51" s="1"/>
  <c r="H750" i="51"/>
  <c r="S750" i="51" s="1"/>
  <c r="H751" i="51"/>
  <c r="S751" i="51" s="1"/>
  <c r="H752" i="51"/>
  <c r="S752" i="51" s="1"/>
  <c r="H753" i="51"/>
  <c r="S753" i="51" s="1"/>
  <c r="H754" i="51"/>
  <c r="S754" i="51" s="1"/>
  <c r="H755" i="51"/>
  <c r="S755" i="51" s="1"/>
  <c r="H756" i="51"/>
  <c r="S756" i="51" s="1"/>
  <c r="H757" i="51"/>
  <c r="S757" i="51" s="1"/>
  <c r="H758" i="51"/>
  <c r="S758" i="51" s="1"/>
  <c r="H759" i="51"/>
  <c r="S759" i="51" s="1"/>
  <c r="H760" i="51"/>
  <c r="S760" i="51" s="1"/>
  <c r="H761" i="51"/>
  <c r="S761" i="51" s="1"/>
  <c r="H762" i="51"/>
  <c r="S762" i="51" s="1"/>
  <c r="H763" i="51"/>
  <c r="S763" i="51" s="1"/>
  <c r="H764" i="51"/>
  <c r="S764" i="51" s="1"/>
  <c r="H765" i="51"/>
  <c r="S765" i="51" s="1"/>
  <c r="H766" i="51"/>
  <c r="S766" i="51" s="1"/>
  <c r="H767" i="51"/>
  <c r="S767" i="51" s="1"/>
  <c r="H768" i="51"/>
  <c r="S768" i="51" s="1"/>
  <c r="H769" i="51"/>
  <c r="S769" i="51" s="1"/>
  <c r="H770" i="51"/>
  <c r="S770" i="51" s="1"/>
  <c r="H771" i="51"/>
  <c r="S771" i="51" s="1"/>
  <c r="H772" i="51"/>
  <c r="S772" i="51" s="1"/>
  <c r="H773" i="51"/>
  <c r="S773" i="51" s="1"/>
  <c r="H774" i="51"/>
  <c r="S774" i="51" s="1"/>
  <c r="H775" i="51"/>
  <c r="S775" i="51" s="1"/>
  <c r="H776" i="51"/>
  <c r="S776" i="51" s="1"/>
  <c r="H777" i="51"/>
  <c r="S777" i="51" s="1"/>
  <c r="H778" i="51"/>
  <c r="S778" i="51" s="1"/>
  <c r="H779" i="51"/>
  <c r="S779" i="51" s="1"/>
  <c r="H780" i="51"/>
  <c r="S780" i="51" s="1"/>
  <c r="H781" i="51"/>
  <c r="S781" i="51" s="1"/>
  <c r="H782" i="51"/>
  <c r="S782" i="51" s="1"/>
  <c r="H783" i="51"/>
  <c r="S783" i="51" s="1"/>
  <c r="H784" i="51"/>
  <c r="S784" i="51" s="1"/>
  <c r="H785" i="51"/>
  <c r="S785" i="51" s="1"/>
  <c r="H786" i="51"/>
  <c r="S786" i="51" s="1"/>
  <c r="H787" i="51"/>
  <c r="S787" i="51" s="1"/>
  <c r="H788" i="51"/>
  <c r="S788" i="51" s="1"/>
  <c r="H789" i="51"/>
  <c r="S789" i="51" s="1"/>
  <c r="H790" i="51"/>
  <c r="S790" i="51" s="1"/>
  <c r="H791" i="51"/>
  <c r="S791" i="51" s="1"/>
  <c r="H792" i="51"/>
  <c r="S792" i="51" s="1"/>
  <c r="H793" i="51"/>
  <c r="S793" i="51" s="1"/>
  <c r="H794" i="51"/>
  <c r="S794" i="51" s="1"/>
  <c r="H795" i="51"/>
  <c r="S795" i="51" s="1"/>
  <c r="H796" i="51"/>
  <c r="S796" i="51" s="1"/>
  <c r="H797" i="51"/>
  <c r="S797" i="51" s="1"/>
  <c r="H798" i="51"/>
  <c r="S798" i="51" s="1"/>
  <c r="H799" i="51"/>
  <c r="S799" i="51" s="1"/>
  <c r="H800" i="51"/>
  <c r="S800" i="51" s="1"/>
  <c r="H801" i="51"/>
  <c r="S801" i="51" s="1"/>
  <c r="H802" i="51"/>
  <c r="S802" i="51" s="1"/>
  <c r="H803" i="51"/>
  <c r="S803" i="51" s="1"/>
  <c r="H804" i="51"/>
  <c r="S804" i="51" s="1"/>
  <c r="H805" i="51"/>
  <c r="S805" i="51" s="1"/>
  <c r="H806" i="51"/>
  <c r="S806" i="51" s="1"/>
  <c r="H807" i="51"/>
  <c r="S807" i="51" s="1"/>
  <c r="H808" i="51"/>
  <c r="S808" i="51" s="1"/>
  <c r="H809" i="51"/>
  <c r="S809" i="51" s="1"/>
  <c r="H810" i="51"/>
  <c r="S810" i="51" s="1"/>
  <c r="H811" i="51"/>
  <c r="S811" i="51" s="1"/>
  <c r="H812" i="51"/>
  <c r="S812" i="51" s="1"/>
  <c r="H813" i="51"/>
  <c r="S813" i="51" s="1"/>
  <c r="H814" i="51"/>
  <c r="S814" i="51" s="1"/>
  <c r="H815" i="51"/>
  <c r="S815" i="51" s="1"/>
  <c r="H816" i="51"/>
  <c r="S816" i="51" s="1"/>
  <c r="H817" i="51"/>
  <c r="S817" i="51" s="1"/>
  <c r="H818" i="51"/>
  <c r="S818" i="51" s="1"/>
  <c r="H819" i="51"/>
  <c r="S819" i="51" s="1"/>
  <c r="H820" i="51"/>
  <c r="S820" i="51" s="1"/>
  <c r="H821" i="51"/>
  <c r="S821" i="51" s="1"/>
  <c r="H822" i="51"/>
  <c r="S822" i="51" s="1"/>
  <c r="H823" i="51"/>
  <c r="S823" i="51" s="1"/>
  <c r="H824" i="51"/>
  <c r="S824" i="51" s="1"/>
  <c r="H825" i="51"/>
  <c r="S825" i="51" s="1"/>
  <c r="H826" i="51"/>
  <c r="S826" i="51" s="1"/>
  <c r="H827" i="51"/>
  <c r="S827" i="51" s="1"/>
  <c r="H828" i="51"/>
  <c r="S828" i="51" s="1"/>
  <c r="H829" i="51"/>
  <c r="S829" i="51" s="1"/>
  <c r="H830" i="51"/>
  <c r="S830" i="51" s="1"/>
  <c r="H831" i="51"/>
  <c r="S831" i="51" s="1"/>
  <c r="H832" i="51"/>
  <c r="S832" i="51" s="1"/>
  <c r="H833" i="51"/>
  <c r="S833" i="51" s="1"/>
  <c r="H834" i="51"/>
  <c r="S834" i="51" s="1"/>
  <c r="H835" i="51"/>
  <c r="S835" i="51" s="1"/>
  <c r="H836" i="51"/>
  <c r="S836" i="51" s="1"/>
  <c r="H837" i="51"/>
  <c r="S837" i="51" s="1"/>
  <c r="H838" i="51"/>
  <c r="S838" i="51" s="1"/>
  <c r="H839" i="51"/>
  <c r="S839" i="51" s="1"/>
  <c r="H840" i="51"/>
  <c r="S840" i="51" s="1"/>
  <c r="H841" i="51"/>
  <c r="S841" i="51" s="1"/>
  <c r="H842" i="51"/>
  <c r="S842" i="51" s="1"/>
  <c r="H843" i="51"/>
  <c r="S843" i="51" s="1"/>
  <c r="H844" i="51"/>
  <c r="S844" i="51" s="1"/>
  <c r="H845" i="51"/>
  <c r="S845" i="51" s="1"/>
  <c r="H846" i="51"/>
  <c r="S846" i="51" s="1"/>
  <c r="H847" i="51"/>
  <c r="S847" i="51" s="1"/>
  <c r="H848" i="51"/>
  <c r="S848" i="51" s="1"/>
  <c r="H849" i="51"/>
  <c r="S849" i="51" s="1"/>
  <c r="H850" i="51"/>
  <c r="S850" i="51" s="1"/>
  <c r="H851" i="51"/>
  <c r="S851" i="51" s="1"/>
  <c r="H852" i="51"/>
  <c r="S852" i="51" s="1"/>
  <c r="H853" i="51"/>
  <c r="S853" i="51" s="1"/>
  <c r="H854" i="51"/>
  <c r="S854" i="51" s="1"/>
  <c r="H855" i="51"/>
  <c r="S855" i="51" s="1"/>
  <c r="H856" i="51"/>
  <c r="S856" i="51" s="1"/>
  <c r="H857" i="51"/>
  <c r="S857" i="51" s="1"/>
  <c r="H858" i="51"/>
  <c r="S858" i="51" s="1"/>
  <c r="H859" i="51"/>
  <c r="S859" i="51" s="1"/>
  <c r="H860" i="51"/>
  <c r="S860" i="51" s="1"/>
  <c r="H861" i="51"/>
  <c r="S861" i="51" s="1"/>
  <c r="H862" i="51"/>
  <c r="S862" i="51" s="1"/>
  <c r="H863" i="51"/>
  <c r="S863" i="51" s="1"/>
  <c r="H864" i="51"/>
  <c r="S864" i="51" s="1"/>
  <c r="H865" i="51"/>
  <c r="S865" i="51" s="1"/>
  <c r="H866" i="51"/>
  <c r="S866" i="51" s="1"/>
  <c r="H867" i="51"/>
  <c r="S867" i="51" s="1"/>
  <c r="H868" i="51"/>
  <c r="S868" i="51" s="1"/>
  <c r="H869" i="51"/>
  <c r="S869" i="51" s="1"/>
  <c r="H870" i="51"/>
  <c r="S870" i="51" s="1"/>
  <c r="H871" i="51"/>
  <c r="S871" i="51" s="1"/>
  <c r="H872" i="51"/>
  <c r="S872" i="51" s="1"/>
  <c r="H873" i="51"/>
  <c r="S873" i="51" s="1"/>
  <c r="H874" i="51"/>
  <c r="S874" i="51" s="1"/>
  <c r="H875" i="51"/>
  <c r="S875" i="51" s="1"/>
  <c r="H876" i="51"/>
  <c r="S876" i="51" s="1"/>
  <c r="H877" i="51"/>
  <c r="S877" i="51" s="1"/>
  <c r="H878" i="51"/>
  <c r="S878" i="51" s="1"/>
  <c r="H879" i="51"/>
  <c r="S879" i="51" s="1"/>
  <c r="H880" i="51"/>
  <c r="S880" i="51" s="1"/>
  <c r="H881" i="51"/>
  <c r="S881" i="51" s="1"/>
  <c r="H882" i="51"/>
  <c r="S882" i="51" s="1"/>
  <c r="H883" i="51"/>
  <c r="S883" i="51" s="1"/>
  <c r="H884" i="51"/>
  <c r="S884" i="51" s="1"/>
  <c r="H885" i="51"/>
  <c r="S885" i="51" s="1"/>
  <c r="H886" i="51"/>
  <c r="S886" i="51" s="1"/>
  <c r="H887" i="51"/>
  <c r="S887" i="51" s="1"/>
  <c r="H888" i="51"/>
  <c r="S888" i="51" s="1"/>
  <c r="H889" i="51"/>
  <c r="S889" i="51" s="1"/>
  <c r="H890" i="51"/>
  <c r="S890" i="51" s="1"/>
  <c r="H891" i="51"/>
  <c r="S891" i="51" s="1"/>
  <c r="H892" i="51"/>
  <c r="S892" i="51" s="1"/>
  <c r="H893" i="51"/>
  <c r="S893" i="51" s="1"/>
  <c r="H894" i="51"/>
  <c r="S894" i="51" s="1"/>
  <c r="H895" i="51"/>
  <c r="S895" i="51" s="1"/>
  <c r="H896" i="51"/>
  <c r="S896" i="51" s="1"/>
  <c r="H897" i="51"/>
  <c r="S897" i="51" s="1"/>
  <c r="H898" i="51"/>
  <c r="S898" i="51" s="1"/>
  <c r="H899" i="51"/>
  <c r="S899" i="51" s="1"/>
  <c r="H900" i="51"/>
  <c r="S900" i="51" s="1"/>
  <c r="H901" i="51"/>
  <c r="S901" i="51" s="1"/>
  <c r="H902" i="51"/>
  <c r="S902" i="51" s="1"/>
  <c r="H903" i="51"/>
  <c r="S903" i="51" s="1"/>
  <c r="H904" i="51"/>
  <c r="S904" i="51" s="1"/>
  <c r="H905" i="51"/>
  <c r="S905" i="51" s="1"/>
  <c r="H906" i="51"/>
  <c r="S906" i="51" s="1"/>
  <c r="H907" i="51"/>
  <c r="S907" i="51" s="1"/>
  <c r="H908" i="51"/>
  <c r="S908" i="51" s="1"/>
  <c r="H909" i="51"/>
  <c r="S909" i="51" s="1"/>
  <c r="H910" i="51"/>
  <c r="S910" i="51" s="1"/>
  <c r="H911" i="51"/>
  <c r="S911" i="51" s="1"/>
  <c r="H912" i="51"/>
  <c r="S912" i="51" s="1"/>
  <c r="H913" i="51"/>
  <c r="S913" i="51" s="1"/>
  <c r="H914" i="51"/>
  <c r="S914" i="51" s="1"/>
  <c r="H915" i="51"/>
  <c r="S915" i="51" s="1"/>
  <c r="H916" i="51"/>
  <c r="S916" i="51" s="1"/>
  <c r="H917" i="51"/>
  <c r="S917" i="51" s="1"/>
  <c r="H918" i="51"/>
  <c r="S918" i="51" s="1"/>
  <c r="H919" i="51"/>
  <c r="S919" i="51" s="1"/>
  <c r="H920" i="51"/>
  <c r="S920" i="51" s="1"/>
  <c r="H921" i="51"/>
  <c r="S921" i="51" s="1"/>
  <c r="H922" i="51"/>
  <c r="S922" i="51" s="1"/>
  <c r="H923" i="51"/>
  <c r="S923" i="51" s="1"/>
  <c r="H924" i="51"/>
  <c r="S924" i="51" s="1"/>
  <c r="H925" i="51"/>
  <c r="S925" i="51" s="1"/>
  <c r="H926" i="51"/>
  <c r="S926" i="51" s="1"/>
  <c r="H927" i="51"/>
  <c r="S927" i="51" s="1"/>
  <c r="H928" i="51"/>
  <c r="S928" i="51" s="1"/>
  <c r="H929" i="51"/>
  <c r="S929" i="51" s="1"/>
  <c r="H930" i="51"/>
  <c r="S930" i="51" s="1"/>
  <c r="H931" i="51"/>
  <c r="S931" i="51" s="1"/>
  <c r="H932" i="51"/>
  <c r="S932" i="51" s="1"/>
  <c r="H933" i="51"/>
  <c r="S933" i="51" s="1"/>
  <c r="H934" i="51"/>
  <c r="S934" i="51" s="1"/>
  <c r="H935" i="51"/>
  <c r="S935" i="51" s="1"/>
  <c r="H936" i="51"/>
  <c r="S936" i="51" s="1"/>
  <c r="H937" i="51"/>
  <c r="S937" i="51" s="1"/>
  <c r="H938" i="51"/>
  <c r="S938" i="51" s="1"/>
  <c r="H939" i="51"/>
  <c r="S939" i="51" s="1"/>
  <c r="H940" i="51"/>
  <c r="S940" i="51" s="1"/>
  <c r="H941" i="51"/>
  <c r="S941" i="51" s="1"/>
  <c r="H942" i="51"/>
  <c r="S942" i="51" s="1"/>
  <c r="H943" i="51"/>
  <c r="S943" i="51" s="1"/>
  <c r="H944" i="51"/>
  <c r="S944" i="51" s="1"/>
  <c r="H945" i="51"/>
  <c r="S945" i="51" s="1"/>
  <c r="H946" i="51"/>
  <c r="S946" i="51" s="1"/>
  <c r="H947" i="51"/>
  <c r="S947" i="51" s="1"/>
  <c r="H58" i="51"/>
  <c r="S58" i="51" s="1"/>
  <c r="BZ396" i="51"/>
  <c r="BW396" i="51"/>
  <c r="BX396" i="51"/>
  <c r="Q396" i="51"/>
  <c r="J6" i="51"/>
  <c r="BY6" i="51" s="1"/>
  <c r="J7" i="51"/>
  <c r="BY7" i="51" s="1"/>
  <c r="J8" i="51"/>
  <c r="BY8" i="51" s="1"/>
  <c r="J9" i="51"/>
  <c r="BY9" i="51" s="1"/>
  <c r="J10" i="51"/>
  <c r="BY10" i="51" s="1"/>
  <c r="J11" i="51"/>
  <c r="BY11" i="51" s="1"/>
  <c r="J12" i="51"/>
  <c r="BY12" i="51" s="1"/>
  <c r="J13" i="51"/>
  <c r="BY13" i="51" s="1"/>
  <c r="J14" i="51"/>
  <c r="BY14" i="51" s="1"/>
  <c r="J15" i="51"/>
  <c r="BY15" i="51" s="1"/>
  <c r="J16" i="51"/>
  <c r="BY16" i="51" s="1"/>
  <c r="J17" i="51"/>
  <c r="BY17" i="51" s="1"/>
  <c r="J18" i="51"/>
  <c r="BY18" i="51" s="1"/>
  <c r="J19" i="51"/>
  <c r="BY19" i="51" s="1"/>
  <c r="J20" i="51"/>
  <c r="J21" i="51"/>
  <c r="BY21" i="51" s="1"/>
  <c r="J22" i="51"/>
  <c r="BY22" i="51" s="1"/>
  <c r="J23" i="51"/>
  <c r="BY23" i="51" s="1"/>
  <c r="J24" i="51"/>
  <c r="BY24" i="51" s="1"/>
  <c r="J25" i="51"/>
  <c r="J26" i="51"/>
  <c r="BY26" i="51" s="1"/>
  <c r="J27" i="51"/>
  <c r="BY27" i="51" s="1"/>
  <c r="J28" i="51"/>
  <c r="BY28" i="51" s="1"/>
  <c r="J29" i="51"/>
  <c r="BY29" i="51" s="1"/>
  <c r="J30" i="51"/>
  <c r="BY30" i="51" s="1"/>
  <c r="J31" i="51"/>
  <c r="BY31" i="51" s="1"/>
  <c r="J32" i="51"/>
  <c r="J33" i="51"/>
  <c r="BY33" i="51" s="1"/>
  <c r="J34" i="51"/>
  <c r="BY34" i="51" s="1"/>
  <c r="J35" i="51"/>
  <c r="BY35" i="51" s="1"/>
  <c r="J36" i="51"/>
  <c r="BY36" i="51" s="1"/>
  <c r="J37" i="51"/>
  <c r="J38" i="51"/>
  <c r="BY38" i="51" s="1"/>
  <c r="J39" i="51"/>
  <c r="BY39" i="51" s="1"/>
  <c r="J40" i="51"/>
  <c r="BY40" i="51" s="1"/>
  <c r="J41" i="51"/>
  <c r="BY41" i="51" s="1"/>
  <c r="J42" i="51"/>
  <c r="BY42" i="51" s="1"/>
  <c r="J43" i="51"/>
  <c r="BY43" i="51" s="1"/>
  <c r="J44" i="51"/>
  <c r="J45" i="51"/>
  <c r="BY45" i="51" s="1"/>
  <c r="J46" i="51"/>
  <c r="J47" i="51"/>
  <c r="BY47" i="51" s="1"/>
  <c r="J48" i="51"/>
  <c r="BY48" i="51" s="1"/>
  <c r="J49" i="51"/>
  <c r="BY49" i="51" s="1"/>
  <c r="J50" i="51"/>
  <c r="BY50" i="51" s="1"/>
  <c r="J51" i="51"/>
  <c r="BY51" i="51" s="1"/>
  <c r="J52" i="51"/>
  <c r="BY52" i="51" s="1"/>
  <c r="J53" i="51"/>
  <c r="BY53" i="51" s="1"/>
  <c r="J54" i="51"/>
  <c r="BY54" i="51" s="1"/>
  <c r="J55" i="51"/>
  <c r="BY55" i="51" s="1"/>
  <c r="J56" i="51"/>
  <c r="BY56" i="51" s="1"/>
  <c r="J57" i="51"/>
  <c r="BY57" i="51" s="1"/>
  <c r="I6" i="51"/>
  <c r="I7"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H6" i="51"/>
  <c r="S6" i="51" s="1"/>
  <c r="H7" i="51"/>
  <c r="S7" i="51" s="1"/>
  <c r="H8" i="51"/>
  <c r="S8" i="51" s="1"/>
  <c r="H9" i="51"/>
  <c r="S9" i="51" s="1"/>
  <c r="H10" i="51"/>
  <c r="S10" i="51" s="1"/>
  <c r="H11" i="51"/>
  <c r="S11" i="51" s="1"/>
  <c r="H12" i="51"/>
  <c r="S12" i="51" s="1"/>
  <c r="H13" i="51"/>
  <c r="S13" i="51" s="1"/>
  <c r="H14" i="51"/>
  <c r="S14" i="51" s="1"/>
  <c r="H15" i="51"/>
  <c r="S15" i="51" s="1"/>
  <c r="H16" i="51"/>
  <c r="S16" i="51" s="1"/>
  <c r="H17" i="51"/>
  <c r="S17" i="51" s="1"/>
  <c r="H18" i="51"/>
  <c r="S18" i="51" s="1"/>
  <c r="H19" i="51"/>
  <c r="S19" i="51" s="1"/>
  <c r="H20" i="51"/>
  <c r="S20" i="51" s="1"/>
  <c r="H21" i="51"/>
  <c r="S21" i="51" s="1"/>
  <c r="H22" i="51"/>
  <c r="S22" i="51" s="1"/>
  <c r="H23" i="51"/>
  <c r="S23" i="51" s="1"/>
  <c r="H24" i="51"/>
  <c r="S24" i="51" s="1"/>
  <c r="H25" i="51"/>
  <c r="S25" i="51" s="1"/>
  <c r="H26" i="51"/>
  <c r="S26" i="51" s="1"/>
  <c r="H27" i="51"/>
  <c r="S27" i="51" s="1"/>
  <c r="H28" i="51"/>
  <c r="S28" i="51" s="1"/>
  <c r="H29" i="51"/>
  <c r="S29" i="51" s="1"/>
  <c r="H30" i="51"/>
  <c r="S30" i="51" s="1"/>
  <c r="H31" i="51"/>
  <c r="S31" i="51" s="1"/>
  <c r="H32" i="51"/>
  <c r="S32" i="51" s="1"/>
  <c r="H33" i="51"/>
  <c r="S33" i="51" s="1"/>
  <c r="H34" i="51"/>
  <c r="S34" i="51" s="1"/>
  <c r="H35" i="51"/>
  <c r="S35" i="51" s="1"/>
  <c r="H36" i="51"/>
  <c r="S36" i="51" s="1"/>
  <c r="H37" i="51"/>
  <c r="S37" i="51" s="1"/>
  <c r="H38" i="51"/>
  <c r="S38" i="51" s="1"/>
  <c r="H39" i="51"/>
  <c r="S39" i="51" s="1"/>
  <c r="H40" i="51"/>
  <c r="S40" i="51" s="1"/>
  <c r="H41" i="51"/>
  <c r="S41" i="51" s="1"/>
  <c r="H42" i="51"/>
  <c r="S42" i="51" s="1"/>
  <c r="H43" i="51"/>
  <c r="S43" i="51" s="1"/>
  <c r="H44" i="51"/>
  <c r="S44" i="51" s="1"/>
  <c r="H45" i="51"/>
  <c r="S45" i="51" s="1"/>
  <c r="H46" i="51"/>
  <c r="S46" i="51" s="1"/>
  <c r="H47" i="51"/>
  <c r="S47" i="51" s="1"/>
  <c r="H48" i="51"/>
  <c r="S48" i="51" s="1"/>
  <c r="H49" i="51"/>
  <c r="S49" i="51" s="1"/>
  <c r="H50" i="51"/>
  <c r="S50" i="51" s="1"/>
  <c r="H51" i="51"/>
  <c r="S51" i="51" s="1"/>
  <c r="H52" i="51"/>
  <c r="S52" i="51" s="1"/>
  <c r="H53" i="51"/>
  <c r="S53" i="51" s="1"/>
  <c r="H54" i="51"/>
  <c r="S54" i="51" s="1"/>
  <c r="H55" i="51"/>
  <c r="S55" i="51" s="1"/>
  <c r="H56" i="51"/>
  <c r="S56" i="51" s="1"/>
  <c r="H57" i="51"/>
  <c r="S57" i="51" s="1"/>
  <c r="J5" i="51"/>
  <c r="BY5" i="51" s="1"/>
  <c r="I5" i="51"/>
  <c r="H5" i="51"/>
  <c r="S5" i="51" s="1"/>
  <c r="N6" i="51"/>
  <c r="BV6" i="51" s="1"/>
  <c r="N7" i="51"/>
  <c r="BV7" i="51" s="1"/>
  <c r="N8" i="51"/>
  <c r="BV8" i="51" s="1"/>
  <c r="N9" i="51"/>
  <c r="BV9" i="51" s="1"/>
  <c r="N10" i="51"/>
  <c r="BV10" i="51" s="1"/>
  <c r="N11" i="51"/>
  <c r="BV11" i="51" s="1"/>
  <c r="N12" i="51"/>
  <c r="BV12" i="51" s="1"/>
  <c r="N13" i="51"/>
  <c r="BV13" i="51" s="1"/>
  <c r="N14" i="51"/>
  <c r="BV14" i="51" s="1"/>
  <c r="N15" i="51"/>
  <c r="BV15" i="51" s="1"/>
  <c r="N16" i="51"/>
  <c r="BV16" i="51" s="1"/>
  <c r="N17" i="51"/>
  <c r="BV17" i="51" s="1"/>
  <c r="N18" i="51"/>
  <c r="BV18" i="51" s="1"/>
  <c r="N19" i="51"/>
  <c r="BV19" i="51" s="1"/>
  <c r="N20" i="51"/>
  <c r="BV20" i="51" s="1"/>
  <c r="N21" i="51"/>
  <c r="BV21" i="51" s="1"/>
  <c r="N22" i="51"/>
  <c r="BV22" i="51" s="1"/>
  <c r="N23" i="51"/>
  <c r="BV23" i="51" s="1"/>
  <c r="N24" i="51"/>
  <c r="BV24" i="51" s="1"/>
  <c r="N25" i="51"/>
  <c r="BV25" i="51" s="1"/>
  <c r="N26" i="51"/>
  <c r="BV26" i="51" s="1"/>
  <c r="N27" i="51"/>
  <c r="BV27" i="51" s="1"/>
  <c r="N28" i="51"/>
  <c r="BV28" i="51" s="1"/>
  <c r="N29" i="51"/>
  <c r="BV29" i="51" s="1"/>
  <c r="N30" i="51"/>
  <c r="BV30" i="51" s="1"/>
  <c r="N31" i="51"/>
  <c r="BV31" i="51" s="1"/>
  <c r="N32" i="51"/>
  <c r="BV32" i="51" s="1"/>
  <c r="N33" i="51"/>
  <c r="BV33" i="51" s="1"/>
  <c r="N34" i="51"/>
  <c r="BV34" i="51" s="1"/>
  <c r="N35" i="51"/>
  <c r="BV35" i="51" s="1"/>
  <c r="N36" i="51"/>
  <c r="BV36" i="51" s="1"/>
  <c r="N37" i="51"/>
  <c r="BV37" i="51" s="1"/>
  <c r="N38" i="51"/>
  <c r="BV38" i="51" s="1"/>
  <c r="N39" i="51"/>
  <c r="BV39" i="51" s="1"/>
  <c r="N40" i="51"/>
  <c r="BV40" i="51" s="1"/>
  <c r="N41" i="51"/>
  <c r="BV41" i="51" s="1"/>
  <c r="N42" i="51"/>
  <c r="BV42" i="51" s="1"/>
  <c r="N43" i="51"/>
  <c r="BV43" i="51" s="1"/>
  <c r="N44" i="51"/>
  <c r="BV44" i="51" s="1"/>
  <c r="N45" i="51"/>
  <c r="BV45" i="51" s="1"/>
  <c r="N46" i="51"/>
  <c r="BV46" i="51" s="1"/>
  <c r="N47" i="51"/>
  <c r="BV47" i="51" s="1"/>
  <c r="N48" i="51"/>
  <c r="BV48" i="51" s="1"/>
  <c r="N49" i="51"/>
  <c r="BV49" i="51" s="1"/>
  <c r="N50" i="51"/>
  <c r="BV50" i="51" s="1"/>
  <c r="N51" i="51"/>
  <c r="BV51" i="51" s="1"/>
  <c r="N52" i="51"/>
  <c r="BV52" i="51" s="1"/>
  <c r="N53" i="51"/>
  <c r="BV53" i="51" s="1"/>
  <c r="N54" i="51"/>
  <c r="BV54" i="51" s="1"/>
  <c r="N55" i="51"/>
  <c r="N56" i="51"/>
  <c r="BV56" i="51" s="1"/>
  <c r="N57" i="51"/>
  <c r="BV57" i="51" s="1"/>
  <c r="N5" i="51"/>
  <c r="BV5" i="51" s="1"/>
  <c r="N58" i="51"/>
  <c r="BV58" i="51" s="1"/>
  <c r="CH57" i="51"/>
  <c r="CH6" i="51"/>
  <c r="CH7" i="51"/>
  <c r="CH8" i="51"/>
  <c r="CH9" i="51"/>
  <c r="CH10" i="51"/>
  <c r="CH11" i="51"/>
  <c r="CH12" i="51"/>
  <c r="CH13" i="51"/>
  <c r="CH14" i="51"/>
  <c r="CH15" i="51"/>
  <c r="CH16" i="51"/>
  <c r="CH17" i="51"/>
  <c r="CH18" i="51"/>
  <c r="CH19" i="51"/>
  <c r="CH20" i="51"/>
  <c r="CH21" i="51"/>
  <c r="CH22" i="51"/>
  <c r="CH23" i="51"/>
  <c r="CH24" i="51"/>
  <c r="CH25" i="51"/>
  <c r="CH26" i="51"/>
  <c r="CH27" i="51"/>
  <c r="CH28" i="51"/>
  <c r="CH29" i="51"/>
  <c r="CH30" i="51"/>
  <c r="CH31" i="51"/>
  <c r="CH32" i="51"/>
  <c r="CH33" i="51"/>
  <c r="CH34" i="51"/>
  <c r="CH35" i="51"/>
  <c r="CH37" i="51"/>
  <c r="CH38" i="51"/>
  <c r="CH39" i="51"/>
  <c r="CH40" i="51"/>
  <c r="CH42" i="51"/>
  <c r="CH43" i="51"/>
  <c r="CH44" i="51"/>
  <c r="CH46" i="51"/>
  <c r="CH47" i="51"/>
  <c r="CH48" i="51"/>
  <c r="CH49" i="51"/>
  <c r="CH50" i="51"/>
  <c r="CH51" i="51"/>
  <c r="CH52" i="51"/>
  <c r="CH53" i="51"/>
  <c r="CH54" i="51"/>
  <c r="CH55" i="51"/>
  <c r="CH56" i="51"/>
  <c r="CH5" i="51"/>
  <c r="AV21" i="47"/>
  <c r="AV22" i="47"/>
  <c r="AV23" i="47"/>
  <c r="AV24" i="47"/>
  <c r="AV25" i="47"/>
  <c r="AV26" i="47"/>
  <c r="AV27" i="47"/>
  <c r="AV30" i="47"/>
  <c r="AV31" i="47"/>
  <c r="AV33" i="47"/>
  <c r="AV35" i="47"/>
  <c r="AV37" i="47"/>
  <c r="AV38" i="47"/>
  <c r="AV39" i="47"/>
  <c r="AV40" i="47"/>
  <c r="AV41" i="47"/>
  <c r="AV42" i="47"/>
  <c r="AV43" i="47"/>
  <c r="AV44" i="47"/>
  <c r="AV45" i="47"/>
  <c r="AV47" i="47"/>
  <c r="AV48" i="47"/>
  <c r="AV49" i="47"/>
  <c r="CA606" i="51" s="1"/>
  <c r="X606" i="51" s="1"/>
  <c r="AV50" i="47"/>
  <c r="AV51" i="47"/>
  <c r="AV52" i="47"/>
  <c r="AV53" i="47"/>
  <c r="AV54" i="47"/>
  <c r="CA485" i="51" s="1"/>
  <c r="X485" i="51" s="1"/>
  <c r="AV55" i="47"/>
  <c r="AV56" i="47"/>
  <c r="AV57" i="47"/>
  <c r="AV58" i="47"/>
  <c r="AV59" i="47"/>
  <c r="AV60" i="47"/>
  <c r="AV61" i="47"/>
  <c r="AV20" i="47"/>
  <c r="BZ315" i="51"/>
  <c r="BZ316" i="51"/>
  <c r="BZ317" i="51"/>
  <c r="BZ318" i="51"/>
  <c r="BZ319" i="51"/>
  <c r="BZ320" i="51"/>
  <c r="BZ321" i="51"/>
  <c r="BZ323" i="51"/>
  <c r="BZ324" i="51"/>
  <c r="BZ325" i="51"/>
  <c r="BZ326" i="51"/>
  <c r="BZ327" i="51"/>
  <c r="BZ328" i="51"/>
  <c r="BZ329" i="51"/>
  <c r="BZ330" i="51"/>
  <c r="BZ331" i="51"/>
  <c r="BZ332" i="51"/>
  <c r="BZ333" i="51"/>
  <c r="BZ334" i="51"/>
  <c r="BZ335" i="51"/>
  <c r="BZ336" i="51"/>
  <c r="BZ337" i="51"/>
  <c r="BZ338" i="51"/>
  <c r="BZ339" i="51"/>
  <c r="BZ340" i="51"/>
  <c r="BZ341" i="51"/>
  <c r="BZ342" i="51"/>
  <c r="BZ343" i="51"/>
  <c r="BZ344" i="51"/>
  <c r="BZ345" i="51"/>
  <c r="BZ346" i="51"/>
  <c r="BZ348" i="51"/>
  <c r="BZ349" i="51"/>
  <c r="BZ350" i="51"/>
  <c r="BZ351" i="51"/>
  <c r="BZ352" i="51"/>
  <c r="BZ354" i="51"/>
  <c r="BZ355" i="51"/>
  <c r="BZ356" i="51"/>
  <c r="BZ357" i="51"/>
  <c r="BZ358" i="51"/>
  <c r="BZ359" i="51"/>
  <c r="BZ360" i="51"/>
  <c r="BZ361" i="51"/>
  <c r="BZ362" i="51"/>
  <c r="BZ363" i="51"/>
  <c r="BZ364" i="51"/>
  <c r="BZ365" i="51"/>
  <c r="BZ366" i="51"/>
  <c r="BZ367" i="51"/>
  <c r="BZ368" i="51"/>
  <c r="BZ369" i="51"/>
  <c r="BZ370" i="51"/>
  <c r="BZ371" i="51"/>
  <c r="BZ372" i="51"/>
  <c r="BZ373" i="51"/>
  <c r="BZ374" i="51"/>
  <c r="BZ375" i="51"/>
  <c r="BZ376" i="51"/>
  <c r="BZ377" i="51"/>
  <c r="BZ378" i="51"/>
  <c r="BZ379" i="51"/>
  <c r="BZ380" i="51"/>
  <c r="BZ381" i="51"/>
  <c r="BZ382" i="51"/>
  <c r="BZ383" i="51"/>
  <c r="BZ384" i="51"/>
  <c r="BZ385" i="51"/>
  <c r="BZ386" i="51"/>
  <c r="BZ387" i="51"/>
  <c r="BZ388" i="51"/>
  <c r="BZ389" i="51"/>
  <c r="BZ390" i="51"/>
  <c r="BZ391" i="51"/>
  <c r="BZ392" i="51"/>
  <c r="BZ393" i="51"/>
  <c r="BZ394" i="51"/>
  <c r="BZ395" i="51"/>
  <c r="BZ397" i="51"/>
  <c r="BZ398" i="51"/>
  <c r="BZ399" i="51"/>
  <c r="BZ404" i="51"/>
  <c r="BZ6" i="51"/>
  <c r="BZ7" i="51"/>
  <c r="BZ8" i="51"/>
  <c r="BZ9" i="51"/>
  <c r="BZ10" i="51"/>
  <c r="BZ11" i="51"/>
  <c r="BZ12" i="51"/>
  <c r="BZ13" i="51"/>
  <c r="BZ14" i="51"/>
  <c r="BZ15" i="51"/>
  <c r="BZ16" i="51"/>
  <c r="BZ17" i="51"/>
  <c r="BZ18" i="51"/>
  <c r="BZ19" i="51"/>
  <c r="BZ20" i="51"/>
  <c r="BZ21" i="51"/>
  <c r="BZ22" i="51"/>
  <c r="BZ23" i="51"/>
  <c r="BZ24" i="51"/>
  <c r="BZ25" i="51"/>
  <c r="BZ26" i="51"/>
  <c r="BZ27" i="51"/>
  <c r="BZ28" i="51"/>
  <c r="BZ29" i="51"/>
  <c r="BZ30" i="51"/>
  <c r="BZ31" i="51"/>
  <c r="BZ32" i="51"/>
  <c r="BZ33" i="51"/>
  <c r="BZ34" i="51"/>
  <c r="BZ35" i="51"/>
  <c r="BZ36" i="51"/>
  <c r="BZ37" i="51"/>
  <c r="BZ38" i="51"/>
  <c r="BZ39" i="51"/>
  <c r="BZ40" i="51"/>
  <c r="BZ41" i="51"/>
  <c r="BZ42" i="51"/>
  <c r="BZ43" i="51"/>
  <c r="BZ44" i="51"/>
  <c r="BZ45" i="51"/>
  <c r="BZ46" i="51"/>
  <c r="BZ47" i="51"/>
  <c r="BZ48" i="51"/>
  <c r="BZ49" i="51"/>
  <c r="BZ50" i="51"/>
  <c r="BZ51" i="51"/>
  <c r="BZ52" i="51"/>
  <c r="BZ53" i="51"/>
  <c r="BZ54" i="51"/>
  <c r="BZ55" i="51"/>
  <c r="BZ56" i="51"/>
  <c r="BZ57" i="51"/>
  <c r="BZ58" i="51"/>
  <c r="BZ59" i="51"/>
  <c r="BZ60" i="51"/>
  <c r="BZ61" i="51"/>
  <c r="BZ62" i="51"/>
  <c r="BZ63" i="51"/>
  <c r="BZ64" i="51"/>
  <c r="BZ65" i="51"/>
  <c r="BZ66" i="51"/>
  <c r="BZ67" i="51"/>
  <c r="BZ68" i="51"/>
  <c r="BZ69" i="51"/>
  <c r="BZ70" i="51"/>
  <c r="BZ71" i="51"/>
  <c r="BZ72" i="51"/>
  <c r="BZ73" i="51"/>
  <c r="BZ74" i="51"/>
  <c r="BZ75" i="51"/>
  <c r="BZ76" i="51"/>
  <c r="BZ77" i="51"/>
  <c r="BZ78" i="51"/>
  <c r="BZ79" i="51"/>
  <c r="BZ80" i="51"/>
  <c r="BZ81" i="51"/>
  <c r="BZ82" i="51"/>
  <c r="BZ83" i="51"/>
  <c r="BZ84" i="51"/>
  <c r="BZ85" i="51"/>
  <c r="BZ86" i="51"/>
  <c r="BZ87" i="51"/>
  <c r="BZ88" i="51"/>
  <c r="BZ89" i="51"/>
  <c r="BZ90" i="51"/>
  <c r="BZ91" i="51"/>
  <c r="BZ92" i="51"/>
  <c r="BZ93" i="51"/>
  <c r="BZ94" i="51"/>
  <c r="BZ95" i="51"/>
  <c r="BZ96" i="51"/>
  <c r="BZ97" i="51"/>
  <c r="BZ98" i="51"/>
  <c r="BZ99" i="51"/>
  <c r="BZ100" i="51"/>
  <c r="BZ101" i="51"/>
  <c r="BZ102" i="51"/>
  <c r="BZ103" i="51"/>
  <c r="BZ104" i="51"/>
  <c r="BZ105" i="51"/>
  <c r="BZ106" i="51"/>
  <c r="BZ107" i="51"/>
  <c r="BZ108" i="51"/>
  <c r="BZ109" i="51"/>
  <c r="BZ110" i="51"/>
  <c r="BZ111" i="51"/>
  <c r="BZ112" i="51"/>
  <c r="BZ113" i="51"/>
  <c r="BZ114" i="51"/>
  <c r="BZ115" i="51"/>
  <c r="BZ116" i="51"/>
  <c r="BZ117" i="51"/>
  <c r="BZ118" i="51"/>
  <c r="BZ119" i="51"/>
  <c r="BZ120" i="51"/>
  <c r="BZ121" i="51"/>
  <c r="BZ122" i="51"/>
  <c r="BZ123" i="51"/>
  <c r="BZ124" i="51"/>
  <c r="BZ125" i="51"/>
  <c r="BZ126" i="51"/>
  <c r="BZ127" i="51"/>
  <c r="BZ128" i="51"/>
  <c r="BZ129" i="51"/>
  <c r="BZ130" i="51"/>
  <c r="BZ131" i="51"/>
  <c r="BZ132" i="51"/>
  <c r="BZ133" i="51"/>
  <c r="BZ134" i="51"/>
  <c r="BZ135" i="51"/>
  <c r="BZ136" i="51"/>
  <c r="BZ137" i="51"/>
  <c r="BZ138" i="51"/>
  <c r="BZ139" i="51"/>
  <c r="BZ140" i="51"/>
  <c r="BZ141" i="51"/>
  <c r="BZ142" i="51"/>
  <c r="BZ143" i="51"/>
  <c r="BZ144" i="51"/>
  <c r="BZ145" i="51"/>
  <c r="BZ146" i="51"/>
  <c r="BZ147" i="51"/>
  <c r="BZ148" i="51"/>
  <c r="BZ149" i="51"/>
  <c r="BZ150" i="51"/>
  <c r="BZ151" i="51"/>
  <c r="BZ152" i="51"/>
  <c r="BZ153" i="51"/>
  <c r="BZ154" i="51"/>
  <c r="BZ155" i="51"/>
  <c r="BZ156" i="51"/>
  <c r="BZ157" i="51"/>
  <c r="BZ158" i="51"/>
  <c r="BZ159" i="51"/>
  <c r="BZ160" i="51"/>
  <c r="BZ161" i="51"/>
  <c r="BZ162" i="51"/>
  <c r="BZ163" i="51"/>
  <c r="BZ164" i="51"/>
  <c r="BZ165" i="51"/>
  <c r="BZ166" i="51"/>
  <c r="BZ167" i="51"/>
  <c r="BZ168" i="51"/>
  <c r="BZ169" i="51"/>
  <c r="BZ170" i="51"/>
  <c r="BZ171" i="51"/>
  <c r="BZ172" i="51"/>
  <c r="BZ173" i="51"/>
  <c r="BZ174" i="51"/>
  <c r="BZ175" i="51"/>
  <c r="BZ176" i="51"/>
  <c r="BZ177" i="51"/>
  <c r="BZ178" i="51"/>
  <c r="BZ179" i="51"/>
  <c r="BZ180" i="51"/>
  <c r="BZ183" i="51"/>
  <c r="BZ184" i="51"/>
  <c r="BZ185" i="51"/>
  <c r="BZ186" i="51"/>
  <c r="BZ187" i="51"/>
  <c r="BZ188" i="51"/>
  <c r="BZ189" i="51"/>
  <c r="BZ190" i="51"/>
  <c r="BZ191" i="51"/>
  <c r="BZ192" i="51"/>
  <c r="BZ193" i="51"/>
  <c r="BZ194" i="51"/>
  <c r="BZ195" i="51"/>
  <c r="BZ196" i="51"/>
  <c r="BZ197" i="51"/>
  <c r="BZ199" i="51"/>
  <c r="BZ200" i="51"/>
  <c r="BZ201" i="51"/>
  <c r="BZ202" i="51"/>
  <c r="BZ235" i="51"/>
  <c r="BZ236" i="51"/>
  <c r="BZ237" i="51"/>
  <c r="BZ238" i="51"/>
  <c r="BZ239" i="51"/>
  <c r="BZ240" i="51"/>
  <c r="BZ241" i="51"/>
  <c r="BZ242" i="51"/>
  <c r="BZ243" i="51"/>
  <c r="BZ244" i="51"/>
  <c r="BZ245" i="51"/>
  <c r="BZ246" i="51"/>
  <c r="BZ247" i="51"/>
  <c r="BZ248" i="51"/>
  <c r="BZ249" i="51"/>
  <c r="BZ250" i="51"/>
  <c r="BZ251" i="51"/>
  <c r="BZ252" i="51"/>
  <c r="BZ253" i="51"/>
  <c r="BZ254" i="51"/>
  <c r="BZ255" i="51"/>
  <c r="BZ256" i="51"/>
  <c r="BZ257" i="51"/>
  <c r="BZ258" i="51"/>
  <c r="BZ259" i="51"/>
  <c r="BZ260" i="51"/>
  <c r="BZ261" i="51"/>
  <c r="BZ262" i="51"/>
  <c r="BZ263" i="51"/>
  <c r="BZ264" i="51"/>
  <c r="BZ265" i="51"/>
  <c r="BZ266" i="51"/>
  <c r="BZ267" i="51"/>
  <c r="BZ268" i="51"/>
  <c r="BZ269" i="51"/>
  <c r="BZ270" i="51"/>
  <c r="BZ271" i="51"/>
  <c r="BZ272" i="51"/>
  <c r="BZ273" i="51"/>
  <c r="BZ274" i="51"/>
  <c r="BZ275" i="51"/>
  <c r="BZ276" i="51"/>
  <c r="BZ277" i="51"/>
  <c r="BZ278" i="51"/>
  <c r="BZ279" i="51"/>
  <c r="BZ280" i="51"/>
  <c r="BZ281" i="51"/>
  <c r="BZ282" i="51"/>
  <c r="BZ283" i="51"/>
  <c r="BZ284" i="51"/>
  <c r="BZ285" i="51"/>
  <c r="BZ286" i="51"/>
  <c r="BZ287" i="51"/>
  <c r="BZ288" i="51"/>
  <c r="BZ289" i="51"/>
  <c r="BZ290" i="51"/>
  <c r="BZ291" i="51"/>
  <c r="BZ292" i="51"/>
  <c r="BZ293" i="51"/>
  <c r="BZ294" i="51"/>
  <c r="BZ295" i="51"/>
  <c r="BZ296" i="51"/>
  <c r="BZ297" i="51"/>
  <c r="BZ298" i="51"/>
  <c r="BZ299" i="51"/>
  <c r="BZ300" i="51"/>
  <c r="BZ301" i="51"/>
  <c r="BZ302" i="51"/>
  <c r="BZ303" i="51"/>
  <c r="BZ304" i="51"/>
  <c r="BZ305" i="51"/>
  <c r="BZ306" i="51"/>
  <c r="BZ307" i="51"/>
  <c r="BZ308" i="51"/>
  <c r="BZ309" i="51"/>
  <c r="BZ310" i="51"/>
  <c r="BZ311" i="51"/>
  <c r="BZ312" i="51"/>
  <c r="BZ313" i="51"/>
  <c r="BZ314" i="51"/>
  <c r="BZ5" i="51"/>
  <c r="C4" i="51"/>
  <c r="D4" i="51"/>
  <c r="E4" i="51"/>
  <c r="F4" i="51"/>
  <c r="G4" i="51"/>
  <c r="H4" i="51"/>
  <c r="I4" i="51"/>
  <c r="J4" i="51"/>
  <c r="K4" i="51"/>
  <c r="L4" i="51"/>
  <c r="M4" i="51"/>
  <c r="N4" i="51"/>
  <c r="O4" i="51"/>
  <c r="P4" i="51"/>
  <c r="Q4" i="51"/>
  <c r="R4" i="51"/>
  <c r="S4" i="51"/>
  <c r="U4" i="51"/>
  <c r="W4" i="51"/>
  <c r="X4" i="51"/>
  <c r="Y4" i="51"/>
  <c r="Z4" i="51"/>
  <c r="AA4" i="51"/>
  <c r="AB4" i="51"/>
  <c r="AC4" i="51"/>
  <c r="AD4" i="51"/>
  <c r="AE4" i="51"/>
  <c r="AF4" i="51"/>
  <c r="AG4" i="51"/>
  <c r="AH4" i="51"/>
  <c r="AI4" i="51"/>
  <c r="AJ4" i="51"/>
  <c r="AK4" i="51"/>
  <c r="AL4" i="51"/>
  <c r="AM4" i="51"/>
  <c r="AN4" i="51"/>
  <c r="AO4" i="51"/>
  <c r="AP4" i="51"/>
  <c r="AQ4" i="51"/>
  <c r="AR4" i="51"/>
  <c r="AS4" i="51"/>
  <c r="AT4" i="51"/>
  <c r="AU4" i="51"/>
  <c r="AV4" i="51"/>
  <c r="AW4" i="51"/>
  <c r="AX4" i="51"/>
  <c r="AY4" i="51"/>
  <c r="AZ4" i="51"/>
  <c r="BA4" i="51"/>
  <c r="BB4" i="51"/>
  <c r="BC4" i="51"/>
  <c r="BD4" i="51"/>
  <c r="BE4" i="51"/>
  <c r="BF4" i="51"/>
  <c r="BG4" i="51"/>
  <c r="BH4" i="51"/>
  <c r="BI4" i="51"/>
  <c r="BJ4" i="51"/>
  <c r="BK4" i="51"/>
  <c r="BL4" i="51"/>
  <c r="BM4" i="51"/>
  <c r="BN4" i="51"/>
  <c r="BO4" i="51"/>
  <c r="BP4" i="51"/>
  <c r="BQ4" i="51"/>
  <c r="BR4" i="51"/>
  <c r="BS4" i="51"/>
  <c r="BT4" i="51"/>
  <c r="BU4" i="51"/>
  <c r="BV4" i="51"/>
  <c r="BW4" i="51"/>
  <c r="BX4" i="51"/>
  <c r="BY4" i="51"/>
  <c r="B4" i="51"/>
  <c r="Q385" i="51"/>
  <c r="Q386" i="51"/>
  <c r="Q387" i="51"/>
  <c r="Q388" i="51"/>
  <c r="Q389" i="51"/>
  <c r="Q390" i="51"/>
  <c r="Q391" i="51"/>
  <c r="Q392" i="51"/>
  <c r="Q393" i="51"/>
  <c r="Q394" i="51"/>
  <c r="Q395" i="51"/>
  <c r="Q397" i="51"/>
  <c r="Q398" i="51"/>
  <c r="Q399" i="51"/>
  <c r="Q404" i="51"/>
  <c r="Q405" i="51"/>
  <c r="Q406" i="51"/>
  <c r="Q407" i="51"/>
  <c r="Q408" i="51"/>
  <c r="Q409" i="51"/>
  <c r="Q410" i="51"/>
  <c r="Q411" i="51"/>
  <c r="Q412" i="51"/>
  <c r="Q413" i="51"/>
  <c r="Q414" i="51"/>
  <c r="Q415" i="51"/>
  <c r="Q416" i="51"/>
  <c r="Q417" i="51"/>
  <c r="Q418" i="51"/>
  <c r="Q419" i="51"/>
  <c r="Q420" i="51"/>
  <c r="Q421" i="51"/>
  <c r="Q422" i="51"/>
  <c r="Q423" i="51"/>
  <c r="Q424" i="51"/>
  <c r="Q425" i="51"/>
  <c r="Q426" i="51"/>
  <c r="Q427" i="51"/>
  <c r="Q428" i="51"/>
  <c r="Q429" i="51"/>
  <c r="Q430" i="51"/>
  <c r="Q431" i="51"/>
  <c r="Q432" i="51"/>
  <c r="Q433" i="51"/>
  <c r="Q434" i="51"/>
  <c r="Q435" i="51"/>
  <c r="Q436" i="51"/>
  <c r="Q437" i="51"/>
  <c r="Q438" i="51"/>
  <c r="Q439" i="51"/>
  <c r="Q440" i="51"/>
  <c r="Q441" i="51"/>
  <c r="Q442" i="51"/>
  <c r="Q443" i="51"/>
  <c r="Q444" i="51"/>
  <c r="Q445" i="51"/>
  <c r="Q446" i="51"/>
  <c r="Q447" i="51"/>
  <c r="Q448" i="51"/>
  <c r="Q449" i="51"/>
  <c r="Q450" i="51"/>
  <c r="Q451" i="51"/>
  <c r="Q452" i="51"/>
  <c r="Q453" i="51"/>
  <c r="Q454" i="51"/>
  <c r="Q455" i="51"/>
  <c r="Q456" i="51"/>
  <c r="Q457" i="51"/>
  <c r="Q458" i="51"/>
  <c r="Q459" i="51"/>
  <c r="Q460" i="51"/>
  <c r="Q461" i="51"/>
  <c r="Q462" i="51"/>
  <c r="Q463" i="51"/>
  <c r="Q464" i="51"/>
  <c r="Q465" i="51"/>
  <c r="Q466" i="51"/>
  <c r="Q467" i="51"/>
  <c r="Q468" i="51"/>
  <c r="Q470" i="51"/>
  <c r="Q471" i="51"/>
  <c r="Q472" i="51"/>
  <c r="Q473" i="51"/>
  <c r="Q474" i="51"/>
  <c r="Q475" i="51"/>
  <c r="Q476" i="51"/>
  <c r="Q477" i="51"/>
  <c r="Q478" i="51"/>
  <c r="Q479" i="51"/>
  <c r="Q480" i="51"/>
  <c r="Q481" i="51"/>
  <c r="Q482" i="51"/>
  <c r="Q483" i="51"/>
  <c r="Q484" i="51"/>
  <c r="Q485" i="51"/>
  <c r="Q486" i="51"/>
  <c r="Q487" i="51"/>
  <c r="Q488" i="51"/>
  <c r="Q489" i="51"/>
  <c r="Q490" i="51"/>
  <c r="Q491" i="51"/>
  <c r="Q492" i="51"/>
  <c r="Q493" i="51"/>
  <c r="Q494" i="51"/>
  <c r="Q495" i="51"/>
  <c r="Q496" i="51"/>
  <c r="Q497" i="51"/>
  <c r="Q498" i="51"/>
  <c r="Q499" i="51"/>
  <c r="Q500" i="51"/>
  <c r="Q501" i="51"/>
  <c r="Q502" i="51"/>
  <c r="Q503" i="51"/>
  <c r="Q504" i="51"/>
  <c r="Q505" i="51"/>
  <c r="Q506" i="51"/>
  <c r="Q507" i="51"/>
  <c r="Q508" i="51"/>
  <c r="Q509" i="51"/>
  <c r="Q510" i="51"/>
  <c r="Q511" i="51"/>
  <c r="Q512" i="51"/>
  <c r="Q513" i="51"/>
  <c r="Q514" i="51"/>
  <c r="Q515" i="51"/>
  <c r="Q516" i="51"/>
  <c r="Q517" i="51"/>
  <c r="Q518" i="51"/>
  <c r="Q519" i="51"/>
  <c r="Q520" i="51"/>
  <c r="Q521" i="51"/>
  <c r="Q523" i="51"/>
  <c r="Q524" i="51"/>
  <c r="Q525" i="51"/>
  <c r="Q526" i="51"/>
  <c r="Q527" i="51"/>
  <c r="Q528" i="51"/>
  <c r="Q529" i="51"/>
  <c r="Q530" i="51"/>
  <c r="Q531" i="51"/>
  <c r="Q532" i="51"/>
  <c r="Q533" i="51"/>
  <c r="Q534" i="51"/>
  <c r="Q535" i="51"/>
  <c r="Q536" i="51"/>
  <c r="Q537" i="51"/>
  <c r="Q538" i="51"/>
  <c r="Q539" i="51"/>
  <c r="Q540" i="51"/>
  <c r="Q541" i="51"/>
  <c r="Q542" i="51"/>
  <c r="Q543" i="51"/>
  <c r="Q544" i="51"/>
  <c r="Q545" i="51"/>
  <c r="Q546" i="51"/>
  <c r="Q547" i="51"/>
  <c r="Q548" i="51"/>
  <c r="Q549" i="51"/>
  <c r="Q550" i="51"/>
  <c r="Q551" i="51"/>
  <c r="Q552" i="51"/>
  <c r="Q553" i="51"/>
  <c r="Q554" i="51"/>
  <c r="Q555" i="51"/>
  <c r="Q556" i="51"/>
  <c r="Q557" i="51"/>
  <c r="Q558" i="51"/>
  <c r="Q559" i="51"/>
  <c r="Q560" i="51"/>
  <c r="Q561" i="51"/>
  <c r="Q562" i="51"/>
  <c r="Q563" i="51"/>
  <c r="Q564" i="51"/>
  <c r="Q565" i="51"/>
  <c r="Q566" i="51"/>
  <c r="Q567" i="51"/>
  <c r="Q568" i="51"/>
  <c r="Q569" i="51"/>
  <c r="Q570" i="51"/>
  <c r="Q571" i="51"/>
  <c r="Q572" i="51"/>
  <c r="Q573" i="51"/>
  <c r="Q574" i="51"/>
  <c r="Q575" i="51"/>
  <c r="Q576" i="51"/>
  <c r="Q577" i="51"/>
  <c r="Q578" i="51"/>
  <c r="Q579" i="51"/>
  <c r="Q580" i="51"/>
  <c r="Q581" i="51"/>
  <c r="Q582" i="51"/>
  <c r="Q583" i="51"/>
  <c r="Q584" i="51"/>
  <c r="Q585" i="51"/>
  <c r="Q586" i="51"/>
  <c r="Q587" i="51"/>
  <c r="Q588" i="51"/>
  <c r="Q589" i="51"/>
  <c r="Q590" i="51"/>
  <c r="Q591" i="51"/>
  <c r="Q592" i="51"/>
  <c r="Q593" i="51"/>
  <c r="Q594" i="51"/>
  <c r="Q595" i="51"/>
  <c r="Q596" i="51"/>
  <c r="Q597" i="51"/>
  <c r="Q598" i="51"/>
  <c r="Q599" i="51"/>
  <c r="Q600" i="51"/>
  <c r="Q601" i="51"/>
  <c r="Q602" i="51"/>
  <c r="Q603" i="51"/>
  <c r="Q604" i="51"/>
  <c r="Q605" i="51"/>
  <c r="Q606" i="51"/>
  <c r="Q607" i="51"/>
  <c r="Q608" i="51"/>
  <c r="Q609" i="51"/>
  <c r="Q610" i="51"/>
  <c r="Q611" i="51"/>
  <c r="Q612" i="51"/>
  <c r="Q613" i="51"/>
  <c r="Q614" i="51"/>
  <c r="Q615" i="51"/>
  <c r="Q616" i="51"/>
  <c r="Q617" i="51"/>
  <c r="Q618" i="51"/>
  <c r="Q619" i="51"/>
  <c r="Q620" i="51"/>
  <c r="Q621" i="51"/>
  <c r="Q622" i="51"/>
  <c r="Q623" i="51"/>
  <c r="Q624" i="51"/>
  <c r="Q625" i="51"/>
  <c r="Q626" i="51"/>
  <c r="Q627" i="51"/>
  <c r="Q628" i="51"/>
  <c r="Q629" i="51"/>
  <c r="Q630" i="51"/>
  <c r="Q631" i="51"/>
  <c r="Q632" i="51"/>
  <c r="Q633" i="51"/>
  <c r="Q634" i="51"/>
  <c r="Q635" i="51"/>
  <c r="Q636" i="51"/>
  <c r="Q637" i="51"/>
  <c r="Q638" i="51"/>
  <c r="Q639" i="51"/>
  <c r="Q640" i="51"/>
  <c r="Q641" i="51"/>
  <c r="Q642" i="51"/>
  <c r="Q643" i="51"/>
  <c r="Q644" i="51"/>
  <c r="Q645" i="51"/>
  <c r="Q646" i="51"/>
  <c r="Q647" i="51"/>
  <c r="Q648" i="51"/>
  <c r="Q649" i="51"/>
  <c r="Q650" i="51"/>
  <c r="Q651" i="51"/>
  <c r="Q652" i="51"/>
  <c r="Q653" i="51"/>
  <c r="Q654" i="51"/>
  <c r="Q655" i="51"/>
  <c r="Q656" i="51"/>
  <c r="Q657" i="51"/>
  <c r="Q658" i="51"/>
  <c r="Q659" i="51"/>
  <c r="Q660" i="51"/>
  <c r="Q661" i="51"/>
  <c r="Q662" i="51"/>
  <c r="Q663" i="51"/>
  <c r="Q664" i="51"/>
  <c r="Q665" i="51"/>
  <c r="Q666" i="51"/>
  <c r="Q667" i="51"/>
  <c r="Q668" i="51"/>
  <c r="Q669" i="51"/>
  <c r="Q670" i="51"/>
  <c r="Q671" i="51"/>
  <c r="Q672" i="51"/>
  <c r="Q673" i="51"/>
  <c r="Q674" i="51"/>
  <c r="Q675" i="51"/>
  <c r="Q676" i="51"/>
  <c r="Q677" i="51"/>
  <c r="Q678" i="51"/>
  <c r="Q679" i="51"/>
  <c r="Q680" i="51"/>
  <c r="Q681" i="51"/>
  <c r="Q682" i="51"/>
  <c r="Q683" i="51"/>
  <c r="Q684" i="51"/>
  <c r="Q685" i="51"/>
  <c r="Q686" i="51"/>
  <c r="Q687" i="51"/>
  <c r="Q688" i="51"/>
  <c r="Q689" i="51"/>
  <c r="Q690" i="51"/>
  <c r="Q691" i="51"/>
  <c r="Q692" i="51"/>
  <c r="Q693" i="51"/>
  <c r="Q694" i="51"/>
  <c r="Q695" i="51"/>
  <c r="Q696" i="51"/>
  <c r="Q697" i="51"/>
  <c r="Q698" i="51"/>
  <c r="Q699" i="51"/>
  <c r="Q700" i="51"/>
  <c r="Q701" i="51"/>
  <c r="Q702" i="51"/>
  <c r="Q703" i="51"/>
  <c r="Q704" i="51"/>
  <c r="Q705" i="51"/>
  <c r="Q706" i="51"/>
  <c r="Q707" i="51"/>
  <c r="Q708" i="51"/>
  <c r="Q709" i="51"/>
  <c r="Q710" i="51"/>
  <c r="Q711" i="51"/>
  <c r="Q712" i="51"/>
  <c r="Q713" i="51"/>
  <c r="Q714" i="51"/>
  <c r="Q715" i="51"/>
  <c r="Q716" i="51"/>
  <c r="Q717" i="51"/>
  <c r="Q718" i="51"/>
  <c r="Q719" i="51"/>
  <c r="Q720" i="51"/>
  <c r="Q721" i="51"/>
  <c r="Q722" i="51"/>
  <c r="Q723" i="51"/>
  <c r="Q724" i="51"/>
  <c r="Q725" i="51"/>
  <c r="Q726" i="51"/>
  <c r="Q727" i="51"/>
  <c r="Q728" i="51"/>
  <c r="Q729" i="51"/>
  <c r="Q730" i="51"/>
  <c r="Q731" i="51"/>
  <c r="Q732" i="51"/>
  <c r="Q733" i="51"/>
  <c r="Q734" i="51"/>
  <c r="Q735" i="51"/>
  <c r="Q736" i="51"/>
  <c r="Q737" i="51"/>
  <c r="Q738" i="51"/>
  <c r="Q739" i="51"/>
  <c r="Q740" i="51"/>
  <c r="Q741" i="51"/>
  <c r="Q742" i="51"/>
  <c r="Q743" i="51"/>
  <c r="Q744" i="51"/>
  <c r="Q745" i="51"/>
  <c r="Q746" i="51"/>
  <c r="Q747" i="51"/>
  <c r="Q748" i="51"/>
  <c r="Q749" i="51"/>
  <c r="Q750" i="51"/>
  <c r="Q751" i="51"/>
  <c r="Q752" i="51"/>
  <c r="Q753" i="51"/>
  <c r="Q754" i="51"/>
  <c r="Q755" i="51"/>
  <c r="Q756" i="51"/>
  <c r="Q757" i="51"/>
  <c r="Q758" i="51"/>
  <c r="Q759" i="51"/>
  <c r="Q760" i="51"/>
  <c r="Q761" i="51"/>
  <c r="Q762" i="51"/>
  <c r="Q763" i="51"/>
  <c r="Q764" i="51"/>
  <c r="Q765" i="51"/>
  <c r="Q766" i="51"/>
  <c r="Q767" i="51"/>
  <c r="Q768" i="51"/>
  <c r="Q769" i="51"/>
  <c r="Q770" i="51"/>
  <c r="Q771" i="51"/>
  <c r="Q772" i="51"/>
  <c r="Q773" i="51"/>
  <c r="Q774" i="51"/>
  <c r="Q775" i="51"/>
  <c r="Q776" i="51"/>
  <c r="Q777" i="51"/>
  <c r="Q778" i="51"/>
  <c r="Q779" i="51"/>
  <c r="Q780" i="51"/>
  <c r="Q781" i="51"/>
  <c r="Q782" i="51"/>
  <c r="Q783" i="51"/>
  <c r="Q784" i="51"/>
  <c r="Q785" i="51"/>
  <c r="Q786" i="51"/>
  <c r="Q787" i="51"/>
  <c r="Q788" i="51"/>
  <c r="Q789" i="51"/>
  <c r="Q790" i="51"/>
  <c r="Q791" i="51"/>
  <c r="Q792" i="51"/>
  <c r="Q793" i="51"/>
  <c r="Q794" i="51"/>
  <c r="Q795" i="51"/>
  <c r="Q796" i="51"/>
  <c r="Q797" i="51"/>
  <c r="Q798" i="51"/>
  <c r="Q799" i="51"/>
  <c r="Q800" i="51"/>
  <c r="Q801" i="51"/>
  <c r="Q802" i="51"/>
  <c r="Q803" i="51"/>
  <c r="Q804" i="51"/>
  <c r="Q805" i="51"/>
  <c r="Q806" i="51"/>
  <c r="Q807" i="51"/>
  <c r="Q808" i="51"/>
  <c r="Q809" i="51"/>
  <c r="Q810" i="51"/>
  <c r="Q811" i="51"/>
  <c r="Q812" i="51"/>
  <c r="Q813" i="51"/>
  <c r="Q814" i="51"/>
  <c r="Q815" i="51"/>
  <c r="Q816" i="51"/>
  <c r="Q817" i="51"/>
  <c r="Q818" i="51"/>
  <c r="Q819" i="51"/>
  <c r="Q820" i="51"/>
  <c r="Q821" i="51"/>
  <c r="Q822" i="51"/>
  <c r="Q823" i="51"/>
  <c r="Q824" i="51"/>
  <c r="Q825" i="51"/>
  <c r="Q826" i="51"/>
  <c r="Q827" i="51"/>
  <c r="Q828" i="51"/>
  <c r="Q829" i="51"/>
  <c r="Q830" i="51"/>
  <c r="Q831" i="51"/>
  <c r="Q832" i="51"/>
  <c r="Q833" i="51"/>
  <c r="Q834" i="51"/>
  <c r="Q835" i="51"/>
  <c r="Q836" i="51"/>
  <c r="Q837" i="51"/>
  <c r="Q838" i="51"/>
  <c r="Q839" i="51"/>
  <c r="Q840" i="51"/>
  <c r="Q841" i="51"/>
  <c r="Q842" i="51"/>
  <c r="Q843" i="51"/>
  <c r="Q844" i="51"/>
  <c r="Q845" i="51"/>
  <c r="Q846" i="51"/>
  <c r="Q847" i="51"/>
  <c r="Q848" i="51"/>
  <c r="Q849" i="51"/>
  <c r="Q850" i="51"/>
  <c r="Q851" i="51"/>
  <c r="Q852" i="51"/>
  <c r="Q853" i="51"/>
  <c r="Q854" i="51"/>
  <c r="Q855" i="51"/>
  <c r="Q856" i="51"/>
  <c r="Q857" i="51"/>
  <c r="Q858" i="51"/>
  <c r="Q859" i="51"/>
  <c r="Q860" i="51"/>
  <c r="Q861" i="51"/>
  <c r="Q862" i="51"/>
  <c r="Q863" i="51"/>
  <c r="Q864" i="51"/>
  <c r="Q865" i="51"/>
  <c r="Q866" i="51"/>
  <c r="Q867" i="51"/>
  <c r="Q868" i="51"/>
  <c r="Q869" i="51"/>
  <c r="Q870" i="51"/>
  <c r="Q871" i="51"/>
  <c r="Q872" i="51"/>
  <c r="Q873" i="51"/>
  <c r="Q874" i="51"/>
  <c r="Q875" i="51"/>
  <c r="Q876" i="51"/>
  <c r="Q877" i="51"/>
  <c r="Q878" i="51"/>
  <c r="Q879" i="51"/>
  <c r="Q880" i="51"/>
  <c r="Q881" i="51"/>
  <c r="Q882" i="51"/>
  <c r="Q883" i="51"/>
  <c r="Q884" i="51"/>
  <c r="Q885" i="51"/>
  <c r="Q886" i="51"/>
  <c r="Q887" i="51"/>
  <c r="Q888" i="51"/>
  <c r="Q889" i="51"/>
  <c r="Q890" i="51"/>
  <c r="Q891" i="51"/>
  <c r="Q892" i="51"/>
  <c r="Q893" i="51"/>
  <c r="Q894" i="51"/>
  <c r="Q895" i="51"/>
  <c r="Q896" i="51"/>
  <c r="Q897" i="51"/>
  <c r="Q898" i="51"/>
  <c r="Q899" i="51"/>
  <c r="Q900" i="51"/>
  <c r="Q901" i="51"/>
  <c r="Q902" i="51"/>
  <c r="Q903" i="51"/>
  <c r="Q904" i="51"/>
  <c r="Q905" i="51"/>
  <c r="Q906" i="51"/>
  <c r="Q907" i="51"/>
  <c r="Q908" i="51"/>
  <c r="Q909" i="51"/>
  <c r="Q910" i="51"/>
  <c r="Q911" i="51"/>
  <c r="Q912" i="51"/>
  <c r="Q913" i="51"/>
  <c r="Q914" i="51"/>
  <c r="Q915" i="51"/>
  <c r="Q916" i="51"/>
  <c r="Q917" i="51"/>
  <c r="Q918" i="51"/>
  <c r="Q919" i="51"/>
  <c r="Q920" i="51"/>
  <c r="Q921" i="51"/>
  <c r="Q922" i="51"/>
  <c r="Q923" i="51"/>
  <c r="Q924" i="51"/>
  <c r="Q925" i="51"/>
  <c r="Q926" i="51"/>
  <c r="Q927" i="51"/>
  <c r="Q928" i="51"/>
  <c r="Q929" i="51"/>
  <c r="Q930" i="51"/>
  <c r="Q931" i="51"/>
  <c r="Q932" i="51"/>
  <c r="Q933" i="51"/>
  <c r="Q934" i="51"/>
  <c r="Q935" i="51"/>
  <c r="Q936" i="51"/>
  <c r="Q937" i="51"/>
  <c r="Q938" i="51"/>
  <c r="Q939" i="51"/>
  <c r="Q940" i="51"/>
  <c r="Q941" i="51"/>
  <c r="Q942" i="51"/>
  <c r="Q943" i="51"/>
  <c r="Q944" i="51"/>
  <c r="Q945" i="51"/>
  <c r="Q946" i="51"/>
  <c r="Q947" i="51"/>
  <c r="BW6" i="51"/>
  <c r="BW7" i="51"/>
  <c r="BW8" i="51"/>
  <c r="BW9" i="51"/>
  <c r="BW10" i="51"/>
  <c r="BW11" i="51"/>
  <c r="BW12" i="51"/>
  <c r="BW13" i="51"/>
  <c r="BW14" i="51"/>
  <c r="BW15" i="51"/>
  <c r="BW16" i="51"/>
  <c r="BW17" i="51"/>
  <c r="BW18" i="51"/>
  <c r="BW19" i="51"/>
  <c r="BW20" i="51"/>
  <c r="BW21" i="51"/>
  <c r="BW22" i="51"/>
  <c r="BW23" i="51"/>
  <c r="BW24" i="51"/>
  <c r="BW25" i="51"/>
  <c r="BW26" i="51"/>
  <c r="BW27" i="51"/>
  <c r="BW28" i="51"/>
  <c r="BW29" i="51"/>
  <c r="BW30" i="51"/>
  <c r="BW31" i="51"/>
  <c r="BW32" i="51"/>
  <c r="BW33" i="51"/>
  <c r="BW34" i="51"/>
  <c r="BW35" i="51"/>
  <c r="BW36" i="51"/>
  <c r="BW37" i="51"/>
  <c r="BW38" i="51"/>
  <c r="BW39" i="51"/>
  <c r="BW40" i="51"/>
  <c r="BW41" i="51"/>
  <c r="BW42" i="51"/>
  <c r="BW43" i="51"/>
  <c r="BW44" i="51"/>
  <c r="BW45" i="51"/>
  <c r="BW46" i="51"/>
  <c r="BW47" i="51"/>
  <c r="BW48" i="51"/>
  <c r="BW49" i="51"/>
  <c r="BW50" i="51"/>
  <c r="BW51" i="51"/>
  <c r="BW52" i="51"/>
  <c r="BW53" i="51"/>
  <c r="BW54" i="51"/>
  <c r="BW55" i="51"/>
  <c r="BW56" i="51"/>
  <c r="BW57" i="51"/>
  <c r="BW58" i="51"/>
  <c r="BW59" i="51"/>
  <c r="BW60" i="51"/>
  <c r="BW61" i="51"/>
  <c r="BW62" i="51"/>
  <c r="BW63" i="51"/>
  <c r="BW64" i="51"/>
  <c r="BW65" i="51"/>
  <c r="BW66" i="51"/>
  <c r="BW67" i="51"/>
  <c r="BW68" i="51"/>
  <c r="BW69" i="51"/>
  <c r="BW70" i="51"/>
  <c r="BW71" i="51"/>
  <c r="BW72" i="51"/>
  <c r="BW73" i="51"/>
  <c r="BW74" i="51"/>
  <c r="BW75" i="51"/>
  <c r="BW76" i="51"/>
  <c r="BW77" i="51"/>
  <c r="BW78" i="51"/>
  <c r="BW79" i="51"/>
  <c r="BW80" i="51"/>
  <c r="BW81" i="51"/>
  <c r="BW82" i="51"/>
  <c r="BW83" i="51"/>
  <c r="BW84" i="51"/>
  <c r="BW85" i="51"/>
  <c r="BW86" i="51"/>
  <c r="BW87" i="51"/>
  <c r="BW88" i="51"/>
  <c r="BW89" i="51"/>
  <c r="BW90" i="51"/>
  <c r="BW91" i="51"/>
  <c r="BW92" i="51"/>
  <c r="BW93" i="51"/>
  <c r="BW94" i="51"/>
  <c r="BW95" i="51"/>
  <c r="BW96" i="51"/>
  <c r="BW97" i="51"/>
  <c r="BW98" i="51"/>
  <c r="BW99" i="51"/>
  <c r="BW100" i="51"/>
  <c r="BW101" i="51"/>
  <c r="BW102" i="51"/>
  <c r="BW103" i="51"/>
  <c r="BW104" i="51"/>
  <c r="BW105" i="51"/>
  <c r="BW106" i="51"/>
  <c r="BW107" i="51"/>
  <c r="BW108" i="51"/>
  <c r="BW109" i="51"/>
  <c r="BW110" i="51"/>
  <c r="BW111" i="51"/>
  <c r="BW112" i="51"/>
  <c r="BW113" i="51"/>
  <c r="BW114" i="51"/>
  <c r="BW115" i="51"/>
  <c r="BW116" i="51"/>
  <c r="BW117" i="51"/>
  <c r="BW118" i="51"/>
  <c r="BW119" i="51"/>
  <c r="BW120" i="51"/>
  <c r="BW121" i="51"/>
  <c r="BW122" i="51"/>
  <c r="BW123" i="51"/>
  <c r="BW124" i="51"/>
  <c r="BW125" i="51"/>
  <c r="BW126" i="51"/>
  <c r="BW127" i="51"/>
  <c r="BW128" i="51"/>
  <c r="BW129" i="51"/>
  <c r="BW130" i="51"/>
  <c r="BW131" i="51"/>
  <c r="BW132" i="51"/>
  <c r="BW133" i="51"/>
  <c r="BW134" i="51"/>
  <c r="BW135" i="51"/>
  <c r="BW136" i="51"/>
  <c r="BW137" i="51"/>
  <c r="BW138" i="51"/>
  <c r="BW139" i="51"/>
  <c r="BW140" i="51"/>
  <c r="BW141" i="51"/>
  <c r="BW142" i="51"/>
  <c r="BW143" i="51"/>
  <c r="BW144" i="51"/>
  <c r="BW145" i="51"/>
  <c r="BW146" i="51"/>
  <c r="BW147" i="51"/>
  <c r="BW148" i="51"/>
  <c r="BW149" i="51"/>
  <c r="BW150" i="51"/>
  <c r="BW151" i="51"/>
  <c r="BW152" i="51"/>
  <c r="BW153" i="51"/>
  <c r="BW154" i="51"/>
  <c r="BW155" i="51"/>
  <c r="BW156" i="51"/>
  <c r="BW157" i="51"/>
  <c r="BW158" i="51"/>
  <c r="BW159" i="51"/>
  <c r="BW160" i="51"/>
  <c r="BW161" i="51"/>
  <c r="BW162" i="51"/>
  <c r="BW163" i="51"/>
  <c r="BW164" i="51"/>
  <c r="BW165" i="51"/>
  <c r="BW166" i="51"/>
  <c r="BW167" i="51"/>
  <c r="BW168" i="51"/>
  <c r="BW169" i="51"/>
  <c r="BW170" i="51"/>
  <c r="BW171" i="51"/>
  <c r="BW172" i="51"/>
  <c r="BW173" i="51"/>
  <c r="BW174" i="51"/>
  <c r="BW175" i="51"/>
  <c r="BW176" i="51"/>
  <c r="BW177" i="51"/>
  <c r="BW178" i="51"/>
  <c r="BW179" i="51"/>
  <c r="BW180" i="51"/>
  <c r="BW183" i="51"/>
  <c r="BW184" i="51"/>
  <c r="BW185" i="51"/>
  <c r="BW186" i="51"/>
  <c r="BW187" i="51"/>
  <c r="BW188" i="51"/>
  <c r="BW189" i="51"/>
  <c r="BW190" i="51"/>
  <c r="BW191" i="51"/>
  <c r="BW192" i="51"/>
  <c r="BW193" i="51"/>
  <c r="BW194" i="51"/>
  <c r="BW195" i="51"/>
  <c r="BW196" i="51"/>
  <c r="BW197" i="51"/>
  <c r="BW199" i="51"/>
  <c r="BW200" i="51"/>
  <c r="BW201" i="51"/>
  <c r="BW202" i="51"/>
  <c r="BW235" i="51"/>
  <c r="BW236" i="51"/>
  <c r="BW237" i="51"/>
  <c r="BW238" i="51"/>
  <c r="BW239" i="51"/>
  <c r="BW240" i="51"/>
  <c r="BW241" i="51"/>
  <c r="BW242" i="51"/>
  <c r="BW243" i="51"/>
  <c r="BW244" i="51"/>
  <c r="BW245" i="51"/>
  <c r="BW246" i="51"/>
  <c r="BW247" i="51"/>
  <c r="BW248" i="51"/>
  <c r="BW249" i="51"/>
  <c r="BW250" i="51"/>
  <c r="BW251" i="51"/>
  <c r="BW252" i="51"/>
  <c r="BW253" i="51"/>
  <c r="BW254" i="51"/>
  <c r="BW255" i="51"/>
  <c r="BW256" i="51"/>
  <c r="BW257" i="51"/>
  <c r="BW258" i="51"/>
  <c r="BW259" i="51"/>
  <c r="BW260" i="51"/>
  <c r="BW261" i="51"/>
  <c r="BW262" i="51"/>
  <c r="BW263" i="51"/>
  <c r="BW264" i="51"/>
  <c r="BW265" i="51"/>
  <c r="BW266" i="51"/>
  <c r="BW267" i="51"/>
  <c r="BW268" i="51"/>
  <c r="BW269" i="51"/>
  <c r="BW270" i="51"/>
  <c r="BW271" i="51"/>
  <c r="BW272" i="51"/>
  <c r="BW273" i="51"/>
  <c r="BW274" i="51"/>
  <c r="BW275" i="51"/>
  <c r="BW276" i="51"/>
  <c r="BW277" i="51"/>
  <c r="BW278" i="51"/>
  <c r="BW279" i="51"/>
  <c r="BW280" i="51"/>
  <c r="BW281" i="51"/>
  <c r="BW282" i="51"/>
  <c r="BW283" i="51"/>
  <c r="BW284" i="51"/>
  <c r="BW285" i="51"/>
  <c r="BW286" i="51"/>
  <c r="BW287" i="51"/>
  <c r="BW288" i="51"/>
  <c r="BW289" i="51"/>
  <c r="BW290" i="51"/>
  <c r="BW291" i="51"/>
  <c r="BW292" i="51"/>
  <c r="BW293" i="51"/>
  <c r="BW294" i="51"/>
  <c r="BW295" i="51"/>
  <c r="BW296" i="51"/>
  <c r="BW297" i="51"/>
  <c r="BW298" i="51"/>
  <c r="BW299" i="51"/>
  <c r="BW300" i="51"/>
  <c r="BW301" i="51"/>
  <c r="BW302" i="51"/>
  <c r="BW303" i="51"/>
  <c r="BW304" i="51"/>
  <c r="BW305" i="51"/>
  <c r="BW306" i="51"/>
  <c r="BW307" i="51"/>
  <c r="BW308" i="51"/>
  <c r="BW309" i="51"/>
  <c r="BW310" i="51"/>
  <c r="BW311" i="51"/>
  <c r="BW312" i="51"/>
  <c r="BW313" i="51"/>
  <c r="BW314" i="51"/>
  <c r="BW315" i="51"/>
  <c r="BW316" i="51"/>
  <c r="BW317" i="51"/>
  <c r="BW318" i="51"/>
  <c r="BW319" i="51"/>
  <c r="BW320" i="51"/>
  <c r="BW321" i="51"/>
  <c r="BW323" i="51"/>
  <c r="BW324" i="51"/>
  <c r="BW325" i="51"/>
  <c r="BW326" i="51"/>
  <c r="BW327" i="51"/>
  <c r="BW328" i="51"/>
  <c r="BW329" i="51"/>
  <c r="BW330" i="51"/>
  <c r="BW331" i="51"/>
  <c r="BW332" i="51"/>
  <c r="BW333" i="51"/>
  <c r="BW334" i="51"/>
  <c r="BW335" i="51"/>
  <c r="BW336" i="51"/>
  <c r="BW337" i="51"/>
  <c r="BW338" i="51"/>
  <c r="BW339" i="51"/>
  <c r="BW340" i="51"/>
  <c r="BW341" i="51"/>
  <c r="BW342" i="51"/>
  <c r="BW343" i="51"/>
  <c r="BW344" i="51"/>
  <c r="BW345" i="51"/>
  <c r="BW346" i="51"/>
  <c r="BW348" i="51"/>
  <c r="BW349" i="51"/>
  <c r="BW350" i="51"/>
  <c r="BW351" i="51"/>
  <c r="BW352" i="51"/>
  <c r="BW354" i="51"/>
  <c r="BW355" i="51"/>
  <c r="BW356" i="51"/>
  <c r="BW357" i="51"/>
  <c r="BW358" i="51"/>
  <c r="BW359" i="51"/>
  <c r="BW360" i="51"/>
  <c r="BW361" i="51"/>
  <c r="BW362" i="51"/>
  <c r="BW363" i="51"/>
  <c r="BW364" i="51"/>
  <c r="BW365" i="51"/>
  <c r="BW366" i="51"/>
  <c r="BW367" i="51"/>
  <c r="BW368" i="51"/>
  <c r="BW369" i="51"/>
  <c r="BW370" i="51"/>
  <c r="BW371" i="51"/>
  <c r="BW372" i="51"/>
  <c r="BW373" i="51"/>
  <c r="BW374" i="51"/>
  <c r="BW375" i="51"/>
  <c r="BW376" i="51"/>
  <c r="BW377" i="51"/>
  <c r="BW378" i="51"/>
  <c r="BW379" i="51"/>
  <c r="BW380" i="51"/>
  <c r="BW381" i="51"/>
  <c r="BW382" i="51"/>
  <c r="BW383" i="51"/>
  <c r="BW384" i="51"/>
  <c r="BW385" i="51"/>
  <c r="BW386" i="51"/>
  <c r="BW387" i="51"/>
  <c r="BW388" i="51"/>
  <c r="BW389" i="51"/>
  <c r="BW390" i="51"/>
  <c r="BW391" i="51"/>
  <c r="BW392" i="51"/>
  <c r="BW393" i="51"/>
  <c r="BW394" i="51"/>
  <c r="BW395" i="51"/>
  <c r="BW397" i="51"/>
  <c r="BW398" i="51"/>
  <c r="BW399" i="51"/>
  <c r="BX57" i="51"/>
  <c r="BX48" i="51"/>
  <c r="BX49" i="51"/>
  <c r="BX50" i="51"/>
  <c r="BX51" i="51"/>
  <c r="BX52" i="51"/>
  <c r="BX53" i="51"/>
  <c r="BX54" i="51"/>
  <c r="BX55" i="51"/>
  <c r="BX56" i="51"/>
  <c r="BW5" i="51"/>
  <c r="BX82" i="51"/>
  <c r="BX83" i="51"/>
  <c r="BX84" i="51"/>
  <c r="BX85" i="51"/>
  <c r="BX86" i="51"/>
  <c r="BX87" i="51"/>
  <c r="BX88" i="51"/>
  <c r="BX89" i="51"/>
  <c r="BX90" i="51"/>
  <c r="BX91" i="51"/>
  <c r="BX92" i="51"/>
  <c r="BS36" i="51"/>
  <c r="L56" i="51"/>
  <c r="Q56" i="51"/>
  <c r="L49" i="51"/>
  <c r="Q49" i="51"/>
  <c r="L50" i="51"/>
  <c r="Q50" i="51"/>
  <c r="L51" i="51"/>
  <c r="Q51" i="51"/>
  <c r="L52" i="51"/>
  <c r="Q52" i="51"/>
  <c r="L53" i="51"/>
  <c r="Q53" i="51"/>
  <c r="L54" i="51"/>
  <c r="Q54" i="51"/>
  <c r="L55" i="51"/>
  <c r="Q55" i="51"/>
  <c r="Q48" i="51"/>
  <c r="L48" i="51"/>
  <c r="L86" i="51"/>
  <c r="Q86" i="51"/>
  <c r="Q82" i="51"/>
  <c r="L82" i="51"/>
  <c r="BM82" i="51"/>
  <c r="CH36" i="51"/>
  <c r="L59" i="51"/>
  <c r="L60" i="51"/>
  <c r="L61" i="51"/>
  <c r="L62" i="51"/>
  <c r="L63" i="51"/>
  <c r="L64" i="51"/>
  <c r="L65" i="51"/>
  <c r="L66" i="51"/>
  <c r="L67" i="51"/>
  <c r="L68" i="51"/>
  <c r="L69" i="51"/>
  <c r="L70" i="51"/>
  <c r="L71" i="51"/>
  <c r="L72" i="51"/>
  <c r="L73" i="51"/>
  <c r="L74" i="51"/>
  <c r="L75" i="51"/>
  <c r="L76" i="51"/>
  <c r="L77" i="51"/>
  <c r="L78" i="51"/>
  <c r="L79" i="51"/>
  <c r="L80" i="51"/>
  <c r="L81" i="51"/>
  <c r="L83" i="51"/>
  <c r="L84" i="51"/>
  <c r="L85" i="51"/>
  <c r="L87" i="51"/>
  <c r="L88" i="51"/>
  <c r="L58" i="51"/>
  <c r="L6" i="51"/>
  <c r="L7" i="51"/>
  <c r="L8" i="51"/>
  <c r="L9" i="51"/>
  <c r="L10" i="51"/>
  <c r="L11" i="51"/>
  <c r="L12" i="51"/>
  <c r="L13" i="51"/>
  <c r="L14" i="51"/>
  <c r="L15" i="51"/>
  <c r="L16" i="51"/>
  <c r="L17" i="51"/>
  <c r="L18" i="51"/>
  <c r="L19" i="51"/>
  <c r="L20" i="51"/>
  <c r="L21" i="51"/>
  <c r="L22" i="51"/>
  <c r="L23" i="51"/>
  <c r="L24" i="51"/>
  <c r="L25" i="51"/>
  <c r="L26" i="51"/>
  <c r="L27" i="51"/>
  <c r="L28" i="51"/>
  <c r="L29" i="51"/>
  <c r="L30" i="51"/>
  <c r="L31" i="51"/>
  <c r="L32" i="51"/>
  <c r="L33" i="51"/>
  <c r="L34" i="51"/>
  <c r="L35" i="51"/>
  <c r="L36" i="51"/>
  <c r="L37" i="51"/>
  <c r="L38" i="51"/>
  <c r="L39" i="51"/>
  <c r="L40" i="51"/>
  <c r="L41" i="51"/>
  <c r="L42" i="51"/>
  <c r="L43" i="51"/>
  <c r="L44" i="51"/>
  <c r="L45" i="51"/>
  <c r="L46" i="51"/>
  <c r="L47" i="51"/>
  <c r="L57" i="51"/>
  <c r="L5" i="51"/>
  <c r="BX25" i="51"/>
  <c r="BX26" i="51"/>
  <c r="BX27" i="51"/>
  <c r="BX28" i="51"/>
  <c r="BX29" i="51"/>
  <c r="BX30" i="51"/>
  <c r="BX31" i="51"/>
  <c r="BX32" i="51"/>
  <c r="BX33" i="51"/>
  <c r="BX34" i="51"/>
  <c r="BX35" i="51"/>
  <c r="BX36" i="51"/>
  <c r="BX37" i="51"/>
  <c r="BX38" i="51"/>
  <c r="BX39" i="51"/>
  <c r="BX40" i="51"/>
  <c r="BX41" i="51"/>
  <c r="BX42" i="51"/>
  <c r="BX43" i="51"/>
  <c r="BX44" i="51"/>
  <c r="BX45" i="51"/>
  <c r="BX46" i="51"/>
  <c r="BX47" i="51"/>
  <c r="BX58" i="51"/>
  <c r="BX59" i="51"/>
  <c r="BX60" i="51"/>
  <c r="BX61" i="51"/>
  <c r="BX62" i="51"/>
  <c r="BX63" i="51"/>
  <c r="BX64" i="51"/>
  <c r="BX65" i="51"/>
  <c r="BX66" i="51"/>
  <c r="BX67" i="51"/>
  <c r="BX68" i="51"/>
  <c r="BX69" i="51"/>
  <c r="BX70" i="51"/>
  <c r="BX71" i="51"/>
  <c r="BX72" i="51"/>
  <c r="BX73" i="51"/>
  <c r="BX74" i="51"/>
  <c r="BX75" i="51"/>
  <c r="BX76" i="51"/>
  <c r="BX77" i="51"/>
  <c r="BX78" i="51"/>
  <c r="BX79" i="51"/>
  <c r="BX80" i="51"/>
  <c r="BX81" i="51"/>
  <c r="BS45" i="51"/>
  <c r="CH45" i="51"/>
  <c r="Q32" i="51"/>
  <c r="Q57" i="51"/>
  <c r="Q46" i="51"/>
  <c r="Q45" i="51"/>
  <c r="Q44" i="51"/>
  <c r="Q42" i="51"/>
  <c r="Q41" i="51"/>
  <c r="Q40" i="51"/>
  <c r="Q33" i="51"/>
  <c r="Q24" i="51"/>
  <c r="BS41" i="51"/>
  <c r="BS1262" i="51"/>
  <c r="Q25" i="51"/>
  <c r="Q26" i="51"/>
  <c r="Q27" i="51"/>
  <c r="Q28" i="51"/>
  <c r="Q29" i="51"/>
  <c r="Q30" i="51"/>
  <c r="Q31" i="51"/>
  <c r="Q39" i="51"/>
  <c r="Q43" i="51"/>
  <c r="Q47" i="51"/>
  <c r="Q384" i="51"/>
  <c r="Q383" i="51"/>
  <c r="Q382" i="51"/>
  <c r="Q381" i="51"/>
  <c r="Q380" i="51"/>
  <c r="Q379" i="51"/>
  <c r="Q378" i="51"/>
  <c r="Q377" i="51"/>
  <c r="Q376" i="51"/>
  <c r="Q375" i="51"/>
  <c r="Q374" i="51"/>
  <c r="Q373" i="51"/>
  <c r="Q372" i="51"/>
  <c r="Q371" i="51"/>
  <c r="Q370" i="51"/>
  <c r="Q369" i="51"/>
  <c r="Q368" i="51"/>
  <c r="Q367" i="51"/>
  <c r="Q366" i="51"/>
  <c r="Q365" i="51"/>
  <c r="Q364" i="51"/>
  <c r="Q363" i="51"/>
  <c r="Q362" i="51"/>
  <c r="Q361" i="51"/>
  <c r="Q360" i="51"/>
  <c r="Q359" i="51"/>
  <c r="Q358" i="51"/>
  <c r="Q357" i="51"/>
  <c r="Q356" i="51"/>
  <c r="Q355" i="51"/>
  <c r="Q354" i="51"/>
  <c r="Q352" i="51"/>
  <c r="Q351" i="51"/>
  <c r="Q350" i="51"/>
  <c r="Q349" i="51"/>
  <c r="Q348" i="51"/>
  <c r="Q346" i="51"/>
  <c r="Q345" i="51"/>
  <c r="Q344" i="51"/>
  <c r="Q343" i="51"/>
  <c r="Q342" i="51"/>
  <c r="Q341" i="51"/>
  <c r="Q340" i="51"/>
  <c r="Q339" i="51"/>
  <c r="Q338" i="51"/>
  <c r="Q337" i="51"/>
  <c r="Q336" i="51"/>
  <c r="Q335" i="51"/>
  <c r="Q334" i="51"/>
  <c r="Q333" i="51"/>
  <c r="Q332" i="51"/>
  <c r="Q331" i="51"/>
  <c r="Q330" i="51"/>
  <c r="Q329" i="51"/>
  <c r="Q328" i="51"/>
  <c r="Q327" i="51"/>
  <c r="Q326" i="51"/>
  <c r="Q325" i="51"/>
  <c r="Q324" i="51"/>
  <c r="Q323" i="51"/>
  <c r="Q321" i="51"/>
  <c r="Q320" i="51"/>
  <c r="Q319" i="51"/>
  <c r="Q318" i="51"/>
  <c r="Q317" i="51"/>
  <c r="Q316" i="51"/>
  <c r="Q315" i="51"/>
  <c r="Q314" i="51"/>
  <c r="Q313" i="51"/>
  <c r="Q312" i="51"/>
  <c r="Q311" i="51"/>
  <c r="Q310" i="51"/>
  <c r="Q309" i="51"/>
  <c r="Q308" i="51"/>
  <c r="Q307" i="51"/>
  <c r="Q306" i="51"/>
  <c r="Q305" i="51"/>
  <c r="Q304" i="51"/>
  <c r="Q303" i="51"/>
  <c r="Q302" i="51"/>
  <c r="Q301" i="51"/>
  <c r="Q300" i="51"/>
  <c r="Q299" i="51"/>
  <c r="Q298" i="51"/>
  <c r="Q297" i="51"/>
  <c r="Q296" i="51"/>
  <c r="Q295" i="51"/>
  <c r="Q294" i="51"/>
  <c r="Q293" i="51"/>
  <c r="Q292" i="51"/>
  <c r="Q291" i="51"/>
  <c r="Q290" i="51"/>
  <c r="Q289" i="51"/>
  <c r="Q288" i="51"/>
  <c r="Q287" i="51"/>
  <c r="Q286" i="51"/>
  <c r="Q285" i="51"/>
  <c r="Q284" i="51"/>
  <c r="Q283" i="51"/>
  <c r="Q282" i="51"/>
  <c r="Q281" i="51"/>
  <c r="Q280" i="51"/>
  <c r="Q279" i="51"/>
  <c r="Q278" i="51"/>
  <c r="Q277" i="51"/>
  <c r="Q276" i="51"/>
  <c r="Q275" i="51"/>
  <c r="Q274" i="51"/>
  <c r="Q273" i="51"/>
  <c r="Q272" i="51"/>
  <c r="Q271" i="51"/>
  <c r="Q270" i="51"/>
  <c r="Q269" i="51"/>
  <c r="Q268" i="51"/>
  <c r="Q267" i="51"/>
  <c r="Q266" i="51"/>
  <c r="Q265" i="51"/>
  <c r="Q264" i="51"/>
  <c r="Q263" i="51"/>
  <c r="Q262" i="51"/>
  <c r="Q261" i="51"/>
  <c r="Q260" i="51"/>
  <c r="Q259" i="51"/>
  <c r="Q258" i="51"/>
  <c r="Q257" i="51"/>
  <c r="Q256" i="51"/>
  <c r="Q255" i="51"/>
  <c r="Q254" i="51"/>
  <c r="Q253" i="51"/>
  <c r="Q252" i="51"/>
  <c r="Q251" i="51"/>
  <c r="Q250" i="51"/>
  <c r="Q249" i="51"/>
  <c r="Q248" i="51"/>
  <c r="Q247" i="51"/>
  <c r="Q246" i="51"/>
  <c r="Q245" i="51"/>
  <c r="Q244" i="51"/>
  <c r="Q243" i="51"/>
  <c r="Q242" i="51"/>
  <c r="Q241" i="51"/>
  <c r="Q240" i="51"/>
  <c r="Q239" i="51"/>
  <c r="Q238" i="51"/>
  <c r="Q237" i="51"/>
  <c r="Q236" i="51"/>
  <c r="Q235" i="51"/>
  <c r="Q202" i="51"/>
  <c r="Q201" i="51"/>
  <c r="Q200" i="51"/>
  <c r="Q199" i="51"/>
  <c r="Q197" i="51"/>
  <c r="Q196" i="51"/>
  <c r="Q195" i="51"/>
  <c r="Q194" i="51"/>
  <c r="Q193" i="51"/>
  <c r="Q192" i="51"/>
  <c r="Q191" i="51"/>
  <c r="Q190" i="51"/>
  <c r="Q189" i="51"/>
  <c r="Q188" i="51"/>
  <c r="Q187" i="51"/>
  <c r="Q186" i="51"/>
  <c r="Q185" i="51"/>
  <c r="Q184" i="51"/>
  <c r="Q183" i="51"/>
  <c r="Q180" i="51"/>
  <c r="Q179" i="51"/>
  <c r="Q178" i="51"/>
  <c r="Q177" i="51"/>
  <c r="Q176" i="51"/>
  <c r="Q175" i="51"/>
  <c r="Q174" i="51"/>
  <c r="Q173" i="51"/>
  <c r="Q172" i="51"/>
  <c r="Q171" i="51"/>
  <c r="Q170" i="51"/>
  <c r="Q169" i="51"/>
  <c r="Q168" i="51"/>
  <c r="Q167" i="51"/>
  <c r="Q166" i="51"/>
  <c r="Q165" i="51"/>
  <c r="Q164" i="51"/>
  <c r="Q163" i="51"/>
  <c r="Q162" i="51"/>
  <c r="Q161" i="51"/>
  <c r="Q160" i="51"/>
  <c r="Q159" i="51"/>
  <c r="Q158" i="51"/>
  <c r="Q157" i="51"/>
  <c r="Q156" i="51"/>
  <c r="Q155" i="51"/>
  <c r="Q154" i="51"/>
  <c r="Q153" i="51"/>
  <c r="Q152" i="51"/>
  <c r="Q151" i="51"/>
  <c r="Q150" i="51"/>
  <c r="Q149" i="51"/>
  <c r="Q148" i="51"/>
  <c r="Q147" i="51"/>
  <c r="Q146" i="51"/>
  <c r="Q145" i="51"/>
  <c r="Q144" i="51"/>
  <c r="Q143" i="51"/>
  <c r="Q142" i="51"/>
  <c r="Q141" i="51"/>
  <c r="Q140" i="51"/>
  <c r="Q139" i="51"/>
  <c r="Q138" i="51"/>
  <c r="Q137" i="51"/>
  <c r="Q136" i="51"/>
  <c r="Q135" i="51"/>
  <c r="Q134" i="51"/>
  <c r="Q133" i="51"/>
  <c r="Q132" i="51"/>
  <c r="Q131" i="51"/>
  <c r="Q130" i="51"/>
  <c r="Q129" i="51"/>
  <c r="Q128" i="51"/>
  <c r="Q127" i="51"/>
  <c r="Q126" i="51"/>
  <c r="Q125" i="51"/>
  <c r="Q124" i="51"/>
  <c r="Q123" i="51"/>
  <c r="Q122" i="51"/>
  <c r="Q121" i="51"/>
  <c r="Q120" i="51"/>
  <c r="Q119" i="51"/>
  <c r="Q118" i="51"/>
  <c r="Q117" i="51"/>
  <c r="Q116" i="51"/>
  <c r="Q115" i="51"/>
  <c r="Q114" i="51"/>
  <c r="Q113" i="51"/>
  <c r="Q112" i="51"/>
  <c r="Q111" i="51"/>
  <c r="Q110" i="51"/>
  <c r="Q109" i="51"/>
  <c r="Q108" i="51"/>
  <c r="Q107" i="51"/>
  <c r="Q106" i="51"/>
  <c r="Q105" i="51"/>
  <c r="Q104" i="51"/>
  <c r="Q103" i="51"/>
  <c r="Q102" i="51"/>
  <c r="Q101" i="51"/>
  <c r="Q100" i="51"/>
  <c r="Q99" i="51"/>
  <c r="Q98" i="51"/>
  <c r="Q97" i="51"/>
  <c r="Q96" i="51"/>
  <c r="Q95" i="51"/>
  <c r="Q94" i="51"/>
  <c r="Q93" i="51"/>
  <c r="Q92" i="51"/>
  <c r="Q91" i="51"/>
  <c r="Q90" i="51"/>
  <c r="Q89" i="51"/>
  <c r="Q88" i="51"/>
  <c r="Q87" i="51"/>
  <c r="Q85" i="51"/>
  <c r="Q84" i="51"/>
  <c r="Q83" i="51"/>
  <c r="Q81" i="51"/>
  <c r="Q80" i="51"/>
  <c r="Q79" i="51"/>
  <c r="Q78" i="51"/>
  <c r="Q77" i="51"/>
  <c r="Q76" i="51"/>
  <c r="Q75" i="51"/>
  <c r="Q74" i="51"/>
  <c r="Q73" i="51"/>
  <c r="Q72" i="51"/>
  <c r="Q71" i="51"/>
  <c r="Q70" i="51"/>
  <c r="Q69" i="51"/>
  <c r="Q68" i="51"/>
  <c r="Q67" i="51"/>
  <c r="Q66" i="51"/>
  <c r="Q65" i="51"/>
  <c r="Q64" i="51"/>
  <c r="Q63" i="51"/>
  <c r="Q62" i="51"/>
  <c r="Q61" i="51"/>
  <c r="Q60" i="51"/>
  <c r="Q59" i="51"/>
  <c r="Q58" i="51"/>
  <c r="Q23" i="51"/>
  <c r="Q22" i="51"/>
  <c r="Q21" i="51"/>
  <c r="Q20" i="51"/>
  <c r="Q19" i="51"/>
  <c r="Q18" i="51"/>
  <c r="Q17" i="51"/>
  <c r="Q16" i="51"/>
  <c r="Q15" i="51"/>
  <c r="Q14" i="51"/>
  <c r="Q13" i="51"/>
  <c r="Q12" i="51"/>
  <c r="Q11" i="51"/>
  <c r="Q10" i="51"/>
  <c r="Q9" i="51"/>
  <c r="Q8" i="51"/>
  <c r="Q7" i="51"/>
  <c r="Q6" i="51"/>
  <c r="BX404" i="51"/>
  <c r="BX399" i="51"/>
  <c r="BX398" i="51"/>
  <c r="BX397" i="51"/>
  <c r="BX395" i="51"/>
  <c r="BX394" i="51"/>
  <c r="BX393" i="51"/>
  <c r="BX392" i="51"/>
  <c r="BX391" i="51"/>
  <c r="BX390" i="51"/>
  <c r="BX389" i="51"/>
  <c r="BX388" i="51"/>
  <c r="BX387" i="51"/>
  <c r="BX386" i="51"/>
  <c r="BX385" i="51"/>
  <c r="BX384" i="51"/>
  <c r="BX383" i="51"/>
  <c r="BX382" i="51"/>
  <c r="BX381" i="51"/>
  <c r="BX380" i="51"/>
  <c r="BX379" i="51"/>
  <c r="BX378" i="51"/>
  <c r="BX377" i="51"/>
  <c r="BX376" i="51"/>
  <c r="BX375" i="51"/>
  <c r="BX374" i="51"/>
  <c r="BX373" i="51"/>
  <c r="BX372" i="51"/>
  <c r="BX371" i="51"/>
  <c r="BX370" i="51"/>
  <c r="BX369" i="51"/>
  <c r="BX368" i="51"/>
  <c r="BX367" i="51"/>
  <c r="BX366" i="51"/>
  <c r="BX365" i="51"/>
  <c r="BX364" i="51"/>
  <c r="BX363" i="51"/>
  <c r="BX362" i="51"/>
  <c r="BX361" i="51"/>
  <c r="BX360" i="51"/>
  <c r="BX359" i="51"/>
  <c r="BX358" i="51"/>
  <c r="BX357" i="51"/>
  <c r="BX356" i="51"/>
  <c r="BX355" i="51"/>
  <c r="BX354" i="51"/>
  <c r="BX352" i="51"/>
  <c r="BX351" i="51"/>
  <c r="BX350" i="51"/>
  <c r="BX349" i="51"/>
  <c r="BX348" i="51"/>
  <c r="BX346" i="51"/>
  <c r="BX345" i="51"/>
  <c r="BX344" i="51"/>
  <c r="BX343" i="51"/>
  <c r="BX342" i="51"/>
  <c r="BX341" i="51"/>
  <c r="BX340" i="51"/>
  <c r="BX339" i="51"/>
  <c r="BX338" i="51"/>
  <c r="BX337" i="51"/>
  <c r="BX336" i="51"/>
  <c r="BX335" i="51"/>
  <c r="BX334" i="51"/>
  <c r="BX333" i="51"/>
  <c r="BX332" i="51"/>
  <c r="BX331" i="51"/>
  <c r="BX330" i="51"/>
  <c r="BX329" i="51"/>
  <c r="BX328" i="51"/>
  <c r="BX327" i="51"/>
  <c r="BX326" i="51"/>
  <c r="BX325" i="51"/>
  <c r="BX324" i="51"/>
  <c r="BX323" i="51"/>
  <c r="BX321" i="51"/>
  <c r="BX320" i="51"/>
  <c r="BX319" i="51"/>
  <c r="BX318" i="51"/>
  <c r="BX317" i="51"/>
  <c r="BX316" i="51"/>
  <c r="BX315" i="51"/>
  <c r="BX314" i="51"/>
  <c r="BX313" i="51"/>
  <c r="BX312" i="51"/>
  <c r="BX311" i="51"/>
  <c r="BX310" i="51"/>
  <c r="BX309" i="51"/>
  <c r="BX308" i="51"/>
  <c r="BX307" i="51"/>
  <c r="BX306" i="51"/>
  <c r="BX305" i="51"/>
  <c r="BX304" i="51"/>
  <c r="BX303" i="51"/>
  <c r="BX302" i="51"/>
  <c r="BX301" i="51"/>
  <c r="BX300" i="51"/>
  <c r="BX299" i="51"/>
  <c r="BX298" i="51"/>
  <c r="BX297" i="51"/>
  <c r="BX296" i="51"/>
  <c r="BX295" i="51"/>
  <c r="BX294" i="51"/>
  <c r="BX293" i="51"/>
  <c r="BX292" i="51"/>
  <c r="BX291" i="51"/>
  <c r="BX290" i="51"/>
  <c r="BX289" i="51"/>
  <c r="BX288" i="51"/>
  <c r="BX287" i="51"/>
  <c r="BX286" i="51"/>
  <c r="BX285" i="51"/>
  <c r="BX284" i="51"/>
  <c r="BX283" i="51"/>
  <c r="BX282" i="51"/>
  <c r="BX281" i="51"/>
  <c r="BX280" i="51"/>
  <c r="BX279" i="51"/>
  <c r="BX278" i="51"/>
  <c r="BX277" i="51"/>
  <c r="BX276" i="51"/>
  <c r="BX275" i="51"/>
  <c r="BX274" i="51"/>
  <c r="BX273" i="51"/>
  <c r="BX272" i="51"/>
  <c r="BX271" i="51"/>
  <c r="BX270" i="51"/>
  <c r="BX269" i="51"/>
  <c r="BX268" i="51"/>
  <c r="BX267" i="51"/>
  <c r="BX266" i="51"/>
  <c r="BX265" i="51"/>
  <c r="BX264" i="51"/>
  <c r="BX263" i="51"/>
  <c r="BX262" i="51"/>
  <c r="BX261" i="51"/>
  <c r="BX260" i="51"/>
  <c r="BX259" i="51"/>
  <c r="BX258" i="51"/>
  <c r="BX257" i="51"/>
  <c r="BX256" i="51"/>
  <c r="BX255" i="51"/>
  <c r="BX254" i="51"/>
  <c r="BX253" i="51"/>
  <c r="BX252" i="51"/>
  <c r="BX251" i="51"/>
  <c r="BX250" i="51"/>
  <c r="BX249" i="51"/>
  <c r="BX248" i="51"/>
  <c r="BX247" i="51"/>
  <c r="BX246" i="51"/>
  <c r="BX245" i="51"/>
  <c r="BX244" i="51"/>
  <c r="BX243" i="51"/>
  <c r="BX242" i="51"/>
  <c r="BX241" i="51"/>
  <c r="BX240" i="51"/>
  <c r="BX239" i="51"/>
  <c r="BX238" i="51"/>
  <c r="BX237" i="51"/>
  <c r="BX236" i="51"/>
  <c r="BX235" i="51"/>
  <c r="BX202" i="51"/>
  <c r="BX201" i="51"/>
  <c r="BX200" i="51"/>
  <c r="BX199" i="51"/>
  <c r="BX197" i="51"/>
  <c r="BX196" i="51"/>
  <c r="BX195" i="51"/>
  <c r="BX194" i="51"/>
  <c r="BX193" i="51"/>
  <c r="BX192" i="51"/>
  <c r="BX191" i="51"/>
  <c r="BX190" i="51"/>
  <c r="BX189" i="51"/>
  <c r="BX188" i="51"/>
  <c r="BX187" i="51"/>
  <c r="BX186" i="51"/>
  <c r="BX185" i="51"/>
  <c r="BX184" i="51"/>
  <c r="BX183" i="51"/>
  <c r="BX180" i="51"/>
  <c r="BX179" i="51"/>
  <c r="BX178" i="51"/>
  <c r="BX177" i="51"/>
  <c r="BX176" i="51"/>
  <c r="BX175" i="51"/>
  <c r="BX174" i="51"/>
  <c r="BX173" i="51"/>
  <c r="BX172" i="51"/>
  <c r="BX171" i="51"/>
  <c r="BX170" i="51"/>
  <c r="BX169" i="51"/>
  <c r="BX168" i="51"/>
  <c r="BX167" i="51"/>
  <c r="BX166" i="51"/>
  <c r="BX165" i="51"/>
  <c r="BX164" i="51"/>
  <c r="BX163" i="51"/>
  <c r="BX162" i="51"/>
  <c r="BX161" i="51"/>
  <c r="BX160" i="51"/>
  <c r="BX159" i="51"/>
  <c r="BX158" i="51"/>
  <c r="BX157" i="51"/>
  <c r="BX156" i="51"/>
  <c r="BX155" i="51"/>
  <c r="BX154" i="51"/>
  <c r="BX153" i="51"/>
  <c r="BX152" i="51"/>
  <c r="BX151" i="51"/>
  <c r="BX150" i="51"/>
  <c r="BX149" i="51"/>
  <c r="BX148" i="51"/>
  <c r="BX147" i="51"/>
  <c r="BX146" i="51"/>
  <c r="BX145" i="51"/>
  <c r="BX144" i="51"/>
  <c r="BX143" i="51"/>
  <c r="BX142" i="51"/>
  <c r="BX141" i="51"/>
  <c r="BX140" i="51"/>
  <c r="BX139" i="51"/>
  <c r="BX138" i="51"/>
  <c r="BX137" i="51"/>
  <c r="BX136" i="51"/>
  <c r="BX135" i="51"/>
  <c r="BX134" i="51"/>
  <c r="BX133" i="51"/>
  <c r="BX132" i="51"/>
  <c r="BX131" i="51"/>
  <c r="BX130" i="51"/>
  <c r="BX129" i="51"/>
  <c r="BX128" i="51"/>
  <c r="BX127" i="51"/>
  <c r="BX126" i="51"/>
  <c r="BX125" i="51"/>
  <c r="BX124" i="51"/>
  <c r="BX123" i="51"/>
  <c r="BX122" i="51"/>
  <c r="BX121" i="51"/>
  <c r="BX120" i="51"/>
  <c r="BX119" i="51"/>
  <c r="BX118" i="51"/>
  <c r="BX117" i="51"/>
  <c r="BX116" i="51"/>
  <c r="BX115" i="51"/>
  <c r="BX114" i="51"/>
  <c r="BX113" i="51"/>
  <c r="BX112" i="51"/>
  <c r="BX111" i="51"/>
  <c r="BX110" i="51"/>
  <c r="BX109" i="51"/>
  <c r="BX108" i="51"/>
  <c r="BX107" i="51"/>
  <c r="BX106" i="51"/>
  <c r="BX105" i="51"/>
  <c r="BX104" i="51"/>
  <c r="BX103" i="51"/>
  <c r="BX102" i="51"/>
  <c r="BX101" i="51"/>
  <c r="BX100" i="51"/>
  <c r="BX99" i="51"/>
  <c r="BX98" i="51"/>
  <c r="BX97" i="51"/>
  <c r="BX96" i="51"/>
  <c r="BX95" i="51"/>
  <c r="BX94" i="51"/>
  <c r="BX93" i="51"/>
  <c r="BX24" i="51"/>
  <c r="BX23" i="51"/>
  <c r="BX22" i="51"/>
  <c r="BX21" i="51"/>
  <c r="BX20" i="51"/>
  <c r="BX19" i="51"/>
  <c r="BX18" i="51"/>
  <c r="BX17" i="51"/>
  <c r="BX16" i="51"/>
  <c r="BX15" i="51"/>
  <c r="BX14" i="51"/>
  <c r="BX13" i="51"/>
  <c r="BX12" i="51"/>
  <c r="BX11" i="51"/>
  <c r="BX10" i="51"/>
  <c r="BX9" i="51"/>
  <c r="BX8" i="51"/>
  <c r="BX7" i="51"/>
  <c r="BX6" i="51"/>
  <c r="Q5" i="51"/>
  <c r="BX5" i="51"/>
  <c r="CH41" i="51"/>
  <c r="CC445" i="51"/>
  <c r="CD445" i="51" s="1"/>
  <c r="CE445" i="51"/>
  <c r="W445" i="51" s="1"/>
  <c r="CA497" i="51" l="1"/>
  <c r="X497" i="51" s="1"/>
  <c r="CA718" i="51"/>
  <c r="X718" i="51" s="1"/>
  <c r="CA682" i="51"/>
  <c r="X682" i="51" s="1"/>
  <c r="CA670" i="51"/>
  <c r="X670" i="51" s="1"/>
  <c r="CA658" i="51"/>
  <c r="X658" i="51" s="1"/>
  <c r="CA646" i="51"/>
  <c r="X646" i="51" s="1"/>
  <c r="CA634" i="51"/>
  <c r="X634" i="51" s="1"/>
  <c r="CA622" i="51"/>
  <c r="X622" i="51" s="1"/>
  <c r="CA610" i="51"/>
  <c r="X610" i="51" s="1"/>
  <c r="CA598" i="51"/>
  <c r="X598" i="51" s="1"/>
  <c r="CA586" i="51"/>
  <c r="X586" i="51" s="1"/>
  <c r="CA574" i="51"/>
  <c r="X574" i="51" s="1"/>
  <c r="CA562" i="51"/>
  <c r="X562" i="51" s="1"/>
  <c r="CA550" i="51"/>
  <c r="X550" i="51" s="1"/>
  <c r="CA538" i="51"/>
  <c r="X538" i="51" s="1"/>
  <c r="CA526" i="51"/>
  <c r="X526" i="51" s="1"/>
  <c r="CA513" i="51"/>
  <c r="X513" i="51" s="1"/>
  <c r="CA501" i="51"/>
  <c r="X501" i="51" s="1"/>
  <c r="CA489" i="51"/>
  <c r="X489" i="51" s="1"/>
  <c r="CA452" i="51"/>
  <c r="X452" i="51" s="1"/>
  <c r="CA439" i="51"/>
  <c r="X439" i="51" s="1"/>
  <c r="CA427" i="51"/>
  <c r="X427" i="51" s="1"/>
  <c r="CA415" i="51"/>
  <c r="X415" i="51" s="1"/>
  <c r="CA403" i="51"/>
  <c r="X403" i="51" s="1"/>
  <c r="CA391" i="51"/>
  <c r="X391" i="51" s="1"/>
  <c r="CA379" i="51"/>
  <c r="X379" i="51" s="1"/>
  <c r="CA367" i="51"/>
  <c r="X367" i="51" s="1"/>
  <c r="CA355" i="51"/>
  <c r="X355" i="51" s="1"/>
  <c r="CA342" i="51"/>
  <c r="X342" i="51" s="1"/>
  <c r="CA318" i="51"/>
  <c r="X318" i="51" s="1"/>
  <c r="CA306" i="51"/>
  <c r="X306" i="51" s="1"/>
  <c r="CA294" i="51"/>
  <c r="X294" i="51" s="1"/>
  <c r="CA282" i="51"/>
  <c r="X282" i="51" s="1"/>
  <c r="CA270" i="51"/>
  <c r="X270" i="51" s="1"/>
  <c r="CA258" i="51"/>
  <c r="X258" i="51" s="1"/>
  <c r="CA246" i="51"/>
  <c r="X246" i="51" s="1"/>
  <c r="CA234" i="51"/>
  <c r="X234" i="51" s="1"/>
  <c r="CA222" i="51"/>
  <c r="X222" i="51" s="1"/>
  <c r="CA210" i="51"/>
  <c r="X210" i="51" s="1"/>
  <c r="CA173" i="51"/>
  <c r="X173" i="51" s="1"/>
  <c r="CA161" i="51"/>
  <c r="X161" i="51" s="1"/>
  <c r="CA149" i="51"/>
  <c r="X149" i="51" s="1"/>
  <c r="CA137" i="51"/>
  <c r="X137" i="51" s="1"/>
  <c r="CA125" i="51"/>
  <c r="X125" i="51" s="1"/>
  <c r="CA113" i="51"/>
  <c r="X113" i="51" s="1"/>
  <c r="CA101" i="51"/>
  <c r="X101" i="51" s="1"/>
  <c r="CA89" i="51"/>
  <c r="X89" i="51" s="1"/>
  <c r="CA77" i="51"/>
  <c r="X77" i="51" s="1"/>
  <c r="CA65" i="51"/>
  <c r="X65" i="51" s="1"/>
  <c r="CA53" i="51"/>
  <c r="X53" i="51" s="1"/>
  <c r="CA41" i="51"/>
  <c r="X41" i="51" s="1"/>
  <c r="CA29" i="51"/>
  <c r="X29" i="51" s="1"/>
  <c r="CA17" i="51"/>
  <c r="X17" i="51" s="1"/>
  <c r="CD668" i="51"/>
  <c r="CD662" i="51"/>
  <c r="CD656" i="51"/>
  <c r="CD650" i="51"/>
  <c r="CD644" i="51"/>
  <c r="CD638" i="51"/>
  <c r="CD632" i="51"/>
  <c r="CD626" i="51"/>
  <c r="CD667" i="51"/>
  <c r="CD661" i="51"/>
  <c r="CD655" i="51"/>
  <c r="CD649" i="51"/>
  <c r="CD643" i="51"/>
  <c r="CD637" i="51"/>
  <c r="CD631" i="51"/>
  <c r="CD625" i="51"/>
  <c r="CD666" i="51"/>
  <c r="CD660" i="51"/>
  <c r="CD654" i="51"/>
  <c r="CD648" i="51"/>
  <c r="CD642" i="51"/>
  <c r="CD636" i="51"/>
  <c r="CD630" i="51"/>
  <c r="CD624" i="51"/>
  <c r="CD200" i="51"/>
  <c r="CD665" i="51"/>
  <c r="CD659" i="51"/>
  <c r="CD653" i="51"/>
  <c r="CD647" i="51"/>
  <c r="CD641" i="51"/>
  <c r="CD635" i="51"/>
  <c r="CD629" i="51"/>
  <c r="CC623" i="51"/>
  <c r="CD623" i="51" s="1"/>
  <c r="CB623" i="51"/>
  <c r="CD664" i="51"/>
  <c r="CD658" i="51"/>
  <c r="CD652" i="51"/>
  <c r="CD646" i="51"/>
  <c r="CD640" i="51"/>
  <c r="CD634" i="51"/>
  <c r="CD628" i="51"/>
  <c r="CA719" i="51"/>
  <c r="X719" i="51" s="1"/>
  <c r="CA707" i="51"/>
  <c r="X707" i="51" s="1"/>
  <c r="CA695" i="51"/>
  <c r="X695" i="51" s="1"/>
  <c r="CA683" i="51"/>
  <c r="X683" i="51" s="1"/>
  <c r="CA671" i="51"/>
  <c r="X671" i="51" s="1"/>
  <c r="CA659" i="51"/>
  <c r="X659" i="51" s="1"/>
  <c r="CA647" i="51"/>
  <c r="X647" i="51" s="1"/>
  <c r="CA635" i="51"/>
  <c r="X635" i="51" s="1"/>
  <c r="CA623" i="51"/>
  <c r="X623" i="51" s="1"/>
  <c r="CA611" i="51"/>
  <c r="X611" i="51" s="1"/>
  <c r="CA599" i="51"/>
  <c r="X599" i="51" s="1"/>
  <c r="CA587" i="51"/>
  <c r="X587" i="51" s="1"/>
  <c r="CA575" i="51"/>
  <c r="X575" i="51" s="1"/>
  <c r="CA563" i="51"/>
  <c r="X563" i="51" s="1"/>
  <c r="CA551" i="51"/>
  <c r="X551" i="51" s="1"/>
  <c r="CA539" i="51"/>
  <c r="X539" i="51" s="1"/>
  <c r="CA527" i="51"/>
  <c r="X527" i="51" s="1"/>
  <c r="CA514" i="51"/>
  <c r="X514" i="51" s="1"/>
  <c r="CA502" i="51"/>
  <c r="X502" i="51" s="1"/>
  <c r="CA490" i="51"/>
  <c r="X490" i="51" s="1"/>
  <c r="CA453" i="51"/>
  <c r="X453" i="51" s="1"/>
  <c r="CA440" i="51"/>
  <c r="X440" i="51" s="1"/>
  <c r="CA428" i="51"/>
  <c r="X428" i="51" s="1"/>
  <c r="CA416" i="51"/>
  <c r="X416" i="51" s="1"/>
  <c r="CA404" i="51"/>
  <c r="X404" i="51" s="1"/>
  <c r="CA392" i="51"/>
  <c r="X392" i="51" s="1"/>
  <c r="CA380" i="51"/>
  <c r="X380" i="51" s="1"/>
  <c r="CA368" i="51"/>
  <c r="X368" i="51" s="1"/>
  <c r="CA356" i="51"/>
  <c r="X356" i="51" s="1"/>
  <c r="CA343" i="51"/>
  <c r="X343" i="51" s="1"/>
  <c r="CA331" i="51"/>
  <c r="X331" i="51" s="1"/>
  <c r="CA319" i="51"/>
  <c r="X319" i="51" s="1"/>
  <c r="CA307" i="51"/>
  <c r="X307" i="51" s="1"/>
  <c r="CA295" i="51"/>
  <c r="X295" i="51" s="1"/>
  <c r="CA283" i="51"/>
  <c r="X283" i="51" s="1"/>
  <c r="CA271" i="51"/>
  <c r="X271" i="51" s="1"/>
  <c r="CA259" i="51"/>
  <c r="X259" i="51" s="1"/>
  <c r="CA247" i="51"/>
  <c r="X247" i="51" s="1"/>
  <c r="CA235" i="51"/>
  <c r="X235" i="51" s="1"/>
  <c r="CA223" i="51"/>
  <c r="X223" i="51" s="1"/>
  <c r="CA211" i="51"/>
  <c r="X211" i="51" s="1"/>
  <c r="CA174" i="51"/>
  <c r="X174" i="51" s="1"/>
  <c r="CA162" i="51"/>
  <c r="X162" i="51" s="1"/>
  <c r="CA150" i="51"/>
  <c r="X150" i="51" s="1"/>
  <c r="CA138" i="51"/>
  <c r="X138" i="51" s="1"/>
  <c r="CA126" i="51"/>
  <c r="X126" i="51" s="1"/>
  <c r="CA114" i="51"/>
  <c r="X114" i="51" s="1"/>
  <c r="CA102" i="51"/>
  <c r="X102" i="51" s="1"/>
  <c r="CA90" i="51"/>
  <c r="X90" i="51" s="1"/>
  <c r="CA78" i="51"/>
  <c r="X78" i="51" s="1"/>
  <c r="CA66" i="51"/>
  <c r="X66" i="51" s="1"/>
  <c r="CA54" i="51"/>
  <c r="X54" i="51" s="1"/>
  <c r="CA42" i="51"/>
  <c r="X42" i="51" s="1"/>
  <c r="CA30" i="51"/>
  <c r="X30" i="51" s="1"/>
  <c r="CA18" i="51"/>
  <c r="X18" i="51" s="1"/>
  <c r="CA6" i="51"/>
  <c r="X6" i="51" s="1"/>
  <c r="CA726" i="51"/>
  <c r="X726" i="51" s="1"/>
  <c r="CA678" i="51"/>
  <c r="X678" i="51" s="1"/>
  <c r="CA666" i="51"/>
  <c r="X666" i="51" s="1"/>
  <c r="CA654" i="51"/>
  <c r="X654" i="51" s="1"/>
  <c r="CA642" i="51"/>
  <c r="X642" i="51" s="1"/>
  <c r="CA630" i="51"/>
  <c r="X630" i="51" s="1"/>
  <c r="CA618" i="51"/>
  <c r="X618" i="51" s="1"/>
  <c r="CA594" i="51"/>
  <c r="X594" i="51" s="1"/>
  <c r="CA582" i="51"/>
  <c r="X582" i="51" s="1"/>
  <c r="CA570" i="51"/>
  <c r="X570" i="51" s="1"/>
  <c r="CA558" i="51"/>
  <c r="X558" i="51" s="1"/>
  <c r="CA546" i="51"/>
  <c r="X546" i="51" s="1"/>
  <c r="CA534" i="51"/>
  <c r="X534" i="51" s="1"/>
  <c r="CA399" i="51"/>
  <c r="X399" i="51" s="1"/>
  <c r="CA387" i="51"/>
  <c r="X387" i="51" s="1"/>
  <c r="CA375" i="51"/>
  <c r="X375" i="51" s="1"/>
  <c r="CA363" i="51"/>
  <c r="X363" i="51" s="1"/>
  <c r="CA351" i="51"/>
  <c r="X351" i="51" s="1"/>
  <c r="CA314" i="51"/>
  <c r="X314" i="51" s="1"/>
  <c r="CA302" i="51"/>
  <c r="X302" i="51" s="1"/>
  <c r="CA290" i="51"/>
  <c r="X290" i="51" s="1"/>
  <c r="CA278" i="51"/>
  <c r="X278" i="51" s="1"/>
  <c r="CA266" i="51"/>
  <c r="X266" i="51" s="1"/>
  <c r="CA254" i="51"/>
  <c r="X254" i="51" s="1"/>
  <c r="CA242" i="51"/>
  <c r="X242" i="51" s="1"/>
  <c r="CA230" i="51"/>
  <c r="X230" i="51" s="1"/>
  <c r="CA218" i="51"/>
  <c r="X218" i="51" s="1"/>
  <c r="CA206" i="51"/>
  <c r="X206" i="51" s="1"/>
  <c r="CA193" i="51"/>
  <c r="X193" i="51" s="1"/>
  <c r="CA181" i="51"/>
  <c r="X181" i="51" s="1"/>
  <c r="CA169" i="51"/>
  <c r="X169" i="51" s="1"/>
  <c r="CA145" i="51"/>
  <c r="X145" i="51" s="1"/>
  <c r="CA133" i="51"/>
  <c r="X133" i="51" s="1"/>
  <c r="CA121" i="51"/>
  <c r="X121" i="51" s="1"/>
  <c r="CA109" i="51"/>
  <c r="X109" i="51" s="1"/>
  <c r="CA97" i="51"/>
  <c r="X97" i="51" s="1"/>
  <c r="CA85" i="51"/>
  <c r="X85" i="51" s="1"/>
  <c r="CA73" i="51"/>
  <c r="X73" i="51" s="1"/>
  <c r="CA61" i="51"/>
  <c r="X61" i="51" s="1"/>
  <c r="CA49" i="51"/>
  <c r="X49" i="51" s="1"/>
  <c r="CA465" i="51"/>
  <c r="X465" i="51" s="1"/>
  <c r="CD202" i="51"/>
  <c r="CA694" i="51"/>
  <c r="X694" i="51" s="1"/>
  <c r="CA762" i="51"/>
  <c r="X762" i="51" s="1"/>
  <c r="CA743" i="51"/>
  <c r="X743" i="51" s="1"/>
  <c r="CA706" i="51"/>
  <c r="X706" i="51" s="1"/>
  <c r="CA464" i="51"/>
  <c r="X464" i="51" s="1"/>
  <c r="CB669" i="51"/>
  <c r="CC669" i="51"/>
  <c r="CD669" i="51" s="1"/>
  <c r="CB670" i="51"/>
  <c r="CC670" i="51"/>
  <c r="CD670" i="51" s="1"/>
  <c r="CB671" i="51"/>
  <c r="CC671" i="51"/>
  <c r="CD671" i="51" s="1"/>
  <c r="M50" i="47"/>
  <c r="CC672" i="51"/>
  <c r="CD672" i="51" s="1"/>
  <c r="CB673" i="51"/>
  <c r="CC673" i="51"/>
  <c r="CD673" i="51" s="1"/>
  <c r="CA767" i="51"/>
  <c r="X767" i="51" s="1"/>
  <c r="CA766" i="51"/>
  <c r="X766" i="51" s="1"/>
  <c r="CA478" i="51"/>
  <c r="X478" i="51" s="1"/>
  <c r="CA742" i="51"/>
  <c r="X742" i="51" s="1"/>
  <c r="CA330" i="51"/>
  <c r="X330" i="51" s="1"/>
  <c r="CA754" i="51"/>
  <c r="X754" i="51" s="1"/>
  <c r="CA755" i="51"/>
  <c r="X755" i="51" s="1"/>
  <c r="CA730" i="51"/>
  <c r="X730" i="51" s="1"/>
  <c r="CA477" i="51"/>
  <c r="X477" i="51" s="1"/>
  <c r="CA445" i="51"/>
  <c r="X445" i="51" s="1"/>
  <c r="CA731" i="51"/>
  <c r="X731" i="51" s="1"/>
  <c r="CD770" i="51"/>
  <c r="CD764" i="51"/>
  <c r="CD758" i="51"/>
  <c r="CD752" i="51"/>
  <c r="CD746" i="51"/>
  <c r="CD740" i="51"/>
  <c r="CD734" i="51"/>
  <c r="CD728" i="51"/>
  <c r="CD722" i="51"/>
  <c r="CD716" i="51"/>
  <c r="CD710" i="51"/>
  <c r="CD704" i="51"/>
  <c r="CD698" i="51"/>
  <c r="CD692" i="51"/>
  <c r="CD686" i="51"/>
  <c r="CD680" i="51"/>
  <c r="CD674" i="51"/>
  <c r="CD769" i="51"/>
  <c r="CD763" i="51"/>
  <c r="CD757" i="51"/>
  <c r="CD751" i="51"/>
  <c r="CD745" i="51"/>
  <c r="CD739" i="51"/>
  <c r="CD733" i="51"/>
  <c r="CD727" i="51"/>
  <c r="CD721" i="51"/>
  <c r="CD715" i="51"/>
  <c r="CD709" i="51"/>
  <c r="CD703" i="51"/>
  <c r="CD697" i="51"/>
  <c r="CD691" i="51"/>
  <c r="CD685" i="51"/>
  <c r="CD679" i="51"/>
  <c r="CA765" i="51"/>
  <c r="X765" i="51" s="1"/>
  <c r="CA753" i="51"/>
  <c r="X753" i="51" s="1"/>
  <c r="CA741" i="51"/>
  <c r="X741" i="51" s="1"/>
  <c r="CA729" i="51"/>
  <c r="X729" i="51" s="1"/>
  <c r="CA717" i="51"/>
  <c r="X717" i="51" s="1"/>
  <c r="CA705" i="51"/>
  <c r="X705" i="51" s="1"/>
  <c r="CA693" i="51"/>
  <c r="X693" i="51" s="1"/>
  <c r="CA681" i="51"/>
  <c r="X681" i="51" s="1"/>
  <c r="CA669" i="51"/>
  <c r="X669" i="51" s="1"/>
  <c r="CA657" i="51"/>
  <c r="X657" i="51" s="1"/>
  <c r="CA645" i="51"/>
  <c r="X645" i="51" s="1"/>
  <c r="CA633" i="51"/>
  <c r="X633" i="51" s="1"/>
  <c r="CA621" i="51"/>
  <c r="X621" i="51" s="1"/>
  <c r="CA609" i="51"/>
  <c r="X609" i="51" s="1"/>
  <c r="CA597" i="51"/>
  <c r="X597" i="51" s="1"/>
  <c r="CA585" i="51"/>
  <c r="X585" i="51" s="1"/>
  <c r="CA573" i="51"/>
  <c r="X573" i="51" s="1"/>
  <c r="CA561" i="51"/>
  <c r="X561" i="51" s="1"/>
  <c r="CA549" i="51"/>
  <c r="X549" i="51" s="1"/>
  <c r="CA537" i="51"/>
  <c r="X537" i="51" s="1"/>
  <c r="CA525" i="51"/>
  <c r="X525" i="51" s="1"/>
  <c r="CA512" i="51"/>
  <c r="X512" i="51" s="1"/>
  <c r="CA500" i="51"/>
  <c r="X500" i="51" s="1"/>
  <c r="CA488" i="51"/>
  <c r="X488" i="51" s="1"/>
  <c r="CA476" i="51"/>
  <c r="X476" i="51" s="1"/>
  <c r="CA463" i="51"/>
  <c r="X463" i="51" s="1"/>
  <c r="CA451" i="51"/>
  <c r="X451" i="51" s="1"/>
  <c r="CA438" i="51"/>
  <c r="X438" i="51" s="1"/>
  <c r="CA426" i="51"/>
  <c r="X426" i="51" s="1"/>
  <c r="CA414" i="51"/>
  <c r="X414" i="51" s="1"/>
  <c r="CA402" i="51"/>
  <c r="X402" i="51" s="1"/>
  <c r="CA390" i="51"/>
  <c r="X390" i="51" s="1"/>
  <c r="CA378" i="51"/>
  <c r="X378" i="51" s="1"/>
  <c r="CA366" i="51"/>
  <c r="X366" i="51" s="1"/>
  <c r="CA354" i="51"/>
  <c r="X354" i="51" s="1"/>
  <c r="CA341" i="51"/>
  <c r="X341" i="51" s="1"/>
  <c r="CA329" i="51"/>
  <c r="X329" i="51" s="1"/>
  <c r="CA317" i="51"/>
  <c r="X317" i="51" s="1"/>
  <c r="CA305" i="51"/>
  <c r="X305" i="51" s="1"/>
  <c r="CA293" i="51"/>
  <c r="X293" i="51" s="1"/>
  <c r="CA281" i="51"/>
  <c r="X281" i="51" s="1"/>
  <c r="CA269" i="51"/>
  <c r="X269" i="51" s="1"/>
  <c r="CA257" i="51"/>
  <c r="X257" i="51" s="1"/>
  <c r="CA245" i="51"/>
  <c r="X245" i="51" s="1"/>
  <c r="CA233" i="51"/>
  <c r="X233" i="51" s="1"/>
  <c r="CA221" i="51"/>
  <c r="X221" i="51" s="1"/>
  <c r="CA209" i="51"/>
  <c r="X209" i="51" s="1"/>
  <c r="CA196" i="51"/>
  <c r="X196" i="51" s="1"/>
  <c r="CA184" i="51"/>
  <c r="X184" i="51" s="1"/>
  <c r="CA172" i="51"/>
  <c r="X172" i="51" s="1"/>
  <c r="CA160" i="51"/>
  <c r="X160" i="51" s="1"/>
  <c r="CA148" i="51"/>
  <c r="X148" i="51" s="1"/>
  <c r="CA136" i="51"/>
  <c r="X136" i="51" s="1"/>
  <c r="CA124" i="51"/>
  <c r="X124" i="51" s="1"/>
  <c r="CA112" i="51"/>
  <c r="X112" i="51" s="1"/>
  <c r="CA100" i="51"/>
  <c r="X100" i="51" s="1"/>
  <c r="CA88" i="51"/>
  <c r="X88" i="51" s="1"/>
  <c r="CA76" i="51"/>
  <c r="X76" i="51" s="1"/>
  <c r="CA64" i="51"/>
  <c r="X64" i="51" s="1"/>
  <c r="CA52" i="51"/>
  <c r="X52" i="51" s="1"/>
  <c r="CA40" i="51"/>
  <c r="X40" i="51" s="1"/>
  <c r="CA28" i="51"/>
  <c r="X28" i="51" s="1"/>
  <c r="CA16" i="51"/>
  <c r="X16" i="51" s="1"/>
  <c r="CD201" i="51"/>
  <c r="CA764" i="51"/>
  <c r="X764" i="51" s="1"/>
  <c r="CA752" i="51"/>
  <c r="X752" i="51" s="1"/>
  <c r="CA740" i="51"/>
  <c r="X740" i="51" s="1"/>
  <c r="CA728" i="51"/>
  <c r="X728" i="51" s="1"/>
  <c r="CA716" i="51"/>
  <c r="X716" i="51" s="1"/>
  <c r="CA704" i="51"/>
  <c r="X704" i="51" s="1"/>
  <c r="CA692" i="51"/>
  <c r="X692" i="51" s="1"/>
  <c r="CA680" i="51"/>
  <c r="X680" i="51" s="1"/>
  <c r="CA668" i="51"/>
  <c r="X668" i="51" s="1"/>
  <c r="CA656" i="51"/>
  <c r="X656" i="51" s="1"/>
  <c r="CA644" i="51"/>
  <c r="X644" i="51" s="1"/>
  <c r="CA632" i="51"/>
  <c r="X632" i="51" s="1"/>
  <c r="CA620" i="51"/>
  <c r="X620" i="51" s="1"/>
  <c r="CA608" i="51"/>
  <c r="X608" i="51" s="1"/>
  <c r="CA596" i="51"/>
  <c r="X596" i="51" s="1"/>
  <c r="CA584" i="51"/>
  <c r="X584" i="51" s="1"/>
  <c r="CA572" i="51"/>
  <c r="X572" i="51" s="1"/>
  <c r="CA560" i="51"/>
  <c r="X560" i="51" s="1"/>
  <c r="CA548" i="51"/>
  <c r="X548" i="51" s="1"/>
  <c r="CA536" i="51"/>
  <c r="X536" i="51" s="1"/>
  <c r="CA524" i="51"/>
  <c r="X524" i="51" s="1"/>
  <c r="CA511" i="51"/>
  <c r="X511" i="51" s="1"/>
  <c r="CA499" i="51"/>
  <c r="X499" i="51" s="1"/>
  <c r="CA487" i="51"/>
  <c r="X487" i="51" s="1"/>
  <c r="CA475" i="51"/>
  <c r="X475" i="51" s="1"/>
  <c r="CA462" i="51"/>
  <c r="X462" i="51" s="1"/>
  <c r="CA450" i="51"/>
  <c r="X450" i="51" s="1"/>
  <c r="CA437" i="51"/>
  <c r="X437" i="51" s="1"/>
  <c r="CA425" i="51"/>
  <c r="X425" i="51" s="1"/>
  <c r="CA413" i="51"/>
  <c r="X413" i="51" s="1"/>
  <c r="CA401" i="51"/>
  <c r="X401" i="51" s="1"/>
  <c r="CA389" i="51"/>
  <c r="X389" i="51" s="1"/>
  <c r="CA377" i="51"/>
  <c r="X377" i="51" s="1"/>
  <c r="CA365" i="51"/>
  <c r="X365" i="51" s="1"/>
  <c r="CA353" i="51"/>
  <c r="X353" i="51" s="1"/>
  <c r="CA340" i="51"/>
  <c r="X340" i="51" s="1"/>
  <c r="CA328" i="51"/>
  <c r="X328" i="51" s="1"/>
  <c r="CA316" i="51"/>
  <c r="X316" i="51" s="1"/>
  <c r="CA304" i="51"/>
  <c r="X304" i="51" s="1"/>
  <c r="CA292" i="51"/>
  <c r="X292" i="51" s="1"/>
  <c r="CA280" i="51"/>
  <c r="X280" i="51" s="1"/>
  <c r="CA268" i="51"/>
  <c r="X268" i="51" s="1"/>
  <c r="CA256" i="51"/>
  <c r="X256" i="51" s="1"/>
  <c r="CA244" i="51"/>
  <c r="X244" i="51" s="1"/>
  <c r="CA232" i="51"/>
  <c r="X232" i="51" s="1"/>
  <c r="CA220" i="51"/>
  <c r="X220" i="51" s="1"/>
  <c r="CA208" i="51"/>
  <c r="X208" i="51" s="1"/>
  <c r="CA195" i="51"/>
  <c r="X195" i="51" s="1"/>
  <c r="CA183" i="51"/>
  <c r="X183" i="51" s="1"/>
  <c r="CA171" i="51"/>
  <c r="X171" i="51" s="1"/>
  <c r="CA159" i="51"/>
  <c r="X159" i="51" s="1"/>
  <c r="CA147" i="51"/>
  <c r="X147" i="51" s="1"/>
  <c r="CA135" i="51"/>
  <c r="X135" i="51" s="1"/>
  <c r="CA123" i="51"/>
  <c r="X123" i="51" s="1"/>
  <c r="CA111" i="51"/>
  <c r="X111" i="51" s="1"/>
  <c r="CA99" i="51"/>
  <c r="X99" i="51" s="1"/>
  <c r="CA87" i="51"/>
  <c r="X87" i="51" s="1"/>
  <c r="CA75" i="51"/>
  <c r="X75" i="51" s="1"/>
  <c r="CA63" i="51"/>
  <c r="X63" i="51" s="1"/>
  <c r="CA51" i="51"/>
  <c r="X51" i="51" s="1"/>
  <c r="CA39" i="51"/>
  <c r="X39" i="51" s="1"/>
  <c r="CA27" i="51"/>
  <c r="X27" i="51" s="1"/>
  <c r="CA15" i="51"/>
  <c r="X15" i="51" s="1"/>
  <c r="CD768" i="51"/>
  <c r="CD762" i="51"/>
  <c r="CD756" i="51"/>
  <c r="CD750" i="51"/>
  <c r="CD744" i="51"/>
  <c r="CD738" i="51"/>
  <c r="CD732" i="51"/>
  <c r="CD726" i="51"/>
  <c r="CD720" i="51"/>
  <c r="CD714" i="51"/>
  <c r="CD708" i="51"/>
  <c r="CD702" i="51"/>
  <c r="CD696" i="51"/>
  <c r="CD690" i="51"/>
  <c r="CD684" i="51"/>
  <c r="CD678" i="51"/>
  <c r="CA763" i="51"/>
  <c r="X763" i="51" s="1"/>
  <c r="CA751" i="51"/>
  <c r="X751" i="51" s="1"/>
  <c r="CA739" i="51"/>
  <c r="X739" i="51" s="1"/>
  <c r="CA727" i="51"/>
  <c r="X727" i="51" s="1"/>
  <c r="CA715" i="51"/>
  <c r="X715" i="51" s="1"/>
  <c r="CA703" i="51"/>
  <c r="X703" i="51" s="1"/>
  <c r="CA691" i="51"/>
  <c r="X691" i="51" s="1"/>
  <c r="CA679" i="51"/>
  <c r="X679" i="51" s="1"/>
  <c r="CA667" i="51"/>
  <c r="X667" i="51" s="1"/>
  <c r="CA655" i="51"/>
  <c r="X655" i="51" s="1"/>
  <c r="CA643" i="51"/>
  <c r="X643" i="51" s="1"/>
  <c r="CA631" i="51"/>
  <c r="X631" i="51" s="1"/>
  <c r="CA619" i="51"/>
  <c r="X619" i="51" s="1"/>
  <c r="CA607" i="51"/>
  <c r="X607" i="51" s="1"/>
  <c r="CA595" i="51"/>
  <c r="X595" i="51" s="1"/>
  <c r="CA583" i="51"/>
  <c r="X583" i="51" s="1"/>
  <c r="CA571" i="51"/>
  <c r="X571" i="51" s="1"/>
  <c r="CA559" i="51"/>
  <c r="X559" i="51" s="1"/>
  <c r="CA547" i="51"/>
  <c r="X547" i="51" s="1"/>
  <c r="CA535" i="51"/>
  <c r="X535" i="51" s="1"/>
  <c r="CA523" i="51"/>
  <c r="X523" i="51" s="1"/>
  <c r="CA510" i="51"/>
  <c r="X510" i="51" s="1"/>
  <c r="CA498" i="51"/>
  <c r="X498" i="51" s="1"/>
  <c r="CA486" i="51"/>
  <c r="X486" i="51" s="1"/>
  <c r="CA474" i="51"/>
  <c r="X474" i="51" s="1"/>
  <c r="CA461" i="51"/>
  <c r="X461" i="51" s="1"/>
  <c r="CA449" i="51"/>
  <c r="X449" i="51" s="1"/>
  <c r="CA436" i="51"/>
  <c r="X436" i="51" s="1"/>
  <c r="CA424" i="51"/>
  <c r="X424" i="51" s="1"/>
  <c r="CA412" i="51"/>
  <c r="X412" i="51" s="1"/>
  <c r="CA400" i="51"/>
  <c r="X400" i="51" s="1"/>
  <c r="CA388" i="51"/>
  <c r="X388" i="51" s="1"/>
  <c r="CA376" i="51"/>
  <c r="X376" i="51" s="1"/>
  <c r="CA364" i="51"/>
  <c r="X364" i="51" s="1"/>
  <c r="CA352" i="51"/>
  <c r="X352" i="51" s="1"/>
  <c r="CA339" i="51"/>
  <c r="X339" i="51" s="1"/>
  <c r="CA327" i="51"/>
  <c r="X327" i="51" s="1"/>
  <c r="CA315" i="51"/>
  <c r="X315" i="51" s="1"/>
  <c r="CA303" i="51"/>
  <c r="X303" i="51" s="1"/>
  <c r="CA291" i="51"/>
  <c r="X291" i="51" s="1"/>
  <c r="CA279" i="51"/>
  <c r="X279" i="51" s="1"/>
  <c r="CA267" i="51"/>
  <c r="X267" i="51" s="1"/>
  <c r="CA255" i="51"/>
  <c r="X255" i="51" s="1"/>
  <c r="CA243" i="51"/>
  <c r="X243" i="51" s="1"/>
  <c r="CA231" i="51"/>
  <c r="X231" i="51" s="1"/>
  <c r="CA219" i="51"/>
  <c r="X219" i="51" s="1"/>
  <c r="CA207" i="51"/>
  <c r="X207" i="51" s="1"/>
  <c r="CA194" i="51"/>
  <c r="X194" i="51" s="1"/>
  <c r="CA182" i="51"/>
  <c r="X182" i="51" s="1"/>
  <c r="CA170" i="51"/>
  <c r="X170" i="51" s="1"/>
  <c r="CA158" i="51"/>
  <c r="X158" i="51" s="1"/>
  <c r="CA146" i="51"/>
  <c r="X146" i="51" s="1"/>
  <c r="CA134" i="51"/>
  <c r="X134" i="51" s="1"/>
  <c r="CA122" i="51"/>
  <c r="X122" i="51" s="1"/>
  <c r="CA110" i="51"/>
  <c r="X110" i="51" s="1"/>
  <c r="CA98" i="51"/>
  <c r="X98" i="51" s="1"/>
  <c r="CA86" i="51"/>
  <c r="X86" i="51" s="1"/>
  <c r="CA74" i="51"/>
  <c r="X74" i="51" s="1"/>
  <c r="CA62" i="51"/>
  <c r="X62" i="51" s="1"/>
  <c r="CA50" i="51"/>
  <c r="X50" i="51" s="1"/>
  <c r="CA38" i="51"/>
  <c r="X38" i="51" s="1"/>
  <c r="CA26" i="51"/>
  <c r="X26" i="51" s="1"/>
  <c r="CA14" i="51"/>
  <c r="X14" i="51" s="1"/>
  <c r="CD347" i="51"/>
  <c r="CA714" i="51"/>
  <c r="X714" i="51" s="1"/>
  <c r="CA521" i="51"/>
  <c r="X521" i="51" s="1"/>
  <c r="CA460" i="51"/>
  <c r="X460" i="51" s="1"/>
  <c r="CA338" i="51"/>
  <c r="X338" i="51" s="1"/>
  <c r="CA326" i="51"/>
  <c r="X326" i="51" s="1"/>
  <c r="CA157" i="51"/>
  <c r="X157" i="51" s="1"/>
  <c r="CA37" i="51"/>
  <c r="X37" i="51" s="1"/>
  <c r="CA25" i="51"/>
  <c r="X25" i="51" s="1"/>
  <c r="CA13" i="51"/>
  <c r="X13" i="51" s="1"/>
  <c r="CA738" i="51"/>
  <c r="X738" i="51" s="1"/>
  <c r="CA509" i="51"/>
  <c r="X509" i="51" s="1"/>
  <c r="CA448" i="51"/>
  <c r="X448" i="51" s="1"/>
  <c r="CD767" i="51"/>
  <c r="CD761" i="51"/>
  <c r="CD755" i="51"/>
  <c r="CD749" i="51"/>
  <c r="CD743" i="51"/>
  <c r="CD737" i="51"/>
  <c r="CD731" i="51"/>
  <c r="CD725" i="51"/>
  <c r="CD719" i="51"/>
  <c r="CD713" i="51"/>
  <c r="CD707" i="51"/>
  <c r="CD701" i="51"/>
  <c r="CD695" i="51"/>
  <c r="CD689" i="51"/>
  <c r="CD683" i="51"/>
  <c r="CD677" i="51"/>
  <c r="CA761" i="51"/>
  <c r="X761" i="51" s="1"/>
  <c r="CA749" i="51"/>
  <c r="X749" i="51" s="1"/>
  <c r="CA737" i="51"/>
  <c r="X737" i="51" s="1"/>
  <c r="CA725" i="51"/>
  <c r="X725" i="51" s="1"/>
  <c r="CA713" i="51"/>
  <c r="X713" i="51" s="1"/>
  <c r="CA701" i="51"/>
  <c r="X701" i="51" s="1"/>
  <c r="CA689" i="51"/>
  <c r="X689" i="51" s="1"/>
  <c r="CA677" i="51"/>
  <c r="X677" i="51" s="1"/>
  <c r="CA665" i="51"/>
  <c r="X665" i="51" s="1"/>
  <c r="CA653" i="51"/>
  <c r="X653" i="51" s="1"/>
  <c r="CA641" i="51"/>
  <c r="X641" i="51" s="1"/>
  <c r="CA629" i="51"/>
  <c r="X629" i="51" s="1"/>
  <c r="CA617" i="51"/>
  <c r="X617" i="51" s="1"/>
  <c r="CA605" i="51"/>
  <c r="X605" i="51" s="1"/>
  <c r="CA593" i="51"/>
  <c r="X593" i="51" s="1"/>
  <c r="CA581" i="51"/>
  <c r="X581" i="51" s="1"/>
  <c r="CA569" i="51"/>
  <c r="X569" i="51" s="1"/>
  <c r="CA557" i="51"/>
  <c r="X557" i="51" s="1"/>
  <c r="CA545" i="51"/>
  <c r="X545" i="51" s="1"/>
  <c r="CA533" i="51"/>
  <c r="X533" i="51" s="1"/>
  <c r="CA520" i="51"/>
  <c r="X520" i="51" s="1"/>
  <c r="CA508" i="51"/>
  <c r="X508" i="51" s="1"/>
  <c r="CA496" i="51"/>
  <c r="X496" i="51" s="1"/>
  <c r="CA484" i="51"/>
  <c r="X484" i="51" s="1"/>
  <c r="CA472" i="51"/>
  <c r="X472" i="51" s="1"/>
  <c r="CA459" i="51"/>
  <c r="X459" i="51" s="1"/>
  <c r="CA447" i="51"/>
  <c r="X447" i="51" s="1"/>
  <c r="CA434" i="51"/>
  <c r="X434" i="51" s="1"/>
  <c r="CA422" i="51"/>
  <c r="X422" i="51" s="1"/>
  <c r="CA410" i="51"/>
  <c r="X410" i="51" s="1"/>
  <c r="CA398" i="51"/>
  <c r="X398" i="51" s="1"/>
  <c r="CA386" i="51"/>
  <c r="X386" i="51" s="1"/>
  <c r="CA374" i="51"/>
  <c r="X374" i="51" s="1"/>
  <c r="CA362" i="51"/>
  <c r="X362" i="51" s="1"/>
  <c r="CA350" i="51"/>
  <c r="X350" i="51" s="1"/>
  <c r="CA337" i="51"/>
  <c r="X337" i="51" s="1"/>
  <c r="CA325" i="51"/>
  <c r="X325" i="51" s="1"/>
  <c r="CA313" i="51"/>
  <c r="X313" i="51" s="1"/>
  <c r="CA301" i="51"/>
  <c r="X301" i="51" s="1"/>
  <c r="CA289" i="51"/>
  <c r="X289" i="51" s="1"/>
  <c r="CA277" i="51"/>
  <c r="X277" i="51" s="1"/>
  <c r="CA265" i="51"/>
  <c r="X265" i="51" s="1"/>
  <c r="CA253" i="51"/>
  <c r="X253" i="51" s="1"/>
  <c r="CA241" i="51"/>
  <c r="X241" i="51" s="1"/>
  <c r="CA229" i="51"/>
  <c r="X229" i="51" s="1"/>
  <c r="CA217" i="51"/>
  <c r="X217" i="51" s="1"/>
  <c r="CA205" i="51"/>
  <c r="X205" i="51" s="1"/>
  <c r="CA192" i="51"/>
  <c r="X192" i="51" s="1"/>
  <c r="CA180" i="51"/>
  <c r="X180" i="51" s="1"/>
  <c r="CA168" i="51"/>
  <c r="X168" i="51" s="1"/>
  <c r="CA156" i="51"/>
  <c r="X156" i="51" s="1"/>
  <c r="CA144" i="51"/>
  <c r="X144" i="51" s="1"/>
  <c r="CA132" i="51"/>
  <c r="X132" i="51" s="1"/>
  <c r="CA120" i="51"/>
  <c r="X120" i="51" s="1"/>
  <c r="CA108" i="51"/>
  <c r="X108" i="51" s="1"/>
  <c r="CA96" i="51"/>
  <c r="X96" i="51" s="1"/>
  <c r="CA84" i="51"/>
  <c r="X84" i="51" s="1"/>
  <c r="CA72" i="51"/>
  <c r="X72" i="51" s="1"/>
  <c r="CA60" i="51"/>
  <c r="X60" i="51" s="1"/>
  <c r="CA48" i="51"/>
  <c r="X48" i="51" s="1"/>
  <c r="CA36" i="51"/>
  <c r="X36" i="51" s="1"/>
  <c r="CA24" i="51"/>
  <c r="X24" i="51" s="1"/>
  <c r="CA12" i="51"/>
  <c r="X12" i="51" s="1"/>
  <c r="CA198" i="51"/>
  <c r="X198" i="51" s="1"/>
  <c r="CA690" i="51"/>
  <c r="X690" i="51" s="1"/>
  <c r="CA473" i="51"/>
  <c r="X473" i="51" s="1"/>
  <c r="CA411" i="51"/>
  <c r="X411" i="51" s="1"/>
  <c r="CD199" i="51"/>
  <c r="CD186" i="51"/>
  <c r="CA772" i="51"/>
  <c r="X772" i="51" s="1"/>
  <c r="CA760" i="51"/>
  <c r="X760" i="51" s="1"/>
  <c r="CA748" i="51"/>
  <c r="X748" i="51" s="1"/>
  <c r="CA736" i="51"/>
  <c r="X736" i="51" s="1"/>
  <c r="CA724" i="51"/>
  <c r="X724" i="51" s="1"/>
  <c r="CA712" i="51"/>
  <c r="X712" i="51" s="1"/>
  <c r="CA700" i="51"/>
  <c r="X700" i="51" s="1"/>
  <c r="CA688" i="51"/>
  <c r="X688" i="51" s="1"/>
  <c r="CA676" i="51"/>
  <c r="X676" i="51" s="1"/>
  <c r="CA664" i="51"/>
  <c r="X664" i="51" s="1"/>
  <c r="CA652" i="51"/>
  <c r="X652" i="51" s="1"/>
  <c r="CA640" i="51"/>
  <c r="X640" i="51" s="1"/>
  <c r="CA628" i="51"/>
  <c r="X628" i="51" s="1"/>
  <c r="CA616" i="51"/>
  <c r="X616" i="51" s="1"/>
  <c r="CA604" i="51"/>
  <c r="X604" i="51" s="1"/>
  <c r="CA592" i="51"/>
  <c r="X592" i="51" s="1"/>
  <c r="CA580" i="51"/>
  <c r="X580" i="51" s="1"/>
  <c r="CA568" i="51"/>
  <c r="X568" i="51" s="1"/>
  <c r="CA556" i="51"/>
  <c r="X556" i="51" s="1"/>
  <c r="CA544" i="51"/>
  <c r="X544" i="51" s="1"/>
  <c r="CA532" i="51"/>
  <c r="X532" i="51" s="1"/>
  <c r="CA519" i="51"/>
  <c r="X519" i="51" s="1"/>
  <c r="CA507" i="51"/>
  <c r="X507" i="51" s="1"/>
  <c r="CA495" i="51"/>
  <c r="X495" i="51" s="1"/>
  <c r="CA483" i="51"/>
  <c r="X483" i="51" s="1"/>
  <c r="CA471" i="51"/>
  <c r="X471" i="51" s="1"/>
  <c r="CA458" i="51"/>
  <c r="X458" i="51" s="1"/>
  <c r="CA446" i="51"/>
  <c r="X446" i="51" s="1"/>
  <c r="CA433" i="51"/>
  <c r="X433" i="51" s="1"/>
  <c r="CA421" i="51"/>
  <c r="X421" i="51" s="1"/>
  <c r="CA409" i="51"/>
  <c r="X409" i="51" s="1"/>
  <c r="CA397" i="51"/>
  <c r="X397" i="51" s="1"/>
  <c r="CA385" i="51"/>
  <c r="X385" i="51" s="1"/>
  <c r="CA373" i="51"/>
  <c r="X373" i="51" s="1"/>
  <c r="CA361" i="51"/>
  <c r="X361" i="51" s="1"/>
  <c r="CA349" i="51"/>
  <c r="X349" i="51" s="1"/>
  <c r="CA336" i="51"/>
  <c r="X336" i="51" s="1"/>
  <c r="CA324" i="51"/>
  <c r="X324" i="51" s="1"/>
  <c r="CA312" i="51"/>
  <c r="X312" i="51" s="1"/>
  <c r="CA300" i="51"/>
  <c r="X300" i="51" s="1"/>
  <c r="CA288" i="51"/>
  <c r="X288" i="51" s="1"/>
  <c r="CA276" i="51"/>
  <c r="X276" i="51" s="1"/>
  <c r="CA264" i="51"/>
  <c r="X264" i="51" s="1"/>
  <c r="CA252" i="51"/>
  <c r="X252" i="51" s="1"/>
  <c r="CA240" i="51"/>
  <c r="X240" i="51" s="1"/>
  <c r="CA228" i="51"/>
  <c r="X228" i="51" s="1"/>
  <c r="CA216" i="51"/>
  <c r="X216" i="51" s="1"/>
  <c r="CA204" i="51"/>
  <c r="X204" i="51" s="1"/>
  <c r="CA191" i="51"/>
  <c r="X191" i="51" s="1"/>
  <c r="CA179" i="51"/>
  <c r="X179" i="51" s="1"/>
  <c r="CA167" i="51"/>
  <c r="X167" i="51" s="1"/>
  <c r="CA155" i="51"/>
  <c r="X155" i="51" s="1"/>
  <c r="CA143" i="51"/>
  <c r="X143" i="51" s="1"/>
  <c r="CA131" i="51"/>
  <c r="X131" i="51" s="1"/>
  <c r="CA119" i="51"/>
  <c r="X119" i="51" s="1"/>
  <c r="CA107" i="51"/>
  <c r="X107" i="51" s="1"/>
  <c r="CA95" i="51"/>
  <c r="X95" i="51" s="1"/>
  <c r="CA83" i="51"/>
  <c r="X83" i="51" s="1"/>
  <c r="CA71" i="51"/>
  <c r="X71" i="51" s="1"/>
  <c r="CA59" i="51"/>
  <c r="X59" i="51" s="1"/>
  <c r="CA47" i="51"/>
  <c r="X47" i="51" s="1"/>
  <c r="CA35" i="51"/>
  <c r="X35" i="51" s="1"/>
  <c r="CA23" i="51"/>
  <c r="X23" i="51" s="1"/>
  <c r="CA11" i="51"/>
  <c r="X11" i="51" s="1"/>
  <c r="CA750" i="51"/>
  <c r="X750" i="51" s="1"/>
  <c r="CA702" i="51"/>
  <c r="X702" i="51" s="1"/>
  <c r="CA423" i="51"/>
  <c r="X423" i="51" s="1"/>
  <c r="CD772" i="51"/>
  <c r="CD766" i="51"/>
  <c r="CD760" i="51"/>
  <c r="CD754" i="51"/>
  <c r="CD748" i="51"/>
  <c r="CD742" i="51"/>
  <c r="CD736" i="51"/>
  <c r="CD730" i="51"/>
  <c r="CD724" i="51"/>
  <c r="CD718" i="51"/>
  <c r="CD712" i="51"/>
  <c r="CD706" i="51"/>
  <c r="CD700" i="51"/>
  <c r="CD694" i="51"/>
  <c r="CD688" i="51"/>
  <c r="CD682" i="51"/>
  <c r="CD676" i="51"/>
  <c r="CA771" i="51"/>
  <c r="X771" i="51" s="1"/>
  <c r="CA759" i="51"/>
  <c r="X759" i="51" s="1"/>
  <c r="CA747" i="51"/>
  <c r="X747" i="51" s="1"/>
  <c r="CA735" i="51"/>
  <c r="X735" i="51" s="1"/>
  <c r="CA723" i="51"/>
  <c r="X723" i="51" s="1"/>
  <c r="CA711" i="51"/>
  <c r="X711" i="51" s="1"/>
  <c r="CA699" i="51"/>
  <c r="X699" i="51" s="1"/>
  <c r="CA687" i="51"/>
  <c r="X687" i="51" s="1"/>
  <c r="CA675" i="51"/>
  <c r="X675" i="51" s="1"/>
  <c r="CA663" i="51"/>
  <c r="X663" i="51" s="1"/>
  <c r="CA651" i="51"/>
  <c r="X651" i="51" s="1"/>
  <c r="CA639" i="51"/>
  <c r="X639" i="51" s="1"/>
  <c r="CA627" i="51"/>
  <c r="X627" i="51" s="1"/>
  <c r="CA615" i="51"/>
  <c r="X615" i="51" s="1"/>
  <c r="CA603" i="51"/>
  <c r="X603" i="51" s="1"/>
  <c r="CA591" i="51"/>
  <c r="X591" i="51" s="1"/>
  <c r="CA579" i="51"/>
  <c r="X579" i="51" s="1"/>
  <c r="CA567" i="51"/>
  <c r="X567" i="51" s="1"/>
  <c r="CA555" i="51"/>
  <c r="X555" i="51" s="1"/>
  <c r="CA543" i="51"/>
  <c r="X543" i="51" s="1"/>
  <c r="CA531" i="51"/>
  <c r="X531" i="51" s="1"/>
  <c r="CA518" i="51"/>
  <c r="X518" i="51" s="1"/>
  <c r="CA506" i="51"/>
  <c r="X506" i="51" s="1"/>
  <c r="CA494" i="51"/>
  <c r="X494" i="51" s="1"/>
  <c r="CA482" i="51"/>
  <c r="X482" i="51" s="1"/>
  <c r="CA470" i="51"/>
  <c r="X470" i="51" s="1"/>
  <c r="CA457" i="51"/>
  <c r="X457" i="51" s="1"/>
  <c r="CA444" i="51"/>
  <c r="X444" i="51" s="1"/>
  <c r="CA432" i="51"/>
  <c r="X432" i="51" s="1"/>
  <c r="CA420" i="51"/>
  <c r="X420" i="51" s="1"/>
  <c r="CA408" i="51"/>
  <c r="X408" i="51" s="1"/>
  <c r="CA396" i="51"/>
  <c r="X396" i="51" s="1"/>
  <c r="CA384" i="51"/>
  <c r="X384" i="51" s="1"/>
  <c r="CA372" i="51"/>
  <c r="X372" i="51" s="1"/>
  <c r="CA360" i="51"/>
  <c r="X360" i="51" s="1"/>
  <c r="CA348" i="51"/>
  <c r="X348" i="51" s="1"/>
  <c r="CA335" i="51"/>
  <c r="X335" i="51" s="1"/>
  <c r="CA323" i="51"/>
  <c r="X323" i="51" s="1"/>
  <c r="CA311" i="51"/>
  <c r="X311" i="51" s="1"/>
  <c r="CA299" i="51"/>
  <c r="X299" i="51" s="1"/>
  <c r="CA287" i="51"/>
  <c r="X287" i="51" s="1"/>
  <c r="CA275" i="51"/>
  <c r="X275" i="51" s="1"/>
  <c r="CA263" i="51"/>
  <c r="X263" i="51" s="1"/>
  <c r="CA251" i="51"/>
  <c r="X251" i="51" s="1"/>
  <c r="CA239" i="51"/>
  <c r="X239" i="51" s="1"/>
  <c r="CA227" i="51"/>
  <c r="X227" i="51" s="1"/>
  <c r="CA215" i="51"/>
  <c r="X215" i="51" s="1"/>
  <c r="CA203" i="51"/>
  <c r="X203" i="51" s="1"/>
  <c r="CA190" i="51"/>
  <c r="X190" i="51" s="1"/>
  <c r="CA178" i="51"/>
  <c r="X178" i="51" s="1"/>
  <c r="CA166" i="51"/>
  <c r="X166" i="51" s="1"/>
  <c r="CA154" i="51"/>
  <c r="X154" i="51" s="1"/>
  <c r="CA142" i="51"/>
  <c r="X142" i="51" s="1"/>
  <c r="CA130" i="51"/>
  <c r="X130" i="51" s="1"/>
  <c r="CA118" i="51"/>
  <c r="X118" i="51" s="1"/>
  <c r="CA94" i="51"/>
  <c r="X94" i="51" s="1"/>
  <c r="CA82" i="51"/>
  <c r="X82" i="51" s="1"/>
  <c r="CA70" i="51"/>
  <c r="X70" i="51" s="1"/>
  <c r="CA58" i="51"/>
  <c r="X58" i="51" s="1"/>
  <c r="CA46" i="51"/>
  <c r="X46" i="51" s="1"/>
  <c r="CA34" i="51"/>
  <c r="X34" i="51" s="1"/>
  <c r="CA22" i="51"/>
  <c r="X22" i="51" s="1"/>
  <c r="CA10" i="51"/>
  <c r="X10" i="51" s="1"/>
  <c r="CA435" i="51"/>
  <c r="X435" i="51" s="1"/>
  <c r="CD197" i="51"/>
  <c r="CD185" i="51"/>
  <c r="CA770" i="51"/>
  <c r="X770" i="51" s="1"/>
  <c r="CA758" i="51"/>
  <c r="X758" i="51" s="1"/>
  <c r="CA746" i="51"/>
  <c r="X746" i="51" s="1"/>
  <c r="CA734" i="51"/>
  <c r="X734" i="51" s="1"/>
  <c r="CA722" i="51"/>
  <c r="X722" i="51" s="1"/>
  <c r="CA710" i="51"/>
  <c r="X710" i="51" s="1"/>
  <c r="CA698" i="51"/>
  <c r="X698" i="51" s="1"/>
  <c r="CA686" i="51"/>
  <c r="X686" i="51" s="1"/>
  <c r="CA674" i="51"/>
  <c r="X674" i="51" s="1"/>
  <c r="CA662" i="51"/>
  <c r="X662" i="51" s="1"/>
  <c r="CA650" i="51"/>
  <c r="X650" i="51" s="1"/>
  <c r="CA638" i="51"/>
  <c r="X638" i="51" s="1"/>
  <c r="CA626" i="51"/>
  <c r="X626" i="51" s="1"/>
  <c r="CA614" i="51"/>
  <c r="X614" i="51" s="1"/>
  <c r="CA602" i="51"/>
  <c r="X602" i="51" s="1"/>
  <c r="CA590" i="51"/>
  <c r="X590" i="51" s="1"/>
  <c r="CA578" i="51"/>
  <c r="X578" i="51" s="1"/>
  <c r="CA566" i="51"/>
  <c r="X566" i="51" s="1"/>
  <c r="CA554" i="51"/>
  <c r="X554" i="51" s="1"/>
  <c r="CA542" i="51"/>
  <c r="X542" i="51" s="1"/>
  <c r="CA530" i="51"/>
  <c r="X530" i="51" s="1"/>
  <c r="CA517" i="51"/>
  <c r="X517" i="51" s="1"/>
  <c r="CA505" i="51"/>
  <c r="X505" i="51" s="1"/>
  <c r="CA493" i="51"/>
  <c r="X493" i="51" s="1"/>
  <c r="CA481" i="51"/>
  <c r="X481" i="51" s="1"/>
  <c r="CA468" i="51"/>
  <c r="X468" i="51" s="1"/>
  <c r="CA456" i="51"/>
  <c r="X456" i="51" s="1"/>
  <c r="CA443" i="51"/>
  <c r="X443" i="51" s="1"/>
  <c r="CA431" i="51"/>
  <c r="X431" i="51" s="1"/>
  <c r="CA419" i="51"/>
  <c r="X419" i="51" s="1"/>
  <c r="CA407" i="51"/>
  <c r="X407" i="51" s="1"/>
  <c r="CA395" i="51"/>
  <c r="X395" i="51" s="1"/>
  <c r="CA383" i="51"/>
  <c r="X383" i="51" s="1"/>
  <c r="CA371" i="51"/>
  <c r="X371" i="51" s="1"/>
  <c r="CA359" i="51"/>
  <c r="X359" i="51" s="1"/>
  <c r="CA346" i="51"/>
  <c r="X346" i="51" s="1"/>
  <c r="CA334" i="51"/>
  <c r="X334" i="51" s="1"/>
  <c r="CA322" i="51"/>
  <c r="X322" i="51" s="1"/>
  <c r="CA310" i="51"/>
  <c r="X310" i="51" s="1"/>
  <c r="CA298" i="51"/>
  <c r="X298" i="51" s="1"/>
  <c r="CA286" i="51"/>
  <c r="X286" i="51" s="1"/>
  <c r="CA274" i="51"/>
  <c r="X274" i="51" s="1"/>
  <c r="CA262" i="51"/>
  <c r="X262" i="51" s="1"/>
  <c r="CA250" i="51"/>
  <c r="X250" i="51" s="1"/>
  <c r="CA238" i="51"/>
  <c r="X238" i="51" s="1"/>
  <c r="CA226" i="51"/>
  <c r="X226" i="51" s="1"/>
  <c r="CA214" i="51"/>
  <c r="X214" i="51" s="1"/>
  <c r="CA189" i="51"/>
  <c r="X189" i="51" s="1"/>
  <c r="CA177" i="51"/>
  <c r="X177" i="51" s="1"/>
  <c r="CA165" i="51"/>
  <c r="X165" i="51" s="1"/>
  <c r="CA153" i="51"/>
  <c r="X153" i="51" s="1"/>
  <c r="CA141" i="51"/>
  <c r="X141" i="51" s="1"/>
  <c r="CA129" i="51"/>
  <c r="X129" i="51" s="1"/>
  <c r="CA117" i="51"/>
  <c r="X117" i="51" s="1"/>
  <c r="CA105" i="51"/>
  <c r="X105" i="51" s="1"/>
  <c r="CA93" i="51"/>
  <c r="X93" i="51" s="1"/>
  <c r="CA81" i="51"/>
  <c r="X81" i="51" s="1"/>
  <c r="CA69" i="51"/>
  <c r="X69" i="51" s="1"/>
  <c r="CA57" i="51"/>
  <c r="X57" i="51" s="1"/>
  <c r="CA45" i="51"/>
  <c r="X45" i="51" s="1"/>
  <c r="CA33" i="51"/>
  <c r="X33" i="51" s="1"/>
  <c r="CA21" i="51"/>
  <c r="X21" i="51" s="1"/>
  <c r="CA9" i="51"/>
  <c r="X9" i="51" s="1"/>
  <c r="CD771" i="51"/>
  <c r="CD765" i="51"/>
  <c r="CD759" i="51"/>
  <c r="CD753" i="51"/>
  <c r="CD747" i="51"/>
  <c r="CD741" i="51"/>
  <c r="CD735" i="51"/>
  <c r="CD729" i="51"/>
  <c r="CD723" i="51"/>
  <c r="CD717" i="51"/>
  <c r="CD711" i="51"/>
  <c r="CD705" i="51"/>
  <c r="CD699" i="51"/>
  <c r="CD693" i="51"/>
  <c r="CD687" i="51"/>
  <c r="CD681" i="51"/>
  <c r="CD675" i="51"/>
  <c r="CA5" i="51"/>
  <c r="X5" i="51" s="1"/>
  <c r="CA769" i="51"/>
  <c r="X769" i="51" s="1"/>
  <c r="CA757" i="51"/>
  <c r="X757" i="51" s="1"/>
  <c r="CA745" i="51"/>
  <c r="X745" i="51" s="1"/>
  <c r="CA733" i="51"/>
  <c r="X733" i="51" s="1"/>
  <c r="CA721" i="51"/>
  <c r="X721" i="51" s="1"/>
  <c r="CA709" i="51"/>
  <c r="X709" i="51" s="1"/>
  <c r="CA697" i="51"/>
  <c r="X697" i="51" s="1"/>
  <c r="CA685" i="51"/>
  <c r="X685" i="51" s="1"/>
  <c r="CA673" i="51"/>
  <c r="X673" i="51" s="1"/>
  <c r="CA661" i="51"/>
  <c r="X661" i="51" s="1"/>
  <c r="CA649" i="51"/>
  <c r="X649" i="51" s="1"/>
  <c r="CA637" i="51"/>
  <c r="X637" i="51" s="1"/>
  <c r="CA625" i="51"/>
  <c r="X625" i="51" s="1"/>
  <c r="CA613" i="51"/>
  <c r="X613" i="51" s="1"/>
  <c r="CA601" i="51"/>
  <c r="X601" i="51" s="1"/>
  <c r="CA589" i="51"/>
  <c r="X589" i="51" s="1"/>
  <c r="CA577" i="51"/>
  <c r="X577" i="51" s="1"/>
  <c r="CA565" i="51"/>
  <c r="X565" i="51" s="1"/>
  <c r="CA553" i="51"/>
  <c r="X553" i="51" s="1"/>
  <c r="CA541" i="51"/>
  <c r="X541" i="51" s="1"/>
  <c r="CA529" i="51"/>
  <c r="X529" i="51" s="1"/>
  <c r="CA516" i="51"/>
  <c r="X516" i="51" s="1"/>
  <c r="CA504" i="51"/>
  <c r="X504" i="51" s="1"/>
  <c r="CA492" i="51"/>
  <c r="X492" i="51" s="1"/>
  <c r="CA480" i="51"/>
  <c r="X480" i="51" s="1"/>
  <c r="CA467" i="51"/>
  <c r="X467" i="51" s="1"/>
  <c r="CA455" i="51"/>
  <c r="X455" i="51" s="1"/>
  <c r="CA442" i="51"/>
  <c r="X442" i="51" s="1"/>
  <c r="CA430" i="51"/>
  <c r="X430" i="51" s="1"/>
  <c r="CA418" i="51"/>
  <c r="X418" i="51" s="1"/>
  <c r="CA406" i="51"/>
  <c r="X406" i="51" s="1"/>
  <c r="CA394" i="51"/>
  <c r="X394" i="51" s="1"/>
  <c r="CA382" i="51"/>
  <c r="X382" i="51" s="1"/>
  <c r="CA370" i="51"/>
  <c r="X370" i="51" s="1"/>
  <c r="CA358" i="51"/>
  <c r="X358" i="51" s="1"/>
  <c r="CA345" i="51"/>
  <c r="X345" i="51" s="1"/>
  <c r="CA333" i="51"/>
  <c r="X333" i="51" s="1"/>
  <c r="CA321" i="51"/>
  <c r="X321" i="51" s="1"/>
  <c r="CA309" i="51"/>
  <c r="X309" i="51" s="1"/>
  <c r="CA297" i="51"/>
  <c r="X297" i="51" s="1"/>
  <c r="CA285" i="51"/>
  <c r="X285" i="51" s="1"/>
  <c r="CA273" i="51"/>
  <c r="X273" i="51" s="1"/>
  <c r="CA261" i="51"/>
  <c r="X261" i="51" s="1"/>
  <c r="CA249" i="51"/>
  <c r="X249" i="51" s="1"/>
  <c r="CA237" i="51"/>
  <c r="X237" i="51" s="1"/>
  <c r="CA225" i="51"/>
  <c r="X225" i="51" s="1"/>
  <c r="CA213" i="51"/>
  <c r="X213" i="51" s="1"/>
  <c r="CA188" i="51"/>
  <c r="X188" i="51" s="1"/>
  <c r="CA176" i="51"/>
  <c r="X176" i="51" s="1"/>
  <c r="CA164" i="51"/>
  <c r="X164" i="51" s="1"/>
  <c r="CA152" i="51"/>
  <c r="X152" i="51" s="1"/>
  <c r="CA140" i="51"/>
  <c r="X140" i="51" s="1"/>
  <c r="CA128" i="51"/>
  <c r="X128" i="51" s="1"/>
  <c r="CA116" i="51"/>
  <c r="X116" i="51" s="1"/>
  <c r="CA104" i="51"/>
  <c r="X104" i="51" s="1"/>
  <c r="CA92" i="51"/>
  <c r="X92" i="51" s="1"/>
  <c r="CA80" i="51"/>
  <c r="X80" i="51" s="1"/>
  <c r="CA68" i="51"/>
  <c r="X68" i="51" s="1"/>
  <c r="CA56" i="51"/>
  <c r="X56" i="51" s="1"/>
  <c r="CA44" i="51"/>
  <c r="X44" i="51" s="1"/>
  <c r="CA32" i="51"/>
  <c r="X32" i="51" s="1"/>
  <c r="CA20" i="51"/>
  <c r="X20" i="51" s="1"/>
  <c r="CA8" i="51"/>
  <c r="X8" i="51" s="1"/>
  <c r="CA522" i="51"/>
  <c r="X522" i="51" s="1"/>
  <c r="CD106" i="51"/>
  <c r="CA768" i="51"/>
  <c r="X768" i="51" s="1"/>
  <c r="CA756" i="51"/>
  <c r="X756" i="51" s="1"/>
  <c r="CA744" i="51"/>
  <c r="X744" i="51" s="1"/>
  <c r="CA732" i="51"/>
  <c r="X732" i="51" s="1"/>
  <c r="CA720" i="51"/>
  <c r="X720" i="51" s="1"/>
  <c r="CA708" i="51"/>
  <c r="X708" i="51" s="1"/>
  <c r="CA696" i="51"/>
  <c r="X696" i="51" s="1"/>
  <c r="CA684" i="51"/>
  <c r="X684" i="51" s="1"/>
  <c r="CA672" i="51"/>
  <c r="X672" i="51" s="1"/>
  <c r="CA660" i="51"/>
  <c r="X660" i="51" s="1"/>
  <c r="CA648" i="51"/>
  <c r="X648" i="51" s="1"/>
  <c r="CA636" i="51"/>
  <c r="X636" i="51" s="1"/>
  <c r="CA624" i="51"/>
  <c r="X624" i="51" s="1"/>
  <c r="CA612" i="51"/>
  <c r="X612" i="51" s="1"/>
  <c r="CA600" i="51"/>
  <c r="X600" i="51" s="1"/>
  <c r="CA588" i="51"/>
  <c r="X588" i="51" s="1"/>
  <c r="CA576" i="51"/>
  <c r="X576" i="51" s="1"/>
  <c r="CA564" i="51"/>
  <c r="X564" i="51" s="1"/>
  <c r="CA552" i="51"/>
  <c r="X552" i="51" s="1"/>
  <c r="CA540" i="51"/>
  <c r="X540" i="51" s="1"/>
  <c r="CA528" i="51"/>
  <c r="X528" i="51" s="1"/>
  <c r="CA515" i="51"/>
  <c r="X515" i="51" s="1"/>
  <c r="CA503" i="51"/>
  <c r="X503" i="51" s="1"/>
  <c r="CA491" i="51"/>
  <c r="X491" i="51" s="1"/>
  <c r="CA479" i="51"/>
  <c r="X479" i="51" s="1"/>
  <c r="CA466" i="51"/>
  <c r="X466" i="51" s="1"/>
  <c r="CA454" i="51"/>
  <c r="X454" i="51" s="1"/>
  <c r="CA441" i="51"/>
  <c r="X441" i="51" s="1"/>
  <c r="CA429" i="51"/>
  <c r="X429" i="51" s="1"/>
  <c r="CA417" i="51"/>
  <c r="X417" i="51" s="1"/>
  <c r="CA405" i="51"/>
  <c r="X405" i="51" s="1"/>
  <c r="CA393" i="51"/>
  <c r="X393" i="51" s="1"/>
  <c r="CA381" i="51"/>
  <c r="X381" i="51" s="1"/>
  <c r="CA369" i="51"/>
  <c r="X369" i="51" s="1"/>
  <c r="CA357" i="51"/>
  <c r="X357" i="51" s="1"/>
  <c r="CA344" i="51"/>
  <c r="X344" i="51" s="1"/>
  <c r="CA332" i="51"/>
  <c r="X332" i="51" s="1"/>
  <c r="CA320" i="51"/>
  <c r="X320" i="51" s="1"/>
  <c r="CA308" i="51"/>
  <c r="X308" i="51" s="1"/>
  <c r="CA296" i="51"/>
  <c r="X296" i="51" s="1"/>
  <c r="CA284" i="51"/>
  <c r="X284" i="51" s="1"/>
  <c r="CA272" i="51"/>
  <c r="X272" i="51" s="1"/>
  <c r="CA260" i="51"/>
  <c r="X260" i="51" s="1"/>
  <c r="CA248" i="51"/>
  <c r="X248" i="51" s="1"/>
  <c r="CA236" i="51"/>
  <c r="X236" i="51" s="1"/>
  <c r="CA224" i="51"/>
  <c r="X224" i="51" s="1"/>
  <c r="CA212" i="51"/>
  <c r="X212" i="51" s="1"/>
  <c r="CA187" i="51"/>
  <c r="X187" i="51" s="1"/>
  <c r="CA175" i="51"/>
  <c r="X175" i="51" s="1"/>
  <c r="CA163" i="51"/>
  <c r="X163" i="51" s="1"/>
  <c r="CA151" i="51"/>
  <c r="X151" i="51" s="1"/>
  <c r="CA139" i="51"/>
  <c r="X139" i="51" s="1"/>
  <c r="CA127" i="51"/>
  <c r="X127" i="51" s="1"/>
  <c r="CA115" i="51"/>
  <c r="X115" i="51" s="1"/>
  <c r="CA103" i="51"/>
  <c r="X103" i="51" s="1"/>
  <c r="CA91" i="51"/>
  <c r="X91" i="51" s="1"/>
  <c r="CA79" i="51"/>
  <c r="X79" i="51" s="1"/>
  <c r="CA67" i="51"/>
  <c r="X67" i="51" s="1"/>
  <c r="CA55" i="51"/>
  <c r="X55" i="51" s="1"/>
  <c r="CA43" i="51"/>
  <c r="X43" i="51" s="1"/>
  <c r="CA31" i="51"/>
  <c r="X31" i="51" s="1"/>
  <c r="CA19" i="51"/>
  <c r="X19" i="51" s="1"/>
  <c r="CA7" i="51"/>
  <c r="X7" i="51" s="1"/>
  <c r="R340" i="51"/>
  <c r="R273" i="51"/>
  <c r="R707" i="51"/>
  <c r="R261" i="51"/>
  <c r="R254" i="51"/>
  <c r="R303" i="51"/>
  <c r="R142" i="51"/>
  <c r="R176" i="51"/>
  <c r="R295" i="51"/>
  <c r="R308" i="51"/>
  <c r="R366" i="51"/>
  <c r="R111" i="51"/>
  <c r="R92" i="51"/>
  <c r="R140" i="51"/>
  <c r="R267" i="51"/>
  <c r="R940" i="51"/>
  <c r="R928" i="51"/>
  <c r="R916" i="51"/>
  <c r="R904" i="51"/>
  <c r="R892" i="51"/>
  <c r="R880" i="51"/>
  <c r="R868" i="51"/>
  <c r="R856" i="51"/>
  <c r="R820" i="51"/>
  <c r="R808" i="51"/>
  <c r="R796" i="51"/>
  <c r="R784" i="51"/>
  <c r="R772" i="51"/>
  <c r="R748" i="51"/>
  <c r="R736" i="51"/>
  <c r="R724" i="51"/>
  <c r="R556" i="51"/>
  <c r="R544" i="51"/>
  <c r="R532" i="51"/>
  <c r="R519" i="51"/>
  <c r="R507" i="51"/>
  <c r="R495" i="51"/>
  <c r="R483" i="51"/>
  <c r="R471" i="51"/>
  <c r="R446" i="51"/>
  <c r="R434" i="51"/>
  <c r="R422" i="51"/>
  <c r="R410" i="51"/>
  <c r="R106" i="51"/>
  <c r="R457" i="51"/>
  <c r="R445" i="51"/>
  <c r="R433" i="51"/>
  <c r="R421" i="51"/>
  <c r="R409" i="51"/>
  <c r="R887" i="51"/>
  <c r="R127" i="51"/>
  <c r="R755" i="51"/>
  <c r="R635" i="51"/>
  <c r="R623" i="51"/>
  <c r="R611" i="51"/>
  <c r="R563" i="51"/>
  <c r="R551" i="51"/>
  <c r="R539" i="51"/>
  <c r="R514" i="51"/>
  <c r="R502" i="51"/>
  <c r="R490" i="51"/>
  <c r="R478" i="51"/>
  <c r="R465" i="51"/>
  <c r="R417" i="51"/>
  <c r="R357" i="51"/>
  <c r="R935" i="51"/>
  <c r="R851" i="51"/>
  <c r="R334" i="51"/>
  <c r="R249" i="51"/>
  <c r="R947" i="51"/>
  <c r="R911" i="51"/>
  <c r="R863" i="51"/>
  <c r="R839" i="51"/>
  <c r="R779" i="51"/>
  <c r="R297" i="51"/>
  <c r="R305" i="51"/>
  <c r="R350" i="51"/>
  <c r="R923" i="51"/>
  <c r="R827" i="51"/>
  <c r="R767" i="51"/>
  <c r="R123" i="51"/>
  <c r="R331" i="51"/>
  <c r="R278" i="51"/>
  <c r="R314" i="51"/>
  <c r="R285" i="51"/>
  <c r="R16" i="51"/>
  <c r="R99" i="51"/>
  <c r="R166" i="51"/>
  <c r="R94" i="51"/>
  <c r="R178" i="51"/>
  <c r="R930" i="51"/>
  <c r="R918" i="51"/>
  <c r="R906" i="51"/>
  <c r="R894" i="51"/>
  <c r="R882" i="51"/>
  <c r="R858" i="51"/>
  <c r="R846" i="51"/>
  <c r="R822" i="51"/>
  <c r="R798" i="51"/>
  <c r="R786" i="51"/>
  <c r="R774" i="51"/>
  <c r="R762" i="51"/>
  <c r="R750" i="51"/>
  <c r="R726" i="51"/>
  <c r="R714" i="51"/>
  <c r="R192" i="51"/>
  <c r="R237" i="51"/>
  <c r="R678" i="51"/>
  <c r="R666" i="51"/>
  <c r="R654" i="51"/>
  <c r="R642" i="51"/>
  <c r="R630" i="51"/>
  <c r="R618" i="51"/>
  <c r="R582" i="51"/>
  <c r="R570" i="51"/>
  <c r="R436" i="51"/>
  <c r="R424" i="51"/>
  <c r="R118" i="51"/>
  <c r="R164" i="51"/>
  <c r="R805" i="51"/>
  <c r="R130" i="51"/>
  <c r="R152" i="51"/>
  <c r="R341" i="51"/>
  <c r="R492" i="51"/>
  <c r="R455" i="51"/>
  <c r="R419" i="51"/>
  <c r="R407" i="51"/>
  <c r="R21" i="51"/>
  <c r="R801" i="51"/>
  <c r="R154" i="51"/>
  <c r="R247" i="51"/>
  <c r="R860" i="51"/>
  <c r="R705" i="51"/>
  <c r="R669" i="51"/>
  <c r="R190" i="51"/>
  <c r="R235" i="51"/>
  <c r="R104" i="51"/>
  <c r="R345" i="51"/>
  <c r="R116" i="51"/>
  <c r="R128" i="51"/>
  <c r="R572" i="51"/>
  <c r="R57" i="51"/>
  <c r="R108" i="51"/>
  <c r="R251" i="51"/>
  <c r="R262" i="51"/>
  <c r="R871" i="51"/>
  <c r="R859" i="51"/>
  <c r="R847" i="51"/>
  <c r="R835" i="51"/>
  <c r="R823" i="51"/>
  <c r="R811" i="51"/>
  <c r="R120" i="51"/>
  <c r="R263" i="51"/>
  <c r="R274" i="51"/>
  <c r="R310" i="51"/>
  <c r="R335" i="51"/>
  <c r="R374" i="51"/>
  <c r="R941" i="51"/>
  <c r="R929" i="51"/>
  <c r="R917" i="51"/>
  <c r="R905" i="51"/>
  <c r="R386" i="51"/>
  <c r="R881" i="51"/>
  <c r="R869" i="51"/>
  <c r="R857" i="51"/>
  <c r="R845" i="51"/>
  <c r="R398" i="51"/>
  <c r="R259" i="51"/>
  <c r="R298" i="51"/>
  <c r="R382" i="51"/>
  <c r="R349" i="51"/>
  <c r="R773" i="51"/>
  <c r="R713" i="51"/>
  <c r="R193" i="51"/>
  <c r="R336" i="51"/>
  <c r="R701" i="51"/>
  <c r="R677" i="51"/>
  <c r="R497" i="51"/>
  <c r="R473" i="51"/>
  <c r="R323" i="51"/>
  <c r="R362" i="51"/>
  <c r="R725" i="51"/>
  <c r="R689" i="51"/>
  <c r="R509" i="51"/>
  <c r="R485" i="51"/>
  <c r="R460" i="51"/>
  <c r="R180" i="51"/>
  <c r="R238" i="51"/>
  <c r="R299" i="51"/>
  <c r="R358" i="51"/>
  <c r="R807" i="51"/>
  <c r="R700" i="51"/>
  <c r="R688" i="51"/>
  <c r="R676" i="51"/>
  <c r="R665" i="51"/>
  <c r="R653" i="51"/>
  <c r="R641" i="51"/>
  <c r="R629" i="51"/>
  <c r="R593" i="51"/>
  <c r="R581" i="51"/>
  <c r="R496" i="51"/>
  <c r="R472" i="51"/>
  <c r="R447" i="51"/>
  <c r="R435" i="51"/>
  <c r="R411" i="51"/>
  <c r="R394" i="51"/>
  <c r="R370" i="51"/>
  <c r="R319" i="51"/>
  <c r="R664" i="51"/>
  <c r="R652" i="51"/>
  <c r="R604" i="51"/>
  <c r="R168" i="51"/>
  <c r="R132" i="51"/>
  <c r="R761" i="51"/>
  <c r="R324" i="51"/>
  <c r="R332" i="51"/>
  <c r="R194" i="51"/>
  <c r="R250" i="51"/>
  <c r="R307" i="51"/>
  <c r="R155" i="51"/>
  <c r="R396" i="51"/>
  <c r="R737" i="51"/>
  <c r="R275" i="51"/>
  <c r="R286" i="51"/>
  <c r="R311" i="51"/>
  <c r="R271" i="51"/>
  <c r="R344" i="51"/>
  <c r="R96" i="51"/>
  <c r="R287" i="51"/>
  <c r="R144" i="51"/>
  <c r="R283" i="51"/>
  <c r="R36" i="51"/>
  <c r="R763" i="51"/>
  <c r="R751" i="51"/>
  <c r="R739" i="51"/>
  <c r="R529" i="51"/>
  <c r="R131" i="51"/>
  <c r="R179" i="51"/>
  <c r="R703" i="51"/>
  <c r="R679" i="51"/>
  <c r="R317" i="51"/>
  <c r="R330" i="51"/>
  <c r="R655" i="51"/>
  <c r="R66" i="51"/>
  <c r="R107" i="51"/>
  <c r="R269" i="51"/>
  <c r="R346" i="51"/>
  <c r="R607" i="51"/>
  <c r="R595" i="51"/>
  <c r="R439" i="51"/>
  <c r="R384" i="51"/>
  <c r="R559" i="51"/>
  <c r="R547" i="51"/>
  <c r="R535" i="51"/>
  <c r="R372" i="51"/>
  <c r="R558" i="51"/>
  <c r="R546" i="51"/>
  <c r="R534" i="51"/>
  <c r="R449" i="51"/>
  <c r="R437" i="51"/>
  <c r="R425" i="51"/>
  <c r="R592" i="51"/>
  <c r="R569" i="51"/>
  <c r="R78" i="51"/>
  <c r="R309" i="51"/>
  <c r="R342" i="51"/>
  <c r="R356" i="51"/>
  <c r="R815" i="51"/>
  <c r="R119" i="51"/>
  <c r="R143" i="51"/>
  <c r="R167" i="51"/>
  <c r="R281" i="51"/>
  <c r="R368" i="51"/>
  <c r="R580" i="51"/>
  <c r="R95" i="51"/>
  <c r="R257" i="51"/>
  <c r="R380" i="51"/>
  <c r="R48" i="51"/>
  <c r="R392" i="51"/>
  <c r="R59" i="51"/>
  <c r="R293" i="51"/>
  <c r="R51" i="51"/>
  <c r="R907" i="51"/>
  <c r="R895" i="51"/>
  <c r="R883" i="51"/>
  <c r="R306" i="51"/>
  <c r="R101" i="51"/>
  <c r="R149" i="51"/>
  <c r="R175" i="51"/>
  <c r="R38" i="51"/>
  <c r="R899" i="51"/>
  <c r="R877" i="51"/>
  <c r="R865" i="51"/>
  <c r="R853" i="51"/>
  <c r="R829" i="51"/>
  <c r="R795" i="51"/>
  <c r="R783" i="51"/>
  <c r="R747" i="51"/>
  <c r="R480" i="51"/>
  <c r="R723" i="51"/>
  <c r="R769" i="51"/>
  <c r="R757" i="51"/>
  <c r="R745" i="51"/>
  <c r="R711" i="51"/>
  <c r="R943" i="51"/>
  <c r="R733" i="51"/>
  <c r="R687" i="51"/>
  <c r="R675" i="51"/>
  <c r="R453" i="51"/>
  <c r="R441" i="51"/>
  <c r="R429" i="51"/>
  <c r="R187" i="51"/>
  <c r="R793" i="51"/>
  <c r="R89" i="51"/>
  <c r="R84" i="51"/>
  <c r="R163" i="51"/>
  <c r="R202" i="51"/>
  <c r="R369" i="51"/>
  <c r="R709" i="51"/>
  <c r="R663" i="51"/>
  <c r="R651" i="51"/>
  <c r="R510" i="51"/>
  <c r="BY529" i="51"/>
  <c r="R735" i="51"/>
  <c r="R443" i="51"/>
  <c r="R697" i="51"/>
  <c r="R627" i="51"/>
  <c r="R545" i="51"/>
  <c r="R431" i="51"/>
  <c r="R282" i="51"/>
  <c r="R661" i="51"/>
  <c r="R649" i="51"/>
  <c r="R520" i="51"/>
  <c r="R508" i="51"/>
  <c r="R486" i="51"/>
  <c r="R474" i="51"/>
  <c r="BY306" i="51"/>
  <c r="R115" i="51"/>
  <c r="R137" i="51"/>
  <c r="R125" i="51"/>
  <c r="R731" i="51"/>
  <c r="R673" i="51"/>
  <c r="R603" i="51"/>
  <c r="R591" i="51"/>
  <c r="R521" i="51"/>
  <c r="R61" i="51"/>
  <c r="R103" i="51"/>
  <c r="R151" i="51"/>
  <c r="R318" i="51"/>
  <c r="R343" i="51"/>
  <c r="R939" i="51"/>
  <c r="R927" i="51"/>
  <c r="R799" i="51"/>
  <c r="R729" i="51"/>
  <c r="R695" i="51"/>
  <c r="R683" i="51"/>
  <c r="R625" i="51"/>
  <c r="R613" i="51"/>
  <c r="R601" i="51"/>
  <c r="R567" i="51"/>
  <c r="R555" i="51"/>
  <c r="R531" i="51"/>
  <c r="R246" i="51"/>
  <c r="R719" i="51"/>
  <c r="R639" i="51"/>
  <c r="R173" i="51"/>
  <c r="R9" i="51"/>
  <c r="R189" i="51"/>
  <c r="R294" i="51"/>
  <c r="R381" i="51"/>
  <c r="R915" i="51"/>
  <c r="R903" i="51"/>
  <c r="R810" i="51"/>
  <c r="R775" i="51"/>
  <c r="R659" i="51"/>
  <c r="R647" i="51"/>
  <c r="R589" i="51"/>
  <c r="R506" i="51"/>
  <c r="R79" i="51"/>
  <c r="R498" i="51"/>
  <c r="R244" i="51"/>
  <c r="R270" i="51"/>
  <c r="R15" i="51"/>
  <c r="R71" i="51"/>
  <c r="R113" i="51"/>
  <c r="R26" i="51"/>
  <c r="R937" i="51"/>
  <c r="R809" i="51"/>
  <c r="R797" i="51"/>
  <c r="R565" i="51"/>
  <c r="R541" i="51"/>
  <c r="R494" i="51"/>
  <c r="R685" i="51"/>
  <c r="R615" i="51"/>
  <c r="R557" i="51"/>
  <c r="R91" i="51"/>
  <c r="R139" i="51"/>
  <c r="R258" i="51"/>
  <c r="R67" i="51"/>
  <c r="R161" i="51"/>
  <c r="R200" i="51"/>
  <c r="R367" i="51"/>
  <c r="R925" i="51"/>
  <c r="R913" i="51"/>
  <c r="R879" i="51"/>
  <c r="R587" i="51"/>
  <c r="R575" i="51"/>
  <c r="R552" i="51"/>
  <c r="R516" i="51"/>
  <c r="R393" i="51"/>
  <c r="R206" i="51"/>
  <c r="R255" i="51"/>
  <c r="R328" i="51"/>
  <c r="R876" i="51"/>
  <c r="R864" i="51"/>
  <c r="R684" i="51"/>
  <c r="R448" i="51"/>
  <c r="R932" i="51"/>
  <c r="R884" i="51"/>
  <c r="R872" i="51"/>
  <c r="R848" i="51"/>
  <c r="R824" i="51"/>
  <c r="R776" i="51"/>
  <c r="R764" i="51"/>
  <c r="R740" i="51"/>
  <c r="R692" i="51"/>
  <c r="R632" i="51"/>
  <c r="R620" i="51"/>
  <c r="R596" i="51"/>
  <c r="R524" i="51"/>
  <c r="R462" i="51"/>
  <c r="R397" i="51"/>
  <c r="R852" i="51"/>
  <c r="R749" i="51"/>
  <c r="R715" i="51"/>
  <c r="R640" i="51"/>
  <c r="R617" i="51"/>
  <c r="R528" i="51"/>
  <c r="R515" i="51"/>
  <c r="R503" i="51"/>
  <c r="R482" i="51"/>
  <c r="R459" i="51"/>
  <c r="R464" i="51"/>
  <c r="R942" i="51"/>
  <c r="R816" i="51"/>
  <c r="R771" i="51"/>
  <c r="R628" i="51"/>
  <c r="R594" i="51"/>
  <c r="R243" i="51"/>
  <c r="R148" i="51"/>
  <c r="R82" i="51"/>
  <c r="R671" i="51"/>
  <c r="R660" i="51"/>
  <c r="R648" i="51"/>
  <c r="R605" i="51"/>
  <c r="R136" i="51"/>
  <c r="R378" i="51"/>
  <c r="R803" i="51"/>
  <c r="R781" i="51"/>
  <c r="R792" i="51"/>
  <c r="R780" i="51"/>
  <c r="R466" i="51"/>
  <c r="R291" i="51"/>
  <c r="R41" i="51"/>
  <c r="R744" i="51"/>
  <c r="R454" i="51"/>
  <c r="R390" i="51"/>
  <c r="R213" i="51"/>
  <c r="R64" i="51"/>
  <c r="R186" i="51"/>
  <c r="R315" i="51"/>
  <c r="R732" i="51"/>
  <c r="R612" i="51"/>
  <c r="R124" i="51"/>
  <c r="R22" i="51"/>
  <c r="R112" i="51"/>
  <c r="R27" i="51"/>
  <c r="R52" i="51"/>
  <c r="R936" i="51"/>
  <c r="R160" i="51"/>
  <c r="R354" i="51"/>
  <c r="R68" i="51"/>
  <c r="R85" i="51"/>
  <c r="R72" i="51"/>
  <c r="R924" i="51"/>
  <c r="R855" i="51"/>
  <c r="R588" i="51"/>
  <c r="R58" i="51"/>
  <c r="R199" i="51"/>
  <c r="R88" i="51"/>
  <c r="R100" i="51"/>
  <c r="R172" i="51"/>
  <c r="R279" i="51"/>
  <c r="R912" i="51"/>
  <c r="R888" i="51"/>
  <c r="R832" i="51"/>
  <c r="R290" i="51"/>
  <c r="R850" i="51"/>
  <c r="BV504" i="51"/>
  <c r="R504" i="51"/>
  <c r="BV909" i="51"/>
  <c r="R909" i="51"/>
  <c r="R560" i="51"/>
  <c r="R352" i="51"/>
  <c r="R266" i="51"/>
  <c r="R242" i="51"/>
  <c r="R889" i="51"/>
  <c r="R477" i="51"/>
  <c r="R302" i="51"/>
  <c r="R348" i="51"/>
  <c r="R821" i="51"/>
  <c r="R185" i="51"/>
  <c r="R197" i="51"/>
  <c r="R339" i="51"/>
  <c r="R14" i="51"/>
  <c r="R60" i="51"/>
  <c r="R171" i="51"/>
  <c r="R841" i="51"/>
  <c r="BV451" i="51"/>
  <c r="R451" i="51"/>
  <c r="R159" i="51"/>
  <c r="R135" i="51"/>
  <c r="R147" i="51"/>
  <c r="R239" i="51"/>
  <c r="R365" i="51"/>
  <c r="R426" i="51"/>
  <c r="R13" i="51"/>
  <c r="R908" i="51"/>
  <c r="R548" i="51"/>
  <c r="R389" i="51"/>
  <c r="R34" i="51"/>
  <c r="R231" i="51"/>
  <c r="R83" i="51"/>
  <c r="R70" i="51"/>
  <c r="R896" i="51"/>
  <c r="R752" i="51"/>
  <c r="R599" i="51"/>
  <c r="R536" i="51"/>
  <c r="R412" i="51"/>
  <c r="R227" i="51"/>
  <c r="R361" i="51"/>
  <c r="R788" i="51"/>
  <c r="R579" i="51"/>
  <c r="R442" i="51"/>
  <c r="R867" i="51"/>
  <c r="R836" i="51"/>
  <c r="R232" i="51"/>
  <c r="R28" i="51"/>
  <c r="R944" i="51"/>
  <c r="R533" i="51"/>
  <c r="R156" i="51"/>
  <c r="R327" i="51"/>
  <c r="R45" i="51"/>
  <c r="R54" i="51"/>
  <c r="R874" i="51"/>
  <c r="R637" i="51"/>
  <c r="R523" i="51"/>
  <c r="R511" i="51"/>
  <c r="R450" i="51"/>
  <c r="R385" i="51"/>
  <c r="R7" i="51"/>
  <c r="R65" i="51"/>
  <c r="R728" i="51"/>
  <c r="R668" i="51"/>
  <c r="R606" i="51"/>
  <c r="R543" i="51"/>
  <c r="R470" i="51"/>
  <c r="R377" i="51"/>
  <c r="R42" i="51"/>
  <c r="R30" i="51"/>
  <c r="R18" i="51"/>
  <c r="R6" i="51"/>
  <c r="R76" i="51"/>
  <c r="R716" i="51"/>
  <c r="R553" i="51"/>
  <c r="R438" i="51"/>
  <c r="BY232" i="51"/>
  <c r="R224" i="51"/>
  <c r="R29" i="51"/>
  <c r="R63" i="51"/>
  <c r="R931" i="51"/>
  <c r="R812" i="51"/>
  <c r="R766" i="51"/>
  <c r="R644" i="51"/>
  <c r="R584" i="51"/>
  <c r="R499" i="51"/>
  <c r="R373" i="51"/>
  <c r="R831" i="51"/>
  <c r="R704" i="51"/>
  <c r="R487" i="51"/>
  <c r="R405" i="51"/>
  <c r="R221" i="51"/>
  <c r="R658" i="51"/>
  <c r="R146" i="51"/>
  <c r="R47" i="51"/>
  <c r="R56" i="51"/>
  <c r="R802" i="51"/>
  <c r="R670" i="51"/>
  <c r="R11" i="51"/>
  <c r="R74" i="51"/>
  <c r="R110" i="51"/>
  <c r="R158" i="51"/>
  <c r="R241" i="51"/>
  <c r="R33" i="51"/>
  <c r="R900" i="51"/>
  <c r="R843" i="51"/>
  <c r="R817" i="51"/>
  <c r="R742" i="51"/>
  <c r="BY464" i="51"/>
  <c r="BV616" i="51"/>
  <c r="R616" i="51"/>
  <c r="R98" i="51"/>
  <c r="R610" i="51"/>
  <c r="R568" i="51"/>
  <c r="R351" i="51"/>
  <c r="R922" i="51"/>
  <c r="R891" i="51"/>
  <c r="R834" i="51"/>
  <c r="R634" i="51"/>
  <c r="R608" i="51"/>
  <c r="R574" i="51"/>
  <c r="R461" i="51"/>
  <c r="R452" i="51"/>
  <c r="BY527" i="51"/>
  <c r="R527" i="51"/>
  <c r="R253" i="51"/>
  <c r="R898" i="51"/>
  <c r="R790" i="51"/>
  <c r="R622" i="51"/>
  <c r="R598" i="51"/>
  <c r="R538" i="51"/>
  <c r="R55" i="51"/>
  <c r="R19" i="51"/>
  <c r="R122" i="51"/>
  <c r="R416" i="51"/>
  <c r="R265" i="51"/>
  <c r="R40" i="51"/>
  <c r="R814" i="51"/>
  <c r="R706" i="51"/>
  <c r="R699" i="51"/>
  <c r="BV475" i="51"/>
  <c r="R475" i="51"/>
  <c r="R170" i="51"/>
  <c r="R946" i="51"/>
  <c r="R376" i="51"/>
  <c r="R134" i="51"/>
  <c r="R313" i="51"/>
  <c r="R39" i="51"/>
  <c r="R919" i="51"/>
  <c r="R862" i="51"/>
  <c r="R838" i="51"/>
  <c r="R754" i="51"/>
  <c r="R738" i="51"/>
  <c r="R730" i="51"/>
  <c r="R646" i="51"/>
  <c r="R571" i="51"/>
  <c r="R440" i="51"/>
  <c r="R423" i="51"/>
  <c r="R406" i="51"/>
  <c r="R585" i="51"/>
  <c r="BV585" i="51"/>
  <c r="R383" i="51"/>
  <c r="R371" i="51"/>
  <c r="R359" i="51"/>
  <c r="R320" i="51"/>
  <c r="R296" i="51"/>
  <c r="R284" i="51"/>
  <c r="R272" i="51"/>
  <c r="R260" i="51"/>
  <c r="R248" i="51"/>
  <c r="R236" i="51"/>
  <c r="R191" i="51"/>
  <c r="R177" i="51"/>
  <c r="R165" i="51"/>
  <c r="R153" i="51"/>
  <c r="R141" i="51"/>
  <c r="R129" i="51"/>
  <c r="R117" i="51"/>
  <c r="R105" i="51"/>
  <c r="R93" i="51"/>
  <c r="R75" i="51"/>
  <c r="R920" i="51"/>
  <c r="R501" i="51"/>
  <c r="R184" i="51"/>
  <c r="R326" i="51"/>
  <c r="R87" i="51"/>
  <c r="R5" i="51"/>
  <c r="R62" i="51"/>
  <c r="R80" i="51"/>
  <c r="R277" i="51"/>
  <c r="R301" i="51"/>
  <c r="R787" i="51"/>
  <c r="R680" i="51"/>
  <c r="R562" i="51"/>
  <c r="R414" i="51"/>
  <c r="R17" i="51"/>
  <c r="R682" i="51"/>
  <c r="R289" i="51"/>
  <c r="R886" i="51"/>
  <c r="R778" i="51"/>
  <c r="R720" i="51"/>
  <c r="R526" i="51"/>
  <c r="R77" i="51"/>
  <c r="R196" i="51"/>
  <c r="R24" i="51"/>
  <c r="R12" i="51"/>
  <c r="R934" i="51"/>
  <c r="R910" i="51"/>
  <c r="R404" i="51"/>
  <c r="BY518" i="51"/>
  <c r="R518" i="51"/>
  <c r="BV867" i="51"/>
  <c r="R35" i="51"/>
  <c r="R489" i="51"/>
  <c r="BV600" i="51"/>
  <c r="R600" i="51"/>
  <c r="R8" i="51"/>
  <c r="R364" i="51"/>
  <c r="R586" i="51"/>
  <c r="R338" i="51"/>
  <c r="R844" i="51"/>
  <c r="R826" i="51"/>
  <c r="R760" i="51"/>
  <c r="R743" i="51"/>
  <c r="R718" i="51"/>
  <c r="R694" i="51"/>
  <c r="R643" i="51"/>
  <c r="R550" i="51"/>
  <c r="R513" i="51"/>
  <c r="R428" i="51"/>
  <c r="BY577" i="51"/>
  <c r="R577" i="51"/>
  <c r="R245" i="51"/>
  <c r="R201" i="51"/>
  <c r="R188" i="51"/>
  <c r="R174" i="51"/>
  <c r="R162" i="51"/>
  <c r="R150" i="51"/>
  <c r="R138" i="51"/>
  <c r="R126" i="51"/>
  <c r="R114" i="51"/>
  <c r="R102" i="51"/>
  <c r="R667" i="51"/>
  <c r="R203" i="51"/>
  <c r="BY203" i="51"/>
  <c r="R885" i="51"/>
  <c r="R825" i="51"/>
  <c r="R741" i="51"/>
  <c r="R717" i="51"/>
  <c r="R561" i="51"/>
  <c r="R488" i="51"/>
  <c r="R463" i="51"/>
  <c r="R427" i="51"/>
  <c r="R337" i="51"/>
  <c r="R288" i="51"/>
  <c r="R157" i="51"/>
  <c r="R484" i="51"/>
  <c r="R467" i="51"/>
  <c r="R388" i="51"/>
  <c r="R233" i="51"/>
  <c r="BY218" i="51"/>
  <c r="R218" i="51"/>
  <c r="BY741" i="51"/>
  <c r="BY288" i="51"/>
  <c r="R205" i="51"/>
  <c r="BY205" i="51"/>
  <c r="R759" i="51"/>
  <c r="R215" i="51"/>
  <c r="R234" i="51"/>
  <c r="R182" i="51"/>
  <c r="R220" i="51"/>
  <c r="R222" i="51"/>
  <c r="R90" i="51"/>
  <c r="R938" i="51"/>
  <c r="R926" i="51"/>
  <c r="R914" i="51"/>
  <c r="R902" i="51"/>
  <c r="R890" i="51"/>
  <c r="R878" i="51"/>
  <c r="R866" i="51"/>
  <c r="R854" i="51"/>
  <c r="R842" i="51"/>
  <c r="R830" i="51"/>
  <c r="R818" i="51"/>
  <c r="R806" i="51"/>
  <c r="R794" i="51"/>
  <c r="R782" i="51"/>
  <c r="R770" i="51"/>
  <c r="R758" i="51"/>
  <c r="R734" i="51"/>
  <c r="R722" i="51"/>
  <c r="R710" i="51"/>
  <c r="R698" i="51"/>
  <c r="R686" i="51"/>
  <c r="R674" i="51"/>
  <c r="R662" i="51"/>
  <c r="R650" i="51"/>
  <c r="R638" i="51"/>
  <c r="R626" i="51"/>
  <c r="R614" i="51"/>
  <c r="R602" i="51"/>
  <c r="R590" i="51"/>
  <c r="R578" i="51"/>
  <c r="R566" i="51"/>
  <c r="R554" i="51"/>
  <c r="R542" i="51"/>
  <c r="R530" i="51"/>
  <c r="R517" i="51"/>
  <c r="R505" i="51"/>
  <c r="R493" i="51"/>
  <c r="R481" i="51"/>
  <c r="R468" i="51"/>
  <c r="R456" i="51"/>
  <c r="R444" i="51"/>
  <c r="R432" i="51"/>
  <c r="R420" i="51"/>
  <c r="R408" i="51"/>
  <c r="R391" i="51"/>
  <c r="R379" i="51"/>
  <c r="R355" i="51"/>
  <c r="R329" i="51"/>
  <c r="R316" i="51"/>
  <c r="R304" i="51"/>
  <c r="R292" i="51"/>
  <c r="R280" i="51"/>
  <c r="R268" i="51"/>
  <c r="R256" i="51"/>
  <c r="R217" i="51"/>
  <c r="R225" i="51"/>
  <c r="BY403" i="51"/>
  <c r="R403" i="51"/>
  <c r="R401" i="51"/>
  <c r="R198" i="51"/>
  <c r="R353" i="51"/>
  <c r="R522" i="51"/>
  <c r="R347" i="51"/>
  <c r="BV721" i="51"/>
  <c r="R721" i="51"/>
  <c r="BV690" i="51"/>
  <c r="R690" i="51"/>
  <c r="R97" i="51"/>
  <c r="R109" i="51"/>
  <c r="R121" i="51"/>
  <c r="R133" i="51"/>
  <c r="R145" i="51"/>
  <c r="R169" i="51"/>
  <c r="R183" i="51"/>
  <c r="R195" i="51"/>
  <c r="R240" i="51"/>
  <c r="R252" i="51"/>
  <c r="R264" i="51"/>
  <c r="R276" i="51"/>
  <c r="R312" i="51"/>
  <c r="BV371" i="51"/>
  <c r="BV55" i="51"/>
  <c r="R833" i="51"/>
  <c r="R631" i="51"/>
  <c r="R573" i="51"/>
  <c r="R512" i="51"/>
  <c r="BY717" i="51"/>
  <c r="BY885" i="51"/>
  <c r="BV893" i="51"/>
  <c r="R893" i="51"/>
  <c r="BV785" i="51"/>
  <c r="R785" i="51"/>
  <c r="BV712" i="51"/>
  <c r="R712" i="51"/>
  <c r="R43" i="51"/>
  <c r="R921" i="51"/>
  <c r="R861" i="51"/>
  <c r="R395" i="51"/>
  <c r="R387" i="51"/>
  <c r="BY37" i="51"/>
  <c r="R37" i="51"/>
  <c r="BY25" i="51"/>
  <c r="R25" i="51"/>
  <c r="BY840" i="51"/>
  <c r="R840" i="51"/>
  <c r="BY828" i="51"/>
  <c r="R828" i="51"/>
  <c r="BY804" i="51"/>
  <c r="R804" i="51"/>
  <c r="BY768" i="51"/>
  <c r="R768" i="51"/>
  <c r="BY756" i="51"/>
  <c r="R756" i="51"/>
  <c r="BY708" i="51"/>
  <c r="R708" i="51"/>
  <c r="BY696" i="51"/>
  <c r="R696" i="51"/>
  <c r="BY672" i="51"/>
  <c r="R672" i="51"/>
  <c r="BY636" i="51"/>
  <c r="R636" i="51"/>
  <c r="BY624" i="51"/>
  <c r="R624" i="51"/>
  <c r="BY576" i="51"/>
  <c r="R576" i="51"/>
  <c r="BY564" i="51"/>
  <c r="R564" i="51"/>
  <c r="BY540" i="51"/>
  <c r="R540" i="51"/>
  <c r="R491" i="51"/>
  <c r="BY479" i="51"/>
  <c r="R479" i="51"/>
  <c r="BY430" i="51"/>
  <c r="R430" i="51"/>
  <c r="R418" i="51"/>
  <c r="BY418" i="51"/>
  <c r="BV901" i="51"/>
  <c r="R901" i="51"/>
  <c r="BV296" i="51"/>
  <c r="R375" i="51"/>
  <c r="R50" i="51"/>
  <c r="R933" i="51"/>
  <c r="R873" i="51"/>
  <c r="R621" i="51"/>
  <c r="R458" i="51"/>
  <c r="BV727" i="51"/>
  <c r="R727" i="51"/>
  <c r="BV656" i="51"/>
  <c r="R656" i="51"/>
  <c r="BV413" i="51"/>
  <c r="R413" i="51"/>
  <c r="BV691" i="51"/>
  <c r="R691" i="51"/>
  <c r="R746" i="51"/>
  <c r="R333" i="51"/>
  <c r="BY46" i="51"/>
  <c r="R46" i="51"/>
  <c r="BY633" i="51"/>
  <c r="R633" i="51"/>
  <c r="BY609" i="51"/>
  <c r="R609" i="51"/>
  <c r="BV583" i="51"/>
  <c r="R583" i="51"/>
  <c r="BV320" i="51"/>
  <c r="BV359" i="51"/>
  <c r="R23" i="51"/>
  <c r="R945" i="51"/>
  <c r="R837" i="51"/>
  <c r="R753" i="51"/>
  <c r="R525" i="51"/>
  <c r="BY337" i="51"/>
  <c r="BV875" i="51"/>
  <c r="R875" i="51"/>
  <c r="BV800" i="51"/>
  <c r="R800" i="51"/>
  <c r="BV702" i="51"/>
  <c r="R702" i="51"/>
  <c r="BY813" i="51"/>
  <c r="R813" i="51"/>
  <c r="BY777" i="51"/>
  <c r="R777" i="51"/>
  <c r="BY693" i="51"/>
  <c r="R693" i="51"/>
  <c r="BY645" i="51"/>
  <c r="R645" i="51"/>
  <c r="R415" i="51"/>
  <c r="BY363" i="51"/>
  <c r="R363" i="51"/>
  <c r="BY300" i="51"/>
  <c r="R300" i="51"/>
  <c r="BV791" i="51"/>
  <c r="R791" i="51"/>
  <c r="BV383" i="51"/>
  <c r="R49" i="51"/>
  <c r="R53" i="51"/>
  <c r="BY825" i="51"/>
  <c r="BY44" i="51"/>
  <c r="R44" i="51"/>
  <c r="BY32" i="51"/>
  <c r="R32" i="51"/>
  <c r="BY20" i="51"/>
  <c r="R20" i="51"/>
  <c r="BY549" i="51"/>
  <c r="R549" i="51"/>
  <c r="BY399" i="51"/>
  <c r="R399" i="51"/>
  <c r="BV93" i="51"/>
  <c r="BV105" i="51"/>
  <c r="BV117" i="51"/>
  <c r="BV141" i="51"/>
  <c r="BV153" i="51"/>
  <c r="BV165" i="51"/>
  <c r="BV177" i="51"/>
  <c r="BV191" i="51"/>
  <c r="BV236" i="51"/>
  <c r="BV248" i="51"/>
  <c r="BV260" i="51"/>
  <c r="BV272" i="51"/>
  <c r="BV284" i="51"/>
  <c r="R657" i="51"/>
  <c r="R619" i="51"/>
  <c r="BY463" i="51"/>
  <c r="BY681" i="51"/>
  <c r="R681" i="51"/>
  <c r="R69" i="51"/>
  <c r="BV129" i="51"/>
  <c r="R10" i="51"/>
  <c r="R325" i="51"/>
  <c r="R86" i="51"/>
  <c r="R870" i="51"/>
  <c r="R789" i="51"/>
  <c r="R597" i="51"/>
  <c r="R81" i="51"/>
  <c r="BY765" i="51"/>
  <c r="R765" i="51"/>
  <c r="R500" i="51"/>
  <c r="BY500" i="51"/>
  <c r="R73" i="51"/>
  <c r="R31" i="51"/>
  <c r="R897" i="51"/>
  <c r="R849" i="51"/>
  <c r="R537" i="51"/>
  <c r="R476" i="51"/>
  <c r="R360" i="51"/>
  <c r="R321" i="51"/>
  <c r="R819" i="51"/>
  <c r="R204" i="51"/>
  <c r="BY204" i="51"/>
  <c r="BV223" i="51"/>
  <c r="R223" i="51"/>
  <c r="R229" i="51"/>
  <c r="BY229" i="51"/>
  <c r="R219" i="51"/>
  <c r="R212" i="51"/>
  <c r="BY212" i="51"/>
  <c r="R230" i="51"/>
  <c r="BY230" i="51"/>
  <c r="R211" i="51"/>
  <c r="R209" i="51"/>
  <c r="BY209" i="51"/>
  <c r="BV214" i="51"/>
  <c r="R214" i="51"/>
  <c r="R207" i="51"/>
  <c r="R210" i="51"/>
  <c r="R181" i="51"/>
  <c r="R226" i="51"/>
  <c r="BY226" i="51"/>
  <c r="R216" i="51"/>
  <c r="R228" i="51"/>
  <c r="R208" i="51"/>
  <c r="R402" i="51"/>
  <c r="BY402" i="51"/>
  <c r="R322" i="51"/>
  <c r="BY206" i="51"/>
  <c r="BY207" i="51"/>
  <c r="R400" i="51"/>
  <c r="BY522"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tc={4E7B8CB1-BACF-4CD2-9056-453428D862E1}</author>
    <author>Karen Lorena Velasquez Vega</author>
  </authors>
  <commentList>
    <comment ref="BS36" authorId="0" shapeId="0" xr:uid="{4E7B8CB1-BACF-4CD2-9056-453428D862E1}">
      <text>
        <t>[Comentario encadenado]
Tu versión de Excel te permite leer este comentario encadenado; sin embargo, las ediciones que se apliquen se quitarán si el archivo se abre en una versión más reciente de Excel. Más información: https://go.microsoft.com/fwlink/?linkid=870924
Comentario:
    Unificar</t>
      </text>
    </comment>
    <comment ref="BR388" authorId="1" shapeId="0" xr:uid="{22A3CB76-A2BA-4DF9-9A3B-26D39B29F0AF}">
      <text>
        <r>
          <rPr>
            <sz val="11"/>
            <color theme="1"/>
            <rFont val="Calibri"/>
            <family val="2"/>
            <scheme val="minor"/>
          </rPr>
          <t xml:space="preserve">Karen Lorena Velasquez Vega:
valor estimado a agosto
</t>
        </r>
      </text>
    </comment>
    <comment ref="BS388" authorId="1" shapeId="0" xr:uid="{0A2AA457-CE53-4820-B390-719B9FE62F9D}">
      <text>
        <r>
          <rPr>
            <sz val="11"/>
            <color theme="1"/>
            <rFont val="Calibri"/>
            <family val="2"/>
            <scheme val="minor"/>
          </rPr>
          <t xml:space="preserve">Karen Lorena Velasquez Vega:
Valor proyectado a diciembre
</t>
        </r>
      </text>
    </comment>
    <comment ref="BR389" authorId="1" shapeId="0" xr:uid="{3885188C-0631-4C03-8F1B-509F6AC55AD3}">
      <text>
        <r>
          <rPr>
            <sz val="11"/>
            <color theme="1"/>
            <rFont val="Calibri"/>
            <family val="2"/>
            <scheme val="minor"/>
          </rPr>
          <t>Karen Lorena Velasquez Vega:
valor estimado a agosto</t>
        </r>
      </text>
    </comment>
    <comment ref="BS389" authorId="1" shapeId="0" xr:uid="{FA41D0DE-C5E2-49FC-BBE5-4B18F897CF02}">
      <text>
        <r>
          <rPr>
            <sz val="11"/>
            <color theme="1"/>
            <rFont val="Calibri"/>
            <family val="2"/>
            <scheme val="minor"/>
          </rPr>
          <t xml:space="preserve">Karen Lorena Velasquez Vega:
Valor proyectado a diciembre
</t>
        </r>
      </text>
    </comment>
    <comment ref="BR390" authorId="1" shapeId="0" xr:uid="{FE132D50-03E9-4988-BB0F-2053945FB4DA}">
      <text>
        <r>
          <rPr>
            <sz val="11"/>
            <color theme="1"/>
            <rFont val="Calibri"/>
            <family val="2"/>
            <scheme val="minor"/>
          </rPr>
          <t>Karen Lorena Velasquez Vega:
valor estimado a agosto</t>
        </r>
      </text>
    </comment>
    <comment ref="BS390" authorId="1" shapeId="0" xr:uid="{D35BA20B-8313-44C1-9844-F91154D51D4D}">
      <text>
        <r>
          <rPr>
            <sz val="11"/>
            <color theme="1"/>
            <rFont val="Calibri"/>
            <family val="2"/>
            <scheme val="minor"/>
          </rPr>
          <t xml:space="preserve">Karen Lorena Velasquez Vega:
Valor proyectado a diciembre
</t>
        </r>
      </text>
    </comment>
    <comment ref="BR391" authorId="1" shapeId="0" xr:uid="{65E64CE6-0916-4445-B16A-DBA8E023170F}">
      <text>
        <r>
          <rPr>
            <sz val="11"/>
            <color theme="1"/>
            <rFont val="Calibri"/>
            <family val="2"/>
            <scheme val="minor"/>
          </rPr>
          <t>Karen Lorena Velasquez Vega:
valor estimado a agosto</t>
        </r>
      </text>
    </comment>
    <comment ref="BS391" authorId="1" shapeId="0" xr:uid="{2AAA2AF7-BECA-46E1-BB60-1E9247210215}">
      <text>
        <r>
          <rPr>
            <sz val="11"/>
            <color theme="1"/>
            <rFont val="Calibri"/>
            <family val="2"/>
            <scheme val="minor"/>
          </rPr>
          <t xml:space="preserve">Karen Lorena Velasquez Vega:
Valor proyectado a diciembre
</t>
        </r>
      </text>
    </comment>
    <comment ref="BR392" authorId="1" shapeId="0" xr:uid="{13902558-7CBA-4738-8F2C-722CBBD3D69C}">
      <text>
        <r>
          <rPr>
            <sz val="11"/>
            <color theme="1"/>
            <rFont val="Calibri"/>
            <family val="2"/>
            <scheme val="minor"/>
          </rPr>
          <t>Karen Lorena Velasquez Vega:
valor estimado a agosto</t>
        </r>
      </text>
    </comment>
    <comment ref="BS392" authorId="1" shapeId="0" xr:uid="{0D4980F4-5A30-4CC0-BE39-207DDED5B60A}">
      <text>
        <r>
          <rPr>
            <sz val="11"/>
            <color theme="1"/>
            <rFont val="Calibri"/>
            <family val="2"/>
            <scheme val="minor"/>
          </rPr>
          <t xml:space="preserve">Karen Lorena Velasquez Vega:
Valor proyectado a diciembre
</t>
        </r>
      </text>
    </comment>
    <comment ref="BR393" authorId="1" shapeId="0" xr:uid="{54E4AB2E-060B-4EC8-800E-E2137086E673}">
      <text>
        <r>
          <rPr>
            <sz val="11"/>
            <color theme="1"/>
            <rFont val="Calibri"/>
            <family val="2"/>
            <scheme val="minor"/>
          </rPr>
          <t>Karen Lorena Velasquez Vega:
valor estimado a agosto</t>
        </r>
      </text>
    </comment>
    <comment ref="BS393" authorId="1" shapeId="0" xr:uid="{5DF6F0AB-F39D-4E19-8EF1-0BE6B0AEC917}">
      <text>
        <r>
          <rPr>
            <sz val="11"/>
            <color theme="1"/>
            <rFont val="Calibri"/>
            <family val="2"/>
            <scheme val="minor"/>
          </rPr>
          <t xml:space="preserve">Karen Lorena Velasquez Vega:
Valor proyectado a diciembre
</t>
        </r>
      </text>
    </comment>
    <comment ref="BR394" authorId="1" shapeId="0" xr:uid="{F004820E-4CDE-4EDC-A376-18B163780928}">
      <text>
        <r>
          <rPr>
            <sz val="11"/>
            <color theme="1"/>
            <rFont val="Calibri"/>
            <family val="2"/>
            <scheme val="minor"/>
          </rPr>
          <t>Karen Lorena Velasquez Vega:
valor estimado a agosto</t>
        </r>
      </text>
    </comment>
    <comment ref="BS394" authorId="1" shapeId="0" xr:uid="{2E94CA48-97B3-45A9-8B31-437AB7395074}">
      <text>
        <r>
          <rPr>
            <sz val="11"/>
            <color theme="1"/>
            <rFont val="Calibri"/>
            <family val="2"/>
            <scheme val="minor"/>
          </rPr>
          <t xml:space="preserve">Karen Lorena Velasquez Vega:
Valor proyectado a diciembre
</t>
        </r>
      </text>
    </comment>
    <comment ref="BR395" authorId="1" shapeId="0" xr:uid="{8E6AE22F-2270-470C-8CB0-02F8625CB7B9}">
      <text>
        <r>
          <rPr>
            <sz val="11"/>
            <color theme="1"/>
            <rFont val="Calibri"/>
            <family val="2"/>
            <scheme val="minor"/>
          </rPr>
          <t>Karen Lorena Velasquez Vega:
valor estimado a agosto</t>
        </r>
      </text>
    </comment>
    <comment ref="BS395" authorId="1" shapeId="0" xr:uid="{1B67B4EE-A368-43E2-9968-C6541ED2EE6E}">
      <text>
        <r>
          <rPr>
            <sz val="11"/>
            <color theme="1"/>
            <rFont val="Calibri"/>
            <family val="2"/>
            <scheme val="minor"/>
          </rPr>
          <t xml:space="preserve">Karen Lorena Velasquez Vega:
Valor proyectado a diciembre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tc={3B1D7914-7DDC-114E-AAA1-61027ED42B95}</author>
    <author>tc={4281A4B0-FD34-174E-8079-D39B4D2E0C9F}</author>
    <author>tc={A595FC89-48B4-AB4C-9227-39CC199E23FE}</author>
    <author>tc={27958F0E-4909-FA43-9AF2-94D1E24A9383}</author>
    <author>tc={B53C5F1F-3DC8-874C-BB3B-E2EB65224238}</author>
    <author>tc={BFACC0DC-DCD4-7043-B386-DC9300C2C069}</author>
  </authors>
  <commentList>
    <comment ref="O31" authorId="0" shapeId="0" xr:uid="{3B1D7914-7DDC-114E-AAA1-61027ED42B95}">
      <text>
        <t>[Comentario encadenado]
Tu versión de Excel te permite leer este comentario encadenado; sin embargo, las ediciones que se apliquen se quitarán si el archivo se abre en una versión más reciente de Excel. Más información: https://go.microsoft.com/fwlink/?linkid=870924
Comentario:
    Se solicitó ajuste de ficha técnica a DNP. Pendiente respuesta.</t>
      </text>
    </comment>
    <comment ref="O32" authorId="1" shapeId="0" xr:uid="{4281A4B0-FD34-174E-8079-D39B4D2E0C9F}">
      <text>
        <t>[Comentario encadenado]
Tu versión de Excel te permite leer este comentario encadenado; sin embargo, las ediciones que se apliquen se quitarán si el archivo se abre en una versión más reciente de Excel. Más información: https://go.microsoft.com/fwlink/?linkid=870924
Comentario:
    Se solicitó ajuste de ficha técnica a DNP. Pendiente respuesta.</t>
      </text>
    </comment>
    <comment ref="O50" authorId="2" shapeId="0" xr:uid="{A595FC89-48B4-AB4C-9227-39CC199E23FE}">
      <text>
        <t>[Comentario encadenado]
Tu versión de Excel te permite leer este comentario encadenado; sin embargo, las ediciones que se apliquen se quitarán si el archivo se abre en una versión más reciente de Excel. Más información: https://go.microsoft.com/fwlink/?linkid=870924
Comentario:
    Ficha técnica en elaboración. Se envió versión inicial al DNP.</t>
      </text>
    </comment>
    <comment ref="P120" authorId="3" shapeId="0" xr:uid="{27958F0E-4909-FA43-9AF2-94D1E24A9383}">
      <text>
        <t>[Comentario encadenado]
Tu versión de Excel te permite leer este comentario encadenado; sin embargo, las ediciones que se apliquen se quitarán si el archivo se abre en una versión más reciente de Excel. Más información: https://go.microsoft.com/fwlink/?linkid=870924
Comentario:
    $700.000.000,00 </t>
      </text>
    </comment>
    <comment ref="P121" authorId="4" shapeId="0" xr:uid="{B53C5F1F-3DC8-874C-BB3B-E2EB65224238}">
      <text>
        <t>[Comentario encadenado]
Tu versión de Excel te permite leer este comentario encadenado; sin embargo, las ediciones que se apliquen se quitarán si el archivo se abre en una versión más reciente de Excel. Más información: https://go.microsoft.com/fwlink/?linkid=870924
Comentario:
    $500.000.000,00 
Respuesta:
    6 licencias</t>
      </text>
    </comment>
    <comment ref="P122" authorId="5" shapeId="0" xr:uid="{BFACC0DC-DCD4-7043-B386-DC9300C2C069}">
      <text>
        <t>[Comentario encadenado]
Tu versión de Excel te permite leer este comentario encadenado; sin embargo, las ediciones que se apliquen se quitarán si el archivo se abre en una versión más reciente de Excel. Más información: https://go.microsoft.com/fwlink/?linkid=870924
Comentario:
    $2.000.000.000,00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sonia esperanza casas merchan</author>
  </authors>
  <commentList>
    <comment ref="K23" authorId="0" shapeId="0" xr:uid="{1E741A68-0CB3-4879-BD88-4AA36E377752}">
      <text>
        <r>
          <rPr>
            <b/>
            <sz val="9"/>
            <color indexed="81"/>
            <rFont val="Tahoma"/>
            <family val="2"/>
          </rPr>
          <t xml:space="preserve">OAPF. 
</t>
        </r>
        <r>
          <rPr>
            <sz val="9"/>
            <color indexed="81"/>
            <rFont val="Tahoma"/>
            <family val="2"/>
          </rPr>
          <t>La contratación referida en la línea del PAI tiene un valor de $10mm; el monto fue distribuido entre los componentes 20203A y 20203B, por efecto del saldo monto asignado a cada uno de los componentes</t>
        </r>
      </text>
    </comment>
    <comment ref="F40" authorId="0" shapeId="0" xr:uid="{FECDBA45-7651-4930-AFC7-2D6D0E078DB7}">
      <text>
        <r>
          <rPr>
            <b/>
            <sz val="9"/>
            <color indexed="81"/>
            <rFont val="Tahoma"/>
            <family val="2"/>
          </rPr>
          <t xml:space="preserve">OAPF.
</t>
        </r>
        <r>
          <rPr>
            <sz val="9"/>
            <color indexed="81"/>
            <rFont val="Tahoma"/>
            <family val="2"/>
          </rPr>
          <t>Este componente no correspondía a este proyecto sino al de Capacidades Territoriales; por tanto, es necesario reducir el monto del componente, para utilizar este monto en otras necesidades del VEPBM y crear el compoennte H en el proyecto que corresponda.</t>
        </r>
      </text>
    </comment>
    <comment ref="K95" authorId="0" shapeId="0" xr:uid="{985CD82D-BE68-49EE-A527-DE7C5F89684D}">
      <text>
        <r>
          <rPr>
            <b/>
            <sz val="9"/>
            <color indexed="81"/>
            <rFont val="Tahoma"/>
            <family val="2"/>
          </rPr>
          <t>Para trasladar entre componentes 20203A ($1663M) Y 20203F ($5.336M)</t>
        </r>
      </text>
    </comment>
  </commentList>
</comments>
</file>

<file path=xl/sharedStrings.xml><?xml version="1.0" encoding="utf-8"?>
<sst xmlns="http://schemas.openxmlformats.org/spreadsheetml/2006/main" count="38648" uniqueCount="9953">
  <si>
    <t>Formato - Formulación y seguimiento del Plan de Acción Institucional</t>
  </si>
  <si>
    <t>PLAN DE ACCIÓN INSTITUCIONAL (PAI)</t>
  </si>
  <si>
    <t>Oficina Asesora de Planeación y Finanzas</t>
  </si>
  <si>
    <t>CONTENIDO</t>
  </si>
  <si>
    <t>1. Indicadores</t>
  </si>
  <si>
    <t>2. Acciones</t>
  </si>
  <si>
    <t>3. Anexo presupuestal de inversión</t>
  </si>
  <si>
    <t>4. Anexo presupuestal de funcionamiento</t>
  </si>
  <si>
    <t>Alineación con el Plan de Acción Institucional</t>
  </si>
  <si>
    <t>Responsable</t>
  </si>
  <si>
    <t>Alineación con la planeación</t>
  </si>
  <si>
    <t>Cadena de valor proyecto</t>
  </si>
  <si>
    <t>Desagregación del presupuesto</t>
  </si>
  <si>
    <t>Focalización en Políticas Transversales</t>
  </si>
  <si>
    <t>Plan Anual de Adquisiciones (PAA)</t>
  </si>
  <si>
    <t>No Borrar</t>
  </si>
  <si>
    <t>Sigla Despacho</t>
  </si>
  <si>
    <t>Estrategia</t>
  </si>
  <si>
    <t>Proyecto</t>
  </si>
  <si>
    <t>Consecutivo</t>
  </si>
  <si>
    <t>Nivel</t>
  </si>
  <si>
    <t>Despacho o Dirección</t>
  </si>
  <si>
    <t>Dependencia</t>
  </si>
  <si>
    <t xml:space="preserve">Eje estratégico </t>
  </si>
  <si>
    <t xml:space="preserve">Estrategia </t>
  </si>
  <si>
    <t>Nombre Corto</t>
  </si>
  <si>
    <t>Nombre del proyecto</t>
  </si>
  <si>
    <t>Código BPIN</t>
  </si>
  <si>
    <t>Código presupuestal proyecto</t>
  </si>
  <si>
    <t>Transformación / Componente</t>
  </si>
  <si>
    <t>Código presupuestal Transformación / Componente</t>
  </si>
  <si>
    <t>Producto</t>
  </si>
  <si>
    <t>Código producto</t>
  </si>
  <si>
    <t xml:space="preserve">Actividad </t>
  </si>
  <si>
    <t>Nombre objeto de gasto</t>
  </si>
  <si>
    <t>Código objeto de gasto</t>
  </si>
  <si>
    <t>Rubro presupuestal</t>
  </si>
  <si>
    <t>Nombre rubro presupuestal</t>
  </si>
  <si>
    <t>Tipo de Recurso</t>
  </si>
  <si>
    <t>Crédito</t>
  </si>
  <si>
    <t>Dependencia de afectación</t>
  </si>
  <si>
    <t>ID Dependencia de afectación</t>
  </si>
  <si>
    <t>Étnicos- Indígenas</t>
  </si>
  <si>
    <t>Étnicos- Comunidad Negra, Afrocolombiana, Raizal y Palenquera</t>
  </si>
  <si>
    <t>Étnicos- Rrom</t>
  </si>
  <si>
    <t>Construcción de paz</t>
  </si>
  <si>
    <t>Víctimas</t>
  </si>
  <si>
    <t>Equidad de la mujer</t>
  </si>
  <si>
    <t>Primera Infancia, Infancia y Adolescencia</t>
  </si>
  <si>
    <t>Participación Ciudadana</t>
  </si>
  <si>
    <t>Ciencia, Tecnología e Innovación (CTeI)</t>
  </si>
  <si>
    <t>Tecnologías de la información y las comunicaciones (TIC)</t>
  </si>
  <si>
    <t xml:space="preserve">Discapacidad </t>
  </si>
  <si>
    <t>N° Plan de Compras 
NEON</t>
  </si>
  <si>
    <t>Código UNSPSC</t>
  </si>
  <si>
    <t>Concepto de gasto</t>
  </si>
  <si>
    <t>Descripción</t>
  </si>
  <si>
    <t>Bienes o servicios que se contratan</t>
  </si>
  <si>
    <t>Mes de presentación de ofertas</t>
  </si>
  <si>
    <t>fecha estimada de inicio del contrato (día/mes/año)</t>
  </si>
  <si>
    <t>Duración estimada del contrato
(días, meses, años)</t>
  </si>
  <si>
    <t>Tipo de Duración-(Plazo estimado)</t>
  </si>
  <si>
    <t>Modalidad de selección</t>
  </si>
  <si>
    <t>Tipo de contrato</t>
  </si>
  <si>
    <t>Fuente de los recursos</t>
  </si>
  <si>
    <t>Valor total estimado</t>
  </si>
  <si>
    <t>Valor estimado para 2024</t>
  </si>
  <si>
    <t>Se requieren vigencias futuras</t>
  </si>
  <si>
    <t>Estado de solicitud de vigencias futuras</t>
  </si>
  <si>
    <t>Categoría</t>
  </si>
  <si>
    <t>Subcategoría/ No. Compromiso</t>
  </si>
  <si>
    <t>Valor focalizado ($)</t>
  </si>
  <si>
    <t>Indicador PMI</t>
  </si>
  <si>
    <t>Valor focalizado ($) Pilar 1.4</t>
  </si>
  <si>
    <t>Valor focalizado ($) Pilar 1.8</t>
  </si>
  <si>
    <t>Nombre rubro presupuestal 2024</t>
  </si>
  <si>
    <t>dependencia</t>
  </si>
  <si>
    <t>codifo dep</t>
  </si>
  <si>
    <t>estrategia + crédito</t>
  </si>
  <si>
    <t>codigo estrategia</t>
  </si>
  <si>
    <t>Dependencia + Crédito</t>
  </si>
  <si>
    <t>VPBM</t>
  </si>
  <si>
    <t>Dirección de Cobertura y Equidad</t>
  </si>
  <si>
    <t>Subdirección de Acceso</t>
  </si>
  <si>
    <t>7. Espacios educativos como centro de la vida comunitaria y la paz</t>
  </si>
  <si>
    <t>1. Fortalecimiento de la infraestructura de educación preescolar, básica y media</t>
  </si>
  <si>
    <t>Infraestructura_EPBM</t>
  </si>
  <si>
    <t>2. SEGURIDAD HUMANA Y JUSTICIA SOCIAL / 2. FORTALECIMIENTO Y DESARROLLO DE INFRAESTRUCTURA SOCIAL</t>
  </si>
  <si>
    <t>Servicio de asistencia técnica en educación inicial, preescolar, básica y media</t>
  </si>
  <si>
    <t>Realizar asistencia técnica en formulación, desarrollo y seguimiento a proyectos de infraestructura educativa</t>
  </si>
  <si>
    <t>ADQUIS. DE BYS</t>
  </si>
  <si>
    <t>16-SSF</t>
  </si>
  <si>
    <t>Servicios profesionales</t>
  </si>
  <si>
    <t>PRESTACIÓN DE SERVICIOS PROFESIONALES   PARA REALIZAR EL SEGUIMIENTO A LA EJECUCIÓN DE LOS PROYECTOS DE INFRAESTRUCTURA Y DOTACIÓN DE MOBILIARIO ESCOLAR, DE ACUERDO CON LAS ZONAS ASIGNADAS.</t>
  </si>
  <si>
    <t>Enero</t>
  </si>
  <si>
    <t>Mes (es)</t>
  </si>
  <si>
    <t>CONTRATACIÓN DIRECTA / SERVICIOS PROFESIONALES</t>
  </si>
  <si>
    <t>PRESTACIÓN DE SERVICIOS PROFESIONALES</t>
  </si>
  <si>
    <t>PRESUPUESTO DE ENTIDAD NACIONAL</t>
  </si>
  <si>
    <t>PRESTAR SERVICIOS PROFESIONALES, DE MANERA TEMPORAL PARA ASESORAR EN TEMAS DE INFRAESTRUCTURA EDUCATIVA Y DOTACIÓN QUE SE ESTABLEZCAN EN EL NUEVO PLAN NACIONAL DE DESARROLLO RELACIONADOS CON LA GESTION, PLANEAMIENTO,, ESTRUCTURACIÓN, SEGUIMIENTOY CONTROL DE PROYECTOS Y EL ANÁLISIS, CONSOLIDACIÓN Y REPORTE DE INFORMACIÓN.</t>
  </si>
  <si>
    <t>PRESTAR SERVICIOS PROFESIONALES, DE MANERA TEMPORAL PARA ASESORAR LAS ACTIVIDADES DE NORMALIZACIÓN, ESTANDARIZACIÓN, INTEGRACIÓN, PLANEACIÓN, EJECUCIÓN, MONITOREO, CONTROL Y CIERRE DE PROYECTOS, A TRAVÉS DE LOS DIFERENTES ESQUEMAS ESTABLECIDOS POR LA LEY PARA LLEVAR A CABO LAS OBRAS Y/O DOTACIONES DE INFRAESTRUCTURA EDUCATIVA</t>
  </si>
  <si>
    <t>PRESTACIÓN DE SERVICIOS PROFESIONALES, DE MANERA TEMPORAL, PARA EL DESARROLLO DE LAS ACTIVIDADES RELACIONADAS CON LA PLANIFICACIÓN, EJECUCIÓN Y SEGUIMIENTO DE METAS E INDICADORES SECTORIALES, EN MATERIA DE PROYECTOS DE INFRAESTRUCTURA Y/O DOTACION ESCOLAR</t>
  </si>
  <si>
    <t>PRESTAR SERVICIOS PROFESIONALES, DE MANERA TEMPORAL PARA LA PLANIFICACIÓN Y SEGUIMIENTO DE METAS E INDICADORES SECTORIALES EN MATERIA DE PROYECTOS DE DOTACIÓN ESCOLAR Y/O INFRAESTRUCTURA EDUCATIVA</t>
  </si>
  <si>
    <t>PRESTAR SERVICIOS PROFESIONALES PARA APOYAR LAS ACTIVIDADES DE COORDINACIÓN DE LA  PLANEACIÓN, EJECUCIÓN, MONITOREO, CONTROL Y
CIERRE DE PROYECTOS, A TRAVÉS DE LOS DIFERENTES ESQUEMAS  ESTABLECIDOS POR LA LEY PARA LLEVAR A CABO LAS OBRAS Y/O DOTACIONES DE INFRAESTRUCTURA EDUCATIVA.</t>
  </si>
  <si>
    <t xml:space="preserve"> PRESTAR SERVICIOS PROFESIONALES, DE MANERA TEMPORAL, PARA REALIZAR EL PROCESAMIENTO Y ANÁLISIS DE LA INFORMACIÓN NECESARIA PARA REALIZAR EL  INVENTARIO, FORMULACIÓN, ESTRUCTURACIÓN, EJECUCIÓN, SEGUIMIENTO Y CONTROL DE ESTOS.  </t>
  </si>
  <si>
    <t>PRESTAR SERVICIOS PROFESIONALES, DE MANERA TEMPORAL, PARA LA DEFINICIÓN DE LINEAMIENTOS Y ESTÁNDARES EN DOTACIONES ESCOLARES.</t>
  </si>
  <si>
    <t>PARA REALIZAR EL INVENTARIO, FORMULACIÓN, ESTRUCTURACIÓN,</t>
  </si>
  <si>
    <t xml:space="preserve">PRESTAR SERVICIOS PROFESIONALES, DE MANERA TEMPORAL, PARA ASESORAR EN LA DEFINICIÓN DE LINEAMIENTOS, ESTÁNDARES Y SEGUIMIENTO DE PROYECTOS DE DOTACIONES ESCOLARES </t>
  </si>
  <si>
    <t>PRESTAR SERVICIOS PROFESIONALES DE MANERA TEMPORAL PARA LA ESTRUCTURACIÓN, EJECUCIÓN Y CIERRE DE LOS PROYECTOS DE OBRAS POR IMPUESTOS RELATIVOS A OBRAS DE INFRAESTRUCTURA EDUCATIVA Y DOTACIONES.</t>
  </si>
  <si>
    <t xml:space="preserve"> PRESTAR SERVICIOS PROFESIONALES DE MANERA TEMPORAL PARA APOYAR LA ESTRUCTURACIÓN, EJECUCIÓN Y CIERRE DE LOS PROYECTOS
DE OBRAS POR IMPUESTOS RELATIVOS A OBRAS DE INFRAESTRUCTURA EDUCATIVA Y DOTACIONES  </t>
  </si>
  <si>
    <t>PRESTAR SERVICIOS PROFESIONALES DE MANERA TEMPORAL PARA APOYAR LA ESTRUCTURACIÓN, EJECUCIÓN Y CIERRE DE LOS PROYECTOS DE OBRAS POR IMPUESTOS RELATIVOS A OBRAS DE INFRAESTRUCTURA EDUCATIVA Y DOTACIONES</t>
  </si>
  <si>
    <t xml:space="preserve"> PRESTAR SERVICIOS PROFESIONALES PARA REALIZAR EL ANÁLISIS, REVISIÓN, SEGUIMIENTO, PROYECCIÓN Y ACTUALIZACIÓN ESTADÍSTICA DE LA INFORMACIÓN QUE SE REQUIERA EN LA SUBDIRECCIÓN. </t>
  </si>
  <si>
    <t xml:space="preserve">PRESTAR SERVICIOS PROFESIONALES JURÍDICOS TEMPORALES A LOS PROGRAMAS Y PROYECTOS LIDERADOS POR LA SUBDIRECCIÓN DE ACCESO CON EL FIN DE DAR CUMPLIMIENTO A LAS METAS PROYECTADAS EN MATERIA DE INFRAESTRUCTURA, DOTACIÓN, GESTIÓN DE COBERTURA Y CONTRATACIÓN DEL SERVICIO EDUCATIVO PARA LA VIGENCIA.  </t>
  </si>
  <si>
    <t>PRESTAR SERVICIOS PROFESIONALES, EN MATERIA DE INFRAESTRUCTURA, DOTACIÓN, GESTIÓN DE COBERTURA Y CONTRATACIÓN DEL SERVICIO EDUCATIVO RELACIONADAS CON EL APOYO A LA SUPERVISIÓN EN EL ASPECTO FINANCIERO</t>
  </si>
  <si>
    <t xml:space="preserve">PRESTAR SERVICIOS PROFESIONALES JURÍDICOS A LOS PROGRAMAS Y PROYECTOS LIDERADOS POR LA SUBDIRECCIÓN DE ACCESO CON EL FIN DE DAR CUMPLIMIENTO A LAS METAS PROYECTADAS EN MATERIA DE INFRAESTRUCTURA, DOTACIÓN, GESTIÓN DE COBERTURA Y ONTRATACIÓN DEL SERVICIO EDUCATIVO PARA LA VIGENCIA.  </t>
  </si>
  <si>
    <t xml:space="preserve"> PRESTAR SERVICIOS PROFESIONALES JURÍDICOS TEMPORALES A LOS PROGRAMAS Y PROYECTOS LIDERADOS POR LA SUBDIRECCIÓN DE ACCESO CON EL FIN DE DAR CUMPLIMIENTO A LAS METAS PROYECTADAS PARA LA VIGENCIA. </t>
  </si>
  <si>
    <t xml:space="preserve"> PRESTACIÓN DE SERVICIOS PROFESIONALES  PARA REALIZAR EL SEGUIMIENTO A LA EJECUCIÓN DE LOS PROYECTOS DE INFRAESTRUCTURA Y DOTACIÓN DE MOBILIARIO ESCOLAR, DE ACUERDO CON LAS ZONAS ASIGNADAS </t>
  </si>
  <si>
    <t xml:space="preserve"> PRESTAR SERVICIOS PROFESIONALES, DE MANERA TEMPORAL, PARA EL DESARROLLO TÉCNICO DE PROCESOS DE PLANEACIÓN, FORMULACIÓN Y ESTRUCTURACIÓN DE LOS PROYECTOS DE INFRAESTRUCTURA EDUCATIVA  </t>
  </si>
  <si>
    <t>"PRESTAR SERVICIOS PROFESIONALES PARA ASESORAR LAS ACTIVIDADES DE PLANEACIÓN, EJECUCIÓN, MONITOREO, CONTROL Y CIERRE DE PROYECTOS, A TRAVÉS DE LOS DIFERENTES ESQUEMAS  ESTABLECIDOS POR LA LEY PARA LLEVAR A CABO LAS OBRAS Y/O DOTACIONES DE INFRAESTRUCTURA EDUCATIVA."</t>
  </si>
  <si>
    <t>PRESTAR SERVICIOS PROFESIONALES,  DESARROLLANDO ACTIVIDADES DE APOYO A LA SUPERVISIÓN EN EL PROCESO FINANCIERO, PRESUPUESTAL Y ADMINISTRATIVO A LOS PROYECTOS DE INFRAESTRUCTURA EDUCATIVA Y/O DOTACIÓN ESCOLAR.</t>
  </si>
  <si>
    <t>PRESTAR SERVICIOS PROFESIONALES, PARA LAS ETAPAS DE PLANEACIÓN, FORMULACIÓN, SEGUIMIENTO, MONITOREO Y LIQUIDACIÓN DESDE EL ENFOQUE FINANCIERO Y PRESUPUESTAL DE LOS DIFERENTES PROYECTOS DE INFRAESTRUCTURA Y/O DOTACIÓN EDUCATIVA</t>
  </si>
  <si>
    <t xml:space="preserve"> PRESTAR SERVICIOS DE APOYO, A LA SUBDIRECCIÓN DE ACCESO, EN EL DESARROLLO DE ACTIVIDADES RELACIONADAS CON LA OPERACIÓN, FUNCIONALIDAD Y MANEJO DEL SISTEMA INTEGRADO DE MATRÍCULA - SIMAT  </t>
  </si>
  <si>
    <t xml:space="preserve">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t>
  </si>
  <si>
    <t>Infraestructura educativa mejorada</t>
  </si>
  <si>
    <t>Otro tipo de gasto</t>
  </si>
  <si>
    <t>FFIE VF año 2024 aprobada desde 2015</t>
  </si>
  <si>
    <t xml:space="preserve">FIDUCIA Y/O ENCARGO FIDUCIARIO          </t>
  </si>
  <si>
    <t>10-CSF</t>
  </si>
  <si>
    <t>NA</t>
  </si>
  <si>
    <t xml:space="preserve">VF INTERVENTORIA CONTRATO 1380 DE 2015 </t>
  </si>
  <si>
    <t>CONTRATO INTERADMINISTRATIVO</t>
  </si>
  <si>
    <t>Infraestructura educativa construida</t>
  </si>
  <si>
    <t>Realizar seguimiento y revisión técnica, administrativa, financiera y jurídica al desarrollo de las obras y/o la operación de infraestructura educativa construida</t>
  </si>
  <si>
    <t>02</t>
  </si>
  <si>
    <t>Viáticos</t>
  </si>
  <si>
    <t xml:space="preserve">VIATICOS  </t>
  </si>
  <si>
    <t xml:space="preserve">OTROS          </t>
  </si>
  <si>
    <t>Tiquetes</t>
  </si>
  <si>
    <t xml:space="preserve">TIQUETES </t>
  </si>
  <si>
    <t>SELECCIÓN ABREVIADA / SUBASTA INVERSA ELECTRÓNICA</t>
  </si>
  <si>
    <t xml:space="preserve">COMPRAVENTA Y/O SUMINISTRO </t>
  </si>
  <si>
    <t>Diseñar y/o construir infraestructura educativa</t>
  </si>
  <si>
    <t xml:space="preserve">ADICIÓN CONTRATO FFIE 1380 DE 2015
* Paro civico B/tura - Obra nueva 
* Paro civico Choco - Obra nueva ADICION FFIE
* Obra rezagada FFIE - Obra nueva ADICION FFIE </t>
  </si>
  <si>
    <t>MODIFICATORIOS (ADICIONES, PRÓRROGAS Y MODIFICACIONES)</t>
  </si>
  <si>
    <t xml:space="preserve">COMPROMISOS PRESIDENCIALES CONV INTERADMINISTRATIVO ETC MANIZALES </t>
  </si>
  <si>
    <t>Marzo</t>
  </si>
  <si>
    <t>CONTRATACIÓN DIRECTA / CONVENIOS INTERADMINISTRATIVOS</t>
  </si>
  <si>
    <t>CONVENIO INTERADMINISTRATIVO</t>
  </si>
  <si>
    <t xml:space="preserve">COMPROMISOS PRESIDENCIALES CONV INTERADMINISTRATIVO ETC SOACHA </t>
  </si>
  <si>
    <t>Diseñar y/o realizar obras de mejoramiento a la infraestructura educativa</t>
  </si>
  <si>
    <t>13-CSF</t>
  </si>
  <si>
    <t xml:space="preserve">CONVENIO PIES DESCALZOS 30%
</t>
  </si>
  <si>
    <t>REGÍMEN ESPECIAL / CONVENIO ASOCIACIÓN</t>
  </si>
  <si>
    <t>CONVENIO DE ASOCIACIÓN</t>
  </si>
  <si>
    <t>RECURSOS DE CRÉDITO</t>
  </si>
  <si>
    <t>CONVENIO DE COOPERACION ETC 30%</t>
  </si>
  <si>
    <t>Realizar seguimiento y revisión técnica, administrativa, financiera y jurídica al desarrollo de las obras de mejoramiento y/o la operación de la infraestructura educativa</t>
  </si>
  <si>
    <t>GERENCIA INTEGRAL 40%</t>
  </si>
  <si>
    <t>CONCURSO DE MÉRITOS / ABIERTO</t>
  </si>
  <si>
    <t xml:space="preserve">CONSULTORÍA                             </t>
  </si>
  <si>
    <t>RESIDENCIAS</t>
  </si>
  <si>
    <t>Instituciones educativas fortalecidas</t>
  </si>
  <si>
    <t>Dotar con mobiliario escolar las instituciones educativas</t>
  </si>
  <si>
    <t xml:space="preserve">DOTACIÓN ACCESO </t>
  </si>
  <si>
    <t>ACUERDO MARCO DE PRECIOS</t>
  </si>
  <si>
    <t>ORDEN DE COMPRA</t>
  </si>
  <si>
    <t>Realizar interventoría técnica, administrativa y financiera a la adquisición y suministro de mobiliario escolar</t>
  </si>
  <si>
    <t xml:space="preserve">INTERVENTORIA DOTACIÓN ACCESO </t>
  </si>
  <si>
    <t>INTERVENTORÍA</t>
  </si>
  <si>
    <t xml:space="preserve">DOTACIÓN FORMACIÓN INTEGRAL </t>
  </si>
  <si>
    <t>Servicios de información en materia educativa</t>
  </si>
  <si>
    <t>Administrar, gestionar y actualizar la información del sistema de información de infraestructura educativa</t>
  </si>
  <si>
    <t xml:space="preserve">ACTUALIZACIÓN CIER CAMARA DE COMERCIO DE BARRANQUILLA </t>
  </si>
  <si>
    <t>TRANSVERSALES</t>
  </si>
  <si>
    <t>Secretaría General</t>
  </si>
  <si>
    <t>Subdirección de Gestión Financiera</t>
  </si>
  <si>
    <t>Realizar asistencia técnica y seguimiento al recaudo, la administración y manejo del portafolio del aporte parafiscal de la Ley 21 de 1982</t>
  </si>
  <si>
    <t xml:space="preserve">OPS SUBDIRECCIÓN GESTION FINANCIERA 9 CUPOS SEP - DIC 2024 </t>
  </si>
  <si>
    <t>Septiembre</t>
  </si>
  <si>
    <t>Prestación de servicios profesionales para desarrollar actividades de fiscalización del aporte parafiscal con destino a Escuelas Industriales e Institutos Técnicos creado en la Ley 21 de 1982.</t>
  </si>
  <si>
    <t>Prestación de servicios profesionales para desarrollar actividades de tipo legal en el proceso de recaudo y cartera del aporte parafiscal con destino a Escuelas Industriales e Institutos Técnicos creado en la Ley 21 de 1982.</t>
  </si>
  <si>
    <t>Prestación de servicios profesionales para desarrollar actividades de análisis e identificación de los ingresos correspondientes al aporte parafiscal con destino a Escuelas Industriales e Institutos Técnicos creado en la Ley 21 de 1982.</t>
  </si>
  <si>
    <t>Prestación de servicios profesionales para ejecutar las actividades relacionadas con el proceso de gestión contable, en las etapas de registro, analisis y seguimiento de las operaciones del Ministerio.</t>
  </si>
  <si>
    <t>Prestación de servicios profesionales para el proceso de administración de ingresos y operaciones financieras relacionados con los recursos del aporte parafiscal con destino a Escuelas Industriales e Institutos Técnicos creado en la Ley 21 de 1982.</t>
  </si>
  <si>
    <t>Subdirección de Permanencia</t>
  </si>
  <si>
    <t>5. Capacidades territoriales</t>
  </si>
  <si>
    <t>2. Fortalecimiento de las capacidades de gestión de todas las ETC</t>
  </si>
  <si>
    <t>Educación_Integral</t>
  </si>
  <si>
    <t>2. SEGURIDAD HUMANA Y JUSTICIA SOCIAL / F. GESTIÓN TERRITORIAL EDUCATIVA Y COMUNITARIA</t>
  </si>
  <si>
    <t>Servicio de asistencia técnica en educación inicial, preescolar, básica y media.</t>
  </si>
  <si>
    <t>Prestar asistencia técnica y acompañamiento en la implementación de estrategias educativas de acceso y permanencia en el sistema educativo</t>
  </si>
  <si>
    <t>Gastos de desplazamiento</t>
  </si>
  <si>
    <t>NO</t>
  </si>
  <si>
    <t>Logistica</t>
  </si>
  <si>
    <t>CONTRATAR LA SOCIEDAD COMISIONISTA MIEMBRO DE BOLSA QUE CELEBRARÁ EN EL MERCADO DE COMPRAS PÚBLICAS - MCP - DE LA BOLSA MERCANTIL DE COLOMBIA S.A. - BMC- LA NEGOCIACIÓN O NEGOCIACIONES NECESARIAS PARA ADQUIRIR LA 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t>
  </si>
  <si>
    <t>LICITACIÓN PÚBLICA</t>
  </si>
  <si>
    <t xml:space="preserve">PRESTACIÓN DE SERVICIOS                 </t>
  </si>
  <si>
    <t>PRESTAR SERVICIOS PROFESIONALES EN EL SEGUIMIENTO FINANCIERO Y PRESUPUESTAL DE LOS CONTRATOS A CARGO DE LA SUBDIRECCIÓN DE PERMANENCIA, A TRAVES DE LOS CUALES SE IMPLEMENTEN  ESTRATEGIAS EDUCATIVAS INTEGRALES DE ACCESO Y PERMANENCIA.</t>
  </si>
  <si>
    <t>Días calendario</t>
  </si>
  <si>
    <t xml:space="preserve">PRESTAR SERVICIOS PROFESIONALES DESDE EL COMPONENTE JURIDICO Y/O CONTRACTUAL A LOS CONTRATOS Y  ESTRATEGIAS EDUCATIVAS INTEGRALES DE ACCESO Y PERMANENCIA, A CARGO DE LA SUBDIRECCIÓN </t>
  </si>
  <si>
    <t>PRESTAR SERVICIOS PROFESIONALES EN EL ANALISIS Y REPORTE DE INFORMACIÓN RELATIVA AL DESARROLLO E IMPLEMENTACIÓN DE LAS ESTRATEGIAS EDUCATIVAS INTEGRALES DE ACCESO Y PERMANENCIA, A CARGO DE  LA SUBDIRECCIÓN</t>
  </si>
  <si>
    <t>PRESTAR SERVICIOS PROFESIONALES PARA REALIZAR  APOYO JURÍDICO Y/O CONTRACTUAL A LOS CONTRATOS Y  ESTRATEGIAS EDUCATIVAS INTEGRALES DE ACCESO Y PERMANENCIA, A CARGO DEL GRUPO DE PROGRAMAS GENERALES DE LA SUBDIRECCIÓN DE PERMANENCIA.</t>
  </si>
  <si>
    <t>PRESTAR SERVICIOS PROFESIONALES TÉCNICO Y ADMINISTRATIVO RELACIONADOS CON LA IMPLEMENTACIÓN Y ACOMPAÑAMIENTO DE LAS ESTRATEGIAS EDUCATIVAS INTEGRALES DE ACCESO Y PERMANENCIA, A CARGO DEL GRUPO DE EDUCACION EN EL MEDIO RURAL PARA JOVENES Y ADULTOS  DE LA SUBDIRECCIÓN DE PERMANENCIA.</t>
  </si>
  <si>
    <t>PRESTAR SERVICIOS PROFESIONALES PARA REALIZAR  APOYO JURÍDICO Y/O CONTRACTUAL A LOS CONTRATOS Y  ESTRATEGIAS EDUCATIVAS INTEGRALES DE ACCESO Y PERMANENCIA, A CARGO DEL GRUPO DE EDUCACION EN EL MEDIO RURAL PARA JOVENES Y ADULTOS  DE LA SUBDIRECCIÓN DE PERMANENCIA.</t>
  </si>
  <si>
    <t>PRESTAR SERVICIOS PROFESIONALES TÉCNICO Y ADMINISTRATIVO RELACIONADOS CON LA IMPLEMENTACIÓN Y SEGUIMIENTO DE LAS ESTRATEGIAS EDUCATIVAS INTEGRALES DE ACCESO Y PERMANENCIA, A CARGO GRUPO DE POBLACIONES EN CONDICION DE VULNERABILIDAD  DE LA SUBDIRECCIÓN DE PERMANENCIA.</t>
  </si>
  <si>
    <t>PRESTAR SERVICIOS PROFESIONALES TÉCNICO Y ADMINISTRATIVO RELACIONADOS CON LA IMPLEMENTACIÓN Y SEGUIMIENTO DE LAS ESTRATEGIAS EDUCATIVAS INTEGRALES DE ACCESO Y PERMANENCIA DIRIGIDAS A LA POBLACION VICTIMA DEL CONFLICTO ARMADO Y ESTUDIANTES RESIDENTES.</t>
  </si>
  <si>
    <t>PRESTAR SERVICIOS PROFESIONALES PARA REALIZAR  APOYO JURÍDICO Y/O CONTRACTUAL A LOS CONTRATOS Y  ESTRATEGIAS EDUCATIVAS INTEGRALES DE ACCESO Y PERMANENCIA, A CARGO DEL GRUPO DE POBLACIONES EN CONDICION DE VULNERABILIDAD  DE LA SUBDIRECCIÓN DE PERMANENCIA.</t>
  </si>
  <si>
    <t>PRESTAR SERVICIOS PROFESIONALES TÉCNICOS DE ACOMPAÑAMIENTO A LAS ENTIDADES TERRITORIALES, FRENTE CON LA IMPLEMENTACIÓN Y SEGUIMIENTO DE LAS ESTRATEGIAS EDUCATIVAS INTEGRALES, Y  LA IDENTIFICACIÓN DE FACTORES DE RIESGO DE DESERCIÓN.</t>
  </si>
  <si>
    <t>PRESTAR SERVICIOS PROFESIONALES TÉCNICO Y ADMINISTRATIVO DE ACOMPAÑAMIENTO A LAS ENTIDADES TERRITORIALES, FRENTE CON LA IMPLEMENTACIÓN Y SEGUIMIENTO DE LAS ESTRATEGIAS EDUCATIVAS INTEGRALES TENDIENTES A LA DISMINUCIÒN DE LA DESERCIÒN ESCOLAR</t>
  </si>
  <si>
    <t>PRESTAR SERVICIOS PROFESIONALES TÉCNICO Y ADMINISTRATIVO DE ACOMPAÑAMIENTO A LAS ENTIDADES TERRITORIALES, FRENTE CON LA IMPLEMENTACIÓN Y SEGUIMIENTO DE LAS ESTRATEGIAS EDUCATIVAS INTEGRALES A CARGO DEL GRUPO DE PROGRAMAS GENERALES DE LA SUBDIRECCION DE PERMANENCIA.</t>
  </si>
  <si>
    <t>PRESTAR SERVICIOS PROFESIONALES TÉCNICO Y ADMINISTRATIVO  EN LA IMPLEMENTACIÓN Y SEGUIMIENTO DE LAS ESTRATEGIAS EDUCATIVAS INTEGRALES, ESPECIALMENTE LA RELACIONADA CON LA ALIMENTACIÓN ESCOLAR, A CARGO DEL GRUPO DE PROGRAMAS GENERALES DE LA SUBDIRECCION DE PERMANENCIA.</t>
  </si>
  <si>
    <t>PRESTAR SERVICIOS PROFESIONALES DE SEGUIMIENTO FINANCIERO Y ADMINISTRATIVO EN LA IMPLEMENTACIÓN DE ESTRATEGIAS DE ACCESO Y EDUCACIÓN INTEGRAL.</t>
  </si>
  <si>
    <t>PRESTAR SERVICIOS PROFESIONALES EN LA ELABORACIÓN Y FORMULACIÓN DE LA NORMATIVIDAD REQUERIDA EN LA IMPLEMENTACIÓN DE ESTRATEGIAS DE ACCESO Y EDUCACIÓN INTEGRAL, Y EN LA ATENCIÓN DE LAS DIFERENTES SOLICITUDES QUE EN ESA MATERIA DEBAN SER ATENDIDAS POR LA DIRECCIÓN DE COBERTURA Y EQUIDAD.</t>
  </si>
  <si>
    <t>PRESTAR SERVICIOS PROFESIONALES PARA LA FORMULACIÓN, EJECUCIÓN Y SEGUIMIENTO DE LAS POLÍTICAS DE ACCESO Y EDUCACIÓN INTEGRAL PARA LA ATENCIÓN A LA POBLACIÓN VULNERABLE, COOPERACION Y EN GENERAL DE EDUCACIÓN CON LA SOCIEDAD CIVIL.</t>
  </si>
  <si>
    <t>PRESTAR SERVICIOS PROFESIONALES EN LA IMPLEMENTACIÓN DE LINEAMIENTOS, ACCIONES, Y ESTRATEGIAS QUE TIENDAN A LA ORIENTACIÓN Y FORTALECIMIENTO DE LA EDUCACIÓN PRIVADA EN EL TERRITORIO NACIONAL.</t>
  </si>
  <si>
    <t>PRESTAR SERVICIOS PROFESIONALES PARA LA DEFINICIÓN DE LINEAMIENTOS EN MATERIA DE ANÁLISIS DE INFORMACIÓN QUE SUSTENTEN LAS DECISIONES DE POLÍTICA PÚBLICA DE COBERTURA EDUCATIVA DEL MINISTERIO DE EDUCACIÓN.</t>
  </si>
  <si>
    <t>PRESTAR SERVICIOS PROFESIONALES EN LA IMPLEMENTACIÓN DE ACCIONES Y ESTRATEGIAS PARA LA EDUCACIÓN NO OFICIAL, Y EN LO RELACIONADO CON EL PROCESO DE AUTOEVALUACIÓN INSTITUCIONAL Y COSTOS EDUCATIVOS.</t>
  </si>
  <si>
    <t>PRESTAR SERVICIOS PROFESIONALES EN MATERIA JURIDICA Y CONTRACTUAL QUE SE REQUIERAN PARA LA IMPLEMENTACIÓN DE ESTRATEGIAS DE ACCESO Y EDUCACIÓN INTEGRAL.</t>
  </si>
  <si>
    <t>PRESTAR SERVICIOS PROFESIONALES PARA IMPLEMENTAR LAS ACCIONES TENDIENTES A LA PREVENCIÓN Y MITIGACIÓN DE RIESGOS ESCOLARES QUE IMPACTEN EL ACCESO Y LA EDUCACIÓN INTEGRAL.</t>
  </si>
  <si>
    <t>PRESTAR SERVICIOS PROFESIONALES EN LA PROYECCIÓN, DE SEPTIEMBRE  A DICIEMBRE</t>
  </si>
  <si>
    <t>3. Educación Media: General y Sistema regional de educación media y superior, en zonas de ruralidad dispersa (SIMES)</t>
  </si>
  <si>
    <t>1. Búsqueda activa</t>
  </si>
  <si>
    <t>Implementación de la estrategia de búsqueda activa para aportar a la disminución de la deserción escolar  en zonas rurales atreves del  Fortalecimiento  a las ETC priorizadas por el Ministerio de Educación Nacional.</t>
  </si>
  <si>
    <t xml:space="preserve">3. Colegios y comunidades </t>
  </si>
  <si>
    <t xml:space="preserve">Servicio educación formal por modelos educativos flexibles </t>
  </si>
  <si>
    <t>Apoyar la implementación de los modelos educativos flexibles en las Entidades Territoriales Certificadas</t>
  </si>
  <si>
    <t xml:space="preserve">Adición convenio 277 de 2019. 
Constituir un fondo en administración para fomentar el acceso de la población vulnerable, rural y víctima del conflicto armado a trayectorias educativas completas, mediante implementación de estrategias pedagógicas flexibles en el territorio nacional por instituciones de educación superior de alta calidad en asocio con entidades territoriales certificadas en educación.
</t>
  </si>
  <si>
    <t>AUNAR ESFUERZOS PARA IMPLEMENTAR LA PRESTACIÓN DEL SERVICIO EDUCATIVO MEDIANTE EL PROYECTO ARANDO LA EDUCACIÓN DIRIGIDO A POBLACIÓN EXCOMBATIENTES Y COMUNIDAD ALEDAÑA, EN CUMPLIMIENTO DE LA POLÍTICA NACIONAL DE REINCORPORACIÓN.</t>
  </si>
  <si>
    <t>CONTRATACIÓN DIRECTA / CONVENIO COOPERACIÓN</t>
  </si>
  <si>
    <t>CONVENIO DE COOPERACIÓN</t>
  </si>
  <si>
    <t>6. Acceso al derecho (transversal)</t>
  </si>
  <si>
    <t>1. Acceso al derecho a la educación</t>
  </si>
  <si>
    <t>Capacidades_Territoriales</t>
  </si>
  <si>
    <t xml:space="preserve">Servicio de alfabetización </t>
  </si>
  <si>
    <t>Desarrollar programas y/o estrategias educativas de alfabetización orientadas a la restitución de los derechos a la educación en jóvenes, adultos y personas mayores en situación de analfabetismo en contextos de mayor vulnerabilidad y víctimas del conflicto armado.</t>
  </si>
  <si>
    <t>Dirección de Calidad para la Educación Preescolar, Básica y Media</t>
  </si>
  <si>
    <t>Subdirección de Referentes y Evaluación Educativa</t>
  </si>
  <si>
    <t>2. Formación Integral</t>
  </si>
  <si>
    <t>2. Implementación de PTA-FI</t>
  </si>
  <si>
    <t>2. SEGURIDAD HUMANA Y JUSTICIA SOCIAL / B. RESIGNIFICACIÓN DE LA JORNADA ESCOLAR: MÁS QUE TIEMPO</t>
  </si>
  <si>
    <t>Documentos de lineamientos técnicos</t>
  </si>
  <si>
    <t>*Diseñar lineamientos técnicos para la incorporación de la formación integral y la educación CRESE</t>
  </si>
  <si>
    <t xml:space="preserve">Aunar esfuerzos técnicos administrativos y financieros para  la construcción  de Lineamientos de formación integral y educación media. </t>
  </si>
  <si>
    <t>Universidad</t>
  </si>
  <si>
    <t>Subdirección de Fomento de Competencias</t>
  </si>
  <si>
    <t>Prestar asistencia técnica y acompañamiento en la implementación de estrategias educativas que incorporen la cultura, el deporte, la recreación, la actividad física, las artes y la ciencia.</t>
  </si>
  <si>
    <t>Aunar esfuerzos técnicos administrativos y financieros para el fortalecimiento del  Programa Educación Intercultural y Bilingue y los Centros de Inmersión en Lengua Extranjera</t>
  </si>
  <si>
    <t xml:space="preserve">British Council </t>
  </si>
  <si>
    <t>Febrero</t>
  </si>
  <si>
    <t>SI</t>
  </si>
  <si>
    <t>Aunar esfuerzos técnicos, administrativos y financieros para la implementación de estrategias que permitan la visibilización de lenguas nativas y criollas.</t>
  </si>
  <si>
    <t>UNAL</t>
  </si>
  <si>
    <t>2. Estrategias de calidad</t>
  </si>
  <si>
    <t xml:space="preserve">Universidad / Centro de Investigación </t>
  </si>
  <si>
    <t>*Acompañar a los establecimientos educativos que implementan esquemas de ampliacion del tiempo escolar</t>
  </si>
  <si>
    <t>Aunar esfuerzos técnicos administrativos y financieros para   realizar el acompañamiento a esquemas de ampliación de la jornada escolar e implementación de Centros de interés</t>
  </si>
  <si>
    <t xml:space="preserve">United Way </t>
  </si>
  <si>
    <t>Aunar esfuerzos técnicos administrativos y financieros para    fortalecer  las alianzas intersectoriales que desarrollan centro de interés, para la implementación de la formacion integral. En practicas artisticas y culturales</t>
  </si>
  <si>
    <t>Min Cutura, Min Deporte</t>
  </si>
  <si>
    <t>CPS Despacho y OA</t>
  </si>
  <si>
    <t xml:space="preserve">Logistica VEPBM </t>
  </si>
  <si>
    <t>SELECCIÓN ABREVIADA / BOLSA DE PRODUCTOS</t>
  </si>
  <si>
    <t>*Prestar asistencia técnica y acompañamiento en la implementación de estrategias educativas de acceso y permanencia en el sistema educativo</t>
  </si>
  <si>
    <t>Aunar esfuerzos técnicos administrativos y financieros para la implementación de la política educativa propia SEIP, desde los niveles local, zonal y regional del cric, en el marco del plan cuatrienal del SEIP (2024-2026)</t>
  </si>
  <si>
    <t>CRIC</t>
  </si>
  <si>
    <t xml:space="preserve">
Acompañar la Estrategia Nacional de acompañamiento a la educación media y la de diversificación curricular, con el fin de fortalecer la calidad y pertinencia de la educación media.</t>
  </si>
  <si>
    <t>Abril</t>
  </si>
  <si>
    <t>Aunar esfuerzos técnicos, financieros y administrativos para fortalecer las capacidades de  lectura, escritura y oralidad  de los niños, niñas, adolescentes, jóvenes y comunidad educativa.</t>
  </si>
  <si>
    <t>Prestación de Servicios.</t>
  </si>
  <si>
    <t>Aunar esfuerzos y recursos técnicos, programáticos, administrativos y financieros dirigidos a implementar estrategias para fortalecer la convivencia escolar en el marco de la  formación integral y educación creSe.</t>
  </si>
  <si>
    <t xml:space="preserve">Aunar esfuerzos y recursos técnicos, programáticos, administrativos y financieros para el fortalecimiento del programa nacional de educación ambiental </t>
  </si>
  <si>
    <t>Adición fondo 1400 de 2016</t>
  </si>
  <si>
    <t>Prestar asistencia técnica y acompañamiento en la implementación de  la estrategia de Educación CRESE (ciudadana, para la reconciliación, antirracista, socioemocional y para el cambio climático)</t>
  </si>
  <si>
    <t>Aunar esfuerzos técnicos, financieros y administrativos para  fortalecer y crear   alianzas intersectoriales para el desarrollo e implementación de los centros de interés en deporte.</t>
  </si>
  <si>
    <t>Aunar esfuerzos técnicos, financieros y administrativos en la creación de alianzas público privadas para la implemenación de centros de interés en competencias digitales</t>
  </si>
  <si>
    <t>Prestar servicios para la implementación de estrategias que promuevan la educación inclusiva niñas, niños adolescentes, jóvenes y adultos.</t>
  </si>
  <si>
    <t>3. Evaluación de la formación integral</t>
  </si>
  <si>
    <t>Servicio de evaluación de la calidad de la educación inicial, preescolar, básica y media.</t>
  </si>
  <si>
    <t>Diseñar, ajustar y validar  los mecanismos de seguimiento a los aprendizajes, teniendo en cuenta enfoques diferenciales étnicos</t>
  </si>
  <si>
    <t>14-CSF</t>
  </si>
  <si>
    <t>BM</t>
  </si>
  <si>
    <t>Prestación de servicio de evaluación de  calidad de la educación inicial, preescolar, básica y media (Pruebas Ser, Saber y Diferencial)</t>
  </si>
  <si>
    <t>Icfes</t>
  </si>
  <si>
    <t>CONTRATACIÓN DIRECTA / CONTRATOS INTERADMINISTRATIVOS</t>
  </si>
  <si>
    <t>PRESTAR SERVICIOS PROFESIONALES PARA EL FORTALECIMIENTO DE LA ESTRATEGIA SIMES EN ARTICULACIÓN CON LA EDUCACIÓN MEDIA.</t>
  </si>
  <si>
    <t>PRESTACIÓN DE SERVICIOS PROFESIONALES  JURÍDICOS PARA LA GESTIÓN DE  PROCESOS CONTRACTUALES Y ATENCIÓN, REVISIÓN DE PETICIONES INTERNAS Y EXTERNAS RELACIONADAS CON LOS PROGRAMAS Y PROYECTOS DE LA DIRECCIÓN DE CALIDAD PARA LA EDUCACIÓN PREESCOLAR, BÁSICA Y MEDIA.</t>
  </si>
  <si>
    <t>PRESTAR SERVICIOS PROFESIONALES PARA LA GESTIÓN FINANCIERA, ADMINISTRATIVA Y DE PLANEACIÓN QUE SOPORTEN LAS ACCIONES Y PROYECTOS A CARGO DE LA DIRECCIÓN DE  CALIDAD PARA LA EDUCACIÓN PREESCOLAR, BÁSICA Y MEDIA</t>
  </si>
  <si>
    <t>PRESTACIÓN TEMPORAL DE SERVICIOS PROFESIONALES PARA DISEÑAR E IMPLEMENTAR HERRAMIENTAS METODOLÓGICAS, ESTADÍSTICAS Y ANALÍTICAS AVANZADAS, INCLUYENDO SOLUCIONES DE BIG DATA, A FIN DE OPTIMIZAR LA CONSOLIDACIÓN Y REPORTAR INFORMACIÓN PARA CUMPLIR LOS COMPROMISOS Y METAS DE LA DIRECCIÓN DE CALIDAD EPBM.</t>
  </si>
  <si>
    <t>PRESTACIÓN DE SERVICIOS PROFESIONALES PARA ESTRUCTURAR, VALIDAR Y MONITOREAR EL COMPONENTE PEDAGOGICO EN LAS ESTRATEGIAS Y ACCIONES DE LA DIRECCIÓN DE CALIDAD PARA LA EDUCACIÓN PREESCOLAR, BÁSICA Y MEDIA</t>
  </si>
  <si>
    <t>PRESTACIÓN DE SERVICIOS PROFESIONALES PARA DESARROLLAR ACTIVIDADES DE MONITOREO EN LA IMPLEMENTACIÓN DE PROYECTOS Y ACCIONES DEL PLAN NACIONAL DE LECTURA Y ESCRITURA -PNLE</t>
  </si>
  <si>
    <t xml:space="preserve">PRESTAR SERVICIOS PROFESIONALES  PARA ORIENTAR, ACOMPAÑAR, GESTIONAR Y EVALUAR PROYECTOS EDUCATIVOS DE LAS ENTIDADES TERRITORIALES MEDIANTE EL MECANISMO DE OBRAS POR IMPUESTOS Y RECURSOS DE REGALÍAS </t>
  </si>
  <si>
    <t>PRESTACIÓN DE SERVICIOS PROFESIONALES PARA REALIZAR SEGUIMIENTO ADMINISTRATIVO A LAS ACCIONES DE LA DIRECCIÓN DE CALIDAD PARA LA EDUCACIÓN, PREESCOLAR, BÁSICA Y MEDIA</t>
  </si>
  <si>
    <t>SERVICIOS PROFESIONALES PARA PROPONER Y APOYAR LAS ESTRATEGIAS DE FORTALECIMIENTO DE LAS TRAYECTORIAS EDUCATIVAS RURALES EN EDUCACIÓN MEDIA EN EL COMPONENTE DE ARTICULACIÓN CON EL TERRITORIO Y DESARROLLO LOCAL; ASÍ COMO APOYAR LOS PROCESOS TÉCNICOS DEL ÁREA.</t>
  </si>
  <si>
    <t>PRESTAR SERVICIOS PROFESIONALES PARA LA ESTRUCTURA DE ESTRATEGIAS, PROYECTOS Y PLANES DE EDUCACIÓN PARA LA PAZ, ARTICULACIÓN CON LA OFICINA DE COOPERACIÓN INTERNACIONAL A FIN DE FORTALECER TÉCNICA Y OPERATIVAMENTE LA EDUCACIÓN PARA LA PAZ.</t>
  </si>
  <si>
    <t>PRESTACIÓN DE SERVICIOS PROFESIONALES PARA APOYAR JURÍDICAMENTE A LA DIRECCIÓN DE CALIDAD PARA LA EDUCACIÓN PREESCOLAR, BÁSICA Y MEDIA EN LA REVISIÓN Y SEGUIMIENTO A LAS RESPUESTAS DE LOS ORGANISMOS DE CONTROL, CONGRESO Y AUTORIDADES JUDICIALES</t>
  </si>
  <si>
    <t>PRESTAR SERVICIOS PROFESIONALES PARA ASESORAR, COORDINADOR Y PLANEAR LA IMPLEMENTACIÓN DE ESTRATEGIAS Y PROGRAMAS QUE PROMUEVAN LA MODERNIZACIÓN EN LA EDUCACIÓN MEDIA, CON CALIDAD Y PERTINENCIA.</t>
  </si>
  <si>
    <t>PRESTACIÓN DE SERVICIOS PROFESIONALES PARA LA PLANIFICACION, SEGUIMIENTO  Y EJECUCIÓN DE LAS ESTRATEGIAS Y PROGRAMAS DIRECCIÓN DE CALIDAD  DE LA EDUCACIÓN PREESCOLAR, BÁSICA  PARA EL CUMPLIMIENTO DE LOS OBJETIVOS MISIONALES DE LA DEPENDENCIA Y LA ARTICULACIÓN ORGANIZACIONAL ENTRE LAS DEPENDENCIAS</t>
  </si>
  <si>
    <t>PRESTAR SERVICIOS PROFESIONALES EN EL SEGUIMIENTO A LA EJECUCIÓN DE LAS ESTRATEGIAS, PROYECTOS, ACCIONES Y PROGRAMAS AL EQUIPO DE EDUCACIÓN MEDIA</t>
  </si>
  <si>
    <t>PRESTAR SERVICIOS PROFESIONALES PARA ESTRUCTURAR INICIATIVAS PEDAGÓGICAS RELACIONADAS CON EL FORTALECIMIENTO DE LA ESTRATEGIA DE LA EDUCACIÓN MEDIA, ESPECIALMENTE EN LOS COMPONENTES DE FORMACIÓN INTEGRAL, CRESE, ORIENTACIÓN SOCIO OCUPACIONAL Y TRAYECTORIAS VITALES.</t>
  </si>
  <si>
    <t>PRESTAR SERVICIOS PROFESIONALES  PARA ESTRUCTURAR INICIATIVAS PEDAGÓGICAS RELACIONADAS CON EL FORTALECIMIENTO DE LA EDUCACIÓN MEDIA: EN SUS DIFERENTES ESTRATEGIAS</t>
  </si>
  <si>
    <t xml:space="preserve">PRESTACIÓN DE SERVICIOS PROFESIONALES A LA DIRECCIÓN DE CALIDAD PARA GESTIONAR LO RELACIONADAO EL PROCESO DE CONVALIDACIÓN DE TITULOS Y HOMOLOGACIÓN DE ESTUDIOS EN EL EXTERIOR CORRESPONDIENTES A LOS NIVELES DE EDUCACIÓN PREESCOLAR, BÁSICA Y MEDIA. </t>
  </si>
  <si>
    <t>PRESTAR SERVICIOS PROFESIONALES PARA ESTRUCTURAR INICIATIVAS PEDAGÓGICAS RELACIONADAS CON LA ESTRATEGIA DE FORTALECIMIENTO DE LA EDUCACIÓN MEDIA QUE GARANTICEN TRAYECTORIAS COMPLETAS DE ADOLESCENTES Y JÓVENES DEL PAÍS.</t>
  </si>
  <si>
    <t xml:space="preserve">PRESTACIÓN DE SERVICIOS DE APOYO A LA GESTIÓN DE LA DIRECCIÓN DE CALIDAD EN LO RELACIONADO CON EL PROCESO DE CONVALIDACIÓN DE TITULOS Y ESTUDIOS PARCIALES CORRESPONDIENTE A LOS NIVELES DE EDUCACIÓN PREESCOLAR, BASICA Y MEDIA REALIZADOS Y OBTENIDOS EN ESTABLECIMIENTOS EDUCATIVOS EN EL EXTERIOR. </t>
  </si>
  <si>
    <t>CPS SEP DIC - CALIDAD</t>
  </si>
  <si>
    <t>Agosto</t>
  </si>
  <si>
    <t>PRESTACIÓN DE SERVICIOS DE APOYO A LA GESTIÓN DE LA DIRECCIÓN DE CALIDAD EN LO RELACIONADO CON EL PROCESO DE CONVALIDACIÓN DE TITULOS Y ESTUDIOS PARCIALES CORRESPONDIENTE A LOS NIVELES DE EDUCACIÓN PREESCOLAR, BASICA Y MEDIA REALIZADOS Y OBTENIDOS EN ESTABLECIMIENTOS EDUCATIVOS EN EL EXTERIOR</t>
  </si>
  <si>
    <t xml:space="preserve">Prestación de servicios profesionales de carácter temporal en la Subdirección de Fomento de Competencias para orientar; realizar acompañamiento técnico; sistematizar y analizar datos y fomentar la articulación intersectorial en secretarias de educación y establecimientos educativos en los procesos de implementación del programa de Tiempo Escolar a nivel nacional. </t>
  </si>
  <si>
    <t>Prestación de servicios profesionales de carácter temporal en la Subdirección de Fomento de Competencias en relación con los procesos de asesoría, planeación, estructuración e implementación de políticas y desarrollo de objetivos definidos para la subdirección.</t>
  </si>
  <si>
    <t xml:space="preserve">Prestación de servicios profesionales de carácter temporal en la Subdirección de Fomento de Competencias para asesorar y asistir la implementación del programa Tiempo Escolar en entidades territoriales y establecimientos educativos. </t>
  </si>
  <si>
    <t>Prestación de servicios profesionales de carácter temporal en la Subdirección de Fomento de Competencias para orientar la implementación y ejecución técnica y pedagógica del plan nacional de lectura, escritura y oralidad.</t>
  </si>
  <si>
    <t xml:space="preserve">Prestación de servicios profesionales de carácter temporal en la Subdirección de Fomento de Competencias para acompañar, hacer seguimiento y orientar de forma técnica la implementación de las estrategias del Programa de Educación Intercultural y Bilingüe </t>
  </si>
  <si>
    <t>Prestación de servicios profesionales de carácter temporal en la Subdirección de Fomento de Competencias para asesorar, orientar, acompañar y realizar seguimiento a los procesos y estrategias del Programa de Educación Intercultural y Bilingüe</t>
  </si>
  <si>
    <t>Prestación de servicios profesionales de carácter temporal en la Subdirección de Fomento de Competencias para apoyar, orientar y acompañar en la implementación del programa Tiempo Escolar en las entidades territoriales certificadas y establecimientos educativos.</t>
  </si>
  <si>
    <t xml:space="preserve">Prestación de servicios profesionales de carácter temporal en la Subdirección de Fomento de Competencias en la orientación; asesoría y seguimiento contractual; y formulación de respuestas a solicitudes internas y externas de la dependencia. </t>
  </si>
  <si>
    <t xml:space="preserve">Prestación de servicios profesionales de carácter temporal en la Subdirección de Fomento de Competencias para desarrollar, participar, acompañar técnica y operativa en la plantación y desarrollo de estrategias y actividades de la dependencia. </t>
  </si>
  <si>
    <t xml:space="preserve">Prestación de servicios profesionales de carácter temporal en la Subdirección de Fomento de Competencias para acompañar, orientar y hacer seguimiento a las estrategias de formación docente en cumplimiento de metas definidas para la dependencia. </t>
  </si>
  <si>
    <t xml:space="preserve">Prestación de servicios profesionales de carácter temporal en la Subdirección de Fomento de Competencias para ofrecer respuesta y orientación jurídica a solicitudes internas y externas asignadas a la dependencia </t>
  </si>
  <si>
    <t xml:space="preserve">Prestación de servicios profesionales de carácter temporal en la Subdirección de Fomento de Competencias para acompañar, orientar y hacer seguimiento a la implementación de las estrategias propuestas en el programa de Tiempo Escolar.  </t>
  </si>
  <si>
    <t xml:space="preserve">Prestación de servicios profesionales de carácter temporal en la Subdirección de Fomento de Competencias en la recolección, consolidación, gestión y actualización de bases de datos, tableros de control, y dashboards en cumplimiento de los objetivos definidos par la dependencia. </t>
  </si>
  <si>
    <t>Prestación de servicios profesionales de carácter temporal en la Subdirección de Fomento de Competencias para realizar acompañamiento y monitoreo al proceso de formación docente   y demás estrategias del Programa de Educación Intercultural y Bilingüe.</t>
  </si>
  <si>
    <t xml:space="preserve">Prestación de servicios profesionales de carácter temporal en la Subdirección de Fomento de Competencias en los procesos de asesoría, monitoreo, control y evaluación de las estrategias y programas de formación de docentes y directivos en pregrado y posgrado. </t>
  </si>
  <si>
    <t>Prestación de servicios profesionales de carácter temporal en la Subdirección de Fomento de Competencias en la ejecución y monitoreo de metas y estrategias del programa de formación docente.</t>
  </si>
  <si>
    <t xml:space="preserve">Prestación de servicios profesionales de carácter temporal en la Subdirección de Fomento de Competencias epara orientar, acompañar y monitorear técnicamente las metas y estrategias del programa de formación docente. </t>
  </si>
  <si>
    <t xml:space="preserve">Prestación de servicios profesionales de carácter temporal en la Subdirección de Fomento de Competencias ejecutando procesos de control y verificación de recursos asignados a la dependencia. </t>
  </si>
  <si>
    <t>Prestación de servicios profesionales de carácter temporal en la Subdirección de Fomento de Competencias para formular, orientar, desarrollar y hacer seguimiento  de forma técnica la ejecución las estrategias de la política pública del plan nacional de lectura, escritura y oralidad.</t>
  </si>
  <si>
    <t>Prestación de servicios profesionales de carácter temporal en la Subdirección de Fomento de Competencias para asesorar e implementar  estrategias de educación sexual, reproductiva y de género en el marco de la educación CRESE en las entidades territoriales certificadas y establecimientos educativos.</t>
  </si>
  <si>
    <t>Prestación de servicios profesionales de carácter temporal en la Subdirección de Fomento de Competencias para acompañar, orientar y consolidar las estrategias pedagógicas del programa tiempo escolar en las entidades territoriales certificadas y establecimientos educativos focalizados</t>
  </si>
  <si>
    <t>Prestación de servicios profesionales de carácter temporal en la Subdirección de Fomento de Competencias para ejecución técnica de las estrategias contempladas en el programa Tiempo Escolar en las entidades territoriales certificadas y establecimientos educativos</t>
  </si>
  <si>
    <t xml:space="preserve">CPS SEP DIC - Fomento </t>
  </si>
  <si>
    <t xml:space="preserve">Prestación de servicios profesionales, para appyar la estructurarción, socialización y seguimiento de la implementación de estrategias de evaluación de estudiantes y evaluación de docentes del sector educativo en el marco de la formación integrall 
</t>
  </si>
  <si>
    <t>Prestación de servicios profesionales, para establecer jurídicamente los términos y condiciones para la estructuración de programas y proyectos educativos que incluyen la evaluación de desempeño, la evaluación para el ascenso y reubicación salarial, así como la estructuración de proyectos normativos y apoyo jurídico en mesas sindicales. 
El contratista se compromete a desarrollar estudios, análisis, elaborar  propuestas y brindar asesoramiento legal para garantizar la implementación efectiva de dichos programas y proyectos en el ámbito educativo.</t>
  </si>
  <si>
    <t xml:space="preserve">Prestación de servicios profesionales, para adelantar la definición de criterios de evaluación, así como la creación de un marco metodológico para la implementación eficiente del procesos de apropiación de uso de resultados de evaluación externa en el marco de la formación integral y la educación CRESE
</t>
  </si>
  <si>
    <t>Prestación de servicios profesionales en el marco de la educación integral, para promover estrategias que fortalezcan la educación inclusiva, con énfasis en apoyos y ajustes razonables.</t>
  </si>
  <si>
    <t xml:space="preserve">Prestación de servicios profesionales para liderar y orientar en el marco de la educación integral, estrategias que fortalezcan la educación inclusiva, con énfasis en apoyos y ajustes razonables. </t>
  </si>
  <si>
    <t>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LENGUAJE.</t>
  </si>
  <si>
    <t>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TECNOLOGÍA E INFORMÁTICA.</t>
  </si>
  <si>
    <t xml:space="preserve">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t>
  </si>
  <si>
    <t>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CIENCIAS SOCIALES</t>
  </si>
  <si>
    <t>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EDUCACIÓN ARTÍSTICA Y CULTURAL</t>
  </si>
  <si>
    <t>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EDUCACIÓN FÍSICA, RECREACIÓN Y DEPORTE</t>
  </si>
  <si>
    <t>PRESTAR SERVICIOS PROFESIONALES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CIENCIAS NATURALES Y EDUCACIÓN AMBIENTAL</t>
  </si>
  <si>
    <t>PRESTAR SERVICIOS PROFESIONALES PARA ELABORAR CONCEPTOS TÉCNICOS-JURÍDICOS A  PROYECTOS DE LEY, TUTELAS, ENTES DE CONTROL, CIUDADANÍA Y CONTRATACIÓN DE LA SUBDIRECCIÓN DE REFERENTES Y EVALUACIÓN</t>
  </si>
  <si>
    <t xml:space="preserve">PRESTAR SERVICIOS PROFESIONALES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MATEMÁTICAS Y STEAM </t>
  </si>
  <si>
    <t>SEP - DIC Referentes</t>
  </si>
  <si>
    <t>4. Poder pedagógico popular</t>
  </si>
  <si>
    <t>1. Formación docente</t>
  </si>
  <si>
    <t>Poder_Pedagógico</t>
  </si>
  <si>
    <t>2. SEGURIDAD HUMANA Y JUSTICIA SOCIAL / C. DIGNIFICACIÓN, FORMACIÓN Y DESARROLLO DE LA PROFESIÓN DOCENTE PARA UNA EDUCACIÓN DE CALIDAD</t>
  </si>
  <si>
    <t>Servicio de fortalecimiento a las capacidades de los docentes de educación Inicial, preescolar, básica y media</t>
  </si>
  <si>
    <t>Acompañar a educadores en el fortalecimiento de su práctica de aula en proyectos pedagógicos, competencias básicas, socioemocionales y comunicativas.</t>
  </si>
  <si>
    <t xml:space="preserve">PRESTACIÓN DE SERVICIOS PROFESIONALES PARA ASESORAR LA CONSTRUCCIÓN DE ESTRATEGIAS PEDAGÓGICAS DEL PTA Y SU IMPLEMENTACIÓN EN ARMONÍA CON LA FORMACIÓN INTEGRAL Y LAS METAS DEL PLAN NACIONAL DE DESARROLLO </t>
  </si>
  <si>
    <t>PRESTACIÓN DE SERVICIOS PROFESIONALES  PARA ASESORAR Y ORIENTAR LOS COMPONENTES PEDAGÓGICO Y ESTRATÉGICO DE LOS PROCESOS DEL PTA Y SU IMPLEMENTACIÓN EN ARMONÍA CON LA FORMACIÓN INTEGRAL Y LAS METAS DEL PLAN NACIONAL DE DESARROLLO.</t>
  </si>
  <si>
    <t xml:space="preserve">	PRESTACIÓN DE SERVICIOS PROFESIONALES PARA ASESORAR LA CONSTRUCCIÓN DE LOS DOCUMENTOS Y MATERIALES ACADÉMICOS QUE ORIENTEN Y DESARROLLEN LAS LÍNEAS DE TRABAJO DEL PTA EN ARMONÍA CON LA FORMACIÓN INTEGRAL Y LAS METAS DEL PLAN NACIONAL DE DESARROLLO.</t>
  </si>
  <si>
    <t>PRESTACIÓN DE SERVICIOS PROFESIONALES PARA ATENDER LA PLANEACIÓN, EJECUCIÓN Y SEGUIMIENTO CON LA FORMACIÓN INTEGRAL Y LAS METAS DEL PLAN NACIONAL DE DESARROLLO.</t>
  </si>
  <si>
    <t>PRESTACIÓN DE SERVICIOS PROFESIONALES PARA ATENDER LA PLANEACIÓN, EJECUCIÓN Y SEGUIMIENTO DE LAS ACTIVIDADES ADMINISTRATIVAS Y DE LOGÍSTICA  DEL PTA EN ARMONÍA CON LA FORMACIÓN INTEGRAL Y LAS METAS DEL PLAN NACIONAL DE DESARROLLO.</t>
  </si>
  <si>
    <t>PRESTACIÓN DE SERVICIOS PROFESIONALES PARA ADELANTAR Y ACOMPAÑAR LA PLANEACIÓN, EJECUCIÓN Y EL SEGUIMIENTO DEL COMPONENTE ADMINISTRATIVO Y FINANCIERO DEL PTA EN ARMONÍA CON LA FORMACIÓN INTEGRAL Y LAS METAS DEL PLAN NACIONAL DE DESARROLLO.</t>
  </si>
  <si>
    <t xml:space="preserve"> PRESTACIÓN DE SERVICIOS PROFESIONALES PARA ACOMPAÑAR Y ORIENTAR LAS ACTIVIDADES ASOCIADAS A LAS VALIDACIONES DE NOMBREMIENTOS Y DE LAS AGENDAS DE ACOMPAÑAMIENTO DEL PROGRAMA TODOS A APRENDER EN ARMONÍA CON LA FORMACIÓN INTEGRAL Y LAS METAS DEL PLAN NACIONAL DE DESARROLLO.</t>
  </si>
  <si>
    <t>PRESTACIÓN DE SERVICIOS PROFESIONALES PARA ASESORAR LA EJECUCIÓN Y SEGUIMIENTO DE LAS ACTIVIDADES ASOCIADAS A LOS ASPECTOS JURÍDICOS DEL PROGRAMA TODOS A APRENDER EN ARMONÍA CON LA FORMACIÓN INTEGRAL Y LAS METAS DEL PLAN NACIONAL DE DESARROLLO.</t>
  </si>
  <si>
    <t>PRESTACIÓN DE SERVICIOS PROFESIONALES PARA ASESORAR PEDAGOGICAMENTE  EL DISEÑO Y LA IMPLEMENTACIÓN DE LOS PROCESOS DE FORMACIÓN Y ACOMPAÑAMIENTO SITUADO DEL EQUIPO DEL PROGRAMA EN  ARMONÍA CON LA FORMACIÓN INTEGRAL Y LAS METAS DEL PLAN NACIONAL DE DESARROLLO.</t>
  </si>
  <si>
    <t>PRESTACIÓN DE SERVICIOS PROFESIONALES  PARA PROYECTAR RESPUESTAS A REQUERIMIENTOS Y CONSOLIDAR LOS INFORMES QUE REQUIERA EL PTA EN ARMONÍA CON LA FORMACIÓN INTEGRAL Y LAS METAS DEL PLAN NACIONAL DE DESARROLLO.</t>
  </si>
  <si>
    <t>PRESTACIÓN DE SERVICIOS PROFESIONALES PARA REALIZAR LA CREACIÓN, EL DISEÑO, DIAGRAMACIÓN, PRODUCCIÓN Y DIVULGACIÓN DE LAS ACTIVIDADES, MATERIAL Y PIEZAS EDUCATIVAS Y PROMOCIONALES DEL PTA EN ARMONÍA CON LA FORMACIÓN INTEGRAL Y LAS METAS DEL PLAN NACIONAL DE DESARROLLO.</t>
  </si>
  <si>
    <t>PRESTACIÓN DE SERVICIOS PROFESIONALES PARA APOYAR LA ESTRUCTURACION DE INDICADORES Y METAS DEL PTA Y EL PROCESAMIENTO DE LA  INFORMACIÓN CUANTITATIVA PRODUCIDA EN ARMONÍA CON LA FORMACIÓN INTEGRAL Y LAS METAS DEL PLAN NACIONAL DE DESARROLLO.</t>
  </si>
  <si>
    <t>PRESTACIÓN DE SERVICIOS PROFESIONALES DE FORMA TEMPORAL PARA ASESORAR Y ORIENTAR EL SEGUIMIENTO DEL COMPONENTE ESTRATÉGICO TERRITORIAL DEL PTA EN ARMONÍA CON LA FORMACIÓN INTEGRAL Y LAS METAS DEL PLAN NACIONAL DE DESARROLLO.</t>
  </si>
  <si>
    <t>CPS SEP - DIC PTA</t>
  </si>
  <si>
    <t>*Fortalecer las escuelas normales superiores en sus capacidades y condiciones para consolidarlas como centros de excelencia en formación y liderazgo educativo en las zonas rurales</t>
  </si>
  <si>
    <t>Formar docentes y agentes educativos.</t>
  </si>
  <si>
    <t xml:space="preserve">Adición fondo 261 de 2019 </t>
  </si>
  <si>
    <t>Constituir fondo en administración para reconocimiento de créditos académicos a tráves de homologación para docentes del sector oficial.</t>
  </si>
  <si>
    <t>Servicio de evaluación para docentes.</t>
  </si>
  <si>
    <t>Establecer el proceso de evaluación de los docentes regidos por la normatividad vigente.</t>
  </si>
  <si>
    <t>Prestación de servicios para la evaluación de docentes (ascenso, reubicación)</t>
  </si>
  <si>
    <t>2. Bienestar laboral y dignificación de la labor docente</t>
  </si>
  <si>
    <t xml:space="preserve">Servicio de educación informal </t>
  </si>
  <si>
    <t>Planear, diseñar y desarrollar el Foro Educativo Nacional.</t>
  </si>
  <si>
    <t xml:space="preserve">Foro educativo  nacional- Logistica </t>
  </si>
  <si>
    <t>Diseñar espacios para cursos, talleres y/o reuniones de construcción comunitaria para la educación.</t>
  </si>
  <si>
    <t>Aunar esfuerzos técnicos, administrativos y financieros para consolidar la estrategia de reconocimiento de saberes y fortalezas pedagógicas de territorios</t>
  </si>
  <si>
    <t>Realizar eventos territoriales que promuevan la participación, socialización y evaluación de las experiencias relacionadas con el sector educativo.</t>
  </si>
  <si>
    <t>Encuentros territoriales - Logistica</t>
  </si>
  <si>
    <t>Desarrollar estrategias de fortalecimiento de aprendizaje entre pares, consolidación de redes y comunidades de aprendizaje alrededor de temas de formación integral, educación para la paz, ambiental intercultura, aprendizajes de competencias básicas.</t>
  </si>
  <si>
    <t>3. Reconocimiento de los saberes y fortalezas pedagógicas de los territorios</t>
  </si>
  <si>
    <t xml:space="preserve">Prestación de servicios profesionales de forma temporal para realizar el acompañamiento, participación y seguimiento al cumplimento de las políticas públicas lideradas por el Ministerio de Educación Nacional que impacten a las pueblos y comunidades étnicas. . </t>
  </si>
  <si>
    <t xml:space="preserve">Prestación de servicios profesionales de forma temporal en la ejecución y seguimiento de las acciones encaminadas atender  la educación propia e intercultural para los pueblos indígenas, comunidades negras y campesinado. </t>
  </si>
  <si>
    <t xml:space="preserve">Prestación de servicios profesionales de forma temporal para realizar la ejecución y seguimiento que permitan el fortalecimiento de la prestación del servicio educativo con calidad  en la  educación propia e intercultural para los pueblos y comunidades étnicas. </t>
  </si>
  <si>
    <t>Prestación de servicios profesionales de forma temporal en la ejecución, fortalecimiento y seguimiento de las acciones encaminadas para atender los relacionamientos territoriales con los pueblos y comunidades étnicas, y realizar el seguimiento a los compromisos que se generen en las mismas.</t>
  </si>
  <si>
    <t xml:space="preserve">Prestación de servicios profesionales jurídicos de forma temporal para acompañar los distintos espacios de negociación y concertación nacional y territorial con los pueblos y comunidades étnicas que se generen en relación con los temas de educación propia e intercultural.  </t>
  </si>
  <si>
    <t>GASTOS DE PERSONAL</t>
  </si>
  <si>
    <t>ENCARGO FIDUCIARIO PARA LA ADMINISTRACIÓN DE LOS RECURSOS PARA EL PAGO DE LOS REEMBOLSOS A LOS TUTORES DEL PROGRAMA TODOS A APRENDER EN ARMONÍA CON LA FORMACIÓN INTEGRAL Y LAS METAS DEL PLAN NACIONAL DE DESARROLLO.</t>
  </si>
  <si>
    <t>LICITACIÓN / ENCARGO FIDUCIARIO</t>
  </si>
  <si>
    <t>SISTEMA DE INFORMACIÓN RUTA PTA 3,0</t>
  </si>
  <si>
    <t>SISTEMA DE GESTIÓN MESA DE AYUDA</t>
  </si>
  <si>
    <t>MATERIAL Y HERRAMIENTAS PEDAGÓGICAS PARA FORTALECER LA IMPLEMENTACIÓN DEL PROGRAMA TODOS A APRENDER EN ARMONÍA CON LA FORMACIÓN INTEGRAL Y LAS METAS DEL PLAN NACIONAL DE DESARROLLO</t>
  </si>
  <si>
    <t>PRESTACIÓN DE SERVICIOS PARA REALIZAR EL DISEÑO Y LA DEFINICIÓN DE LA LÍNEA BASE DE LA EVALUACIÓN DEL PROGRAMA PARA MEJORAR LA EQUIDAD, LAS COMPETENCIAS SOCIOEMOCIONALES Y LOS APRENDIZAJES (PROMISE).</t>
  </si>
  <si>
    <t>Viceministerio de Educación Preescolar, Básica y Media</t>
  </si>
  <si>
    <t>Despacho VPBM</t>
  </si>
  <si>
    <t>1. Coordinación oferta intersectorial</t>
  </si>
  <si>
    <t>PRESTAR SERVICIOS PROFESIONALES PARA ASESORAR AL DESPACHO DEL VICEMINISTERIO DE EDUCACIÓN PREESCOLAR, BÁSICA Y MEDIA, PARA LA EJECUCIÓN DE LAS ACTIVIDADES DE ARTICULACIÓN SECTORIAL, INTERSECTORIAL E INTERINSTITUCIONAL DEL SECTOR QUE PERMITAN EL CUMPLIMIENTO DE LOS COMPROMISOS DEL DESPACHO DEL VICEMINISTERIO DE EDUCACIÓN PREESCOLAR, BÁSICA Y MEDIA.</t>
  </si>
  <si>
    <t xml:space="preserve">PRESTAR SERVICIOS PROFESIONALES EN EL VICEMINISTERIO DE EDUCACIÓN PREESCOLAR, BÁSICA Y MEDIA PARA LA REVISIÓN JURÍDICA, CONSTRUCCIÓN Y SEGUIMIENTO DE PROYECTOS NORMATIVOS, CONCEPTOS Y  GESTION DE LOS PROCESOS DE CONTRATACIÓN Y PROYECTOS A CARGO DEL DESPACHO. </t>
  </si>
  <si>
    <t>PRESTAR SERVICIOS PROFESIONALES EN EL VICEMINISTERIO DE EDUCACIÓN PREESCOLAR, BÁSICA Y MEDIA PARA LA PLANEACIÓN,  SEGUIMIENTO, CONSOLIDACION Y REPORTE FINANCIERO DE LOS PROCESOS CONTRACTUALES Y DEMÁS COMPROMISOS A CARGO DEL DESPACHO.</t>
  </si>
  <si>
    <t>PRESTAR SERVICIOS PROFESIONALES PARA LA ATENCIÓN, SEGUIMIENTO Y REVISIÓN DE LAS COMUNICACIONES ELECTRÓNICAS QUE RECIBA EL VICEMINISTRO Y ACUERDOS Y COMPROMISOS DEL DESPACHO.</t>
  </si>
  <si>
    <t>PRESTAR SERVICIOS DE APOYO A LA GESTIÓN PARA REALIZAR ACTIVIDADES ADMINISTRATIVAS Y OPERATIVAS Y DE SEGUIMIENTO A LOS TEMAS PROPIOS DEL DESPACHO DEL VICEMINISTERIO DE EDUCACIÓN PREESCOLAR, BÁSICA Y MEDIA.</t>
  </si>
  <si>
    <t>CONTRATACIÓN DIRECTA / SERVICIOS DE APOYO</t>
  </si>
  <si>
    <t>PRESTAR SERVICIOS PROFESIONALES PARA ASESORAR JURÍDICAMENTE  LAS ESTRATEGIAS Y PROGRAMAS DEL VICEMINISTERIO DE EDUCACIÓN PREESCOLAR, BÁSICA Y MEDIA.</t>
  </si>
  <si>
    <t>PRESTAR LOS SERVICIOS PROFESIONALES PARA DESARROLLAR LAS ACCIONES JURÍDICAS REQUERIDAS PARA ATENDER LAS SOLICITUDES Y PETICIONES DE LOS ENTES DE CONTROL INTERNOS Y EXTERNOS.</t>
  </si>
  <si>
    <t>PRESTAR SERVICIOS PROFESIONALES PARA APOYAR AL VICEMINISTERIO DE EDUCACIÓN PREESCOLAR, BÁSICA Y MEDIA EN LA PROYECCIÓN Y CONSOLIDACIÓN DE LAS RESPUESTAS A LAS SOLICITUDES RELACIONADAS CON LOS PROYECTOS DE LEY DEL SECTOR Y DEMAS REQUERIMIENTOS.</t>
  </si>
  <si>
    <t>PRESTAR SERVICIOS PROFESIONALES  EN EL  VICEMINISTERIO DE EDUCACIÓN PREESCOLAR, BÁSICA Y MEDIA PARA ASESORAR EL RELACIONAMIENTO Y  CONTROL DE LA ACTIVIDAD LEGISLATIVA QUE SE ADELANTE EN EL CONGRESO DE LA REPÚBLICA DE LOS TEMAS PROPIOS DEL SECTOR EDUCACIÓN.</t>
  </si>
  <si>
    <t>PRESTAR SERVICIOS PROFESIONALES EN EL VICEMINISTERIO DE EDUCACIÓN PREESCOLAR, BÁSICA Y MEDIA PARA LA GESTIÓN Y SEGUIMIENTO OPERATIVO Y ADMINISTRATIVO A LOS PROGRAMAS ESTRATÉGICOS DEL DESPACHO.</t>
  </si>
  <si>
    <t>PRESTAR SERVICIOS PROFESIONALES, PARA DESARROLLAR LAS ETAPAS DE PLANEACIÓN, FORMULACIÓN, SEGUIMIENTO, MONITOREO Y LIQUIDACIÓN DESDE EL ENFOQUE PRESUPUESTAL DE LOS DIFERENTES PROYECTOS ESTRATEGICOS DEL VICEMINISTERIO DE EDUCACIÓN PREESCOLAR BÁSICA Y MEDIA.</t>
  </si>
  <si>
    <t>PRESTAR SERVICIOS PROFESIONALES PARA ASESORAR AL DESPACHO DEL VEPBM EN PLANEACIÓN, PRESUPUESTO Y POLÍTICAS PÚBLICAS EN TEMAS ESTRATEGICOS DEL VEPBM .</t>
  </si>
  <si>
    <t xml:space="preserve">PRESTAR SERVICIOS PROFESIONALES EN EL VICEMINISTERIO DE EDUCACIÓN PREESCOLAR, BÁSICA Y MEDIA PARA LA ELABORACIÓN, SEGUIMIENTO, FORTALECIMIENTO Y GESTIÓN DE LOS PROYECTOS Y POLITICAS ESTRATÉGICAS DEL DESPACHO. </t>
  </si>
  <si>
    <t>PRESTAR SERVICIOS PROFESIONALES PARA EL FORTALECIMIENTO OPERATIVO DE LA LÍNEA DE POLÍTICA DE FORMACIÓN INTEGRAL EN LAS ENTIDADES TERRITORIALES CERTIFICADAS Y ESTABLECIMIENTOS EDUCATIVOS FOCALIZADOS.</t>
  </si>
  <si>
    <t>PRESTAR SERVICIOS PROFESIONALES PARA ASESORAR AL DESPACHO DEL VICEMINISTERIO DE EDUCACIÓN PREESCOLAR, BÁSICA Y MEDIA EN EL FORTALECIMIENTO A LA GESTIÓN TERRITORIAL Y A LA ESTRATEGIA DE PODER PEDAGÓGICO POPULAR.</t>
  </si>
  <si>
    <t>PRESTAR SERVICIOS PROFESIONALES PARA ASESORAR AL DESPACHO DEL VICEMINISTERIO DE EDUCACIÓN PREESCOLAR, BÁSICA Y MEDIA EN LA CONSTRUCCIÓN, ACOMPAÑAMIENTO PEDAGÓGICO, ORIENTACIÓN Y GESTIÓN DE LA FORMACIÓN DOCENTE Y ESTRATEGIAS DE CALIDAD  DEL SERVICIO EDUCATIVO</t>
  </si>
  <si>
    <t xml:space="preserve">PRESTAR SERVICIOS PROFESIONALES PARA ASESORAR AL DESPACHO DEL VICEMINISTERIO DE EDUCACIÓN PREESCOLAR, BÁSICA Y MEDIA, EN LA GENERACIÓN DE ALIANZAS ESTRATÉGICAS CON EL SECTOR PÚBLICO, PRIVADO Y DE COOPERACIÓN PARA DESARROLLAR LOS PLANES Y PROGRAMAS DEL VEPBM </t>
  </si>
  <si>
    <t>PRESTAR SERVICIOS PROFESIONALES AL DESPACHO DEL VICEMINISTRO DE EDUCACIÓN PREESCOLAR, BÁSICA Y MEDIA EN LA CREACION DE LAS ESTRATEGIAS DE COMUNICACIÓN DEL PODER PEDAGOGICO POPULAR.</t>
  </si>
  <si>
    <t>PRESTAR SERVICIOS PROFESIONALES EN EL ASESORAMIENTO DE LA METODOLOGÍA Y SISTEMATIZACIÓN DE LA IMPLEMENTACIÓN DE LAS INICIATIVAS EN EL MARCO DEL PROGRAMA DE DIÁLOGO TERRITORIAL PODER PEDAGÓGICO POPULAR.</t>
  </si>
  <si>
    <t>PRESTAR SERVICIOS PROFESIONALES AL DESPACHO DEL VICEMINISTRO DE EDUCACIÓN PREESCOLAR, BÁSICA Y MEDIA EN LA CREACION DE LAS ESTRATEGIAS INTERSECTORIALES Y DE COOPERACIÓN RELACIONADAS CON EDUCACIÓN AMBIENTAL EN EL MARCO DEL PROGRAMA DE FORMACIÓN INTEGRAL.</t>
  </si>
  <si>
    <t>PRESTAR SERVICIOS PROFESIONALES PARA ASESORAR Y COORDINAR LOS REQUERIMIENTOS DE TIPO ADMINISTRATIVO Y FINANCIERO PARA EL DESARROLLO Y CUMPLIMIENTO DE LOS PLANES, PROGRAMAS Y PROYECTOS DESARROLLADOS DESDE EL VICEMINISTERIO DE EDUCACIÓN PREESCOLAR, BÁSICA Y MEDIA, Y SUS ÁREAS ADSCRITAS.</t>
  </si>
  <si>
    <t xml:space="preserve">PRESTACIÓN DE SERVICIOS PROFESIONALES PARA  LA SISTEMATIZACIÓN, ANALISIS  Y GENERACION DE DATOS TECNICOS E INFORMACIÓN  DE LAS METAS, ESTATEGIAS Y PROYECTOS DEL VEPBM </t>
  </si>
  <si>
    <t>PRESTAR SERVICIOS PROFESIONALES EN EL VICEMINISTERIO DE EDUCACIÓN PREESCOLAR, BÁSICA Y MEDIA PARA ASESORAR LA DEFINICIÓN DE LAS LÍNEAS DE ACCIÓN  DE PROYECTOS Y PROGRAMAS ESTRATÉGICOS ASOCIADOS A TEMAS DE SALUD Y BIENESTAR DEL MAGISTERIO.</t>
  </si>
  <si>
    <t xml:space="preserve">PRESTAR SERVICIOS PROFESIONALES PARA REALIZAR SEGUIMIENTO, MONITOREO Y REPORTE DE LAS ESTRATEGIAS Y METAS  DEL VEPBM </t>
  </si>
  <si>
    <t>PENDIENTE</t>
  </si>
  <si>
    <t>CPS SEP - DIC - Despacho VPBM</t>
  </si>
  <si>
    <t>PRESTAR SERVICIOS PROFESIONALES TEMPORALES PARA ASESORAR AL DESPACHO DEL VICEMINISTRO DE EDUCACIÓN PREESCOLAR, BÁSICA Y MEDIA EN LA FORMULACION, ACOMPAÑAMIENTO Y EJECUCION DE LAS ESTRATEGIAS DE INFORMACIÓN DE LOS PROGRAMAS A CARGO DEL VICEMINISTERIO.</t>
  </si>
  <si>
    <t>PRESTAR SERVICIOS PROFESIONALES  PARA LA IMPLEMENTACIÓN DE PROGRAMAS DE MOVILIZACIÓN SOCIAL QUE CONTRIBUIRÁ CON EL CIERRE DE BRECHAS DE APRENDIZAJES</t>
  </si>
  <si>
    <t>PRESTAR SERVICIOS PROFESIONALES A LA SECRETARÍA GENERAL EN ASUNTOS ADMINISTRATIVOS Y FINANCIEROS RELACIONADOS CON EL CONTRATO DE FIDUCIA DEL FOMAG, ASÍ COMO AL DESPACHO DEL VICEMINISTERIO DE EDUCACIÓN PREESCOLAR, BÁSICA Y MEDIA EN LOS PROCESOS RELACIONADOS CON EL ACCESO Y PERMANENCIA DE LA COBERTURA EDUCATIVA</t>
  </si>
  <si>
    <t>PRESTAR SERVICIOS PROFESIONALES AL VICEMINISTERIO DE EDUCACIÓN SUPERIOR Y AL VICEMINISTERIO DE EDUCACIÓN PREESCOLAR BÁSICA Y MEDIA PARA ASESORAR Y ARTICULAR A LOS DIFERENTES ACTORES EN LA CREACION DEL SISTEMA COLOMBIANO DE FORMACIÓN DE EDUCADORES.</t>
  </si>
  <si>
    <t>Dirección de Fortalecimiento a la Gestión Territorial</t>
  </si>
  <si>
    <t>1. Atención diferencial a 37 ETC priorizadas</t>
  </si>
  <si>
    <t xml:space="preserve">Servicio de atención integral para la primera infancia </t>
  </si>
  <si>
    <t>Acompañar a Establecimientos Educativos en la ampliación y cualificación de la educación inicial,  en territorios rurales y rurales dispersos</t>
  </si>
  <si>
    <t>Implementar el Modelo de Educación Inicial Rural. APCA U.T. Lazos Sociales</t>
  </si>
  <si>
    <t>SERVICIO DE CONSULTORIA</t>
  </si>
  <si>
    <t>8.5</t>
  </si>
  <si>
    <t>BM-CONSULT/SELECCION FTE UNICA FIRMA</t>
  </si>
  <si>
    <t>Implementar estrategia de educación inicial en zonas rurales y rurales dispersas para el inicio oportuno de la trayectoria educativa Región 1</t>
  </si>
  <si>
    <t>Implementar estrategia de educación inicial en zonas rurales y rurales dispersas para el inicio oportuno de la trayectoria educativa Región 2</t>
  </si>
  <si>
    <t>Servicio de asistencia técnica en educación inicial,preescolar, básica y media en procesos de gestión del conocimiento</t>
  </si>
  <si>
    <t>Acompañar la formulación y ejecución de proyectos educativos comunitarios propios e interculturales, y proyectos educativos de educación rural- PIER. (PEC-CONTCEPI)</t>
  </si>
  <si>
    <t>Implementar estrategia de educación inicial con pueblos y comunidades etnicas en zonas rurales y rurales dispersas para el inicio oportuno de la trayectoria educativa Región 3 (varios pueblos)</t>
  </si>
  <si>
    <t>SERVICIO DE CONSULTORIA PEC</t>
  </si>
  <si>
    <t>7.5</t>
  </si>
  <si>
    <t xml:space="preserve">Fortalecer la atención educativa de la primera infancia con los pueblos étnicos. Fase Ejecucion. </t>
  </si>
  <si>
    <t>Servicio de asistencia técnica en educación inicial,preescolar, básica y media para el desarrollo de procesos de cualificación de estrategias de acogida, bienestar y permanencia</t>
  </si>
  <si>
    <t>Acompañar a las secretarias de educación y establecimientos educativos en el conocimiento, diseño e implementación de estrategias educativas que enriquezcan el curriculo y el PEI  el PIER y el PEC</t>
  </si>
  <si>
    <t>Fortalecer las capacidades institucionales a nivel pedagógico e institucional de Establecimientos Educativos para mejorar los procesos de acceso y permanencia a la educación media asi como su tránsito a la educación superior- SIMES (zona 1)</t>
  </si>
  <si>
    <t xml:space="preserve">9, 5 </t>
  </si>
  <si>
    <t>Acompañar a las secretarias de educación y establecimientos educativos en el conocimiento, diseño e implementación de estrategias educativas que enriquezcan el curriculo y el PEI  el PIER y el PEC.</t>
  </si>
  <si>
    <t>Fortalecer las capacidades institucionales a nivel pedagógico e institucional de Establecimientos Educativos para mejorar los procesos de acceso y permanencia a la educación media asi como su tránsito a la educación superior- SIMES (zona2)</t>
  </si>
  <si>
    <t>Fortalecer las capacidades institucionales a nivel pedagógico e institucional de Establecimientos Educativos para mejorar los procesos de acceso y permanencia a la educación media asi como su tránsito a la educación superior- SIMES (zona3)</t>
  </si>
  <si>
    <t>Apoyar en la implementación de estrategias de fortalecimiento de la gestión institucional y la articulación de procesos de planeación territorial en materia educativa</t>
  </si>
  <si>
    <t>Fortalecer las capacidades institucionales a nivel estratégico y técnico de las secretarias de educación orientadas a la implementación del PEER en los territorios y los ajustes institucionales requeridos para responder al sistema de educación propia de los grupos indígenas que se encuentra en proceso de concertación Zona 1</t>
  </si>
  <si>
    <t>Fortalecer las capacidades institucionales a nivel estratégico y técnico de las secretarias de educación orientadas a la implementación del PEER en los territorios y los ajustes institucionales requeridos para responder al sistema de educación propia de los grupos indígenas que se encuentra en proceso de concertación Zona 2</t>
  </si>
  <si>
    <t>Asistir y acompañar técnicamente a las secretarias de educación y a las comunidades educativas de los establecimientos educativos focalizados, para el fortalecimiento territorial de capacidades estratégicas y técnicas a nivel institucional, pedagógico y curricular del proyecto educativo en la ruralidad. Asesoría y Gestión Cía S.A.S.</t>
  </si>
  <si>
    <t>Consultores Individuales Gestores Territoriales (2)</t>
  </si>
  <si>
    <t>Diciembre</t>
  </si>
  <si>
    <t>BM CONSULT / SELECC DE CONSULT INDIV CONT DIRECTA</t>
  </si>
  <si>
    <t>Consultores Apoyo OGP</t>
  </si>
  <si>
    <t>BM-CONSULT / SELECC CONSULTOR INDIV COMP 3HV</t>
  </si>
  <si>
    <t>GASTOS DE DESPLAZAMIENTOS PARA LOS FUNCIONARIOS Y CONTRATISTAS EN COMISIÓN DEL MINISTERIO DE EDUCACIÓN NACIONAL. Viáticos</t>
  </si>
  <si>
    <t>Fortalecer la gestión educativa y escolar de las Entidades Territoriales Certificadas y Establecimientos Educativos con énfasis en zonas rurales en el marco del PEER  alrededor del PEI, PEC o PIER.</t>
  </si>
  <si>
    <t>Asistir, cooperar y acompañar técnicamente a áreas del MEN, Secretarias de Educación y Establecimientos Educativos en el desarrollo de procesos de gestión de conocimiento en torno a prácticas significativas relacionadas con la implementación de estrategias de educación en zonas rurales</t>
  </si>
  <si>
    <t xml:space="preserve">Servicios de información en materia educativa </t>
  </si>
  <si>
    <t>Elaborar y actualizar las herramientas, reportes e informes requeridos en la gestión del Programa.</t>
  </si>
  <si>
    <t>CONSULTORÍA PARA GESTIONAR LAS ADQUISICIONES DEL PROGRAMA DE APOYO PARA LA MEJORA DE LAS TRAYECTORIAS EDUCATIVAS EN ZONAS RURALES FOCALIZADAS, CUMPLIENDO CON LA NORMATIVIDAD LOCAL O CON LAS POLÍTICAS DE ADQUISICIONES DEL BANCO, SEGÚN CORRESPONDA, QUE PERMITAN ALCANZAR LOS OBJETIVOS PROPUESTOS EN EL TIEMPO Y LA FORMA ESTABLECIDOS EN EL CONTRATO DE PRÉSTAMO 4902/OC-CO. Especialista Adquisiciones - OGP</t>
  </si>
  <si>
    <t>SERVICIOS DE CONSULTOR INDIVIDUAL</t>
  </si>
  <si>
    <t>BM-CONSULT / SELECC DE CONSULT INDIV CONT DIRECTA</t>
  </si>
  <si>
    <t>CONSULTORÍA PARA APOYAR EL SEGUIMIENTO A LOS COMPONENTES TÉCNICOS, FINANCIEROS, DE GESTIÓN ADMINISTRATIVA Y DOCUMENTAL DEL PROGRAMA DE APOYO PARA LA MEJORA DE LAS TRAYECTORIAS EDUCATIVAS EN ZONAS RURALES FOCALIZADAS, FINANCIADO CON RECURSOS DEL CONTRATO DE PRÉSTAMO BID 4902/OC-CO. Analista de Información y Gestión Administrativa - OGP</t>
  </si>
  <si>
    <t>Consultoría para realizar las actividades relacionadas con el manejo contable de los fondos del Programa de Apoyo para la Mejora de las Trayectorias Educativas en Zonas Rurales Focalizadas, implementando los mecanismos, procesos y controles que aseguren el adecuado uso y manejo transparente de los recursos para lograr los objetivos del Programa en la forma y los tiempos establecidos en el Contrato de Préstamo 4902/OC-CO, el reglamento operativo del Programa y las normas y políticas del Banco. Especialista Financiera Contabilidad - OGP</t>
  </si>
  <si>
    <t>CONSULTORÍA PARA APOYAR LAS ACCIONES TÉCNICAS Y OPERATIVAS DIRIGIDAS AL FORTALECIMEINTO DE LA GESTIÓN ESCOLAR, PEDAGÓGICA Y CURRICULAR EN PROCURA DEL CUMPLIMIENTO DE LAS METAS PREVISTAS PARA EL FORTALECIMIENTO DE LAS TRAYECTORIAS EDUCATIVAS COMPLETAS. Especialista Técnico - OGP</t>
  </si>
  <si>
    <t>11.5</t>
  </si>
  <si>
    <t>CONSULTORÍA PARA REALIZAR LAS ACTIVIDADES RELACIONADAS CON EL MANEJO FINANCIERO DE LOS FONDOS DEL PROGRAMA DE APOYO PARA LA MEJORA DE LAS TRAYECTORIAS EDUCATIVAS EN ZONAS RURALES FOCALIZADAS, IMPLEMENTANDO LOS MECANISMOS, PROCESOS Y CONTROLES QUE ASEGUREN EL ADECUADO USO Y MANEJO TRANSPARENTE DE LOS RECURSOS DE CONFORMIDAD CON EL REGLAMENTO OPERATIVO DEL PROGRAMA 4902/OC-CO Y LAS NORMAS Y POLÍTICAS DEL BANCO. Especialista Financiera Desembolsos - OGP</t>
  </si>
  <si>
    <t>CONSULTORÍA PARA LLEVAR A CABO ACTIVIDADES RELACIONADAS CON EL MONITOREO Y GESTIÓN DEL PROGRAMA DE APOYO PARA LA MEJORA DE LAS TRAYECTORIAS EDUCATIVAS EN ZONAS RURALES FOCALIZADAS, FINANCIADO CON RECURSOS DEL CONTRATO DE PRÉSTAMO BID 4902/OC-CO. Coordinador de Monitoreo, Seguimiento y Gestión - OGP</t>
  </si>
  <si>
    <t>CONSULTORÍA PARA REALIZAR ACTIVIDADES RELACIONADAS CON LA COORDINACIÓN TÉCNICA GARANTIZANDO LA EJECUCIÓN ARMÓNICA CON LOS EQUIPOS TÉCNICOS DEL VICEMINISTERIO DE EDUCACIÓN PRESCOLAR, BÁSICA Y MEDIA ¿ VEPBM, Y EL IMPULSO DE LAS POLÍTICAS DE EDUCACIÓN EN LA RURALIDAD AL INTERIOR DEL MEN Y CON OTROS SECTORES DEL ORDEN NACIONAL Y TERRITORIAL DE ACUERDO CON EL CONTRATO DE PRESTAMO 4902/OC-CO. Coordinadora Técnica - OGP</t>
  </si>
  <si>
    <t>CONSULTORÍA PARA GERENCIAR EL PROGRAMA DE EDUCACIÓN RURAL PARA EL DESARROLLO DE LAS POLÍTICAS DE EDUCACIÓN EN LA RURALIDAD, EN EL MARCO DE LA EJECUCIÓN TÉCNICA Y FINANCIERA DEL CONTRATO DE PRÉSTAMO BID 4902/OC-CO. Gerente del Programa - OGP</t>
  </si>
  <si>
    <t>Consultor Indicador impacto​</t>
  </si>
  <si>
    <t>INDICADOR DE IMPACTO</t>
  </si>
  <si>
    <t>Realizar el control interno, inspecciones, informes y auditoría del uso de los recursos de Banca Multilateral</t>
  </si>
  <si>
    <t>Expresar una opinión integral sobre si los Estados Financieros de propósito especial del “Programa de apoyo para la mejora de las trayectorias educativas en zonas rurales focalizadas” 4902/OC-CO, han sido preparados de conformidad con los requerimientos de informes financieros y de auditoría establecidos en el Contrato de Préstamo 4902/OC-CO y en la Guía de gestión financiera para proyectos financiados por el BID (OP-273-12) o el que esté vigente a la fecha de realización del trabajo. (Cierre Vigencia 2023 / Vigencia 2024 / Fase Cierre 2025)</t>
  </si>
  <si>
    <t>SERVICIO DE AUDITORIA</t>
  </si>
  <si>
    <t>Servicio de evaluación de las estrategias educativas implementadas en la educación inicial, preescolar, básica y media</t>
  </si>
  <si>
    <t>Diseñar e implementar la evaluación de las estrategias educativas  implementadas en la ruralidad</t>
  </si>
  <si>
    <t>Realizar el estudio de evaluación de resultados de las intervenciones del Programa de apoyo para la mejora de las trayectorias educativas en zonas focalizadas de los municipios PDET Fase II.</t>
  </si>
  <si>
    <t>SERVICIO DE EVALUACIÓN</t>
  </si>
  <si>
    <t>Diseñar y aplicar una estrategia de difusión e intercambios de conocimientos derivados de los procesos de evaluación y gestión de conocimientos.</t>
  </si>
  <si>
    <t xml:space="preserve">Bolsa logistica para dos eventos Encuentros Escuelas Normales superiores y media técnica agropecuaria </t>
  </si>
  <si>
    <t>SERVICIOS LOGISTICOS</t>
  </si>
  <si>
    <t>OTROS</t>
  </si>
  <si>
    <t xml:space="preserve">Ambientes de aprendizaje para la educación inicial preescolar, básica y media dotados </t>
  </si>
  <si>
    <t>Seleccionar y/o producir y entregar dotaciones pedagógicas, material didáctico y de mediación con sus orientaciones de uso y adecuaciones socioculturales en zonas rurales y rurales dispersas</t>
  </si>
  <si>
    <t>Implementar la estrategia de fortalecimiento integral de ambientes pedagógicos incluyentes y diversos.</t>
  </si>
  <si>
    <t>BM-COMPARACION DE PRECIOS</t>
  </si>
  <si>
    <t>2. SEGURIDAD HUMANA Y JUSTICIA SOCIAL / G. EDUCACIÓN MEDIA PARA LA CONSTRUCCIÓN DE PROYECTOS DE VIDA</t>
  </si>
  <si>
    <t>Realizar interventoría integral a la implementación de la estrategia de fortalecimiento de ambientes pedagógicos.</t>
  </si>
  <si>
    <t>SERVICIO DE INTERVENTORIA</t>
  </si>
  <si>
    <t>Apoyar la gestión educativa de las Entidades Territoriales certificadas en la incorporación y articulación del plan sectorial de educación y los planes territoriales</t>
  </si>
  <si>
    <t xml:space="preserve"> 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
</t>
  </si>
  <si>
    <t>OPS Direcciòn de Fortalecimiento</t>
  </si>
  <si>
    <t>SERVICIOS PROFESIONALES</t>
  </si>
  <si>
    <t xml:space="preserve">
Gastos de desplazamiento</t>
  </si>
  <si>
    <t>N/A</t>
  </si>
  <si>
    <t>PRESTACIÓN DEL SERVICIO DE TRANSPORTE AÉREO DE PASAJEROS EN SUS RUTAS DE OPERACIÓN, LA ADQUISICIÓN DE TIQUETES AÉREOS EN RUTAS NACIONALES E INTERNACIONALES DE OTROS OPERADORES Y DEMÁS SERVICIOS CONEXOS QUE PERMITAN EL DESPLAZAMIENTO DE LOS FUNCIONARIOS Y COLABORADORES DEL MINISTERIO DE EDUCACIÓN NACIONAL EN CUMPLIMIENTO DE SUS FUNCIONES.</t>
  </si>
  <si>
    <t>Subdirección de Fortalecimiento Institucional</t>
  </si>
  <si>
    <t>Servicios de información implementado para la gestión de la educación inicial y preescolar en condiciones de calidad</t>
  </si>
  <si>
    <t>Realizar la consolidación y procesamiento de información relacionada con gestión territorial mediante instrumentos desarrollados y actualizados</t>
  </si>
  <si>
    <t>ADQUIRIR EL DERECHO A USO DEL LICENCIAMIENTO MICROSOFT PARA EL MINISTERIO</t>
  </si>
  <si>
    <t xml:space="preserve">
PRESTACIÓN DE SERVICIOS</t>
  </si>
  <si>
    <t>Diseño e implementación de un sistema de información para la medición, evaluación y definición de acciones focalizadas de fortalecimiento</t>
  </si>
  <si>
    <t>SELECCIÓN ABREVIADA / MENOR CUANTÍA</t>
  </si>
  <si>
    <t>Colegios, comunidades y municipios</t>
  </si>
  <si>
    <t>Se dividio el 321 para completar el rec 13</t>
  </si>
  <si>
    <t>Subdirección de Monitoreo y Control</t>
  </si>
  <si>
    <t>Prestar asistencia técnica a entidades territoriales en el uso de los recursos financieros del sector educativo</t>
  </si>
  <si>
    <t>Realizar monitoreo y seguimiento a la gestión de los recursos financieros asignados al servicio educativo en las entidades territoriales certificadas</t>
  </si>
  <si>
    <t>Recuperando datos. Espere unos segundos e intente cortar o copiar de nuevo.</t>
  </si>
  <si>
    <t>CONTRATACIÓN DIRECTA / NO EXISTA PLURALIDAD DE OFERENTES</t>
  </si>
  <si>
    <t>Proveer mejoras, asistencia y desarrollo a los sistemas de información para el monitoreo y seguimiento de los recursos financieros</t>
  </si>
  <si>
    <t>Adquisicion de la actualizacion de la licencia, soporte y mantenimiento del sistema de información para la gestión del recurso humano (humano®), incluyendo soporte y mantenimiento evolutivo del sistema.42</t>
  </si>
  <si>
    <t>Fabrica de software</t>
  </si>
  <si>
    <t>Subdirección de Recursos Humanos del Sector Educación</t>
  </si>
  <si>
    <t>Prestar asistencia técnica a entidades territoriales en la gestión del recurso humano del sector educativo</t>
  </si>
  <si>
    <t xml:space="preserve">Acompañar técnicamente a Secretarias de Educación y EE, en el desarrollo de estrategias de educaciones en emergencia y gestión de riesgos </t>
  </si>
  <si>
    <t>Cuidar docentes zonas de conflicto</t>
  </si>
  <si>
    <t>Servicio de asistencia técnica en educación inicial, preescolar, básica y media para el  fortalecimiento de las condiciones de bienestar de los docentes y agentes educativos.</t>
  </si>
  <si>
    <t xml:space="preserve">Desarrollar actividades de bienestar de los docentes de educación inicial, preescolar, básica y media en los diferentes escenarios y actividades  programadas por el sector educativo. </t>
  </si>
  <si>
    <t>Servicio de monitoreo y seguimiento a la gestión del sector educativo.</t>
  </si>
  <si>
    <t>Diseñar, actualizar y poner en marcha directrices y documentos de política para regular el proceso de selección y vinculación laboral de los docentes al sector educativo oficial</t>
  </si>
  <si>
    <t>Modificacion forma de ingreso y ascenso</t>
  </si>
  <si>
    <t>Brindar acompañamiento a las entidades territoriales certificadas y hacer seguimiento a la administración de plantas de personal del sector educativo</t>
  </si>
  <si>
    <t>Docentes provisionales</t>
  </si>
  <si>
    <t>Actualizar y/o diseñar e implementar documentos de política social y lineamientos técnicos orientados al fortalecimiento de estrategias de bienestar de los docentes de educación inicial, preescolar, básica y media.</t>
  </si>
  <si>
    <t>mejoramiento salud y prestaciones docentes</t>
  </si>
  <si>
    <t>mejora relaciones laborales</t>
  </si>
  <si>
    <t>Diseñar y desarrollar un mécanismo de diagnóstico de bienestar de los docentes.</t>
  </si>
  <si>
    <t>Reconocer necesidades específicas de las mujeres educadoras</t>
  </si>
  <si>
    <t>Dirección de Primera Infancia</t>
  </si>
  <si>
    <t>Subdirección de Cobertura de Primera Infancia</t>
  </si>
  <si>
    <t xml:space="preserve">1. Educación inicial en el marco de la atención integral </t>
  </si>
  <si>
    <t>2. Mejoramiento hacia la atención integral</t>
  </si>
  <si>
    <t>2. SEGURIDAD HUMANA Y JUSTICIA SOCIAL / A. PRIMERA INFANCIA FELIZ Y PROTEGIDA</t>
  </si>
  <si>
    <t>Adelantar adquisición, entrega y uso de recursos educativos escolares (Libros, textos, guías, cuadernillos de trabajo, entre otros) y mobiliario escolar para el fortalecimiento de la educación media</t>
  </si>
  <si>
    <t xml:space="preserve">Adquirir  y distribuir dotaciones pedagógicas que potencialicen el desarrollo integral y los aprendizajes  de los niños y niñas en educación inicial en establecimientos educativos focalizados  </t>
  </si>
  <si>
    <t>Subdirección de Calidad de Primera Infancia</t>
  </si>
  <si>
    <t>1. Ampliación de la oferta de prejardín y jardin, con énfasis en ruralidad dispersa</t>
  </si>
  <si>
    <t>Adelantar adquisición, entrega y uso de recursos educativos escolares (Libros, textos, guías, cuadernillos de trabajo, entre otros) y mobiliario escolar para la formación integral y la educación CRESE, entre otras estrategias educativas integrales</t>
  </si>
  <si>
    <t>Imprimir y distribuir material bibliográfico con su respectivo catálogo a las instituciones educativas con preescolar focalizadas por el Ministerio de Educación Nacional, para fortalecer los procesos pedagógicos, contribuir al desarrollo integral y el aprendizaje en la educación inicial</t>
  </si>
  <si>
    <t>Revisar, ajustar y/o diseñar estrategias para el mejoramiento de las prácticas pedagógicas.</t>
  </si>
  <si>
    <t>86141501;86121504;80101604;80101602;86101808</t>
  </si>
  <si>
    <t>Fortalecer la gestión escolar y pedagógica para promover la apropiación de la educación inicial en el marco de la atención integral en Establecimientos Educativos Oficiales y su articulación territorial</t>
  </si>
  <si>
    <t>Prestar asistencia técnica y acompañamiento en la implementación de estrategias educativas de educación inicial en el marco de una atención integral para una primera infancia feliz y protegida</t>
  </si>
  <si>
    <t>Fortalecer las estrategias de atención articulada en educación inicial entre el sector educativo oficial y el ICBF con el enriquecimiento de ambientes, complementariedad en la atención y cualificación de la práctica pedagógica de maestras y agentes educativos para contribuir al desarrollo integral de niñas y niños menores de 6 años.</t>
  </si>
  <si>
    <t xml:space="preserve"> Implementar los mecanismos de evaluación de programas, proyectos y estrategias, con énfasis en formación integral y educación CRESE</t>
  </si>
  <si>
    <t>86141501;86121504;80101604;80101602;86101809</t>
  </si>
  <si>
    <t xml:space="preserve">Realizar la segunda medición de la calidad de la educación inicial en una muestra representativa nacional de la modalidad institucional del ICBF y de grado Transición en Establecimientos Educativos Oficiales del MEN. </t>
  </si>
  <si>
    <t>86141501;86121504;80101604;80101602;86101810</t>
  </si>
  <si>
    <t>Realizar la primera medición de seguimiento longitudinal a la cohorte de la generación de la vida y la paz</t>
  </si>
  <si>
    <t xml:space="preserve">se reduce </t>
  </si>
  <si>
    <t>Se adiciona linea complementa la 349 .. Para 4.000 M</t>
  </si>
  <si>
    <t>Fortalecer a las ETC en la implementación de estrategias de educación inicial en el marco de la atención integral</t>
  </si>
  <si>
    <t>FORTALECER LAS CAPACIDADES DE GESTIÓN Y AMPLIACIÓN DE COBERTURA, FOMENTO E INSPECCIÓN Y VIGILANCIA DE LA EDUCACIÓN INICIAL EN LAS SECRETARÍAS DE EDUCACIÓN CERTIFICADAS PARA EL CUMPLIMIENTO DE LAS METAS EN EDUCACION INICIAL DEFINIDAS EN EL PND Y DE ACUERDO CON LA NORMATIVIDAD VIGENTE.</t>
  </si>
  <si>
    <t>Desarrollo</t>
  </si>
  <si>
    <t>realizar ajustes a los sistemas de información de la dirección de primera infancia que permitan responder a los desafíos del seguimiento a la integralidad de la atención de los niños, niñas y adolescentes</t>
  </si>
  <si>
    <t>ROMERO RIOS LUISA FERNANDA</t>
  </si>
  <si>
    <t>OSORIO RODRIGUEZ WALTER STEAK</t>
  </si>
  <si>
    <t>GIL GARCIA CAROLINA</t>
  </si>
  <si>
    <t>BUITRAGO PARRA JANNETH</t>
  </si>
  <si>
    <t>MORA LEON MARIA CONSUELO</t>
  </si>
  <si>
    <t>TRUJILLO VANEGAS KAREM YISETH</t>
  </si>
  <si>
    <t>NIAMPIRA MORENO ALEXANDRA</t>
  </si>
  <si>
    <t>RAMIREZ TORRES SERGIO</t>
  </si>
  <si>
    <t>TELLEZ CALDERON MARITZA CAROLINA</t>
  </si>
  <si>
    <t>MARIN QUINTERO JOHANA MARIA</t>
  </si>
  <si>
    <t>MARIN QUINTERO OSCAR ALEJANDRO</t>
  </si>
  <si>
    <t>ZAMORA LONDOÑO DIANA PATRICIA</t>
  </si>
  <si>
    <t>ANGEL MORALES CLEMENCIA</t>
  </si>
  <si>
    <t>NACIMBA PAUCAR MARIO EDUARDO</t>
  </si>
  <si>
    <t>MARTINEZ ARIAS INGRID JOHANNA</t>
  </si>
  <si>
    <t>PEÑA RUSSI AMALIA</t>
  </si>
  <si>
    <t>CARLOS ANDRÉS
ALZATE CASTRILLÓN</t>
  </si>
  <si>
    <t>BOTERO ARANGO CARMENZA</t>
  </si>
  <si>
    <t>ROZO ROJAS SHADY IBETH</t>
  </si>
  <si>
    <t>MENDOZA DIAZ VICTOR JORGE</t>
  </si>
  <si>
    <t>BOHORQUEZ RAMIREZ MARIA XIMENA</t>
  </si>
  <si>
    <t>OCHOA CELY SARA INES</t>
  </si>
  <si>
    <t>MOLANO VARGAS ADRIANA CAROLINA</t>
  </si>
  <si>
    <t>PINEDA BAEZ NISME YURANY</t>
  </si>
  <si>
    <t>Honorarios OPS septiembre a diciembre 2023</t>
  </si>
  <si>
    <t>Julio</t>
  </si>
  <si>
    <t>Despacho Ministr@</t>
  </si>
  <si>
    <t>Oficina de Innovación Educativa con Uso de Nuevas Tecnologías</t>
  </si>
  <si>
    <t>2. SEGURIDAD HUMANA Y JUSTICIA SOCIAL / B. ALFABETIZACIÓN Y APROPIACIÓN DIGITAL COMO MOTOR DE OPORTUNIDADES PARA LA IGUALDAD</t>
  </si>
  <si>
    <t>Prestar asistencia técnica y acompañamiento en la implementación de estrategias educativas que promuevan la innovación educativa</t>
  </si>
  <si>
    <t>Creación de centros de interés en ciencia y tecnología</t>
  </si>
  <si>
    <t xml:space="preserve"> </t>
  </si>
  <si>
    <t>REGÍMEN ESPECIAL / CONVENIO APOYO ESAL</t>
  </si>
  <si>
    <t>Rediseñar el Portal colombia aprende  a traves de una estrategia de gestión de contenidos educativos digitales en el marco de la estrategia de REA - recursos educativos abiertos)</t>
  </si>
  <si>
    <t>CONTRATACIÓN DIRECTA / DESARROLLO DE ACTIVIDADES CIENTÍFICAS Y TECNOLÓGICAS</t>
  </si>
  <si>
    <t>Realizar el fortalecimiento de la red de docentes de los centros de interés en articulación con el sector EDTECH, Gobierno de Corea, MinTIC y Minciencias</t>
  </si>
  <si>
    <t>PRESTACIÓN DE SERVICIOS PROFESIONALES PARA DESARROLLAR ESTRATEGIAS DE FOMENTO AL USO DE LAS TECNOLOGIAS EMERGENTES A TRAVÉS DEL PORTAL COLOMBIA APRENDE Y DE ACUERDO CON LAS APUESTAS ESTRATEGICAS DE LA OFICINA DE INNOVACIÓN EDUCATIVA</t>
  </si>
  <si>
    <t>PRESTACIÓN DE SERVICIOS PROFESIONALES PARA REALIZAR EJERCICIOS DE PLANEACIÓN, FINANCIEROS Y  DE SEGUIMIENTO A LA GESTIÓN DE LA OFICINA DE INNOVACIÓN EDUCATIVA</t>
  </si>
  <si>
    <t xml:space="preserve">PRESTAR SERVICIOS PROFESIONALES PARA  REALIZAR EL ACOMPAÑAMIENTO PEDAGOGICO, METODOLOGICO Y DIDACTIVO DE LAS APUESTAS ESTRATEGIAS DE OFICINA DE INNOVACIÓN EDUCATIVA CON USO DE NUEVAS TECNOLOGÍAS </t>
  </si>
  <si>
    <t>PRESTAR SERVICIOS PROFESIONALES PARA LA REVISIÓN JURÍDICA DE LOS PROCESOS DERIVADOS DE ALIANZAS, MOU, CONTRATOS, CONVENIOS O DE OTRA ÍNDOLE EN TODAS SUS ETAPAS A CARGO DE LA OFICINA DE INNOVACIÓN EDUCATIVA CON USO DE NUEVAS TECNOLOGÍAS</t>
  </si>
  <si>
    <t>PRESTAR SERVICIOS PROFESIONALES PARA DESARROLLAR LA ESTRATEGIA DE CENTROS DE INTERÉS Y REDES EN CIENCIA Y TECNOLOGÍA ACUERDO CON LAS APUESTAS ESTRATEGICAS DE LA OFICINA DE INNOVACIÓN EDUCATIVA</t>
  </si>
  <si>
    <t>PRESTAR SERVICIOS PROFESIONALES PARA EL ACOMPAÑAMIENTO AL SANEAMIENTO, CREACIÓN Y DIFUSIÓN  DE CONTENIDOS EDUCATIVOS DEL PORTAL  COLOMBIA APRENDE DESDE  LA OFICINA DE INNOVACIÓN EDUCATIVA CON USO DE NUEVAS TECNOLOGÍAS.</t>
  </si>
  <si>
    <t>PRESTACIÓN DE SERVICIOS PROFESIONALES PARA GESTIONAR ALIANZAS PÚBLICO - PRIVADAS ESTRATÉGICAS QUE FORTALEZCAN LAS ACCIONES DE LA OFICINA DE INNOVACIÓN EDUCATIVA CON USO DE NUEVAS TECNOLOGÍAS A TRAVÉS DEL DESARROLLO DE INICIATIVAS Y PROYECTOS QUE CONTRIBUYAN EN BENEFICIO DE LA COMUNIDAD EDUCATIVA.</t>
  </si>
  <si>
    <t>PRESTAR SERVICIOS PROFESIONALES PARA LA CREACIÓN, DISEÑO DE PRODUCTOS GRÁFICOS Y DESARROLLO DE ESTRATEGIAS DIGITALES DE ACUERDO CON LA EXPERIENCIA DE USUARIOS DE LA OFICINA DE INNOVACIÓN EDUCATIVA CON USO DE NUEVAS TECNOLOGÍAS.</t>
  </si>
  <si>
    <t>Contratos OPS de septiembre a diciembre</t>
  </si>
  <si>
    <t>COMISIONES OFICINA</t>
  </si>
  <si>
    <t>VIATICOS OFICINA</t>
  </si>
  <si>
    <t>LOGISTICA OFICINA</t>
  </si>
  <si>
    <t xml:space="preserve">Se agrego para cuadrar </t>
  </si>
  <si>
    <t>2. SEGURIDAD HUMANA Y JUSTICIA SOCIAL / H. HACIA LA ERRADICACIÓN DE LOS ANALFABETISMOS Y EL CIERRE DE INEQUIDADES</t>
  </si>
  <si>
    <t>VES</t>
  </si>
  <si>
    <t>Dirección de Fomento de la Educación Superior</t>
  </si>
  <si>
    <t>Subdirección de Apoyo a la Gestión de las IES</t>
  </si>
  <si>
    <t>8. Educación superior como un derecho fundamental</t>
  </si>
  <si>
    <t>3. Fortalecimiento del sistema de educación superior</t>
  </si>
  <si>
    <t>Gratuidad_ES</t>
  </si>
  <si>
    <t>2. SEGURIDAD HUMANA Y JUSTICIA SOCIAL / K30. EDUCACIÓN SUPERIOR COMO UN DERECHO - POLÍTICA DE GRATUIDAD DE LA EDUCACIÓN SUPERIOR PÚBLICA</t>
  </si>
  <si>
    <t>Servicio de apoyo financiero para el acceso a la educación superior</t>
  </si>
  <si>
    <t>Adjudicar Créditos Beca Omaira Sánchez - Ley 1632 de 2013</t>
  </si>
  <si>
    <t>TRANSF. CTES</t>
  </si>
  <si>
    <t>Adjudicar Créditos Beca "Omaira Sánchez"</t>
  </si>
  <si>
    <t>Adjudicar Crédito educativo para Posgrado en Derecho Internacional Humanitario-Alfonso López Michelsen - Ley 1599 de 2012</t>
  </si>
  <si>
    <t>Adición y prórroga al convenio 1462 de2027  “Constituir un fondo en administración con el ICETEX para el "programa de becas Alfonso López Michelsen" de que trata el artículo 9 de la ley 1599 de 2012"</t>
  </si>
  <si>
    <t>Otros servicios</t>
  </si>
  <si>
    <t>Adjudicar créditos condonables del Fondo de Veteranos de la Fuerza Pública - Ley 1979 de 2019</t>
  </si>
  <si>
    <t>Adjudicar créditos condonables del Fondo de Veteranos de la Fuerza Pública</t>
  </si>
  <si>
    <t>Adjudicar Créditos condonables a población con discapacidad</t>
  </si>
  <si>
    <t>Adición y prórroga al convenio 44 de 2010  “Constitución de un fondo en administración denominado apoyo financiero para estudiantes con discapacidad en Educación Superior”</t>
  </si>
  <si>
    <t>Adjudicar créditos condonables a población indígena - Ley 1989 de 2019</t>
  </si>
  <si>
    <t>Adjudicar créditos condonables a población indígena</t>
  </si>
  <si>
    <t>Adjudicar créditos condonables para población afrodescendiente - Ley 70 de 1993</t>
  </si>
  <si>
    <t>Adjudicar créditos condonables para población afrodescendiente</t>
  </si>
  <si>
    <t>Adjudicar créditos condonables para población Rrom</t>
  </si>
  <si>
    <t>Adición y prórroga al convenio 1189 de 2015 “Constitución del Fondo de atención a población Rrom para financiar, a través de créditos condonables, el acceso a la educación superior de miembros de las Rrom en Colombia”</t>
  </si>
  <si>
    <t>Adjudicar créditos a población víctima - Ley 1448 de 2011</t>
  </si>
  <si>
    <t>Adición y prórroga al convenio 389 de 2013 “Constituir el Fondo de Reparación para el Acceso, Permanencia y Graduación en Educación Superior para la Población Víctima del Conflicto Armado, con El Instituto Colombiano de Crédito Educativo y Estudiios Técnicos en el Exterior”</t>
  </si>
  <si>
    <t>Adjudicar créditos educativos en todas las líneas ICETEX</t>
  </si>
  <si>
    <t>Adjudicar Subsidios de sostenimiento a grupos focalizados por SISBÉN</t>
  </si>
  <si>
    <t>Adjudicar Subsidios de sostenimiento a grupos focalizados por SISBEN</t>
  </si>
  <si>
    <t>Adjudicar créditos Becas Hipólita</t>
  </si>
  <si>
    <t>Adición y prórroga al convenio 281 de 2019 “Constituir un fondo en administración para desarrollar el programa becas Hipólita dirigido a comunidades negras afrocolombianas raizales y palenqueras”</t>
  </si>
  <si>
    <t>Adjudicar créditos condonables a afrodescendientes para realizar estudios en los niveles de maestría o doctorado en el exterior</t>
  </si>
  <si>
    <t>Adición y prórroga al convenio 009 de 2020 “Aunar esfuerzos financieros y académicos entre la comisión fulbright colombia y el ministerio de educación nacional, con el apoyo del icetex para ofrecer y desarrollar el programa de formación de líderes afrodescendiente”</t>
  </si>
  <si>
    <t>Adjudicar Créditos Beca Luis Antonio Robles  - Ley 570 de 2000</t>
  </si>
  <si>
    <t>Adjudicar Créditos Beca "Luis Antonio Robles"</t>
  </si>
  <si>
    <t>Adjudicar créditos condonables a mujeres privadas de la libertad - Fondo Códigos de Paz - Ley 2292 de 2023</t>
  </si>
  <si>
    <t>Constitución de un fondo en administración denominado apoyo financiero para Mujeres privadas de la libertad</t>
  </si>
  <si>
    <t>Servicio de apoyo financiero para el fomento de la graduación en la educación superior</t>
  </si>
  <si>
    <t>Condonar créditos 25%</t>
  </si>
  <si>
    <t>Condonar créditos SABER PRO</t>
  </si>
  <si>
    <t>Servicio de apoyo financiero para la amortización de créditos educativos en la educación superior</t>
  </si>
  <si>
    <t>Ajustar tasas de interés de créditos de amortización</t>
  </si>
  <si>
    <t>ICETEX</t>
  </si>
  <si>
    <t>2. SEGURIDAD HUMANA Y JUSTICIA SOCIAL / K20. EDUCACIÓN SUPERIOR COMO UN DERECHO - SUBSIDIOS Y ALIVIOS PARA EL ACCESO A LA EDUCACIÓN SUPERIOR</t>
  </si>
  <si>
    <t>Servicio de apoyo financiero para la permanencia a la educación superior o terciaria</t>
  </si>
  <si>
    <t>Renovar créditos Beca "Ser Pilo Paga"</t>
  </si>
  <si>
    <t>Adición y prórroga al convenio xxxxxxx “SPP"</t>
  </si>
  <si>
    <t>Servicio de apoyo financiero para la permanencia a la educación superior</t>
  </si>
  <si>
    <t>Renovar créditos Beca Omaira Sánchez - Ley 1632 de 2013</t>
  </si>
  <si>
    <t>Renovar créditos Beca "Omaira Sánchez"</t>
  </si>
  <si>
    <t>Renovar créditos Beca Luis Antonio Robles - Ley 570 de 2000</t>
  </si>
  <si>
    <t>Renovar créditos Beca "Luis Antonio Robles"</t>
  </si>
  <si>
    <t>Renovar créditos condonables a población indígena - Ley 1986 de 2019</t>
  </si>
  <si>
    <t>Renovar créditos condonables a población indígena</t>
  </si>
  <si>
    <t>Renovar créditos condonables para población afrodescendiente - Ley 70 de 1993</t>
  </si>
  <si>
    <t>Renovar créditos condonables para población afrodescendiente</t>
  </si>
  <si>
    <t>1. Universidad en tu Territorio</t>
  </si>
  <si>
    <t>Renovar beneficios de Gratuidad en Matrícula</t>
  </si>
  <si>
    <t>Adición al convnio 001 de 2019</t>
  </si>
  <si>
    <t>Renovar beneficios de Gratuidad en Sostenimiento</t>
  </si>
  <si>
    <t>Renovar créditos Beca en Matrícula "Excelencia"</t>
  </si>
  <si>
    <t>Adición al convenio 743469 de 2019</t>
  </si>
  <si>
    <t>Renovar créditos Beca en sostenimiento "Excelencia"</t>
  </si>
  <si>
    <t>Renovar créditos educativos adjudicados en todas las líneas ICETEX</t>
  </si>
  <si>
    <t>Renovar Subsidios de sostenimiento a grupos focalizados por SISBÉN</t>
  </si>
  <si>
    <t>Renovar Subsidios de sostenimiento a grupos focalizados por SISBEN</t>
  </si>
  <si>
    <t>Renovar créditos condonables del Fondo de Veteranos de la Fuerza Pública - Ley 1979 de 2019</t>
  </si>
  <si>
    <t>Renovar créditos condonables del Fondo de Veteranos de la Fuerza Pública</t>
  </si>
  <si>
    <t>Otorgar apoyos económicos de la política de gratuidad en la matrícula de las Instituciones de Educación Superior Públicas - Ley 2307 de 2023</t>
  </si>
  <si>
    <t>Otorgar auxilios económicos para el pago de la matrícula de los jóvenes en condición de vulnerabilidad, en instituciones de educación superior pública</t>
  </si>
  <si>
    <t>Infraestructura_ES</t>
  </si>
  <si>
    <t>2. SEGURIDAD HUMANA Y JUSTICIA SOCIAL / K40. EDUCACIÓN SUPERIOR COMO UN DERECHO - INFRAESTRUCTURA</t>
  </si>
  <si>
    <t>Servicio de apoyo financiero a las Instituciones de Educación Superior</t>
  </si>
  <si>
    <t>Apoyar financieramente los estudios y diseños de proyectos de infraestructura para ambientes de aprendizaje en instituciones de educación superior públicas</t>
  </si>
  <si>
    <t>POR DEFINIR: Apoyar financieramente los estudios y diseños y construcción de obra nueva y mejoramiento de ambientes de aprendizaje en instituciones de educación superior públicas</t>
  </si>
  <si>
    <t>Apoyar financieramentea a las instituciones de educación superior públicas para la construcción de obra nueva y mejoramiento de ambientes de aprendizaje</t>
  </si>
  <si>
    <t>Fortalecimiento_IES_PFC</t>
  </si>
  <si>
    <t>Servicio de apoyo financiero a las Instituciones de Educación Superior - Instituciones de Educación Superior Públicas</t>
  </si>
  <si>
    <t>Distribuir y transferir los recursos adicionales a las instituciones de educación superior públicas con para financiar los proyectos de inversión enfocados a la calidad educativa (59 IES públicas)</t>
  </si>
  <si>
    <t>Trasladar los recursos adicionales a las IES públicas adscritas (5 IES públicas)</t>
  </si>
  <si>
    <t>Subdirección de Desarrollo Sectorial</t>
  </si>
  <si>
    <t>2. Reglamentación del derecho a la educación superior- reformas de ley</t>
  </si>
  <si>
    <t>Estampilla</t>
  </si>
  <si>
    <t>Efectuar la distribución de los recursos conforme a la metodología definida en la Ley</t>
  </si>
  <si>
    <t>16-CSF</t>
  </si>
  <si>
    <t>Adelantar el proceso de verificación y recaudo de la contribución parafiscal prevista en la Ley 1697 de 2013.</t>
  </si>
  <si>
    <t>Prestación de servicios profesionales para desarrollar actividades de verificación del efectivo traslado de la contribución parafiscal Ley 1697 de 2013 por parte de los agentes de retención al Fondo Nacional de las Universidades Estatales de Colombia, a través de las operaciones y actividades administrativas y financieras.</t>
  </si>
  <si>
    <t>Prestación de servicios profesionales para desarrollar actividades de verificación del efectivo traslado de la contribución parafiscal Ley 1697 de 2013 por parte de los agentes de retención al Fondo Nacional de las Universidades Estatales de Colombia, y dar soporte funcional al sistema de gestión de recaudo.</t>
  </si>
  <si>
    <t>Prestación de servicios profesionales para administrar el sistema de gestión de recaudo relacionada con la administración del Fondo Nacional de las Universidades Estatales de Colombia, así como las actividades de la gestión de calidad que requiera el Grupo.</t>
  </si>
  <si>
    <t>Prestación de servicios profesionales para realizar actividades de apoyo y seguimiento jurídico en relación con los procesos y procedimientos establecidos para la administración del Fondo Nacional de las Universidades Estatales de Colombia, así como en las actividades de recaudo, fiscalización y cobro administrativo de los ingresos a cargo de la Subdirección de Gestión Financiera del Ministerio de Educación Nacional.</t>
  </si>
  <si>
    <t>Prestación de servicios profesionales para ejecutar las actividades relacionadas con el proceso de gestión contable, en las etapas de registro, análisis y seguimiento de las operaciones del Ministerio, en relación con los recursos del Fondo Nacional de Universidades de Colombia</t>
  </si>
  <si>
    <t>Prestación de servicios profesionales para desarrollar actividades de identificación, conciliación, registro, oficialización de ingresos y operaciones financieras relacionadas con los recursos trasladados al Fondo Nacional de Universidades de Colombia.</t>
  </si>
  <si>
    <t>Fomento_ES</t>
  </si>
  <si>
    <t>Servicio de fomento para la regionalización en la educación superior o terciaria - Acompañamiento en procesos de regionalización a las IES</t>
  </si>
  <si>
    <t>Brindar acompañamiento a las IES en la implementación del Programa de Transito a la Educación Superior con enfoque poblacional y territorial</t>
  </si>
  <si>
    <t>Aunar esfuerzos para la implementación técnica, administrativa y financiera de los programas de tránsito inmediato a la educación superior de población vulnerable del país que sean priorizados por el Ministerio de Educación Nacional</t>
  </si>
  <si>
    <t>Otros Servicios</t>
  </si>
  <si>
    <t>Mayo</t>
  </si>
  <si>
    <t>BM-CONVENIOS INTERADMINISTRATIVOS</t>
  </si>
  <si>
    <t>Prestar servicios profesionales en actividades relacionadas con la implementación de la política de gratuidad en la educación superior en once (11) instituciones de educación superior y el apoyo a la supervisión de las estrategias de financiación de la demanda y del acceso inmediato a la educación superior,</t>
  </si>
  <si>
    <t>Prestar servicios profesionales en actividades relacionadas con la implementación de la política de gratuidad en la educación superior en nueve (9) ies asignadas, el apoyo a la supervisión de las estrategias de financiación de la demanda y del acceso inmediato a la educación superior y el apoyo a la supervisión de los convenios relacionados con los programas ser pilo paga y generación e en sus componentes de equidad y excelencia</t>
  </si>
  <si>
    <t>Prestar servicios profesionales en actividades relacionadas con la implementación de la política de gratuidad en la educación superior en nueve (9) instituciones de educación superior asignadas y el apoyo a la supervisión de las estrategias de financiación de la demanda y del acceso inmediato a la educación superior,</t>
  </si>
  <si>
    <t>Prestar servicios profesionales en actividades relacionadas con la implementación de la política de gratuidad en la educación superior en siete (7) instituciones de educación superior y el apoyo a la supervisión de las estrategias de financiación de la demanda y del acceso inmediato a la educación superior</t>
  </si>
  <si>
    <t>Prestar servicios profesionales para el seguimiento de los reportes operativos relacionados con la implementación de la política de gratuidad en la educación superior y de las estrategias de financiación de la demanda y del acceso inmediato de la educación superior</t>
  </si>
  <si>
    <t>Prestar servicios profesionales al seguimiento operativo de los proyectos de permanencia de las instituciones de educación superior, en el marco del fondo de reparación para el acceso, permanencia y graduación en educación superior para la población víctima del conflicto armado en Colombia</t>
  </si>
  <si>
    <t>Prestar servicios profesionales en la estructuración, ejecución, monitoreo y seguimiento de las acciones que permitan el cumplimiento de las estrategias de fomento de la educación superior</t>
  </si>
  <si>
    <t>Prestación de servicios profesionales ultimo cuatrimestre</t>
  </si>
  <si>
    <t>Orientar a las IES en la formulación, implementación, ejecución y evaluación de planes y programas que contribuyan al fortalecimiento de la permanencia estudiantil en educación superior con enfoque poblacional y territorial que permita disminuir las brechas sociales.</t>
  </si>
  <si>
    <t>93141501 servicios de Política Social</t>
  </si>
  <si>
    <t>Aunar esfuerzos con las IES para diseñar e implementar planes y programas que fortalezcan la permanencia y el bienestar con enfoque poblacional</t>
  </si>
  <si>
    <t>Prestar servicios profesionales en relación con la atención a peticiones y proyectos de ley radicados por y ante el congreso de la república relacionados con la educación superior, así como brindar orientación y acompañamiento al consejo nacional de educación superior – CESU,</t>
  </si>
  <si>
    <t>Prestar servicios profesionales para asesorar y brindar acompañamiento al despacho del viceministerio de educación superior en la formulación y ejecución de las estrategias de divulgación de la política de educación superior en articulación con la oficina de comunicaciones de los programas a cargo del viceministerio</t>
  </si>
  <si>
    <t>Prestar servicios profesionales para la articulación, acompañamiento e implementación de las diferentes líneas estratégicas del despacho del viceministerio de educación superior con los diferentes actores de la comunidad educativa para promover el fomento y la calidad de la educación superior</t>
  </si>
  <si>
    <t>Prestación de servicios profesionales para la elaboración y revisión de insumos de respuestas y actos administrativos que deban darse, así mismo brindar apoyo transversal al viceministerio de educación superior y sus dependencias en temas administrativos, presupuestales y de gestión</t>
  </si>
  <si>
    <t>Prestar servicios profesionales para realizar el seguimiento de los diferentes programas establecidos por el viceministerio de educación superior y sus dependencias, respecto a las políticas de acceso y permanencia en el departamento del choco</t>
  </si>
  <si>
    <t>Prestación de servicios profesionales para la ejecución de actividades de los procesos de concertación, negociación colectiva y cumplimiento de acuerdos colectivos específicos del capítulo especial de educación superior y aquellas relacionadas con la secretaria técnica del Sistema Universitario Estatal – SUE,</t>
  </si>
  <si>
    <t>Prestación de servicios profesionales para articular la participación de los delegados de la ministra en los consejos superiores y/o directivos de las instituciones de educación superior públicas  y brindar soporte y seguimiento a las políticas y estrategias del plan nacional de desarrollo referente a educación superior  en los consejos superiores y directivos de las IES públicas del país</t>
  </si>
  <si>
    <t>Prestación de servicios profesionales para brindar asistencia técnica a los delegados de la ministra en los procesos relacionados con la gestión institucional y de calidad en los consejos superiores universitarios y/o directivos de las instituciones de educación superior públicas que le correspondan</t>
  </si>
  <si>
    <t>Prestación de servicios profesionales para orientar y acompañar jurídicamente a los delegados de la ministra en la toma de decisiones en los consejos superiores y/o directivos de las instituciones de educación superior públicas del país que le correspondan</t>
  </si>
  <si>
    <t>Prestación de servicios profesionales para orientar y acompañar en aspectos financiero a los delegados de la ministra en la toma de decisiones en los consejos superiores y directivos de las IES públicas que le correspondan</t>
  </si>
  <si>
    <t>FORTALECIMIENTO DE LOS PROCESOS DE FOMENTO DE EDUCACIÓN SUPERIOR PARA MEJORAR LAS CONDICIONES INSTITUCIONALES QUE GARANTICEN EQUIDAD EN EL ACCESO, PERMANENCIA Y PERTINENCIA EN LA EDUCACIÓN SUPERIOR  NACIONAL</t>
  </si>
  <si>
    <t>C-2202-0700-55</t>
  </si>
  <si>
    <t>20203K40</t>
  </si>
  <si>
    <t>C-2202-0700-55-20203K40-2202038-02</t>
  </si>
  <si>
    <t>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t>
  </si>
  <si>
    <t>ADQUIS. DE BYS - SERVICIO DE FOMENTO PARA LA REGIONALIZACIÓN EN LA EDUCACIÓN SUPERIOR O TERCIARIA - ACOMPAÑAMIENTO EN PROCESOS DE REGIONALIZACIÓN A LAS IES - 2. SEGURIDAD HUMANA Y JUSTICIA SOCIAL / K40. EDUCACIÓN SUPERIOR COMO UN DERECHO - INFRAESTRUCTURA</t>
  </si>
  <si>
    <t xml:space="preserve">VES - DIR DE FOMENTO - </t>
  </si>
  <si>
    <t>3600</t>
  </si>
  <si>
    <t>Fomento_ES_2202038</t>
  </si>
  <si>
    <t>DF_ES</t>
  </si>
  <si>
    <t>Eje_E_8</t>
  </si>
  <si>
    <t>C_2202_0700_55</t>
  </si>
  <si>
    <t>FORTALECIMIENTO SISTEMA DE ES</t>
  </si>
  <si>
    <t>29</t>
  </si>
  <si>
    <t>NUEVO CONTRATO CONSEJOS SUPERIORES</t>
  </si>
  <si>
    <t>Prestar servicios profesionales en la planeación presupuestal desde la estructuración y/o actualización de proyectos de inversión, hasta el seguimiento y asesoría financiera y administrativa sobre la ejecución de los recursos asignados a la dirección de fomento de la educación superior</t>
  </si>
  <si>
    <t>Prestar servicios profesionales en actividades jurídicas de proyección y seguimiento de los procesos contractuales y normativos, así como proyección de respuestas a peticiones que de la dirección de fomento de la educación superior y las políticas que esa dependencia tiene a su cargo</t>
  </si>
  <si>
    <t>Prestar servicios profesionales a la dirección de fomento de la educación superior para la planeación institucional, consolidación y seguimiento de estrategias que permitan el cumplimiento de las metas de la dirección</t>
  </si>
  <si>
    <t>Prestar servicios profesionales a la dirección de fomento de la educación superior que permita la articulación de las acciones y objetivos del área, así como el desarrollo de estrategias en el marco de las políticas, planes, programas y proyectos sobre educación superior</t>
  </si>
  <si>
    <t>Apoyo Asistencia técnica procesos jurídigos</t>
  </si>
  <si>
    <t>Pend</t>
  </si>
  <si>
    <t>Prestación de servicios profesionales ultimo cuatrimestre-desfinanciado con incremento de honorarios, nuevo contratos no proyectados y recursos para Oficina Jurídica</t>
  </si>
  <si>
    <t>Generar espacios de dialogo y planes o programas para que las IES fortalezcan sus políticas de regionalización de la educación superior.</t>
  </si>
  <si>
    <t> </t>
  </si>
  <si>
    <t>CONTRATAR LA SOCIEDAD COMISIONISTA MIEMBRO DE BOLSA QUE CELEBRARÁ EN EL MERCADO DE COMPRAS PÚBLICAS -MCP- DE LA BOLSA MERCANTIL DE COL S.A -BMC- LAS NEGOCIACIONES NECESARIAS PARA ADQUIRIR LA PRESTACION DE SS ESPE</t>
  </si>
  <si>
    <t>Pendiente de definir objeto: Subdirección Administrativa</t>
  </si>
  <si>
    <t>Papeleria y otros elementos de oficina</t>
  </si>
  <si>
    <t>Suministro de útiles y elementos para oficina, papelería, tóner y tintas originales para impresoras</t>
  </si>
  <si>
    <t>Viáticos y gastos de desplazamiento</t>
  </si>
  <si>
    <t>Desarrollar documentos técnicos y funcionales del sistema de gestión de la información</t>
  </si>
  <si>
    <t>Prestar servicios profesionales  para desarrollar actividades relacionadas con el análisis, validación y procesamiento de información estadística del Sistema para la Prevención de la Deserción en Educación Superior SPADIES dentro del proceso de integración de los sistemas de educación superior</t>
  </si>
  <si>
    <t>Prestar servicios profesionales en el proceso de asistencia técnica a las instituciones de educación superior que le sean asignadas para el reporte de información al Ministerio de Educación Nacional a través del Sistema Nacional de Información de Educación Superior (SNIES) mediante el soporte funcional y seguimiento al reporte de información, participar en la formulación de documentos metodológicos para la auditoría al reporte de información y documentar el desarrollo de la operación estadística de educación superior de acuerdo con la norma técnica NTC-PE 1000:2020</t>
  </si>
  <si>
    <t>Prestación de servicios profesionales ara realizar actividades orientadas al desarrollo de la operación estadística de educación superior a través del procesamiento datos y analítica de la información para el Observatorio Laboral de la Educación</t>
  </si>
  <si>
    <t>Prestar servicios profesionales para el análisis de información financiera de educación superior y la asignación y distribución de recursos a las instituciones de educación superior públicas</t>
  </si>
  <si>
    <t>Prestar servicios profesionales para el análisis sectorial de educación superior en el eje de finanzas públicas y para la formulación de estrategias para la sostenibilidad financiera del sector</t>
  </si>
  <si>
    <t>Prestar servicios profesionales para la gestión del reporte, asistencia técnica, procesamiento y análisis de información contable y presupuestal de las Instituciones de Educación Superior</t>
  </si>
  <si>
    <t>Prestar servicios profesionales para la elaboración de documentos de análisis y conceptos técnicos para la formulación y seguimiento a las estrategias de fortalecimiento financiero del sector de educación superior</t>
  </si>
  <si>
    <t>Brindar asistencia y soporte técnico para la implementación del sistema de gestión de la información</t>
  </si>
  <si>
    <t>Actualización de la suscripción de la licencia de uso de la herramienta HECAA del SNIES incluyendo el mantenimiento y el soporte básico del sistema, servicio de asistencia funcional, y mantenimiento evolutivo</t>
  </si>
  <si>
    <t>Prestar servicios profesionales en el proceso de asistencia técnica a las instituciones de educación superior que le sean asignadas para el reporte de información al Ministerio de Educación Nacional a través del Sistema Nacional de Información de Educación Superior (SNIES) mediante el soporte funcional y seguimiento al reporte de información, así como realizar la capacitación y soporte funcional a la Mesa de Ayuda del Ministerio de Educación Nacional en los temas de reporte de información al SNIES.</t>
  </si>
  <si>
    <t>Prestar servicios profesionales en el proceso de asistencia técnica a las instituciones de educación superior que le sean asignadas para el reporte de información al Ministerio de Educación Nacional a través del Sistema Nacional de Información de Educación Superior (SNIES) mediante el soporte funcional, así como participar en la gestión de procesamiento de datos y mejoramiento continuo e integración funcional del Sistema para la Prevención y Análisis de la Deserción (SPADIES) con el SNIES</t>
  </si>
  <si>
    <t>Prestar servicios profesionales en el proceso de asistencia técnica a las instituciones de educación superior que le sean asignadas para el reporte de información al Ministerio de Educación Nacional a través del Sistema Nacional de Información de Educación Superior (SNIES) mediante el soporte funcional y seguimiento al reporte de información, así como realizar procesamiento de datos y pruebas a nuevas funcionalidades del sistema en ambientes de certificación y producción</t>
  </si>
  <si>
    <t>Prestar servicios profesionales para desarrollar actividades relacionadas con el procesamiento de la información estadística que permita el seguimiento de las estrategias de ampliación de cobertura en el avance de la educación superior como derecho.</t>
  </si>
  <si>
    <t>Servicio de fomento para el acceso a la educación superior o terciaria  - Instituciones de educación terciaria o superior con acompañamiento en procesos de regionalización</t>
  </si>
  <si>
    <t>Brindar acompañamiento a las IES en la implementación de planes y programas orientados al acceso, permanencia y graduación de personas de especial protección constitucional</t>
  </si>
  <si>
    <t>Aunar esfuerzos para promover la igualdad de género y prevenir la VBG en las instituciones de educación superior (IES) a través del seguimiento a la implementación de la Resolución 14466 de 2022 y la promoción de estrategias sobre la inclusión de un enfoque de género y diversidades en las IES</t>
  </si>
  <si>
    <t>Brindar asistencia técnica y financiera para el fortalecimiento de la educación intercultural y propia</t>
  </si>
  <si>
    <t>Transferencia en el marco de la comisión mixta</t>
  </si>
  <si>
    <t>80101602- Estudios regionales o locales para proyectos</t>
  </si>
  <si>
    <t>Aunar esfuerzos para avanzar en la consolidación del proceso de creación de la Universidad propia de la OPIAC en virtud de los acuerdos del Plan Nacional de Desarrollo 2022 - 2026 y la normatividad vigente</t>
  </si>
  <si>
    <t>CONTRATACIÓN DIRECTA / ORGANIZACIÓN O COMUNIDAD ÉTNICA</t>
  </si>
  <si>
    <t>CONTRATO ORGANIZACIÓN O COMUNIDAD ÉTNICA</t>
  </si>
  <si>
    <t>Aunar esfuerzos para avanzar en la consolidación del proceso de creación de la Universidad propia de la ONIC en virtud de los acuerdos del Plan Nacional de Desarrollo 2022 - 2026 y la normatividad vigente</t>
  </si>
  <si>
    <t>Realizar el estudio de factibilidad y sus documentos técnicos para la creación legal de la Universidad del Macizo Colombiano en el marco del diálogo genuino con las comunidades de la región</t>
  </si>
  <si>
    <t>Realizar el estudio de factibilidad y sus documentos técnicos para la creación legal de la Universidad del Catatumbo en el marco del diálogo genuino con las comunidades de la región</t>
  </si>
  <si>
    <t>Aunar esfuerzos para avanzar en la consolidación del proceso de creación de la Universidad para los pueblos y comunidades Afrocolombianas en virtud de los acuerdos del Plan Nacional de Desarrollo 2022 - 2026 y la normatividad vigente aplicable.</t>
  </si>
  <si>
    <t>Aunar esfuerzos para avanzar en la consolidación del proceso de creación de la Universidad propia de los pueblos
Pastos y Quillasingas en virtud de los acuerdos del Plan Nacional de Desarrollo 2022 - 2026 y la normatividad vigente aplicable.</t>
  </si>
  <si>
    <t>Prestación de servicios profesionales en la formulación, ejecución y seguimiento de las acciones encaminadas al fortalecimiento a los procesos de educación propia e intercultural y promoción de acciones diferenciales para los sujetos de especial protección constitucional</t>
  </si>
  <si>
    <t>Servicio de asistencia técnica para el fomento a la calidad y pertinencia de la educación superior</t>
  </si>
  <si>
    <t>Consolidar las rutas metodológicas que permitan a las IES la adopción del Marco Nacional de Cualificaciones para la formulación de programas académicos.</t>
  </si>
  <si>
    <t>86121701 -  PROGRAMAS DE PREGRADO</t>
  </si>
  <si>
    <t>Aunar esfuerzos técnicos, administrativos y financieros para aplicar los elementos metodologicos del MNC en el diseño y actualización de catalogos de cualificaciones, para el fortalecimiento de la educación y aporte a la reconvención laboral en la transformación productiva del pais, atendiendo los acuerdos del Plan Nacional de Desarrollo 2022-2026</t>
  </si>
  <si>
    <t>Prestar servicios profesionales en el apoyo a la implementación, ejecución y seguimiento de las estrategias de fomento y mejoramiento de la calidad y pertinencia de la educación superior</t>
  </si>
  <si>
    <t>Prestar servicios profesionales en el apoyo al diseño, ejecución y seguimiento de las estrategias asociadas al fortalecimiento del marco nacional de cualificaciones, la pertinencia de la oferta educativa basada en cualificaciones y la calidad de la educación superior</t>
  </si>
  <si>
    <t>Brindar acompañamiento a las IES en el desarrollo de estrategias orientadas al aseguramiento de la calidad y la pertinencia de la educación superior</t>
  </si>
  <si>
    <t>Aunar esfuerzos técnicos, administrativos y financieros para el desarrollo de actividades que fomenten en los diferentes niveles de formación la modalidad dual</t>
  </si>
  <si>
    <t>Aunar esfuerzos técnicos, administrativos y financieros para brindar apoyo y acompañamiento técnico a las instituciones de educación superior con el fin de fortalecer los Sistemas Internos de Aseguramiento de la Calidad -SIAC- y diseñar programas académicos basados en cualificaciones del Marco Nacional de Cualificaciones - MNC</t>
  </si>
  <si>
    <t>Prestación de servicios profesionales para la revisión de proyectos, viabilidad y emisión de conceptos técnicos de infraestructura y dotación de las instituciones de educación superior en las distintas fuentes de financiación, de acuerdo con las metas previstas en el plan nacional de desarrollo 2022-2026.</t>
  </si>
  <si>
    <t xml:space="preserve">Prestación de servicios profesionales para asesorar y brindar acompañamiento a la subdirección de apoyo a las IES en la ejecución e implementación de proyectos de infraestructura y dotación de las instituciones de educación superior públicas que sean priorizados por el ministerio de educación nacional. </t>
  </si>
  <si>
    <t xml:space="preserve">Prestación de servicios profesionales para asesorar y brindar acompañamiento jurídico a la subdirección de apoyo a las IES en la ejecución e implementación de proyectos de infraestructura y dotación de las instituciones de educación superior públicas que sean priorizados por el ministerio de educación nacional. </t>
  </si>
  <si>
    <t>Brindar apoyo a las IES para el fortalecimiento de sus procesos de investigación, internacionalización e innovación</t>
  </si>
  <si>
    <t>80101507 - SERVICIOS DE ASESORAMIENTO SOBR TECNOLOGÍAS DE LA INFORMACIÓN</t>
  </si>
  <si>
    <t>Fortalecer la operación del laboratorio de innovación educativa para la educación  superior co-lab y desarrollo de sus lineas de servicio</t>
  </si>
  <si>
    <t>CONTRATOS DE ACTIVIDAD CIENTÍFICA Y TEC</t>
  </si>
  <si>
    <t>Aunar esfuerzos técnicos, administrativos y financieros entre el ministerio de educación nacional y la comisión Fulbright colombia para el desarrollo del programa FLTA (Foreign Language Teaching Assistant) que permite el perfeccionamiento de habilidades de enseñanza de idiomas de docentes y/o estudiantes colombianos en EE.UU. y del programa ETA (English Teaching Assistant) que permite la enseñanza de inglés en IES colombianas por parte de jóvenes estadounidenses</t>
  </si>
  <si>
    <t>Aunar esfuerzos técnicos, administrativos y financieros entre el ministerio de educación nacional y la Agencia de Estados Unidos para el desarrollo de la convocatoria de 100k Strong of the Americas que tiene por objetivo otorgar subvenciones a instituciones de educación superior para fortalecer la capacidad institucional para programas de intercambio, aumentar la movilidad de los estudiantes, brindar oportunidades de capacitación e investigación aplicada para estudiantes y mejoran la cooperación y la colaboración en educación</t>
  </si>
  <si>
    <t>Oficina de Tecnología y Sistemas de Información</t>
  </si>
  <si>
    <t>PEND</t>
  </si>
  <si>
    <t>Pendiente de definir objeto: Oficina de Tecnología</t>
  </si>
  <si>
    <t>Dirección de Calidad para la Educación Superior</t>
  </si>
  <si>
    <t>Calidad_ES</t>
  </si>
  <si>
    <t>2. SEGURIDAD HUMANA Y JUSTICIA SOCIAL / K41. RECONCEPTUALIZACIÓN DEL SISTEMA DE ASEGURAMIENTO DE LA CALIDAD DE LA EDUCACIÓN SUPERIOR</t>
  </si>
  <si>
    <t>Documentos de investigación aplicada  - Diseñar e implementar un mecanismo de contingencia para la resolución de procesos rezagados</t>
  </si>
  <si>
    <t>Documento con el diseño metodológico</t>
  </si>
  <si>
    <t>BID (PROCESO BANCA MULTILATERAL)</t>
  </si>
  <si>
    <t>BID</t>
  </si>
  <si>
    <t>Junio</t>
  </si>
  <si>
    <t>Documentos de lineamientos técnicos  - Rediseñar los cuatro principales procesos del SACES registro calificado, acreditación en alta calidad, convalidaciones de títulos e inspección y vigilancia</t>
  </si>
  <si>
    <t>Documento con la descripción de procesos, métodos y herramientas</t>
  </si>
  <si>
    <t>Servicio de información implementado  - Sistemas de información y gestión para cada Proceso implementados</t>
  </si>
  <si>
    <t>Implementación del sistema</t>
  </si>
  <si>
    <t>Pruebas y aseguramiento de calidad</t>
  </si>
  <si>
    <t>Servicio de acreditación de la calidad de la educación superior</t>
  </si>
  <si>
    <t>Brindar lineamientos y acompañamiento a las IES sobre la acreditación en alta calidad de los programas académicos e instituciones, tomando como base los parámetros establecidos en el modelo de acreditación, con el apoyo del CNA</t>
  </si>
  <si>
    <t>PLATAFORMA SACES (CONVALIDACIONES, INSPECC Y VIGILANCIA Y SACES)</t>
  </si>
  <si>
    <t>PRESTAR SERVICIOS PARA LA SELECCIÓN DE LOS INTEGRANTES DEL BANCO CONACES, PARES ACADÉMICOS REGISTRO CALIFICADO Y PARES ACADÉMICOS DE ACREDITACIÓN DE ALTA CALIDAD</t>
  </si>
  <si>
    <t>CONVOCATORIA CONACES, CNA Y PARES</t>
  </si>
  <si>
    <t>PRESTAR SERVICIOS PARA LLEVAR A CABO LA ELABORACIÓN, SOCIALIZACIÓN E IMPLEMENTACIÓN DE LA EVALUACIÓN A PARES ACADÉMICOS REGISTRO CALIFICADO, PARES ACADÉMICOS DE ACREDITACIÓN E INTEGRANTES CONACES</t>
  </si>
  <si>
    <t>EVALUACIÓN DE PARES CONACES Y CNA</t>
  </si>
  <si>
    <t>PRESTAR SERVICIOS PARA LLEVAR A CABO LA VERIFICACIÓN Y VAlIDACIÓN DE LOS DATOS DE LOS SISTEMAS DE ASEGURAMIENTO DE LA CALIDAD DE LA CALIDAD SUPERIOR</t>
  </si>
  <si>
    <t>AUDITORIAS SNIES Y SACES</t>
  </si>
  <si>
    <t>Brindar lineamientos y acompañamiento a las instituciones autorizadas por la ley para ofertar programas académicos de educación superior en trámites de creación de instituciones y otorgamiento de registros calificados con la asesoría de la CONACES</t>
  </si>
  <si>
    <t xml:space="preserve">Servicio de asistencia técnica </t>
  </si>
  <si>
    <t>Acompañar, socializar y apoyar a los actores que hacen parte del SAC en los procesos de mejoramiento de la calidad de la educación superior</t>
  </si>
  <si>
    <t>ESQUEMA DE MOVILIDAD EDUCATIVA Y FORMATIVA</t>
  </si>
  <si>
    <t>AUNAR ESFUERZOS TÉCNICOS, ADMINISTRATIVOS Y FINANCIEROS PARA SOCIALIZAR Y TRANSFERIR A LOS DIFERENTES ACTORES DE LOS SECTORES EDUCATIVO Y PRODUCTIVO (IES, ETDH Y SENA) EL ESQUEMA Y LOS LINEAMIENTOS DE MOVILIDAD EDUCATIVA Y FORMATIVA MEDIANTE ESTRATEGIAS PARTICIPATIVAS ARTICULADAS CON EL MARCO NACIONAL DE CUALIFICACIONES Y SUS VÍAS DE CUALIFICACIÓN</t>
  </si>
  <si>
    <t>GASTOS DE DESPLAZAMIENTO</t>
  </si>
  <si>
    <t>LOGÍSTICA</t>
  </si>
  <si>
    <t>RED CONOCIMIENTO SACES</t>
  </si>
  <si>
    <t>PRESTACIÓN DE SERVICIOS PARA EL DESARROLLO DE HERRAMIENTAS DE APRENDIZAJE PARA FORTALECER LA RED DE CONOCIMIENTO DEL SISTEMA DE ASEGURAMIENTO DE LA CALIDAD PARA LA EDUCACIÓN SUPERIOR, CAPACITAR A LOS PARES ACADÉMICOS EN EL ÁREA GENERAL (NORMATIVO, ÉTICO Y TÉCNICO) POR ÁREAS DEL CONOCIMIENTO CON ENFOQUE EN CALIDAD Y EL RECONOCIMIENTO DEL CONTEXTO.</t>
  </si>
  <si>
    <t>SUPERVISIÓN LOGÍSTICA</t>
  </si>
  <si>
    <t>TIQUETES</t>
  </si>
  <si>
    <t>INNOVACIÓN - ACTUALIZACIÓN Y SEGUIMIENTO DE CONTENIDOS</t>
  </si>
  <si>
    <t>Títulos convalidados - Evaluar los Títulos de educación superior otorgados por una institución extranjera para convalidación con el apoyo de la CONACES</t>
  </si>
  <si>
    <t>RESPUESTAS PQRS TRÁMITES DCES (CONVALIDACIONES, RC E IYV)</t>
  </si>
  <si>
    <t>INTERNACIONALIZACIÓN</t>
  </si>
  <si>
    <t>PRESTAR SERVICIOS PARA LLEVAR A CABO EL ESTUDIO COMPARATIVO DE MEJORES PRÁCTICAS EN ASEGURAMIENTO DE LA CALIDAD DE LA EDUCACIÓN SUPERIOR Y SU IMPLEMENTACION EN COLOMBIA</t>
  </si>
  <si>
    <t>Servicio de inspección y vigilancia  - Apoyar, asesorar y brindar acompañamiento a las IES en los procesos de inspección y vigilancia de la Educación Superior, incluidas preventivas y sancionatorias</t>
  </si>
  <si>
    <t>Apoyar las actividades relacionadas con las actuaciones administrativas en ejercicio de las funciones preventivas y sancionatorias de inspección y vigilancia.</t>
  </si>
  <si>
    <t>Apoyar las actividades relacionadas con los diferentes trámites y solicitudes administrativas en el ejercicio de las funciones de inspección y vigilancia</t>
  </si>
  <si>
    <t>Apoyar, asesorar y brindar acompañamiento a las IES en los procesos de inspección y vigilancia de la Educación Superior.</t>
  </si>
  <si>
    <t>FIRMA FINANCIERA</t>
  </si>
  <si>
    <t>PRESTACIÓN DE SERVICIOS PARA EL ESTUDIO Y ANÁLISIS DE LA SITUACIÓN FINANCIERA DE LA INSTITUCIONES DE EDUCACIÓN SUPERIOR EN VIRTUD DE LA INFORMACIÓN RESULTADO DE LAS FUNCIONES DE INSPECCIÓN Y VIGILANCIA AL IGUAL QUE DE LOS ÓRGANOS DE CONSULTA DEL GOBIERNO NACIONAL, CON EL OBJETIVO DE LA ELABORACIÓN DE INFORMES INTEGRALES FINANCIEROS-CONTABLES.</t>
  </si>
  <si>
    <t>FIDUCIA ADMINISTRACIÓN DE RECURSOS (HONORARIOS Y GASTOS DE DESPLAZAMIENTO)</t>
  </si>
  <si>
    <t>ADMINISTRAR LOS RECURSOS DESTINADOS AL PAGO DE HONORARIOS Y GASTOS DE DESPLAZAMIENTO DE LOS PARES ACADÉMICOS QUE REALIZAN LAS VISITAS VERIFICACIÓN DE REGISTRO CALIFICADO, ACREDITACIÓN DE ALTA CALIDAD E INSPECCIÓN Y VIGILANCIA.</t>
  </si>
  <si>
    <t>OPERADOR (REVISIÓN COMPLETITUD-RC  Y VISITAS DE PARES)</t>
  </si>
  <si>
    <t>PRESTAR SERVICIOS PARA EL DESARROLLO DE LAS ACTIVIDADES QUE CONLLEVAN A LA IMPLEMENTACIÓN DE LAS VISITAS DE VERIFICACIÓN DE REGISTRO CALIFICADO Y ACREDITACIÓN DE ALTA CALIDAD</t>
  </si>
  <si>
    <t>PRESTAR SERVICIOS PROFESIONALES JURIDICOS PARA LA VERIFICACIÓN Y MONITOREO DE LAS CONDICIONES DE CALIDAD Y CONTINUIDAD DE LA EDUCACIÓN SUPERIOR Y SEGUIMIENTO A LAS CONSULTAS DEMOCRÁTICAS DE LAS IES EN EL MARCO DE LAS FUNCIONES DE INSPECCIÓN Y VIGILANCIA DEL MINISTERIO DE EDUCACIÓN NACIONAL.</t>
  </si>
  <si>
    <t xml:space="preserve">ANGÉLICA MARÍA MUÑOZ LOZANO </t>
  </si>
  <si>
    <t>PRESTAR SERVICIOS PROFESIONALES PARA ATENDER PROCESOS ADMINISTRATIVOS DEL MINISTERIO DE EDUCACIÓN Y LOS RELACIONADOS CON LAS INSTITUCIONES DE EDUCACIÓN SUPERIOR, USUARIOS INTERNOS Y EXTERNOS, ASÍ COMO, EN LOS PROCESOS RELACIONADOS CON LOS SISTEMAS DE INFORMACIÓN VUMEN, SACES, Y SGDEA, DE COMPETENCIA DE LA SUBDIRECCIÓN DE INSPECCIÓN Y VIGILANCIA.</t>
  </si>
  <si>
    <t xml:space="preserve">ALEXANDER ZABALA PAZ </t>
  </si>
  <si>
    <t xml:space="preserve">PRESTACIÓN DE SERVICIOS PROFESIONALES JURÍDICOS EN EL IMPULSO, SEGUIMIENTO Y SUSTANCIACIÓN DE INVESTIGACIONES ADMINISTRATIVAS A CARGO DE LA SUBDIRECCIÓN DE INSPECCIÓN Y VIGILANCIA </t>
  </si>
  <si>
    <t xml:space="preserve">SIRLEY CRISTINA LUGO HERMIDA </t>
  </si>
  <si>
    <t>PRESTAR SERVICIOS PROFESIONALES JURIDICOS, EN EL MARCO DE LA FUNCIÓN PREVENTIVA Y SANCIONATORIA, ASÍ COMO TAMBIÉN EN EL PROCESOS PRECONTRACTUAL PARA EL DESARROLLO DE LAS FUNCIONES DE LA SUBDIRECCIÓN DE INSPECCIÓN Y VIGILANCIA DEL MINISTERIO DE EDUCACIÓN NACIONAL</t>
  </si>
  <si>
    <t xml:space="preserve">MYRIAN ALEJANDRA ROSERO ZAMBRANO </t>
  </si>
  <si>
    <t>PRESTAR SERVICIOS PROFESIONALES PARA EL ANALISIS FINANCIERO, ECONÓMICO Y CONTABLE EN VIRTUD DE LAS FUNCIONES PREVENTIVAS Y SANCIONATORIAS DE LA SUBDIRECCIÓN DE INSPECCIÓN Y VIGILANCIA DEL MINISTERIO DE EDUCACIÓN NACIONAL, ASÍ COMO, DE SEGUIMIENTO PRESUPUESTAL AL AREA.</t>
  </si>
  <si>
    <t xml:space="preserve">JIMMY ALEJANDRO MARTÍNEZ SÁNCHEZ </t>
  </si>
  <si>
    <t>PRESTACIÓN DE SERVICIOS PROFESIONALES JURÍDICOS EN LA FUNCIÓN INVESTIGATIVA A CARGO DE LA SUBDIRECCIÓN DE INSPECCIÓN Y
VIGILANCIA</t>
  </si>
  <si>
    <t xml:space="preserve">OMAR ANDRES HERNANDEZ LORA </t>
  </si>
  <si>
    <t xml:space="preserve">PRESTAR SERVICIOS PROFESIONALES JURÍDICOS
PARA ATENDER LAS PQRS PRESENTADAS POR LOS USUARIOS DEL SERVICIO
PÚBLICO DE LA EDUCACIÓN SUPERIOR DE COMPETENCIA DE LA
SUBDIRECCIÓN DE INSPECCIÓN Y VIGILANCIA DEL MINISTERIO DE
EDUCACIÓN NACIONAL. </t>
  </si>
  <si>
    <t xml:space="preserve">CRISTIAN BENITEZ </t>
  </si>
  <si>
    <t>PRESTAR SERVICIOS PROFESIONALES PARA EL ANALISIS CONTABLE, FINANCIERO Y ECONÓMICO QUE SE REQUIERA EN VIRTUD DE LA INFORMACIÓN RECAUDADA EN EL MARCO DE LA LEY 1740 DE 2014</t>
  </si>
  <si>
    <t xml:space="preserve">JOSE ARCADIO GONZÁLEZ GARZÓN </t>
  </si>
  <si>
    <t>PRESTAR SERVICIOS PROFESIONALES, PARA EL ANALISIS CONTABLE, FINANCIERO Y ECONÓMICO EN VIRTUD DE LAS FUNCIONES PREVENTIVAS Y SANCIONATORIAS, ASI COMO, DE PLANEACIÓN ESTRATÉGICA PARA EL FORTALECIMIENTO DEL SISTEMA DE ASEGURAMIENTO DE LA CALIDAD DE LA EDUCACIÓN SUPERIOR</t>
  </si>
  <si>
    <t xml:space="preserve">INGRID LUCIA ARENAS GARCIA </t>
  </si>
  <si>
    <t xml:space="preserve">PPRESTACIÓN DE SERVICIOS PROFESIONALES, PARA ANALIZAR EL COMPONENTE ACADÉMICO DE ACUERDO A LA INFORMACIÓN RECAUDADA EN EL MARCO DE LAS FACULTADES PREVENTIVAS E INVESTIGATIVAS ESTABLECIDAS EN LA LEY 1740 DE 2014 </t>
  </si>
  <si>
    <t xml:space="preserve">ANNY MURILLO COPETE </t>
  </si>
  <si>
    <t>PRESTAR SERVICIOS PROFESIONALES, PARA EL TRÁMITE Y SEGUIMIENTO DE
INDICADORES, METAS Y ESTRATEGIAS ADMINISTRATIVAS A CARGO DE LA
SUBDIRECCIÓN DE INSPECCIÓN Y VIGILANCIA.</t>
  </si>
  <si>
    <t xml:space="preserve">MÓNICA HERNÁNDEZ PÉREZ </t>
  </si>
  <si>
    <t>PRESTAR SERVICIOS PROFESIONALES JURIDICOS EN EL MARCO DE LA FUNCIÓN PREVENTIVA Y  SANCIONATORIA DE LA SUBDIRECCIÓN DE INSPECCIÓN Y VIGILANCIA DEL MINISTERIO DE EDUCACIÓN NACIONAL.</t>
  </si>
  <si>
    <t xml:space="preserve">TANIA CAMILA ALEXANDRA BARBOSA SOLANO </t>
  </si>
  <si>
    <t>PRESTAR SERVICIOS PROFESIONALES PARA EL
ANALISIS CONTABLE, FINANCIERO Y ECONOMICO QUE SE REQUIERA EN
VIRTUD DE LAS FUNCIONES PREVENTIVAS DE LA SUBDIRECCIÓN DE
INSPECCIÓN Y VIGILANCIA DEL MINISTERIO DE EDUCACIÓN NACIONAL.</t>
  </si>
  <si>
    <t xml:space="preserve">DAILER BEJARANO ROJAS </t>
  </si>
  <si>
    <t>PRESTACIÓN DE SERVICIOS PROFESIONALES, PARA ANALIZAR EL
COMPONENTE ACADÉMICO DE ACUERDO A LA INFORMACIÓN RECAUDADA
EN EL MARCO DE LAS FACULTADES PREVENTIVAS ESTABLECIDAS EN LA LEY
1740 DE 2014.</t>
  </si>
  <si>
    <t>OSCAR JAVIER PINILLOS RODRÍGUEZ</t>
  </si>
  <si>
    <t>PRESTACIÓN DE SERVICIOS PROFESIONALES, PARA LA ELABORACIÓN DE
INFORMES Y ESTADÍSTICAS, ASÍ COMO, REALIZAR ACTUALIZACIÓN DE
LAS BASES DE DATOS Y APLICACIONES TECNOLÓGICAS DE LA
SUBDIRECCIÓN DE INSPECCIÓN Y VIGILANCIA.</t>
  </si>
  <si>
    <t xml:space="preserve">ERWIN ARLEY BAQUERO RODRIGUEZ </t>
  </si>
  <si>
    <t xml:space="preserve">PRESTAR SERVICIOS PROFESIONALES JURIDICOS EN EL MARCO DE LA FUNCIÓN PREVENTIVA Y SANCIONATORIA DE LA SUBDIRECCIÓN DE INSPECCIÓN Y VIGILANCIA, ASÍ COMO TAMBIÉN ARTICULAR LA INFORMACIÓN CON LAS DEMÁS DEPENDENCIAS Y GRUPOS DEL MINISTERIO DE EDUCACIÓN NACIONAL
</t>
  </si>
  <si>
    <t xml:space="preserve">ANA PERFECTA GUTIERREZ ESTRADA </t>
  </si>
  <si>
    <t>PRESTAR SERVICIOS PROFESIONALES JURIDICOS PARA LAS ACCIONES DE VERIFICACIÓN DE LAS CONDICIONES DE
LA CALIDAD Y CONTINUIDAD EN EL MARCO DE LA LEY 1740 DE 2014.</t>
  </si>
  <si>
    <t xml:space="preserve">HECTOR JULIAN GARCIA MENDOZA </t>
  </si>
  <si>
    <t xml:space="preserve">PRESTAR SERVICIOS PROFESIONALES JURÍDICOS PARA ATENDER LAS PQRS PRESENTADAS POR LOS USUARIOS DEL SERVICIO
PÚBLICO DE LA EDUCACIÓN SUPERIOR DE COMPETENCIA DE LA
SUBDIRECCIÓN DE INSPECCIÓN Y VIGILANCIA DEL MINISTERIO DE
EDUCACIÓN NACIONAL. </t>
  </si>
  <si>
    <t>JUAN CAMILO DIAZ BUSTOS</t>
  </si>
  <si>
    <t>PRESTAR SERVICIOS PROFESIONALES PARA ORIENTAR A LA SUBDIRECCIÓN
DE INSPECCIÓN Y VIGILANCIA EN LA PLANEACIÓN Y REALIZACIÓN DE LAS
ACTIVIDADES VINCULADAS A LA FUNCIÓN PREVENTIVA EN MATERIA
FINANCIERA, CONTABLE Y PRESUPUESTAL DE LAS INSTITUCIONES DE
EDUCACIÓN SUPERIOR.</t>
  </si>
  <si>
    <t xml:space="preserve">DAVID LEONARDO AVENDAÑO TELLEZ </t>
  </si>
  <si>
    <t>PRESTACIÓN DE SERVICIOS PROFESIONALES JURIDICOS A LA SUBDIRECCIÓN DE INSPECCIÓN Y VIGILANCIA, REALIZANDO
LAS ACCIONES DE VERIFICACIÓN DE CALIDAD Y CONTINUIDAD EN LAS QUE
SE PRESTA EL SERVICIO PÚBLICO EN LAS INSTITUCIONES DE EDUCACIÓN
SUPERIOR.</t>
  </si>
  <si>
    <t xml:space="preserve">CARLOS ANDRES PALACIOS BLANDON </t>
  </si>
  <si>
    <t>PRESTAR SERVICIOS PROFESIONALES PARA ORIENTAR A LA SUBDIRECCIÓN DE INSPECCIÓN Y VIGILANCIA, EN MATERIA FINANCIERA EN EL FORTALECIMIENTO DEL SISTEMA DE ASEGURAMIENTO DE LA CALIDAD DE LA EDUCACIÓN SUPERIOR, ADELANTANDO LAS ACCIONES DE VERIFICACIÓN DE CALIDAD Y
CONTINUIDAD EN LAS QUE SE PRESTA EL SERVICIO PÚBLICO EN LAS INSTITUCIONES DE EDUCACIÓN SUPERIOR</t>
  </si>
  <si>
    <t xml:space="preserve">YOLANDA RUEDA MUÑOZ </t>
  </si>
  <si>
    <t>PRESTAR SERVICIOS PROFESIONALES FINANCIEROS Y CONTABLES PARA ACCIONES DE VERIFICACIÓN DE LA CALIDAD Y CONTINUIDAD DE LA EDUCACIÓN SUPERIOR EN EL MARCO DE LAS FUNCIONES DE INSPECCIÓN Y VIGILANCIA DEL MINISTERIO DE EDUCACIÓN NACIONAL</t>
  </si>
  <si>
    <t xml:space="preserve">YESSENYA ANGEL PALACIOS </t>
  </si>
  <si>
    <t>PRESTAR SERVICIOS PROFESIONALES JURÍDICOS, PARA ATENDER LAS PQRS PRESENTADAS POR LOS USUARIOS DEL SERVICIO PÚBLICO DE LA EDUCACIÓN SUPERIOR DE COMPETENCIA DE LA SUBDIRECCIÓN DE INSPECCIÓN Y VIGILANCIA DEL MINISTERIO DE EDUCACIÓN NACIONAL.</t>
  </si>
  <si>
    <t xml:space="preserve">MARÍA BEATRIZ CABARCAS FAJARDO </t>
  </si>
  <si>
    <t>PRESTAR SERVICIOS PROFESIONALES JURIDICOS EN EL MARCO DE LA FUNCIÓN PREVENTIVA Y SANCIONATORIA DE LA SUBDIRECCIÓN DE INSPECCIÓN Y VIGILANCIA DEL MINISTERIO DE EDUCACIÓN NACIONAL.</t>
  </si>
  <si>
    <t xml:space="preserve">MARIA CAMILA CORREDOR CALDAS </t>
  </si>
  <si>
    <t xml:space="preserve">ANGIE LORENA RODRIGUEZ RIZO </t>
  </si>
  <si>
    <t>Prestar servicios profesionales jurídicos en las actuaciones de carácter preventivo y sancionatorio desarrolladas por la Subdirección de Inspección y Vigilancia, especialmente, en asuntos de violencias basadas en género y acciones afirmativas implementadas por las instituciones de educación superior.</t>
  </si>
  <si>
    <t xml:space="preserve">KARLA MARGARITA MUÑOZ LOZANO </t>
  </si>
  <si>
    <t>PRESTAR SERVICIOS PROFESIONALES JURIDICOS, EN EL MARCO DE LA FUNCIÓN PREVENTIVA Y SANCIONATORIA DE
LA SUBDIRECCIÓN DE INSPECCIÓN Y VIGILANCIA DEL MINISTERIO DE
EDUCACIÓN NACIONAL</t>
  </si>
  <si>
    <t>-</t>
  </si>
  <si>
    <t>PRESTAR SERVICIOS PROFESIONALES, PARA EL ANALISIS CONTABLE, FINANCIERO Y ECONÓMICO QUE SE REQUIERA EN VIRTUD DE LAS FUNCIONES PREVENTIVAS Y SANCIONATORIAS DE LA SUBDIRECCIÓN DE INSPECCIÓN Y VIGILANCIA DEL MIISTERIO DE EDUCACIÓN NACIONAL</t>
  </si>
  <si>
    <t>HENRRY EDUARDO PADILLA</t>
  </si>
  <si>
    <t>ANDREA BENAVIDEZ TELLEZ</t>
  </si>
  <si>
    <t>OPS DE SEPTIEMBRE A DICIEMBRE SUB. INSPECCIÓN Y VIGILANCIA</t>
  </si>
  <si>
    <t>OPS DE SEPTIEMBRE A DICIEMBRE</t>
  </si>
  <si>
    <t>PRESTAR SERVICIOS PROFESIONALES A LA SUBDIRECCIÓN DE ASEGURAMIENTO DE LA CALIDAD DE LA EDUCACIÓN SUPERIOR EN LAS ACTIVIDADES ADMINISTRATIVAS QUE SE DEBAN DESARROLLAR EN RELACIÓN CON EL PROCESO DE VISITAS DE VERIFICACIÓN DE CONDICIONESCONDICIONES.</t>
  </si>
  <si>
    <t>SUAREZ DIANA MILENA</t>
  </si>
  <si>
    <t>CUBILLOS JESSICA NATALIA</t>
  </si>
  <si>
    <t>CASTRO VALENCIA CARLOS ALBERTO</t>
  </si>
  <si>
    <t>BALETA DARIO ALFONSO</t>
  </si>
  <si>
    <t>RAMIREZ JOHANA KATHERINE</t>
  </si>
  <si>
    <t>PRESTAR SERVICIOS PROFESIONALES PARA EL ANÁLISIS Y CONSOLIDACIÓN DE LA INFORMACIÓN DERIVADA DEL PROCESO DE VISITAS DE VERIFICACIÓN DE CONDICIONES DE PROGRAMAS E INSTITUCIONES DE EDUCACIÓN SUPERIOR A LA SUBDIRECCIÓN DE ASEGURAMIENTO DE LA CALIDAD DE LA EDUCACIÓN SUPERIOR</t>
  </si>
  <si>
    <t>MURILLO JESUS HOMERO</t>
  </si>
  <si>
    <t>PRESTAR SERVICIOS PROFESIONALES PARA LOS ASUNTOS JURÍDICOS DEL PROCESO DE VISITAS DE VERIFICACIÓN DE CONDICIONES DE PROGRAMAS E INSTITUCIONES DE EDUCACIÓN SUPERIOR A LA SUBDIRECCIÓN DE ASEGURAMIENTO DE LA CALIDAD DE LA EDUCACIÓN SUPERIOR</t>
  </si>
  <si>
    <t>DIAZ BERNAL  RUBEN</t>
  </si>
  <si>
    <t>OPS DE SEPTIEMBRE A DICIEMBRE APOYO A LA SUPERVISIÓN</t>
  </si>
  <si>
    <t>PRESTAR SERVICIOS PROFESIONALES PARA ASESORAR EN EL FORTALECIMIENTO Y ORIENTACIÓN DE POLÍTICAS PARA LA CALIDAD DE LA EDUCACIÓN SUPERIOR, ASÍ COMO LOS PROGRAMAS, PROYECTOS Y LINEAMIENTOS DE LA POLÍTICA PÚBLICA IMPLEMENTADOS POR EL DESPACHO DEL VICEMINISTERIO DE EDUCACIÓN SUPERIOR</t>
  </si>
  <si>
    <t>MIREYA GONZALEZ</t>
  </si>
  <si>
    <t>PRESTACIÓN DE SERVICIOS PROFESIONALES CON EL FIN DE DESPLEGAR LAS ACCIONES FINANCIERAS Y EL SEGUIMIENTO SOBRE LOS RECURSOS PERTENECIENTES A LA DIRECCIÓN DE CALIDAD PARA LA EDUCACIÓN Y EL DESPACHO DEL VICEMINISTERIO DE EDUCACIÓN SUPERIOR.</t>
  </si>
  <si>
    <t>SENAIDA HERRERA</t>
  </si>
  <si>
    <t>PRESTAR SERVICIOS PROFESIONALES JURÍDICOS PARA ORIENTAR, ELABORAR Y REVISAR LOS INSUMOS PARA LOS PROCESOS CONTRACTUALES QUE COMPETAN AL VICEMINISTERIO DE EDUCACIÓN SUPERIOR</t>
  </si>
  <si>
    <t>FABIAN ALONSO VEGA TORRES</t>
  </si>
  <si>
    <t>PRESTAR SERVICIOS PROFESIONALES JURÍDICOS PARA APOYAR AL DESPACHO DEL VICEMINISTERIO DE EDUCACIÓN SUPERIOR EN LA PROYECCIÓN, REVISIÓN Y AJUSTE DE INSUMOS NECESARIOS PARA LA ATENCIÓN DE DERECHOS DE PETICIÓN, SOLICITUDES DE AUTORIDADES JUDICIALES, ENTES DE CONTROL, CONSULTAS Y REQUERIMIENTOS DE TIPO INTERNOS Y EXTERNOS, ASÍ COMO DE TODAS AQUELLAS ACTUACIONES Y/O ACTOS ADMINISTRATIVOS A CARGO DE DICHO DESPACHO</t>
  </si>
  <si>
    <t>PENDIENTE AJUSTE</t>
  </si>
  <si>
    <t>PRESTAR SERVICIOS PROFESIONALES AL VICEMINISTERIO DE EDUCACIÓN SUPERIOR Y AL VICEMINISTERIO DE EDUCACIÓN PREESCOLAR BÁSICA Y MEDIA PARA ASESORAR Y ARTICULAR A LOS DIFERENTES ACTORES EN LA PROPUESTA DE REFORMA DE LAS ESCUELAS NORMALES Y LA CREACION DEL SISTEMA COLOMBIANO DE FORMACIÓN DE EDUCADORES.</t>
  </si>
  <si>
    <t>ORLANDO PULIDO CHAVES</t>
  </si>
  <si>
    <t>PRESTAR SERVICIOS PROFESIONALES PARA LA ARTICULACIÓN INTRA E INTERINSTITUCIONAL, AL IGUAL QUE CON ACTORES PRIVADOS, ASI COMO EL SEGUIMIENTO DE LA AGENDA Y DE LOS COMPROMISOS DEL DESPACHO DEL VICEMINISTERIO DE EDUCACIÓN SUPERIOR.</t>
  </si>
  <si>
    <t>SALOME BURBANO</t>
  </si>
  <si>
    <t>PRESTACIÓN DE SERVICIOS PROFESIONALES EN LA DIRECCIÓN DE CALIDAD PARA LA EDUCACIÓN SUPERIOR PARA ORIENTAR JURÍDICAMENTE LOS TRÁMITES INSTITUCIONALES QUE SEAN COMPETENCIA DE LA DIRECCIÓN, ASÍ COMO EN LA INTERACCIÓN CON LOS DIFERENTES ACTORES INTERNOS Y EXTERNOS RELACIONADOS CON EL SISTEMA DE ASEGURAMIENTO DE LA CALIDADDE LA EDUCACIÓN SUPERIOR</t>
  </si>
  <si>
    <t>Emmanuel Enriquez Chenas</t>
  </si>
  <si>
    <t>PRESTACIÓN DE SERVICIOS PROFESIONALES PARA REALIZAR LA ESTRUCUTRACIÓN Y SEGUIMIENTO DEL MARCO NORMATIVO DEL SISTEMA DE ASEGURAMIENTO DE LA CALIDAD DE LA EDUCACIÓN SUPERIOR.</t>
  </si>
  <si>
    <t>Por definir</t>
  </si>
  <si>
    <t>PRESTACIÓN DE SERVICIOS PROFESIONALES PARA EL APOYO EN LA CONSTRUCCIÓN NORMATIVA Y DE DESARROLLO DE LAS LÍNEAS ESTRATÉGICAS DE ACCIÓN DE LA RED DE CONOCIMIENTO SACES, SEGUIMIENTO AL SUBSISTEMA DE FORMACIÓN PARA EL TRABAJO – SFT Y APOYO EN EL DESARROLLO TÉCNICO DEL FONDO CNA - CONACES CONSTITUIDO CON EL ICETEX Y LA COMISIÓN PERMANENTE DE CALIDAD.</t>
  </si>
  <si>
    <t>PRESTAR SERVICIOS PROFESIONALES PARA REVISAR Y PROYECTAR ACTOS ADMINISTRATIVOS, RESPUESTAS A REQUERIMIENTOS CIUDADANOS, DE AUTORIDADES JUDICIALES Y ENTES DE CONTROL RELACIONADOS CON LOS TRÁMITES DE COMPETENCIA DE LA DIRECCIÓN DE CALIDAD PARA LA EDUCACIÓN SUPERIOR</t>
  </si>
  <si>
    <t>Luisa Fernanda Paladines Heredia</t>
  </si>
  <si>
    <t>Luis Felipe Ariza Alvarez</t>
  </si>
  <si>
    <t>Regulación + Innovación + comunicaciones + sitio web + construcción de comunidad para fortalecimiento de comunidades académicas</t>
  </si>
  <si>
    <t>Juan Manuel Ayala Campo</t>
  </si>
  <si>
    <t xml:space="preserve">Fortalecimiento comunidades académicas + fomento calidad desde el rol de la DCES + acompañamiento a IES para formulación de estrategias en el marco de Univcersidad en tu territorio. </t>
  </si>
  <si>
    <t>OPS DE SEPTIEMBRE A DICIEMBRE DIRECCIÓN</t>
  </si>
  <si>
    <t>Subdirección de Relacionamiento con la Ciudadanía</t>
  </si>
  <si>
    <t>9. Humanización y fortalecimiento organizacional - acompañamiento al cambio</t>
  </si>
  <si>
    <t>Estrategia integral de servicio al Ciudadano</t>
  </si>
  <si>
    <t>Transversal</t>
  </si>
  <si>
    <t>5. CONVERGENCIA REGIONAL / B. ENTIDADES PÚBLICAS TERRITORIALES Y NACIONALES FORTALECIDAS</t>
  </si>
  <si>
    <t>Servicio de gestión documental</t>
  </si>
  <si>
    <t>Organizar archivísticamente los fondos acumulados de la Entidad</t>
  </si>
  <si>
    <t>PRESTACIÓN DE SERVICIOS PARA LA ORGANIZACIÓN TÉCNICA DE LOS EXPEDIENTES DEL ARCHIVO CENTRAL DEL MEN POR APLICACIÓN DE TRD Y TVD.</t>
  </si>
  <si>
    <t>ORGANIZACIÓN TECNICA DE DOCUMENTOS</t>
  </si>
  <si>
    <t>NO APLICA</t>
  </si>
  <si>
    <t>Digitalizar los documentos de carácter histórico de la Entidad</t>
  </si>
  <si>
    <t>DIGITALIZACIÓN TECNICA DE DOCUMENTOS</t>
  </si>
  <si>
    <t>Implementar una solución tecnológica basada en el Modelo de Gestión Documental de la Entidad</t>
  </si>
  <si>
    <t>SERVICIOS DE DESARROLLO, MANTENIMIENTO Y ASESORAMIENTO DE SOFTWARE</t>
  </si>
  <si>
    <t>INTEROPERABILIDAD DEL SGDEA CON OTRAS PLATAFORMAS</t>
  </si>
  <si>
    <t xml:space="preserve">
80111620</t>
  </si>
  <si>
    <t>PRESTACION DE SERVICIOS PROFESIONALES PARA REALIZAR EL ANÁLISIS DE REQUISITOS Y LAS ACTIVIDADES DE INGENIERÍA DE SOFTWARE Y PRUEBAS DE LOS SISTEMAS DE INFORMACIÓN A CARGO DE LA UNIDAD DE ATENCIÓN AL CIUDADANO.</t>
  </si>
  <si>
    <t>Servicios Profesionales</t>
  </si>
  <si>
    <t>PRESTAR SERVICIOS PROFESIONALES PARA LAS ACTIVIDADES PROPIAS DE  LOS  PROCEDIMIENTOS  DE  PQRSD Y  ATENCIÓN SOLICITUDES PRESENTADAS POR EL CONGRESO DE LA REPÚBLICA.</t>
  </si>
  <si>
    <t>Mes (s)</t>
  </si>
  <si>
    <t>No</t>
  </si>
  <si>
    <t>No Aplica</t>
  </si>
  <si>
    <t>PRESTAR SERVICIOS PROFESIONALES PARA LAS ACTIVIDADES PROPIAS DE LOS PROCEDIMIENTOS DE ACTUALIZACIÓN DE LAS TABLAS DE RETENCIÓN DOCUMENTAL - TRD, ORGANIZACIÓN Y ADMINISTRACIÓN DEL ARCHIVO DE GESTIÓN, Y TRANSFERENCIAS DOCUMENTALES SECUNDARIAS, ASÍ MISMO, ASESORAR A LOS
FUNCIONARIOS DE LAS SECRETARIAS DE EDUCACIÓN CERTIFICADAS EN LA POLÍTICA GESTIÓN DOCUMENTAL Y ELABORACIÓN DE INSTRUMENTOS ARCHIVÍSTICOS</t>
  </si>
  <si>
    <t>PRESTAR SERVICIOS PROFESIONALES PARA LOS PROCEDIMIENTOS DE ORGANIZACIÓN Y ADMINISTRACIÓN DEL ARCHIVO DE GESTIÓN,TRANSFERENCIAS DOCUMENTALES PRIMARIAS Y ADMINISTRACIÓN DEL CENTRO DE DOCUMENTACIÓN.</t>
  </si>
  <si>
    <t>Servicio de Implementación Sistemas de Gestión</t>
  </si>
  <si>
    <t>Brindar asistencia técnica a las Secretarías de Educación Certificadas en políticas de servicio al ciudadano y gestión documental</t>
  </si>
  <si>
    <t>VIATICOS</t>
  </si>
  <si>
    <t>Viaticos</t>
  </si>
  <si>
    <t>PRESTACIÓN DE SERVICIOS PROFESIONALES PARA LLEVAR A CABO LAS TAREAS RELACIONADAS CON EL PROCESO DE EVALUACIÓN DE LA PERCEPCIÓN Y SATISFACCIÓN DEL CIUDADANO Y GRUPOS DE INTERÉS</t>
  </si>
  <si>
    <t>PRESTACION DE SERVICIOS PROFESIONALES PARA LLEVAR A CABO LAS ACTIVIDADES RELACIONADAS CON EL PROCEDIMIENTO DE MONITOREO A LAS SECRETARÍAS DE EDUCACIÓN EN EL ÁMBITO DEL SERVICIO AL CIUDADANO</t>
  </si>
  <si>
    <t xml:space="preserve">PRESTAR SERVICIOS PROFESIONALES PARA LAS ACTIVIDADES PROPIAS DE  LOS  PROCEDIMIENTOS  DE  PQRSD Y  ATENCIÓN SOLICITUDES PRESENTADAS POR ENTES DE CONTROL </t>
  </si>
  <si>
    <t>PRESTACIÓN DE SERVICIOS PROFESIONALES PARA EL DESARROLLO PROGRESO, MODIFICACIONES DE LOS COMPONENTES DEL SISTEMA DE ATENCIÓN AL CIUDADANO SAC Y SKOR, ASÍ COMO LAS INTEROPERABILIDADES CON OTRAS PLATAFORMAS, DE ACUERDO CON LAS DIRECTRICES ESTABLECIDAS POR LA ORGANIZACIÓN.</t>
  </si>
  <si>
    <t>Subdirección de Talento Humano</t>
  </si>
  <si>
    <t>Gestión estratégica e integral del Talento Humano</t>
  </si>
  <si>
    <t>Promover intervenciones que desarrollen habilidades, capacidades y comportamientos en la búsqueda de soluciones innovadoras y eficientes</t>
  </si>
  <si>
    <t>80111504-93141506-93141501</t>
  </si>
  <si>
    <t>Prestación de servicios de apoyo a las actividades del Plan de Bienestar e Incentivos, Plan de Seguridad Social y Salud en el Trabajo y el fortalecimiento y desarrollo de competencias de los servidores del Ministerio de Educación Nacional y del Sector Educativo.</t>
  </si>
  <si>
    <t>Prestacion de servicios Plan de Bienestar</t>
  </si>
  <si>
    <t>Avanza digital con transformación, sostenibilidad y seguridad</t>
  </si>
  <si>
    <t>5. CONVERGENCIA REGIONAL / D. GOBIERNO DIGITAL PARA LA GENTE</t>
  </si>
  <si>
    <t>Servicios de información actualizados</t>
  </si>
  <si>
    <t>Aumentar el nivel de capacidad de infraestructura y disponibilidad de servicios de TI</t>
  </si>
  <si>
    <t>OPERACIÓN GLOBAL DE TODOS LOS SERVICIOS TIC DEL MINISTERIO DE EDUCACIÓN NACIONAL, NECESARIOS PARA SOPORTAR SUS PROCESOS, EL REPORTE DEL SECTOR EDUCATIVO Y DE LAS SECRETARÍAS DE EDUCACIÓN, PARA LA CONTINUIDAD EN LA OPERACIÓN TI, DISPONIBILIDAD E INTEGRIDAD EN LA PRESTACIÓN DE LOS SERVICIOS</t>
  </si>
  <si>
    <t>OPERACIÓN TIC 1 SEMESTRE</t>
  </si>
  <si>
    <t>Mejorar la estabilización de los sistemas de información y el desarrollo de capacidades de arquitectura de software</t>
  </si>
  <si>
    <t>PRESTACIÓN DE SERVICIOS PROFESIONALES PARA BRINDAR EL SOPORTE TÉCNICO DE LAS BODEGAS DE DATOS DE BUSINESS INTELIGENCIE (BI) Y DE LOS SISTEMAS DE INFORMACIÓN NUEVOS Y EXISTENTES DEL MINISTERIO</t>
  </si>
  <si>
    <t xml:space="preserve">PRESTACIÓN DE SERVICIOS PROFESIONALES PARA EL SEGUIMIENTO, FORTALECIMIENTO Y GESTIÓN DEL CICLO DE VIDA DEL ECOSISTEMA TI DE SISTEMAS TRANSVERSALES Y PRINCIPALMENTE DE EDUCACIÓN PREESCOLAR, BÁSICA Y MEDIA </t>
  </si>
  <si>
    <t>PRESTACIÓN DE SERVICIOS PROFESIONALES PARA EL SEGUIMIENTO, FORTALECIMIENTO Y GESTIÓN DEL CICLO DE VIDA DEL ECOSISTEMA TI PRINCIPALMENTE DE SISTEMAS DE EDUCACIÓN SUPERIOR</t>
  </si>
  <si>
    <t>PRESTACIÓN DE SERVICIOS PROFESIONALES PARA BRINDAR SOPORTE, GESTIÓN TÉCNICA E INGENIERÍA DE SOFTWARE SOBRE LOS SISTEMAS DE INFORMACIÓN NUEVOS Y EXISTENTES DEL MINISTERIO</t>
  </si>
  <si>
    <t>PRESTACIÓN DE SERVICIOS PROFESIONALES PARA ORIENTAR EL DESARROLLO DE LAS FASES DE INGENIERÍA DE SOFTWARE Y BRINDAR SOPORTE TÉCNICO EN LOS PROYECTOS DE FORTALECIMIENTO DEL CICLO DE VIDA DEL ECOSISTEMA TI DE LOS SISTEMAS DE INFORMACIÓN DEL MINISTERIO</t>
  </si>
  <si>
    <t>PRESTACIÓN DE SERVICIOS PROFESIONALES PARA LA GENERACIÓN DE ARTEFACTOS QUE PERMITAN LA VISUALIZACIÓN Y ANALÍTICA GEOESPACIAL DE DATOS DEL SECTOR EDUCACIÓN</t>
  </si>
  <si>
    <t>PRESTACIÓN DE SERVICIOS PROFESIONALES PARA BRINDAR SOPORTE TÉCNICO SOBRE EL SISTEMA ERP-SAP DEL MINISTERIO</t>
  </si>
  <si>
    <t>PRESTACIÓN DE SERVICIOS PROFESIONALES PARA EL SEGUIMIENTO, FORTALECIMIENTO Y GESTIÓN DEL CICLO DE VIDA DEL ECOSISTEMA TI PRINCIPALMENTE DE SISTEMAS DE GESTIÓN DEL MINISTERIO</t>
  </si>
  <si>
    <t>Implementar acciones de transformación digital pública</t>
  </si>
  <si>
    <t>PRESTACIÓN DE SERVICIOS PROFESIONALES PARA ORIENTAR, ESTRUCTURAR Y HACER SEGUIMIENTO SOBRE LAS NECESIDADES DE LOS PROYECTOS DE FORTALECIMIENTO DE SOLUCIONES TECNOLÓGICAS DEL ECOSISTEMA DIGITAL DEL MINISTERIO</t>
  </si>
  <si>
    <t xml:space="preserve">PRESTACIÓN DE SERVICIOS PROFESIONALES PARA ASESORAR LAS ESTRATEGIAS Y PROCESOS DE INFRAESTRUCTURA TECNOLÓGICA Y SEGURIDAD DIGITAL DEL MINISTERIO Y REALIZAR LA EVALUACIÓN Y EL SEGUIMIENTO A LOS PROYECTOS DE  FORTALECIMIENTO DE LA INFRAESTRUCTURA TECNOLÓGICA DIGITAL </t>
  </si>
  <si>
    <t>PRESTACIÓN DE SERVICIOS PROFESIONALES EN LA ESTRUCTURACIÓN Y SEGUIMIENTO DE LOS PROYECTOS DE FORTALECIMIENTO DE LA INFRAESTRUCTURA TECNOLÓGICA DIGITAL Y SEGURIDAD INFORMÁTICA DEL MINISTERIO</t>
  </si>
  <si>
    <t>Realizar el acompañamiento técnico en TI a usuarios y entidades del Sector</t>
  </si>
  <si>
    <t xml:space="preserve">PRESTACIÓN DE SERVICIOS PROFESIONALES PARA BRINDAR ASISTENCIA TÉCNICA A LOS ACTORES DE VALOR DEL SECTOR EDUCATIVO PARA LA CONECTIVIDAD ESCOLAR Y REALIZAR LA EVALUACIÓN Y EL SEGUIMIENTO A LOS PROYECTOS DE  FORTALECIMIENTO DE LA INFRAESTRUCTURA TECNOLÓGICA DIGITAL DE LOS ESTABLECIMIENTOS EDUCATIVOS OFICIALES	</t>
  </si>
  <si>
    <t>PRESTACIÓN DE SERVICIOS PROFESIONALES PARA DESARROLLAR ACTIVIDADES ORIENTADAS AL SOPORTE Y FORTALECIMIENTO DE LA SEGURIDAD DIGITAL Y CIBERSEGURIDAD DE LOS PROCESOS DEL MINISTERIO</t>
  </si>
  <si>
    <t xml:space="preserve">PRESTACIÓN DE SERVICIOS PROFESIONALES PARA ORIENTAR Y BRINDAR ASISTENCIA TÉCNICA A LOS ACTORES DE VALOR DEL SECTOR EDUCATIVO Y HACER SEGUIMIENTO A LOS PROYECTOS QUE PROMUEVAN PLANES E INICIATIVAS DE FORTALECIMIENTO DE LA INFRAESTRUCTURA TECNOLÓGICA DIGITAL DE LOS ESTABLECIMIENTOS EDUCATIVOS OFICIALES
</t>
  </si>
  <si>
    <t>PRESTACIÓN DE SERVICIOS PROFESIONALES PARA ESTRUCTURAR Y REALIZAR EL SEGUIMIENTO DE LAS NECESIDADES DE TECNOLOGÍA EN LOS COMPONENTES DE ADQUISICIÓN Y PRESUPUESTO LIDERADAS POR LA OFICINA DE TECNOLOGÍA Y SISTEMAS DE INFORMACIÓN.</t>
  </si>
  <si>
    <t>PRESTACIÓN DE SERVICIOS PROFESIONALES PARA ORIENTAR Y BRINDAR SOPORTE TÉCNICO PARA FORTALECER Y MODERNIZAR LA PRESTACIÓN DE SERVICIOS TIC EN EL MARCO DE LOS PROYECTOS DE TECNOLOGÍAS DIGITALES.</t>
  </si>
  <si>
    <t>PRESTACIÓN DE SERVICIOS PROFESIONALES PARA ACTUALIZAR Y REALIZAR SEGUIMIENTO A LA IMPLEMENTACIÓN DE PROYECTOS DE TI Y AL CUMPLIMIENTO DE LA POLÍTICA DE GOBIERNO DIGITAL</t>
  </si>
  <si>
    <t>PRESTACIÓN DE SERVICIOS PROFESIONALES PARA ASESORAR, REALIZAR SOPORTE TÉCNICO Y SEGUIMIENTO A LA IMPLEMENTACIÓN DE LOS PROYECTOS TIC CONFORME AL MARCO DE REFERENCIA DE ARQUITECTURA EMPRESARIAL DEL ESTADO COLOMBIANO.</t>
  </si>
  <si>
    <t>PRESTACIÓN DE SERVICIOS PROFESIONALES PARA CONSOLIDAR, ANALIZAR Y REPORTAR LA INFORMACIÓN RELACIONADA CON EL PROCESO GESTIÓN DE SERVICIOS TIC DEL SISTEMA INTEGRADO DE GESTIÓN Y REALIZAR SU SEGUIMIENTO.</t>
  </si>
  <si>
    <t>PRESTACIÓN DE SERVICIOS PROFESIONALES PARA ORIENTAR Y ATENDER ASUNTOS DE TIPO JURÍDICO DE LOS PROYECTOS Y/O CONTRATOS DE LA OFICINA DE TECNOLOGÍA Y SISTEMAS DE INFORMACIÓN</t>
  </si>
  <si>
    <t>PRESTACIÓN DE SERVICIOS PROFESIONALES DE APOYO A LA SUPERVISIÓN EN LAS ACTIVIDADES DE GESTIÓN, SEGUIMIENTO Y CONTROL DEL COMPONENTE DE APLICACIONES EN RELACIÓN CON LA OPERACIÓN DE TI, DE ACUERDO CON LA NORMATIVIDAD VIGENTE</t>
  </si>
  <si>
    <t xml:space="preserve">PRESTACIÓN DE SERVICIOS PROFESIONALES DE APOYO A LA SUPERVISIÓN EN LAS ACTIVIDADES DE GESTIÓN, SEGUIMIENTO Y CONTROL DE LOS SERVICIOS DE TI, CONECTIVIDAD Y CENTRO DE DATOS, DE ACUERDO CON LA NORMATIVIDAD VIGENTE  </t>
  </si>
  <si>
    <t>PRESTACIÓN DE SERVICIOS PROFESIONALES DE APOYO A LA SUPERVISIÓN EN LAS ACTIVIDADES DE GESTIÓN, SEGUIMIENTO Y CONTROL DOCUMENTAL DE LA OPERACIÓN DE TI, NUBE, CONECTIVIDAD Y SEGURIDAD DE LA INFORMACIÓN, DE ACUERDO CON LA NORMATIVIDAD VIGENTE.</t>
  </si>
  <si>
    <t>PRESTACIÓN DE SERVICIOS PROFESIONALES DE APOYO A LA SUPERVISIÓN EN LAS ACTIVIDADES DE GESTIÓN, SEGUIMIENTO Y CONTROL DE LOS SERVICIOS DE MESA DE AYUDA, ANS Y PROCESOS DE LA OPERACIÓN DE TI, CONECTIVIDAD, SERVICIOS DE NUBE Y SEGURIDAD DE LA INFORMACIÓN, DE ACUERDO CON LA NORMATIVIDAD VIGENTE.</t>
  </si>
  <si>
    <t>PRESTACIÓN DE SERVICIOS PROFESIONALES DE APOYO A LA SUPERVISIÓN EN LAS ACTIVIDADES DE GESTIÓN, SEGUIMIENTO Y CONTROL A LA GESTIÓN TÉCNICA DE LA INFRAESTRUCTURA DE LA OPERACIÓN DE TI, CONECTIVIDAD, SERVICIOS DE NUBE Y SEGURIDAD DE LA INFORMACIÓN, DE ACUERDO CON LA NORMATIVIDAD VIGENTE.</t>
  </si>
  <si>
    <t>PRESTACIÓN DE SERVICIOS PROFESIONALES DE APOYO A LA SUPERVISIÓN EN LAS ACTIVIDADES DE GESTIÓN, SEGUIMIENTO Y CONTROL DE LA OPERACIÓN DE TI, CONECTIVIDAD, SERVICIOS DE NUBE Y SEGURIDAD DE LA INFORMACIÓN, DE ACUERDO CON LA NORMATIVIDAD VIGENTE.</t>
  </si>
  <si>
    <t>PRESTACIÓN DE SERVICIOS PROFESIONALES DE APOYO A LA SUPERVISIÓN EN LAS ACTIVIDADES DE GESTIÓN, SEGUIMIENTO Y CONTROL AL COMPONENTE DE NETWORKING, SERVICIOS DE NUBE Y SEGURIDAD DE LA INFORMACION, DE ACUERDO CON LA NORMATIVIDAD VIGENTE.</t>
  </si>
  <si>
    <t>PRESTACIÓN DE SERVICIOS PROFESIONALES DE APOYO A LA SUPERVISIÓN EN LAS ACTIVIDADES DE GESTIÓN, SEGUIMIENTO Y CONTROL AL COMPONENTE DE SEGURIDAD DE LA INFORMACIÓN, MONITOREO Y PRUEBAS DE RECUPERACIÓN DE DESASTRES, DE ACUERDO CON LA NORMATIVIDAD VIGENTE</t>
  </si>
  <si>
    <t>PRESTACIÓN DE SERVICIOS PROFESIONALES DE APOYO A LA SUPERVISIÓN EN LAS ACTIVIDADES DE GESTIÓN, SEGUIMIENTO Y CONTROL AL COMPONENTE ADMINISTRATIVO Y FINANCIERO DE LOS PROYECTOS RELACIONADOS CON LA OPERACIÓN DE TI, CONECTIVIDAD, NUBE Y SEGURIDAD DE LA INFORMACIÓN, DE ACUERDO CON LA NORMATIVIDAD VIGENTE.</t>
  </si>
  <si>
    <t>PRESTACIÓN DE SERVICIOS PROFESIONALES OTSI SEP - DIC</t>
  </si>
  <si>
    <t>RENOVACION DEL SERVICIO DE SOPORTE Y ACTUALIZACION DE LOS PRODUCTOS ORACLE DEL MINISTERIO DE EDUCACION NACIONAL</t>
  </si>
  <si>
    <t>SOPORTE ORACLE</t>
  </si>
  <si>
    <t>INSTRUMENTO DE AGREGACIÓN A LA DEMANDA</t>
  </si>
  <si>
    <t>ADQUISICIÓN DE LICENCIAMIENTO ADOBE CON SOPORTE PARA EL MINISTERIO DE EDUCACIÓN NACIONAL</t>
  </si>
  <si>
    <t>LICENCIAMIENTO ADOBE</t>
  </si>
  <si>
    <t>MINIMA CUANTIA</t>
  </si>
  <si>
    <t>PRESTACIÓN DE SERVICIOS</t>
  </si>
  <si>
    <t>Oficina de Cooperación y Asuntos Internacionales</t>
  </si>
  <si>
    <t>Gestión de alianzas</t>
  </si>
  <si>
    <t>Documentos de lineamientos técnicos.</t>
  </si>
  <si>
    <t>Diseñar e implementar una estrategia que permita liderar acciones en materia de relacionamiento, alianzas y cooperación internacional</t>
  </si>
  <si>
    <t>Prestación de servicios profesionales a la Oficina de Cooperación y Asuntos Internacionales para la implementación, consolidación  y seguimiento de la estrategia de cooperación internacional,</t>
  </si>
  <si>
    <t>Desarrollar acciones de articulación a través de mecanismos y espacios de concertación</t>
  </si>
  <si>
    <t>PRESTACIÓN DEL SERVICIO DE TRANSPORTE AÉREO NACIONAL E INTERNACIONAL PARA EL DESPLAZAMIENTO DE LOS SERVIDORES Y COLABORADORES DEL MINISTERIO DE EDUCACIÓN NACIONAL EN CUMPLIMIENTO DE SUS FUNCIONES AL AMPARO DEL ACUERDO MARCO DE PRECIOS ESTABLECIDO POR COLOMBIA COMPRA EFICIENTE.</t>
  </si>
  <si>
    <t xml:space="preserve">Gastos de viaje para funcionarios y contratistas en comisión. </t>
  </si>
  <si>
    <t>PRESTAR LOS SERVICIOS DE OPERADOR LOGÍSTICO PARA LA PLANEACIÓN, ORGANIZACIÓN, PRODUCCIÓN Y EJECUCIÓN DE LOS EVENTOS Y ACTIVIDADES DE CARÁCTER LOCAL, NACIONAL E INTERNACIONAL QUE SE REQUIERAN EN DESARROLLO DE LOS PLANES, PROGRAMAS, PROYECTOS Y METAS DEL MINISTERIO DE EDUCACIÓN NACIONAL.</t>
  </si>
  <si>
    <t xml:space="preserve">Papelería </t>
  </si>
  <si>
    <t>Subdirección de Desarrollo Organizacional</t>
  </si>
  <si>
    <t>Formalización del empleo público de conformidad con las capacidades institucionales</t>
  </si>
  <si>
    <t>Implementar el modelo de cultura organizacional articulando los modelos referenciales</t>
  </si>
  <si>
    <t>2024-0101</t>
  </si>
  <si>
    <t>PRESTACIÓN DE SERVICIOS PROFESIONALES PARA LA ELABORACIÓN, IMPLEMENTACIÓN Y EVALUACIÓN DE ESTRATEGIAS QUE PERMITAN LA MEJORA DEL DESEMPEÑO INSTITUCIONAL Y SECTORIAL EN EL MARCO DEL MODELO INTEGRADO DE PLANEACIÓN Y GESTIÓN -MIPG.</t>
  </si>
  <si>
    <t>Fortalecimiento de las capacidades institucionales y sectoriales para potenciar el vínculo Estado-Ciudadanía</t>
  </si>
  <si>
    <t>Desarrollar acciones de intervención y de mejora continua a los procesos institucionales</t>
  </si>
  <si>
    <t>2024-0098</t>
  </si>
  <si>
    <t>PRESTACIÓN DE SERVICIOS PROFESIONALES PARA LA ELABORACIÓN, IMPLEMENTACIÓN Y EVALUACIÓN DE ESTRATEGIAS QUE PERMITAN EL CUMPLIMIENTO DE LA OFERTA DE VALOR DE LA SUBDIRECCIÓN DE DESARROLLO ORGANIZACIONAL Y EL MEJORAMIENTO DEL DESEMPEÑO INSTITUCIONAL Y SECTORIAL.</t>
  </si>
  <si>
    <t>5. CONVERGENCIA REGIONAL / A. CONDICIONES Y CAPACIDADES INSTITUCIONALES, ORGANIZATIVAS E INDIVIDUALES PARA LA PARTICIPACIÓN CIUDADANA</t>
  </si>
  <si>
    <t>POR DEFINIR</t>
  </si>
  <si>
    <t>2024-0100</t>
  </si>
  <si>
    <t>2024-0117</t>
  </si>
  <si>
    <t>REALIZAR LA AUDITORÍA DE RECERTIFICACIÓN DEL SISTEMA INTEGRADO DE GESTIÓN DEL MINISTERIO DE EDUCACIÓN NACIONAL BAJO LAS NORMAS ISO 9001:2015 E ISO 14001:2015</t>
  </si>
  <si>
    <t>2024-0118</t>
  </si>
  <si>
    <t>PRESTACIÓN DE SERVICIOS DE ACTUALIZACIÓN, CAPACITACIÓN, SOPORTE Y MANTENIMIENTO DE LA APLICACIÓN ITS GESTIÓN, EL CUAL SOPORTA EL SISTEMA INTEGRADO DE GESTIÓN – SIG Y LOS MODELOS REFERENCIALES QUE LO SUSTENTAN</t>
  </si>
  <si>
    <t>Contratación Directa proveedor exclusivo</t>
  </si>
  <si>
    <t>Desarrollar herramientas de aprendizaje organizacional en el Ministerio y en los procesos de asistencia técnica dirigidos a las entidades adscritas y vinculadas</t>
  </si>
  <si>
    <t>2024-0099</t>
  </si>
  <si>
    <t xml:space="preserve">
PRESTACIÓN DE SERVICIOS DE APOYO A LAS ACTIVIDADES DEL PLAN DE BIENESTAR E INCENTIVOS, PLAN DE SEGURIDAD SOCIAL Y SALUD EN EL TRABAJO Y EL FORTALECIMIENTO Y DESARROLLO DE COMPETENCIAS DE LOS SERVIDORES DEL MINISTERIO DE EDUCACIÓN NACIONAL Y DEL SECTOR EDUCATIVO.</t>
  </si>
  <si>
    <t xml:space="preserve">PRESTACIÓN DE SERVICIOS PARA DISEÑAR E IMPLEMENTAR LAS ESTRATEGIAS DE INTERVENCIÓN QUE PERMITAN LA MEJORA DE LOS  DE LOS PROCESOS PRIORIZADOS EN EL MARCO DE LOS COMPONENTES  DEL DESARROLLO ORGANIZACIONAL </t>
  </si>
  <si>
    <t>5. CONVERGENCIA REGIONAL / E. CAPACIDADES Y ARTICULACIÓN PARA LA GESTIÓN TERRITORIAL</t>
  </si>
  <si>
    <t>Oficina Asesora de Comunicaciones</t>
  </si>
  <si>
    <t>Comunicación al servicio de la fuerza transformadora</t>
  </si>
  <si>
    <t>5. CONVERGENCIA REGIONAL / A. LUCHA CONTRA LA CORRUPCIÓN EN LAS ENTIDADES PÚBLICAS NACIONALES Y TERRITORIALES</t>
  </si>
  <si>
    <t>Desarrollar estrategias de comunicación dirigidas a la comunidad digital de la Entidad</t>
  </si>
  <si>
    <t>8311800-8311900</t>
  </si>
  <si>
    <t>REALIZAR LOS PROYECTOS AUDIOVISUALES, RADIALES Y LOS PLANES DE MEDIOS DE COMUNICACIÓN PARA DIFUNDIR LAS ACCIONES MISIONALES DEL MINISTERIO DE EDUCACIÓN NACIONAL</t>
  </si>
  <si>
    <t>BIENES Y SERVCIOSA ADQUIRIR</t>
  </si>
  <si>
    <t>83121700- 43211731</t>
  </si>
  <si>
    <t>RESTACIÓN DE SERVICIOS PARA APOYAR A LA OFICINA ASESORA DE COMUNICACIONES EN EL MONITOREO DE LA INFORMACIÓN RELACIONADA CON EL SECTOR EDUCACIÓN, ASI COMO LA MEDICIÓN DE LAS REDES SOCIALES DEL MINISTERIO DE EDUCACIÓN NACIONAL.</t>
  </si>
  <si>
    <t>Realizar actividades que promuevan la cultura de compartir y difundir</t>
  </si>
  <si>
    <t>PRESTACIÓN DE SERVICIOS APOYO</t>
  </si>
  <si>
    <t>Diseñar, promocionar y divulgar estrategias de comunicación interna y externa</t>
  </si>
  <si>
    <t>PRESTACIÓN DE SERVICIOS PROFESIONALES JURIDICOS A LA OFICINA ASESORA DE COMUNICACIONES EN LOS PROCESOS CONTRACTUALES Y ADMINISTRATIVOS A SU CARGO.</t>
  </si>
  <si>
    <t>PRESTACIÓN DE SERVICIOS PROFESIONALES A LA OFICINA ASESORA DE COMUNICACIONES EN LOS PROCESOS FINANCIEROS Y PRESUPUESTALES ASIGNADOS.</t>
  </si>
  <si>
    <t>PRESTAR SERVICIOS PROFESIONALES PARA EL FORTALECIMIENTO DE LA ESTRATEGIA DE COMUNICACIÓN, ENTORNOS DIGITALES Y  LA IMAGEN DEL MINISTERIO DE EDUCACIÓN NACIONAL A TRAVES DE MARKETING DIGITAL.</t>
  </si>
  <si>
    <t>PRESTAR SERVICIOS PROFESIONALES  PARA LA REALIZACIÓN DE CONTENIDOS AUDIOVISUALES Y FOTOGRAFICOS PARA EL MINISTERIO DE EDUCACIÓN NACIONAL</t>
  </si>
  <si>
    <t>PRESTAR SERVICIOS PROFESIONALES PARA LA CREACIÓN Y PUBLICACIÓN DE CONTENIDOS DIGITALES, REPORTES Y MANEJO DE REDES SOCIALES DEL MINISTERIO DE EDUCACIÓN NACIONAL.</t>
  </si>
  <si>
    <t>PRESTAR SERVICIOS PROFESIONALES PARA LA CREACIÓN, AJUSTE, ADAPTACIÓN, MODIFICACIÓN Y PRODUCCIÓN DE PIEZAS GRAFICAS ORIENTADAS A LA DIVULGACIÓN DE LOS DIFERENTES PROGRAMAS Y PROYECTOS DEL MINISTERIO DE EDUCACIÓN NACIONAL.</t>
  </si>
  <si>
    <t>PRESTAR SERVICIOS PROFESIONALES PARA EL MONTAJE, PUBLICACION, ACTUALIZACIÓN, Y MANTENIMIENTO DE LA PAGINA WEB, DE LOS MICROSITIOS DEL MINISTERIO DE EDUCACIÓN NACIONAL Y DE LA PLATAFORMA NEWTENBWEG.</t>
  </si>
  <si>
    <t>PRESTAR SERVICIOS PROFESIONALES PARA LA CREACIÓN Y EDICIÓN DE CONTENIDOS COMUNICATIVOS AL MINISTERIO DE EDUCACIÓN NACIONAL.</t>
  </si>
  <si>
    <t>PRESTAR SERVICIOS PROFESIONALES PARA LA EDICIÓN DE CONTENIDOS AUDIOVISUALES PARA LA OFICINA ASESORA DE
COMUNICACIONES.</t>
  </si>
  <si>
    <t xml:space="preserve">CORRECTORA </t>
  </si>
  <si>
    <t>CINTRATOS DE ORDEN DE PRESTACIÓN DE SERVICIOS PROFESIONALES -SEP A DIC</t>
  </si>
  <si>
    <t>GASTOS ADMINISTRATIVO</t>
  </si>
  <si>
    <t>comisiones</t>
  </si>
  <si>
    <t>Oficina Asesora Jurídica</t>
  </si>
  <si>
    <t>Fortalecimiento y orientación de la defensa judicial del MEN</t>
  </si>
  <si>
    <t>2. SEGURIDAD HUMANA Y JUSTICIA SOCIAL / E. SISTEMA NACIONAL DE DEFENSA JURÍDICA DEL ESTADO</t>
  </si>
  <si>
    <t>Implementar acciones y herramientas de mejoramiento continuo de los procesos de defensa jurídica y prevención del daño antijurídico</t>
  </si>
  <si>
    <t>PRESTAR SERVICIOS PROFESIONALES PARA BRINDAR ASESORÍA A LA OFICINA ASESORA JURÍDICA EN LA GESTIÓN PROPIA DEL MINISTERIO DE EDUCACIÓN NACIONAL EN ASUNTOS TRIBUTARIOS Y FINANCIEROS QUE SE REQUIERAN.</t>
  </si>
  <si>
    <t>Prestación de servicios profesionales</t>
  </si>
  <si>
    <t>PRESTACIÓN DE SERVICIOS PROFESIONALES JURÍDICOS PARA EJERCER LA REPRESENTACIÓN JUDICIAL Y EXTRAJUDICIAL DE LOS ASUNTOS QUE SEAN ASIGNADOS DE ACUERDO A LAS ZONAS ESTABLECIDAS POR LA OFICINA ASESORA JURÍDICA</t>
  </si>
  <si>
    <t>PRESTAR SERVICIOS PROFESIONALES JURÍDICOS PARA EJERCER LA REPRESENTACIÓN JUDICIAL Y EXTRAJUDICIAL DE LOS ASUNTOS PENALES Y DISCIPLINARIOS DEL MINISTERIO DE EDUCACIÓN NACIONAL QUE LE SEAN ASIGNADOS PARA SU GESTIÓN.</t>
  </si>
  <si>
    <t>PRESTAR SERVICIOS PARA EL REGISTRO DE INFORMACIÓN DE LAS NOTIFICACIONES DE CONCILIACIÓN EXTRAJUDICIAL ALLEGADAS AL MINISTERIO DE EDUCACIÓN NACIONAL.</t>
  </si>
  <si>
    <t>Prestación de servicios</t>
  </si>
  <si>
    <t>PRESTAR SERVICIOS PARA LA ADMINISTRACIÓN Y REGISTRO DE LA INFORMACIÓN Y NOTIFICACIONES JUDICIALES RELACIONADAS CON LOS PROCESOS MEN - FOMAG</t>
  </si>
  <si>
    <t>PRESTAR SERVICIOS PROFESIONALES PARA EL DILIGENCIAMIENTO, TRÁMITE Y VERIFICACIÓN DE FICHAS TÉCNICAS QUE SE PRESENTEN ANTE EL COMITÉ DE CONCILIACIÓN Y DEFENSA JUDICIAL DEL MINISTERIO DE EDUCACIÓN NACIONAL</t>
  </si>
  <si>
    <t>PRESTAR SERVICIOS PROFESIONALES ESPECIALIZADOS DE MANERA TEMPORAL PARA ASESORAR JURÍDICAMENTE LOS PROCESOS Y ASUNTOS DE ALTA COMPLEJIDAD O IMPACTO Y EJERCER LA REPRESENTACIÓN JUDICIAL Y EXTRAJUDICIAL DEL MINISTERIO DE EDUCACIÓN NACIONAL, CONFORME A LOS PARÁMETROS Y CRITERIOS ESTABLECIDOS POR OFICINA ASESORA JURÍDICA.</t>
  </si>
  <si>
    <t>Oficina de Control Interno</t>
  </si>
  <si>
    <t>Control, seguimiento y evaluación transparente y efectiva</t>
  </si>
  <si>
    <t>Implementar actividades de seguimiento, valoración y control a la gestión dentro del proceso de evaluación</t>
  </si>
  <si>
    <t xml:space="preserve">PRESTACIÓN DE SERVICIOS PROFESIONALES PARA REALIZAR LA AUDITORÍA INTERNA ESPECIAL AL MINISTERIO DE EDUCACIÓN NACIONAL BAJO LOS REQUISITOS ESTABLECIDOS EN LA NTC 5854:2011 QUE ESTABLECE LOS REQUISITOS DE ACCESIBILIDAD A PÁGINAS WEB.
</t>
  </si>
  <si>
    <t xml:space="preserve">Servicios Profesionales </t>
  </si>
  <si>
    <t xml:space="preserve">PRESTACIÓN DE SERVICIOS            </t>
  </si>
  <si>
    <t xml:space="preserve">PRESTACIÓN DE SERVICIOS PROFESIONALES PARA REALIZAR LA AUDITORÍA INTERNA ESPECIAL AL MINISTERIO DE EDUCACIÓN NACIONAL BAJO LOS REQUISITOS ESTABLECIDOS EN LA NORMA TÉCNICA DE CALIDAD 6047:2013 QUE ESTABLECE LOS CRITERIOS Y LOS REQUISITOS GENERALES DE ACCESIBILIDAD Y SEÑALIZACIÓN AL MEDIO FÍSICO REQUERIDOS EN LOS ESPACIOS FÍSICOS DE
ACCESO A LA CIUDADANÍA
</t>
  </si>
  <si>
    <t xml:space="preserve">PRESTACIÓN DE SERVICIOS  PROFESIONALES           </t>
  </si>
  <si>
    <t>Prestar servicios profesionales  como auditor  experto para orientar las actividades de seguimiento, valoración y control a la gestión de la entidad dentro del proceso de evaluación, conforme al plan de auditoría aprobado por el Comité Institucional de coordinación de control interno</t>
  </si>
  <si>
    <t>Capacidad institucional para garantizar el derecho a la participación ciudadana-fortalecimiento de la capacidad institucional para la promoción de la participación ciudadana</t>
  </si>
  <si>
    <t>Prestar servicios profesionales  como auditor   para  brindar acompañamiento  en la ejecución de las actividades de seguimiento, valoración y control  a la gestión de la entidad dentro del  proceso de evaluación., conforme al plan de auditoría aprobado por el Comité Institucional de coordinación de control interno</t>
  </si>
  <si>
    <t>Fortalecimiento de los mecanismos de planeación y seguimiento institucional</t>
  </si>
  <si>
    <t>Documentos de planeación</t>
  </si>
  <si>
    <t>Acompañar la formulación y seguimiento a los instrumentos de planeación e indicadores sectoriales, así como la distribución, ejecución y auditoría de recursos financieros</t>
  </si>
  <si>
    <t>2024-33</t>
  </si>
  <si>
    <t>PRESTAR SERVICIOS PROFESIONALES JURÍDICOS,  PARA REALIZAR LA CONTRATACION DE LA OFICINA ASESORA DE PLANEACION Y FINANZAS, ASÍ COMO BRINDAR RESPUESTAS OPORTUNAS A LAS SOLICITUDES RECIBIDAS  EN LA OAPF POR PARTE DEL CONGRESO, ENTES DE CONTROL Y REQUERIMIENTOS JUDICIALES.</t>
  </si>
  <si>
    <t>Prestacion de servicios profesionales</t>
  </si>
  <si>
    <t>Financiación del Sector Educativo</t>
  </si>
  <si>
    <t>2024-34</t>
  </si>
  <si>
    <t>PRESTAR SERVICIOS PROFESIONALES PARA LA ARTICULACIÓN DE LOS TEMAS PRESUPUESTALES DEL MINISTERIO DE EDUCACIÓN NACIONAL Y DE LAS ENTIDADES DEL SECTOR EDUCACIÓN, ANTE EL DEPARTAMENTO NACIONAL DE PLANEACIÓN Y EL MINISTERIO DE HACIENDA Y CRÉDITO PÚBLICO</t>
  </si>
  <si>
    <t>Acompañar en la definición de modelos y lineamientos para la distribución, ejecución y seguimiento de los recursos del Sector</t>
  </si>
  <si>
    <t>2024-35</t>
  </si>
  <si>
    <t>PRESTAR SERVICIOS PROFESIONALES A LA OFICINA ASESORA DE PLANEACIÓN Y FINANZAS PARA LA PROGRAMACIÓN, EJECUCIÓN, ANÁLISIS Y SEGUIMIENTO DEL PRESUPUESTO ASIGNADO AL MEN Y A LAS ENTIDADES QUE CONFORMAN EL SECTOR EDUCACIÓN</t>
  </si>
  <si>
    <t>Fortalecimiento del ecosistema sectorial de datos en educación</t>
  </si>
  <si>
    <t>2. SEGURIDAD HUMANA Y JUSTICIA SOCIAL / D. DATOS SECTORIALES PARA AUMENTAR EL APROVECHAMIENTO DE DATOS EN EL PAÍS</t>
  </si>
  <si>
    <t>Servicios de información implementados</t>
  </si>
  <si>
    <t>Generar y divulgar la información estadística sectorial</t>
  </si>
  <si>
    <t>2024-36</t>
  </si>
  <si>
    <t xml:space="preserve">PRESTAR  SERVICIOS PROFESIONALES A LA OFICINA ASESORA DE PLANEACION Y FINANZAS EN EL PROCESAMIENTO, CRITICIDAD Y GENERACIÓN DE LAS BASES DE DATOS CONSOLIDADAS DE MATRÍCULA DE EPBM, ELABORACIÓN DE REPORTES, ANEXOS E INDICADORES; ASÍ COMO EL APORTE EN AJUSTES METODOLÓGICOS Y TÉCNICO. </t>
  </si>
  <si>
    <t>Asesorar la formulación y el seguimiento a los lineamientos e instrumentos de planeación institucionales y sectoriales</t>
  </si>
  <si>
    <t>2024-37</t>
  </si>
  <si>
    <t>PRESTAR SERVICIOS PROFESIONALES A LA OFICINA ASESORA DE PLANEACIÓN Y FINANZAS EN LA IMPLEMENTACIÓN DEL PROCESO DE PLANEACIÓN DEL MINISTERIO DE EDUCACIÓN NACIONAL, EL SEGUIMIENTO Y CUMPLIMIENTO DE LAS METAS INSTITUCIONALES Y DEL SECTOR.</t>
  </si>
  <si>
    <t>2024-38</t>
  </si>
  <si>
    <t>PRESTAR SERVICIOS PROFESIONALES PARA REALIZAR PROCESOS DE ARTICULACIÓN CON LA DIRECCIÓN DE FORTALECIMIENTO EN LA ELABORACIÓN DE CONCEPTOS DE VIABILIDAD DE PLANTAS DOCENTES, PROCESAMIENTO Y VISUALIZACIÓN DE INFORMACIÓN FINANCIERA Y LA ASISTENCIA TÉCNICA A LAS ENTIDADES TERRITORIALES EN TEMAS PRESUPUESTALES ASOCIADOS AL SGP PARA EL SECTOR EDUCACIÓN</t>
  </si>
  <si>
    <t>2024-39</t>
  </si>
  <si>
    <t>PRESTAR SERVICIOS PROFESIONALES A LA OFICINA ASESORA DE PLANEACIÓN Y FINANZAS EN EL ANÁLISIS, DESARROLLO DE PROPUESTAS Y CONCERTACIÓN DE LOS ASUNTOS FINANCIEROS Y PRESUPUESTALES DENTRO DE LOS ESPACIOS DE DIÁLOGO SOBRE POLÍTICAS EDUCATIVAS ÉTNICAS. ADEMÁS, DE REALIZAR EL SEGUIMIENTO A LAS ENTIDADES TERRITORIALES CERTIFICADAS EN LA ADMINISTRACIÓN DE LOS RECURSOS ASIGNADOS POR EL SISTEMA GENERAL DE PARTICIPACIONES.</t>
  </si>
  <si>
    <t>2024-40</t>
  </si>
  <si>
    <t xml:space="preserve">
PRESTAR SERVICIOS PROFESIONALES A LA OFICINA ASESORA DE PLANEACIÓN Y FINANZAS, PARA EL SEGUIMIENTO A LAS CONCILIACIONES DE APORTES AL FOMAG,  PROGRAMACIÓN DE LOS GIROS A ESTABLECIMIENTOS EDUCATIVOS OFICIALES Y ASISTENCIA TECNICA A LAS ENTIDADES TERRITORIALES</t>
  </si>
  <si>
    <t>2024-41</t>
  </si>
  <si>
    <t>PRESTAR SERVICIOS PROFESIONALES A LA OFICINA ASESORA DE PLANEACIÓN Y FINANZAS, PARA REALIZAR LA IMPLEMENTACIÓN DE LA GEORREFERENCIACIÓN, LAS ACCIONES DE MEJORA PARA LA DIFUSIÓN DE LA INFORMACIÓN ESTADÍSTICA, ASI COMO EL FORTALECIMIENTO Y EVALUACIÓN DE LAS OPERACIONES ESTADÍSTICAS DEL MINISTERIO DE EDUCACIÓN NACIONAL.</t>
  </si>
  <si>
    <t>2024-42</t>
  </si>
  <si>
    <t>PRESTAR SERVICIOS PROFESIONALES A LA OFICINA ASESORA DE PLANEACION EN LA CONSTRUCCIÓN DE INFORMES, REPORTES Y LA CREACION DE MESAS TECNICAS, PARA DEFINIR LAS ESTRATEGIAS DE MONITOREO A LAS POLÍTICAS TRANSVERSALES ASIGNADAS; ASÍ COMO EL ACOMPAÑAMIENTO A LOS PROYECTOS DE INVERSIÓN DEL SECTOR</t>
  </si>
  <si>
    <t>2024-43</t>
  </si>
  <si>
    <t>PRESTAR SERVICIOS PROFESIONALES A LA OFICINA ASESORA DE PLANEACIÓN Y FINANZAS, PARA REALIZAR EL SEGUIMIENTO A LA POLÍTICA TRANSVERSAL DE CONSTRUCCIÓN DE PAZ, A LA INICIATIVA DEL PROGRAMA DE DESARROLLO CON ENFOQUE TERRITORIAL Y AL PLAN MARCO DE IMPLEMENTACIÓN, ASÍ COMO EL ACOMPAÑAMIENTO A LA GESTIÓN Y EL IMPACTO QUE TIENEN LOS PROYECTOS DE INVERSIÓN DEL SECTOR EDUCACIÓN.</t>
  </si>
  <si>
    <t>2024-44</t>
  </si>
  <si>
    <t xml:space="preserve">PRESTAR SERVICIOS PROFESIONALES A LA OFICINA ASESORA DE PLANEACIÓN Y FINANZAS EN LA ELABORACION DE CONCEPTOS Y ASISTENCIA TÉCNICA A ENTIDADES TERRITORIALES Y EMPRESAS DEL SECTOR PRIVADO Y ARTICULACIÓN DE LOS PROYECTOS PRESENTADOS AL MEN DE LOS MECANISMOS DE OBRAS POR IMPUESTOS PARA LOGRAR LAS METAS ESTABLECIDAS EN EL PLAN NACIONAL DE DESARROLLO. </t>
  </si>
  <si>
    <t>2024-45</t>
  </si>
  <si>
    <t>PRESTAR SERVICIOS PROFESIONALES A LA OFICINA ASESORA DE PLANEACIÓN Y FINANZAS, EN LA CONSOLIDACION Y CARGUE EN LA PLATAFORMA DISPUESTA POR EL DNP DE LOS CONCEPTOS TÉCNICOS DE LOS PROYECTOS DE INVERSION DEL MECANISMO DE OBRAS POR IMPUESTOS EN LOS CUALES EL MINISTERIO DE EDUCACIÓN NACIONAL HAGA PARTE Y REALIZAR LA ACTUALIZACIÓN EN LAS BASES DE DATOS CREADAS PARA TAL FIN.</t>
  </si>
  <si>
    <t>2024-46</t>
  </si>
  <si>
    <t>PRESTAR SERVICIOS PROFESIONALES A LA OFICINA ASESORA DE PLANEACIÓN Y FINANZAS, PARA REALIZAR DISTRIBUCIÓN DE LOS  RECURSOS DEL SISTEMA GENERAL DE PARTICIPACIONES PARA EL SECTOR EDUCACIÓN</t>
  </si>
  <si>
    <t>2024-47</t>
  </si>
  <si>
    <t>PRESTAR SERVICIOS PROFESIONALES A LA OFICINA ASESORA DE PLANEACIÓN Y FINANZAS, PARA ASISTIR TÉCNICAMENTE A LAS ENTIDADES TERRITORIALES CERTIFICADAS EN TEMAS ASOCIADOS CON EL SISTEMA GENERAL DE PARTICIPACIONES-SGP Y A LA SUPERVISIÓN EN EL CUMPLIMIENTO DE LAS OBLIGACIONES DEL CONTRATO DE FIDUCIA MERCANTIL CELEBRADO ENTRE EL MINISTERIO DE EDUCACIÓN NACIONAL Y FIDUPREVISORA S.A.</t>
  </si>
  <si>
    <t>Validar la información reportada por las instituciones en los sistemas de información institucionales</t>
  </si>
  <si>
    <t>2024-48</t>
  </si>
  <si>
    <t>PRESTAR SERVICIOS PROFESIONALES A LA OFICINA ASESORA DE PLANEACIÓN Y FINANZAS, EN LA PLANEACIÓN, EJECUCIÓN Y CIERRE DEL PROCESO DE AUDITORIA CON LA INFORMACIÓN REPORTADA EN LOS SISTEMAS DE INFORMACIÓN DEL MINISTERIO DE EDUCACIÓN NACIONAL.</t>
  </si>
  <si>
    <t>2024-49</t>
  </si>
  <si>
    <t>PRESTAR SERVICIOS PROFESIONALES A LA OFICINA ASESORA DE PLANEACIÓN Y FINANZAS, PARA LLEVAR A CABO LA ASISTENCIA TÉCNICA Y JURÍDICA FRENTE A LAS ACTIVIDADES RELACIONADAS CON LA ELABORACIÓN DE INFORMES, CIRCULARES, Y MATRICES DENTRO DEL PROCESO AUDITOR SEGÚN LA INFORMACIÓN QUE SE ENCUENTRE REPORTADA EN LOS SISTEMAS DE INFORMACIÓN DEL SECTOR EDUCATIVO DISPUESTOS POR EL MINISTERIO DE EDUCACIÓN NACIONAL.</t>
  </si>
  <si>
    <t>2024-50</t>
  </si>
  <si>
    <t>PRESTAR SERVICIOS PROFESIONALES A LA OFICINA ASESORA DE PLANEACIÓN Y FINANZAS PARA LA CREACION DE LINEAMIENTOS METODOLOGICOS, ELABORACIÓN DE CRONOGRAMAS, ESTRUCTURACION DE DOCUMENTOS,  BASES DE DATOS Y MAPAS DE CONTROL DE LOS PROCESOS DE AUDITORÍA, CON LA INFORMACIÓN REPORTADA POR LAS ENTIDADES E INSTITUCIONES EDUCATIVAS EN LOS SISTEMAS DE INFORMACIÓN DISPUESTOS POR EL MINISTERIO DE EDUCACIÓN NACIONAL</t>
  </si>
  <si>
    <t>2024-51</t>
  </si>
  <si>
    <t>PRESTAR SERVICIOS DE APOYO A LA GESTIÓN A LA OFICINA ASESORA DE PLANEACIÓN Y FINANZAS EN EL SEGUIMIENTO TÉCNICO Y ACTUALIZACION DEL TABLERO DE CONTROL DEL PROCESO AUDITOR, FRENTE A LA INFORMACIÓN REPORTADA POR LAS ENTIDADES E INSTITUCIONES EDUCATIVAS A TRAVÉS DE LOS SISTEMAS DE INFORMACIÓN DISPUESTOS POR EL MINISTERIO DE EDUCACIÓN NACIONAL.</t>
  </si>
  <si>
    <t>Prestacion de servicios de Apoyo</t>
  </si>
  <si>
    <t>2024-52</t>
  </si>
  <si>
    <t>PRESTAR  SERVICIOS PROFESIONALES A LA OFICINA ASESORA DE PLANEACIÓN Y FINANZAS PARA PROCESAR Y ANALIZAR LAS BASES DE DATOS Y GENERAR LOS INFORMES E INSUMOS NECESARIOS PARA ADELANTAR EL PROCESO AUDITOR, CON LA INFORMACIÓN REPORTADA POR LAS ENTIDADES E INSTITUCIONES EDUCATIVAS EN LOS SISTEMAS DE INFORMACIÓN DEFINIDOS POR EL MINISTERIO DE EDUCACIÓN NACIONAL.</t>
  </si>
  <si>
    <t>2024-53</t>
  </si>
  <si>
    <t>PRESTAR SERVICIOS PROFESIONALES  A LA OFICINA ASESORA DE PLANEACIÓN Y FINANZAS EN LA IMPLEMENTACIÓN DE LA POLÍTICA DE GOBIERNO DIGITAL PARA EL MINISTERIO DE EDUCACIÓN NACIONAL, ASÍ COMO LA REVISIÓN DE LAS BASES DE DATOS Y DOCUMENTACIÓN PARA EL DESARROLLO DE LA INTEROPERABILIDAD E INTERCAMBIO DE INFORMACIÓN  CON ENTIDADES PÚBLICAS Y PRIVADAS Y LA IMPLEMENTACIÓN DE ESTRATEGIAS PARA EL ACCESO A LA INFORMACIÓN A TRAVÉS DE HERRAMIENTAS TECNOLÓGICAS DISPONIBLES.</t>
  </si>
  <si>
    <t>2024-54</t>
  </si>
  <si>
    <t>PRESTAR LOS SERVICIOS PROFESIONALES A LA OFICINA ASESORA DE PLANEACIÓN Y FINANZAS, FRENTE A LOS COMPROMISOS Y REQUERIMIENTOS INTERNACIONALES EN MATERIA DE REPORTE DE INFORMACIÓN ESTADÍSTICA DEL SECTOR Y LA ARTICULACIÓN CON LAS ÁREAS DEL MEN Y ENTIDADES EXTERNAS, ASÍ COMO LA ELABORACIÓN DE DOCUMENTOS Y MATERIALES TEMÁTICOS QUE APOYE LA DIFUSIÓN DE LA INFORMACIÓN.</t>
  </si>
  <si>
    <t>2024-55</t>
  </si>
  <si>
    <t>PRESTAR SERVICIOS PROFESIONALES JURÍDICOS  A LA OFICINA ASESORA DE PLANEACIÓN Y FINANZAS, PARA  REALIZAR EL SEGUIMIENTO DE LA CONTRATACIÓN DE LA OFICINA Y  BRINDAR RESPUESTAS OPORTUNAS A LAS SOLICITUDES RECIBIDAS  EN LA OAPF  POR PARTE DE LOS ENTES DE CONTROL.</t>
  </si>
  <si>
    <t>Promocion de la participación ciudadana</t>
  </si>
  <si>
    <t>5. CONVERGENCIA REGIONAL / B. EFECTIVIDAD DE LOS DISPOSITIVOS DE PARTICIPACIÓN CIUDADANA, POLÍTICA Y ELECTORAL</t>
  </si>
  <si>
    <t>2024-56</t>
  </si>
  <si>
    <t>PRESTAR LOS SERVICIOS PROFESIONALES A LA OFICINA ASESORA DE PLANEACIÓN Y FINANZAS PARA ADELANTAR LAS ACCIONES ASOCIADAS A LA FORMULACIÓN E IMPLEMENTACIÓN DE LA POLÍTICA DE PARTICIPACIÓN CIUDADANA Y RENDICIÓN DE CUENTAS DEL MINISTERIO DE EDUCACIÓN NACIONAL Y ASISTIR AL EQUIPO DE CUMPLIMIENTO DEL DESPACHO.</t>
  </si>
  <si>
    <t>2024-57</t>
  </si>
  <si>
    <t xml:space="preserve">PRESTAR SERVICIOS PROFESIONALES A LA OFICINA ASESORA DE PLANEACIÓN Y FINANZAS PARA LA CREACIÓN DE DOCUMENTOS TÉCNICOS Y SEGUIMIENTO DE LA POLITICA PÚBLICA DE ATENCIÓN, ASISTENCIA Y REPARACIÓN INTEGRAL A LAS VÍCTIMAS DEL CONFLICTO ARMADO Y ADELANTAR TRÁMITES ASOCIADOS A LOS PROYECTOS DE INVERSIÓN DEL MEN </t>
  </si>
  <si>
    <t>2024-58</t>
  </si>
  <si>
    <t>PRESTAR SERVICIOS PROFESIONALES A LA OFICINA ASESORA DE PLANEACIÓN Y FINANZAS, EN LAS ACTIVIDADES RELACIONADAS CON LOS REPORTES Y SEGUIMIENTO AL PLAN NACIONAL DE DESARROLLO, LA ELABORACIÓN DEL REPORTE DE MACROMETAS DEL SECTOR ANTE LA PRESIDENCIA DE LA REPÚBLICA, LA FORMULACIÓN Y DISEÑO DE POLITICAS PÚBLICAS Y LA ACTUALIZACIÓN DEL GASTO EN EDUCACIÓN.</t>
  </si>
  <si>
    <t>2024-59</t>
  </si>
  <si>
    <t>PRESTAR SERVICIOS PROFESIONALES A LA OFICINA ASESORA DE PLANEACIÓN Y FINANZAS, PARA LA CONSTRUCCIÓN Y ELABORACIÓN DEL PLAN SECTORIAL DE EDUCACIÓN 2022-2026.</t>
  </si>
  <si>
    <t>2024-60</t>
  </si>
  <si>
    <t>PRESTAR SERVICIOS DE APOYO A LA GESTIÓN PARA VALIDAR LAS EVIDENCIAS DOCUMENTALES APORTADAS POR LAS ENTIDADES E INSTITUCIONES EDUCATIVAS EN EL DESARROLLO DEL PROCESO DE AUDITORÍA, REALIZADO POR LA OFICINA ASESORA DE PLANEACIÓN Y FINANZAS PARA LA VIGENCIA 2024.</t>
  </si>
  <si>
    <t>2024-61</t>
  </si>
  <si>
    <t>2024-62</t>
  </si>
  <si>
    <t>2024-63</t>
  </si>
  <si>
    <t>2024-64</t>
  </si>
  <si>
    <t>2024-65</t>
  </si>
  <si>
    <t>Política de Participación ciudadana</t>
  </si>
  <si>
    <t>Planeación y rendición de cuentas</t>
  </si>
  <si>
    <t>OPS Grupo Auditorías Sept- Dic</t>
  </si>
  <si>
    <t>OPS Grupo Información Sept- Dic</t>
  </si>
  <si>
    <t>OPS Grupos Proyectos/ Financiero comp 20104d (Sept- Dic)</t>
  </si>
  <si>
    <t>OPS Grupos Financiero comp 53105b (Sept- Dic)</t>
  </si>
  <si>
    <t>OPS Grupos Proyectos comp 53105b (Sept- Dic)</t>
  </si>
  <si>
    <t>OPS Grupos Proyectos comp 53106b (Sept- Dic)</t>
  </si>
  <si>
    <t>Plan Anual de Caja (PAC) - Proyeccion 2026</t>
  </si>
  <si>
    <t xml:space="preserve">Nombre </t>
  </si>
  <si>
    <t>Rubro</t>
  </si>
  <si>
    <t>Rec</t>
  </si>
  <si>
    <t>Apropiación</t>
  </si>
  <si>
    <t>Año</t>
  </si>
  <si>
    <t>Área líder</t>
  </si>
  <si>
    <t>Elabora Estudio (NOMBRE)</t>
  </si>
  <si>
    <t xml:space="preserve">Objeto </t>
  </si>
  <si>
    <t>Valor total estimado a contratar</t>
  </si>
  <si>
    <t>Valor estimado  2026</t>
  </si>
  <si>
    <t>Octubre</t>
  </si>
  <si>
    <t>Noviembre</t>
  </si>
  <si>
    <t>Total 2025</t>
  </si>
  <si>
    <t>A-01-01-01</t>
  </si>
  <si>
    <t>SALARIO</t>
  </si>
  <si>
    <t>$ XXXXXXX</t>
  </si>
  <si>
    <t>4400</t>
  </si>
  <si>
    <t>SG-SUB TALENTOHUMAN</t>
  </si>
  <si>
    <t>A-01-01-01-001-001</t>
  </si>
  <si>
    <t>SUELDO BÁSICO</t>
  </si>
  <si>
    <t>A-01-01-01-001-002</t>
  </si>
  <si>
    <t>GASTOS DE REPRESENTACIÓN</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</si>
  <si>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</si>
  <si>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</si>
  <si>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</si>
  <si>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</si>
  <si>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</si>
  <si>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</si>
  <si>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</si>
  <si>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</si>
  <si>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</si>
  <si>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</si>
  <si>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</si>
  <si>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</si>
  <si>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</si>
  <si>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</si>
  <si>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</si>
  <si>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</si>
  <si>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</si>
  <si>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</si>
  <si>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</si>
  <si>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</si>
  <si>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</si>
  <si>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</si>
  <si>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</si>
  <si>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</si>
  <si>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</si>
  <si>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</si>
  <si>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</si>
  <si>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</si>
  <si>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</si>
  <si>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</si>
  <si>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</si>
  <si>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</si>
  <si>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</si>
  <si>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</si>
  <si>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</si>
  <si>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</si>
  <si>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A-01-01-03</t>
  </si>
  <si>
    <t>REMUNERACIONES NO CONSTITUTIVAS DE FACTOR SALARIAL</t>
  </si>
  <si>
    <t>A-01-01-03-001-001</t>
  </si>
  <si>
    <t>VACACIONES</t>
  </si>
  <si>
    <t>A-01-01-03-001-002</t>
  </si>
  <si>
    <t>INDEMNIZACIÓN POR VACACIONES</t>
  </si>
  <si>
    <t>A-01-01-03-001-003</t>
  </si>
  <si>
    <t>BONIFICACIÓN ESPECIAL DE RECREACIÓN</t>
  </si>
  <si>
    <t>A-01-01-03-002</t>
  </si>
  <si>
    <t>PRIMA TÉCNICA NO SALARIAL</t>
  </si>
  <si>
    <t>A-01-01-03-005</t>
  </si>
  <si>
    <t>PRIMA DE RIESGO</t>
  </si>
  <si>
    <t>A-01-01-03-007</t>
  </si>
  <si>
    <t>PRIMA DE DIRECCIÓN</t>
  </si>
  <si>
    <t>A-01-01-03-013</t>
  </si>
  <si>
    <t>ESTÍMULOS A LOS EMPLEADOS DEL ESTADO</t>
  </si>
  <si>
    <t>A-01-01-03-016</t>
  </si>
  <si>
    <t>PRIMA DE COORDINACIÓN</t>
  </si>
  <si>
    <t>A-01-01-03-030</t>
  </si>
  <si>
    <t>BONIFICACIÓN DE DIRECCIÓN</t>
  </si>
  <si>
    <t>A-01-02-01</t>
  </si>
  <si>
    <t>A-01-02-01-001-001</t>
  </si>
  <si>
    <t>A-01-02-01-001-004</t>
  </si>
  <si>
    <t>A-01-02-01-001-005</t>
  </si>
  <si>
    <t>A-01-02-01-001-006</t>
  </si>
  <si>
    <t>A-01-02-01-001-007</t>
  </si>
  <si>
    <t>A-01-02-01-001-008</t>
  </si>
  <si>
    <t>A-01-02-01-001-009</t>
  </si>
  <si>
    <t>A-01-02-01-001-010</t>
  </si>
  <si>
    <t>A-01-02-02</t>
  </si>
  <si>
    <t xml:space="preserve">CONTRIBUCIONES INHERENTES A LA NÓMINA </t>
  </si>
  <si>
    <t>A-01-02-02-001</t>
  </si>
  <si>
    <t>10</t>
  </si>
  <si>
    <t>A-01-02-02-002</t>
  </si>
  <si>
    <t>A-01-02-02-003</t>
  </si>
  <si>
    <t>A-01-02-02-004</t>
  </si>
  <si>
    <t>A-01-02-02-005</t>
  </si>
  <si>
    <t>A-01-02-02-006</t>
  </si>
  <si>
    <t>A-01-02-02-007</t>
  </si>
  <si>
    <t>A-01-02-02-008</t>
  </si>
  <si>
    <t>A-01-02-02-009</t>
  </si>
  <si>
    <t>A-01-02-03</t>
  </si>
  <si>
    <t>A-01-02-03-001-002</t>
  </si>
  <si>
    <t>A-01-02-03-001-003</t>
  </si>
  <si>
    <t>A-01-02-03-005</t>
  </si>
  <si>
    <t>A-02-02</t>
  </si>
  <si>
    <t>ADQUISICIONES DIFERENTES DE ACTIVOS</t>
  </si>
  <si>
    <t>1000</t>
  </si>
  <si>
    <t>DESPACHO-MINISTRO(A)</t>
  </si>
  <si>
    <t>A-02-02-02-008-002</t>
  </si>
  <si>
    <t>SERVICIOS JURÍDICOS Y CONTABLES</t>
  </si>
  <si>
    <t>A-02-02-02-008-003</t>
  </si>
  <si>
    <t>SERVICIOS PROFESIONALES, CIENTÍFICOS Y TÉCNICOS (EXCEPTO LOS SERVICIOS DE INVESTIGACION, URBANISMO, JURÍDICOS Y DE CONTABILIDAD)</t>
  </si>
  <si>
    <t>1100</t>
  </si>
  <si>
    <t>OFIC. COMUNICACIONES</t>
  </si>
  <si>
    <t>1200</t>
  </si>
  <si>
    <t>OFIC. PLANEACIONFINA</t>
  </si>
  <si>
    <t>A-02-02-02-010</t>
  </si>
  <si>
    <t>VIÁTICOS DE LOS FUNCIONARIOS EN COMISIÓN</t>
  </si>
  <si>
    <t>1300</t>
  </si>
  <si>
    <t>OFIC. ASESORJURIDICA</t>
  </si>
  <si>
    <t>A-02-02-02-007-001</t>
  </si>
  <si>
    <t>SERVICIOS FINANCIEROS Y SERVICIOS CONEXOS</t>
  </si>
  <si>
    <t>1400</t>
  </si>
  <si>
    <t>OFIC. CONTROLINTERNO</t>
  </si>
  <si>
    <t>1500</t>
  </si>
  <si>
    <t>OFIC. COOPERACIONINT</t>
  </si>
  <si>
    <t>1700</t>
  </si>
  <si>
    <t>OFIC. TECNOLOGIAYSIS</t>
  </si>
  <si>
    <t>3900</t>
  </si>
  <si>
    <t>SECRETARIA  GENERAL</t>
  </si>
  <si>
    <t>4100</t>
  </si>
  <si>
    <t>SG-SUB DESARROLLOOR</t>
  </si>
  <si>
    <t>4200</t>
  </si>
  <si>
    <t>SG-SUB ADMINISTRATI</t>
  </si>
  <si>
    <t>A-02-02-01-003-003</t>
  </si>
  <si>
    <t>PRODUCTOS DE HORNOS DE COQUE; PRODUCTOS DE REFINACIÓN DE PETRÓLEO Y COMBUSTIBLE NUCLEAR</t>
  </si>
  <si>
    <t>A-02-02-02-005-004</t>
  </si>
  <si>
    <t>SERVICIOS DE CONSTRUCCIÓN</t>
  </si>
  <si>
    <t>A-02-02-02-006-004</t>
  </si>
  <si>
    <t>SERVICIOS DE TRANSPORTE DE PASAJEROS</t>
  </si>
  <si>
    <t>A-02-02-02-006-009</t>
  </si>
  <si>
    <t>SERVICIOS DE DISTRIBUCIÓN DE ELECTRICIDAD, GAS Y AGUA (POR CUENTA PROPIA)</t>
  </si>
  <si>
    <t>A-02-02-02-008-005</t>
  </si>
  <si>
    <t>SERVICIOS DE SOPORTE</t>
  </si>
  <si>
    <t>A-02-02-02-008-007</t>
  </si>
  <si>
    <t>SERVICIOS DE MANTENIMIENTO, REPARACIÓN E INSTALACIÓN (EXCEPTO SERVICIOS DE CONSTRUCCIÓN)</t>
  </si>
  <si>
    <t>A-02-02-02-009-004</t>
  </si>
  <si>
    <t>SERVICIOS DE ALCANTARILLADO, RECOLECCIÓN, TRATAMIENTO Y DISPOSICIÓN DE DESECHOS Y OTROS SERVICIOS DE SANEAMIENTO AMBIENTAL</t>
  </si>
  <si>
    <t>4300</t>
  </si>
  <si>
    <t>SG-SUB  FINANCIERA</t>
  </si>
  <si>
    <t>A-02-02-01-004-007</t>
  </si>
  <si>
    <t>EQUIPO Y APARATOS DE RADIO, TELEVISIÓN Y COMUNICACIONES</t>
  </si>
  <si>
    <t>A-02-02-01-002-008</t>
  </si>
  <si>
    <t>DOTACIÓN (PRENDAS DE VESTIR Y CALZADO)</t>
  </si>
  <si>
    <t>A-02-02-02-009-002</t>
  </si>
  <si>
    <t>SERVICIOS DE EDUCACIÓN</t>
  </si>
  <si>
    <t>A-02-02-02-009-006</t>
  </si>
  <si>
    <t>SERVICIOS RECREATIVOS, CULTURALES Y DEPORTIVOS</t>
  </si>
  <si>
    <t>4500</t>
  </si>
  <si>
    <t>SG-SUB R.CIUDADANIA</t>
  </si>
  <si>
    <t>A-02-02-02-006-008</t>
  </si>
  <si>
    <t>SERVICIOS POSTALES Y DE MENSAJERÍA</t>
  </si>
  <si>
    <t>4700</t>
  </si>
  <si>
    <t>OFIC. CONTROLDISCIP</t>
  </si>
  <si>
    <t>16</t>
  </si>
  <si>
    <t>4000</t>
  </si>
  <si>
    <t>SG-SUB CONTRATACION</t>
  </si>
  <si>
    <t>A-02-02-02-008-004</t>
  </si>
  <si>
    <t>SERVICIOS DE TELECOMUNICACIONES, TRANSMISIÓN Y SUMINISTRO DE INFORMACIÓN</t>
  </si>
  <si>
    <t>A-02-02-02-009-003</t>
  </si>
  <si>
    <t>SERVICIOS PARA EL CUIDADO DE LA SALUD HUMANA Y SERVICIOS SOCIALES</t>
  </si>
  <si>
    <t>A-03-02-02</t>
  </si>
  <si>
    <t>A ORGANIZACIONES INTERNACIONALES</t>
  </si>
  <si>
    <t>A-03-02-02-022</t>
  </si>
  <si>
    <t>CENTRO REGIONAL PARA EL FOMENTO DEL LIBRO EN AMERICA LATINA Y EL CARIBE.CERLALC. (LEY 65 DE 1986)</t>
  </si>
  <si>
    <t xml:space="preserve">OFIC. COOPERACIONINT - </t>
  </si>
  <si>
    <t>A-03-02-02-022-001</t>
  </si>
  <si>
    <t>MEMBRESÍAS</t>
  </si>
  <si>
    <t>A-03-02-02-111</t>
  </si>
  <si>
    <t>ORGANIZACIÓN DE LOS ESTADOS IBEROAMERICANOS PARA LA EDUCACION, LA CIENCIA Y LA CULTURA -OEI- LEY 28 DE 1960, LEY 30 DE 1989.</t>
  </si>
  <si>
    <t>A-03-02-02-111-001</t>
  </si>
  <si>
    <t>A-03-02-02-112</t>
  </si>
  <si>
    <t>SECRETARIA EJECUTIVA PERMANENTE DEL CONVENIO ANDRES BELLO LEY 122 DE 1985; LEY 20 DE 1973 Y LEY 20 DE 1992. -SECAB.</t>
  </si>
  <si>
    <t>A-03-02-02-112-001</t>
  </si>
  <si>
    <t>A-03-03-01-042</t>
  </si>
  <si>
    <t>EDUCACION DE NINAS Y NINOS EN SITUNIDAD DE ATENCION AL CIUDADANO (UAC)IONES ESPECIALES</t>
  </si>
  <si>
    <t>1900</t>
  </si>
  <si>
    <t xml:space="preserve">VEPBM-DIR DE CALIDAD - </t>
  </si>
  <si>
    <t>EDUCACION DE NINAS Y NINOS EN SITUACIONES ESPECIALES</t>
  </si>
  <si>
    <t>A-03-03-01-050</t>
  </si>
  <si>
    <t>MEJORAMIENTO DE LA ENSENANZA DE LAS LENGUAS EXTRANJERAS EN EDUCACION BASICA</t>
  </si>
  <si>
    <t>A-03-03-01-999</t>
  </si>
  <si>
    <t>OTRAS TRANSFERENCIAS - DISTRIBUCIÓN PREVIO CONCEPTO DGPPN</t>
  </si>
  <si>
    <t>A-03-03-04-009</t>
  </si>
  <si>
    <t>LEY 37 DE 1987 - APORTES CONSERVATORIO DEL TOLIMA.</t>
  </si>
  <si>
    <t>3800</t>
  </si>
  <si>
    <t xml:space="preserve">VES - SUB DESARROLLO - </t>
  </si>
  <si>
    <t>A-03-03-04-031</t>
  </si>
  <si>
    <t>CUERPOS CONSULTIVOS</t>
  </si>
  <si>
    <t>3300</t>
  </si>
  <si>
    <t xml:space="preserve">VES - DIR DE CALIDAD - </t>
  </si>
  <si>
    <t>A-03-03-04-037</t>
  </si>
  <si>
    <t>COLEGIO BOYACÁ (DECRETO 3176 DE 2005 ARTÍCULO 2)</t>
  </si>
  <si>
    <t>A-03-03-04-059</t>
  </si>
  <si>
    <t>RECURSOS PARA TRANSFERIR A INSTITUCIONES DE EDUCACIÓN SUPERIOR PÚBLICAS, ARTÍCULO 142 DE LA LEY 1819 DE 2016.</t>
  </si>
  <si>
    <t>VES -SUB DESARROLLO</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</si>
  <si>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</si>
  <si>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</si>
  <si>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</si>
  <si>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</si>
  <si>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</si>
  <si>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</si>
  <si>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</si>
  <si>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</si>
  <si>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</si>
  <si>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</si>
  <si>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</si>
  <si>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</si>
  <si>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</si>
  <si>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</si>
  <si>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</si>
  <si>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</si>
  <si>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</si>
  <si>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</si>
  <si>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</si>
  <si>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</si>
  <si>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</si>
  <si>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</si>
  <si>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</si>
  <si>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</si>
  <si>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</si>
  <si>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</si>
  <si>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</si>
  <si>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</si>
  <si>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</si>
  <si>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</si>
  <si>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</si>
  <si>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</si>
  <si>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</si>
  <si>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</si>
  <si>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</si>
  <si>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</si>
  <si>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</si>
  <si>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</si>
  <si>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</si>
  <si>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</si>
  <si>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</si>
  <si>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</si>
  <si>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</si>
  <si>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</si>
  <si>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</si>
  <si>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</si>
  <si>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</si>
  <si>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</si>
  <si>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</si>
  <si>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</si>
  <si>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</si>
  <si>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</si>
  <si>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</si>
  <si>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</si>
  <si>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</si>
  <si>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</si>
  <si>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</si>
  <si>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</si>
  <si>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</si>
  <si>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ESCUELA NACIONAL DEL DEPORTE</t>
  </si>
  <si>
    <t>A-03-03-04-059-046</t>
  </si>
  <si>
    <t>INSTITUTO DEPARTAMENTAL DE BELLAS ARTES</t>
  </si>
  <si>
    <t>A-03-03-04-059-047</t>
  </si>
  <si>
    <t>INSTITUTO UNIVERSITARIO DE LA PAZ</t>
  </si>
  <si>
    <t>A-03-03-04-059-048</t>
  </si>
  <si>
    <t>"POLITÉCNICO COLOMBIANO""JAIME ISAZA CADAVID"""</t>
  </si>
  <si>
    <t>A-03-03-04-059-049</t>
  </si>
  <si>
    <t>INSTITUCIÓN UNIVERSITARIA BELLAS ARTES Y CIENCIAS DE BOLIVAR</t>
  </si>
  <si>
    <t>A-03-03-04-059-050</t>
  </si>
  <si>
    <t>INSTITUCIÓN UNIVERSITARIA DE ENVIGADO</t>
  </si>
  <si>
    <t>A-03-03-04-059-051</t>
  </si>
  <si>
    <t>UNIDADES TECNOLÓGICAS DE SANTANDER</t>
  </si>
  <si>
    <t>A-03-03-04-059-052</t>
  </si>
  <si>
    <t>TECNOLÓGICO DE ANTIOQUIA</t>
  </si>
  <si>
    <t>A-03-03-04-059-053</t>
  </si>
  <si>
    <t>INSTITUCIÓN UNIVERSITARIA ANTONIO JOSE CAMACHO - UNIAJC</t>
  </si>
  <si>
    <t>A-03-03-04-059-054</t>
  </si>
  <si>
    <t>INSTITUTO TECNOLÓGICO METROPOLITANO</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</si>
  <si>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</si>
  <si>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</si>
  <si>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</si>
  <si>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</si>
  <si>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</si>
  <si>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</si>
  <si>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</si>
  <si>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</si>
  <si>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</si>
  <si>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INSTITUCIÓN UNIVERSITARIA DIGITAL DE ANTIOQUIA</t>
  </si>
  <si>
    <t>A-03-03-04-059-060</t>
  </si>
  <si>
    <t>UNIVERSIDAD INTERNACIONAL DEL TRÓPICO AMERICANO - UNITRÓPICO</t>
  </si>
  <si>
    <t xml:space="preserve">INSTITUCIÓN UNIVERSITARIA DIGITAL DE ANTIOQUIA </t>
  </si>
  <si>
    <t>A-03-03-04-061</t>
  </si>
  <si>
    <t>A  INSTITUCIONES  DE EDUCACIÓN SUPERIOR PÚBLICAS – DESCUENTO DE MATRÍCULAS POR VOTACIONES (LEY 2019 DE 2020)</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</si>
  <si>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</si>
  <si>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</si>
  <si>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</si>
  <si>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</si>
  <si>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</si>
  <si>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</si>
  <si>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</si>
  <si>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</si>
  <si>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</si>
  <si>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</si>
  <si>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</si>
  <si>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</si>
  <si>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</si>
  <si>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</si>
  <si>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</si>
  <si>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</si>
  <si>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</si>
  <si>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</si>
  <si>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</si>
  <si>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</si>
  <si>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</si>
  <si>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</si>
  <si>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</si>
  <si>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</si>
  <si>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</si>
  <si>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A-03-03-04-061-053</t>
  </si>
  <si>
    <t>A-03-03-04-061-054</t>
  </si>
  <si>
    <t>A-03-03-04-061-055</t>
  </si>
  <si>
    <t>A-03-03-04-061-056</t>
  </si>
  <si>
    <t>INSTITUTO TECNICO AGRICOLA ITA BUGA</t>
  </si>
  <si>
    <t>A-03-03-04-061-057</t>
  </si>
  <si>
    <t>A-03-03-04-061-058</t>
  </si>
  <si>
    <t>A-03-03-04-064</t>
  </si>
  <si>
    <t>A INSTITUCIONES DE EDUCACIÓN SUPERIOR PÚBLICAS</t>
  </si>
  <si>
    <t>A-03-03-04-064-001-001</t>
  </si>
  <si>
    <t>A-03-03-04-064-001-002</t>
  </si>
  <si>
    <t>A-03-03-04-064-001-003</t>
  </si>
  <si>
    <t>A-03-03-04-064-001-004</t>
  </si>
  <si>
    <t>INSTITUCIÓN UNIVERSITARIA ANTONIO JOSE CAMACHO</t>
  </si>
  <si>
    <t>A-03-03-04-064-001-005</t>
  </si>
  <si>
    <t>A-03-03-04-064-001-006</t>
  </si>
  <si>
    <t>INSTITUCIÓN UNIVERSITARIA BELLAS ARTES Y CIENCIAS DE BOLÍVAR</t>
  </si>
  <si>
    <t>A-03-03-04-064-001-007</t>
  </si>
  <si>
    <t>ESCUELA SUPERIOR TECNOLÓGICA DE ARTES DÉBORA ARANGO</t>
  </si>
  <si>
    <t>A-03-03-04-064-001-008</t>
  </si>
  <si>
    <t>A-03-03-04-064-001-009</t>
  </si>
  <si>
    <t>POLITÉCNICO COLOMBIANO JAIME ISAZA CADAVID</t>
  </si>
  <si>
    <t>A-03-03-04-064-001-010</t>
  </si>
  <si>
    <t>A-03-03-04-064-001-011</t>
  </si>
  <si>
    <t>A-03-03-04-064-001-012</t>
  </si>
  <si>
    <t>A-03-03-04-064-003-001</t>
  </si>
  <si>
    <t>DECRETO 1052 DE 2006 - BIBLIOTECA PUBLICA PILOTO</t>
  </si>
  <si>
    <t>A-03-03-04-064-003-002</t>
  </si>
  <si>
    <t>DECRETO 1052 DE 2006 - INSTITUTO SUPERIOR DE EDUCACIÓN TÉCNICA PROFESIONAL DE ROLDANILLO</t>
  </si>
  <si>
    <t>A-03-03-04-064-003-003</t>
  </si>
  <si>
    <t>DECRETO 1052 DE 2006 - INSTITUTO NACIONAL DE FORMACIÓN TÉCNICA PROFESIONAL DE CIÉNAGA</t>
  </si>
  <si>
    <t>A-03-03-04-064-003-004</t>
  </si>
  <si>
    <t>DECRETO 1052 DE 2006 - INSTITUTO SUPERIOR DE EDUCACIÓN RURAL DE PAMPLONA-ISER</t>
  </si>
  <si>
    <t>A-03-03-04-064-003-005</t>
  </si>
  <si>
    <t>DECRETO 1052 DE 2006 - INSTITUTO TÉCNICO AGRÍCOLA  -ITA DE BUGA</t>
  </si>
  <si>
    <t>A-03-03-04-064-003-006</t>
  </si>
  <si>
    <t>DECRETO 1052 DE 2006 - INSTITUTO TECNOLÓGICO DE PUTUMAYO</t>
  </si>
  <si>
    <t>A-03-03-04-064-003-007</t>
  </si>
  <si>
    <t>DECRETO 1052 DE 2006 - INSTITUTO TECNOLÓGICO DE SOLEDAD ATLÁNTICO - ITSA</t>
  </si>
  <si>
    <t>A-03-03-04-064-003-008</t>
  </si>
  <si>
    <t>DECRETO 1052 DE 2006 - INSTITUTO TECNOLÓGICO PASCUAL BRAVO - MEDELLÍN</t>
  </si>
  <si>
    <t>A-03-03-04-064-003-009</t>
  </si>
  <si>
    <t>DECRETO 1052 DE 2006 - COLEGIO MAYOR DE BOLÍVAR</t>
  </si>
  <si>
    <t>A-03-03-04-064-003-010</t>
  </si>
  <si>
    <t>DECRETO 1052 DE 2006 - COLEGIO MAYOR DE ANTIOQUIA</t>
  </si>
  <si>
    <t>A-03-03-04-064-003-011</t>
  </si>
  <si>
    <t>DECRETO 1052 DE 2006 - COLEGIO MAYOR DEL CAUCA</t>
  </si>
  <si>
    <t>A-03-03-04-064-003-012</t>
  </si>
  <si>
    <t>DECRETO 1052 DE 2006 - COLEGIO INTEGRADO NACIONAL ORIENTE DE CALDAS</t>
  </si>
  <si>
    <t>A-03-03-04-064-003-013</t>
  </si>
  <si>
    <t>UNIDAD CENTRAL DEL VALLE DEL CAUCA - TULUÁ</t>
  </si>
  <si>
    <t>A-03-03-04-65</t>
  </si>
  <si>
    <t>ÓRGANOS ASESORES Y CONSULTORES DE LA CALIDAD EN EDUCACIÓN SUPERIOR</t>
  </si>
  <si>
    <t>A-03-03-04-065-001</t>
  </si>
  <si>
    <t>COMISIÓN NACIONAL INTERSECTORIAL DE ASEGURAMIENTO DE LA CALIDAD DE LA EDUCACIÓN SUPERIOR - CONACES</t>
  </si>
  <si>
    <t>A-03-03-04-065-002</t>
  </si>
  <si>
    <t>CONSEJO NACIONAL DE ACREDITACIÓN - CNA</t>
  </si>
  <si>
    <t>A-03-03-04-065-003</t>
  </si>
  <si>
    <t>CONSEJO NACIONAL DE EDUCACIÓN SUPERIOR - CESU (LEY 30 DE 1992)</t>
  </si>
  <si>
    <t xml:space="preserve">OFIC. PLANEACIONFINA - </t>
  </si>
  <si>
    <t>A-03-03-05-001</t>
  </si>
  <si>
    <t>PARTICIPACIÓN PARA EDUCACIÓN - DISTRIBUCIÓN PREVIO CONCEPTO DNP</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</si>
  <si>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</si>
  <si>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</si>
  <si>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</si>
  <si>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</si>
  <si>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</si>
  <si>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</si>
  <si>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</si>
  <si>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</si>
  <si>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</si>
  <si>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</si>
  <si>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</si>
  <si>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</si>
  <si>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</si>
  <si>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</si>
  <si>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</si>
  <si>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</si>
  <si>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</si>
  <si>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</si>
  <si>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</si>
  <si>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</si>
  <si>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</si>
  <si>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</si>
  <si>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</si>
  <si>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</si>
  <si>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</si>
  <si>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</si>
  <si>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</si>
  <si>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</si>
  <si>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</si>
  <si>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</si>
  <si>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</si>
  <si>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</si>
  <si>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</si>
  <si>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</si>
  <si>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</si>
  <si>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</si>
  <si>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A-03-03-05-001-001-19</t>
  </si>
  <si>
    <t>SISTEMA GENERAL DE PARTICIPACIONES PRESTACION DE SERVICIOS DEPARTAMENTO DE MAGDALENA</t>
  </si>
  <si>
    <t>A-03-03-05-001-001-20</t>
  </si>
  <si>
    <t>SISTEMA GENERAL DE PARTICIPACIONES PRESTACION DE SERVICIOS DEPARTAMENTO DEL META</t>
  </si>
  <si>
    <t>A-03-03-05-001-001-21</t>
  </si>
  <si>
    <t>SISTEMA GENERAL DE PARTICIPACIONES PRESTACION DE SERVICIOS DEPARTAMENTO DE NARINO</t>
  </si>
  <si>
    <t>A-03-03-05-001-001-22</t>
  </si>
  <si>
    <t>SISTEMA GENERAL DE PARTICIPACIONES PRESTACION DE SERVICIOS DEPARTAMENTO DEL NORTE DE SANTANDER</t>
  </si>
  <si>
    <t>A-03-03-05-001-001-23</t>
  </si>
  <si>
    <t>SISTEMA GENERAL DE PARTICIPACIONES PRESTACION DE SERVICIOS DEPARTAMENTO DEL PUTUMAYO</t>
  </si>
  <si>
    <t>A-03-03-05-001-001-24</t>
  </si>
  <si>
    <t>SISTEMA GENERAL DE PARTICIPACIONES PRESTACION DE SERVICIOS DEPARTAMENTO DEL QUINDIO</t>
  </si>
  <si>
    <t>A-03-03-05-001-001-25</t>
  </si>
  <si>
    <t>SISTEMA GENERAL DE PARTICIPACIONES PRESTACION DE SERVICIOS DEPARTAMENTO DE RISARALDA</t>
  </si>
  <si>
    <t>A-03-03-05-001-001-26</t>
  </si>
  <si>
    <t>SISTEMA GENERAL DE PARTICIPACIONES PRESTACION DE SERVICIOS DEPARTAMENTO DE SAN ANDRES</t>
  </si>
  <si>
    <t>A-03-03-05-001-001-27</t>
  </si>
  <si>
    <t>SISTEMA GENERAL DE PARTICIPACIONES PRESTACION DE SERVICIOS DEPARTAMENTO DE SANTANDER</t>
  </si>
  <si>
    <t>A-03-03-05-001-001-28</t>
  </si>
  <si>
    <t>SISTEMA GENERAL DE PARTICIPACIONES PRESTACION DE SERVICIOS DEPARTAMENTO DE SUCRE</t>
  </si>
  <si>
    <t>A-03-03-05-001-001-29</t>
  </si>
  <si>
    <t>SISTEMA GENERAL DE PARTICIPACIONES PRESTACION DE SERVICIOS DEPARTAMENTO DEL TOLIMA</t>
  </si>
  <si>
    <t>A-03-03-05-001-001-30</t>
  </si>
  <si>
    <t>SISTEMA GENERAL DE PARTICIPACIONES PRESTACION DE SERVICIOS DEPARTAMENTO DEL VALLE DEL CAUCA</t>
  </si>
  <si>
    <t>A-03-03-05-001-001-31</t>
  </si>
  <si>
    <t>SISTEMA GENERAL DE PARTICIPACIONES PRESTACION DE SERVICIOS DEPARTAMENTO DEL VAUPES</t>
  </si>
  <si>
    <t>A-03-03-05-001-001-32</t>
  </si>
  <si>
    <t>SISTEMA GENERAL DE PARTICIPACIONES PRESTACION DE SERVICIOS DEPARTAMENTO DEL VICHADA</t>
  </si>
  <si>
    <t>A-03-03-05-001-001-33</t>
  </si>
  <si>
    <t>SISTEMA GENERAL DE PARTICIPACIONES PRESTACION DE SERVICIOS BOGOTA DISTRITO CAPITAL</t>
  </si>
  <si>
    <t>A-03-03-05-001-001-34</t>
  </si>
  <si>
    <t>SISTEMA GENERAL DE PARTICIPACIONES PRESTACION DE SERVICIOS DISTRITO  INDUSTRIAL Y PORTUARIO DE BARRANQUILLA</t>
  </si>
  <si>
    <t>A-03-03-05-001-001-35</t>
  </si>
  <si>
    <t>SISTEMA GENERAL DE PARTICIPACIONES PRESTACION DE SERVICIOS DISTRITO TURISTICO Y CULTURAL DE CARTAGENA</t>
  </si>
  <si>
    <t>A-03-03-05-001-001-36</t>
  </si>
  <si>
    <t>SISTEMA GENERAL DE PARTICIPACIONES PRESTACION DE SERVICIOS DISTRITO TURISTICO CULTURAL E HISTORICO DE SANTA MARTA</t>
  </si>
  <si>
    <t>A-03-03-05-001-001-37</t>
  </si>
  <si>
    <t>SISTEMA GENERAL DE PARTICIPACIONES PRESTACION DE SERVICIOS MUNICIPIO DE ARMENIA - QUINDIO</t>
  </si>
  <si>
    <t>A-03-03-05-001-001-38</t>
  </si>
  <si>
    <t>SISTEMA GENERAL DE PARTICIPACIONES PRESTACION DE SERVICIOS MUNICIPIO DE BARRANCABERMEJA - SANTANDER</t>
  </si>
  <si>
    <t>A-03-03-05-001-001-39</t>
  </si>
  <si>
    <t>SISTEMA GENERAL DE PARTICIPACIONES PRESTACION DE SERVICIOS MUNICIPIO DE BELLO - ANTIOQUIA</t>
  </si>
  <si>
    <t>A-03-03-05-001-001-40</t>
  </si>
  <si>
    <t>SISTEMA GENERAL DE PARTICIPACIONES PRESTACION DE SERVICIOS MUNICIPIO DE BUCARAMANGA -SANTANDER</t>
  </si>
  <si>
    <t>A-03-03-05-001-001-41</t>
  </si>
  <si>
    <t>SISTEMA GENERAL DE PARTICIPACIONES PRESTACION DE SERVICIOS MUNICIPIO DE BUENAVENTURA - VALLE DEL CAUCA</t>
  </si>
  <si>
    <t>A-03-03-05-001-001-42</t>
  </si>
  <si>
    <t>SISTEMA GENERAL DE PARTICIPACIONES PRESTACION DE SERVICIOS MUNICIPIO DE BUGA - VALLE DEL CAUCA</t>
  </si>
  <si>
    <t>A-03-03-05-001-001-43</t>
  </si>
  <si>
    <t>SISTEMA GENERAL DE PARTICIPACIONES PRESTACION DE SERVICIOS MUNICIPIO DE CALI - VALLE DEL CAUCA</t>
  </si>
  <si>
    <t>A-03-03-05-001-001-44</t>
  </si>
  <si>
    <t>SISTEMA GENERAL DE PARTICIPACIONES PRESTACION DE SERVICIOS MUNICIPIO DE CARTAGO - VALLE DEL CAUCA</t>
  </si>
  <si>
    <t>A-03-03-05-001-001-45</t>
  </si>
  <si>
    <t>SISTEMA GENERAL DE PARTICIPACIONES PRESTACION DE SERVICIOS MUNICIPIO DE CIENAGA - MAGDALENA</t>
  </si>
  <si>
    <t>A-03-03-05-001-001-46</t>
  </si>
  <si>
    <t>SISTEMA GENERAL DE PARTICIPACIONES PRESTACION DE SERVICIOS MUNICIPIO DE CUCUTA - NORTE DE SANTANDER</t>
  </si>
  <si>
    <t>A-03-03-05-001-001-47</t>
  </si>
  <si>
    <t>SISTEMA GENERAL DE PARTICIPACIONES PRESTACION DE SERVICIOS MUNICIPIO DE DOSQUEBRADAS - RISARALDA</t>
  </si>
  <si>
    <t>A-03-03-05-001-001-48</t>
  </si>
  <si>
    <t>SISTEMA GENERAL DE PARTICIPACIONES PRESTACION DE SERVICIOS MUNICIPIO DE DUITAMA - BOYACA</t>
  </si>
  <si>
    <t>A-03-03-05-001-001-49</t>
  </si>
  <si>
    <t>SISTEMA GENERAL DE PARTICIPACIONES PRESTACION DE SERVICIOS MUNICIPIO DE ENVIGADO - ANTIOQUIA</t>
  </si>
  <si>
    <t>A-03-03-05-001-001-50</t>
  </si>
  <si>
    <t>SISTEMA GENERAL DE PARTICIPACIONES PRESTACION DE SERVICIOS MUNICIPIO DE FLORENCIA - CAQUETA</t>
  </si>
  <si>
    <t>A-03-03-05-001-001-51</t>
  </si>
  <si>
    <t>SISTEMA GENERAL DE PARTICIPACIONES PRESTACION DE SERVICIOS MUNICIPIO DE FLORIDA BLANCA - SANTANDER</t>
  </si>
  <si>
    <t>A-03-03-05-001-001-52</t>
  </si>
  <si>
    <t>SISTEMA GENERAL DE PARTICIPACIONES PRESTACION DE SERVICIOS MUNICIPIO DE FUSAGASUGA - CUNDINAMARCA</t>
  </si>
  <si>
    <t>A-03-03-05-001-001-53</t>
  </si>
  <si>
    <t>SISTEMA GENERAL DE PARTICIPACIONES PRESTACION DE SERVICIOS MUNICIPIO DE GIRARDOT - CUNDINAMARCA</t>
  </si>
  <si>
    <t>A-03-03-05-001-001-54</t>
  </si>
  <si>
    <t>SISTEMA GENERAL DE PARTICIPACIONES PRESTACION DE SERVICIOS MUNICIPIO DE GIRON - SANTANDER</t>
  </si>
  <si>
    <t>A-03-03-05-001-001-55</t>
  </si>
  <si>
    <t>SISTEMA GENERAL DE PARTICIPACIONES PRESTACION DE SERVICIOS MUNICIPIO DE IBAGUE - TOLIMA</t>
  </si>
  <si>
    <t>A-03-03-05-001-001-56</t>
  </si>
  <si>
    <t>SISTEMA GENERAL DE PARTICIPACIONES PRESTACION DE SERVICIOS MUNICIPIO DE ITAGUI  - ANTIOQUIA</t>
  </si>
  <si>
    <t>A-03-03-05-001-001-57</t>
  </si>
  <si>
    <t>SISTEMA GENERAL DE PARTICIPACIONES PRESTACION DE SERVICIOS MUNICIPIO DE LORICA - CORDOBA</t>
  </si>
  <si>
    <t>A-03-03-05-001-001-58</t>
  </si>
  <si>
    <t>SISTEMA GENERAL DE PARTICIPACIONES PRESTACION DE SERVICIOS MUNICIPIO DE MAGANGUE - BOLIVAR</t>
  </si>
  <si>
    <t>A-03-03-05-001-001-59</t>
  </si>
  <si>
    <t>SISTEMA GENERAL DE PARTICIPACIONES PRESTACION DE SERVICIOS MUNICIPIO DE MAICAO - LA GUAJIRA</t>
  </si>
  <si>
    <t>A-03-03-05-001-001-60</t>
  </si>
  <si>
    <t>SISTEMA GENERAL DE PARTICIPACIONES PRESTACION DE SERVICIOS MUNICIPIO DE MANIZALES - CALDAS</t>
  </si>
  <si>
    <t>A-03-03-05-001-001-61</t>
  </si>
  <si>
    <t>SISTEMA GENERAL DE PARTICIPACIONES PRESTACION DE SERVICIOS MUNICIPIO DE MEDELLIN -ANTIOQUIA</t>
  </si>
  <si>
    <t>A-03-03-05-001-001-62</t>
  </si>
  <si>
    <t>SISTEMA GENERAL DE PARTICIPACIONES PRESTACION DE SERVICIOS MUNICIPIO DE MONTERIA - CORDOBA</t>
  </si>
  <si>
    <t>A-03-03-05-001-001-63</t>
  </si>
  <si>
    <t>SISTEMA GENERAL DE PARTICIPACIONES PRESTACION DE SERVICIOS MUNICIPIO DE NEIVA - HUILA</t>
  </si>
  <si>
    <t>A-03-03-05-001-001-64</t>
  </si>
  <si>
    <t>SISTEMA GENERAL DE PARTICIPACIONES PRESTACION DE SERVICIOS MUNICIPIO DE PALMIRA - VALLE DEL CAUCA</t>
  </si>
  <si>
    <t>A-03-03-05-001-001-65</t>
  </si>
  <si>
    <t>SISTEMA GENERAL DE PARTICIPACIONES PRESTACION DE SERVICIOS MUNICIPIO DE PASTO -NARINO</t>
  </si>
  <si>
    <t>A-03-03-05-001-001-66</t>
  </si>
  <si>
    <t>SISTEMA GENERAL DE PARTICIPACIONES PRESTACION DE SERVICIOS MUNICIPIO DE PEREIRA - RISARALDA</t>
  </si>
  <si>
    <t>A-03-03-05-001-001-67</t>
  </si>
  <si>
    <t>SISTEMA GENERAL DE PARTICIPACIONES PRESTACION DE SERVICIOS MUNICIPIO DE POPAYAN -CAUCA</t>
  </si>
  <si>
    <t>A-03-03-05-001-001-68</t>
  </si>
  <si>
    <t>SISTEMA GENERAL DE PARTICIPACIONES PRESTACION DE SERVICIOS MUNICIPIO DE SAHAGUN - CORDOBA</t>
  </si>
  <si>
    <t>A-03-03-05-001-001-69</t>
  </si>
  <si>
    <t>SISTEMA GENERAL DE PARTICIPACIONES PRESTACION DE SERVICIOS MUNICIPIO DE SINCELEJO - SUCRE</t>
  </si>
  <si>
    <t>A-03-03-05-001-001-70</t>
  </si>
  <si>
    <t>SISTEMA GENERAL DE PARTICIPACIONES PRESTACION DE SERVICIOS MUNICIPIO DE SOACHA - CUNDINAMARCA</t>
  </si>
  <si>
    <t>A-03-03-05-001-001-71</t>
  </si>
  <si>
    <t>SISTEMA GENERAL DE PARTICIPACIONES PRESTACION DE SERVICIOS MUNICIPIO DE SOGAMOSO - BOYACA</t>
  </si>
  <si>
    <t>A-03-03-05-001-001-72</t>
  </si>
  <si>
    <t>SISTEMA GENERAL DE PARTICIPACIONES PRESTACION DE SERVICIOS MUNICIPIO DE SOLEDAD - ATLANTICO</t>
  </si>
  <si>
    <t>A-03-03-05-001-001-73</t>
  </si>
  <si>
    <t>SISTEMA GENERAL DE PARTICIPACIONES PRESTACION DE SERVICIOS MUNICIPIO DE TULUA - VALLE DEL CAUCA</t>
  </si>
  <si>
    <t>A-03-03-05-001-001-74</t>
  </si>
  <si>
    <t>SISTEMA GENERAL DE PARTICIPACIONES PRESTACION DE SERVICIOS MUNICIPIO DE TUMACO - NARINO</t>
  </si>
  <si>
    <t>A-03-03-05-001-001-75</t>
  </si>
  <si>
    <t>SISTEMA GENERAL DE PARTICIPACIONES PRESTACION DE SERVICIOS MUNICIPIO DE TUNJA - BOYACA</t>
  </si>
  <si>
    <t>A-03-03-05-001-001-76</t>
  </si>
  <si>
    <t>SISTEMA GENERAL DE PARTICIPACIONES PRESTACION DE SERVICIOS MUNICIPIO DE TURBO - ANTIOUIA</t>
  </si>
  <si>
    <t>A-03-03-05-001-001-77</t>
  </si>
  <si>
    <t>SISTEMA GENERAL DE PARTICIPACIONES PRESTACION DE SERVICIOS MUNICIPIO DE VALLEDUPAR -  CESAR</t>
  </si>
  <si>
    <t>A-03-03-05-001-001-78</t>
  </si>
  <si>
    <t>SISTEMA GENERAL DE PARTICIPACIONES PRESTACION DE SERVICIOS MUNICIPIO DE VILLAVICENCIO - META</t>
  </si>
  <si>
    <t>A-03-03-05-001-001-79</t>
  </si>
  <si>
    <t>SISTEMA GENERAL DE PARTICIPACIONES PRESTACION DE SERVICIOS MUNICIPIO DE QUIBDO - CHOCO</t>
  </si>
  <si>
    <t>A-03-03-05-001-001-80</t>
  </si>
  <si>
    <t>SISTEMA GENERAL DE PARTICIPACIONES PRESTACION DE SERVICIOS MUNICIPIO DE URIBIA - LA GUAJIRA</t>
  </si>
  <si>
    <t>A-03-03-05-001-001-81</t>
  </si>
  <si>
    <t>SISTEMA GENERAL DE PARTICIPACIONES PRESTACION DE SERVICIOS MUNICIPIO DE APARTADO - ANTIOQUIA</t>
  </si>
  <si>
    <t>A-03-03-05-001-001-82</t>
  </si>
  <si>
    <t>SISTEMA GENERAL DE PARTICIPACIONES PRESTACION DE SERVICIOS MUNICIPIO DE FACATATIVA - CUNDINAMARCA</t>
  </si>
  <si>
    <t>A-03-03-05-001-001-83</t>
  </si>
  <si>
    <t>SISTEMA GENERAL DE PARTICIPACIONES PRESTACION DE SERVICIOS MUNICIPIO DE RIOHACHA - LA GUAJIRA</t>
  </si>
  <si>
    <t>A-03-03-05-001-001-84</t>
  </si>
  <si>
    <t>SISTEMA GENERAL DE PARTICIPACIONES PRESTACION DE SERVICIOS MUNICIPIO DE RIONEGRO - ANTIOQUIA</t>
  </si>
  <si>
    <t>A-03-03-05-001-001-85</t>
  </si>
  <si>
    <t>SISTEMA GENERAL DE PARTICIPACIONES PRESTACION DE SERVICIOS MUNICIPIO DE CHIA - CUNDINAMARCA</t>
  </si>
  <si>
    <t>A-03-03-05-001-001-86</t>
  </si>
  <si>
    <t>SISTEMA GENERAL DE PARTICIPACIONES PRESTACION DE SERVICIOS MUNICIPIO DE IPIALES - NARIÑO</t>
  </si>
  <si>
    <t>A-03-03-05-001-001-87</t>
  </si>
  <si>
    <t>SISTEMA GENERAL DE PARTICIPACIONES PRESTACION DE SERVICIOS MUNICIPIO DE JAMUNDI - VALLE DEL CAUCA</t>
  </si>
  <si>
    <t>A-03-03-05-001-001-88</t>
  </si>
  <si>
    <t>SISTEMA GENERAL DE PARTICIPACIONES PRESTACION DE SERVICIOS MUNICIPIO DE MALAMBO - ATLANTICO</t>
  </si>
  <si>
    <t>A-03-03-05-001-001-89</t>
  </si>
  <si>
    <t>SISTEMA GENERAL DE PARTICIPACIONES PRESTACION DE SERVICIOS MUNICIPIO DE MOSQUERA - CUNDINAMARCA</t>
  </si>
  <si>
    <t>A-03-03-05-001-001-90</t>
  </si>
  <si>
    <t>SISTEMA GENERAL DE PARTICIPACIONES PRESTACION DE SERVICIOS MUNICIPIO DE PIE DE CUESTA - SANTANDER</t>
  </si>
  <si>
    <t>A-03-03-05-001-001-91</t>
  </si>
  <si>
    <t>SISTEMA GENERAL DE PARTICIPACIONES PRESTACION DE SERVICIOS MUNICIPIO DE PITALITO - HUILA</t>
  </si>
  <si>
    <t>A-03-03-05-001-001-92</t>
  </si>
  <si>
    <t>SISTEMA GENERAL DE PARTICIPACIONES PRESTACION DE SERVICIOS MUNICIPIO DE SABANETA - ANTIOQUIA</t>
  </si>
  <si>
    <t>A-03-03-05-001-001-93</t>
  </si>
  <si>
    <t>SISTEMA GENERAL DE PARTICIPACIONES PRESTACION DE SERVICIOS MUNICIPIO DE YOPAL - CASANARE</t>
  </si>
  <si>
    <t>A-03-03-05-001-001-94</t>
  </si>
  <si>
    <t>SISTEMA GENERAL DE PARTICIPACIONES PRESTACION DE SERVICIOS MUNICIPIO DE ZIPAQUIRA - CUNDINAMARCA</t>
  </si>
  <si>
    <t>A-03-03-05-001-001-95</t>
  </si>
  <si>
    <t>SISTEMA GENERAL DE PARTICIPACIONES PRESTACION DE SERVICIOS MUNICIPIO DE   YUMBO - VALLE DEL CAUCA</t>
  </si>
  <si>
    <t>A-03-03-05-001-001-96</t>
  </si>
  <si>
    <t>SISTEMA GENERAL DE PARTICIPACIONES PRESTACION DE SERVICIOS MUNICIPIO FUNZA CUNDINAMARCA</t>
  </si>
  <si>
    <t>A-03-03-05-001-001-97</t>
  </si>
  <si>
    <t>SISTEMA GENERAL DE PARTICIPACIONES PRESTACION DE SERVICIOS MUNICIPIO DE LA ESTRELLA - ANTIOQUIA</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</si>
  <si>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</si>
  <si>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</si>
  <si>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</si>
  <si>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</si>
  <si>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</si>
  <si>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</si>
  <si>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</si>
  <si>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</si>
  <si>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</si>
  <si>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</si>
  <si>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</si>
  <si>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</si>
  <si>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</si>
  <si>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</si>
  <si>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</si>
  <si>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</si>
  <si>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</si>
  <si>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</si>
  <si>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</si>
  <si>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</si>
  <si>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</si>
  <si>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</si>
  <si>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</si>
  <si>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</si>
  <si>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</si>
  <si>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</si>
  <si>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A-03-03-05-001-002-132</t>
  </si>
  <si>
    <t>SISTEMA GENERAL DE PARTICIPACIONES - CALIDAD - MUNICIPIO DE LA ESTRELLA - ANTIOQUIA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</si>
  <si>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</si>
  <si>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</si>
  <si>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</si>
  <si>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</si>
  <si>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</si>
  <si>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</si>
  <si>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</si>
  <si>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</si>
  <si>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</si>
  <si>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</si>
  <si>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</si>
  <si>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</si>
  <si>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</si>
  <si>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</si>
  <si>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</si>
  <si>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</si>
  <si>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</si>
  <si>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</si>
  <si>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</si>
  <si>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</si>
  <si>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</si>
  <si>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</si>
  <si>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</si>
  <si>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</si>
  <si>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</si>
  <si>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</si>
  <si>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</si>
  <si>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</si>
  <si>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</si>
  <si>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</si>
  <si>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</si>
  <si>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</si>
  <si>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</si>
  <si>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</si>
  <si>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</si>
  <si>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</si>
  <si>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</si>
  <si>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</si>
  <si>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</si>
  <si>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</si>
  <si>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</si>
  <si>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</si>
  <si>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</si>
  <si>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</si>
  <si>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</si>
  <si>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</si>
  <si>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</si>
  <si>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</si>
  <si>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</si>
  <si>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</si>
  <si>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</si>
  <si>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</si>
  <si>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</si>
  <si>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</si>
  <si>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</si>
  <si>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</si>
  <si>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</si>
  <si>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</si>
  <si>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</si>
  <si>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</si>
  <si>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</si>
  <si>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</si>
  <si>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</si>
  <si>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</si>
  <si>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</si>
  <si>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</si>
  <si>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</si>
  <si>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</si>
  <si>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</si>
  <si>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</si>
  <si>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</si>
  <si>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</si>
  <si>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</si>
  <si>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</si>
  <si>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</si>
  <si>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</si>
  <si>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</si>
  <si>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</si>
  <si>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</si>
  <si>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</si>
  <si>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</si>
  <si>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</si>
  <si>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</si>
  <si>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</si>
  <si>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</si>
  <si>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</si>
  <si>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</si>
  <si>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</si>
  <si>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</si>
  <si>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</si>
  <si>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</si>
  <si>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</si>
  <si>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</si>
  <si>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</si>
  <si>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</si>
  <si>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</si>
  <si>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</si>
  <si>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</si>
  <si>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</si>
  <si>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</si>
  <si>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</si>
  <si>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</si>
  <si>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</si>
  <si>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</si>
  <si>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</si>
  <si>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</si>
  <si>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</si>
  <si>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</si>
  <si>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</si>
  <si>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</si>
  <si>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</si>
  <si>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</si>
  <si>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</si>
  <si>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</si>
  <si>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</si>
  <si>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</si>
  <si>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</si>
  <si>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</si>
  <si>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</si>
  <si>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</si>
  <si>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</si>
  <si>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</si>
  <si>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</si>
  <si>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</si>
  <si>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</si>
  <si>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</si>
  <si>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</si>
  <si>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</si>
  <si>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</si>
  <si>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</si>
  <si>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</si>
  <si>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</si>
  <si>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</si>
  <si>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</si>
  <si>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</si>
  <si>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</si>
  <si>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</si>
  <si>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</si>
  <si>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</si>
  <si>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</si>
  <si>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</si>
  <si>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</si>
  <si>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</si>
  <si>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</si>
  <si>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</si>
  <si>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</si>
  <si>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</si>
  <si>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</si>
  <si>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</si>
  <si>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</si>
  <si>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</si>
  <si>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</si>
  <si>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</si>
  <si>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</si>
  <si>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</si>
  <si>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</si>
  <si>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</si>
  <si>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</si>
  <si>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</si>
  <si>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</si>
  <si>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</si>
  <si>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</si>
  <si>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</si>
  <si>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</si>
  <si>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</si>
  <si>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</si>
  <si>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</si>
  <si>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</si>
  <si>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A-03-03-05-001-002-98</t>
  </si>
  <si>
    <t>SISTEMA GENERAL DE PARTICIPACIONES - CALIDAD- MUNICIPIO DE   YUMBO  - VALLE DEL CAUCA</t>
  </si>
  <si>
    <t>A-03-03-05-001-002-99</t>
  </si>
  <si>
    <t>SISTEMA GENERAL DE PARTICIPACIONES - CALIDAD- MUNICIPIO DE  FUNZA CUNDINAMARCA</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</si>
  <si>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</si>
  <si>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</si>
  <si>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</si>
  <si>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</si>
  <si>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</si>
  <si>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</si>
  <si>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</si>
  <si>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</si>
  <si>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</si>
  <si>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</si>
  <si>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</si>
  <si>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</si>
  <si>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</si>
  <si>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</si>
  <si>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</si>
  <si>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</si>
  <si>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</si>
  <si>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</si>
  <si>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</si>
  <si>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</si>
  <si>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</si>
  <si>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</si>
  <si>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</si>
  <si>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</si>
  <si>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</si>
  <si>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</si>
  <si>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</si>
  <si>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</si>
  <si>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</si>
  <si>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</si>
  <si>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</si>
  <si>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</si>
  <si>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</si>
  <si>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</si>
  <si>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</si>
  <si>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</si>
  <si>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</si>
  <si>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</si>
  <si>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</si>
  <si>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</si>
  <si>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</si>
  <si>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</si>
  <si>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</si>
  <si>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</si>
  <si>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</si>
  <si>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</si>
  <si>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</si>
  <si>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</si>
  <si>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</si>
  <si>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</si>
  <si>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</si>
  <si>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</si>
  <si>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</si>
  <si>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</si>
  <si>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</si>
  <si>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</si>
  <si>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A-03-04-02-007</t>
  </si>
  <si>
    <t>FONDO NACIONAL DE PRESTACIONES SOCIALES DEL MAGISTERIO (DE PENSIONES)</t>
  </si>
  <si>
    <t>A-03-04-02-012</t>
  </si>
  <si>
    <t>INCAPACIDADES Y LICENCIAS DE MATERNIDAD Y PATERNIDAD (NO DE PENSIONES)</t>
  </si>
  <si>
    <t xml:space="preserve">SG - SUB TALENTOHUMAN - </t>
  </si>
  <si>
    <t>A-03-04-02-012-001</t>
  </si>
  <si>
    <t>INCAPACIDADES (NO DE PENSIONES)</t>
  </si>
  <si>
    <t>A-03-04-02-012-002</t>
  </si>
  <si>
    <t>LICENCIAS DE MATERNIDAD Y PATERNIDAD (NO DE PENSIONES)</t>
  </si>
  <si>
    <t>A-03-04-02-031</t>
  </si>
  <si>
    <t>FONDO NACIONAL DE PRESTACIONES SOCIALES DEL MAGISTERIO (NO DE PENSIONES)</t>
  </si>
  <si>
    <t>A-03-04-02-083</t>
  </si>
  <si>
    <t>RECURSOS PARA TRANSFERIR AL FONDO NACIONAL DE PRESTACIONES SOCIALES DEL MAGISTERIO, PREVIA REVISIÓN FALTANTE DE CESANTÍAS</t>
  </si>
  <si>
    <t>A-03-04-03-006</t>
  </si>
  <si>
    <t>CONCURRENCIA NACIÓN PASIVO PENSIONAL LEYES 1151/2007 Y 1371/2009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</si>
  <si>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</si>
  <si>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</si>
  <si>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</si>
  <si>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</si>
  <si>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</si>
  <si>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</si>
  <si>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</si>
  <si>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</si>
  <si>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</si>
  <si>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</si>
  <si>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</si>
  <si>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</si>
  <si>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A-03-06-01-002</t>
  </si>
  <si>
    <t>PROGRAMAS DE REHABILITACIÓN PARA ADULTOS CIEGOS - CONVENIO CON EL CENTRO DE REHABILITACIÓN PARA ADULTOS CIEGOS -CRAC-</t>
  </si>
  <si>
    <t>2800</t>
  </si>
  <si>
    <t xml:space="preserve">VEPBM- SUB PERMANEN - </t>
  </si>
  <si>
    <t>A-03-06-01-017</t>
  </si>
  <si>
    <t>A-03-10</t>
  </si>
  <si>
    <t>SENTENCIAS Y CONCILIACIONES</t>
  </si>
  <si>
    <t xml:space="preserve">OFIC. ASESORJURIDICA - </t>
  </si>
  <si>
    <t>A-03-10-01-001</t>
  </si>
  <si>
    <t>SENTENCIAS</t>
  </si>
  <si>
    <t>A-03-10-01-002</t>
  </si>
  <si>
    <t>CONCILIACIONES</t>
  </si>
  <si>
    <t>A-03-11-05-001</t>
  </si>
  <si>
    <t>FUNDACIÓN COLEGIO MAYOR DE SAN BARTOLOMÉ (LEY 72/83)</t>
  </si>
  <si>
    <t>2700</t>
  </si>
  <si>
    <t xml:space="preserve">VEPBM- SUB DEACCESO - </t>
  </si>
  <si>
    <t>A-08-01</t>
  </si>
  <si>
    <t>IMPUESTOS</t>
  </si>
  <si>
    <t xml:space="preserve">SG - SUB ADMINISTRATI - </t>
  </si>
  <si>
    <t>A-08-01-02-001</t>
  </si>
  <si>
    <t>IMPUESTO PREDIAL Y SOBRETASA AMBIENTAL</t>
  </si>
  <si>
    <t>A-08-01-02-006</t>
  </si>
  <si>
    <t>IMPUESTO SOBRE VEHÍCULOS AUTOMOTORES</t>
  </si>
  <si>
    <t>A-08-03</t>
  </si>
  <si>
    <t>TASAS Y DERECHOS ADMINISTRATIVOS</t>
  </si>
  <si>
    <t>A-08-04-01</t>
  </si>
  <si>
    <t>CUOTA DE FISCALIZACIÓN Y AUDITAJE</t>
  </si>
  <si>
    <t xml:space="preserve">SECRETARIA  GENERAL - </t>
  </si>
  <si>
    <t xml:space="preserve">Responsable </t>
  </si>
  <si>
    <t>Articulación MIPG y SIG</t>
  </si>
  <si>
    <t>Ficha técnica</t>
  </si>
  <si>
    <t>Alineación políticas transversales</t>
  </si>
  <si>
    <t>Alineación con otros compromisos</t>
  </si>
  <si>
    <t>Programación de metas cuatrienio</t>
  </si>
  <si>
    <t>Avances cuatrienio</t>
  </si>
  <si>
    <t>Despacho o dirección</t>
  </si>
  <si>
    <t>Dimensión MIPG</t>
  </si>
  <si>
    <t>Objetivo del SIG</t>
  </si>
  <si>
    <t>Proceso del SIG</t>
  </si>
  <si>
    <t>Meta Objetivos de Desarrollo Sostenible (ODS)</t>
  </si>
  <si>
    <t>Transformación</t>
  </si>
  <si>
    <t>Pilar</t>
  </si>
  <si>
    <t xml:space="preserve">Catalizador </t>
  </si>
  <si>
    <t>Componente</t>
  </si>
  <si>
    <t>Eje estratégico</t>
  </si>
  <si>
    <t>ID Indicador</t>
  </si>
  <si>
    <t>Nombre del indicador</t>
  </si>
  <si>
    <t>Tipo de indicador</t>
  </si>
  <si>
    <t>Tipo de acumulación</t>
  </si>
  <si>
    <t>Fórmula de cálculo</t>
  </si>
  <si>
    <t>Unidad de medida</t>
  </si>
  <si>
    <t>Periodicidad</t>
  </si>
  <si>
    <t>Días de rezago</t>
  </si>
  <si>
    <t>Medio de verificación</t>
  </si>
  <si>
    <t>Origen</t>
  </si>
  <si>
    <t xml:space="preserve">Macrometa </t>
  </si>
  <si>
    <t>Étnicos - Indígenas</t>
  </si>
  <si>
    <t>Étnicos - Comunidad Negra, Afrocolombiana, Raizal y Palenquera</t>
  </si>
  <si>
    <t>Étnicos - Rrom</t>
  </si>
  <si>
    <t>Equidad de la Mujer</t>
  </si>
  <si>
    <t>Discapacidad</t>
  </si>
  <si>
    <t>TIC</t>
  </si>
  <si>
    <t>CTeI</t>
  </si>
  <si>
    <t>Iniciativas PPI</t>
  </si>
  <si>
    <t>Derechos Humanos</t>
  </si>
  <si>
    <t xml:space="preserve">Pactos Territoriales </t>
  </si>
  <si>
    <r>
      <t xml:space="preserve">CONPES 
</t>
    </r>
    <r>
      <rPr>
        <sz val="11"/>
        <color theme="0"/>
        <rFont val="Calibri"/>
        <family val="2"/>
        <scheme val="minor"/>
      </rPr>
      <t>(Número documento )</t>
    </r>
  </si>
  <si>
    <t>Otros</t>
  </si>
  <si>
    <t>Línea Base 2022</t>
  </si>
  <si>
    <t>Meta 2023</t>
  </si>
  <si>
    <t>Meta 2024</t>
  </si>
  <si>
    <t>Meta 2025</t>
  </si>
  <si>
    <t>Meta 2026</t>
  </si>
  <si>
    <t>Meta cuatrienio</t>
  </si>
  <si>
    <t>Avance 2023</t>
  </si>
  <si>
    <t>Avance 2024</t>
  </si>
  <si>
    <t>Avance 2025</t>
  </si>
  <si>
    <t>Avance 2026</t>
  </si>
  <si>
    <t>Meta enero</t>
  </si>
  <si>
    <t>Meta febrero</t>
  </si>
  <si>
    <t>Meta marzo</t>
  </si>
  <si>
    <t>Meta abril</t>
  </si>
  <si>
    <t>Meta mayo</t>
  </si>
  <si>
    <t>Meta junio</t>
  </si>
  <si>
    <t>Meta julio</t>
  </si>
  <si>
    <t>Meta agosto</t>
  </si>
  <si>
    <t>Meta septiembre</t>
  </si>
  <si>
    <t>Meta octubre</t>
  </si>
  <si>
    <t>Meta noviembre</t>
  </si>
  <si>
    <t>Meta diciembre</t>
  </si>
  <si>
    <t>llave_ID</t>
  </si>
  <si>
    <r>
      <t xml:space="preserve">MPC
</t>
    </r>
    <r>
      <rPr>
        <sz val="11"/>
        <color theme="0"/>
        <rFont val="Calibri"/>
        <family val="2"/>
        <scheme val="minor"/>
      </rPr>
      <t>Mesa Permanente de Concertación</t>
    </r>
  </si>
  <si>
    <r>
      <t xml:space="preserve">MRA
</t>
    </r>
    <r>
      <rPr>
        <sz val="11"/>
        <color theme="0"/>
        <rFont val="Calibri"/>
        <family val="2"/>
        <scheme val="minor"/>
      </rPr>
      <t>Mesa Regional Amazónica</t>
    </r>
  </si>
  <si>
    <r>
      <t xml:space="preserve"> CRIC
</t>
    </r>
    <r>
      <rPr>
        <sz val="11"/>
        <color theme="0"/>
        <rFont val="Calibri"/>
        <family val="2"/>
        <scheme val="minor"/>
      </rPr>
      <t>Consejo Regional Indígena del Cauca</t>
    </r>
  </si>
  <si>
    <r>
      <t xml:space="preserve"> CRIDEC
</t>
    </r>
    <r>
      <rPr>
        <sz val="11"/>
        <color theme="0"/>
        <rFont val="Calibri"/>
        <family val="2"/>
        <scheme val="minor"/>
      </rPr>
      <t>Consejo Regional Indígena de Caldas</t>
    </r>
  </si>
  <si>
    <r>
      <t xml:space="preserve"> CRIHU
</t>
    </r>
    <r>
      <rPr>
        <sz val="11"/>
        <color theme="0"/>
        <rFont val="Calibri"/>
        <family val="2"/>
        <scheme val="minor"/>
      </rPr>
      <t>Consejo Regional Indígena del Huila</t>
    </r>
  </si>
  <si>
    <t>Otras mesas</t>
  </si>
  <si>
    <t>Sigla Dirección</t>
  </si>
  <si>
    <t>Catalizador</t>
  </si>
  <si>
    <t>Eje de transformación</t>
  </si>
  <si>
    <t>Direccionamiento Estratégico.</t>
  </si>
  <si>
    <t>2. Aumentar los niveles de satisfacción del cliente y de los grupos de valor.</t>
  </si>
  <si>
    <t>Implementación de la política</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</si>
  <si>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</si>
  <si>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2. Seguridad humana y justicia social</t>
  </si>
  <si>
    <t>2. Superación de privaciones como fundamento de la dignidad humana y condiciones básicas para el bienestar</t>
  </si>
  <si>
    <t>3. Educación de calidad para reducir la desigualdad</t>
  </si>
  <si>
    <t>b. Resignificación de la jornada escolar: más que tiempo</t>
  </si>
  <si>
    <t xml:space="preserve">2. Implementación del Programa Tutorias para el aprendizaje y la Formación Integral (PTAFI 3.0) </t>
  </si>
  <si>
    <t>Número de docentes y directivos docentes que participan en procesos de formación y/o acompañamiento situado</t>
  </si>
  <si>
    <t>Número</t>
  </si>
  <si>
    <t>Semestral</t>
  </si>
  <si>
    <t>Institucional</t>
  </si>
  <si>
    <t>Educación Integral</t>
  </si>
  <si>
    <t>DC_PBM</t>
  </si>
  <si>
    <t>T_2</t>
  </si>
  <si>
    <t>Eje_E_2</t>
  </si>
  <si>
    <t>3. Expansión de capacidades: más y mejores oportunidades de la población para lograr sus proyectos de vida</t>
  </si>
  <si>
    <t>c. Dignificación y desarrollo de la profesión docente para una educación de calidad</t>
  </si>
  <si>
    <t>1. Fortalecimiento de capacidades para el desarrollo de competencias de docentes y directivos docentes.</t>
  </si>
  <si>
    <t>Número de educadores de educación inicial, preescolar, básica y media beneficiados con programas de Formación continua.</t>
  </si>
  <si>
    <t xml:space="preserve">Acumulado </t>
  </si>
  <si>
    <t>Anual</t>
  </si>
  <si>
    <t>Eje_E_4</t>
  </si>
  <si>
    <t>Número de educadores de educación inicial, preescolar, básica y media beneficiados con programas de posgrado.</t>
  </si>
  <si>
    <t>f. Gestión territorial educativa y comunitaria</t>
  </si>
  <si>
    <t>3. Fortalecimiento y relacionamiento con los sistemas educativos étnicos y de las comunidades campesinas.</t>
  </si>
  <si>
    <t>Número de entidades territoriales que desarrollan la implementación de la Cátedra de Estudios Afrocolombianos</t>
  </si>
  <si>
    <t>Trimestral</t>
  </si>
  <si>
    <t>Eje_E_5</t>
  </si>
  <si>
    <t>1. Aumentar de manera sostenida el Índice Anual de Desempeño Institucional.</t>
  </si>
  <si>
    <t>g. Educación media para la construcción de proyectos de vida.</t>
  </si>
  <si>
    <t>1. Implementación de estrategias de acceso, permanencia y calidad para el fortalecimiento de la Educación Media.</t>
  </si>
  <si>
    <t>Tasa de tránsito inmediato de grado 9 a grado 10</t>
  </si>
  <si>
    <t>Resultado</t>
  </si>
  <si>
    <t xml:space="preserve">Flujo </t>
  </si>
  <si>
    <t>Porcentaje</t>
  </si>
  <si>
    <t>Eje_E_3</t>
  </si>
  <si>
    <t>Establecimientos educativos que incorporan la formación integral y la educación CRESE (ciudadana, para la reconciliación, antirracista, socioemocional y para el cambio climático) en prácticas pedagógicas basadas en la realidad</t>
  </si>
  <si>
    <t>PND - Sectorial</t>
  </si>
  <si>
    <t>Establecimientos educativos que implementan evaluación de formación integral y de educación CRESE (ciudadana, para la reconciliación, antirracista, socioemocional y para el cambio climático) con enfoques étnicos y poblacionales</t>
  </si>
  <si>
    <t>Estudiantes de grados transición a sexto en establecimientos educativos oficiales beneficiarios de programas para promover el desarrollo integral y reducir brechas y rezagos de los aprendizajes</t>
  </si>
  <si>
    <t>Porcentaje de Establecimientos Educativos rurales en categoría de desempeño D en las pruebas Saber 11</t>
  </si>
  <si>
    <t xml:space="preserve">Reducción </t>
  </si>
  <si>
    <t>T_2_C_2</t>
  </si>
  <si>
    <t>T_2_C_2_ET_1</t>
  </si>
  <si>
    <t>T_2_C_2_ET_1_CPT_2</t>
  </si>
  <si>
    <t>Establecimientos educativos oficiales con ampliación y/o resignificación del tiempo escolar para la formación integral</t>
  </si>
  <si>
    <t>Capacidad</t>
  </si>
  <si>
    <t>Índice del desempeño satisfactorio de los estudiantes del sector oficial de los grados 5 y 9 que participan en las pruebas Saber Lenguaje</t>
  </si>
  <si>
    <t>Índice del desempeño satisfactorio de los estudiantes del sector oficial de los grados 5 y 9 que participan en las pruebas Saber matemáticas</t>
  </si>
  <si>
    <t>Porcentaje de estudiantes de educación media beneficiados con programas para garantizar el tránsito inmediato a educación posmedia</t>
  </si>
  <si>
    <t>T_2_C_2_ET_1_CPT_7</t>
  </si>
  <si>
    <t>Porcentaje de estudiantes en establecimientos educativos oficiales con ampliación de jornada</t>
  </si>
  <si>
    <t>Porcentaje de avance en el diseño, concertación e implementación del programa de educación propia para el pueblo Rrom</t>
  </si>
  <si>
    <t>PND - Étnicos</t>
  </si>
  <si>
    <t>T_2_C_2_ET_1_CPT_6</t>
  </si>
  <si>
    <t>Proyectos Educativos Comunitarios apoyados que potencien los sistemas productivos y la soberanía alimentaria basados en el sistema de conocimiento y estructuras propias</t>
  </si>
  <si>
    <t>Proyectos Educativos Comunitarios PEC – o como lo denomine cada pueblo financiados para el diagnostico, construcción, valoración, revisados e implementados</t>
  </si>
  <si>
    <t>Docentes y directivos docentes etnoeducadores de las comunidades Negras Afrocolombianas Raizales y Palenqueras beneficiados con las becas en maestría en Educación Intercultural</t>
  </si>
  <si>
    <t>T_2_C_2_ET_1_CPT_3</t>
  </si>
  <si>
    <t>Número de entidades territoriales certificadas acompañadas para el fortalecimiento e implementación de estrategias de educación inclusiva (discapacidad, talentos excepcionales y transtornos del aprendizaje)</t>
  </si>
  <si>
    <t>e. Currículos para la justicia social.</t>
  </si>
  <si>
    <t>Porcentaje de avance en el diseño y apropiación de lineamientos curriculares en el marco de la formación integral y CRESE.</t>
  </si>
  <si>
    <t>T_2_C_2_ET_1_CPT_5</t>
  </si>
  <si>
    <t>A350</t>
  </si>
  <si>
    <t>Porcentaje de municipios priorizados que cuentan con instituciones de educación media técnica que incorporan la formación técnica agropecuaria en la educación media (décimo y once) en municipios PDET.</t>
  </si>
  <si>
    <t>PMI</t>
  </si>
  <si>
    <t>Información de las acciones</t>
  </si>
  <si>
    <t>Avances esperados</t>
  </si>
  <si>
    <t>llave_hito</t>
  </si>
  <si>
    <t>ID Línea de acción</t>
  </si>
  <si>
    <t xml:space="preserve">Línea de acción </t>
  </si>
  <si>
    <t>ID Acción</t>
  </si>
  <si>
    <t>Acción</t>
  </si>
  <si>
    <t>Peso (%)</t>
  </si>
  <si>
    <t>Fecha inicial</t>
  </si>
  <si>
    <t>Fecha final</t>
  </si>
  <si>
    <t>Punto crítico</t>
  </si>
  <si>
    <t>%Avance esperado enero</t>
  </si>
  <si>
    <t>% Avance enero</t>
  </si>
  <si>
    <t>Avance cualitativo Acción enero</t>
  </si>
  <si>
    <t>Validado enero</t>
  </si>
  <si>
    <t>Observaciones de validación enero</t>
  </si>
  <si>
    <t>%Avance esperado febrero</t>
  </si>
  <si>
    <t>% Avance febrero</t>
  </si>
  <si>
    <t>Avance cualitativo Acción febrero</t>
  </si>
  <si>
    <t>Validado febrero</t>
  </si>
  <si>
    <t>Observaciones de validación febrero</t>
  </si>
  <si>
    <t>%Avance esperado marzo</t>
  </si>
  <si>
    <t>% Avance marzo</t>
  </si>
  <si>
    <t>Avance cualitativo Acción marzo</t>
  </si>
  <si>
    <t>Validado marzo</t>
  </si>
  <si>
    <t>Observaciones de validación marzo</t>
  </si>
  <si>
    <t>%Avance esperado abril</t>
  </si>
  <si>
    <t>% Avance abril</t>
  </si>
  <si>
    <t>Avance cualitativo Acción abril</t>
  </si>
  <si>
    <t>Validado abril</t>
  </si>
  <si>
    <t>Observaciones de validación abril</t>
  </si>
  <si>
    <t>%Avance esperado mayo</t>
  </si>
  <si>
    <t>% Avance mayo</t>
  </si>
  <si>
    <t>Avance cualitativo Acción mayo</t>
  </si>
  <si>
    <t>Validado mayo</t>
  </si>
  <si>
    <t>Observaciones de validación mayo</t>
  </si>
  <si>
    <t>%Avance esperado junio</t>
  </si>
  <si>
    <t>% Avance junio</t>
  </si>
  <si>
    <t>Avance cualitativo Acción junio</t>
  </si>
  <si>
    <t>Validado junio</t>
  </si>
  <si>
    <t>Observaciones de validación junio</t>
  </si>
  <si>
    <t>%Avance esperado julio</t>
  </si>
  <si>
    <t>% Avance julio</t>
  </si>
  <si>
    <t>Avance cualitativo Acción julio</t>
  </si>
  <si>
    <t>Validado julio</t>
  </si>
  <si>
    <t>Observaciones de validación julio</t>
  </si>
  <si>
    <t>%Avance esperado agosto</t>
  </si>
  <si>
    <t>% Avance agosto</t>
  </si>
  <si>
    <t>Avance cualitativo Acción agosto</t>
  </si>
  <si>
    <t>Validado agosto</t>
  </si>
  <si>
    <t>Observaciones de validación agosto</t>
  </si>
  <si>
    <t>%Avance esperado septiembre</t>
  </si>
  <si>
    <t>% Avance septiembre</t>
  </si>
  <si>
    <t>Avance cualitativo Acción septiembre</t>
  </si>
  <si>
    <t>Validado septiembre</t>
  </si>
  <si>
    <t>Observaciones de validación septiembre</t>
  </si>
  <si>
    <t>%Avance esperado octubre</t>
  </si>
  <si>
    <t>% Avance octubre</t>
  </si>
  <si>
    <t>Avance cualitativo Acción octubre</t>
  </si>
  <si>
    <t>Validado octubre</t>
  </si>
  <si>
    <t>Observaciones de validación octubre</t>
  </si>
  <si>
    <t>%Avance esperado noviembre</t>
  </si>
  <si>
    <t>% Avance noviembre</t>
  </si>
  <si>
    <t>Avance cualitativo Acción noviembre</t>
  </si>
  <si>
    <t>Validado noviembre</t>
  </si>
  <si>
    <t>Observaciones de validación noviembre</t>
  </si>
  <si>
    <t>%Avance esperado diciembre</t>
  </si>
  <si>
    <t>% Avance diciembre</t>
  </si>
  <si>
    <t>Reporte cualitativo diciembre</t>
  </si>
  <si>
    <t>Validado diciembre</t>
  </si>
  <si>
    <t>% Cumpliemiento diciembre</t>
  </si>
  <si>
    <t>Observaciones de validación diciembre</t>
  </si>
  <si>
    <t>Eje estrategico</t>
  </si>
  <si>
    <t>TRANSVERSALES_</t>
  </si>
  <si>
    <t>SG - SUB TALENTOHUMAN</t>
  </si>
  <si>
    <t>A_01_02_01</t>
  </si>
  <si>
    <t>A_01_02_02</t>
  </si>
  <si>
    <t>A-02-01-01-004-009</t>
  </si>
  <si>
    <t>A_03_02_02</t>
  </si>
  <si>
    <t>VPBM_</t>
  </si>
  <si>
    <t>VES_</t>
  </si>
  <si>
    <t>VES - DIR DE CALIDAD</t>
  </si>
  <si>
    <t>VES - SUB DESARROLLO</t>
  </si>
  <si>
    <t>A-03-03-04-065</t>
  </si>
  <si>
    <t>A-03-03-05-001-001</t>
  </si>
  <si>
    <t>PRESTACIÓN DE SERVICIO EDUCATIVO</t>
  </si>
  <si>
    <t>A-03-03-05-001-003</t>
  </si>
  <si>
    <t>CANCELACIÓN DE PRESTACIONES SOCIALES DEL MAGISTERIO</t>
  </si>
  <si>
    <t>A-03-03-05-001-002</t>
  </si>
  <si>
    <t>CALIDAD</t>
  </si>
  <si>
    <t>A-03-04-02-001</t>
  </si>
  <si>
    <t>MESADAS PENSIONALES (DE PENSIONES)</t>
  </si>
  <si>
    <t>A-03-04-02-001-002</t>
  </si>
  <si>
    <t>MESADAS PENSIONALES A CARGO DE LA ENTIDAD (DE PENSIONES)</t>
  </si>
  <si>
    <t>VEPBM- SUB PERMANEN</t>
  </si>
  <si>
    <t>CONTRATACIÓN DIRECTA / CONVENIO MARCO</t>
  </si>
  <si>
    <t>VEPBM- SUB DEACCESO</t>
  </si>
  <si>
    <t>SG - SUB ADMINISTRATI</t>
  </si>
  <si>
    <t>Etiquetas de fila</t>
  </si>
  <si>
    <t>Suma de Valor estimado para 2024</t>
  </si>
  <si>
    <t>20203A</t>
  </si>
  <si>
    <t xml:space="preserve">VEPBM- SUB CALIDADPI - </t>
  </si>
  <si>
    <t xml:space="preserve">VEPBM-SUB COBERTURPI - </t>
  </si>
  <si>
    <t xml:space="preserve">VEPBM-DIR PRIMERAINF - </t>
  </si>
  <si>
    <t>20203B</t>
  </si>
  <si>
    <t xml:space="preserve">VEPBM-SUB FOMENTOCOM - </t>
  </si>
  <si>
    <t xml:space="preserve">VEPBM-SUB REFERENTES - </t>
  </si>
  <si>
    <t>VICEMINISTER. BASICA -</t>
  </si>
  <si>
    <t>Servicio de educacion formal por modelos educativos flexibles</t>
  </si>
  <si>
    <t>adición fondo media/ componentes jovenes en paz (para la OAPF esto debería estar asociado al componente H y está mal el numero del producto)</t>
  </si>
  <si>
    <t>VEPBM-SUB REFERENTES - BM</t>
  </si>
  <si>
    <t>(en blanco)</t>
  </si>
  <si>
    <t>20203F</t>
  </si>
  <si>
    <t xml:space="preserve">VEPBM- DIR COBERTURA - </t>
  </si>
  <si>
    <t>logistica</t>
  </si>
  <si>
    <t>20203H</t>
  </si>
  <si>
    <t>viaticos</t>
  </si>
  <si>
    <t>20204B</t>
  </si>
  <si>
    <t xml:space="preserve">OFIC. INNOVACIONEDUC - </t>
  </si>
  <si>
    <t>Subdirección Administrativa</t>
  </si>
  <si>
    <t>Oficina Asesora de Tecnología</t>
  </si>
  <si>
    <t>Total general</t>
  </si>
  <si>
    <t>20203C</t>
  </si>
  <si>
    <t>Servicio de educacion informal</t>
  </si>
  <si>
    <t>Servicio de fortalecimiento a las capacidades de los docentes de educacion inicial, preescolar, basica y media</t>
  </si>
  <si>
    <t>VEPBM-DIR DE CALIDAD - BM</t>
  </si>
  <si>
    <t>en esta relación no están teniendo en cuenta que la dir calidad tiene $3150m de rec 10</t>
  </si>
  <si>
    <t>VEPBM- SUB CALIDADPI - BM</t>
  </si>
  <si>
    <t xml:space="preserve">VEPBM-SUB RECURSOSH - </t>
  </si>
  <si>
    <t>Servicio de monitoreo y seguimiento a la gestión del sector educativo</t>
  </si>
  <si>
    <t>Oficina Asesora de Juridica</t>
  </si>
  <si>
    <t>201020</t>
  </si>
  <si>
    <t>sistema de información PAFI</t>
  </si>
  <si>
    <t>ESTE COMPONENTE NO EXISTE EN EL PROYECTO DE INVERSIÓN; SI ESTÁ ASOCIADO A LAS ESTRATEGIAS DE DOCENTES DEBERÍA IR POR PODER PEDAGOGICO</t>
  </si>
  <si>
    <t>Servicios de evaluación de las estrategias educativas implementadas en la educación inicial, preeescolar, básica y media</t>
  </si>
  <si>
    <t>LOGISTICA</t>
  </si>
  <si>
    <t>DEBE CREARSE UN COMPONENTE H PARA SITUAR ESTE RECURSO</t>
  </si>
  <si>
    <t xml:space="preserve">VEPBM- SUB FORTALECI - </t>
  </si>
  <si>
    <t>VEPBM- SUB MONITOREO -</t>
  </si>
  <si>
    <t>´2201089</t>
  </si>
  <si>
    <t xml:space="preserve">VEPBM-DIR FORTALECIM - </t>
  </si>
  <si>
    <t>MINISTERIO DE EDUCACIÓN NACIONAL</t>
  </si>
  <si>
    <t>OFICINA ASESORA DE PLANEACIÓN Y FINANZAS</t>
  </si>
  <si>
    <t>BALANCE DISTRIBUCIÓN PRESUPUESTO DE INVERSIÓN VIGENCIA 2024</t>
  </si>
  <si>
    <t>1. EDUCACIÓN INICIAL EN EL MARCO DE LA ATENCIÓN INTEGRAL</t>
  </si>
  <si>
    <t>2. FORMACIÓN INTEGRAL</t>
  </si>
  <si>
    <t>BPIN</t>
  </si>
  <si>
    <t>Nombre corto Proyecto</t>
  </si>
  <si>
    <t xml:space="preserve">Codigo ptal </t>
  </si>
  <si>
    <t>CodigoProducto</t>
  </si>
  <si>
    <t>Nombre producto mga</t>
  </si>
  <si>
    <t>Cod.Obj.Gasto</t>
  </si>
  <si>
    <t xml:space="preserve">Nombre Objeto Gasto </t>
  </si>
  <si>
    <t>Apropiación Proyecto</t>
  </si>
  <si>
    <t>Despacho/ Dirección</t>
  </si>
  <si>
    <t xml:space="preserve">Distribuido Resolución MEN 003_2024 </t>
  </si>
  <si>
    <t>Recursos pendientes por distribuir MEN</t>
  </si>
  <si>
    <t>Ampliacion oferta prejardin y jardin con enfasis en la ruralidad dispersa</t>
  </si>
  <si>
    <t>Mejoramiento hacia la atención integral</t>
  </si>
  <si>
    <t>Coordinación oferta intersectorial</t>
  </si>
  <si>
    <t>Implementación PTA-FI</t>
  </si>
  <si>
    <t>Evaluacion de la formación integral</t>
  </si>
  <si>
    <t>Búsqueda Activa</t>
  </si>
  <si>
    <t>Estrategias de calidad</t>
  </si>
  <si>
    <t>Formación Docente</t>
  </si>
  <si>
    <t>Bienestar laboral y dignificación de la labor docente</t>
  </si>
  <si>
    <t>Reconocimiento de los saberes y fortalezas pedagogicas territorios</t>
  </si>
  <si>
    <t>Colegios y comunidades</t>
  </si>
  <si>
    <t>Fortalecimiento de las capacidades de gestión de las ETC</t>
  </si>
  <si>
    <t>Atención diferencial a 37 ETC priorizadas</t>
  </si>
  <si>
    <t>Acceso al derecho a la educacion</t>
  </si>
  <si>
    <t>Fortalecimiento infraestructura PBM</t>
  </si>
  <si>
    <t>Infraestructura EPBM</t>
  </si>
  <si>
    <t>C-2201-0700-0016</t>
  </si>
  <si>
    <t>CONSTRUCCIÓN , MEJORAMIENTO Y DOTACIÓN DE ESPACIOS DE APRENDIZAJE PARA PRESTACIÓN DEL SERVICIO EDUCATIVO E IMPLEMENTACIÓN DE ESTRATEGIAS DE CALIDAD Y COBERTURA NACIONAL</t>
  </si>
  <si>
    <t>C-2201-0700-0016-201020</t>
  </si>
  <si>
    <t>SERVICIO DE ASISTENCIA TÉCNICA EN EDUCACIÓN INICIAL, PREESCOLAR, BÁSICA Y MEDIA</t>
  </si>
  <si>
    <t>VEPBM/ SubAcc</t>
  </si>
  <si>
    <t>INSTITUCIONES EDUCATIVAS FORTALECIDAS</t>
  </si>
  <si>
    <t>SERVICIOS DE INFORMACIÓN EN MATERIA EDUCATIVA</t>
  </si>
  <si>
    <t>INFRAESTRUCTURA EDUCATIVA CONSTRUIDA</t>
  </si>
  <si>
    <t>INFRAESTRUCTURA EDUCATIVA MEJORADA</t>
  </si>
  <si>
    <t>CAF</t>
  </si>
  <si>
    <t xml:space="preserve">Educación Integral </t>
  </si>
  <si>
    <t>C-2201-0700-0020</t>
  </si>
  <si>
    <t>TRANSFORMACIÓN  DE LA EDUCACIÓN INICIAL, PREESCOLAR, BÁSICA Y MEDIA CON ENFOQUE INTEGRAL PARA LA REDUCCIÓN DE DESIGUALDADES Y CONSTRUCCIÓN DE LA PAZ  NACIONAL</t>
  </si>
  <si>
    <t>C-2201-0700-0020-20203A</t>
  </si>
  <si>
    <t>DOCUMENTOS DE LINEAMIENTOS TÉCNICOS</t>
  </si>
  <si>
    <t>SERVICIO EDUCACIÓN FORMAL POR MODELOS EDUCATIVOS FLEXIBLES</t>
  </si>
  <si>
    <t>AMBIENTES DE APRENDIZAJE PARA LA EDUCACIÓN INICIAL PREESCOLAR, BÁSICA Y MEDIA DOTADOS</t>
  </si>
  <si>
    <t>VEPBM/ DPI</t>
  </si>
  <si>
    <t>SERVICIO DE ASISTENCIA TÉCNICA</t>
  </si>
  <si>
    <t>C-2201-0700-0020-20203B</t>
  </si>
  <si>
    <t>VEPBM/ DCAL</t>
  </si>
  <si>
    <t>VEPBM/ Despacho</t>
  </si>
  <si>
    <t>PENDIENTE POR DISTRIBUIR</t>
  </si>
  <si>
    <t>C-2201-0700-0020-20203F</t>
  </si>
  <si>
    <t>VEPBM/ DCYE</t>
  </si>
  <si>
    <t>C-2201-0700-0020-20203H</t>
  </si>
  <si>
    <t>C-2201-0700-0020-20204B</t>
  </si>
  <si>
    <t>Despacho Ministra/ Of Innov</t>
  </si>
  <si>
    <t>Despacho VEPBM</t>
  </si>
  <si>
    <t>Poder Pedagógico</t>
  </si>
  <si>
    <t>C-2201-0700-0023</t>
  </si>
  <si>
    <t>FORTALECIMIENTO DE LAS CAPACIDADES Y CONDICIONES DE BIENESTAR QUE DIGNIFIQUEN LA LABOR DOCENTE EN EDUCACIÓN INICIAL, PREESCOLAR, BÁSICA Y MEDIA.    NACIONAL</t>
  </si>
  <si>
    <t>C-2201-0700-0023-20203C</t>
  </si>
  <si>
    <t>SERVICIO DE EDUCACIÓN INFORMAL</t>
  </si>
  <si>
    <t>SERVICIO DE FORTALECIMIENTO A LAS CAPACIDADES DE LOS DOCENTES DE EDUCACIÓN INICIAL, PREESCOLAR, BÁSICA Y MEDIA</t>
  </si>
  <si>
    <t>DFGT</t>
  </si>
  <si>
    <t>SERVICIO DE MONITOREO Y SEGUIMIENTO</t>
  </si>
  <si>
    <t>C-2201-0700-0024</t>
  </si>
  <si>
    <t>FORTALECIMIENTO DE LAS CAPACIDADES TERRITORIALES PARA LA GESTIÓN EDUCATIVA CON ÉNFASIS EN ZONAS RURALES NACIONAL</t>
  </si>
  <si>
    <t>C-2201-0700-0024-20203A</t>
  </si>
  <si>
    <t>SERVICIO DE ALFABETIZACIÓN</t>
  </si>
  <si>
    <t>DCYE</t>
  </si>
  <si>
    <t>SERVICIO DE ATENCIÓN INTEGRAL PARA LA PRIMERA INFANCIA</t>
  </si>
  <si>
    <t>DPI</t>
  </si>
  <si>
    <t>SERVICIOS DE INFORMACIÓN IMPLEMENTADO</t>
  </si>
  <si>
    <t>C-2201-0700-0024-20203F</t>
  </si>
  <si>
    <t>BID1</t>
  </si>
  <si>
    <t>NECESIDADES ADICIONALES</t>
  </si>
  <si>
    <t>OAPF</t>
  </si>
  <si>
    <t>C-2201-0700-0024-20203G</t>
  </si>
  <si>
    <t>C-2201-0700-0024-20203H</t>
  </si>
  <si>
    <t>LO AJUSTE A ASISTENCIA TECNICA</t>
  </si>
  <si>
    <t>20203G</t>
  </si>
  <si>
    <t>Etiquetas de columna</t>
  </si>
  <si>
    <t>3. Redes</t>
  </si>
  <si>
    <t>Reconocimiento de los saberes y fortalezas pedagogicas de los territorios</t>
  </si>
  <si>
    <t>Ejes estratégicos PSE</t>
  </si>
  <si>
    <t>Estrategias PEI</t>
  </si>
  <si>
    <t>Capacidades Territoriales</t>
  </si>
  <si>
    <t xml:space="preserve">Total </t>
  </si>
  <si>
    <t>Total costo inversión implementación estrategias VEPBM</t>
  </si>
  <si>
    <t xml:space="preserve">Estrategias </t>
  </si>
  <si>
    <t>Transformación_T</t>
  </si>
  <si>
    <t>Pilar_C</t>
  </si>
  <si>
    <t>Catalizador_ET</t>
  </si>
  <si>
    <t>Componentes_CPT</t>
  </si>
  <si>
    <t>Eje_E_1</t>
  </si>
  <si>
    <t>Eje_E_6</t>
  </si>
  <si>
    <t>Eje_E_7</t>
  </si>
  <si>
    <t>Eje_E_9</t>
  </si>
  <si>
    <t>Vacio</t>
  </si>
  <si>
    <t>D_MEN</t>
  </si>
  <si>
    <t>D_VPBM</t>
  </si>
  <si>
    <t>D_VES</t>
  </si>
  <si>
    <t>DCE</t>
  </si>
  <si>
    <t>DF_GT</t>
  </si>
  <si>
    <t>DC_ES</t>
  </si>
  <si>
    <t>OAC</t>
  </si>
  <si>
    <t>OAJ</t>
  </si>
  <si>
    <t>OCI</t>
  </si>
  <si>
    <t>OCAI</t>
  </si>
  <si>
    <t>OIE</t>
  </si>
  <si>
    <t>OTSI</t>
  </si>
  <si>
    <t>SG</t>
  </si>
  <si>
    <t>SC</t>
  </si>
  <si>
    <t>SDO</t>
  </si>
  <si>
    <t>SGA</t>
  </si>
  <si>
    <t>SGF</t>
  </si>
  <si>
    <t>STH</t>
  </si>
  <si>
    <t>UAC</t>
  </si>
  <si>
    <t xml:space="preserve">Compromisos </t>
  </si>
  <si>
    <t>Tipo Indicador</t>
  </si>
  <si>
    <t>Tipo de Acumulación</t>
  </si>
  <si>
    <t>Macrometa</t>
  </si>
  <si>
    <t>N_corto</t>
  </si>
  <si>
    <t>T_1</t>
  </si>
  <si>
    <t>T_3</t>
  </si>
  <si>
    <t>T_5</t>
  </si>
  <si>
    <t>T_AD</t>
  </si>
  <si>
    <t>T_1_C_1</t>
  </si>
  <si>
    <t>T_2_C_1</t>
  </si>
  <si>
    <t>T_2_C_3</t>
  </si>
  <si>
    <t>T_3_C_1</t>
  </si>
  <si>
    <t>T_5_C_1</t>
  </si>
  <si>
    <t>T_5_C_2</t>
  </si>
  <si>
    <t>T_AD_C_1</t>
  </si>
  <si>
    <t>T_AD_C_2</t>
  </si>
  <si>
    <t>T_AD_C_3</t>
  </si>
  <si>
    <t>T_AD_C_4</t>
  </si>
  <si>
    <t>T_AD_C_5</t>
  </si>
  <si>
    <t>T_AD_C_6</t>
  </si>
  <si>
    <t>T_AD_C_7</t>
  </si>
  <si>
    <t>T_AD_C_8</t>
  </si>
  <si>
    <t>T_1_C_1_ET_1</t>
  </si>
  <si>
    <t>T_2_C_1_ET_1</t>
  </si>
  <si>
    <t>T_2_C_1_ET_2</t>
  </si>
  <si>
    <t>T_2_C_1_ET_3</t>
  </si>
  <si>
    <t>T_2_C_2_ET_2</t>
  </si>
  <si>
    <t>T_2_C_3_ET_1</t>
  </si>
  <si>
    <t>T_2_C_3_ET_2</t>
  </si>
  <si>
    <t>T_2_C_3_ET_3</t>
  </si>
  <si>
    <t>T_2_C_3_ET_4</t>
  </si>
  <si>
    <t>T_2_C_3_ET_5</t>
  </si>
  <si>
    <t>T_2_C_3_ET_6</t>
  </si>
  <si>
    <t>T_3_C_1_ET_1</t>
  </si>
  <si>
    <t>T_5_C_1_ET_1</t>
  </si>
  <si>
    <t>T_5_C_1_ET_2</t>
  </si>
  <si>
    <t>T_5_C_1_ET_3</t>
  </si>
  <si>
    <t>T_5_C_1_ET_4</t>
  </si>
  <si>
    <t>T_5_C_1_ET_5</t>
  </si>
  <si>
    <t>T_5_C_1_ET_6</t>
  </si>
  <si>
    <t>T_5_C_2_ET_1</t>
  </si>
  <si>
    <t>T_5_C_2_ET_2</t>
  </si>
  <si>
    <t>T_5_C_2_ET_3</t>
  </si>
  <si>
    <t>T_5_C_2_ET_4</t>
  </si>
  <si>
    <t>T_AD_C_1_ET_1</t>
  </si>
  <si>
    <t>T_AD_C_1_ET_2</t>
  </si>
  <si>
    <t>T_AD_C_2_ET_1</t>
  </si>
  <si>
    <t>T_AD_C_2_ET_2</t>
  </si>
  <si>
    <t>T_AD_C_3_ET_1</t>
  </si>
  <si>
    <t>T_AD_C_4_ET_1</t>
  </si>
  <si>
    <t>T_AD_C_4_ET_2</t>
  </si>
  <si>
    <t>T_AD_C_5_ET_1</t>
  </si>
  <si>
    <t>T_AD_C_5_ET_2</t>
  </si>
  <si>
    <t>T_AD_C_6_ET_1</t>
  </si>
  <si>
    <t>T_AD_C_7_ET_1</t>
  </si>
  <si>
    <t>T_AD_C_8_ET_1</t>
  </si>
  <si>
    <t>4.1  De aquí a 2030, asegurar que todas las niñas y todos los niños terminen la enseñanza primaria y secundaria, que ha de ser gratuita, equitativa y de calidad y producir resultados de aprendizaje pertinentes y efectivos</t>
  </si>
  <si>
    <t>Talento Humano.</t>
  </si>
  <si>
    <t>1ª Dimensión: Talento Humano:
1.1 Alcance de la Dimensión
El propósito de esta dimensión es ofrecerle a la entidad pública las herramientas para gestionar adecuadamente su talento humano a través del ciclo de vida del servidor público (ingreso, desarrollo y retiro), de acuerdo con las prioridades estratégicas de la entidad, las normas que les rigen en materia de personal, y la garantía del derecho fundamental al diálogo social y a la concertación como principal mecanismo para resolver las controversias laborales; promoviendo siempre la integridad en el ejercicio de las funciones y competencias de los servidores públicos.
Esta dimensión orienta el ingreso y desarrollo de los servidores garantizando el principio de mérito en la provisión de los empleos, el desarrollo de competencias, la prestación del servicio, la aplicación de estímulos y el desempeño individual.</t>
  </si>
  <si>
    <t>Contratación</t>
  </si>
  <si>
    <t>1. Ampliación de la oferta de prejardín y jardín, con énfasis en ruralidad y población vulnerable.</t>
  </si>
  <si>
    <t>Eje_E_1_1</t>
  </si>
  <si>
    <t>Eje_E_2_1</t>
  </si>
  <si>
    <t>Eje_E_3_1</t>
  </si>
  <si>
    <t>Eje_E_4_1</t>
  </si>
  <si>
    <t>Eje_E_5_1</t>
  </si>
  <si>
    <t>Eje_E_6_1</t>
  </si>
  <si>
    <t>Eje_E_7_1</t>
  </si>
  <si>
    <t xml:space="preserve">1. Educación superior para la sociedad del conocimiento </t>
  </si>
  <si>
    <t>Eje_E_8_1</t>
  </si>
  <si>
    <t>1. Comunicación al servicio de la fuerza transformadora.</t>
  </si>
  <si>
    <t>Despacho Ministro</t>
  </si>
  <si>
    <t>Viceministerio de Educación Superior</t>
  </si>
  <si>
    <t>Despacho VES</t>
  </si>
  <si>
    <t>Subdirección de Contratación</t>
  </si>
  <si>
    <t>Subdirección de Gestión Administrativa</t>
  </si>
  <si>
    <t>Unidad de Atención al Ciudadano</t>
  </si>
  <si>
    <t xml:space="preserve">Sentencias </t>
  </si>
  <si>
    <t>Gestión</t>
  </si>
  <si>
    <t>Mensual</t>
  </si>
  <si>
    <t xml:space="preserve">Mantenimiento </t>
  </si>
  <si>
    <t>Generación de la Paz</t>
  </si>
  <si>
    <t>1. Ordenamiento del territorio alrededor del agua y justicia ambiental</t>
  </si>
  <si>
    <t>1. Justicia ambiental y gobernanza inclusiva</t>
  </si>
  <si>
    <t>1. Habilitadores que potencian la seguridad humana y las oportunidades de bienestar.</t>
  </si>
  <si>
    <t>2. Acceso físico a alimentos</t>
  </si>
  <si>
    <t>31.  Bloque estratégico III  3. Bloque habilitador de la convergencia regional</t>
  </si>
  <si>
    <t>1. El cambio es con las mujeres</t>
  </si>
  <si>
    <t>a. Implementación del acuerdo de Escazú</t>
  </si>
  <si>
    <t>2. Fortalecimiento y desarrollo de infraestructura social_x000D_</t>
  </si>
  <si>
    <t>1. Bienestar físico, mental y social de la población.</t>
  </si>
  <si>
    <t>5. Prácticas de alimentación saludable y adecuadas al curso de vida, poblaciones y territorios</t>
  </si>
  <si>
    <t>5. Fortalecimiento institucional como motor de cambio para recuperar la confianza de la ciudadanía y para el fortalecimiento del vínculo Estado-Ciudadanía</t>
  </si>
  <si>
    <t>a. Condiciones y capacidades institucionales, organizativas e individuales para la participación ciudadana</t>
  </si>
  <si>
    <t>1. Mujeres como motor del desarrollo económico sostenible y protectoras de la vida y del ambiente.</t>
  </si>
  <si>
    <t>1. Acceso a la educación y al trabajo libre de discriminación a personas con orientaciones sexuales e identidades de género diversas</t>
  </si>
  <si>
    <t>2. Estabilización socioeconómica para las víctimas</t>
  </si>
  <si>
    <t>2. Universalización de la atención integral a la primera infancia en los territorios con mayor riesgo de vulneración de derechos para la niñez</t>
  </si>
  <si>
    <t>2. Igualdad de oportunidades y garantías para poblaciones vulneradas y excluidas que garanticen la seguridad humana.</t>
  </si>
  <si>
    <t>1. Oportunidades para que los jóvenes puedan construir sus proyectos de vida.</t>
  </si>
  <si>
    <t>3. Educación y trabajo inclusivos para garantizar autonomía e independencia.</t>
  </si>
  <si>
    <t>2. Educación con pertinencia para la población campesina</t>
  </si>
  <si>
    <t xml:space="preserve">Programa nacional de educación ambiental </t>
  </si>
  <si>
    <t>T_1_C_1_ET_1_CPT_1</t>
  </si>
  <si>
    <t>Plan de infraestructura educativa PBM y ES</t>
  </si>
  <si>
    <t>T_2_C_1_ET_1_CPT_1</t>
  </si>
  <si>
    <t>d. Datos sectoriales para aumentar el aprovechamiento de datos en el país</t>
  </si>
  <si>
    <t>T_2_C_1_ET_2_CPT_1</t>
  </si>
  <si>
    <t>e. Sistema Nacional de Defensa Jurídica del Estado</t>
  </si>
  <si>
    <t>T_2_C_1_ET_3_CPT_1</t>
  </si>
  <si>
    <t>a. Primera infancia feliz y protegida</t>
  </si>
  <si>
    <t>T_2_C_2_ET_1_CPT_1</t>
  </si>
  <si>
    <t>b. Alfabetización y apropiación digital como motor de oportunidades para la igualdad</t>
  </si>
  <si>
    <t>T_2_C_2_ET_2_CPT_1</t>
  </si>
  <si>
    <t>a. Promoción, prevención y atención integral de la salud mental</t>
  </si>
  <si>
    <t>T_2_C_3_ET_1_CPT_1</t>
  </si>
  <si>
    <t>c. Fomento y estímulos a las culturas, las artes y los saberes</t>
  </si>
  <si>
    <t>T_2_C_3_ET_2_CPT_1</t>
  </si>
  <si>
    <t>a. Democratizar el acceso de la población al deporte, la recreación y la activdad física.</t>
  </si>
  <si>
    <t>T_2_C_3_ET_3_CPT_1</t>
  </si>
  <si>
    <t>b. Modelo de gobernanza y territorialización del Sistema Nacional del Cuidado</t>
  </si>
  <si>
    <t>T_2_C_3_ET_4_CPT_1</t>
  </si>
  <si>
    <t>a. Consolidación del Sistema de Educación Superior Colombiano</t>
  </si>
  <si>
    <t>T_2_C_3_ET_5_CPT_1</t>
  </si>
  <si>
    <t>d. Modernización y transformación del empleo público</t>
  </si>
  <si>
    <t>T_2_C_3_ET_6_CPT_1</t>
  </si>
  <si>
    <t>b. Entornos de desarrollo que incentiven la alimentación saludable y adecuada</t>
  </si>
  <si>
    <t>T_3_C_1_ET_1_CPT_1</t>
  </si>
  <si>
    <t>a. Lucha contra la corrupción en las entidades públicas nacionales y territoriales</t>
  </si>
  <si>
    <t>T_5_C_1_ET_1_CPT_1</t>
  </si>
  <si>
    <t>T_5_C_1_ET_2_CPT_1</t>
  </si>
  <si>
    <t>Calidad, efectividad, transparencia y coherencia de las normas</t>
  </si>
  <si>
    <t>T_5_C_1_ET_3_CPT_1</t>
  </si>
  <si>
    <t>Gobierno digital</t>
  </si>
  <si>
    <t>T_5_C_1_ET_4_CPT_1</t>
  </si>
  <si>
    <t>Capacidades y articulación para la gestión territorial</t>
  </si>
  <si>
    <t>T_5_C_1_ET_5_CPT_1</t>
  </si>
  <si>
    <t>Cumplimiento de los acuerdos realizados con las comunidades</t>
  </si>
  <si>
    <t>T_5_C_1_ET_6_CPT_1</t>
  </si>
  <si>
    <t>Fortalecimiento de las capacidades institucionales en materia de participación ciudadana </t>
  </si>
  <si>
    <t>T_5_C_2_ET_1_CPT_1</t>
  </si>
  <si>
    <t>Promoción efectiva de la participación ciudadana en la gestión institucional</t>
  </si>
  <si>
    <t>T_5_C_2_ET_2_CPT_1</t>
  </si>
  <si>
    <t>Fortalecimiento de los mecanismos de participación y control social</t>
  </si>
  <si>
    <t>T_5_C_2_ET_3_CPT_1</t>
  </si>
  <si>
    <t>Promover la planeación participación en la gestión institucional</t>
  </si>
  <si>
    <t>T_5_C_2_ET_4_CPT_1</t>
  </si>
  <si>
    <t>T_AD_C_1_ET_1_CPT_1</t>
  </si>
  <si>
    <t>3. Hacia una vida libre de violencias contra mujer y por la garantía de sus derechos sexuales y reproductivos.</t>
  </si>
  <si>
    <t>T_AD_C_1_ET_2_CPT_1</t>
  </si>
  <si>
    <t>T_AD_C_2_ET_1_CPT_1</t>
  </si>
  <si>
    <t>3. Fortalecimiento de la institucionalidad</t>
  </si>
  <si>
    <t>T_AD_C_2_ET_2_CPT_1</t>
  </si>
  <si>
    <t>T_AD_C_3_ET_1_CPT_1</t>
  </si>
  <si>
    <t>T_AD_C_4_ET_1_CPT_1</t>
  </si>
  <si>
    <t>3. Protección de la trayectoria de vida y educativas a través del arte, deporte, cultura, ambiente y ciencia y tecnología</t>
  </si>
  <si>
    <t>T_AD_C_4_ET_2_CPT_1</t>
  </si>
  <si>
    <t>T_AD_C_5_ET_1_CPT_1</t>
  </si>
  <si>
    <t>5. Convergencia regional para el bienestar y buen vivir</t>
  </si>
  <si>
    <t>T_AD_C_5_ET_2_CPT_1</t>
  </si>
  <si>
    <t>T_AD_C_6_ET_1_CPT_1</t>
  </si>
  <si>
    <t>T_AD_C_7_ET_1_CPT_1</t>
  </si>
  <si>
    <t>T_AD_C_8_ET_1_CPT_1</t>
  </si>
  <si>
    <t>4.2  De aquí a 2030, asegurar que todas las niñas y todos los niños tengan acceso a servicios de atención y desarrollo en la primera infancia y educación preescolar de calidad, a fin de que estén preparados para la enseñanza primaria</t>
  </si>
  <si>
    <t xml:space="preserve">2ª Dimensión: Direccionamiento Estratégico y Planeación:
2.1 Alcance de esta Dimensión
El propósito de esta dimensión es permitirle a una entidad pública definir la ruta estratégica que guiará su gestión institucional, con miras a garantizar los derechos, satisfacer las necesidades y solucionar los problemas de los ciudadanos destinatarios de sus productos y servicios, así como fortalecer la confianza ciudadana y la legitimidad.
Un requisito básico para emprender un adecuado ejercicio de direccionamiento estratégico y de planeación, es que cada entidad tenga claro cuál es el propósito fundamental (misión, razón de ser u objeto social) para el cual fue creada y que enmarca lo que debe o tiene que hacer; para quién lo debe hacer, es decir, a qué grupo de ciudadanos debe dirigir sus productos y servicios (grupos de valor); para qué lo debe hacer ( necesidades o problemas sociales que debe resolver); cuáles son los derechos que debe garantizar; cuáles son sus prioridades fijadas en los planes de desarrollo (nacionales y territoriales), el presupuesto general asignado y, en general, el marco normativo que rige su actuación. Con base en esto, las entidades:
 Determinan las metas y resultados en términos de productos y servicios con las que espera resolver dichas necesidades o problemas en un periodo determinado – cuánto y cuándo -. Este proceso de decisión debe realizarse en forma participativa, involucrando a los grupos de valor en el diagnóstico y planeación organizacional.
 Identifican las capacidades con las que cuenta en términos de recursos, talento humano, procesos, y en general, todas las condiciones internas y externas que la caracterizan, para desarrollar su gestión y lograr un desempeño acorde con los resultados que se propone conseguir.
 Definen la manera de logar los resultados, teniendo en cuenta los insumos necesarios, los mejores cursos de acción (estrategias, actividades, responsables, plazos y puntos de control), los recursos que requiere (independiente de las fuentes de ingresos), la forma en que se organizará y operará, el talento humano requerido y los indicadores a través de los cuales llevará a cabo su seguimiento, control y evaluación.
</t>
  </si>
  <si>
    <t>Gestión administrativa</t>
  </si>
  <si>
    <t>Eje_E_1_2</t>
  </si>
  <si>
    <t>Eje_E_2_2</t>
  </si>
  <si>
    <t>2. Articulación entre educación media y superior</t>
  </si>
  <si>
    <t>Eje_E_3_2</t>
  </si>
  <si>
    <t>Eje_E_4_2</t>
  </si>
  <si>
    <t>Eje_E_5_2</t>
  </si>
  <si>
    <t>Eje_E_6_2</t>
  </si>
  <si>
    <t>2. Fortalecimiento de la infraestructura de educación superior</t>
  </si>
  <si>
    <t>Eje_E_7_2</t>
  </si>
  <si>
    <t>2. Reglamentación del derecho a la educación superior- Reformas</t>
  </si>
  <si>
    <t>Eje_E_8_2</t>
  </si>
  <si>
    <t>2. Fortalecer y orientar la defensa judicial del Ministerio de Educación  Nacional</t>
  </si>
  <si>
    <t>Subdirección de Aseguramiento de la Educación Superior</t>
  </si>
  <si>
    <t>Paro civico</t>
  </si>
  <si>
    <t>Bimenstral</t>
  </si>
  <si>
    <t>Gratuidad y ampliación de la cobertura en Educación Superior.</t>
  </si>
  <si>
    <t>2. Colombia igualitaria, diversa y libre de discriminación</t>
  </si>
  <si>
    <t>4. Acceso, uso y aprovechamiento de datos para impulsar la transformación social</t>
  </si>
  <si>
    <t>4. Conectividad digital para cambiar vidas</t>
  </si>
  <si>
    <t>2. Garantía del disfrute y ejercicio de los derechos culturales para la vida y la paz</t>
  </si>
  <si>
    <t>6. Dispositivos democráticos de participación: política de diálogo permanente con decisiones desde y para el territorio</t>
  </si>
  <si>
    <t>b. Efectividad de los dispositivos de participación ciudadana, política y electoral</t>
  </si>
  <si>
    <t>b. Reconceptualización del sistema de aseguramiento de la calidad de la educación superior</t>
  </si>
  <si>
    <t>T_2_C_3_ET_5_CPT_2</t>
  </si>
  <si>
    <t>b. Entidades públicas territoriales y nacionales fortalecidas</t>
  </si>
  <si>
    <t>T_5_C_1_ET_1_CPT_2</t>
  </si>
  <si>
    <t>T_5_C_1_ET_2_CPT_2</t>
  </si>
  <si>
    <t>4.3  De aquí a 2030, asegurar el acceso igualitario de todos los hombres y las mujeres a una formación técnica, profesional y superior de calidad, incluida la enseñanza universitaria</t>
  </si>
  <si>
    <t>Gestión con valores para resultados.</t>
  </si>
  <si>
    <t>3ª Dimensión: Gestión con valores para resultados
3.1 Alcance de esta Dimensión
El propósito de esta dimensión es permitirle a la entidad realizar las actividades que la conduzcan a lograr los resultados propuestos y a materializar las decisiones plasmadas en su planeación institucional, en el marco de los valores del servicio público.
Para concretar las decisiones tomadas en el proceso de planeación institucional, y teniendo en cuenta el talento humano del que se dispone, en esta Dimensión se abordan los aspectos más importantes que debe atender una organización para cumplir con las funciones y competencias que le han sido asignadas</t>
  </si>
  <si>
    <t>3. Reducir el impacto de los riesgos estratégicos, tácticos y operativos, identificados en cada modelo referencial.</t>
  </si>
  <si>
    <t>Gestión del talento humano</t>
  </si>
  <si>
    <t>Eje_E_1_3</t>
  </si>
  <si>
    <t>Eje_E_2_3</t>
  </si>
  <si>
    <t>3. Jóvenes en paz</t>
  </si>
  <si>
    <t>Eje_E_3_3</t>
  </si>
  <si>
    <t>Eje_E_4_3</t>
  </si>
  <si>
    <t>Eje_E_5_3</t>
  </si>
  <si>
    <t>3. Fortalecimiento del sistema de educación superior y post-media</t>
  </si>
  <si>
    <t>Eje_E_8_3</t>
  </si>
  <si>
    <t xml:space="preserve">3. Estrategia para prevenir la causación de intereses de mora y costas procesales por el pago tardío de cesantías de los docentes afiliados al FOMAG de acuerdo a la Ley 1071 de 2006, en el marco de conciliaciones extrajudiciales y sentencias judiciales </t>
  </si>
  <si>
    <t>Subdirección de Inspección y Vigilancia</t>
  </si>
  <si>
    <t>Acuerdos Sindicales</t>
  </si>
  <si>
    <t>PND_INDÍGENAS</t>
  </si>
  <si>
    <t>Revolución en infraestructura educativa</t>
  </si>
  <si>
    <t>3. Derecho humano a la alimentación</t>
  </si>
  <si>
    <t>3. Reparación efectiva e integral a las víctimas</t>
  </si>
  <si>
    <t>10. Servicios de justicia centrados en las personas, comunidades y territorios</t>
  </si>
  <si>
    <t>3. Derecho al deporte, la recreación y la actividad física para la convivencia y la paz</t>
  </si>
  <si>
    <t>c. Apropiación de lo público desde el ejercicio del control social</t>
  </si>
  <si>
    <t>c. Oportunidades de educación, formación y de inserción y reconversión laboral</t>
  </si>
  <si>
    <t>T_2_C_3_ET_5_CPT_3</t>
  </si>
  <si>
    <t>c. Calidad, efectividad, transparencia y coherencia de las normas</t>
  </si>
  <si>
    <t>T_5_C_1_ET_1_CPT_3</t>
  </si>
  <si>
    <t>T_5_C_1_ET_2_CPT_3</t>
  </si>
  <si>
    <t>4.4  De aquí a 2030, aumentar considerablemente el número de jóvenes y adultos que tienen las competencias necesarias, en particular técnicas y profesionales, para acceder al empleo, el trabajo decente y el emprendimiento</t>
  </si>
  <si>
    <t>Evaluación de Resultados.</t>
  </si>
  <si>
    <t xml:space="preserve">4ª Dimensión: Evaluación de Resultados
4.1 Alcance de la Dimensión
Esta dimensión tiene como propósito promover en la entidad el seguimiento a la gestión y su desempeño, a fin de conocer permanentemente los avances en la consecución de los resultados previstos en su marco estratégico. Tener un conocimiento certero de cómo se comportan los factores más importantes en la ejecución de lo planeado, le permite a la entidad (i) saber permanentemente el estado de avance de su gestión, (ii) plantear las acciones para mitigar posibles riesgos que la puedan desviar del cumplimiento de sus metas, y (iii) al final del periodo, determinar si logró sus objetivos y metas en los tiempos  previstos, en las condiciones de cantidad y calidad esperadas y con un uso óptimo de recursos. La Evaluación de Resultados permite también definir los efectos de la gestión institucional en la garantía de los derechos, satisfacción de necesidades y resolución de los problemas de los grupos de valor.
En términos generales, MIPG busca que la Evaluación de Resultados se aprecie en dos momentos: a través del seguimiento a la gestión institucional, y en la evaluación propiamente de los resultados obtenidos. Tanto el seguimiento como la evaluación exigen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 y en los productos, resultados e impactos derivados de ésta. </t>
  </si>
  <si>
    <t>4. Aumentar la eficiencia del modelo operativo con el ahorro de recursos y la disminución de reprocesos.</t>
  </si>
  <si>
    <t>Gestión financiera</t>
  </si>
  <si>
    <t>Eje_E_3_4</t>
  </si>
  <si>
    <t>4. Mejorar la eficacia del cobro coactivo</t>
  </si>
  <si>
    <t>PND_NARP</t>
  </si>
  <si>
    <t>Cuatrimestral</t>
  </si>
  <si>
    <t>5. Convergencia Regional</t>
  </si>
  <si>
    <t>4. Crece la generación para la vida y la paz: niñas, niños y adolescentes protegidos, amados y con oportunidades</t>
  </si>
  <si>
    <t>4. Sistema de Cuidado para la vida y la paz</t>
  </si>
  <si>
    <t>d. Consolidación de la planeación participativa</t>
  </si>
  <si>
    <t>d. Movilización social por la educación en los territorios</t>
  </si>
  <si>
    <t>T_2_C_2_ET_1_CPT_4</t>
  </si>
  <si>
    <t>d. Talento digital para aumentar la productividad y la empleabilidad de las personas</t>
  </si>
  <si>
    <t>T_2_C_3_ET_5_CPT_4</t>
  </si>
  <si>
    <t>d. Gobierno digital para la gente</t>
  </si>
  <si>
    <t>T_5_C_1_ET_1_CPT_4</t>
  </si>
  <si>
    <t>T_5_C_1_ET_2_CPT_4</t>
  </si>
  <si>
    <t>Información y comunicación.</t>
  </si>
  <si>
    <t xml:space="preserve">5ª Dimensión: Información y Comunicación
La dimensión tiene como propósito garantizar un adecuado flujo de información interna, es decir aquella que permite la operación interna de una entidad, así como de la información externa, esto es, aquella que le permite una interacción con los ciudadanos; para tales fines se requiere contar con canales de comunicación acordes con las capacidades organizacionales y con lo previsto en la Ley de Transparencia y Acceso a la Información.
En este sentido, es importante que tanto la información como los documentos que la soportan (escrito, electrónico, audiovisual, entre otros) sean gestionados para facilitar la operación de la entidad, el desarrollo de sus funciones, la seguridad y protección de datos y garantizar la trazabilidad de la gestión.
Por su parte, la comunicación hace posible difundir y transmitir la información de calidad que se genera en toda la entidad, tanto entre dependencias como frente a los grupos de valor. Contar con servidores públicos bien informados, sobre cómo opera la entidad, y con ciudadanos bien informados sobre cómo hacer efectivos sus derechos, fomenta la eficiencia, la eficacia, la calidad y la transparencia en la gestión pública, la rendición de cuentas por parte de la administración y el control social ciudadano.
</t>
  </si>
  <si>
    <t>Gestión Documental</t>
  </si>
  <si>
    <t>Eje_E_3_5</t>
  </si>
  <si>
    <t>5. Fortalecimiento del vínculo estado ciudadano</t>
  </si>
  <si>
    <t>PND_RROM</t>
  </si>
  <si>
    <t>Actores diferenciales para el cambio</t>
  </si>
  <si>
    <t>5. Pueblos y comunidades étnicas</t>
  </si>
  <si>
    <t>5. Educación, formación y reconversión laboral como respuesta al cambio productivo</t>
  </si>
  <si>
    <t>e. Capacidades y articulación para la gestión territorial</t>
  </si>
  <si>
    <t>T_5_C_1_ET_1_CPT_5</t>
  </si>
  <si>
    <t>4.6  De aquí a 2030, asegurar que todos los jóvenes y una proporción considerable de los adultos, tanto hombres como mujeres, estén alfabetizados y tengan nociones elementales de aritmética</t>
  </si>
  <si>
    <t>Gestión del conocimiento.</t>
  </si>
  <si>
    <t>6ª Dimensión: Gestión del Conocimiento y la Innovación 
6.1 Alcance de esta Dimensión
La sexta dimensión de MIPG -gestión del conocimiento y la innovación- plantea la importancia de que las entidades conserven y compartan su conocimiento para dinamizar el ciclo de la política pública, facilitar el aprendizaje y la adaptación a las nuevas tecnologías, interconectar el conocimiento entre los servidores y dependencias y promover buenas prácticas de gestión.
En el sector público se genera una cantidad importante de datos, información, ideas, investigaciones y experiencias que, en conjunto, se transforman en conocimiento. Este debe estar disponible para todos, con procesos de búsqueda y aplicación efectivos, que consoliden y enriquezcan la gestión institucional.
Esta dimensión también promueve el desarrollo de mecanismos de experimentación e innovación para proporcionar soluciones efectivas, que permitan orientar la gestión al servicio de los ciudadanos. Las entidades públicas pueden reducir el riesgo en la implementación de nuevas iniciativas de gestión al optar por la construcción de ensayos, prototipos o experimentos que contribuyan a comprobar o visualizar posibles fallas antes de la introducción de nuevos o mejorados
productos y servicios.
El conocimiento (capital intelectual)23 en las entidades estatales es su activo principal y debe estar disponible para todos, con procesos de búsqueda y aplicación efectivos, que consoliden y enriquezcan la gestión institucional. 
La actual era digital o de la información le plantea al Estado retos de cambio y de adaptación para mejorar la atención de las necesidades de los ciudadanos, quienes exigen respuestas más rápidas y efectivas para la garantía de sus derechos. De esta forma, la gestión del conocimiento puede entenderse como el proceso mediante el cual se implementan acciones, mecanismos o instrumentos orientados a generar, identificar, valorar, capturar, transferir, apropiar, analizar, difundir y preservar el conocimiento para fortalecer la gestión de las entidades públicas, facilitar procesos de innovación y mejorar la prestación de bienes y servicios a sus grupos de valor.
La dimensión de la gestión del conocimiento y la innovación propone el desarrollo de acciones para compartir y difundir el conocimiento entre los servidores públicos y los grupos de valor, con el objetivo de garantizar su apropiación y aprovechamiento, esto implica, además, que las entidades promuevan el análisis, evaluación y retroalimentación de dichas acciones, lo que les permitirá el mejoramiento continuo. Esta dimensión facilita a las entidades aprender de sí mismas y de su entorno de manera práctica (aprender haciendo).
En síntesis, la gestión del conocimiento y la innovación dentro de MIPG busca que las entidades:
✓ Consoliden el aprendizaje adaptativo, mejorando los escenarios de análisis y retroalimentación para ayudar a resolver problemas de forma rápida.
✓ Mitiguen la fuga de conocimiento.
✓ Construyan espacios y procesos de ideación, experimentación, innovación e investigación que fortalezcan la atención de sus grupos de valor y la gestión del Estado.
✓ Usen y promuevan las nuevas tecnologías para que los grupos de valor puedan acceder con más facilidad a la información.
✓ Fomenten la cultura de la medición y el análisis de la gestión institucional y estatal.
✓ Identifiquen y transfieran el conocimiento, fortaleciendo los canales y espacios para su apropiación.
✓ Promuevan la cultura de la difusión y la comunicación del conocimiento en los servidores y entidades públicas.
✓ Propicien la implementación de mecanismos e instrumentos para la captura de la memoria institucional y la difusión de buenas prácticas y lecciones aprendidas.
✓ Estén a la vanguardia en los temas de su competencia.
El desarrollo de esta dimensión implica interacción entre todas las Políticas de Gestión y Desempeño y cumple un rol esencial en el fortalecimiento de las demás dimensiones de MIPG.</t>
  </si>
  <si>
    <t>Gestión jurídica</t>
  </si>
  <si>
    <t>6. Fomentar la transferencia de conocimiento relacionada con la normativa del sector educación</t>
  </si>
  <si>
    <t>6. Jóvenes con derechos que lideran las transformaciones para la vida</t>
  </si>
  <si>
    <t>6. Trabajo digno y decente</t>
  </si>
  <si>
    <t>f. Eficiencia institucional para el cumplimiento de los acuerdos realizados con las comunidades</t>
  </si>
  <si>
    <t>T_5_C_1_ET_1_CPT_6</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</si>
  <si>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</si>
  <si>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Control Interno.</t>
  </si>
  <si>
    <t>7ª Dimensión: Control Interno
7.1 Alcance de esta Dimensión
La séptima dimensión de MIPG, el Control Interno24, se desarrolla a través del Modelo Estándar de Control Interno –MECI.
Es importante indicar que el Modelo Estándar de Control Interno -MECI se actualiza en el marco de MIPG; el MECI ha sido y continuará siendo la base para la implementación y fortalecimiento del Sistema de Control Interno de las entidades, que se encuentran dentro del campo de aplicación de la Ley 87 de 1993. En este sentido, el MECI es el Modelo que deberán seguir implementando tanto las entidades objeto de MIPG, como aquellas a las que no les aplica dicho modelo integralmente; por lo
tanto, los lineamientos para su implementación se enmarcan esta séptima Dimensión.
El objetivo del MECI es proporcionar una estructura de control de la gestión que especifique los elementos necesarios para construir y fortalecer el Sistema de Control Interno, a través de un modelo que determine los parámetros necesarios (autogestión) para que las entidades establezcan acciones, políticas, métodos, procedimientos, mecanismos de prevención, verificación y evaluación en procura de su mejoramiento continuo (autorregulación), en la cual cada uno de los servidores de la entidad se constituyen en parte integral (autocontrol).
Para MIPG es importante incorporar la política de control interno transversal a todas las actividades, procesos, procedimientos, políticas asociadas a la gestión, de manera tal que, a través de sus componentes, sea posible valorar la efectividad de la estructura de control interno.</t>
  </si>
  <si>
    <t>Diseño de políticas e instrumentos</t>
  </si>
  <si>
    <t>7. Financiación del Sector Educativo</t>
  </si>
  <si>
    <t>7. Garantías hacia un mundo sin barreras para las personas con discapacidad</t>
  </si>
  <si>
    <t>4.a  Construir y adecuar instalaciones educativas que tengan en cuenta las necesidades de los niños y las personas con discapacidad y las diferencias de género, y que ofrezcan entornos de aprendizaje seguros, no violentos, inclusivos y eficaces para todos</t>
  </si>
  <si>
    <t>Todas las dimensiones.</t>
  </si>
  <si>
    <t>Servicio al ciudadano</t>
  </si>
  <si>
    <t>8. Control, seguimiento y evaluación transparente y efectiva</t>
  </si>
  <si>
    <t>OINF</t>
  </si>
  <si>
    <t>8. El campesinado colombiano como actor de cambio</t>
  </si>
  <si>
    <t>h. Hacia la erradicación de los analfabetismos y el cierre de inequidades</t>
  </si>
  <si>
    <t>T_2_C_2_ET_1_CPT_8</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</si>
  <si>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</si>
  <si>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9. Avanza digital con transformación, sostenibilidad y seguridad</t>
  </si>
  <si>
    <t>OCD</t>
  </si>
  <si>
    <t>Oficina de Control Disciplinario Interno</t>
  </si>
  <si>
    <t>i. Programa de Educación intercultural y Bilingüe</t>
  </si>
  <si>
    <t>T_2_C_2_ET_1_CPT_9</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</si>
  <si>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</si>
  <si>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Evaluación de la política</t>
  </si>
  <si>
    <t>10. Contratación sostenible, social, ambiental y de la economía popular para logro misional</t>
  </si>
  <si>
    <t>Oficina de Infraestructura Educativa</t>
  </si>
  <si>
    <t>j. Por un Programa de Alimentación Escolar (PAE) más equitativo, que contribuya al bienestar y la seguridad alimentaria</t>
  </si>
  <si>
    <t>T_2_C_2_ET_1_CPT_10</t>
  </si>
  <si>
    <t>Evaluación y asuntos disciplinarios</t>
  </si>
  <si>
    <t xml:space="preserve">11. Sostenibilidad ambiental y eficiencia en el uso de los recursos. </t>
  </si>
  <si>
    <t>k. Educación Superior como un derecho.</t>
  </si>
  <si>
    <t>T_2_C_2_ET_1_CPT_11</t>
  </si>
  <si>
    <t>Gestión Disciplinaria</t>
  </si>
  <si>
    <t>12. Construir espacios y ambientes laborales amables (dignos) y seguros, libres de violencia y discriminación</t>
  </si>
  <si>
    <t>ESTRATEGIAS</t>
  </si>
  <si>
    <t>13. Fortalecimiento del ecosistema sectorial de datos en educación</t>
  </si>
  <si>
    <t>Gestión de comunicaciones</t>
  </si>
  <si>
    <t>AMPLIACION OFERTA ENFASIS RURALIDAD</t>
  </si>
  <si>
    <t>01</t>
  </si>
  <si>
    <t>15. Fortalecimiento de los mecanismos de planeación y seguimiento institucional</t>
  </si>
  <si>
    <t xml:space="preserve">DEPENDENCIAS DE AFECTACIÓN </t>
  </si>
  <si>
    <t>Gestión de procesos y mejora</t>
  </si>
  <si>
    <t>MEJORAMIENTO ATENCION INTEGRAL</t>
  </si>
  <si>
    <t>16. Gestión estratégica e integral del talento humano</t>
  </si>
  <si>
    <t>Gestión de Servicios TIC</t>
  </si>
  <si>
    <t>COORDINACION OFERTA INTERSECTORIAL</t>
  </si>
  <si>
    <t>03</t>
  </si>
  <si>
    <t>RCC</t>
  </si>
  <si>
    <t>Planeación</t>
  </si>
  <si>
    <t>IMPLEMENTACION DE PTA-FI</t>
  </si>
  <si>
    <t>04</t>
  </si>
  <si>
    <t>Columna1</t>
  </si>
  <si>
    <t>COD_TRV</t>
  </si>
  <si>
    <t>COD_VPBM</t>
  </si>
  <si>
    <t xml:space="preserve">Nombre dependencia </t>
  </si>
  <si>
    <t>Nombre ofc para Dep Afectación</t>
  </si>
  <si>
    <t>Codigo para Funcionamiento</t>
  </si>
  <si>
    <t>Gestión del conocimiento e innovación</t>
  </si>
  <si>
    <t>EVALUACION FORMACION INTEGRAL</t>
  </si>
  <si>
    <t>05</t>
  </si>
  <si>
    <t>1800</t>
  </si>
  <si>
    <t>3200</t>
  </si>
  <si>
    <t>DESPACHO_MINISTRO -</t>
  </si>
  <si>
    <t>EVALUACION FORMACION INTEGRAL- BM</t>
  </si>
  <si>
    <t>06</t>
  </si>
  <si>
    <t xml:space="preserve">DEPENDENCIA </t>
  </si>
  <si>
    <t>SIGLA</t>
  </si>
  <si>
    <t xml:space="preserve">OFIC. COMUNICACIONES - </t>
  </si>
  <si>
    <t>BUSQUEDA ACTIVA</t>
  </si>
  <si>
    <t>07</t>
  </si>
  <si>
    <t>3400</t>
  </si>
  <si>
    <t>ESTRATEGIAS DE CALIDAD</t>
  </si>
  <si>
    <t>08</t>
  </si>
  <si>
    <t>2000</t>
  </si>
  <si>
    <t>3500</t>
  </si>
  <si>
    <t>3. Articulación con el SENA, ENS y IES</t>
  </si>
  <si>
    <t>ARTICULACION CON SENA, ENS Y IES</t>
  </si>
  <si>
    <t>09</t>
  </si>
  <si>
    <t xml:space="preserve">OFIC. CONTROLINTERNO - </t>
  </si>
  <si>
    <t xml:space="preserve">4. Ruta para tránsito inmediato de media a superior </t>
  </si>
  <si>
    <t xml:space="preserve">TRANSITO INMEDIATO DE MEDIA A SUPERIOR </t>
  </si>
  <si>
    <t>2100</t>
  </si>
  <si>
    <t>3700</t>
  </si>
  <si>
    <t>5. Jóvenes en paz</t>
  </si>
  <si>
    <t>JOVENES EN PAZ</t>
  </si>
  <si>
    <t>11</t>
  </si>
  <si>
    <t>1600</t>
  </si>
  <si>
    <t>FORMACION DOCENTE</t>
  </si>
  <si>
    <t>12</t>
  </si>
  <si>
    <t>2200</t>
  </si>
  <si>
    <t xml:space="preserve">OFIC. TECNOLOGIAYSIS - </t>
  </si>
  <si>
    <t>FORMACION DOCENTE- BM</t>
  </si>
  <si>
    <t>13</t>
  </si>
  <si>
    <t>2300</t>
  </si>
  <si>
    <t>OFIC. CONTROLDISCIP -</t>
  </si>
  <si>
    <t>BIENESTAR Y DIGNIFICACION LABOR DOCENTE</t>
  </si>
  <si>
    <t>14</t>
  </si>
  <si>
    <t>2400</t>
  </si>
  <si>
    <t>OFIC. INFRAESTRUCTURA</t>
  </si>
  <si>
    <t>RECONOCIMIENTO SABERES Y FORTALEZAS PEDAGOG.</t>
  </si>
  <si>
    <t>15</t>
  </si>
  <si>
    <t>2500</t>
  </si>
  <si>
    <t>ATENCION DIFERENCIAL A 37 ETC PRIORIZADAS</t>
  </si>
  <si>
    <t>2600</t>
  </si>
  <si>
    <t>ATENCION DIFERENCIAL A 37 ETC PRIORIZADAS- BID1</t>
  </si>
  <si>
    <t>17</t>
  </si>
  <si>
    <t>FORTALECIMIENTO CAPACIDADES DE GESTION DE ETC</t>
  </si>
  <si>
    <t>18</t>
  </si>
  <si>
    <t>FORTALECIMIENTO CAPACIDADES DE GESTION DE ETC- BID1</t>
  </si>
  <si>
    <t>19</t>
  </si>
  <si>
    <t>2900</t>
  </si>
  <si>
    <t xml:space="preserve">COLEGIOS Y COMUNIDADES </t>
  </si>
  <si>
    <t>20</t>
  </si>
  <si>
    <t>3000</t>
  </si>
  <si>
    <t>ACCESO Y PERMANENCIA AL DERECHO A LA EDUCACION</t>
  </si>
  <si>
    <t>21</t>
  </si>
  <si>
    <t>VEPBM-SUB FOMENTOCOM - BM</t>
  </si>
  <si>
    <t>2. Fortalecimiento de la alimentación escolar</t>
  </si>
  <si>
    <t>FORTALECIMIENTO DE LA ALIMENTACION ESCOLAR</t>
  </si>
  <si>
    <t>22</t>
  </si>
  <si>
    <t>3100</t>
  </si>
  <si>
    <t>FORTALECIMIENTO INFRAESTRUCTURA PBM</t>
  </si>
  <si>
    <t>23</t>
  </si>
  <si>
    <t>FORTALECIMIENTO INFRAESTRUCTURA PBM- CAF</t>
  </si>
  <si>
    <t>24</t>
  </si>
  <si>
    <t>FORTALECIMIENTO INFRAESTRUCTURA ES</t>
  </si>
  <si>
    <t>25</t>
  </si>
  <si>
    <t>UNIVERSIDAD EN TU TERRITORIO</t>
  </si>
  <si>
    <t>26</t>
  </si>
  <si>
    <t>UNIVERSIDAD EN TU TERRITORIO- BID2</t>
  </si>
  <si>
    <t>27</t>
  </si>
  <si>
    <t>REGLAMENTACION DEL DERECHO A LA ES REFORMAS DE LEY</t>
  </si>
  <si>
    <t>28</t>
  </si>
  <si>
    <t>FORTALECIMIENTO SISTEMA DE ES- BID2</t>
  </si>
  <si>
    <t>30</t>
  </si>
  <si>
    <t>FORTALECIMIENTO SISTEMA DE ES- CAF</t>
  </si>
  <si>
    <t>31</t>
  </si>
  <si>
    <t>32</t>
  </si>
  <si>
    <t>33</t>
  </si>
  <si>
    <t xml:space="preserve">VICEMINIST. SUPERIOR - </t>
  </si>
  <si>
    <t>|</t>
  </si>
  <si>
    <t>AVANZA DIGITAL</t>
  </si>
  <si>
    <t>34</t>
  </si>
  <si>
    <t>35</t>
  </si>
  <si>
    <t>Despacho Ministra</t>
  </si>
  <si>
    <t xml:space="preserve">VES - SUB ASEGURAMIE - </t>
  </si>
  <si>
    <t>FORMALIZACIÓN DEL EMPLEO PÚBLICO</t>
  </si>
  <si>
    <t>36</t>
  </si>
  <si>
    <t xml:space="preserve">VES - SUB INSPECCION - </t>
  </si>
  <si>
    <t>FORTALEC CAPACIDADES PARA POTENCIAR VÍNCULO ESTADO-CIUDADANÍA</t>
  </si>
  <si>
    <t>37</t>
  </si>
  <si>
    <t>COMUNICACIONES</t>
  </si>
  <si>
    <t>38</t>
  </si>
  <si>
    <t xml:space="preserve">VES - SUB APOYOGESTI - </t>
  </si>
  <si>
    <t>DEFENSA JUDICIAL MEN</t>
  </si>
  <si>
    <t>39</t>
  </si>
  <si>
    <t>CONTROL, SEG Y EVAL TRANSPARENTE Y EFECTIVA</t>
  </si>
  <si>
    <t>40</t>
  </si>
  <si>
    <t>FORTALECIMIENTO MECANISMOS PLAN Y SEG INSTITUCIONAL</t>
  </si>
  <si>
    <t>41</t>
  </si>
  <si>
    <t xml:space="preserve">SG - SUB CONTRATACION - </t>
  </si>
  <si>
    <t>FINANCIACIÓN DEL SECTOR EDUCATIVO</t>
  </si>
  <si>
    <t>42</t>
  </si>
  <si>
    <t xml:space="preserve">SG - SUB DESARROLLOOR - </t>
  </si>
  <si>
    <t>Componentes</t>
  </si>
  <si>
    <t>FORTALEC ECOSISTEMA SECTORIAL DE DATOS EN EDUCACIÓN</t>
  </si>
  <si>
    <t>43</t>
  </si>
  <si>
    <t>PROMOCION DE LA PARTICIPACIÓN CIUDADANA</t>
  </si>
  <si>
    <t>44</t>
  </si>
  <si>
    <t xml:space="preserve">SG -  SUB  FINANCIERA - </t>
  </si>
  <si>
    <t>45</t>
  </si>
  <si>
    <t>46</t>
  </si>
  <si>
    <t xml:space="preserve">SG - SUB R.CIUDADANIA - </t>
  </si>
  <si>
    <t>47</t>
  </si>
  <si>
    <t>48</t>
  </si>
  <si>
    <t>49</t>
  </si>
  <si>
    <t>50</t>
  </si>
  <si>
    <t>51</t>
  </si>
  <si>
    <t>DEP</t>
  </si>
  <si>
    <t>NOMB_DEP</t>
  </si>
  <si>
    <t>COD_DEP_</t>
  </si>
  <si>
    <t>DESPACHO_MINISTRO</t>
  </si>
  <si>
    <t>VICEMINISTER. BASICA</t>
  </si>
  <si>
    <t>VICEMINIST. SUPERIOR</t>
  </si>
  <si>
    <t>VEPBM-DIR DE CALIDAD</t>
  </si>
  <si>
    <t>VES - SUB ASEGURAMIE</t>
  </si>
  <si>
    <t>VEPBM-SUB REFERENTES</t>
  </si>
  <si>
    <t>VES - SUB INSPECCION</t>
  </si>
  <si>
    <t xml:space="preserve">VES - DIR DE FOMENTO </t>
  </si>
  <si>
    <t>VEPBM-SUB FOMENTOCOM</t>
  </si>
  <si>
    <t>VES - SUB APOYOGESTI</t>
  </si>
  <si>
    <t>OFIC. INNOVACIONEDUC</t>
  </si>
  <si>
    <t>VEPBM-DIR FORTALECIM</t>
  </si>
  <si>
    <t>VEPBM-SUB RECURSOSH</t>
  </si>
  <si>
    <t>VEPBM- SUB MONITOREO</t>
  </si>
  <si>
    <t>VEPBM- SUB FORTALECI</t>
  </si>
  <si>
    <t>SG - SUB CONTRATACION</t>
  </si>
  <si>
    <t>VEPBM- DIR COBERTURA</t>
  </si>
  <si>
    <t>SG - SUB  FINANCIERA</t>
  </si>
  <si>
    <t>VEPBM-DIR PRIMERAINF</t>
  </si>
  <si>
    <t>VEPBM- SUB CALIDADPI</t>
  </si>
  <si>
    <t>SG - SUB R.CIUDADANIA</t>
  </si>
  <si>
    <t>VEPBM-SUB COBERTURPI</t>
  </si>
  <si>
    <t xml:space="preserve">VEPBM- SUB CALIDADPI </t>
  </si>
  <si>
    <t>VES - DIR DE FOMENTO</t>
  </si>
  <si>
    <t>Dependencias x Dirección/oficina</t>
  </si>
  <si>
    <t>NOMBRE DEL OBJETO DE GASTO</t>
  </si>
  <si>
    <t>COD_OBJ GASTO</t>
  </si>
  <si>
    <t>FUENTE</t>
  </si>
  <si>
    <t>CONCEPTOS DE GASTO</t>
  </si>
  <si>
    <t>MES PRESENTACION OFERTA</t>
  </si>
  <si>
    <t>TIPO DURACIÓN</t>
  </si>
  <si>
    <t>TIPO DE CONTRATO</t>
  </si>
  <si>
    <t>MODALIDAD</t>
  </si>
  <si>
    <t>FUENTE RECURSOS</t>
  </si>
  <si>
    <t>ESTADO VF</t>
  </si>
  <si>
    <t>Funcionamiento</t>
  </si>
  <si>
    <t>AGENCIA</t>
  </si>
  <si>
    <t>Categorías Trazador Equidad de la Mujer</t>
  </si>
  <si>
    <t>Inversión</t>
  </si>
  <si>
    <t>ARRENDAMIENTO Y/O ADQUISICIÓN DE INMUEBL</t>
  </si>
  <si>
    <t>BM-SELECCIÓN CALIFICACIÓN CONSULTORES</t>
  </si>
  <si>
    <t>No solicitadas</t>
  </si>
  <si>
    <t>Autonomía económica y acceso a activos</t>
  </si>
  <si>
    <t>Pilar 1.4 Educación rural</t>
  </si>
  <si>
    <t>Año (s)</t>
  </si>
  <si>
    <t>CESIÓN DE CRÉDITOS</t>
  </si>
  <si>
    <t>BM-BIENES / LICITACIÓN PÚBLICA INTERNACIONAL</t>
  </si>
  <si>
    <t>Solicitadas</t>
  </si>
  <si>
    <t>Educación y acceso a nuevas tecnologías</t>
  </si>
  <si>
    <t>Pilar 1.8 Planes de acción para la transformación regional
PDET</t>
  </si>
  <si>
    <t>Subdirección de Recursos Humanos del Sector Educativo</t>
  </si>
  <si>
    <t>Subdirección de Calidad y Pertinencia de Primera Infancia</t>
  </si>
  <si>
    <t>Subdirección de Aseguramiento de la Calidad para la Educación Superior</t>
  </si>
  <si>
    <t>COMISIÓN</t>
  </si>
  <si>
    <t>BM-BIENES / LICITACIÓN PÚBLICA NACIONAL</t>
  </si>
  <si>
    <t>RECURSOS PROPIOS</t>
  </si>
  <si>
    <t>Aprobadas</t>
  </si>
  <si>
    <t>Salud y derechos sexuales y reproductivos</t>
  </si>
  <si>
    <t xml:space="preserve">Pilar 2.2 Mecanismos demócraticos de participación ciudadana </t>
  </si>
  <si>
    <t>Evaluación de política</t>
  </si>
  <si>
    <t>Subdirección de Referentes y Evaluación de la Calidad Educativa</t>
  </si>
  <si>
    <t xml:space="preserve">COMODATO                                </t>
  </si>
  <si>
    <t>BM-CONSULT / SELECC BASADA EN CALID Y COSTOS</t>
  </si>
  <si>
    <t>REGALÍAS</t>
  </si>
  <si>
    <t>Mujer libre de violencias</t>
  </si>
  <si>
    <r>
      <t>Pilar 4.1</t>
    </r>
    <r>
      <rPr>
        <b/>
        <sz val="10"/>
        <color rgb="FFCC00FF"/>
        <rFont val="Arial"/>
        <family val="2"/>
      </rPr>
      <t xml:space="preserve"> </t>
    </r>
    <r>
      <rPr>
        <b/>
        <sz val="10"/>
        <color rgb="FFFFFFFF"/>
        <rFont val="Arial"/>
        <family val="2"/>
      </rPr>
      <t>Programa Naciona Integral de Sustitución de Cultivos de uso ilícito (PNIS)</t>
    </r>
  </si>
  <si>
    <t xml:space="preserve">COMPRAVENTA MERCANTIL               </t>
  </si>
  <si>
    <t>SGP</t>
  </si>
  <si>
    <t>Participación en los escenarios de poder y toma de decisiones</t>
  </si>
  <si>
    <t>Transferencia</t>
  </si>
  <si>
    <t>Desarrollo institucional y transformación cultural</t>
  </si>
  <si>
    <t>BID2</t>
  </si>
  <si>
    <t xml:space="preserve">CONCESIÓN                               </t>
  </si>
  <si>
    <t>CONTRATO DE APORTE</t>
  </si>
  <si>
    <t>Gestión de servicios TIC</t>
  </si>
  <si>
    <t>BM-CONVENIOS DE COOPERACION</t>
  </si>
  <si>
    <t>CONTRATOS DE ESTABILIDAD JURÍDICA</t>
  </si>
  <si>
    <t>CONCURSO DE MÉRITOS / PTD</t>
  </si>
  <si>
    <t>Gestión documental</t>
  </si>
  <si>
    <t>CONCURSO DE MÉRITOS / PTS</t>
  </si>
  <si>
    <t>CONTRATACIÓN DIRECTA / ARRENDAMIENTO DE INMUEBLES</t>
  </si>
  <si>
    <t>CONTRATACIÓN DIRECTA / COMPRAVENTA DE INMUEBLES</t>
  </si>
  <si>
    <t>Implementación de política</t>
  </si>
  <si>
    <t>Códigos Rurales (Columna U)</t>
  </si>
  <si>
    <t>PRODUCTOS x PROYECTO  (columna Q)</t>
  </si>
  <si>
    <t xml:space="preserve">CODIGO PPRODUCTO (Columna Q) </t>
  </si>
  <si>
    <t xml:space="preserve">ACTIVIDAD x PPRODUCTO (Columna S) </t>
  </si>
  <si>
    <t xml:space="preserve">CORRETAJE                               </t>
  </si>
  <si>
    <t>CONTRATACIÓN DIRECTA / CONTRATO DE APORTE</t>
  </si>
  <si>
    <t>2299052</t>
  </si>
  <si>
    <t>2299054</t>
  </si>
  <si>
    <t>2299060</t>
  </si>
  <si>
    <t>2299062</t>
  </si>
  <si>
    <t>2299063</t>
  </si>
  <si>
    <t xml:space="preserve">DEPÓSITO                                </t>
  </si>
  <si>
    <t xml:space="preserve">  </t>
  </si>
  <si>
    <t>Código</t>
  </si>
  <si>
    <t>Infraestructura_EPByM</t>
  </si>
  <si>
    <t>TRANSVERSAL</t>
  </si>
  <si>
    <t>FACTORING</t>
  </si>
  <si>
    <t>Nombre corto</t>
  </si>
  <si>
    <t>Dependencia Descripcion</t>
  </si>
  <si>
    <t>Nombre Proyecto</t>
  </si>
  <si>
    <t>Código Presupuestal</t>
  </si>
  <si>
    <t>Códigos Rurales</t>
  </si>
  <si>
    <t xml:space="preserve">Servicio de apoyo financiero para el acceso a la educación superior o terciaria </t>
  </si>
  <si>
    <t>2018011001144</t>
  </si>
  <si>
    <t>CALIDAD_ES_2202004</t>
  </si>
  <si>
    <t>CALIDAD_ES_2202035</t>
  </si>
  <si>
    <t>CALIDAD_ES_2202054</t>
  </si>
  <si>
    <t>CALIDAD_ES_2202057</t>
  </si>
  <si>
    <t>CALIDAD_ES_2202059</t>
  </si>
  <si>
    <t>CALIDAD_ES_2202066</t>
  </si>
  <si>
    <t>Fomento_ES_2202005</t>
  </si>
  <si>
    <t>Fomento_ES_2202059</t>
  </si>
  <si>
    <t>PODER_PEDAGÓGICO_2201049</t>
  </si>
  <si>
    <t>PODER_PEDAGÓGICO_2201074</t>
  </si>
  <si>
    <t>PODER_PEDAGÓGICO_2201089</t>
  </si>
  <si>
    <t>PODER_PEDAGÓGICO_2201090</t>
  </si>
  <si>
    <t>PODER_PEDAGÓGICO_2201092</t>
  </si>
  <si>
    <t>ICETEX_2202007</t>
  </si>
  <si>
    <t>ICETEX_2202008</t>
  </si>
  <si>
    <t>ICETEX_2202047</t>
  </si>
  <si>
    <t>ICETEX_2202048</t>
  </si>
  <si>
    <t>Infraestructura_EPBM_2201004</t>
  </si>
  <si>
    <t>Infraestructura_EPBM_2201089</t>
  </si>
  <si>
    <t>Infraestructura_EPBM_2201069</t>
  </si>
  <si>
    <t>Infraestructura_EPBM_2201048</t>
  </si>
  <si>
    <t>Infraestructura_EPBM_2201051</t>
  </si>
  <si>
    <t>Infraestructura_EPBM_2201052</t>
  </si>
  <si>
    <t>Capacidades_Territoriales_2201032</t>
  </si>
  <si>
    <t>Capacidades_Territoriales_2201037</t>
  </si>
  <si>
    <t>Capacidades_Territoriales_2201048</t>
  </si>
  <si>
    <t>Capacidades_Territoriales_2201070</t>
  </si>
  <si>
    <t>Capacidades_Territoriales_2201089</t>
  </si>
  <si>
    <t>Capacidades_Territoriales_´2201089</t>
  </si>
  <si>
    <t>Capacidades_Territoriales_2201090</t>
  </si>
  <si>
    <t>Capacidades_Territoriales_2201094</t>
  </si>
  <si>
    <t>TRANSVERSAL_2299072</t>
  </si>
  <si>
    <t>TRANSVERSAL_2299052</t>
  </si>
  <si>
    <t>TRANSVERSAL_2299054</t>
  </si>
  <si>
    <t>TRANSVERSAL_2299060</t>
  </si>
  <si>
    <t>TRANSVERSAL_´2299060</t>
  </si>
  <si>
    <t>TRANSVERSAL_2299062</t>
  </si>
  <si>
    <t>TRANSVERSAL_2299063</t>
  </si>
  <si>
    <t>EDUCACIÓN_INTEGRAL_2201005</t>
  </si>
  <si>
    <t>EDUCACIÓN_INTEGRAL_2201030</t>
  </si>
  <si>
    <t>Educación_Integral_2201070</t>
  </si>
  <si>
    <t>Educación_Integral_´2201070</t>
  </si>
  <si>
    <t>Educación_Integral_2201089</t>
  </si>
  <si>
    <t>Educación_Integral_´2201089</t>
  </si>
  <si>
    <t>Educación_Integral_2201090</t>
  </si>
  <si>
    <t>Educación_Integral_´2201090</t>
  </si>
  <si>
    <t>ESTAMPILLA_2202030</t>
  </si>
  <si>
    <t>INFRAESTRUCTURA_ES_2202030</t>
  </si>
  <si>
    <t>INFRAESTRUCTURA_ES_2202059</t>
  </si>
  <si>
    <t>Fortalecimiento_IES_PFC_2202030</t>
  </si>
  <si>
    <t>Gratuidad_ES_2202063</t>
  </si>
  <si>
    <t>Gratuidad_ES_2202077</t>
  </si>
  <si>
    <t>Gratuidad_ES_2202076</t>
  </si>
  <si>
    <t>Gratuidad_ES_2202064</t>
  </si>
  <si>
    <t>C-2201-0700-24</t>
  </si>
  <si>
    <t>C_2201_0700_24</t>
  </si>
  <si>
    <t>F_ES_1</t>
  </si>
  <si>
    <t>Servicio de asistencia técnica  - en educación inicial, preescolar, básica y media para el  fortalecimiento de las condiciones de bienestar de los docentes y agentes educativos.</t>
  </si>
  <si>
    <t>PP_1</t>
  </si>
  <si>
    <t>C_ES_1</t>
  </si>
  <si>
    <t xml:space="preserve">Servicio de apoyo financiero a las Instituciones de Educación Superior </t>
  </si>
  <si>
    <t>E_1</t>
  </si>
  <si>
    <t>I_4</t>
  </si>
  <si>
    <t>Documentos normativos</t>
  </si>
  <si>
    <t>INFRA_B_1</t>
  </si>
  <si>
    <t>CT_1</t>
  </si>
  <si>
    <t xml:space="preserve">Servicio de gestión documental </t>
  </si>
  <si>
    <t xml:space="preserve">Documentos de lineamientos técnicos </t>
  </si>
  <si>
    <t>EI_1</t>
  </si>
  <si>
    <t>F_IES_1</t>
  </si>
  <si>
    <t>IES_1</t>
  </si>
  <si>
    <t xml:space="preserve">Servicio de apoyo financiero para el acceso a la educación superior </t>
  </si>
  <si>
    <t>GES_1</t>
  </si>
  <si>
    <t>Divulgación</t>
  </si>
  <si>
    <t>Brindar acompañamiento a las IES en la implementación de planes y programas orientados al acceso, permanencia y graduación de personas de especial protección constitucional.</t>
  </si>
  <si>
    <t>Brindar acompañamiento a las IES en el desarrollo de estrategias orientadas al aseguramiento de la calidad y la pertinencia de la educación superior.</t>
  </si>
  <si>
    <t>Desarrollar actividades de bienestar de los docentes de educación inicial, preescolar, básica y media en los diferentes escenarios y actividades  programadas por el sector educativo.</t>
  </si>
  <si>
    <t>Brindar acompañamiento a las entidades territoriales certificadas y hacer seguimiento a la administración de plantas de personal del sector educativo.</t>
  </si>
  <si>
    <t>Adjudicar Beca "Jóvenes ciudadanos de paz"</t>
  </si>
  <si>
    <t>Actualizar, emitir y divulgar normas técnicas de infraestructura educativa</t>
  </si>
  <si>
    <t>Adquirir y suministrar mobiliario escolar las instituciones educativas</t>
  </si>
  <si>
    <t>Realizar soporte y mantenimiento al sistema de información de infraestructura educativa</t>
  </si>
  <si>
    <t>Adquirir y entregar dotación de mobiliario escolar para zonas rurales y rurales dispersas</t>
  </si>
  <si>
    <t>Emitir concepto técnico sobre proyectos de fortalecimiento de la infraestructura tecnológica digital en los establecimientos educativos oficiales</t>
  </si>
  <si>
    <t>Archivos formados</t>
  </si>
  <si>
    <t>Desarrollar programa Jóvenes en Paz con oferta educativa pertinente y formación CRESE para consolidación de proyectos de vida de jóvenes en condiciones de vulnerabilidad.</t>
  </si>
  <si>
    <t>Acompañar y cooperar técnicamente con las ETC y EE en la implementación de estrategias de orientación socio ocupacional que se articulen con iniciativas comunitarias de innovación productiva y con la educación superior.</t>
  </si>
  <si>
    <t>Diseñar, ajustar y validar los mecanismos de seguimiento a los aprendizajes, teniendo en cuenta enfoques diferenciales étnicos</t>
  </si>
  <si>
    <t>Diseñar mecanismos para la evaluación de programas, proyectos y estrategias, con énfasis en formación integral y educación CRESE</t>
  </si>
  <si>
    <t>Apoyar financieramente a las instituciones de educación superior públicas para la adquisición de predios y/o bienes inmuebles para la prestación de la educación superior</t>
  </si>
  <si>
    <t>Brindar asesoramiento y guía a las Instituciones de Educación Superior (IES) públicas, acorde con la normativa vigente en materia de proyectos de infraestructura.</t>
  </si>
  <si>
    <t>Gratuidad Derechos de Grado</t>
  </si>
  <si>
    <t>FLETAMENTO</t>
  </si>
  <si>
    <t>C-2201-0700-20</t>
  </si>
  <si>
    <t>C_2201_0700_20</t>
  </si>
  <si>
    <t>Servicio de fomento para el acceso a la educación superior o terciaria - Instituciones de educación terciaria o superior con acompañamiento en procesos de regionalización</t>
  </si>
  <si>
    <t>F_ES_2</t>
  </si>
  <si>
    <t>PP_2</t>
  </si>
  <si>
    <t>Documentos de lineamientos técnicos - Rediseñar los cuatro principales procesos del SACES registro calificado, acreditación en alta calidad, convalidaciones de títulos e inspección y vigilancia</t>
  </si>
  <si>
    <t>C_ES_2</t>
  </si>
  <si>
    <t>INFRA_B_2</t>
  </si>
  <si>
    <t>CT_2</t>
  </si>
  <si>
    <t xml:space="preserve">Documentos de planeación </t>
  </si>
  <si>
    <t>EI_2</t>
  </si>
  <si>
    <t>Servicio de asistencia técnica  - Servicio de asistencia técnica para fortalecer la capacidad para la formulación, estructuración y seguimiento de proyectos de infraestructura en IES públicas</t>
  </si>
  <si>
    <t>IES_2</t>
  </si>
  <si>
    <t xml:space="preserve">Servicio de apoyo financiero para la permanencia a la educación superior </t>
  </si>
  <si>
    <t>GES_2</t>
  </si>
  <si>
    <t>Servicio de apoyo financiero para la amortización de créditos educativos en la educación superior o terciaria</t>
  </si>
  <si>
    <t>Resultados análisis de información</t>
  </si>
  <si>
    <t>Brindar asistencia   y soporte técnico para la implementación del sistema de gestión de la información</t>
  </si>
  <si>
    <t>Diseñar el programa de formación posgradual para docentes de educación inicial, preescolar, básica y media</t>
  </si>
  <si>
    <t>Establecer la ruta y el diseño de la evaluación de docentes oficiales en segunda lengua.</t>
  </si>
  <si>
    <t>Diseñar, actualizar y poner en marcha directrices y documentos de política para regular el proceso de selección y vinculación laboral de los docentes al sector educativo oficial.</t>
  </si>
  <si>
    <t>Adjudicar beneficios de Gratuidad en Matrícula</t>
  </si>
  <si>
    <t>Diagnósticar, diseñar y formular normas técnicas de infraestructura educativa y/o mobiliario escolar</t>
  </si>
  <si>
    <t>Realizar asistencia técnica y seguimiento al recaudo, la administración y manejo del portafolio del aporte parafiscal de la ley 21 de 1982</t>
  </si>
  <si>
    <t>Realizar interventoría técnica, administrativa y financiera a las obras y contratos relacionados con el mejoramiento de infraestructura educativa</t>
  </si>
  <si>
    <t>Realizar interventoría administrativa, financiera, jurídica, pedagógica y técnica a los convenios y contratos para la atención de jóvenes y adultos analfabetas</t>
  </si>
  <si>
    <t>Realizar la interventoría técnica, administrativa, contable, financiera y jurídica al proceso de dotación de mobiliario escolar en zonas rurales y rurales dispersas</t>
  </si>
  <si>
    <t>Acompañar técnicamente a Secretarias de Educación y EE, en el desarrollo de estrategias de educaciones en emergencia y gestión de riesgos</t>
  </si>
  <si>
    <t>Plan de trabajo</t>
  </si>
  <si>
    <t>Brindar asistencia técnica a las Entidades Territoriales Certificadas- ETC sobre proyectos de fortalecimiento de la infraestructura tecnológica digital en los establecimientos educativos oficiales</t>
  </si>
  <si>
    <t>Sistema integrado de conservación implementado</t>
  </si>
  <si>
    <t>Documento de planeación preliminar</t>
  </si>
  <si>
    <t>Implementación del sistema actualizado</t>
  </si>
  <si>
    <t>Diseño técnico y funcional</t>
  </si>
  <si>
    <t>Elaborar diseño, producción y postproducción de recursos educativos escolares (Libros, textos, guías, cuadernillos de trabajo, videos, entre otros) para la formación integral y la educación CRESE, entre otras estrategias educativas integrales</t>
  </si>
  <si>
    <t>Elaborar diseño, producción y postproducción de recursos educativos escolares (Libros, textos, guías, cuadernillos de trabajo, videos, entre otros) para el fortalecimiento de la educación media</t>
  </si>
  <si>
    <t>Asistencia técnica para la implementación de un sistema modular de formación certificada en la educación media para tránsito inmediato con la educación superior</t>
  </si>
  <si>
    <t>Implementar los mecanismos de seguimiento a los aprendizajes</t>
  </si>
  <si>
    <t>Implementar los mecanismos de evaluación de programas, proyectos y estrategias, con énfasis en formación integral y educación CRESE</t>
  </si>
  <si>
    <t>Apoyar financieramente a las instituciones de educación superior públicas para la dotación de ambientes de aprendizaje</t>
  </si>
  <si>
    <t>Evaluar y revisar los proyectos de infraestructura presentados por las IES públicas, garantizando que cumplan con los estándares y requisitos establecidos.</t>
  </si>
  <si>
    <t>Gratuidad Inscripción</t>
  </si>
  <si>
    <t>ÁREAS</t>
  </si>
  <si>
    <t>FRANQUICIA</t>
  </si>
  <si>
    <t>FORTALECIMIENTO DE LAS CAPACIDADES Y CONDICIONES DE BIENESTAR QUE DIGNIFIQUEN LA LABOR DOCENTE EN EDUCACIÓN INICIAL, PREESCOLAR, BÁSICA Y MEDIA.   NACIONAL</t>
  </si>
  <si>
    <t>C-2201-0700-23</t>
  </si>
  <si>
    <t>C_2201_0700_23</t>
  </si>
  <si>
    <t>F_ES_3</t>
  </si>
  <si>
    <t>Servicio de evaluación  - para docentes.</t>
  </si>
  <si>
    <t>PP_3</t>
  </si>
  <si>
    <t>C_ES_3</t>
  </si>
  <si>
    <t xml:space="preserve">Infraestructura educativa construida </t>
  </si>
  <si>
    <t>INFRA_B_3</t>
  </si>
  <si>
    <t>CT_3</t>
  </si>
  <si>
    <t>Ambientes de aprendizaje para la educación inicial preescolar, básica y media dotados</t>
  </si>
  <si>
    <t>EI_3</t>
  </si>
  <si>
    <t xml:space="preserve">Servicio de apoyo financiero para la amortización de créditos educativos en la educación superior </t>
  </si>
  <si>
    <t>GES_3</t>
  </si>
  <si>
    <t>Servicio de apoyo financiero para el fomento de la graduación en la educación superior o terciaria</t>
  </si>
  <si>
    <t>Desarrollar programas que permitan la implementación de las políticas de educación inclusiva, intercultural y diversa para la educación superior.</t>
  </si>
  <si>
    <t>Construir y socializar los lineamientos para la implementación de la política de gratuidad en cada de la IES</t>
  </si>
  <si>
    <t>Establecer alianzas con distintos actores interesados en promover participación de docentes y comunidades educativas en procesos de investigación e innovación de sus prácticas pedagógicas.</t>
  </si>
  <si>
    <t>Diseñar y desarrollar un mecanismo de diagnóstico de bienestar de los docentes.</t>
  </si>
  <si>
    <t>Hacer seguimiento en las Entidades Territoriales Certificadas a la provisión y verificación de transparencia del proceso de vacantes de docentes y directivos docentes del sector oficial.</t>
  </si>
  <si>
    <t>Adjudicar beneficios de Gratuidad en Sostenimiento</t>
  </si>
  <si>
    <t>Otorgar créditos condonables para fomentar la certificación en la educación para el trabajo y el desarrollo humano, en el marco del Decreto 662 de 2020</t>
  </si>
  <si>
    <t>Realizar estudios de diagnósticos de estado, de diseño y de estructuración</t>
  </si>
  <si>
    <t>Realizar seguimiento y revisión técnica, administrativa, financiera y jurídica a las adquisiciones de mobiliario escolar para instituciones educativas</t>
  </si>
  <si>
    <t>Realizar interventoría técnica, administrativa y financiera a las obras y contratos relacionados con la construcción de infraestructura educativa construida</t>
  </si>
  <si>
    <t>Asistir y acompañar técnicamente a Secretarias de Educación y Establecimientos Educativos en el diseño e implementación de procesos de fortalecimiento a la estrategia de residencias escolares y los procesos de educación media rural</t>
  </si>
  <si>
    <t>Programa de gestión documental ejecutado</t>
  </si>
  <si>
    <t>Movilizar el modelo de cultura organizacional articulando los modelos referenciales</t>
  </si>
  <si>
    <t>Levantamiento de requerimientos</t>
  </si>
  <si>
    <t>Diseñar modelos educativos flexibles</t>
  </si>
  <si>
    <t>Asistencia técnica y acompañamiento para diversificar la oferta educativa vocacional en articulación con el SENA</t>
  </si>
  <si>
    <t>Validar los mecanismos para la evaluación de programas, proyectos y estrategias, con énfasis en formación integral y educación CRESE</t>
  </si>
  <si>
    <t>Otorgar viabilidad sectorial a los proyectos de infraestructura presentados por las IES públicas, asegurando que estén alineados con las políticas y prioridades del sector educativo.</t>
  </si>
  <si>
    <t>Adjudicar Créditos Beca de la convocatoria del 0,1% de los mejores Saber Pro - Ley 1678 de 2013</t>
  </si>
  <si>
    <t>INTERMEDIACIÓN DE SEGUROS</t>
  </si>
  <si>
    <t>CONTRATACIÓN DIRECTA / EMPRÉSTITOS</t>
  </si>
  <si>
    <t>Infraestructura_ EPByM</t>
  </si>
  <si>
    <t xml:space="preserve">CONSTRUCCIÓN MEJORAMIENTO Y DOTACIÓN DE AMBIENTES EDUCATIVOS PARA LA IMPLEMENTACIÓN DE ESTRATEGIAS QUE CONTRIBUYAN A INCREMENTAR LA COBERTURA Y CALIDAD EN LOS NIVELES DE PREESCOLAR, BÁSICA Y MEDIA EN EL MARCO DE LA FORMACIÓN INTEGRAL EN COLOMBIA </t>
  </si>
  <si>
    <t>C-2201-0700-25</t>
  </si>
  <si>
    <t>C_2201_0700_25</t>
  </si>
  <si>
    <t>PP_4</t>
  </si>
  <si>
    <t>C_ES_4</t>
  </si>
  <si>
    <t>INFRA_B_4</t>
  </si>
  <si>
    <t>Servicio de asistencia técnica - en educación inicial,preescolar, básica y media en procesos de gestión del conocimiento</t>
  </si>
  <si>
    <t>CT_4</t>
  </si>
  <si>
    <t>Servicio de Implementación Sistemas de Gestión - A través de la implementación de políticas del MIPG</t>
  </si>
  <si>
    <t>T_4</t>
  </si>
  <si>
    <t>Servicio de asistencia técnica - en educación inicial, preescolar, básica y media.</t>
  </si>
  <si>
    <t>EI_4</t>
  </si>
  <si>
    <t xml:space="preserve">Servicio de apoyo financiero para el fomento de la graduación en la educación superior </t>
  </si>
  <si>
    <t>GES_4</t>
  </si>
  <si>
    <t>202300000000091</t>
  </si>
  <si>
    <t>Construir e implementar planes, programas y proyectos que permitan el fortalecimiento de la educación técnica y tecnológica.</t>
  </si>
  <si>
    <t>Establecer alianzas estratégicas con Instituciones del sector para fortalecer la oferta institucional de las Escuelas Normales Superiores del país.</t>
  </si>
  <si>
    <t>Prestar asistencia técnica para la atención y solución de solicitudes de los docentes en temas de salud y prestaciones sociales</t>
  </si>
  <si>
    <t>Realizar seguimiento a la ejecución de los recursos del Sistema de Prestaciones sociales del Magisterio.</t>
  </si>
  <si>
    <t>Adjudicar Crédito educativo para Posgrado en Derecho Internacional Humanitario-Alfonso López Michelsen</t>
  </si>
  <si>
    <t>Renovar Beca "Jóvenes ciudadanos de paz"</t>
  </si>
  <si>
    <t>Archivos incluidos en inventario</t>
  </si>
  <si>
    <t>Participar activamente en los comités técnicos encargados de la ejecución y supervisión de los recursos destinados a los proyectos de infraestructura educativa.</t>
  </si>
  <si>
    <t>Renovar créditos a población víctima - Ley 1448 de 2011</t>
  </si>
  <si>
    <t>INCREMENTO EN LA CALIDAD DEL SERVICIO PÚBLICO DE EDUCACIÓN SUPERIOR EN COLOMBIA NACIONAL  NACIONAL</t>
  </si>
  <si>
    <t>C-2202-0700-56</t>
  </si>
  <si>
    <t>C_2202_0700_56</t>
  </si>
  <si>
    <t>Servicio de monitoreo y seguimiento  - a la gestión del sector educativo.</t>
  </si>
  <si>
    <t>PP_5</t>
  </si>
  <si>
    <t>C_ES_5</t>
  </si>
  <si>
    <t xml:space="preserve">Infraestructura educativa dotada </t>
  </si>
  <si>
    <t>INFRA_B_5</t>
  </si>
  <si>
    <t>Servicio de asistencia técnica - en educación inicial,preescolar, básica y media para el desarrollo de procesos de cualificación de estrategias de acogida, bienestar y permanencia</t>
  </si>
  <si>
    <t>CT_5</t>
  </si>
  <si>
    <t xml:space="preserve">Servicios de información actualizados </t>
  </si>
  <si>
    <t>Servicio de asistencia técnica - en educación inicial,preescolar, básica y media.(BAS)</t>
  </si>
  <si>
    <t>EI_5</t>
  </si>
  <si>
    <t>Atender las solicitudes de los docentes frente al FOMAG</t>
  </si>
  <si>
    <t>Adjudicar créditos a población víctima</t>
  </si>
  <si>
    <t>Liderar acciones en materia de relacionamiento, alianzas y cooperación internacional que permitan gestionar recursos para financiar estrategias educativas</t>
  </si>
  <si>
    <t>Realizar visitas de seguimiento in situ a los proyectos viabilizados y financiados por el Ministerio de Educación Nacional (MEN), con el fin de monitorear y evaluar su avance y cumplimiento de objetivos.</t>
  </si>
  <si>
    <t>Renovar créditos Beca de la convocatoria del 0,1% de los mejores Saber Pro - Ley 1678 de 2013</t>
  </si>
  <si>
    <t xml:space="preserve">LEASING                                 </t>
  </si>
  <si>
    <t>MEJORAMIENTO INTEGRAL DE LAS CONDICIONES DE CALIDAD DE LAS INSTITUCIONES DE EDUCACIÓN SUPERIOR PÚBLICAS NACIONAL - [DISTRIBUCION PREVIO CONCEPTO DNP]</t>
  </si>
  <si>
    <t>C-2202-0700-54</t>
  </si>
  <si>
    <t>C_2202_0700_54</t>
  </si>
  <si>
    <t>C_ES_6</t>
  </si>
  <si>
    <t>Servicio de apoyo financiero para el acceso a la educación superior o terciaria</t>
  </si>
  <si>
    <t>I_1</t>
  </si>
  <si>
    <t>INFRA_B_6</t>
  </si>
  <si>
    <t>Servicio de evaluación - de las estrategias educativas implementadas en la educación inicial, preescolar, básica y media</t>
  </si>
  <si>
    <t>CT_6</t>
  </si>
  <si>
    <t xml:space="preserve">Servicios de información implementados </t>
  </si>
  <si>
    <t>T_6</t>
  </si>
  <si>
    <t>Servicio de evaluación - de la calidad de la educación inicial, preescolar, básica y media.</t>
  </si>
  <si>
    <t>EI_6</t>
  </si>
  <si>
    <t>202300000000092</t>
  </si>
  <si>
    <t>Adjudicar créditos becas hipólita</t>
  </si>
  <si>
    <t>MANTENIMIENTO Y/O REPARACIÓN</t>
  </si>
  <si>
    <t>APOYO PARA FOMENTAR EL ACCESO CON CALIDAD A LA EDUCACIÓN SUPERIOR A TRAVÉS DE INCENTIVOS A LA DEMANDA EN COLOMBIA   NACIONAL</t>
  </si>
  <si>
    <t>C-2202-0700-47</t>
  </si>
  <si>
    <t>C_2202_0700_47</t>
  </si>
  <si>
    <t>I_2</t>
  </si>
  <si>
    <t>INFRA_B_7</t>
  </si>
  <si>
    <t>Servicios de información implementado - para la gestión de la educación inicial y preescolar en condiciones de calidad</t>
  </si>
  <si>
    <t>CT_7</t>
  </si>
  <si>
    <t>T_7</t>
  </si>
  <si>
    <t>Servicio de evaluación - de las estrategias educativas implementadas en la educación inicial, preescolar, básica y media.</t>
  </si>
  <si>
    <t>EI_7</t>
  </si>
  <si>
    <t>202300000000245</t>
  </si>
  <si>
    <t>Renovar créditos a población víctima</t>
  </si>
  <si>
    <t xml:space="preserve">MEDIACIÓN O MANDATO                   </t>
  </si>
  <si>
    <t>CONTRATACIÓN DIRECTA / URGENCIA MANIFIESTA</t>
  </si>
  <si>
    <t xml:space="preserve">Oficina de Infraestructura </t>
  </si>
  <si>
    <t>I_3</t>
  </si>
  <si>
    <t>INFRA_B_8</t>
  </si>
  <si>
    <t>CT_8</t>
  </si>
  <si>
    <t>Ambientes de aprendizaje para la educación inicial preescolar, básica y media dotados-(BAS)</t>
  </si>
  <si>
    <t>EI_8</t>
  </si>
  <si>
    <t>Adjudicar Créditos Beca de la convocatoria del 0,1% de los mejores Saber Pro</t>
  </si>
  <si>
    <t xml:space="preserve">OBRA PUBLICA                            </t>
  </si>
  <si>
    <t>CONVENIO COMISIÓN DE ESTUDIOS</t>
  </si>
  <si>
    <t>Infraestructura_ ES</t>
  </si>
  <si>
    <t>MEJORAMIENTO DE LAS CONDICIONES DE INFRAESTRUCTURA DE LAS INSTITUCIONES DE EDUCACIÓN SUPERIOR PÚBLICAS  NACIONAL</t>
  </si>
  <si>
    <t>C-2202-0700-49</t>
  </si>
  <si>
    <t>C_2202_0700_49</t>
  </si>
  <si>
    <t>Adjudicar créditos Beca en Matrícula "Excelencia"</t>
  </si>
  <si>
    <t>Adjudicar créditos condonables a población con discapacidad</t>
  </si>
  <si>
    <t>Renovar créditos condonables adjudicados a población con discapacidad</t>
  </si>
  <si>
    <t>FORTALECIMIENTO DE LAS UNIVERSIDADES ESTATALES - ESTAMPILLA PRO UNIVERSIDAD LEY 1697 DE 2013  NACIONAL</t>
  </si>
  <si>
    <t>C-2202-0700-50</t>
  </si>
  <si>
    <t>C_2202_0700_50</t>
  </si>
  <si>
    <t>C_2299_0700_11</t>
  </si>
  <si>
    <t>C_2202_0700_57</t>
  </si>
  <si>
    <t>´2201070</t>
  </si>
  <si>
    <t>Adjudicar créditos Beca en sostenimiento "Excelencia"</t>
  </si>
  <si>
    <t>ORDEN DE TRABAJO</t>
  </si>
  <si>
    <t>FORTALECIMIENTO DE LA GESTIÓN INSTITUCIONAL Y BUEN GOBIERNO DEL MINISTERIO DE EDUCACIÓN   NACIONAL</t>
  </si>
  <si>
    <t>C-2299-0700-11</t>
  </si>
  <si>
    <t>2. SEGURIDAD HUMANA Y JUSTICIA SOCIAL /k20. EDUCACIÓN SUPERIOR COMO UN DERECHO - SUBSIDIOS Y ALIVIOS PARA EL ACCESO A LA EDUCACIÓN SUPERIOR</t>
  </si>
  <si>
    <t>Renovar créditos Beca de la convocatoria del 0,1% de los mejores Saber Pro</t>
  </si>
  <si>
    <t>LICITACIÓN / OBRA PÚBLICA</t>
  </si>
  <si>
    <t>IMPLEMENTACIÓN DE LA POLÍTICA DE GRATUIDAD Y ESTRATEGIAS PARA LA FINANCIACIÓN DEL ACCESO, LA PERMANENCIA Y LA GRADUACIÓN DE LOS ESTUDIANTES EN LA EDUCACIÓN SUPERIOR  NACIONAL</t>
  </si>
  <si>
    <t>C-2202-0700-57</t>
  </si>
  <si>
    <t>Renovar créditos condonables para población Rrom</t>
  </si>
  <si>
    <t xml:space="preserve">PERMUTA                                 </t>
  </si>
  <si>
    <t>Renovar créditos educativos adjudicados en todas las líneas icetex</t>
  </si>
  <si>
    <t>´2201090</t>
  </si>
  <si>
    <t>Adjudicar créditos educativos en todas las líneas icetex</t>
  </si>
  <si>
    <t>Renovar subsidios a Mejores Bachilleres.- Ley 1546 de 2012</t>
  </si>
  <si>
    <t>202300000000391</t>
  </si>
  <si>
    <t>Adjudicar créditos condonables a población rural</t>
  </si>
  <si>
    <t>Renovar créditos condonables a población rural</t>
  </si>
  <si>
    <t>Adjudicar subsidios a mejores bachilleres - ley 1546 de 2012</t>
  </si>
  <si>
    <t>Renovar subsidios de sostenimiento a grupos focalizados por sisbén</t>
  </si>
  <si>
    <t>PRESTACIÓN DE SERVICIOS DE SALUD</t>
  </si>
  <si>
    <t>REDUCCIONES</t>
  </si>
  <si>
    <t>202300000000418</t>
  </si>
  <si>
    <t>Adjudicar subsidios de sostenimiento a grupos focalizados por sisbén</t>
  </si>
  <si>
    <t>Adjudicar subsidios de sostenimiento temporales para beneficiarios de la política de gratuidad en la matrícula de las Instituciones de Educación Superior Públicas.</t>
  </si>
  <si>
    <t xml:space="preserve">PRÉSTAMO O MUTUO     </t>
  </si>
  <si>
    <t>Adjudicar créditos condonables para población ROM</t>
  </si>
  <si>
    <t>PUBLICIDAD</t>
  </si>
  <si>
    <t>Renovar créditos condonables para población ROM</t>
  </si>
  <si>
    <t>RENTING</t>
  </si>
  <si>
    <t>SELECCIÓN ABREVIADA / LICITACIÓN DECLARADA DESIERTA</t>
  </si>
  <si>
    <t>Adjudicar créditos Médicos Ley 100</t>
  </si>
  <si>
    <t xml:space="preserve">SEGUROS             </t>
  </si>
  <si>
    <t>Adjudicar créditos Posgrado Docentes</t>
  </si>
  <si>
    <t>Renovar créditos Médicos Ley 100</t>
  </si>
  <si>
    <t xml:space="preserve">TRANSPORTE                              </t>
  </si>
  <si>
    <t>5. CONVERGENCIA REGIONAL / C. APROPIACIÓN DE LO PÚBLICO DESDE EL EJERCICIO DEL CONTROL SOCIAL</t>
  </si>
  <si>
    <t>Adjudicar Subsidios a Mejores Bachilleres - Ley 1546 de 2012</t>
  </si>
  <si>
    <t>Renovar créditos Posgrado Docentes</t>
  </si>
  <si>
    <t>SELECCIÓN ABREVIADA / SUBASTA INVERSA PRESENCIAL</t>
  </si>
  <si>
    <t>5. CONVERGENCIA REGIONAL / C. CALIDAD, EFECTIVIDAD, TRANSPARENCIA Y COHERENCIA DE LAS NORMAS</t>
  </si>
  <si>
    <t>5. CONVERGENCIA REGIONAL / D. CONSOLIDACIÓN DE LA PLANEACIÓN PARTICIPATIVA</t>
  </si>
  <si>
    <t>202300000000419</t>
  </si>
  <si>
    <t>Otorgar créditos a jóvenes del Archipiélago de San Andrés, Providencia y Santa Catalina</t>
  </si>
  <si>
    <t>2. SEGURIDAD HUMANA Y JUSTICIA SOCIAL / E. CURRÍCULOS PARA LA JUSTICIA SOCIAL</t>
  </si>
  <si>
    <t>5. CONVERGENCIA REGIONAL / F. EFICIENCIA INSTITUCIONAL PARA EL CUMPLIMIENTO DE LOS ACUERDOS REALIZADOS CON LAS COMUNIDADES</t>
  </si>
  <si>
    <t>2. SEGURIDAD HUMANA Y JUSTICIA SOCIAL / I. PROGRAMA DE EDUCACIÓN INTERCULTURAL Y BILINGÜE</t>
  </si>
  <si>
    <t>2. SEGURIDAD HUMANA Y JUSTICIA SOCIAL / C. FOMENTO Y ESTÍMULOS A LAS CULTURAS, LAS ARTES Y LOS SABERES</t>
  </si>
  <si>
    <t>202300000000425</t>
  </si>
  <si>
    <t>202300000000426</t>
  </si>
  <si>
    <t>202300000000455</t>
  </si>
  <si>
    <t>202400000000081</t>
  </si>
  <si>
    <t>202400000000164</t>
  </si>
  <si>
    <t>´2299060</t>
  </si>
  <si>
    <t>20110E</t>
  </si>
  <si>
    <t>20104D</t>
  </si>
  <si>
    <t>20203E</t>
  </si>
  <si>
    <t>20203I</t>
  </si>
  <si>
    <t>2. SEGURIDAD HUMANA Y JUSTICIA SOCIAL /K20. EDUCACIÓN SUPERIOR COMO UN DERECHO - SUBSIDIOS Y ALIVIOS PARA EL ACCESO A LA EDUCACIÓN SUPERIOR</t>
  </si>
  <si>
    <t>20203K20</t>
  </si>
  <si>
    <t>2. SEGURIDAD HUMANA Y JUSTICIA SOCIAL /K30. EDUCACIÓN SUPERIOR COMO UN DERECHO - POLÍTICA DE GRATUIDAD DE LA EDUCACIÓN SUPERIOR PÚBLICA</t>
  </si>
  <si>
    <t>20203K30</t>
  </si>
  <si>
    <t>2. SEGURIDAD HUMANA Y JUSTICIA SOCIAL / K30. EDUCACIÓN SUPERIOR COMO UN DERECHO - POLÍTICA DE GRATUIDAD DE LA EDUCACIÓN SUPERIOR</t>
  </si>
  <si>
    <t>2. SEGURIDAD HUMANA Y JUSTICIA SOCIAL /K40. EDUCACIÓN SUPERIOR COMO UN DERECHO - INFRAESTRUCTURA</t>
  </si>
  <si>
    <t>2. SEGURIDAD HUMANA Y JUSTICIA SOCIAL / K40. EDUCACIÓN SUPERIOR COMO UN DERECHO - PLAN NACIONAL DE ESPACIOS EDUCATIVOS</t>
  </si>
  <si>
    <t>2. SEGURIDAD HUMANA Y JUSTICIA SOCIAL /K41. RECONCEPTUALIZACIÓN DEL SISTEMA DE ASEGURAMIENTO DE LA CALIDAD DE LA EDUCACIÓN SUPERIOR</t>
  </si>
  <si>
    <t>20203K41</t>
  </si>
  <si>
    <t>20302C</t>
  </si>
  <si>
    <t>2. SEGURIDAD HUMANA Y JUSTICIA SOCIAL / A. CONSOLIDACIÓN DEL SISTEMA DE EDUCACIÓN SUPERIOR COLOMBIANO</t>
  </si>
  <si>
    <t>20305A</t>
  </si>
  <si>
    <t>2. SEGURIDAD HUMANA Y JUSTICIA SOCIAL / B. RECONCEPTUALIZACIÓN DEL SISTEMA DE ASEGURAMIENTO DE LA CALIDAD DE LA EDUCACIÓN SUPERIOR</t>
  </si>
  <si>
    <t>20305B</t>
  </si>
  <si>
    <t>53105A</t>
  </si>
  <si>
    <t>53105B</t>
  </si>
  <si>
    <t>53105C</t>
  </si>
  <si>
    <t>53105D</t>
  </si>
  <si>
    <t>53105E</t>
  </si>
  <si>
    <t>53105F</t>
  </si>
  <si>
    <t>53106A</t>
  </si>
  <si>
    <t>53106B</t>
  </si>
  <si>
    <t>53106C</t>
  </si>
  <si>
    <t>53106D</t>
  </si>
  <si>
    <t>Instrumento</t>
  </si>
  <si>
    <t>ID_Indicador</t>
  </si>
  <si>
    <t>Nombre_Indicador</t>
  </si>
  <si>
    <t>Meta_2026</t>
  </si>
  <si>
    <t>PAI</t>
  </si>
  <si>
    <t>A350P</t>
  </si>
  <si>
    <t xml:space="preserve">Porcentaje de territorios definidos en el respectivo plan que cuentan con instituciones de educación media técnica que incorporan la formación técnica agropecuaria en la educación media (décimo y once) </t>
  </si>
  <si>
    <t xml:space="preserve">Porcentaje de avance en el proceso de ascenso o reubicación de docentes </t>
  </si>
  <si>
    <t>Número de jóvenes vinculados al componente de educación del programa nacional Jóvenes en Paz</t>
  </si>
  <si>
    <t xml:space="preserve">Número de actos administrativos aprobados del proceso de convalidaciones de preescolar, básica y media </t>
  </si>
  <si>
    <t>Tasa de cobertura del programa de voluntariado viva la Escuela en básica primaria</t>
  </si>
  <si>
    <t>PNS 8.1</t>
  </si>
  <si>
    <t>Número de docentes y directivos docentes rurales participando en proceso de formación</t>
  </si>
  <si>
    <t>Porcentaje de cobertura en  IES a nivel nacional con  actividades preventivas  que apoyen, monitoreen y evaluen la gestión institucional en componentes financiero, gobierno, académico y administrativo.</t>
  </si>
  <si>
    <t>Porcentaje de IES con análisis de la información recaudada, sobre las acciones afirmativas relacionadas con sujetos de especial protección constitucional aplicadas.</t>
  </si>
  <si>
    <t xml:space="preserve">Número de solicitudes asociadas a trámites de registro calificado finalizadas, según el el tipo de trámite </t>
  </si>
  <si>
    <t>Número de solicitudes de apreciación de condiciones iniciales y de acreditación en alta calidad con concepto emitido por el consejo nacional de acreditación</t>
  </si>
  <si>
    <t>Número de solicitudes de convalidación decididas con acto administrativo</t>
  </si>
  <si>
    <t xml:space="preserve">Número de asistencias académicas sobre el marco conceptual y el trámite de acreditación en alta calidad </t>
  </si>
  <si>
    <t>Avance en el ajuste integral del sistema de aseguramiento de la calidad de la educación superior</t>
  </si>
  <si>
    <t>A.64</t>
  </si>
  <si>
    <t>Personas mayores de 15 años alfabetizadas en las zonas rurales A.64</t>
  </si>
  <si>
    <t>A.64P</t>
  </si>
  <si>
    <t>Personas mayores de 15 años alfabetizadas en las zonas rurales de municipios PDET A.64P</t>
  </si>
  <si>
    <t>A.40</t>
  </si>
  <si>
    <t>Porcentaje de instituciones educativas rurales que requieren y cuentan con modelos educativos flexibles implementados A.40</t>
  </si>
  <si>
    <t>A.40P</t>
  </si>
  <si>
    <t>Porcentaje de instituciones educativas rurales  en municipios PDET que requieren y cuentan con modelos educativos flexibles implementados A.40P</t>
  </si>
  <si>
    <t>A.57</t>
  </si>
  <si>
    <t>Porcentaje de Secretarías de Educación Certificadas con transporte escolar rural contratado que cumpla con la normatividad A.57</t>
  </si>
  <si>
    <t>A.42</t>
  </si>
  <si>
    <t>Porcentaje de establecimientos educativos oficiales en zonas rurales con dotación gratuita de material pedagógico (útiles y textos) pertinente A.42</t>
  </si>
  <si>
    <t>A.42P</t>
  </si>
  <si>
    <t>Porcentaje de establecimientos educativos oficiales en zonas rurales de municipios PDET con dotación gratuita de material pedagógico (útiles y textos) pertinente A.42P</t>
  </si>
  <si>
    <t>A.447</t>
  </si>
  <si>
    <t>Tasa de Analfabetismo Rural A.447</t>
  </si>
  <si>
    <t>A.MT.4</t>
  </si>
  <si>
    <t>Erradicación del analfabetismo rural A.MT.4</t>
  </si>
  <si>
    <t>PNS.8.2</t>
  </si>
  <si>
    <t>Porcentaje de residencias escolares fortalecidas y cualificadas en el servicio educativo PNS.8.2</t>
  </si>
  <si>
    <t>Personas alfabetizadas a través de estrategias educativas con enfoque diferencial para la vida</t>
  </si>
  <si>
    <t>Porcentaje de población campesina que no sabe leer y escribir</t>
  </si>
  <si>
    <t>Tasa de deserción intraanual del sector oficial</t>
  </si>
  <si>
    <t xml:space="preserve">Número de ETC con asistencias técnicas frente a estrategias de permanencia para prevenir la deserción escolar y promover las trayectorias educativas </t>
  </si>
  <si>
    <t>Porcentaje de avance en ejecución de obras de infraestructura nueva construida o de mejoramiento implementadas de acuerdo al Plan de Infraestructura concertado con la MRA</t>
  </si>
  <si>
    <t>Porcentaje de avance en la implementación del plan de infraestructura en territorios indígenas</t>
  </si>
  <si>
    <t>Estructuración de la norma técnica e implementación de los planes de infraestructura que beneficiaran a población de Comunidades Negras Afrocolombianas Raizales y Palenqueras.</t>
  </si>
  <si>
    <t>Tasa de cobertura neta en educación media</t>
  </si>
  <si>
    <t>A.451</t>
  </si>
  <si>
    <t>Nuevos cupos en educación técnica, tecnológica, y superior, habilitados en zonas rurales</t>
  </si>
  <si>
    <t>A.451P</t>
  </si>
  <si>
    <t>Nuevos cupos en educación técnica, tecnológica, y superior, habilitados en municipios PDET</t>
  </si>
  <si>
    <t>A.61</t>
  </si>
  <si>
    <t>Becas con créditos condonables en educación técnica, tecnológica y universitaria otorgadas a la población rural más pobre, incluyendo personas con discapacidad</t>
  </si>
  <si>
    <t>A.61P</t>
  </si>
  <si>
    <t>Becas con créditos condonables en educación técnica, tecnológica y universitaria otorgadas a la población de municipios PDET, incluyendo personas con discapacidad</t>
  </si>
  <si>
    <t>A.62</t>
  </si>
  <si>
    <t>Nuevos programas de educación técnica, tecnológica y universitaria en áreas relacionadas con el desarrollo rural</t>
  </si>
  <si>
    <t>A.63</t>
  </si>
  <si>
    <t>Avance en la estrategia de promoción, acceso y permanencia para la formación profesional de las mujeres en disciplinas no tradicionales para ellas, formulada e implementada </t>
  </si>
  <si>
    <t>Número de IES que desarrollan estrategias de acceso, permanencia y bienestar  con enfoque diferencial para el cambio</t>
  </si>
  <si>
    <t>Estrategias desarrolladas para el aseguramiento de la calidad en las IES</t>
  </si>
  <si>
    <t>Estudiantes nuevos en Educación Superior</t>
  </si>
  <si>
    <t>Tasa de cobertura en educación superior</t>
  </si>
  <si>
    <t>Tasa de tránsito inmediato a la educación superior en zonas rurales</t>
  </si>
  <si>
    <t>Universidad pública de carácter especial propia e intercultural de los pueblos indígenas de la Amazonia colombiana en funcionamiento con todas las condiciones de calidad</t>
  </si>
  <si>
    <t>Estudiantes indígenas amazónicos beneficiados en el marco de la Política de Gratuidad en la universidad pública de carácter especial propia e intercultural de los pueblos indígenas de la Amazonia colombiana</t>
  </si>
  <si>
    <t>Porcentajes de IES creadas</t>
  </si>
  <si>
    <t>Porcentajes IES fortalecidas</t>
  </si>
  <si>
    <t>Porcentaje de avance en la reglamentación e implementación del fondo Especial de Comunidades Negras</t>
  </si>
  <si>
    <t>Estudiantes beneficiados de educación superior gratuita y con sostenimiento para el pueblo Rrom</t>
  </si>
  <si>
    <t>Porcentaje de avance en la formulación, concertación e implementación de la Política Pública en materia de educación superior en el marco del SEIP</t>
  </si>
  <si>
    <t>Porcentaje de Implementación de la política pública de Educación Superior para pueblos indígenas 2025-2026</t>
  </si>
  <si>
    <t>Porcentaje de avance en la ampliación de cupos con crédito para los beneficiarios del fondo Álvaro Ulcue</t>
  </si>
  <si>
    <t>Porcentaje de avance en la implementación de la política pública en materia de educación superior de carácter especial para estudiantes de pregrado y postgrado para las Comunidades Negras Afrocolombianas Raizales y Palenqueras</t>
  </si>
  <si>
    <t>Entidades con asistencia técnica en diseño, implementación y seguimiento de estrategias de acogida, bienestar y permanencia</t>
  </si>
  <si>
    <t>Entidades con asistencia técnica en diseño, implementación y seguimiento en procesos de gestión del conocimiento</t>
  </si>
  <si>
    <t>Proyectos y estrategias educativas rurales evaluadas</t>
  </si>
  <si>
    <t>Norma del SEIP concertada, reglamentada y expedida.</t>
  </si>
  <si>
    <t>Socialización de  la Norma del SEIP en los territorios indígenas una vez sea expedida</t>
  </si>
  <si>
    <t>A.45P</t>
  </si>
  <si>
    <t>Porcentaje de provisión de vacantes definitivas ofertadas a través de concursos diseñados para municipios PDET</t>
  </si>
  <si>
    <t>Número de ETC con acompañamiento para apoyo a la reorganización de plantas de cargos</t>
  </si>
  <si>
    <t>Porcentaje de avance en la realización de las actividades de bienestar programadas</t>
  </si>
  <si>
    <t xml:space="preserve">Número de Entidades Territoriales Certificadas (ETC) acompañadas en aspectos conceptuales sobre el uso de los recursos del sector </t>
  </si>
  <si>
    <t xml:space="preserve">Número de ETC con hoja de ruta para el fortalecimiento institucional </t>
  </si>
  <si>
    <t>Número de ETC con retroalimentación de la formulación y el seguimiento al plan operativo anual de inspección y vigilancia</t>
  </si>
  <si>
    <t>Número de ETC con seguimiento al modelo de operación de la secretaría de educación</t>
  </si>
  <si>
    <t>Orientadoras/es escolares en municipios PDET</t>
  </si>
  <si>
    <t>Realización de Sesiones ordinarias y comisiones técnicas de la CONTCEPI</t>
  </si>
  <si>
    <t>A.45</t>
  </si>
  <si>
    <t>A.45 Porcentaje de provisión de vacantes definitivas ofertadas a través de concursos diseñados para territorios definidos en el respectivo plan</t>
  </si>
  <si>
    <t>A.38</t>
  </si>
  <si>
    <t>Porcentaje de niños y niñas en primera infancia que cuentan con atención integral en zonas rurales</t>
  </si>
  <si>
    <t>A.38P</t>
  </si>
  <si>
    <t>Porcentaje de niños y niñas en primera infancia que cuentan con atención integral en zonas rurales en municipios PDET</t>
  </si>
  <si>
    <t>D.277</t>
  </si>
  <si>
    <t>Porcentaje de niñas y niños en primera infancia que cuentan con atención integral en zonas rurales con acuerdos colectivos para la sustitución de cultivos de uso ilícito</t>
  </si>
  <si>
    <t>A.MT.3</t>
  </si>
  <si>
    <t>Cobertura universal de atención integral para niños y niñas en primera infancia en zonas rurales</t>
  </si>
  <si>
    <t>Número de niñas y niños nuevos atendidos en el sistema educativo oficial en los grados de pre jardín, jardín y transición</t>
  </si>
  <si>
    <t>Niñas y niños con educación inicial en el marco de la atención integral matriculados en los grados de prejardín, jardín y transición</t>
  </si>
  <si>
    <t>Porcentaje de niñas y niños en la oferta oficial de prejardín, jardín y transición, que acceden a dotaciones de aula y otros recursos pedagógicos que potencian su desarrollo y aprendizaje</t>
  </si>
  <si>
    <t>Número de SE con acompañamiento para la implementación de procesos de gestión de la educación inicial con calidad en el marco de la atención integral</t>
  </si>
  <si>
    <t>Docentes y directivos docentes de preescolar y agentes educativos en educación inicial formados para la generación de la vida y la paz.</t>
  </si>
  <si>
    <t>Niños y niñas de pre escolar cuyas familias se vincularon al procesos educativos de gestión escolar</t>
  </si>
  <si>
    <t>Porcentaje de avance en el diseño e implementación del modelo de seguimiento longitudinal de la cohorte de niños y niñas</t>
  </si>
  <si>
    <t>Porcentaje de avance en el diseño e implementación de la medición de la calidad de la educación inicial</t>
  </si>
  <si>
    <t>Número de ETC acompañadas en el diseño y/o implementación de estrategias flexibles para la educación inicial en la ruralidad y otros contextos para el cierre de brechas</t>
  </si>
  <si>
    <t>Porcentaje de niñas y niños con discapacidad que transitan al sistema educativo formal</t>
  </si>
  <si>
    <t>Diseño e implementación del programa de formación con enfoque étnico diferencial Negro, Afrocolombiano, Raizal y Palenquero dirigido maestros, maestras, etnoeducadores, madres y padres comunitarios, sabedores y sabedoras que atienden a niños y niñas de primera infancia</t>
  </si>
  <si>
    <t>Nivel de percepción sobre la información divulgada en los canales de comunicación interna y externa del Ministerio</t>
  </si>
  <si>
    <t>Interacciones  de los usuarios con los contenidos divulgados a través de las redes sociales</t>
  </si>
  <si>
    <t>Documentos y/o actos administrativos expedidos que orienten la defensa judicial</t>
  </si>
  <si>
    <t>Acciones realizadas para la prevención de la causación  de interes de mora y costas procesales</t>
  </si>
  <si>
    <t>Recursos recaudados por gestión de cobro coactivo a favor del MEN y del FOMAG</t>
  </si>
  <si>
    <t>Porcentaje de normatividad estrategica proyectada (Diagnostico de la política de análisis de impacto normativo)</t>
  </si>
  <si>
    <t>Espacios de transferencia de conocimiento realizados</t>
  </si>
  <si>
    <t>Porcentaje de pronunciamientos unificados de proyectos de obras por impuestos cargados en SUIFP Territorio</t>
  </si>
  <si>
    <t>Porcentaje de pronunciamientos del SGR cargados dentro de los términos establecidos</t>
  </si>
  <si>
    <t>Publicación de los resultado de la operación estdistica de EPBM  a través de los mecanismos electrónicos establecidos para tal fin</t>
  </si>
  <si>
    <t>Instrumentos de planeación estratégica sectoriales e institucionales formulados y publicados</t>
  </si>
  <si>
    <t xml:space="preserve">Porcentaje de procesos finalizados o con decisiones de fondo </t>
  </si>
  <si>
    <t>Número de actividades realizadas para la prevención de conductas que conlleven a faltas disciplinarias</t>
  </si>
  <si>
    <t>Informes del Estado de la Gestión de los Riesgos presentados</t>
  </si>
  <si>
    <t>Implementacion de estrategia de autocontrol</t>
  </si>
  <si>
    <t>Porcentaje de auditorías realizadas</t>
  </si>
  <si>
    <t>Recursos de cooperación gestionados con el apoyo y acompañamiento de la OCAI</t>
  </si>
  <si>
    <t>$ 20.000.000.000,00</t>
  </si>
  <si>
    <t>A.49P</t>
  </si>
  <si>
    <t>Sedes rurales construidas y/o mejoradas en municipios PDET</t>
  </si>
  <si>
    <t>A.49</t>
  </si>
  <si>
    <t>Sedes rurales construidas y/o mejoradas</t>
  </si>
  <si>
    <t>Ambientes educativos construidos o mejorados en educación preescolar, básica y media para la paz y la vida</t>
  </si>
  <si>
    <t>Ambientes pedagógicos con dotación para infraestructura escolar</t>
  </si>
  <si>
    <t>Sedes educativas en residencias escolares con obras de infrestructura construida, mejorada y/o con dotación de mobiliario</t>
  </si>
  <si>
    <t>100 nuevas sedes, multicampus o complejos de instituciones de educación superior públicas viabilizadas o con apoyo financiero</t>
  </si>
  <si>
    <t>Establecimientos educativos con centros de interés en ciencia, tecnología e innovación</t>
  </si>
  <si>
    <t>Transformación digital del Portal Colombia Aprende</t>
  </si>
  <si>
    <t>Transformación digital del Observatorio de Innovación Educativa</t>
  </si>
  <si>
    <t xml:space="preserve">Proyectos educativos que fortalecen las habilidades del siglo XXI en la comunidad educativa </t>
  </si>
  <si>
    <t>Eficiencia en las acciones de gobierno y transformación digital</t>
  </si>
  <si>
    <t>Eficiencia en la gestión de conectividad escolar</t>
  </si>
  <si>
    <t>Índice del Monitoreo del Rendimiento de Aplicaciones</t>
  </si>
  <si>
    <t>Indice de satisfacción del usuario</t>
  </si>
  <si>
    <t>Nivel de contratación del Plan Anual de Aquisiciones</t>
  </si>
  <si>
    <t>Avance de ejecución del Plan Anual de Aquisiciones</t>
  </si>
  <si>
    <t>Avance en la creación de la dependencia de articulación y ejecución de la política de etnoeducación</t>
  </si>
  <si>
    <t>Índice de fortalecimiento institucional y sectorial</t>
  </si>
  <si>
    <t>Cumplimiento de los criterios de sostenibilidad ambiental en los contratos (priorizados) con responsabilidad ambiental</t>
  </si>
  <si>
    <t xml:space="preserve">Programa de cambio climático ejecutado </t>
  </si>
  <si>
    <t xml:space="preserve">Seguimiento plan de austeridad </t>
  </si>
  <si>
    <t>Porcentaje de recaudo del aporte 1% para las Escuelas Industriales e Institutos Técnicos</t>
  </si>
  <si>
    <t>Seguimiento a la ejecución presupuestal del PAA</t>
  </si>
  <si>
    <t>Porcentaje de remisiones a la DIAN -  Ley 1697 de 2013</t>
  </si>
  <si>
    <t>Porcentaje de avance en la organización técnica de documentos</t>
  </si>
  <si>
    <t>Porcentaje de avance en la digitalización técnica de documentos</t>
  </si>
  <si>
    <t>Porcentaje de avance en la implementación de las mejoras solicitadas (SGDEA)</t>
  </si>
  <si>
    <t xml:space="preserve">Número total de licencias adquiridas para la automatización de procesos </t>
  </si>
  <si>
    <t>Porcentaje de asistencias técnicas a las Secretarías de Educación Certificadas con aplicativo SAC, Modelo Integrado de Planeación y Gestión - Servicio al Ciudadano</t>
  </si>
  <si>
    <t>Cobertura de las acciones de sensibilización y prevención de violencia organizacional</t>
  </si>
  <si>
    <t>Cobertura de la atención psicosocial en el MEN</t>
  </si>
  <si>
    <t>Cobertura de la intervención a grupos focales del MEN</t>
  </si>
  <si>
    <t>Porcentaje de avance en el diseño e implementación de una política pública de educación inicial, básica y media para el pueblo Rrom en sus usos y costumbres</t>
  </si>
  <si>
    <t>Modelos educativos propios construidos, actualizados, socializados e implementados, concertados en el marco de la MRA</t>
  </si>
  <si>
    <t>Porcentaje de avance en la implementación del capítulo amazónico de la norma SEIP en concertación con la MRA</t>
  </si>
  <si>
    <t>Porcentaje de avance en la expedición, socialización e implementación de la norma que establece el Sistema de Educación Indígena Propio –SEIP  con las garantías técnicas, operativas y financieras</t>
  </si>
  <si>
    <t>Porcentaje de avance del diseño, concertación e implementación de los programas de formación político organizativo y pedagogías propias</t>
  </si>
  <si>
    <t>Porcentaje de implementación de los lineamientos concertados en establecimientos educativos</t>
  </si>
  <si>
    <t>Concertación e implementación de la política pública y lineamientos de convivencia orientados a prevenir la discriminación, el racismo y la intolerancia en los establecimientos educativos del país</t>
  </si>
  <si>
    <t>Establecimientos educativos que se caractericen como etnoeducativos y que atienden a las comunidades negras, afrocolombianas raizales y palenqueras, como resultado del acompañamiento del Ministerio de Educación Nacional a las Entidades Territoriales Certificadas.</t>
  </si>
  <si>
    <t>Reglamentación e implementación del Estatuto Especial de Profesionalización para docentes y directivos docentes Etnoeducadores al servicio del Estado Colombiano.</t>
  </si>
  <si>
    <t>Sistema Etnoeducativo especial que hace parte de los derechos de las comunidades negras, afrocolombianas, raizales y Palenqueras, concertado y reglamentado e implementado</t>
  </si>
  <si>
    <t>Política pública de educación intercultural de primera infancia, inicial, básica, media (media técnica y/o formación para el trabajo) alfabetización, modelos educativo Flexibles para la atención a jóvenes y Adultos con enfoque de comunidades negras, afrocolombianas, raizales y palenqueras diseñada e implementada de manera concertada entre el Ministerio de Educación Nacional y la comisión cuarta del ENCP</t>
  </si>
  <si>
    <t>ord</t>
  </si>
  <si>
    <t>Ampliación de la oferta de prejardín y jardin, con énfasis en ruralidad dispersa</t>
  </si>
  <si>
    <t>Implementación de PTA-FI</t>
  </si>
  <si>
    <t>Evaluación de la formación integral</t>
  </si>
  <si>
    <t>Articulación con el SENA, ENS y IES</t>
  </si>
  <si>
    <t>Formación docente</t>
  </si>
  <si>
    <t>Fortalecimiento de las capacidades de gestión de todas las ETC</t>
  </si>
  <si>
    <t>Programa de voluntariado</t>
  </si>
  <si>
    <t>Acceso al derecho a la educación</t>
  </si>
  <si>
    <t>Fortalecimiento de la infraestructura de educación preescolar, básica y media</t>
  </si>
  <si>
    <t>Fortalecimiento de la infraestructura de educación superior</t>
  </si>
  <si>
    <t>Fortalecimiento del sistema de educación superior</t>
  </si>
  <si>
    <t>Universidad en tu Territorio</t>
  </si>
  <si>
    <t xml:space="preserve">Estrategia para prevenir la causación de intereses de mora y costas procesales por el pago tardío de cesantías de los docentes afiliados al FOMAG de acuerdo a la Ley 1071 de 2006, en el marco de conciliaciones extrajudiciales y sentencias judiciales </t>
  </si>
  <si>
    <t>Fomentar la transferencia de conocimiento relacionada con la normativa del sector educación</t>
  </si>
  <si>
    <t xml:space="preserve">Formalización del empleo públicio de conformidad con las capacidades institucionales </t>
  </si>
  <si>
    <t>Fortalecer y orientar la defensa judicial del Ministerio de Educación  Nacional</t>
  </si>
  <si>
    <t xml:space="preserve">Gestión de alianzas </t>
  </si>
  <si>
    <t>Gestión de proyectos normativos estratégicos cumpliendo la Política de Mejora Normativa</t>
  </si>
  <si>
    <t>Gestión estratégica e integral del talento humano</t>
  </si>
  <si>
    <t>Mejorar la eficacia del cobro coactivo</t>
  </si>
  <si>
    <t>PAA</t>
  </si>
  <si>
    <t>Servicio al Ciudadano</t>
  </si>
  <si>
    <t xml:space="preserve">Sostenibilidad ambiental y eficiencia en el uso de recursos </t>
  </si>
  <si>
    <t>Pueblos y comunidades étnicas</t>
  </si>
  <si>
    <t>Dependencias responsables</t>
  </si>
  <si>
    <t>Dirección de Calidad VEPBM</t>
  </si>
  <si>
    <t>Dirección de Fortalecimiento a la GT</t>
  </si>
  <si>
    <t>4. Reconocimiento de los saberes y fortalezas pedagogicas de los territorios</t>
  </si>
  <si>
    <t>Todas las direcciones</t>
  </si>
  <si>
    <t>VES/ Infraestructura</t>
  </si>
  <si>
    <t>Dirección de Fomento de la ES/ Direccion de Calidad ES</t>
  </si>
  <si>
    <t>Entidades públicas territoriales y nacionales fortalecidas- Gestión del Ministerio de Educación Nacional</t>
  </si>
  <si>
    <t>Oficinas Transversales y Asesoras</t>
  </si>
  <si>
    <t>IDENTIFICACION</t>
  </si>
  <si>
    <t>DESCRIPCION</t>
  </si>
  <si>
    <t>A_01_01_01</t>
  </si>
  <si>
    <t>A_01_01_02</t>
  </si>
  <si>
    <t>A_01_01_03</t>
  </si>
  <si>
    <t>A_01_02_03</t>
  </si>
  <si>
    <t>A_02_02</t>
  </si>
  <si>
    <t>A_03_03_01_042</t>
  </si>
  <si>
    <t>A_03_03_04_059</t>
  </si>
  <si>
    <t>A_03_03_04_061</t>
  </si>
  <si>
    <t>A_03_03_04_064</t>
  </si>
  <si>
    <t>A_03_03_04_065</t>
  </si>
  <si>
    <t>A_03_03_04_065_002</t>
  </si>
  <si>
    <t>A_03_03_04_065_003</t>
  </si>
  <si>
    <t>A_03_03_05_001_001</t>
  </si>
  <si>
    <t>A_03_03_05_001_003</t>
  </si>
  <si>
    <t>A_03_03_05_001_002</t>
  </si>
  <si>
    <t>A_03_04_03_006</t>
  </si>
  <si>
    <t>A-01</t>
  </si>
  <si>
    <t xml:space="preserve">SALARIO </t>
  </si>
  <si>
    <t xml:space="preserve">REMUNERACIONES NO CONSTITUTIVAS DE FACTOR SALARIAL </t>
  </si>
  <si>
    <t>A LAS ORGANIZACIONES INTERNACIONALES</t>
  </si>
  <si>
    <t>EDUCACIÓN DE NIÑAS Y NIÑOS EN SITUACIONES ESPECIALES</t>
  </si>
  <si>
    <t>CONCURRENCIA NACIÓN PASIVO PENSIONAL LEYES 1151 DE 2007 Y 1371 DE 2009 (DE PENSIONES)</t>
  </si>
  <si>
    <t>A-01-01</t>
  </si>
  <si>
    <t>PLANTA DE PERSONAL PERMANENTE</t>
  </si>
  <si>
    <t>EQUIPO DE TRANSPORTE</t>
  </si>
  <si>
    <t>A-03-03-04-059-001</t>
  </si>
  <si>
    <t>UNIVERSIDAD COLEGIO MAYOR DE CUNDINAMARCA</t>
  </si>
  <si>
    <t>A-03-03-04-061-001</t>
  </si>
  <si>
    <t>A-03-02-02-105-002</t>
  </si>
  <si>
    <t>DISTINTAS A MEMBRESÍAS</t>
  </si>
  <si>
    <t>A-03-03-04-059-002</t>
  </si>
  <si>
    <t>UNIVERSIDAD DE ANTIOQUIA</t>
  </si>
  <si>
    <t>A-01-01-01-001</t>
  </si>
  <si>
    <t>FACTORES SALARIALES COMUNES</t>
  </si>
  <si>
    <t xml:space="preserve">AUXILIO DE CESANTÍAS </t>
  </si>
  <si>
    <t>A-02-02-01-003-002</t>
  </si>
  <si>
    <t>PASTA O PULPA, PAPEL Y PRODUCTOS DE PAPEL; IMPRESOS Y ARTÍCULOS SIMILARES</t>
  </si>
  <si>
    <t>A-03-03-04-059-003</t>
  </si>
  <si>
    <t>UNIVERSIDAD DE CALDAS</t>
  </si>
  <si>
    <t>A-03-03-04-061-002</t>
  </si>
  <si>
    <t>A-03-03-04-059-004</t>
  </si>
  <si>
    <t>UNIVERSIDAD DE CARTAGENA</t>
  </si>
  <si>
    <t>A-03-03-04-059-005</t>
  </si>
  <si>
    <t>UNIVERSIDAD DE CÓRDOBA</t>
  </si>
  <si>
    <t>A-03-03-04-061-003</t>
  </si>
  <si>
    <t>A-03-03-04-059-006</t>
  </si>
  <si>
    <t>UNIVERSIDAD DE CUNDINAMARCA</t>
  </si>
  <si>
    <t>A-03-03-04-059-007</t>
  </si>
  <si>
    <t>UNIVERSIDAD DE LA AMAZONIA</t>
  </si>
  <si>
    <t>A-03-03-04-061-004</t>
  </si>
  <si>
    <t>UNIVERSIDAD DEL ATLÁNTICO</t>
  </si>
  <si>
    <t>A-03-03-04-059-008</t>
  </si>
  <si>
    <t>UNIVERSIDAD DE LA GUAJIRA</t>
  </si>
  <si>
    <t xml:space="preserve">CONTRIBUCIONES INHERENTES A LA NOMINA </t>
  </si>
  <si>
    <t>A-03-03-04-059-009</t>
  </si>
  <si>
    <t>UNIVERSIDAD DE LOS LLANOS</t>
  </si>
  <si>
    <t>A-03-03-04-061-005</t>
  </si>
  <si>
    <t>A-01-02-02-010</t>
  </si>
  <si>
    <t>SUBSIDIO DE VIVIENDA FUERZAS MILITARES Y POLICÍA NACIONAL</t>
  </si>
  <si>
    <t xml:space="preserve">SERVICIOS JURÍDICOS Y CONTABLES </t>
  </si>
  <si>
    <t>A-03-03-04-059-010</t>
  </si>
  <si>
    <t>UNIVERSIDAD DE NARINO</t>
  </si>
  <si>
    <t>A-03-03-04-059-011</t>
  </si>
  <si>
    <t>UNIVERSIDAD DE PAMPLONA</t>
  </si>
  <si>
    <t>A-03-03-04-061-006</t>
  </si>
  <si>
    <t>A-03-03-04-059-012</t>
  </si>
  <si>
    <t>UNIVERSIDAD DE SUCRE</t>
  </si>
  <si>
    <t>A-03-03-04-059-013</t>
  </si>
  <si>
    <t>A-03-03-04-061-007</t>
  </si>
  <si>
    <t>UNIVERSIDAD DEL CAUCA</t>
  </si>
  <si>
    <t>A-01-01-01-001-011</t>
  </si>
  <si>
    <t>A-03-03-04-059-014</t>
  </si>
  <si>
    <t>A-01-01-01-001-012</t>
  </si>
  <si>
    <t xml:space="preserve">AUXILIO DE CONECTIVIDAD DIGITAL </t>
  </si>
  <si>
    <t>A-03-03-04-061-008</t>
  </si>
  <si>
    <t>A-01-01-01-002</t>
  </si>
  <si>
    <t>FACTORES SALARIALES ESPECIALES</t>
  </si>
  <si>
    <t>A-01-01-01-002-001</t>
  </si>
  <si>
    <t>A-03-03-04-061-009</t>
  </si>
  <si>
    <t>A-01-01-01-002-001-01</t>
  </si>
  <si>
    <t>ESCALAFÓN DIPLOMÁTICO</t>
  </si>
  <si>
    <t>A-01-01-01-002-001-02</t>
  </si>
  <si>
    <t>SUELDOS Y COMISIONES AL EXTERIOR</t>
  </si>
  <si>
    <t>A-03-03-04-061-010</t>
  </si>
  <si>
    <t>A-01-01-01-002-001-02-1</t>
  </si>
  <si>
    <t>COMISIÓN DE SERVICIOS</t>
  </si>
  <si>
    <t>A-01-01-01-002-001-02-2</t>
  </si>
  <si>
    <t>COMISIÓN DE ESTUDIOS</t>
  </si>
  <si>
    <t>A-03-03-04-061-011</t>
  </si>
  <si>
    <t>A-01-01-01-002-002</t>
  </si>
  <si>
    <t>PRIMA DE ACTIVIDAD</t>
  </si>
  <si>
    <t>A-01-01-01-002-003</t>
  </si>
  <si>
    <t>PRIMA ESPECIAL DE SERVICIOS</t>
  </si>
  <si>
    <t>A-03-03-04-061-012</t>
  </si>
  <si>
    <t>A-01-01-01-002-004</t>
  </si>
  <si>
    <t>PRIMA SEMESTRAL</t>
  </si>
  <si>
    <t>A-01-01-01-002-005</t>
  </si>
  <si>
    <t>PRIMA ASCENSIONAL</t>
  </si>
  <si>
    <t>A-03-03-04-061-013</t>
  </si>
  <si>
    <t>UNIVERSIDAD DE NARIÑO</t>
  </si>
  <si>
    <t>A-01-01-01-002-006</t>
  </si>
  <si>
    <t>PRIMAS EXTRAORDINARIAS</t>
  </si>
  <si>
    <t>A-01-01-01-002-007</t>
  </si>
  <si>
    <t>PRIMA MENSUAL</t>
  </si>
  <si>
    <t>A-03-03-04-061-014</t>
  </si>
  <si>
    <t>A-01-01-01-002-008</t>
  </si>
  <si>
    <t>AUXILIO ESPECIAL DE TRANSPORTE</t>
  </si>
  <si>
    <t>A-01-01-01-002-009</t>
  </si>
  <si>
    <t>BONIFICACIÓN POR COMISIÓN ESPECIAL DE SERVICIO</t>
  </si>
  <si>
    <t>A-03-03-04-061-015</t>
  </si>
  <si>
    <t>A-01-01-01-002-010</t>
  </si>
  <si>
    <t>BONIFICACIÓN POR COMISIÓN DE ESTUDIO</t>
  </si>
  <si>
    <t>A-01-01-01-002-010-01</t>
  </si>
  <si>
    <t>BENEFICIOS A LOS EMPLEADOS A CORTO PLAZO</t>
  </si>
  <si>
    <t>A-03-03-04-061-016</t>
  </si>
  <si>
    <t>A-01-01-01-002-010-02</t>
  </si>
  <si>
    <t>BENEFICIOS A LOS EMPLEADOS A LARGO PLAZO</t>
  </si>
  <si>
    <t>A-01-01-01-002-011</t>
  </si>
  <si>
    <t>BONIFICACIÓN POR COMPENSACIÓN</t>
  </si>
  <si>
    <t>A-03-03-04-061-017</t>
  </si>
  <si>
    <t>A-01-01-01-002-012</t>
  </si>
  <si>
    <t>PRIMA DE ANTIGÜEDAD</t>
  </si>
  <si>
    <t>A-01-01-01-002-012-01</t>
  </si>
  <si>
    <t>A-03-03-04-061-018</t>
  </si>
  <si>
    <t>A-01-01-01-002-012-02</t>
  </si>
  <si>
    <t>A-01-01-01-002-013</t>
  </si>
  <si>
    <t>PRIMA ESPECIAL</t>
  </si>
  <si>
    <t>A-03-03-04-061-019</t>
  </si>
  <si>
    <t>A-01-01-01-002-014</t>
  </si>
  <si>
    <t>BONIFICACIÓN CUERPO DE CUSTODIA Y VIGILANCIA</t>
  </si>
  <si>
    <t>A-01-01-01-002-015</t>
  </si>
  <si>
    <t>BONIFICACIÓN PERSONAL ADMINISTRATIVO</t>
  </si>
  <si>
    <t>A-03-03-04-061-020</t>
  </si>
  <si>
    <t>A-01-01-01-002-016</t>
  </si>
  <si>
    <t>SOBRESUELDO</t>
  </si>
  <si>
    <t>A-01-01-01-002-017</t>
  </si>
  <si>
    <t>PRIMA DE PRODUCTIVIDAD</t>
  </si>
  <si>
    <t>A-03-03-04-061-021</t>
  </si>
  <si>
    <t>A-01-01-01-002-018</t>
  </si>
  <si>
    <t>RESERVA ESPECIAL DEL AHORRO</t>
  </si>
  <si>
    <t>A-01-01-01-002-019</t>
  </si>
  <si>
    <t>PRIMA DE LOCALIZACIÓN (ARTÍCULO 8 DECRETO 415 DE 1979)</t>
  </si>
  <si>
    <t>A-03-03-04-061-022</t>
  </si>
  <si>
    <t>A-01-01-01-002-020</t>
  </si>
  <si>
    <t>QUINQUENIOS</t>
  </si>
  <si>
    <t>A-01-01-01-002-020-01</t>
  </si>
  <si>
    <t>A-03-03-04-061-023</t>
  </si>
  <si>
    <t>A-01-01-01-002-021</t>
  </si>
  <si>
    <t>REMUNERACIÓN ADICIONAL</t>
  </si>
  <si>
    <t>A-01-01-01-002-022</t>
  </si>
  <si>
    <t>PRIMA CAPACITACION NO ACOGIDOS</t>
  </si>
  <si>
    <t>A-03-03-04-061-024</t>
  </si>
  <si>
    <t>A-01-01-01-002-023</t>
  </si>
  <si>
    <t>PRIMA DEL NIVEL EJECUTIVO</t>
  </si>
  <si>
    <t>A-01-01-01-002-024</t>
  </si>
  <si>
    <t>PRIMA RETORNO A LA EXPERIENCIA</t>
  </si>
  <si>
    <t>A-03-03-04-061-025</t>
  </si>
  <si>
    <t>A-01-01-01-002-025</t>
  </si>
  <si>
    <t>ASIGNACIÓN ADICIONAL A DIRECTIVOS DOCENTES</t>
  </si>
  <si>
    <t>A-01-01-01-002-026</t>
  </si>
  <si>
    <t>DISTINCIÓN</t>
  </si>
  <si>
    <t>A-03-03-04-061-026</t>
  </si>
  <si>
    <t>A-03-03-04-061-027</t>
  </si>
  <si>
    <t>A-03-03-04-061-028</t>
  </si>
  <si>
    <t>A-03-03-04-061-029</t>
  </si>
  <si>
    <t>A-03-03-04-061-030</t>
  </si>
  <si>
    <t>A-03-03-04-061-031</t>
  </si>
  <si>
    <t>A-01-01-02-010</t>
  </si>
  <si>
    <t>SUBSIDIO DE VIVIENDA FUERZAS MILITARES Y POLICÍA</t>
  </si>
  <si>
    <t>A-03-03-04-061-032</t>
  </si>
  <si>
    <t>A-01-01-03-001</t>
  </si>
  <si>
    <t>PRESTACIONES SOCIALES SEGÚN DEFINICIÓN LEGAL</t>
  </si>
  <si>
    <t>A-03-03-04-061-033</t>
  </si>
  <si>
    <t>A-01-01-03-003</t>
  </si>
  <si>
    <t>BONIFICACIÓN ESPECIAL POR SERVICIOS DE SEGURIDAD A EX PRESIDENTES</t>
  </si>
  <si>
    <t>A-01-01-03-004</t>
  </si>
  <si>
    <t>BONIFICACIÓN ESPECIAL POR SERVICIOS DE COMISIÓN EN PRESIDENCIA</t>
  </si>
  <si>
    <t>A-01-01-03-006</t>
  </si>
  <si>
    <t>PRIMA DE GESTIÓN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</si>
  <si>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</si>
  <si>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</si>
  <si>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</si>
  <si>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</si>
  <si>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</si>
  <si>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</si>
  <si>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</si>
  <si>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</si>
  <si>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</si>
  <si>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</si>
  <si>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A-01-01-03-014</t>
  </si>
  <si>
    <t>REMUNERACIÓN ELECTORAL</t>
  </si>
  <si>
    <t>A-01-01-03-015</t>
  </si>
  <si>
    <t>PRIMA DE INSTALACIÓN</t>
  </si>
  <si>
    <t>A-01-01-03-017</t>
  </si>
  <si>
    <t>PRIMA DE ALTA GESTIÓN</t>
  </si>
  <si>
    <t>A-01-01-03-018</t>
  </si>
  <si>
    <t>PRIMA DE ALTO MANDO</t>
  </si>
  <si>
    <t>A-03-03-04-061-052</t>
  </si>
  <si>
    <t>INSTITUTO NACIONAL DE FORMACION TECNICA PROFESIONAL - HUMBERTO VELASQUEZ GARCIA</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</si>
  <si>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</si>
  <si>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</si>
  <si>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</si>
  <si>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</si>
  <si>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</si>
  <si>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</si>
  <si>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</si>
  <si>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</si>
  <si>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</si>
  <si>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</si>
  <si>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</si>
  <si>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</si>
  <si>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</si>
  <si>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</si>
  <si>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A-03-03-04-061-059</t>
  </si>
  <si>
    <t>A-01-01-03-026</t>
  </si>
  <si>
    <t>BONIFICACIÓN BUENA CONDUCTA</t>
  </si>
  <si>
    <t>A-01-01-03-027</t>
  </si>
  <si>
    <t>PARTIDA DE ALIMENTACIÓN</t>
  </si>
  <si>
    <t>A-01-01-03-028</t>
  </si>
  <si>
    <t>PARTIDA ALIMENTACIÓN ORDEN PÚBLICO Y COBERTURA DE FRONTERAS</t>
  </si>
  <si>
    <t>A-01-01-03-029</t>
  </si>
  <si>
    <t>BONIFICACIÓN DE ACTIVIDAD JUDICIAL</t>
  </si>
  <si>
    <t>A-01-01-03-031</t>
  </si>
  <si>
    <t>BONIFICACIÓN ESPECIAL PERSONAL SECUESTRADO</t>
  </si>
  <si>
    <t>A-01-01-03-032</t>
  </si>
  <si>
    <t>PRIMA DE TRASLADO</t>
  </si>
  <si>
    <t>A-01-01-03-033</t>
  </si>
  <si>
    <t>RURALES</t>
  </si>
  <si>
    <t>A-01-01-03-034</t>
  </si>
  <si>
    <t>BONOS ESCOLARES Y NAVIDEÑOS</t>
  </si>
  <si>
    <t>A-01-01-03-035</t>
  </si>
  <si>
    <t>ALIMENTACIÓN ALUMNOS</t>
  </si>
  <si>
    <t>A-01-01-03-036</t>
  </si>
  <si>
    <t>BONIFICACIÓN ALUMNOS</t>
  </si>
  <si>
    <t>A-01-01-03-037</t>
  </si>
  <si>
    <t>SUBSIDIO FAMILIAR</t>
  </si>
  <si>
    <t>A-01-01-03-038</t>
  </si>
  <si>
    <t>A-01-01-03-038-001</t>
  </si>
  <si>
    <t>A-01-01-03-038-002</t>
  </si>
  <si>
    <t>A-01-01-03-039</t>
  </si>
  <si>
    <t>INCENTIVOS LABORALES DIAN</t>
  </si>
  <si>
    <t>A-01-01-03-040</t>
  </si>
  <si>
    <t>PRIMA DE SEGURIDAD</t>
  </si>
  <si>
    <t>A-01-01-03-041</t>
  </si>
  <si>
    <t>PRIMA DE VIGILANTES INSTRUCTORES</t>
  </si>
  <si>
    <t>A-01-01-03-042</t>
  </si>
  <si>
    <t>BONIFICACIÓN SERVICIO MILITAR</t>
  </si>
  <si>
    <t>A-01-01-03-043</t>
  </si>
  <si>
    <t>BONIFICACIÓN POR TRABAJO Y SERVICIOS INTERNOS</t>
  </si>
  <si>
    <t>A-01-01-03-044</t>
  </si>
  <si>
    <t>SEGURO DE MUERTE EN ACTIVIDAD</t>
  </si>
  <si>
    <t>A-01-01-03-045</t>
  </si>
  <si>
    <t>COMPENSACIÓN POR MUERTE</t>
  </si>
  <si>
    <t>A-01-01-03-046</t>
  </si>
  <si>
    <t>PRIMA DE ORDEN PÚBLICO</t>
  </si>
  <si>
    <t>A-01-01-03-047</t>
  </si>
  <si>
    <t>BONIFICACIÓN EDECANES</t>
  </si>
  <si>
    <t>A-01-01-03-048</t>
  </si>
  <si>
    <t>PRIMA DE BUCERÍA</t>
  </si>
  <si>
    <t>A-01-01-03-049</t>
  </si>
  <si>
    <t>PRIMA COMANDOS</t>
  </si>
  <si>
    <t>A-01-01-03-050</t>
  </si>
  <si>
    <t>PRIMA DE ESTADO MAYOR Y ACADEMIA SUPERIOR</t>
  </si>
  <si>
    <t>A-01-01-03-051</t>
  </si>
  <si>
    <t>PRIMA SUBMARINISTA</t>
  </si>
  <si>
    <t>A-01-01-03-052</t>
  </si>
  <si>
    <t>PRIMA DE SALTO</t>
  </si>
  <si>
    <t>A-01-01-03-053</t>
  </si>
  <si>
    <t>PRIMA DE VUELO</t>
  </si>
  <si>
    <t>A-01-01-03-054</t>
  </si>
  <si>
    <t>PRIMA ESPECIALISTA</t>
  </si>
  <si>
    <t>A-01-01-03-055</t>
  </si>
  <si>
    <t>PRIMA OFICIALES SUPERIORES</t>
  </si>
  <si>
    <t>A-01-01-03-056</t>
  </si>
  <si>
    <t>PRIMA CUERPO ADMINISTRATIVO</t>
  </si>
  <si>
    <t>A-01-01-03-057</t>
  </si>
  <si>
    <t>BONIFICACIÓN AERONÁUTICA</t>
  </si>
  <si>
    <t>A-01-01-03-058</t>
  </si>
  <si>
    <t>A-01-01-03-059</t>
  </si>
  <si>
    <t>BONIFICACIÓN JUDICIAL</t>
  </si>
  <si>
    <t>A-01-01-03-060</t>
  </si>
  <si>
    <t>BONIFICACIÓN POR SERVICIOS DE PROTECCIÓN Y VIGILANCIA</t>
  </si>
  <si>
    <t>A-01-01-03-061</t>
  </si>
  <si>
    <t>PRIMA MENSUAL OFICIALES Y SUBOFICIALES</t>
  </si>
  <si>
    <t>A-01-01-03-062</t>
  </si>
  <si>
    <t>BONIFICACIÓN PARA GASTOS PERSONALES DEL BATALLÓN GUARDIA PRESIDENCIAL Y DE LOS BATALLONES DE POLICÍA MILITAR</t>
  </si>
  <si>
    <t>A-01-01-03-063</t>
  </si>
  <si>
    <t>APOYO DE SOSTENIMIENTO APRENDICES BAJO MODALIDAD DE CONTRATO DE APRENDIZAJE</t>
  </si>
  <si>
    <t>A-01-01-03-064</t>
  </si>
  <si>
    <t>REMUNERACIÓN PROFESORES MILITARES Y POLICIALES</t>
  </si>
  <si>
    <t>A-01-01-03-065</t>
  </si>
  <si>
    <t>PRIMA POR DEPENDIENTES</t>
  </si>
  <si>
    <t>A-01-01-03-066</t>
  </si>
  <si>
    <t>PRIMA DE MATRIMONIO</t>
  </si>
  <si>
    <t>A-01-01-03-067</t>
  </si>
  <si>
    <t>PRIMA DE NACIMIENTO</t>
  </si>
  <si>
    <t>A-01-01-03-068</t>
  </si>
  <si>
    <t>A-01-01-03-069</t>
  </si>
  <si>
    <t>A-01-01-03-070</t>
  </si>
  <si>
    <t>A-01-01-03-071</t>
  </si>
  <si>
    <t>SUBSIDIO DE ANTEOJOS</t>
  </si>
  <si>
    <t>A-01-01-03-072</t>
  </si>
  <si>
    <t>REMUNERACIÓN ADICIONAL DE ANTIGUOS TERRITORIOS NACIONALES</t>
  </si>
  <si>
    <t>A-01-01-03-073</t>
  </si>
  <si>
    <t>PRIMA DE ALIMENTACIÓN</t>
  </si>
  <si>
    <t>A-01-01-03-074</t>
  </si>
  <si>
    <t>VIÁTICOS Y MENAJE DE FUNCIONARIOS DEL SERVICIO EXTERIOR</t>
  </si>
  <si>
    <t>A-01-01-03-075</t>
  </si>
  <si>
    <t>PRIMA DE LOCALIZACIÓN</t>
  </si>
  <si>
    <t>A-01-01-03-076</t>
  </si>
  <si>
    <t>SUBVENCIÓN DE TRANSPORTE</t>
  </si>
  <si>
    <t>A-01-01-03-077</t>
  </si>
  <si>
    <t>AUXILIO DE MOVILIZACIÓN</t>
  </si>
  <si>
    <t>A-01-01-03-078</t>
  </si>
  <si>
    <t>A-01-01-03-079</t>
  </si>
  <si>
    <t>PARTIDA ESPECIAL DE GASTOS DE VIAJE</t>
  </si>
  <si>
    <t>A-01-01-03-080</t>
  </si>
  <si>
    <t>A-01-01-03-081</t>
  </si>
  <si>
    <t>A-01-01-03-082</t>
  </si>
  <si>
    <t>A-01-01-03-083</t>
  </si>
  <si>
    <t>PRIMA ESPECIAL ART. 14 LEY 4 DE 1992</t>
  </si>
  <si>
    <t>A-01-01-03-084</t>
  </si>
  <si>
    <t>PRIMA DE CARABINERO</t>
  </si>
  <si>
    <t>A-01-01-03-085</t>
  </si>
  <si>
    <t>BONIFICACIÓN ESPECIAL POR SERVICIOS DE COMISIÓN EN LA DIAN</t>
  </si>
  <si>
    <t>A-01-01-03-086</t>
  </si>
  <si>
    <t>A-01-01-03-087</t>
  </si>
  <si>
    <t>BONIFICACIÓN A LA EXCELENCIA</t>
  </si>
  <si>
    <t>A-01-01-03-088</t>
  </si>
  <si>
    <t>BONIFICACIÓN POR PERMANENCIA</t>
  </si>
  <si>
    <t>A-01-01-03-089</t>
  </si>
  <si>
    <t>BONIFICACIÓN PARA LA ASISTENCIA FAMILIAR</t>
  </si>
  <si>
    <t>A-01-01-03-090</t>
  </si>
  <si>
    <t>CRUZ AL MERITO POLICIAL</t>
  </si>
  <si>
    <t>A-01-01-03-091</t>
  </si>
  <si>
    <t>PRIMA DEL NIVEL EJECUTIVO Y PRIMA DE LA CATEGORÍA DE PATRULLEROS DE POLICÍA.</t>
  </si>
  <si>
    <t>A-01-01-03-092</t>
  </si>
  <si>
    <t>BONIFICACIÓN ESPECIAL</t>
  </si>
  <si>
    <t>A-01-01-04</t>
  </si>
  <si>
    <t>OTROS GASTOS DE PERSONAL - DISTRIBUCIÓN PREVIO CONCEPTO DGPPN</t>
  </si>
  <si>
    <t>A-01-01-04-001</t>
  </si>
  <si>
    <t>OTROS GASTOS DE PERSONAL</t>
  </si>
  <si>
    <t>A-01-01-04-002</t>
  </si>
  <si>
    <t>PERSONAL EXTRANJERO EN CONSULADOS Y EMBAJADAS (LOCAL)</t>
  </si>
  <si>
    <t>A-01-01-05</t>
  </si>
  <si>
    <t>A-01-02</t>
  </si>
  <si>
    <t>PERSONAL SUPERNUMERARIO Y PLANTA TEMPORAL</t>
  </si>
  <si>
    <t>A-01-02-01-001</t>
  </si>
  <si>
    <t>A-01-02-01-001-002</t>
  </si>
  <si>
    <t>A-01-02-01-001-003</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</si>
  <si>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</si>
  <si>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</si>
  <si>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</si>
  <si>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</si>
  <si>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</si>
  <si>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</si>
  <si>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</si>
  <si>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</si>
  <si>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</si>
  <si>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</si>
  <si>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</si>
  <si>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</si>
  <si>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</si>
  <si>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</si>
  <si>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</si>
  <si>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</si>
  <si>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</si>
  <si>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</si>
  <si>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</si>
  <si>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</si>
  <si>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</si>
  <si>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</si>
  <si>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</si>
  <si>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</si>
  <si>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</si>
  <si>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</si>
  <si>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</si>
  <si>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</si>
  <si>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</si>
  <si>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</si>
  <si>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</si>
  <si>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</si>
  <si>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</si>
  <si>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</si>
  <si>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</si>
  <si>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A-01-02-03-001</t>
  </si>
  <si>
    <t>A-01-02-03-001-001</t>
  </si>
  <si>
    <t>A-01-02-03-002</t>
  </si>
  <si>
    <t>A-01-02-03-003</t>
  </si>
  <si>
    <t>A-01-02-03-004</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</si>
  <si>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</si>
  <si>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</si>
  <si>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</si>
  <si>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</si>
  <si>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</si>
  <si>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</si>
  <si>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</si>
  <si>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</si>
  <si>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</si>
  <si>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</si>
  <si>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</si>
  <si>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</si>
  <si>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</si>
  <si>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</si>
  <si>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</si>
  <si>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</si>
  <si>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</si>
  <si>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</si>
  <si>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</si>
  <si>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</si>
  <si>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</si>
  <si>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</si>
  <si>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</si>
  <si>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</si>
  <si>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</si>
  <si>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</si>
  <si>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</si>
  <si>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</si>
  <si>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</si>
  <si>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</si>
  <si>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</si>
  <si>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</si>
  <si>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</si>
  <si>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</si>
  <si>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</si>
  <si>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</si>
  <si>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</si>
  <si>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</si>
  <si>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</si>
  <si>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</si>
  <si>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</si>
  <si>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</si>
  <si>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</si>
  <si>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</si>
  <si>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</si>
  <si>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</si>
  <si>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</si>
  <si>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</si>
  <si>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</si>
  <si>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</si>
  <si>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</si>
  <si>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</si>
  <si>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</si>
  <si>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</si>
  <si>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</si>
  <si>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</si>
  <si>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</si>
  <si>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</si>
  <si>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</si>
  <si>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REMUNERACIÓN PROFESORES MILITARES</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</si>
  <si>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</si>
  <si>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</si>
  <si>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</si>
  <si>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</si>
  <si>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</si>
  <si>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</si>
  <si>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</si>
  <si>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</si>
  <si>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</si>
  <si>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</si>
  <si>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</si>
  <si>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</si>
  <si>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</si>
  <si>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</si>
  <si>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</si>
  <si>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</si>
  <si>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</si>
  <si>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</si>
  <si>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</si>
  <si>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</si>
  <si>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</si>
  <si>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</si>
  <si>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</si>
  <si>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</si>
  <si>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</si>
  <si>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</si>
  <si>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</si>
  <si>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</si>
  <si>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</si>
  <si>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</si>
  <si>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</si>
  <si>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</si>
  <si>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</si>
  <si>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</si>
  <si>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</si>
  <si>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</si>
  <si>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</si>
  <si>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</si>
  <si>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</si>
  <si>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</si>
  <si>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</si>
  <si>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</si>
  <si>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</si>
  <si>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</si>
  <si>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A-02-01-01-001-001-06</t>
  </si>
  <si>
    <t>MONUMENTOS PÚBLICOS CONSIDERADOS PRINCIPALMENTE COMO VIVIENDAS</t>
  </si>
  <si>
    <t>A-02-01-01-001-001-07</t>
  </si>
  <si>
    <t>VIVIENDAS PARA PERSONAL MILITAR</t>
  </si>
  <si>
    <t>A-02-01-01-001-001-08</t>
  </si>
  <si>
    <t>CONSTRUCCIONES PREFABRICADAS</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</si>
  <si>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</si>
  <si>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</si>
  <si>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</si>
  <si>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</si>
  <si>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</si>
  <si>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</si>
  <si>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</si>
  <si>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</si>
  <si>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</si>
  <si>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</si>
  <si>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</si>
  <si>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</si>
  <si>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</si>
  <si>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</si>
  <si>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</si>
  <si>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</si>
  <si>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</si>
  <si>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</si>
  <si>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</si>
  <si>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</si>
  <si>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</si>
  <si>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</si>
  <si>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A-02-01-01-001-002-10</t>
  </si>
  <si>
    <t>EDIFICIOS Y ESTRUCTURAS PARA FINES MILITARES</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</si>
  <si>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</si>
  <si>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</si>
  <si>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</si>
  <si>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</si>
  <si>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</si>
  <si>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</si>
  <si>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</si>
  <si>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</si>
  <si>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</si>
  <si>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</si>
  <si>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</si>
  <si>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</si>
  <si>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</si>
  <si>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</si>
  <si>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</si>
  <si>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</si>
  <si>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</si>
  <si>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</si>
  <si>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</si>
  <si>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</si>
  <si>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</si>
  <si>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</si>
  <si>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</si>
  <si>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</si>
  <si>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</si>
  <si>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</si>
  <si>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A-02-01-01-001-003-12</t>
  </si>
  <si>
    <t>OBRAS PARA LA COMUNICACIÓN DE LARGA DISTANCIA Y LAS LÍNEAS ELÉCTRICAS (CABLES)</t>
  </si>
  <si>
    <t>A-02-01-01-001-003-13</t>
  </si>
  <si>
    <t>GASODUCTOS Y OLEODUCTOS</t>
  </si>
  <si>
    <t>A-02-01-01-001-003-14</t>
  </si>
  <si>
    <t>CABLES LOCALES Y OBRAS CONEXAS</t>
  </si>
  <si>
    <t>A-02-01-01-001-003-15</t>
  </si>
  <si>
    <t>ALCANTARILLAS Y PLANTAS DE TRATAMIENTO DE AGUA</t>
  </si>
  <si>
    <t>A-02-01-01-001-003-16</t>
  </si>
  <si>
    <t>CONSTRUCCIONES EN MINAS Y PLANTAS INDUSTRIALES</t>
  </si>
  <si>
    <t>A-02-01-01-001-003-17</t>
  </si>
  <si>
    <t>CONSTRUCCIONES DEPORTIVAS AL AIRE LIBRE</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</si>
  <si>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</si>
  <si>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</si>
  <si>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</si>
  <si>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</si>
  <si>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</si>
  <si>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</si>
  <si>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</si>
  <si>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</si>
  <si>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</si>
  <si>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</si>
  <si>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</si>
  <si>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</si>
  <si>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</si>
  <si>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</si>
  <si>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</si>
  <si>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</si>
  <si>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</si>
  <si>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</si>
  <si>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</si>
  <si>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</si>
  <si>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</si>
  <si>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</si>
  <si>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</si>
  <si>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</si>
  <si>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</si>
  <si>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</si>
  <si>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</si>
  <si>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</si>
  <si>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</si>
  <si>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</si>
  <si>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A-02-01-01-003-008-01-3</t>
  </si>
  <si>
    <t>MUEBLES DE MADERA, DEL TIPO UTILIZADO EN LA COCINA</t>
  </si>
  <si>
    <t>A-02-01-01-003-008-01-4</t>
  </si>
  <si>
    <t>OTROS MUEBLES N.C.P.</t>
  </si>
  <si>
    <t>A-02-01-01-003-008-01-5</t>
  </si>
  <si>
    <t>SOMIERES, COLCHONES CON MUELLES, RELLENOS O GUARNECIDOS INTERIORMENTE CON CUALQUIER MATERIAL, DE CAUCHO O PLÁSTICOS CELULARES, RECUBIERTOS O NO</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</si>
  <si>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</si>
  <si>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</si>
  <si>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</si>
  <si>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</si>
  <si>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</si>
  <si>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</si>
  <si>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</si>
  <si>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</si>
  <si>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</si>
  <si>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</si>
  <si>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</si>
  <si>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</si>
  <si>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</si>
  <si>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</si>
  <si>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</si>
  <si>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</si>
  <si>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</si>
  <si>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</si>
  <si>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</si>
  <si>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</si>
  <si>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</si>
  <si>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</si>
  <si>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</si>
  <si>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</si>
  <si>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</si>
  <si>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</si>
  <si>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</si>
  <si>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</si>
  <si>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</si>
  <si>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</si>
  <si>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</si>
  <si>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</si>
  <si>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</si>
  <si>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</si>
  <si>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</si>
  <si>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</si>
  <si>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</si>
  <si>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</si>
  <si>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</si>
  <si>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</si>
  <si>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</si>
  <si>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</si>
  <si>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</si>
  <si>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</si>
  <si>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</si>
  <si>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</si>
  <si>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</si>
  <si>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</si>
  <si>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</si>
  <si>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</si>
  <si>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</si>
  <si>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</si>
  <si>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</si>
  <si>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</si>
  <si>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</si>
  <si>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</si>
  <si>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</si>
  <si>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</si>
  <si>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</si>
  <si>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</si>
  <si>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</si>
  <si>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</si>
  <si>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</si>
  <si>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</si>
  <si>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</si>
  <si>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</si>
  <si>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</si>
  <si>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</si>
  <si>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</si>
  <si>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</si>
  <si>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</si>
  <si>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</si>
  <si>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</si>
  <si>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</si>
  <si>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</si>
  <si>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</si>
  <si>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</si>
  <si>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</si>
  <si>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</si>
  <si>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</si>
  <si>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</si>
  <si>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</si>
  <si>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</si>
  <si>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</si>
  <si>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</si>
  <si>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</si>
  <si>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</si>
  <si>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</si>
  <si>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</si>
  <si>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</si>
  <si>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</si>
  <si>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</si>
  <si>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</si>
  <si>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</si>
  <si>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</si>
  <si>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</si>
  <si>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</si>
  <si>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</si>
  <si>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</si>
  <si>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</si>
  <si>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</si>
  <si>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</si>
  <si>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</si>
  <si>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</si>
  <si>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</si>
  <si>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</si>
  <si>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</si>
  <si>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</si>
  <si>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</si>
  <si>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</si>
  <si>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</si>
  <si>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</si>
  <si>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</si>
  <si>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</si>
  <si>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</si>
  <si>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</si>
  <si>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</si>
  <si>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</si>
  <si>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</si>
  <si>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</si>
  <si>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</si>
  <si>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</si>
  <si>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</si>
  <si>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</si>
  <si>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</si>
  <si>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</si>
  <si>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</si>
  <si>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</si>
  <si>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</si>
  <si>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</si>
  <si>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</si>
  <si>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</si>
  <si>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</si>
  <si>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</si>
  <si>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</si>
  <si>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</si>
  <si>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</si>
  <si>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</si>
  <si>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</si>
  <si>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</si>
  <si>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</si>
  <si>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</si>
  <si>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</si>
  <si>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A-02-01-01-006-001-01-7</t>
  </si>
  <si>
    <t>ANIMALES EMPLEADOS PARA EL ESPARCIMIENTO</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</si>
  <si>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</si>
  <si>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</si>
  <si>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</si>
  <si>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</si>
  <si>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</si>
  <si>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</si>
  <si>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</si>
  <si>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</si>
  <si>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</si>
  <si>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</si>
  <si>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</si>
  <si>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</si>
  <si>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</si>
  <si>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</si>
  <si>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</si>
  <si>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</si>
  <si>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</si>
  <si>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</si>
  <si>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</si>
  <si>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</si>
  <si>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</si>
  <si>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</si>
  <si>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</si>
  <si>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</si>
  <si>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</si>
  <si>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</si>
  <si>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</si>
  <si>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</si>
  <si>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</si>
  <si>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</si>
  <si>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</si>
  <si>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</si>
  <si>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</si>
  <si>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</si>
  <si>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</si>
  <si>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</si>
  <si>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</si>
  <si>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</si>
  <si>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</si>
  <si>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</si>
  <si>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</si>
  <si>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</si>
  <si>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</si>
  <si>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</si>
  <si>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</si>
  <si>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</si>
  <si>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</si>
  <si>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</si>
  <si>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</si>
  <si>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</si>
  <si>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</si>
  <si>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</si>
  <si>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</si>
  <si>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</si>
  <si>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</si>
  <si>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</si>
  <si>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</si>
  <si>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</si>
  <si>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</si>
  <si>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</si>
  <si>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</si>
  <si>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</si>
  <si>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</si>
  <si>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A-02-02-01</t>
  </si>
  <si>
    <t>MATERIALES Y SUMINISTROS</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</si>
  <si>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</si>
  <si>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</si>
  <si>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</si>
  <si>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</si>
  <si>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</si>
  <si>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</si>
  <si>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</si>
  <si>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</si>
  <si>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</si>
  <si>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</si>
  <si>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</si>
  <si>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</si>
  <si>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</si>
  <si>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</si>
  <si>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</si>
  <si>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ESTIMULANTES, AROMÁTICAS Y ESPECIAS</t>
  </si>
  <si>
    <t>A-02-02-01-000-001-07</t>
  </si>
  <si>
    <t>LEGUMBRES, SECAS</t>
  </si>
  <si>
    <t>A-02-02-01-000-001-08</t>
  </si>
  <si>
    <t>PLANTAS UTILIZADAS EN LA FABRICACIÓN DE AZÚCAR</t>
  </si>
  <si>
    <t>A-02-02-01-000-001-09</t>
  </si>
  <si>
    <t>PRODUCTOS DE FORRAJE, CULTIVO DE FIBRAS; PLANTAS UTILIZADAS EN PERFUMERÍA, FARMACIA O PARA USOS INSECTICIDAS, PARASITICIDAS O SIMILARES; SEMILLAS DE REMOLACHA, DE PLANTAS DE FORRAJE Y DE FLORES; CAUCHO NATURAL, PLANTAS VIVAS, FLORES CORTADAS Y CAPUL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</si>
  <si>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</si>
  <si>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</si>
  <si>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</si>
  <si>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</si>
  <si>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</si>
  <si>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</si>
  <si>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</si>
  <si>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</si>
  <si>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</si>
  <si>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</si>
  <si>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</si>
  <si>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</si>
  <si>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</si>
  <si>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</si>
  <si>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</si>
  <si>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</si>
  <si>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</si>
  <si>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</si>
  <si>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</si>
  <si>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</si>
  <si>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</si>
  <si>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</si>
  <si>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</si>
  <si>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</si>
  <si>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</si>
  <si>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</si>
  <si>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</si>
  <si>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</si>
  <si>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</si>
  <si>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</si>
  <si>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</si>
  <si>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</si>
  <si>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</si>
  <si>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</si>
  <si>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</si>
  <si>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</si>
  <si>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</si>
  <si>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</si>
  <si>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</si>
  <si>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</si>
  <si>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</si>
  <si>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</si>
  <si>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</si>
  <si>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</si>
  <si>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</si>
  <si>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</si>
  <si>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</si>
  <si>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</si>
  <si>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</si>
  <si>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</si>
  <si>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</si>
  <si>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</si>
  <si>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</si>
  <si>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</si>
  <si>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</si>
  <si>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</si>
  <si>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</si>
  <si>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</si>
  <si>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</si>
  <si>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</si>
  <si>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</si>
  <si>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</si>
  <si>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</si>
  <si>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</si>
  <si>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</si>
  <si>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</si>
  <si>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</si>
  <si>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</si>
  <si>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</si>
  <si>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</si>
  <si>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</si>
  <si>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</si>
  <si>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</si>
  <si>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</si>
  <si>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</si>
  <si>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</si>
  <si>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</si>
  <si>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GRASAS ANIMALES</t>
  </si>
  <si>
    <t>A-02-02-01-002-001-06</t>
  </si>
  <si>
    <t>ACEITES VEGETALES</t>
  </si>
  <si>
    <t>A-02-02-01-002-001-07</t>
  </si>
  <si>
    <t>MARGARINA Y PREPARACIONES SIMILARES</t>
  </si>
  <si>
    <t>A-02-02-01-002-001-08</t>
  </si>
  <si>
    <t>LINTERES DE ALGODÓN</t>
  </si>
  <si>
    <t>A-02-02-01-002-001-09</t>
  </si>
  <si>
    <t>TORTAS Y DEMÁS RESIDUOS DE LA EXTRACCIÓN DE GRASAS O ACEITES VEGETALES; HARINA Y POLVO DE SEMILLAS O DE FRUTOS OLEAGINOSOS (EXCEPTO LAS DE MOSTAZA); CERAS VEGETALES (EXCEPTO LOS TRIGLICÉRIDOS); DEGRÁS, RESIDUOS DEL TRATAMIENTO DE GRASAS Y CERAS ANIM</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</si>
  <si>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</si>
  <si>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</si>
  <si>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</si>
  <si>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</si>
  <si>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</si>
  <si>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</si>
  <si>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</si>
  <si>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</si>
  <si>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</si>
  <si>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 HARINA Y GRÁNULOS DE ALFALFA</t>
  </si>
  <si>
    <t>A-02-02-01-002-003-04</t>
  </si>
  <si>
    <t>PRODUCTOS DE PANADERÍA</t>
  </si>
  <si>
    <t>A-02-02-01-002-003-05</t>
  </si>
  <si>
    <t>AZÚCAR Y MELAZA</t>
  </si>
  <si>
    <t>A-02-02-01-002-003-06</t>
  </si>
  <si>
    <t>CACAO, CHOCOLATE Y CONFITERÍA</t>
  </si>
  <si>
    <t>A-02-02-01-002-003-07</t>
  </si>
  <si>
    <t>MACARRONES, FIDEOS, 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</si>
  <si>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</si>
  <si>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</si>
  <si>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</si>
  <si>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</si>
  <si>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</si>
  <si>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</si>
  <si>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</si>
  <si>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DESTILADAS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</si>
  <si>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</si>
  <si>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</si>
  <si>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</si>
  <si>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</si>
  <si>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</si>
  <si>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</si>
  <si>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</si>
  <si>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</si>
  <si>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</si>
  <si>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</si>
  <si>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</si>
  <si>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</si>
  <si>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</si>
  <si>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</si>
  <si>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</si>
  <si>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</si>
  <si>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</si>
  <si>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</si>
  <si>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</si>
  <si>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</si>
  <si>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</si>
  <si>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</si>
  <si>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</si>
  <si>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</si>
  <si>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</si>
  <si>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</si>
  <si>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</si>
  <si>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</si>
  <si>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</si>
  <si>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PARTITURAS IMPRESAS O EN MANUSCRITO; TARJETAS POSTALES, TARJETAS DE FELICITACIÓN, FOTOGRAFÍAS Y PLANOS</t>
  </si>
  <si>
    <t>A-02-02-01-003-002-06</t>
  </si>
  <si>
    <t>ESTAMPILLAS, TALONARIOS DE CHEQUES,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</si>
  <si>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</si>
  <si>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</si>
  <si>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</si>
  <si>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</si>
  <si>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A-02-02-01-003-003-01</t>
  </si>
  <si>
    <t>CARBÓN COQUE Y SEMICOQUE DE HULLA, CARBÓN DE LIGNITO O CARBÓN DE HULLA; CARBÓN DE RETORTA</t>
  </si>
  <si>
    <t>A-02-02-01-003-003-02</t>
  </si>
  <si>
    <t>ALQUITRÁN DESTILADO DE CARBÓN DE HULLA, LIGNITO O TURBA Y OTROS ALQUITRANES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</si>
  <si>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</si>
  <si>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</si>
  <si>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</si>
  <si>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</si>
  <si>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</si>
  <si>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</si>
  <si>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</si>
  <si>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</si>
  <si>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</si>
  <si>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</si>
  <si>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</si>
  <si>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</si>
  <si>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</si>
  <si>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</si>
  <si>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</si>
  <si>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</si>
  <si>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</si>
  <si>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</si>
  <si>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</si>
  <si>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</si>
  <si>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</si>
  <si>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</si>
  <si>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</si>
  <si>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</si>
  <si>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</si>
  <si>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</si>
  <si>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</si>
  <si>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</si>
  <si>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</si>
  <si>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</si>
  <si>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</si>
  <si>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</si>
  <si>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</si>
  <si>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</si>
  <si>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</si>
  <si>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</si>
  <si>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</si>
  <si>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</si>
  <si>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</si>
  <si>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</si>
  <si>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</si>
  <si>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</si>
  <si>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</si>
  <si>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</si>
  <si>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</si>
  <si>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</si>
  <si>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</si>
  <si>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</si>
  <si>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</si>
  <si>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</si>
  <si>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</si>
  <si>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</si>
  <si>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</si>
  <si>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</si>
  <si>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</si>
  <si>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</si>
  <si>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</si>
  <si>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</si>
  <si>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</si>
  <si>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</si>
  <si>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</si>
  <si>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</si>
  <si>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</si>
  <si>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</si>
  <si>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</si>
  <si>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</si>
  <si>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</si>
  <si>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</si>
  <si>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</si>
  <si>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</si>
  <si>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</si>
  <si>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</si>
  <si>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</si>
  <si>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</si>
  <si>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</si>
  <si>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</si>
  <si>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</si>
  <si>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</si>
  <si>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</si>
  <si>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</si>
  <si>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</si>
  <si>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</si>
  <si>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</si>
  <si>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</si>
  <si>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</si>
  <si>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</si>
  <si>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</si>
  <si>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</si>
  <si>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</si>
  <si>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</si>
  <si>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</si>
  <si>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</si>
  <si>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</si>
  <si>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</si>
  <si>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</si>
  <si>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</si>
  <si>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</si>
  <si>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</si>
  <si>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</si>
  <si>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</si>
  <si>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</si>
  <si>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</si>
  <si>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</si>
  <si>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</si>
  <si>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</si>
  <si>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</si>
  <si>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</si>
  <si>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</si>
  <si>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</si>
  <si>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</si>
  <si>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</si>
  <si>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</si>
  <si>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</si>
  <si>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</si>
  <si>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</si>
  <si>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</si>
  <si>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</si>
  <si>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</si>
  <si>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</si>
  <si>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</si>
  <si>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</si>
  <si>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</si>
  <si>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</si>
  <si>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</si>
  <si>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</si>
  <si>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</si>
  <si>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</si>
  <si>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</si>
  <si>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</si>
  <si>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</si>
  <si>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</si>
  <si>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</si>
  <si>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</si>
  <si>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</si>
  <si>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</si>
  <si>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</si>
  <si>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</si>
  <si>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</si>
  <si>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</si>
  <si>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</si>
  <si>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</si>
  <si>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</si>
  <si>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</si>
  <si>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</si>
  <si>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</si>
  <si>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</si>
  <si>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</si>
  <si>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</si>
  <si>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</si>
  <si>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</si>
  <si>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</si>
  <si>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</si>
  <si>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</si>
  <si>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</si>
  <si>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</si>
  <si>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</si>
  <si>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</si>
  <si>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</si>
  <si>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</si>
  <si>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</si>
  <si>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</si>
  <si>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</si>
  <si>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</si>
  <si>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</si>
  <si>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</si>
  <si>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</si>
  <si>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</si>
  <si>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</si>
  <si>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</si>
  <si>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</si>
  <si>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</si>
  <si>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</si>
  <si>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</si>
  <si>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</si>
  <si>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</si>
  <si>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</si>
  <si>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</si>
  <si>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</si>
  <si>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</si>
  <si>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</si>
  <si>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</si>
  <si>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</si>
  <si>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</si>
  <si>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</si>
  <si>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</si>
  <si>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</si>
  <si>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</si>
  <si>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</si>
  <si>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 DE CONSTRUCCION</t>
  </si>
  <si>
    <t>A-02-02-02-005-004-04</t>
  </si>
  <si>
    <t>MONTAJE E INSTALACION DE CONSTRUCCIONES PREFABRICADAS</t>
  </si>
  <si>
    <t>A-02-02-02-005-004-05</t>
  </si>
  <si>
    <t>SERVICIOS ESPECIALES DE CONSTRUCCIÓN</t>
  </si>
  <si>
    <t>A-02-02-02-005-004-06</t>
  </si>
  <si>
    <t>SERVICIOS DE INSTALACIONES</t>
  </si>
  <si>
    <t>A-02-02-02-005-004-07</t>
  </si>
  <si>
    <t>SERVICIOS DE TERMINACIÓN Y ACABADOS DE EDIFICIOS</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</si>
  <si>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</si>
  <si>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</si>
  <si>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</si>
  <si>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</si>
  <si>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</si>
  <si>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</si>
  <si>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</si>
  <si>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</si>
  <si>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</si>
  <si>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</si>
  <si>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</si>
  <si>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ALCOHÓLICAS PARA SU CONSUMO DENTRO DEL ESTABLECIMIENTO</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</si>
  <si>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</si>
  <si>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</si>
  <si>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</si>
  <si>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</si>
  <si>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</si>
  <si>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</si>
  <si>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</si>
  <si>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</si>
  <si>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</si>
  <si>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</si>
  <si>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</si>
  <si>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</si>
  <si>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</si>
  <si>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</si>
  <si>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</si>
  <si>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</si>
  <si>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</si>
  <si>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</si>
  <si>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</si>
  <si>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</si>
  <si>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</si>
  <si>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</si>
  <si>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</si>
  <si>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 O ESPACIAL</t>
  </si>
  <si>
    <t>A-02-02-02-006-007-09</t>
  </si>
  <si>
    <t>OTROS SERVICIOS DE APOYO AL TRANSPORTE</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</si>
  <si>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</si>
  <si>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</si>
  <si>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</si>
  <si>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</si>
  <si>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</si>
  <si>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ARRENDAMIENTO Y LEASING</t>
  </si>
  <si>
    <t>A-02-02-02-007-001-01</t>
  </si>
  <si>
    <t>SERVICIOS FINANCIEROS (EXCEPTO DE LA BANCA DE INVERSIÓN, SERVICIOS DE SEGUROS Y SERVICIOS DE PENSIONES)</t>
  </si>
  <si>
    <t>A-02-02-02-007-001-01-1</t>
  </si>
  <si>
    <t>SERVICIOS FINANCIEROS, EXCEPTO DE LA BANCA DE INVERSIÓN, SERVICIOS DE SEGUROS Y SERVICIOS DE PENSIONES</t>
  </si>
  <si>
    <t>A-02-02-02-007-001-01-2</t>
  </si>
  <si>
    <t>SERVICIOS DE DEPÓSITO</t>
  </si>
  <si>
    <t>A-02-02-02-007-001-01-3</t>
  </si>
  <si>
    <t>SERVICIOS DE CONCESIÓN DE CRÉDITO</t>
  </si>
  <si>
    <t>A-02-02-02-007-001-01-4</t>
  </si>
  <si>
    <t>SERVICIOS DE LEASING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</si>
  <si>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</si>
  <si>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</si>
  <si>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</si>
  <si>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</si>
  <si>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</si>
  <si>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(EXCEPTO LOS SERVICIOS DE REASEGURO Y DE SEGURIDAD SOCIAL DE AFILIACION OBLIGATORIA)</t>
  </si>
  <si>
    <t>A-02-02-02-007-001-03-1</t>
  </si>
  <si>
    <t>SERVICIOS DE SEGUROS DE VIDA (EXCEPTO LOS SERVICIOS DE REASEGURO)</t>
  </si>
  <si>
    <t>A-02-02-02-007-001-03-2</t>
  </si>
  <si>
    <t>SERVICIOS DE SEGUROS SOCIALES DE PENSIONES (EXCEPTO LOS SERVICIOS DE SEGURIDAD SOCIAL DE AFILIACION OBLIGATORIA)</t>
  </si>
  <si>
    <t>A-02-02-02-007-001-03-3</t>
  </si>
  <si>
    <t>SERVICIOS DE SEGUROS SOCIALES  DE PROTECCION DE OTROS RIESGOS SOCIALES (EXCEPTO LOS SERVICIOS DE SEGURIDAD SOCIAL DE AFILIACION OBLIGATORIA)</t>
  </si>
  <si>
    <t>A-02-02-02-007-001-03-4</t>
  </si>
  <si>
    <t>SERVICIOS DE SEGUROS DE SALUD Y DE ACCIDENTES</t>
  </si>
  <si>
    <t>A-02-02-02-007-001-03-4-07</t>
  </si>
  <si>
    <t>SERVICIOS DE SEGURO OBLIGATORIO DE ACCIDENTES DE TRÁNSITO (SOAT)</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</si>
  <si>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</si>
  <si>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</si>
  <si>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</si>
  <si>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</si>
  <si>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</si>
  <si>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AÉREO Y OTROS MEDIOS DE TRANSPORTE</t>
  </si>
  <si>
    <t>A-02-02-02-007-001-03-5-03</t>
  </si>
  <si>
    <t>SERVICIOS DE SEGUROS PARA TRANSPORTE DE CARGA</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</si>
  <si>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</si>
  <si>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</si>
  <si>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</si>
  <si>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</si>
  <si>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</si>
  <si>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</si>
  <si>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</si>
  <si>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SEGUROS DE VIAJE</t>
  </si>
  <si>
    <t>A-02-02-02-007-001-03-5-08</t>
  </si>
  <si>
    <t>SERVICIOS DE SEGUROS DE VIDA COLECTIVA</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</si>
  <si>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</si>
  <si>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</si>
  <si>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</si>
  <si>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</si>
  <si>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</si>
  <si>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</si>
  <si>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</si>
  <si>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</si>
  <si>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</si>
  <si>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</si>
  <si>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</si>
  <si>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</si>
  <si>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</si>
  <si>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AUXILIARES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</si>
  <si>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</si>
  <si>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</si>
  <si>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</si>
  <si>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</si>
  <si>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</si>
  <si>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</si>
  <si>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</si>
  <si>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</si>
  <si>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</si>
  <si>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</si>
  <si>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</si>
  <si>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</si>
  <si>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</si>
  <si>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</si>
  <si>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</si>
  <si>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</si>
  <si>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</si>
  <si>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</si>
  <si>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</si>
  <si>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</si>
  <si>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</si>
  <si>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</si>
  <si>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</si>
  <si>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</si>
  <si>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</si>
  <si>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</si>
  <si>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</si>
  <si>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INMUEBLES PROPIOS O ARRENDADOS</t>
  </si>
  <si>
    <t>A-02-02-02-007-002-01-1</t>
  </si>
  <si>
    <t>SERVICIOS DE ALQUILER O ARRENDAMIENTO CON O SIN OPCIÓN DE COMPRA RELATIVOS A BIENES INMUEBLES PROPIOS O ARRENDADOS</t>
  </si>
  <si>
    <t>A-02-02-02-007-002-01-2</t>
  </si>
  <si>
    <t>SERVICIOS DE VENTA DE BIENES INMUEBLES RESIDENCIALES (VIVIENDA) Y DIFERENTES DE VIVIENDA</t>
  </si>
  <si>
    <t>A-02-02-02-007-002-01-3</t>
  </si>
  <si>
    <t>SERVICIOS COMERCIALES RELACIONADOS CON TERRENOS NO CONSTRUIDOS Y SUBDIVIDIDOS</t>
  </si>
  <si>
    <t>A-02-02-02-007-002-02</t>
  </si>
  <si>
    <t>SERVICIOS INMOBILIARIOS A COMISIÓN O POR CONTRATO</t>
  </si>
  <si>
    <t>A-02-02-02-007-002-02-1</t>
  </si>
  <si>
    <t>SERVICIOS DE ADMINISTRACIÓN DE BIENES INMUEBLES A COMISIÓN O POR CONTRATO</t>
  </si>
  <si>
    <t>A-02-02-02-007-002-02-2</t>
  </si>
  <si>
    <t>SERVICIOS DE VENTA DE BIENES INMUEBLES A COMISIÓN O POR CONTRATO</t>
  </si>
  <si>
    <t>A-02-02-02-007-002-02-3</t>
  </si>
  <si>
    <t>SERVICIOS DE VENTA DE TERRENOS A COMISIÓN O POR CONTRATO</t>
  </si>
  <si>
    <t>A-02-02-02-007-002-02-4</t>
  </si>
  <si>
    <t>SERVICIOS DE AVALÚO INMOBILIARIO A COMISIÓN O POR CONTRATO</t>
  </si>
  <si>
    <t>A-02-02-02-007-002-02-5</t>
  </si>
  <si>
    <t>SERVICIOS DE ARRENDAMIENTO DE BIENES INMUEBLES A COMISIÓN O POR CONTRATA</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</si>
  <si>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</si>
  <si>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</si>
  <si>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</si>
  <si>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</si>
  <si>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</si>
  <si>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</si>
  <si>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</si>
  <si>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</si>
  <si>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</si>
  <si>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</si>
  <si>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</si>
  <si>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</si>
  <si>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</si>
  <si>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</si>
  <si>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</si>
  <si>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</si>
  <si>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</si>
  <si>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</si>
  <si>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</si>
  <si>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</si>
  <si>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</si>
  <si>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</si>
  <si>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</si>
  <si>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</si>
  <si>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</si>
  <si>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</si>
  <si>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</si>
  <si>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</si>
  <si>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</si>
  <si>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</si>
  <si>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</si>
  <si>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EMPRESARIAL</t>
  </si>
  <si>
    <t>A-02-02-02-008-003-01-3</t>
  </si>
  <si>
    <t>SERVICIOS DE CONSULTORÍA Y SOPORTE  EN TECNOLOGÍAS DE LA INFORMACIÓN (TI)</t>
  </si>
  <si>
    <t>A-02-02-02-008-003-01-4</t>
  </si>
  <si>
    <t>SERVICIOS DE DISEÑO Y DESARROLLO EN TECNOLOGÍAS DE LA INFORMACIÓN (TI)</t>
  </si>
  <si>
    <t>A-02-02-02-008-003-01-5</t>
  </si>
  <si>
    <t>SERVICIOS DE SUMINISTRO DE INFRAESTRUCTURA DE HOSTING Y TECNOLOGÍA DE LA INFORMACIÓN (TI)</t>
  </si>
  <si>
    <t>A-02-02-02-008-003-01-6</t>
  </si>
  <si>
    <t>SERVICIOS DE ADMINISTRACION DE REDES E INFRAESTRUCTURA DE TI</t>
  </si>
  <si>
    <t>A-02-02-02-008-003-01-9</t>
  </si>
  <si>
    <t>OTROS SERVICIOS DE ADMINISTRACION DE TI, EXCEPTO LOS SERVICIOS DE ADMINISTRACIÓN DE PROYECTOS DE CONSTRUCCIÓN</t>
  </si>
  <si>
    <t>A-02-02-02-008-003-02</t>
  </si>
  <si>
    <t>SERVICIOS DE ARQUITECTURA, PAISAJISMO, PLANEACIÓN URBANA Y ORDENAMIENTO TERRITORIAL</t>
  </si>
  <si>
    <t>A-02-02-02-008-003-03</t>
  </si>
  <si>
    <t>SERVICIOS DE INGENIERÍA</t>
  </si>
  <si>
    <t>A-02-02-02-008-003-04</t>
  </si>
  <si>
    <t>SERVICIOS CIENTÍFICOS Y OTROS SERVICIOS TÉCNICOS</t>
  </si>
  <si>
    <t>A-02-02-02-008-003-04-1</t>
  </si>
  <si>
    <t>SERVICIOS DE PROSPECCIÓN GEOLÓGICA, GEOFÍSICA Y OTROS</t>
  </si>
  <si>
    <t>A-02-02-02-008-003-04-2</t>
  </si>
  <si>
    <t>SERVICIOS DE CARTOGRAFÍA Y TOPOGRAFÍA DEL SUELO</t>
  </si>
  <si>
    <t>A-02-02-02-008-003-04-3</t>
  </si>
  <si>
    <t>SERVICIOS METEOROLÓGICOS Y PRONÓSTICOS DEL TIEMPO</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</si>
  <si>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</si>
  <si>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</si>
  <si>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</si>
  <si>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</si>
  <si>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</si>
  <si>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</si>
  <si>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</si>
  <si>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</si>
  <si>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</si>
  <si>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DE FOTOGRÁFIA Y REVELADO FOTOGRÁFICO</t>
  </si>
  <si>
    <t>A-02-02-02-008-003-09</t>
  </si>
  <si>
    <t>OTROS SERVICIOS PROFESIONALES, TÉCNICOS Y EMPRESARIALES N.C.P.</t>
  </si>
  <si>
    <t>A-02-02-02-008-004-01</t>
  </si>
  <si>
    <t>SERVICIOS DE TELEFONÍA Y OTROS SERVICIOS DE TELECOMUNICACIONES</t>
  </si>
  <si>
    <t>A-02-02-02-008-004-02</t>
  </si>
  <si>
    <t>SERVICIOS DE TELECOMUNICACIONES VÍA INTERNET</t>
  </si>
  <si>
    <t>A-02-02-02-008-004-03</t>
  </si>
  <si>
    <t>SERVICIOS DE CONTENIDOS EN LÍNEA (ON-LINE)</t>
  </si>
  <si>
    <t>A-02-02-02-008-004-04</t>
  </si>
  <si>
    <t>SERVICIOS DE AGENCIAS DE NOTICIAS</t>
  </si>
  <si>
    <t>A-02-02-02-008-004-05</t>
  </si>
  <si>
    <t>SERVICIOS DE BIBLIOTECAS Y ARCHIVOS</t>
  </si>
  <si>
    <t>A-02-02-02-008-004-06</t>
  </si>
  <si>
    <t>SERVICIOS DE TRANSMISIÓN, PROGRAMACIÓN Y DISTRIBUCIÓN DE PROGRAMAS</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</si>
  <si>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</si>
  <si>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</si>
  <si>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</si>
  <si>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</si>
  <si>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</si>
  <si>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</si>
  <si>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</si>
  <si>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</si>
  <si>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</si>
  <si>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</si>
  <si>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</si>
  <si>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</si>
  <si>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</si>
  <si>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</si>
  <si>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</si>
  <si>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</si>
  <si>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</si>
  <si>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</si>
  <si>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</si>
  <si>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</si>
  <si>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</si>
  <si>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</si>
  <si>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</si>
  <si>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</si>
  <si>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</si>
  <si>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</si>
  <si>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</si>
  <si>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</si>
  <si>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</si>
  <si>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Y DE OPERACIÓN PARA LA AGRICULTURA, LA CAZA, LA SILVICULTURA, LA PESCA, LA MINERÍA Y LOS SERVICIOS PÚBLICOS</t>
  </si>
  <si>
    <t>A-02-02-02-008-006-01</t>
  </si>
  <si>
    <t>SERVICIOS DE APOYO Y DE OPERACIÓN PARA LA AGRICULTURA, LA CAZA, LA SILVICULTURA Y LA PESCA</t>
  </si>
  <si>
    <t>A-02-02-02-008-006-02</t>
  </si>
  <si>
    <t>SERVICIOS DE APOYO Y DE OPERACION PARA LA MINERÍA</t>
  </si>
  <si>
    <t>A-02-02-02-008-006-03</t>
  </si>
  <si>
    <t>SERVICIOS DE APOYO Y DE OPERACIÓN PARA LA DISTRIBUCIÓN DE ELECTRICIDAD, GAS Y AGUA</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</si>
  <si>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</si>
  <si>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</si>
  <si>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</si>
  <si>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</si>
  <si>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</si>
  <si>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EQUIPO DE OFICINA Y CONTABILIDAD</t>
  </si>
  <si>
    <t>A-02-02-02-008-007-01-3</t>
  </si>
  <si>
    <t>SERVICIOS DE MANTENIMIENTO Y REPARACIÓN DE COMPUTADORES Y EQUIPOS PERIFÉRICOS</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</si>
  <si>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</si>
  <si>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</si>
  <si>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</si>
  <si>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</si>
  <si>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</si>
  <si>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</si>
  <si>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</si>
  <si>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</si>
  <si>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</si>
  <si>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</si>
  <si>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</si>
  <si>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</si>
  <si>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</si>
  <si>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</si>
  <si>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</si>
  <si>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</si>
  <si>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</si>
  <si>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</si>
  <si>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</si>
  <si>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</si>
  <si>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</si>
  <si>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</si>
  <si>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</si>
  <si>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EQUIPO DE OFICINA, CONTABILIDAD Y COMPUTADORES</t>
  </si>
  <si>
    <t>A-02-02-02-008-007-03-4</t>
  </si>
  <si>
    <t>SERVICIOS DE INSTALACIÓN DE EQUIPOS Y APARATOS DE RADIO, TELEVISIÓN Y COMUNICACIONES</t>
  </si>
  <si>
    <t>A-02-02-02-008-007-03-5</t>
  </si>
  <si>
    <t>SERVICIOS DE INSTALACIÓN DE MAQUINARIA Y EQUIPO MÉDICO PROFESIONAL, INSTRUMENTOS DE PRECISIÓN Y ÓPTICOS</t>
  </si>
  <si>
    <t>A-02-02-02-008-007-03-6</t>
  </si>
  <si>
    <t>SERVICIOS DE INSTALACIÓN DE MAQUINARIA Y APARATOS ELÉCTRICOS N.C.P.</t>
  </si>
  <si>
    <t>A-02-02-02-008-007-03-9</t>
  </si>
  <si>
    <t>SERVICIOS DE INSTALACIÓN DE OTROS BIENES N.C.P.</t>
  </si>
  <si>
    <t>A-02-02-02-008-008</t>
  </si>
  <si>
    <t>SERVICIOS DE FABRICACIÓN CON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</si>
  <si>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</si>
  <si>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</si>
  <si>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</si>
  <si>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</si>
  <si>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</si>
  <si>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PAPEL Y MADERA</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</si>
  <si>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</si>
  <si>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</si>
  <si>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</si>
  <si>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</si>
  <si>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</si>
  <si>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</si>
  <si>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</si>
  <si>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</si>
  <si>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</si>
  <si>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</si>
  <si>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</si>
  <si>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</si>
  <si>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</si>
  <si>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</si>
  <si>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</si>
  <si>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</si>
  <si>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</si>
  <si>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</si>
  <si>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</si>
  <si>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</si>
  <si>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</si>
  <si>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(RECICLAJE), A COMISIÓN O POR CONTRATO</t>
  </si>
  <si>
    <t>A-02-02-02-009</t>
  </si>
  <si>
    <t>SERVICIOS PARA LA COMUNIDAD, SOCIALES Y PERSONALES</t>
  </si>
  <si>
    <t>A-02-02-02-009-002-01</t>
  </si>
  <si>
    <t>SERVICIOS DE EDUCACIÓN PARA LA PRIMERA INFANCIA</t>
  </si>
  <si>
    <t>A-02-02-02-009-002-02</t>
  </si>
  <si>
    <t>SERVICIOS DE EDUCACION BÁSICA PRIMARIA</t>
  </si>
  <si>
    <t>A-02-02-02-009-002-03</t>
  </si>
  <si>
    <t>SERVICIOS DE EDUCACIÓN BÁSICA SECUNDARIA Y MEDIA</t>
  </si>
  <si>
    <t>A-02-02-02-009-002-04</t>
  </si>
  <si>
    <t>SERVICIOS DE EDUCACIÓN POSTSECUNDARIA NO SUPERIOR</t>
  </si>
  <si>
    <t>A-02-02-02-009-002-05</t>
  </si>
  <si>
    <t>SERVICIOS DE EDUCACIÓN SUPERIOR</t>
  </si>
  <si>
    <t>A-02-02-02-009-002-09</t>
  </si>
  <si>
    <t>OTROS TIPOS DE EDUCACIÓN Y SERVICIOS DE APOYO EDUCATIVO</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</si>
  <si>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</si>
  <si>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</si>
  <si>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</si>
  <si>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</si>
  <si>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</si>
  <si>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</si>
  <si>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</si>
  <si>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</si>
  <si>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</si>
  <si>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</si>
  <si>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</si>
  <si>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</si>
  <si>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</si>
  <si>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</si>
  <si>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</si>
  <si>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</si>
  <si>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</si>
  <si>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</si>
  <si>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</si>
  <si>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</si>
  <si>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</si>
  <si>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</si>
  <si>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</si>
  <si>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</si>
  <si>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</si>
  <si>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</si>
  <si>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</si>
  <si>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</si>
  <si>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</si>
  <si>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</si>
  <si>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A-02-02-02-009-006-01</t>
  </si>
  <si>
    <t>SERVICIOS AUDIOVISUALES Y SERVICIOS CONEXOS</t>
  </si>
  <si>
    <t>A-02-02-02-009-006-02</t>
  </si>
  <si>
    <t>SERVICIOS DE PROMOCIÓN Y PRESENTACIÓN DE ARTES ESCÉNICAS, EVENTOS CULTURALES Y DE ENTRETENIMIENTO EN VIVO</t>
  </si>
  <si>
    <t>A-02-02-02-009-006-03</t>
  </si>
  <si>
    <t>SERVICIOS RELACIONADOS CON ACTORES Y OTROS ARTISTAS</t>
  </si>
  <si>
    <t>A-02-02-02-009-006-04</t>
  </si>
  <si>
    <t>SERVICIOS DE MUSEOS Y PRESERVACIÓN</t>
  </si>
  <si>
    <t>A-02-02-02-009-006-05</t>
  </si>
  <si>
    <t>SERVICIOS DEPORTIVOS Y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</si>
  <si>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</si>
  <si>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</si>
  <si>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</si>
  <si>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</si>
  <si>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</si>
  <si>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</si>
  <si>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</si>
  <si>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</si>
  <si>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</si>
  <si>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</si>
  <si>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</si>
  <si>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</si>
  <si>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</si>
  <si>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</si>
  <si>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</si>
  <si>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</si>
  <si>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A-02-02-03</t>
  </si>
  <si>
    <t>GASTOS IMPREVISTOS</t>
  </si>
  <si>
    <t>A-02-02-04</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</si>
  <si>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</si>
  <si>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</si>
  <si>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</si>
  <si>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</si>
  <si>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</si>
  <si>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</si>
  <si>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</si>
  <si>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</si>
  <si>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</si>
  <si>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</si>
  <si>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</si>
  <si>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</si>
  <si>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</si>
  <si>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</si>
  <si>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</si>
  <si>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</si>
  <si>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</si>
  <si>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</si>
  <si>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</si>
  <si>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</si>
  <si>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</si>
  <si>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</si>
  <si>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</si>
  <si>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</si>
  <si>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</si>
  <si>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</si>
  <si>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</si>
  <si>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</si>
  <si>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</si>
  <si>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</si>
  <si>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</si>
  <si>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</si>
  <si>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</si>
  <si>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</si>
  <si>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</si>
  <si>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</si>
  <si>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</si>
  <si>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</si>
  <si>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</si>
  <si>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</si>
  <si>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</si>
  <si>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</si>
  <si>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</si>
  <si>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</si>
  <si>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</si>
  <si>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</si>
  <si>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</si>
  <si>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</si>
  <si>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</si>
  <si>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</si>
  <si>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</si>
  <si>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</si>
  <si>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</si>
  <si>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</si>
  <si>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</si>
  <si>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</si>
  <si>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</si>
  <si>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</si>
  <si>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</si>
  <si>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</si>
  <si>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</si>
  <si>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</si>
  <si>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</si>
  <si>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</si>
  <si>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</si>
  <si>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</si>
  <si>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</si>
  <si>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</si>
  <si>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</si>
  <si>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</si>
  <si>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</si>
  <si>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</si>
  <si>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</si>
  <si>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</si>
  <si>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</si>
  <si>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</si>
  <si>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</si>
  <si>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</si>
  <si>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</si>
  <si>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</si>
  <si>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</si>
  <si>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</si>
  <si>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</si>
  <si>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</si>
  <si>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</si>
  <si>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</si>
  <si>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</si>
  <si>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</si>
  <si>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</si>
  <si>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</si>
  <si>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</si>
  <si>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</si>
  <si>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</si>
  <si>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</si>
  <si>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</si>
  <si>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</si>
  <si>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</si>
  <si>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</si>
  <si>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</si>
  <si>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</si>
  <si>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</si>
  <si>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</si>
  <si>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</si>
  <si>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</si>
  <si>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</si>
  <si>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</si>
  <si>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</si>
  <si>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</si>
  <si>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</si>
  <si>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</si>
  <si>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</si>
  <si>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</si>
  <si>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</si>
  <si>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</si>
  <si>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</si>
  <si>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</si>
  <si>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</si>
  <si>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</si>
  <si>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</si>
  <si>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</si>
  <si>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</si>
  <si>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</si>
  <si>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</si>
  <si>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</si>
  <si>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</si>
  <si>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</si>
  <si>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</si>
  <si>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</si>
  <si>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</si>
  <si>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</si>
  <si>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</si>
  <si>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</si>
  <si>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</si>
  <si>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</si>
  <si>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</si>
  <si>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</si>
  <si>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</si>
  <si>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</si>
  <si>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</si>
  <si>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</si>
  <si>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</si>
  <si>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</si>
  <si>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</si>
  <si>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</si>
  <si>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</si>
  <si>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</si>
  <si>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</si>
  <si>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</si>
  <si>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</si>
  <si>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</si>
  <si>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</si>
  <si>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</si>
  <si>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</si>
  <si>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</si>
  <si>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</si>
  <si>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</si>
  <si>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</si>
  <si>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</si>
  <si>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</si>
  <si>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</si>
  <si>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</si>
  <si>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</si>
  <si>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</si>
  <si>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</si>
  <si>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</si>
  <si>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</si>
  <si>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</si>
  <si>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</si>
  <si>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</si>
  <si>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</si>
  <si>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</si>
  <si>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</si>
  <si>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</si>
  <si>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</si>
  <si>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</si>
  <si>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</si>
  <si>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</si>
  <si>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</si>
  <si>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</si>
  <si>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</si>
  <si>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</si>
  <si>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</si>
  <si>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</si>
  <si>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</si>
  <si>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</si>
  <si>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</si>
  <si>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</si>
  <si>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</si>
  <si>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</si>
  <si>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</si>
  <si>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</si>
  <si>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</si>
  <si>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</si>
  <si>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</si>
  <si>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</si>
  <si>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</si>
  <si>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</si>
  <si>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</si>
  <si>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</si>
  <si>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</si>
  <si>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</si>
  <si>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</si>
  <si>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</si>
  <si>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</si>
  <si>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</si>
  <si>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</si>
  <si>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</si>
  <si>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</si>
  <si>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</si>
  <si>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</si>
  <si>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</si>
  <si>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</si>
  <si>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</si>
  <si>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</si>
  <si>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</si>
  <si>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</si>
  <si>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</si>
  <si>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</si>
  <si>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</si>
  <si>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</si>
  <si>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</si>
  <si>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</si>
  <si>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</si>
  <si>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</si>
  <si>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</si>
  <si>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</si>
  <si>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</si>
  <si>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</si>
  <si>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</si>
  <si>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</si>
  <si>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</si>
  <si>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</si>
  <si>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</si>
  <si>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</si>
  <si>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</si>
  <si>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</si>
  <si>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</si>
  <si>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</si>
  <si>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</si>
  <si>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</si>
  <si>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</si>
  <si>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</si>
  <si>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</si>
  <si>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</si>
  <si>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</si>
  <si>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</si>
  <si>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</si>
  <si>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</si>
  <si>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</si>
  <si>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</si>
  <si>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</si>
  <si>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</si>
  <si>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</si>
  <si>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</si>
  <si>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</si>
  <si>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</si>
  <si>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</si>
  <si>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</si>
  <si>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</si>
  <si>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</si>
  <si>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</si>
  <si>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</si>
  <si>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</si>
  <si>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</si>
  <si>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</si>
  <si>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</si>
  <si>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</si>
  <si>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</si>
  <si>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</si>
  <si>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</si>
  <si>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</si>
  <si>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</si>
  <si>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</si>
  <si>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</si>
  <si>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</si>
  <si>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</si>
  <si>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</si>
  <si>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</si>
  <si>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</si>
  <si>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</si>
  <si>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</si>
  <si>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</si>
  <si>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</si>
  <si>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</si>
  <si>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</si>
  <si>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</si>
  <si>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</si>
  <si>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</si>
  <si>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</si>
  <si>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</si>
  <si>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</si>
  <si>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</si>
  <si>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</si>
  <si>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</si>
  <si>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</si>
  <si>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</si>
  <si>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</si>
  <si>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</si>
  <si>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</si>
  <si>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</si>
  <si>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</si>
  <si>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</si>
  <si>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</si>
  <si>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</si>
  <si>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</si>
  <si>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</si>
  <si>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</si>
  <si>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</si>
  <si>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</si>
  <si>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</si>
  <si>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A-03-03-02-012-142</t>
  </si>
  <si>
    <t>ARTICULO 184, LEY 223 DE 1995 - MUNICIPIO DE SAN ANDRES DE SOTAVENTO- CORDOBA</t>
  </si>
  <si>
    <t>A-03-03-02-012-143</t>
  </si>
  <si>
    <t>ARTICULO 184, LEY 223 DE 1995 - MUNICIPIO DE TIERRALTA -CORDOBA</t>
  </si>
  <si>
    <t>A-03-03-02-012-145</t>
  </si>
  <si>
    <t>ARTICULO 184, LEY 223 DE 1995 - MUNICIPIO DE TUCHIN – CORDOBA</t>
  </si>
  <si>
    <t>A-03-03-02-012-146</t>
  </si>
  <si>
    <t>ARTICULO 184, LEY 223 DE 1995 - MUNICIPIO DE CHIA - CUNDINAMARCA</t>
  </si>
  <si>
    <t>A-03-03-02-012-148</t>
  </si>
  <si>
    <t>ARTICULO 184, LEY 223 DE 1995 - MUNICIPIO DE INIRIDA-GUAINIA</t>
  </si>
  <si>
    <t>A-03-03-02-012-152</t>
  </si>
  <si>
    <t>ARTICULO 184, LEY 223 DE 1995 - MUNICIPIO DE ALBANIA-GUAJIRA</t>
  </si>
  <si>
    <t>A-03-03-02-012-153</t>
  </si>
  <si>
    <t>ARTICULO 184, LEY 223 DE 1995 - MUNICIPIO DE BARRANCAS-GUAJIRA</t>
  </si>
  <si>
    <t>A-03-03-02-012-154</t>
  </si>
  <si>
    <t>ARTICULO 184, LEY 223 DE 1995 - MUNICIPIO DE DIBULLA-GUAJIRA</t>
  </si>
  <si>
    <t>A-03-03-02-012-155</t>
  </si>
  <si>
    <t>ARTICULO 184, LEY 223 DE 1995 - MUNICIPIO DE DISTRACCION-GUAJIRA</t>
  </si>
  <si>
    <t>A-03-03-02-012-156</t>
  </si>
  <si>
    <t>ARTICULO 184, LEY 223 DE 1995 - MUNICIPIO DE FONSECA-GUAJIRA</t>
  </si>
  <si>
    <t>A-03-03-02-012-157</t>
  </si>
  <si>
    <t>ARTICULO 184, LEY 223 DE 1995 - MUNICIPIO DE HATO NUEVO-GUAJIRA</t>
  </si>
  <si>
    <t>A-03-03-02-012-158</t>
  </si>
  <si>
    <t>ARTICULO 184, LEY 223 DE 1995 - MUNICIPIO DE MAICAO-GUAJIRA</t>
  </si>
  <si>
    <t>A-03-03-02-012-159</t>
  </si>
  <si>
    <t>ARTICULO 184, LEY 223 DE 1995 - MUNICIPIO DE MANAURE-GUAJIRA</t>
  </si>
  <si>
    <t>A-03-03-02-012-160</t>
  </si>
  <si>
    <t>ARTICULO 184, LEY 223 DE 1995 - MUNICIPIO DE RIOHACHA-GUAJIRA</t>
  </si>
  <si>
    <t>A-03-03-02-012-161</t>
  </si>
  <si>
    <t>ARTICULO 184, LEY 223 DE 1995 - MUNICIPIO DE SAN JUAN DEL CESAR-GUAJIRA</t>
  </si>
  <si>
    <t>A-03-03-02-012-162</t>
  </si>
  <si>
    <t>ARTICULO 184, LEY 223 DE 1995 - MUNICIPIO DE URIBIA-GUAJIRA</t>
  </si>
  <si>
    <t>A-03-03-02-012-166</t>
  </si>
  <si>
    <t>ARTICULO 184, LEY 223 DE 1995 - MUNICIPIO DE CALAMAR-GUAVIARE</t>
  </si>
  <si>
    <t>A-03-03-02-012-167</t>
  </si>
  <si>
    <t>ARTICULO 184, LEY 223 DE 1995 - MUNICIPIO DE ELRETORNO-GUAVIARE</t>
  </si>
  <si>
    <t>A-03-03-02-012-168</t>
  </si>
  <si>
    <t>ARTICULO 184, LEY 223 DE 1995 - MUNICIPIO DE MIRAFLORES -GUAVIARE</t>
  </si>
  <si>
    <t>A-03-03-02-012-169</t>
  </si>
  <si>
    <t>ARTICULO 184, LEY 223 DE 1995 - MUNICIPIO DE SAN JOSE DEL GUAVIARE -GUAVIARE</t>
  </si>
  <si>
    <t>A-03-03-02-012-173</t>
  </si>
  <si>
    <t>ARTICULO 184, LEY 223 DE 1995 - MUNICIPIO DE IQUIRA -HUILA</t>
  </si>
  <si>
    <t>A-03-03-02-012-174</t>
  </si>
  <si>
    <t>ARTICULO 184, LEY 223 DE 1995 - MUNICIPIO DE LA ARGENTINA -HUILA</t>
  </si>
  <si>
    <t>A-03-03-02-012-175</t>
  </si>
  <si>
    <t>ARTICULO 184, LEY 223 DE 1995 - MUNICIPIO DE LA PLATA-HUILA</t>
  </si>
  <si>
    <t>A-03-03-02-012-176</t>
  </si>
  <si>
    <t>ARTICULO 184, LEY 223 DE 1995 - MUNICIPIO DE NEIVA -HUILA</t>
  </si>
  <si>
    <t>A-03-03-02-012-177</t>
  </si>
  <si>
    <t>ARTICULO 184, LEY 223 DE 1995 - MUNICIPIO DE PALERMO-HUILA</t>
  </si>
  <si>
    <t>A-03-03-02-012-178</t>
  </si>
  <si>
    <t>ARTICULO 184, LEY 223 DE 1995 - MUNICIPIO DE PITALITO  -HUILA</t>
  </si>
  <si>
    <t>A-03-03-02-012-179</t>
  </si>
  <si>
    <t>ARTICULO 184, LEY 223 DE 1995 - MUNICIPIO DE RIVERA -HUILA</t>
  </si>
  <si>
    <t>A-03-03-02-012-180</t>
  </si>
  <si>
    <t>ARTICULO 184, LEY 223 DE 1995 - MUNICIPIO DE SAN AGUSTIN  -HUILA</t>
  </si>
  <si>
    <t>A-03-03-02-012-181</t>
  </si>
  <si>
    <t>ARTICULO 184, LEY 223 DE 1995 - MUNICIPIO DE VILLA VIEJA -HUILA</t>
  </si>
  <si>
    <t>A-03-03-02-012-182</t>
  </si>
  <si>
    <t>ARTICULO 184, LEY 223 DE 1995 - MUNICIPIO DE NATAGA  - HUILA</t>
  </si>
  <si>
    <t>A-03-03-02-012-185</t>
  </si>
  <si>
    <t>ARTICULO 184, LEY 223 DE 1995 - MUNICIPIO DE ARACATACA- MAGDALENA</t>
  </si>
  <si>
    <t>A-03-03-02-012-186</t>
  </si>
  <si>
    <t>ARTICULO 184, LEY 223 DE 1995 - MUNICIPIO DE CIENAGA- MAGDALENA</t>
  </si>
  <si>
    <t>A-03-03-02-012-187</t>
  </si>
  <si>
    <t>ARTICULO 184, LEY 223 DE 1995 - MUNICIPIO DE FUNDACION-MAGDALENA</t>
  </si>
  <si>
    <t>A-03-03-02-012-188</t>
  </si>
  <si>
    <t>ARTICULO 184, LEY 223 DE 1995 - MUNICIPIO DE SABANAS DE SAN ANGEL-MAGDALENA</t>
  </si>
  <si>
    <t>A-03-03-02-012-189</t>
  </si>
  <si>
    <t>ARTICULO 184, LEY 223 DE 1995 - MUNICIPIO DE SANTA MARTA- MAGDALENA</t>
  </si>
  <si>
    <t>A-03-03-02-012-193</t>
  </si>
  <si>
    <t>ARTICULO 184, LEY 223 DE 1995 - MUNICIPIO DE LA MACARENA - META</t>
  </si>
  <si>
    <t>A-03-03-02-012-194</t>
  </si>
  <si>
    <t>ARTICULO 184, LEY 223 DE 1995 - MUNICIPIO DE LA URIBE - META</t>
  </si>
  <si>
    <t>A-03-03-02-012-195</t>
  </si>
  <si>
    <t>ARTICULO 184, LEY 223 DE 1995 - MUNICIPIO DE MAPIRIPAN - META</t>
  </si>
  <si>
    <t>A-03-03-02-012-196</t>
  </si>
  <si>
    <t>ARTICULO 184, LEY 223 DE 1995 - MUNICIPIO DE MESETAS- META</t>
  </si>
  <si>
    <t>A-03-03-02-012-197</t>
  </si>
  <si>
    <t>ARTICULO 184, LEY 223 DE 1995 - MUNICIPIO DE PUERTO CONCORDIA - META</t>
  </si>
  <si>
    <t>A-03-03-02-012-198</t>
  </si>
  <si>
    <t>ARTICULO 184, LEY 223 DE 1995 - MUNICIPIO DE PUERTO GAITAN- META</t>
  </si>
  <si>
    <t>A-03-03-02-012-199</t>
  </si>
  <si>
    <t>ARTICULO 184, LEY 223 DE 1995 - MUNICIPIO DE PUERTO LLERAS- META</t>
  </si>
  <si>
    <t>A-03-03-02-012-200</t>
  </si>
  <si>
    <t>ARTICULO 184, LEY 223 DE 1995 - MUNICIPIO DE PUERTO LOPEZ - META</t>
  </si>
  <si>
    <t>A-03-03-02-012-204</t>
  </si>
  <si>
    <t>ARTICULO 184, LEY 223 DE 1995 - MUNICIPIO DE ALDANA - NARIÑO</t>
  </si>
  <si>
    <t>A-03-03-02-012-205</t>
  </si>
  <si>
    <t>ARTICULO 184, LEY 223 DE 1995 - MUNICIPIO DE BARBACOAS-NARIÑO</t>
  </si>
  <si>
    <t>A-03-03-02-012-206</t>
  </si>
  <si>
    <t>ARTICULO 184, LEY 223 DE 1995 - MUNICIPIO DE CORDOBA- NARIÑO</t>
  </si>
  <si>
    <t>A-03-03-02-012-207</t>
  </si>
  <si>
    <t>ARTICULO 184, LEY 223 DE 1995 - MUNICIPIO DE CUASPUD (CARLOSAMA) NARIÑO</t>
  </si>
  <si>
    <t>A-03-03-02-012-208</t>
  </si>
  <si>
    <t>ARTICULO 184, LEY 223 DE 1995 - MUNICIPIO DE CUMBAL- NARIÑO</t>
  </si>
  <si>
    <t>A-03-03-02-012-209</t>
  </si>
  <si>
    <t>ARTICULO 184, LEY 223 DE 1995 - MUNICIPIO DE EL CHARCO- NARIÑO</t>
  </si>
  <si>
    <t>A-03-03-02-012-210</t>
  </si>
  <si>
    <t>ARTICULO 184, LEY 223 DE 1995 - MUNICIPIO DE EL TABLON- NARIÑO</t>
  </si>
  <si>
    <t>A-03-03-02-012-211</t>
  </si>
  <si>
    <t>ARTICULO 184, LEY 223 DE 1995 - MUNICIPIO DE GUACHUCAL- NARIÑO</t>
  </si>
  <si>
    <t>A-03-03-02-012-212</t>
  </si>
  <si>
    <t>ARTICULO 184, LEY 223 DE 1995 - MUNICIPIO DE IPIALES - NARIÑO</t>
  </si>
  <si>
    <t>A-03-03-02-012-213</t>
  </si>
  <si>
    <t>ARTICULO 184, LEY 223 DE 1995 - MUNICIPIO DE LA TOLA- NARIÑO</t>
  </si>
  <si>
    <t>A-03-03-02-012-214</t>
  </si>
  <si>
    <t>ARTICULO 184, LEY 223 DE 1995 - MUNICIPIO DE MALLAMA- NARIÑO</t>
  </si>
  <si>
    <t>A-03-03-02-012-215</t>
  </si>
  <si>
    <t>ARTICULO 184, LEY 223 DE 1995 - MUNICIPIO DE OLAYA HERRERA- NARIÑO</t>
  </si>
  <si>
    <t>A-03-03-02-012-216</t>
  </si>
  <si>
    <t>ARTICULO 184, LEY 223 DE 1995 - MUNICIPIO DE POTOSI- NARIÑO</t>
  </si>
  <si>
    <t>A-03-03-02-012-217</t>
  </si>
  <si>
    <t>ARTICULO 184, LEY 223 DE 1995 - MUNICIPIO DE PROVIDENCIA - NARIÑO</t>
  </si>
  <si>
    <t>A-03-03-02-012-218</t>
  </si>
  <si>
    <t>ARTICULO 184, LEY 223 DE 1995 - MUNICIPIO DE RICAURTE - NARIÑO</t>
  </si>
  <si>
    <t>A-03-03-02-012-219</t>
  </si>
  <si>
    <t>ARTICULO 184, LEY 223 DE 1995 - MUNICIPIO DE ROBERTO PAYAN - NARIÑO</t>
  </si>
  <si>
    <t>A-03-03-02-012-220</t>
  </si>
  <si>
    <t>ARTICULO 184, LEY 223 DE 1995 - MUNICIPIO DE SANTA BARBARA DE ISCUANDÉ- NARIÑO</t>
  </si>
  <si>
    <t>A-03-03-02-012-221</t>
  </si>
  <si>
    <t>ARTICULO 184, LEY 223 DE 1995 - MUNICIPIO DE SANTA CRUZ- NARIÑO</t>
  </si>
  <si>
    <t>A-03-03-02-012-222</t>
  </si>
  <si>
    <t>ARTICULO 184, LEY 223 DE 1995 - MUNICIPIO DE TUMACO- NARIÑO</t>
  </si>
  <si>
    <t>A-03-03-02-012-223</t>
  </si>
  <si>
    <t>ARTICULO 184, LEY 223 DE 1995 - MUNICIPIO DE TUQUERRES- NARIÑO</t>
  </si>
  <si>
    <t>A-03-03-02-012-224</t>
  </si>
  <si>
    <t>ARTICULO 184, LEY 223 DE 1995 - MUNICIPIO DE SAMANIEGO - NARIÑO</t>
  </si>
  <si>
    <t>A-03-03-02-012-225</t>
  </si>
  <si>
    <t>ARTICULO 184, LEY 223 DE 1995 -  MUNICIPIO FRANCISCO PIZARRO - NARIÑO</t>
  </si>
  <si>
    <t>A-03-03-02-012-226</t>
  </si>
  <si>
    <t>ARTICULO 184, LEY 223 DE 1995 - MUNICIPIO DE MAGÜÍ PAYAN - NARIÑO</t>
  </si>
  <si>
    <t>A-03-03-02-012-227</t>
  </si>
  <si>
    <t>ARTICULO 184, LEY 223 DE 1995 - MUNICIPIO DE COLON-PUTUMAYO</t>
  </si>
  <si>
    <t>A-03-03-02-012-228</t>
  </si>
  <si>
    <t>ARTICULO 184, LEY 223 DE 1995 - MUNICIPIO DE MOCOA -PUTUMAYO</t>
  </si>
  <si>
    <t>A-03-03-02-012-229</t>
  </si>
  <si>
    <t>ARTICULO 184, LEY 223 DE 1995 - MUNICIPIO DE ORITO-PUTUMAYO</t>
  </si>
  <si>
    <t>A-03-03-02-012-230</t>
  </si>
  <si>
    <t>ARTICULO 184, LEY 223 DE 1995 - MUNICIPIO DE PUERTO ASIS-PUTUMAYO</t>
  </si>
  <si>
    <t>A-03-03-02-012-231</t>
  </si>
  <si>
    <t>ARTICULO 184, LEY 223 DE 1995 - MUNICIPIO DE PUERTO CAICEDO-PUTUMAYO</t>
  </si>
  <si>
    <t>A-03-03-02-012-232</t>
  </si>
  <si>
    <t>ARTICULO 184, LEY 223 DE 1995 - MUNICIPIO DE PUERTO GUZMAN -PUTUMAYO</t>
  </si>
  <si>
    <t>A-03-03-02-012-233</t>
  </si>
  <si>
    <t>ARTICULO 184, LEY 223 DE 1995 - MUNICIPIO DE PUERTO LEGUIZAMO -PUTUMAYO</t>
  </si>
  <si>
    <t>A-03-03-02-012-234</t>
  </si>
  <si>
    <t>ARTICULO 184, LEY 223 DE 1995 - MUNICIPIO DE SAN FRANCISCO-PUTUMAYO</t>
  </si>
  <si>
    <t>A-03-03-02-012-235</t>
  </si>
  <si>
    <t>ARTICULO 184, LEY 223 DE 1995 - MUNICIPIO DE SAN MIGUEL-PUTUMAYO</t>
  </si>
  <si>
    <t>A-03-03-02-012-236</t>
  </si>
  <si>
    <t>ARTICULO 184, LEY 223 DE 1995 - MUNICIPIO DE SANTIAGO-PUTUMAYO</t>
  </si>
  <si>
    <t>A-03-03-02-012-237</t>
  </si>
  <si>
    <t>ARTICULO 184, LEY 223 DE 1995 - MUNICIPIO DE SIBUNDOY -PUTUMAYO</t>
  </si>
  <si>
    <t>A-03-03-02-012-238</t>
  </si>
  <si>
    <t>ARTICULO 184, LEY 223 DE 1995 - MUNICIPIO DE VALLE DEL GUAMUEZ-PUTUMAYO</t>
  </si>
  <si>
    <t>A-03-03-02-012-239</t>
  </si>
  <si>
    <t>ARTICULO 184, LEY 223 DE 1995 - MUNICIPIO DE VILLAGARZON-PUTUMAYO</t>
  </si>
  <si>
    <t>A-03-03-02-012-243</t>
  </si>
  <si>
    <t>ARTICULO 184, LEY 223 DE 1995 - MUNICIPIO DE CHITAGA - NORTE DE SANTANDER</t>
  </si>
  <si>
    <t>A-03-03-02-012-244</t>
  </si>
  <si>
    <t>ARTICULO 184, LEY 223 DE 1995 - MUNICIPIO DE CONVENCION - NORTE DE SANTANDER</t>
  </si>
  <si>
    <t>A-03-03-02-012-245</t>
  </si>
  <si>
    <t>ARTICULO 184, LEY 223 DE 1995 - MUNICIPIO DE EL CARMEN - NORTE DE SANTANDER</t>
  </si>
  <si>
    <t>A-03-03-02-012-246</t>
  </si>
  <si>
    <t>ARTICULO 184, LEY 223 DE 1995 - MUNICIPIO DE EL TARRA - NORTE DE SANTANDER</t>
  </si>
  <si>
    <t>A-03-03-02-012-247</t>
  </si>
  <si>
    <t>ARTICULO 184, LEY 223 DE 1995 - MUNICIPIO DE TEORAMA - NORTE DE SANTANDER</t>
  </si>
  <si>
    <t>A-03-03-02-012-248</t>
  </si>
  <si>
    <t>ARTICULO 184, LEY 223 DE 1995 - MUNICIPIO DE TIBU - NORTE DE SANTANDER</t>
  </si>
  <si>
    <t>A-03-03-02-012-249</t>
  </si>
  <si>
    <t>ARTICULO 184, LEY 223 DE 1995 - MUNICIPIO DE TOLEDO - NORTE DE SANTANDER</t>
  </si>
  <si>
    <t>A-03-03-02-012-253</t>
  </si>
  <si>
    <t>ARTICULO 184, LEY 223 DE 1995 - MUNICIPIO DE MARSELLA-RISARALDA</t>
  </si>
  <si>
    <t>A-03-03-02-012-254</t>
  </si>
  <si>
    <t>ARTICULO 184, LEY 223 DE 1995 - MUNICIPIO DE MISTRATO-RISARALDA</t>
  </si>
  <si>
    <t>A-03-03-02-012-255</t>
  </si>
  <si>
    <t>ARTICULO 184, LEY 223 DE 1995 - MUNICIPIO DE PUEBLO RICO -RISARALDA</t>
  </si>
  <si>
    <t>A-03-03-02-012-259</t>
  </si>
  <si>
    <t>ARTICULO 184, LEY 223 DE 1995 - MUNICIPIO DE CERRITO - SANTANDER</t>
  </si>
  <si>
    <t>A-03-03-02-012-260</t>
  </si>
  <si>
    <t>ARTICULO 184, LEY 223 DE 1995 - MUNICIPIO DE CONCEPCION- SANTANDER</t>
  </si>
  <si>
    <t>A-03-03-02-012-264</t>
  </si>
  <si>
    <t>ARTICULO 184, LEY 223 DE 1995 - MUNICIPIO DE PALMITO - SUCRE</t>
  </si>
  <si>
    <t>A-03-03-02-012-265</t>
  </si>
  <si>
    <t>ARTICULO 184, LEY 223 DE 1995 - MUNICIPIO DE SAMPUES - SUCRE</t>
  </si>
  <si>
    <t>A-03-03-02-012-266</t>
  </si>
  <si>
    <t>ARTICULO 184, LEY 223 DE 1995 - MUNICIPIO DE SINCELEJO- SUCRE</t>
  </si>
  <si>
    <t>A-03-03-02-012-270</t>
  </si>
  <si>
    <t>ARTICULO 184, LEY 223 DE 1995 - MUNICIPIO DE ALPUJARRA -TOLIMA</t>
  </si>
  <si>
    <t>A-03-03-02-012-271</t>
  </si>
  <si>
    <t>ARTICULO 184, LEY 223 DE 1995 - MUNICIPIO DE COYAIMA -TOLIMA</t>
  </si>
  <si>
    <t>A-03-03-02-012-272</t>
  </si>
  <si>
    <t>ARTICULO 184, LEY 223 DE 1995 - MUNICIPIO DE NATAGAIMA-TOLIMA</t>
  </si>
  <si>
    <t>A-03-03-02-012-273</t>
  </si>
  <si>
    <t>ARTICULO 184, LEY 223 DE 1995 - MUNICIPIO DE ORTEGA -TOLIMA</t>
  </si>
  <si>
    <t>A-03-03-02-012-274</t>
  </si>
  <si>
    <t>ARTICULO 184, LEY 223 DE 1995 - MUNICIPIO DE PLANADAS-TOLIMA</t>
  </si>
  <si>
    <t>A-03-03-02-012-275</t>
  </si>
  <si>
    <t>ARTICULO 184, LEY 223 DE 1995 - MUNICIPIO DE RIO BLANCO -TOLIMA</t>
  </si>
  <si>
    <t>A-03-03-02-012-276</t>
  </si>
  <si>
    <t>ARTICULO 184, LEY 223 DE 1995 - MUNICIPIO DE SAN ANTONIO -TOLIMA</t>
  </si>
  <si>
    <t>A-03-03-02-012-277</t>
  </si>
  <si>
    <t>ARTICULO 184, LEY 223 DE 1995 - MUNICIPIO DE CHAPARRAL-TOLIMA</t>
  </si>
  <si>
    <t>A-03-03-02-012-280</t>
  </si>
  <si>
    <t>ARTICULO 184, LEY 223 DE 1995 - MUNICIPIO DE ANSERMANUEVO- VALLE DEL CAUCA</t>
  </si>
  <si>
    <t>A-03-03-02-012-281</t>
  </si>
  <si>
    <t>ARTICULO 184, LEY 223 DE 1995 - MUNICIPIO DE ARGELIA- VALLE DEL CAUCA</t>
  </si>
  <si>
    <t>A-03-03-02-012-282</t>
  </si>
  <si>
    <t>ARTICULO 184, LEY 223 DE 1995 - MUNICIPIO DE BOLIVAR - VALLE DEL CAUCA</t>
  </si>
  <si>
    <t>A-03-03-02-012-283</t>
  </si>
  <si>
    <t>ARTICULO 184, LEY 223 DE 1995 - MUNICIPIO DE BUENAVENTURA - VALLE DEL CAUCA</t>
  </si>
  <si>
    <t>A-03-03-02-012-284</t>
  </si>
  <si>
    <t>ARTICULO 184, LEY 223 DE 1995 - MUNICIPIO DE EL CAIRO - VALLE DEL CAUCA</t>
  </si>
  <si>
    <t>A-03-03-02-012-285</t>
  </si>
  <si>
    <t>ARTICULO 184, LEY 223 DE 1995 - MUNICIPIO DE EL DOVIO - VALLE DEL CAUCA</t>
  </si>
  <si>
    <t>A-03-03-02-012-286</t>
  </si>
  <si>
    <t>ARTICULO 184, LEY 223 DE 1995 - MUNICIPIO DE FLORIDA - VALLE DEL CAUCA</t>
  </si>
  <si>
    <t>A-03-03-02-012-287</t>
  </si>
  <si>
    <t>ARTICULO 184, LEY 223 DE 1995 - MUNICIPIO DE JAMUNDI - VALLE DEL CAUCA</t>
  </si>
  <si>
    <t>A-03-03-02-012-288</t>
  </si>
  <si>
    <t>ARTICULO 184, LEY 223 DE 1995 - MUNICIPIO DE PRADERA - VALLE DEL CAUCA</t>
  </si>
  <si>
    <t>A-03-03-02-012-289</t>
  </si>
  <si>
    <t>ARTICULO 184, LEY 223 DE 1995 - MUNICIPIO DE RESTREPO - VALLE DEL CAUCA</t>
  </si>
  <si>
    <t>A-03-03-02-012-290</t>
  </si>
  <si>
    <t>ARTICULO 184, LEY 223 DE 1995 - MUNICIPIO DE TRUJILLO  - VALLE DEL CAUCA</t>
  </si>
  <si>
    <t>A-03-03-02-012-291</t>
  </si>
  <si>
    <t>ARTICULO 184, LEY 223 DE 1995 - MUNICIPIO DE TULUA - VALLE DEL CAUCA</t>
  </si>
  <si>
    <t>A-03-03-02-012-292</t>
  </si>
  <si>
    <t>ARTICULO 184, LEY 223 DE 1995 - MUNICIPIO DE VIJES - VALLE DEL CAUCA</t>
  </si>
  <si>
    <t>A-03-03-02-012-296</t>
  </si>
  <si>
    <t>ARTICULO 184, LEY 223 DE 1995 - MUNICIPIO DE CARURU-VAUPÉS</t>
  </si>
  <si>
    <t>A-03-03-02-012-297</t>
  </si>
  <si>
    <t>ARTICULO 184, LEY 223 DE 1995 - MUNICIPIO DE MITU - VAUPÉS</t>
  </si>
  <si>
    <t>A-03-03-02-012-298</t>
  </si>
  <si>
    <t>ARTICULO 184, LEY 223 DE 1995 - MUNICIPIO DE TARAIRA - VAUPÉS</t>
  </si>
  <si>
    <t>A-03-03-02-012-303</t>
  </si>
  <si>
    <t>ARTICULO 184, LEY 223 DE 1995 - MUNICIPIO DE CUMARIBO - VICHADA</t>
  </si>
  <si>
    <t>A-03-03-02-012-304</t>
  </si>
  <si>
    <t>ARTICULO 184, LEY 223 DE 1995 - MUNICIPIO DE LA PRIMAVERA - VICHADA</t>
  </si>
  <si>
    <t>A-03-03-02-012-305</t>
  </si>
  <si>
    <t>ARTICULO 184, LEY 223 DE 1995 - MUNICIPIO DE PUERTO CARREÑO  - VICHADA</t>
  </si>
  <si>
    <t>A-03-03-02-012-307</t>
  </si>
  <si>
    <t>ARTICULO 184, LEY 223 DE 1995 - MUNICIPIO DE SANTA RITA - VICHADA</t>
  </si>
  <si>
    <t>A-03-03-02-012-308</t>
  </si>
  <si>
    <t>ARTICULO 184, LEY 223 DE 1995 - MUNICIPIO DE SANTA ROSALIA - VICHADA</t>
  </si>
  <si>
    <t>A-03-03-02-012-309</t>
  </si>
  <si>
    <t>ARTICULO 184, LEY 223 DE 1995 - DEPARTAMENTO NARIÑO – MUNICIPIO DE MOSQUERA</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</si>
  <si>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</si>
  <si>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</si>
  <si>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</si>
  <si>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</si>
  <si>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</si>
  <si>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</si>
  <si>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</si>
  <si>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</si>
  <si>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</si>
  <si>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</si>
  <si>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</si>
  <si>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</si>
  <si>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</si>
  <si>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</si>
  <si>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</si>
  <si>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</si>
  <si>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</si>
  <si>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</si>
  <si>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</si>
  <si>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</si>
  <si>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</si>
  <si>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</si>
  <si>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</si>
  <si>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</si>
  <si>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</si>
  <si>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</si>
  <si>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</si>
  <si>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</si>
  <si>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</si>
  <si>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</si>
  <si>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</si>
  <si>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</si>
  <si>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</si>
  <si>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</si>
  <si>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</si>
  <si>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</si>
  <si>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</si>
  <si>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</si>
  <si>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</si>
  <si>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</si>
  <si>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</si>
  <si>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</si>
  <si>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</si>
  <si>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</si>
  <si>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</si>
  <si>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</si>
  <si>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</si>
  <si>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</si>
  <si>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</si>
  <si>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</si>
  <si>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</si>
  <si>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</si>
  <si>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</si>
  <si>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</si>
  <si>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</si>
  <si>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</si>
  <si>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</si>
  <si>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</si>
  <si>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</si>
  <si>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</si>
  <si>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</si>
  <si>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</si>
  <si>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</si>
  <si>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</si>
  <si>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</si>
  <si>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</si>
  <si>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</si>
  <si>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</si>
  <si>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</si>
  <si>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</si>
  <si>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</si>
  <si>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</si>
  <si>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</si>
  <si>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</si>
  <si>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</si>
  <si>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</si>
  <si>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</si>
  <si>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</si>
  <si>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</si>
  <si>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</si>
  <si>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</si>
  <si>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</si>
  <si>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</si>
  <si>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</si>
  <si>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</si>
  <si>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</si>
  <si>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</si>
  <si>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</si>
  <si>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</si>
  <si>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</si>
  <si>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</si>
  <si>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</si>
  <si>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</si>
  <si>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</si>
  <si>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</si>
  <si>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</si>
  <si>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</si>
  <si>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</si>
  <si>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</si>
  <si>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</si>
  <si>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</si>
  <si>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</si>
  <si>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</si>
  <si>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</si>
  <si>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</si>
  <si>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</si>
  <si>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</si>
  <si>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</si>
  <si>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</si>
  <si>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</si>
  <si>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</si>
  <si>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</si>
  <si>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</si>
  <si>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</si>
  <si>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</si>
  <si>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</si>
  <si>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</si>
  <si>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</si>
  <si>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</si>
  <si>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</si>
  <si>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</si>
  <si>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</si>
  <si>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</si>
  <si>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</si>
  <si>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</si>
  <si>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</si>
  <si>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</si>
  <si>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</si>
  <si>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</si>
  <si>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</si>
  <si>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</si>
  <si>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</si>
  <si>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</si>
  <si>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</si>
  <si>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</si>
  <si>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</si>
  <si>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</si>
  <si>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</si>
  <si>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</si>
  <si>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</si>
  <si>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</si>
  <si>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</si>
  <si>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</si>
  <si>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</si>
  <si>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</si>
  <si>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</si>
  <si>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</si>
  <si>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</si>
  <si>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</si>
  <si>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</si>
  <si>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</si>
  <si>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</si>
  <si>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</si>
  <si>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</si>
  <si>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</si>
  <si>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</si>
  <si>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</si>
  <si>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</si>
  <si>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</si>
  <si>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</si>
  <si>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</si>
  <si>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</si>
  <si>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</si>
  <si>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</si>
  <si>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</si>
  <si>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</si>
  <si>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</si>
  <si>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</si>
  <si>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</si>
  <si>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</si>
  <si>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</si>
  <si>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</si>
  <si>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</si>
  <si>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</si>
  <si>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</si>
  <si>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</si>
  <si>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</si>
  <si>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</si>
  <si>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</si>
  <si>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</si>
  <si>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</si>
  <si>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</si>
  <si>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</si>
  <si>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</si>
  <si>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</si>
  <si>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</si>
  <si>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</si>
  <si>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</si>
  <si>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</si>
  <si>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</si>
  <si>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</si>
  <si>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</si>
  <si>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</si>
  <si>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</si>
  <si>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</si>
  <si>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</si>
  <si>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</si>
  <si>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</si>
  <si>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</si>
  <si>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</si>
  <si>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</si>
  <si>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</si>
  <si>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</si>
  <si>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</si>
  <si>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</si>
  <si>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</si>
  <si>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</si>
  <si>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</si>
  <si>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</si>
  <si>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</si>
  <si>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</si>
  <si>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</si>
  <si>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</si>
  <si>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</si>
  <si>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</si>
  <si>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</si>
  <si>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</si>
  <si>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</si>
  <si>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</si>
  <si>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</si>
  <si>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</si>
  <si>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</si>
  <si>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</si>
  <si>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</si>
  <si>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</si>
  <si>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</si>
  <si>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</si>
  <si>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</si>
  <si>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</si>
  <si>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</si>
  <si>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</si>
  <si>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</si>
  <si>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</si>
  <si>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</si>
  <si>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</si>
  <si>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</si>
  <si>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</si>
  <si>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</si>
  <si>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</si>
  <si>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</si>
  <si>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</si>
  <si>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</si>
  <si>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</si>
  <si>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</si>
  <si>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</si>
  <si>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</si>
  <si>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</si>
  <si>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</si>
  <si>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</si>
  <si>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</si>
  <si>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</si>
  <si>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</si>
  <si>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</si>
  <si>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</si>
  <si>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</si>
  <si>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</si>
  <si>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</si>
  <si>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</si>
  <si>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</si>
  <si>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</si>
  <si>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</si>
  <si>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</si>
  <si>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</si>
  <si>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</si>
  <si>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</si>
  <si>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</si>
  <si>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</si>
  <si>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</si>
  <si>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</si>
  <si>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</si>
  <si>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</si>
  <si>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</si>
  <si>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</si>
  <si>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</si>
  <si>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</si>
  <si>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</si>
  <si>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</si>
  <si>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</si>
  <si>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</si>
  <si>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</si>
  <si>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</si>
  <si>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</si>
  <si>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</si>
  <si>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</si>
  <si>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</si>
  <si>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</si>
  <si>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</si>
  <si>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</si>
  <si>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</si>
  <si>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</si>
  <si>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</si>
  <si>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</si>
  <si>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</si>
  <si>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</si>
  <si>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</si>
  <si>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</si>
  <si>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</si>
  <si>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</si>
  <si>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</si>
  <si>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</si>
  <si>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</si>
  <si>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</si>
  <si>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</si>
  <si>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</si>
  <si>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</si>
  <si>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</si>
  <si>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</si>
  <si>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</si>
  <si>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</si>
  <si>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</si>
  <si>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</si>
  <si>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</si>
  <si>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</si>
  <si>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</si>
  <si>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</si>
  <si>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</si>
  <si>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</si>
  <si>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</si>
  <si>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</si>
  <si>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</si>
  <si>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</si>
  <si>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</si>
  <si>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</si>
  <si>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</si>
  <si>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</si>
  <si>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</si>
  <si>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</si>
  <si>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</si>
  <si>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</si>
  <si>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</si>
  <si>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</si>
  <si>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</si>
  <si>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</si>
  <si>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</si>
  <si>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</si>
  <si>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</si>
  <si>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</si>
  <si>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</si>
  <si>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</si>
  <si>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</si>
  <si>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</si>
  <si>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</si>
  <si>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</si>
  <si>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</si>
  <si>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</si>
  <si>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</si>
  <si>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</si>
  <si>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</si>
  <si>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</si>
  <si>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</si>
  <si>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</si>
  <si>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</si>
  <si>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</si>
  <si>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</si>
  <si>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</si>
  <si>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</si>
  <si>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</si>
  <si>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</si>
  <si>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</si>
  <si>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</si>
  <si>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</si>
  <si>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</si>
  <si>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</si>
  <si>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</si>
  <si>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</si>
  <si>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</si>
  <si>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</si>
  <si>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</si>
  <si>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</si>
  <si>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</si>
  <si>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</si>
  <si>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</si>
  <si>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</si>
  <si>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</si>
  <si>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</si>
  <si>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</si>
  <si>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</si>
  <si>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</si>
  <si>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</si>
  <si>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</si>
  <si>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</si>
  <si>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</si>
  <si>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</si>
  <si>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</si>
  <si>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</si>
  <si>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</si>
  <si>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</si>
  <si>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</si>
  <si>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</si>
  <si>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</si>
  <si>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</si>
  <si>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</si>
  <si>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</si>
  <si>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</si>
  <si>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</si>
  <si>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</si>
  <si>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</si>
  <si>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</si>
  <si>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</si>
  <si>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</si>
  <si>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</si>
  <si>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</si>
  <si>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</si>
  <si>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</si>
  <si>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</si>
  <si>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</si>
  <si>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</si>
  <si>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</si>
  <si>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</si>
  <si>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</si>
  <si>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</si>
  <si>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</si>
  <si>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</si>
  <si>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</si>
  <si>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</si>
  <si>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</si>
  <si>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</si>
  <si>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</si>
  <si>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</si>
  <si>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</si>
  <si>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</si>
  <si>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</si>
  <si>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</si>
  <si>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</si>
  <si>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</si>
  <si>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</si>
  <si>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</si>
  <si>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</si>
  <si>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</si>
  <si>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</si>
  <si>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</si>
  <si>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</si>
  <si>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</si>
  <si>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</si>
  <si>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</si>
  <si>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</si>
  <si>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</si>
  <si>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</si>
  <si>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</si>
  <si>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</si>
  <si>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</si>
  <si>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</si>
  <si>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</si>
  <si>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</si>
  <si>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</si>
  <si>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</si>
  <si>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</si>
  <si>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</si>
  <si>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</si>
  <si>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</si>
  <si>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</si>
  <si>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</si>
  <si>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</si>
  <si>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</si>
  <si>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</si>
  <si>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</si>
  <si>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</si>
  <si>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</si>
  <si>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</si>
  <si>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</si>
  <si>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</si>
  <si>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</si>
  <si>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</si>
  <si>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</si>
  <si>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</si>
  <si>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</si>
  <si>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</si>
  <si>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</si>
  <si>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</si>
  <si>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</si>
  <si>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</si>
  <si>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</si>
  <si>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</si>
  <si>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</si>
  <si>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</si>
  <si>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</si>
  <si>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</si>
  <si>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</si>
  <si>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</si>
  <si>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</si>
  <si>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</si>
  <si>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</si>
  <si>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</si>
  <si>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</si>
  <si>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</si>
  <si>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</si>
  <si>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</si>
  <si>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</si>
  <si>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</si>
  <si>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</si>
  <si>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</si>
  <si>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</si>
  <si>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</si>
  <si>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</si>
  <si>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</si>
  <si>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</si>
  <si>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</si>
  <si>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</si>
  <si>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</si>
  <si>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</si>
  <si>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</si>
  <si>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</si>
  <si>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</si>
  <si>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</si>
  <si>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</si>
  <si>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</si>
  <si>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</si>
  <si>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</si>
  <si>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</si>
  <si>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</si>
  <si>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</si>
  <si>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</si>
  <si>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</si>
  <si>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</si>
  <si>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</si>
  <si>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</si>
  <si>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</si>
  <si>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</si>
  <si>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</si>
  <si>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</si>
  <si>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</si>
  <si>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</si>
  <si>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</si>
  <si>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</si>
  <si>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</si>
  <si>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</si>
  <si>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</si>
  <si>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</si>
  <si>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</si>
  <si>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</si>
  <si>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</si>
  <si>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</si>
  <si>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</si>
  <si>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</si>
  <si>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</si>
  <si>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</si>
  <si>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</si>
  <si>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</si>
  <si>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</si>
  <si>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</si>
  <si>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</si>
  <si>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</si>
  <si>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</si>
  <si>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</si>
  <si>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</si>
  <si>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</si>
  <si>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</si>
  <si>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</si>
  <si>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</si>
  <si>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</si>
  <si>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</si>
  <si>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</si>
  <si>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</si>
  <si>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</si>
  <si>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</si>
  <si>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</si>
  <si>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</si>
  <si>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</si>
  <si>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</si>
  <si>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</si>
  <si>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</si>
  <si>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</si>
  <si>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</si>
  <si>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</si>
  <si>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</si>
  <si>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</si>
  <si>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</si>
  <si>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</si>
  <si>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</si>
  <si>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</si>
  <si>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</si>
  <si>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</si>
  <si>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</si>
  <si>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</si>
  <si>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</si>
  <si>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</si>
  <si>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</si>
  <si>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</si>
  <si>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</si>
  <si>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</si>
  <si>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</si>
  <si>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</si>
  <si>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</si>
  <si>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</si>
  <si>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</si>
  <si>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</si>
  <si>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</si>
  <si>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</si>
  <si>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</si>
  <si>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</si>
  <si>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</si>
  <si>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</si>
  <si>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</si>
  <si>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</si>
  <si>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</si>
  <si>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</si>
  <si>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</si>
  <si>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</si>
  <si>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</si>
  <si>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</si>
  <si>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</si>
  <si>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</si>
  <si>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</si>
  <si>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</si>
  <si>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</si>
  <si>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</si>
  <si>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</si>
  <si>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</si>
  <si>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</si>
  <si>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</si>
  <si>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</si>
  <si>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</si>
  <si>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</si>
  <si>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</si>
  <si>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</si>
  <si>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</si>
  <si>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</si>
  <si>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</si>
  <si>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</si>
  <si>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A-03-03-02-039-002</t>
  </si>
  <si>
    <t>A-03-03-02-039-003</t>
  </si>
  <si>
    <t>A-03-03-02-039-004</t>
  </si>
  <si>
    <t>A-03-03-02-039-005</t>
  </si>
  <si>
    <t>A-03-03-02-039-006</t>
  </si>
  <si>
    <t>A-03-03-02-039-007</t>
  </si>
  <si>
    <t>A-03-03-02-039-008</t>
  </si>
  <si>
    <t>A-03-03-02-039-009</t>
  </si>
  <si>
    <t>A-03-03-02-039-010</t>
  </si>
  <si>
    <t>A-03-03-02-039-011</t>
  </si>
  <si>
    <t>A-03-03-02-039-012</t>
  </si>
  <si>
    <t>A-03-03-03</t>
  </si>
  <si>
    <t>A ESQUEMAS ASOCIATIVOS</t>
  </si>
  <si>
    <t>A-03-03-03-001</t>
  </si>
  <si>
    <t>TRANSFERENCIA A LA REGIÓN METROPOLITANA BOGOTÁ - CUNDINAMARCA. ART. 42, LEY 2199 DE 2022</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</si>
  <si>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</si>
  <si>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</si>
  <si>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</si>
  <si>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</si>
  <si>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</si>
  <si>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</si>
  <si>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</si>
  <si>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</si>
  <si>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</si>
  <si>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</si>
  <si>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</si>
  <si>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</si>
  <si>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</si>
  <si>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</si>
  <si>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</si>
  <si>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</si>
  <si>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</si>
  <si>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</si>
  <si>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</si>
  <si>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</si>
  <si>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</si>
  <si>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</si>
  <si>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</si>
  <si>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</si>
  <si>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</si>
  <si>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</si>
  <si>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</si>
  <si>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</si>
  <si>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</si>
  <si>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</si>
  <si>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</si>
  <si>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</si>
  <si>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</si>
  <si>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</si>
  <si>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</si>
  <si>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</si>
  <si>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</si>
  <si>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</si>
  <si>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</si>
  <si>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</si>
  <si>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</si>
  <si>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</si>
  <si>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</si>
  <si>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</si>
  <si>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</si>
  <si>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</si>
  <si>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</si>
  <si>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</si>
  <si>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</si>
  <si>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</si>
  <si>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</si>
  <si>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</si>
  <si>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</si>
  <si>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</si>
  <si>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</si>
  <si>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</si>
  <si>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</si>
  <si>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</si>
  <si>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</si>
  <si>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</si>
  <si>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</si>
  <si>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</si>
  <si>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</si>
  <si>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</si>
  <si>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</si>
  <si>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</si>
  <si>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</si>
  <si>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</si>
  <si>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</si>
  <si>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</si>
  <si>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</si>
  <si>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</si>
  <si>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</si>
  <si>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</si>
  <si>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</si>
  <si>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</si>
  <si>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</si>
  <si>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</si>
  <si>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</si>
  <si>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</si>
  <si>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</si>
  <si>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</si>
  <si>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</si>
  <si>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</si>
  <si>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</si>
  <si>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</si>
  <si>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</si>
  <si>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</si>
  <si>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</si>
  <si>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</si>
  <si>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</si>
  <si>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</si>
  <si>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</si>
  <si>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</si>
  <si>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</si>
  <si>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</si>
  <si>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</si>
  <si>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</si>
  <si>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</si>
  <si>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</si>
  <si>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</si>
  <si>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</si>
  <si>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</si>
  <si>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</si>
  <si>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</si>
  <si>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</si>
  <si>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</si>
  <si>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</si>
  <si>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</si>
  <si>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</si>
  <si>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</si>
  <si>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</si>
  <si>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</si>
  <si>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</si>
  <si>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</si>
  <si>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</si>
  <si>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</si>
  <si>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</si>
  <si>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</si>
  <si>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</si>
  <si>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</si>
  <si>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</si>
  <si>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</si>
  <si>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</si>
  <si>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</si>
  <si>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</si>
  <si>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</si>
  <si>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</si>
  <si>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</si>
  <si>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</si>
  <si>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</si>
  <si>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</si>
  <si>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</si>
  <si>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</si>
  <si>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</si>
  <si>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</si>
  <si>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</si>
  <si>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</si>
  <si>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</si>
  <si>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</si>
  <si>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</si>
  <si>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</si>
  <si>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</si>
  <si>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</si>
  <si>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</si>
  <si>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</si>
  <si>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</si>
  <si>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</si>
  <si>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</si>
  <si>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</si>
  <si>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</si>
  <si>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</si>
  <si>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</si>
  <si>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</si>
  <si>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</si>
  <si>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</si>
  <si>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</si>
  <si>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</si>
  <si>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</si>
  <si>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</si>
  <si>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</si>
  <si>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</si>
  <si>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</si>
  <si>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</si>
  <si>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</si>
  <si>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</si>
  <si>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</si>
  <si>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</si>
  <si>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</si>
  <si>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</si>
  <si>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</si>
  <si>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</si>
  <si>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</si>
  <si>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</si>
  <si>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</si>
  <si>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</si>
  <si>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</si>
  <si>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</si>
  <si>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</si>
  <si>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</si>
  <si>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</si>
  <si>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</si>
  <si>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</si>
  <si>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</si>
  <si>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</si>
  <si>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</si>
  <si>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</si>
  <si>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</si>
  <si>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</si>
  <si>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</si>
  <si>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</si>
  <si>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</si>
  <si>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</si>
  <si>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</si>
  <si>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</si>
  <si>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</si>
  <si>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</si>
  <si>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</si>
  <si>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</si>
  <si>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</si>
  <si>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</si>
  <si>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</si>
  <si>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</si>
  <si>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</si>
  <si>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</si>
  <si>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</si>
  <si>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</si>
  <si>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</si>
  <si>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</si>
  <si>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</si>
  <si>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</si>
  <si>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</si>
  <si>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</si>
  <si>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</si>
  <si>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</si>
  <si>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</si>
  <si>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</si>
  <si>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</si>
  <si>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</si>
  <si>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</si>
  <si>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</si>
  <si>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</si>
  <si>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</si>
  <si>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</si>
  <si>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</si>
  <si>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</si>
  <si>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</si>
  <si>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</si>
  <si>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</si>
  <si>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</si>
  <si>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</si>
  <si>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</si>
  <si>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</si>
  <si>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</si>
  <si>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</si>
  <si>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</si>
  <si>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</si>
  <si>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</si>
  <si>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</si>
  <si>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</si>
  <si>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</si>
  <si>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</si>
  <si>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</si>
  <si>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</si>
  <si>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</si>
  <si>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</si>
  <si>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A-03-03-04-018-002</t>
  </si>
  <si>
    <t>TRIBUNAL NACIONAL DE ETICA ODONTOLOGICA LEY 35 DE 1989</t>
  </si>
  <si>
    <t>A-03-03-04-018-003</t>
  </si>
  <si>
    <t>TRIBUNAL NACIONAL ETICO DE ENFERMERIA LEY 266 DE 1996</t>
  </si>
  <si>
    <t>A-03-03-04-019</t>
  </si>
  <si>
    <t>CONSEJO NACIONAL DEL TRABAJO SOCIAL</t>
  </si>
  <si>
    <t>A-03-03-04-020</t>
  </si>
  <si>
    <t>A-03-03-04-021</t>
  </si>
  <si>
    <t>A-03-03-04-022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</si>
  <si>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</si>
  <si>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</si>
  <si>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</si>
  <si>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</si>
  <si>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</si>
  <si>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</si>
  <si>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</si>
  <si>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</si>
  <si>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</si>
  <si>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</si>
  <si>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</si>
  <si>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</si>
  <si>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</si>
  <si>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</si>
  <si>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</si>
  <si>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</si>
  <si>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</si>
  <si>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</si>
  <si>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</si>
  <si>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</si>
  <si>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</si>
  <si>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</si>
  <si>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</si>
  <si>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</si>
  <si>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</si>
  <si>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</si>
  <si>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</si>
  <si>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</si>
  <si>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</si>
  <si>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</si>
  <si>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</si>
  <si>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</si>
  <si>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</si>
  <si>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</si>
  <si>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</si>
  <si>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</si>
  <si>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</si>
  <si>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</si>
  <si>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</si>
  <si>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</si>
  <si>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</si>
  <si>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</si>
  <si>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</si>
  <si>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</si>
  <si>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</si>
  <si>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</si>
  <si>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</si>
  <si>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</si>
  <si>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</si>
  <si>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</si>
  <si>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</si>
  <si>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</si>
  <si>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</si>
  <si>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</si>
  <si>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</si>
  <si>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</si>
  <si>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</si>
  <si>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</si>
  <si>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</si>
  <si>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</si>
  <si>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</si>
  <si>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</si>
  <si>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</si>
  <si>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</si>
  <si>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</si>
  <si>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</si>
  <si>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</si>
  <si>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</si>
  <si>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</si>
  <si>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</si>
  <si>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</si>
  <si>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</si>
  <si>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</si>
  <si>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</si>
  <si>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</si>
  <si>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</si>
  <si>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</si>
  <si>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</si>
  <si>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</si>
  <si>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</si>
  <si>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</si>
  <si>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</si>
  <si>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</si>
  <si>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</si>
  <si>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</si>
  <si>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</si>
  <si>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</si>
  <si>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</si>
  <si>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</si>
  <si>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</si>
  <si>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</si>
  <si>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</si>
  <si>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</si>
  <si>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</si>
  <si>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</si>
  <si>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</si>
  <si>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</si>
  <si>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</si>
  <si>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</si>
  <si>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</si>
  <si>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</si>
  <si>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</si>
  <si>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</si>
  <si>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</si>
  <si>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</si>
  <si>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</si>
  <si>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</si>
  <si>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</si>
  <si>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</si>
  <si>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</si>
  <si>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</si>
  <si>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</si>
  <si>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</si>
  <si>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</si>
  <si>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</si>
  <si>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A-03-03-04-057-002</t>
  </si>
  <si>
    <t>A-03-03-04-057-003</t>
  </si>
  <si>
    <t>A-03-03-04-057-004</t>
  </si>
  <si>
    <t>A-03-03-04-057-005</t>
  </si>
  <si>
    <t>A-03-03-04-057-006</t>
  </si>
  <si>
    <t>A-03-03-04-057-007</t>
  </si>
  <si>
    <t>A-03-03-04-057-008</t>
  </si>
  <si>
    <t>A-03-03-04-057-009</t>
  </si>
  <si>
    <t>A-03-03-04-057-010</t>
  </si>
  <si>
    <t>A-03-03-04-057-011</t>
  </si>
  <si>
    <t>A-03-03-04-057-012</t>
  </si>
  <si>
    <t>A-03-03-04-058</t>
  </si>
  <si>
    <t>PROGRAMAS PARA EL APOYO A LAS MYPIMES LEY 590 DE 2000</t>
  </si>
  <si>
    <t>A-03-03-04-060</t>
  </si>
  <si>
    <t>PAGO DE APORTES SOBRE LOS VOLUNTARIOS ACREDITADOS Y ACTIVOS DEL SUBSISTEMA NACIONAL DE PRIMERA RESPUESTA AFILIADOS AL SGRL - DECRETO 1809 DE 2020</t>
  </si>
  <si>
    <t>A-03-03-04-062</t>
  </si>
  <si>
    <t>APOYO COMITÉ INTERINSTITUCIONAL DE ALERTAS TEMPRANAS CIAT SENTENCIA T-025 DE 2004.</t>
  </si>
  <si>
    <t>A-03-03-04-063</t>
  </si>
  <si>
    <t>A-03-03-04-064-001</t>
  </si>
  <si>
    <t>ESTABLECIMIENTOS PÚBLICOS DEL ORDEN TERRITORIAL, ARTÍCULO 183 DE LA LEY 1955 DE 2019</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</si>
  <si>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</si>
  <si>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</si>
  <si>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</si>
  <si>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</si>
  <si>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</si>
  <si>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</si>
  <si>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</si>
  <si>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</si>
  <si>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</si>
  <si>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</si>
  <si>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</si>
  <si>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</si>
  <si>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</si>
  <si>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</si>
  <si>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</si>
  <si>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</si>
  <si>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</si>
  <si>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</si>
  <si>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</si>
  <si>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</si>
  <si>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</si>
  <si>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</si>
  <si>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</si>
  <si>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</si>
  <si>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</si>
  <si>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</si>
  <si>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</si>
  <si>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</si>
  <si>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</si>
  <si>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</si>
  <si>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</si>
  <si>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</si>
  <si>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</si>
  <si>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</si>
  <si>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</si>
  <si>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</si>
  <si>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</si>
  <si>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</si>
  <si>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</si>
  <si>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</si>
  <si>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</si>
  <si>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</si>
  <si>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</si>
  <si>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</si>
  <si>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</si>
  <si>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</si>
  <si>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</si>
  <si>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</si>
  <si>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</si>
  <si>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A-03-03-04-072</t>
  </si>
  <si>
    <t>COMITÉ DE SEGUIMIENTO Y MONITOREO A LA IMPLEMENTACIÓN DE LAS RECOMENDACIONES DE LA CEV – ARTÍCULO 32 DEL DECRETO LEY 588 DE 2017</t>
  </si>
  <si>
    <t>A-03-03-04-073</t>
  </si>
  <si>
    <t>OPERACIÓN Y FUNCIONAMIENTO DEL CENTRO DE ALTOS ESTUDIOS LEGISLATIVOS JORGE AURELIO IRAGORRI HORMAZA (CAEL), CREADO POR EL ARTÍCULO 6° DE LA LEY 2165 DE 2021</t>
  </si>
  <si>
    <t>A-03-03-04-074</t>
  </si>
  <si>
    <t>FONDO PARA LA SUPERACIÓN DE BRECHAS DE DESIGUALDAD POBLACIONAL E INEQUIDAD TERRITORIAL (ART. 72- LEY 2294/2023</t>
  </si>
  <si>
    <t>A-03-03-05</t>
  </si>
  <si>
    <t>SISTEMA GENERAL DE PARTICIPACIONES</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</si>
  <si>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</si>
  <si>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</si>
  <si>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</si>
  <si>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</si>
  <si>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</si>
  <si>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</si>
  <si>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</si>
  <si>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</si>
  <si>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</si>
  <si>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</si>
  <si>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</si>
  <si>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</si>
  <si>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</si>
  <si>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</si>
  <si>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</si>
  <si>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</si>
  <si>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</si>
  <si>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</si>
  <si>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</si>
  <si>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</si>
  <si>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</si>
  <si>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</si>
  <si>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</si>
  <si>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</si>
  <si>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</si>
  <si>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</si>
  <si>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</si>
  <si>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</si>
  <si>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</si>
  <si>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</si>
  <si>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</si>
  <si>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</si>
  <si>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</si>
  <si>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</si>
  <si>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</si>
  <si>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</si>
  <si>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</si>
  <si>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</si>
  <si>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</si>
  <si>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</si>
  <si>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</si>
  <si>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</si>
  <si>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</si>
  <si>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</si>
  <si>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</si>
  <si>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</si>
  <si>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</si>
  <si>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</si>
  <si>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</si>
  <si>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</si>
  <si>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</si>
  <si>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</si>
  <si>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</si>
  <si>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</si>
  <si>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</si>
  <si>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</si>
  <si>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</si>
  <si>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</si>
  <si>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</si>
  <si>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</si>
  <si>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</si>
  <si>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</si>
  <si>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</si>
  <si>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</si>
  <si>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A-03-03-05-001-003-01</t>
  </si>
  <si>
    <t>SISTEMA GENERAL DE PARTICIPACIONES CANCELACION DE PRESTACIONES SOCIALES DEL MAGISTERIO DEPARTAMENTO DEL AMAZONAS</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</si>
  <si>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</si>
  <si>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</si>
  <si>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</si>
  <si>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</si>
  <si>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A-03-03-05-001-003-24</t>
  </si>
  <si>
    <t>SISTEMA GENERAL DE PARTICIPACIONES CANCELACION DE PRESTACIONES SOCIALES DEL MAGISTERIO DEPARTAMENTO DEL QUINDIO</t>
  </si>
  <si>
    <t>A-03-03-05-001-003-28</t>
  </si>
  <si>
    <t>SISTEMA GENERAL DE PARTICIPACIONES CANCELACION DE PRESTACIONES SOCIALES DEL MAGISTERIO DEPARTAMENTO DE SUCRE</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</si>
  <si>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</si>
  <si>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</si>
  <si>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</si>
  <si>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</si>
  <si>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</si>
  <si>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</si>
  <si>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</si>
  <si>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</si>
  <si>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</si>
  <si>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</si>
  <si>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</si>
  <si>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</si>
  <si>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</si>
  <si>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</si>
  <si>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</si>
  <si>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</si>
  <si>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</si>
  <si>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</si>
  <si>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</si>
  <si>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</si>
  <si>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</si>
  <si>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</si>
  <si>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</si>
  <si>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</si>
  <si>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</si>
  <si>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</si>
  <si>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</si>
  <si>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</si>
  <si>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</si>
  <si>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</si>
  <si>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</si>
  <si>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</si>
  <si>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</si>
  <si>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</si>
  <si>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</si>
  <si>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</si>
  <si>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</si>
  <si>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</si>
  <si>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</si>
  <si>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</si>
  <si>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</si>
  <si>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</si>
  <si>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</si>
  <si>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</si>
  <si>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</si>
  <si>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</si>
  <si>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</si>
  <si>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</si>
  <si>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</si>
  <si>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</si>
  <si>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</si>
  <si>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</si>
  <si>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</si>
  <si>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</si>
  <si>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</si>
  <si>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</si>
  <si>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</si>
  <si>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</si>
  <si>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</si>
  <si>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</si>
  <si>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</si>
  <si>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</si>
  <si>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</si>
  <si>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</si>
  <si>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</si>
  <si>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</si>
  <si>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</si>
  <si>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</si>
  <si>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</si>
  <si>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</si>
  <si>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</si>
  <si>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</si>
  <si>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</si>
  <si>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</si>
  <si>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</si>
  <si>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</si>
  <si>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A-03-03-05-002-001-37</t>
  </si>
  <si>
    <t>SISTEMA GENERAL DE PARTICIPACIONES EN SALUD RÉGIMEN SUBSIDIADO DISTRITO ESPECIAL, INDUSTRIAL PORTUARIO, BIODIVERSO ECOTURÍSTICO DE BUENAVENTURA</t>
  </si>
  <si>
    <t>A-03-03-05-002-001-38</t>
  </si>
  <si>
    <t>SISTEMA GENERAL DE PARTICIPACIONES EN SALUD RÉGIMEN SUBSIDIADO DISTRITO ESPECIAL DEPORTIVO, CULTURAL, TURÍSTICO, EMPRESARIAL Y DE SERVICIOS DE SANTIAGO DE CALI</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</si>
  <si>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</si>
  <si>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</si>
  <si>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</si>
  <si>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</si>
  <si>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</si>
  <si>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</si>
  <si>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</si>
  <si>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</si>
  <si>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</si>
  <si>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</si>
  <si>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</si>
  <si>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</si>
  <si>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</si>
  <si>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</si>
  <si>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</si>
  <si>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</si>
  <si>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</si>
  <si>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</si>
  <si>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</si>
  <si>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</si>
  <si>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</si>
  <si>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</si>
  <si>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</si>
  <si>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</si>
  <si>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</si>
  <si>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</si>
  <si>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</si>
  <si>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</si>
  <si>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</si>
  <si>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</si>
  <si>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</si>
  <si>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</si>
  <si>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</si>
  <si>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</si>
  <si>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</si>
  <si>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</si>
  <si>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</si>
  <si>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</si>
  <si>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</si>
  <si>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</si>
  <si>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</si>
  <si>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</si>
  <si>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</si>
  <si>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</si>
  <si>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</si>
  <si>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</si>
  <si>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</si>
  <si>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</si>
  <si>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</si>
  <si>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</si>
  <si>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</si>
  <si>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</si>
  <si>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</si>
  <si>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</si>
  <si>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</si>
  <si>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</si>
  <si>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</si>
  <si>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</si>
  <si>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</si>
  <si>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</si>
  <si>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</si>
  <si>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</si>
  <si>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</si>
  <si>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</si>
  <si>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</si>
  <si>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</si>
  <si>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</si>
  <si>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</si>
  <si>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</si>
  <si>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</si>
  <si>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</si>
  <si>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</si>
  <si>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</si>
  <si>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</si>
  <si>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</si>
  <si>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</si>
  <si>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</si>
  <si>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</si>
  <si>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</si>
  <si>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</si>
  <si>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</si>
  <si>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</si>
  <si>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</si>
  <si>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</si>
  <si>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</si>
  <si>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</si>
  <si>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</si>
  <si>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</si>
  <si>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</si>
  <si>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</si>
  <si>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</si>
  <si>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</si>
  <si>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</si>
  <si>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</si>
  <si>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</si>
  <si>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</si>
  <si>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</si>
  <si>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</si>
  <si>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</si>
  <si>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</si>
  <si>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</si>
  <si>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</si>
  <si>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</si>
  <si>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</si>
  <si>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</si>
  <si>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</si>
  <si>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</si>
  <si>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</si>
  <si>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</si>
  <si>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</si>
  <si>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</si>
  <si>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</si>
  <si>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</si>
  <si>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</si>
  <si>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</si>
  <si>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</si>
  <si>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</si>
  <si>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</si>
  <si>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</si>
  <si>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</si>
  <si>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</si>
  <si>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</si>
  <si>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</si>
  <si>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</si>
  <si>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</si>
  <si>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</si>
  <si>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</si>
  <si>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</si>
  <si>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</si>
  <si>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</si>
  <si>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</si>
  <si>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</si>
  <si>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</si>
  <si>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</si>
  <si>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</si>
  <si>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</si>
  <si>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</si>
  <si>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</si>
  <si>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</si>
  <si>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</si>
  <si>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</si>
  <si>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</si>
  <si>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</si>
  <si>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</si>
  <si>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</si>
  <si>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</si>
  <si>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</si>
  <si>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</si>
  <si>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</si>
  <si>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</si>
  <si>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</si>
  <si>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</si>
  <si>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</si>
  <si>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</si>
  <si>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</si>
  <si>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</si>
  <si>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</si>
  <si>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</si>
  <si>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</si>
  <si>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</si>
  <si>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</si>
  <si>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</si>
  <si>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</si>
  <si>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</si>
  <si>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</si>
  <si>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</si>
  <si>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</si>
  <si>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</si>
  <si>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</si>
  <si>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</si>
  <si>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</si>
  <si>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</si>
  <si>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</si>
  <si>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</si>
  <si>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</si>
  <si>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</si>
  <si>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</si>
  <si>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</si>
  <si>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</si>
  <si>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</si>
  <si>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</si>
  <si>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</si>
  <si>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</si>
  <si>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</si>
  <si>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</si>
  <si>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</si>
  <si>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</si>
  <si>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</si>
  <si>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</si>
  <si>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</si>
  <si>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</si>
  <si>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</si>
  <si>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</si>
  <si>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</si>
  <si>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</si>
  <si>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</si>
  <si>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</si>
  <si>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</si>
  <si>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</si>
  <si>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</si>
  <si>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</si>
  <si>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</si>
  <si>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</si>
  <si>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</si>
  <si>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</si>
  <si>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</si>
  <si>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</si>
  <si>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</si>
  <si>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</si>
  <si>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</si>
  <si>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</si>
  <si>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</si>
  <si>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</si>
  <si>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</si>
  <si>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</si>
  <si>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</si>
  <si>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</si>
  <si>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</si>
  <si>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</si>
  <si>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</si>
  <si>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</si>
  <si>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</si>
  <si>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</si>
  <si>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</si>
  <si>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</si>
  <si>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</si>
  <si>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</si>
  <si>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</si>
  <si>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</si>
  <si>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</si>
  <si>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</si>
  <si>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</si>
  <si>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</si>
  <si>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</si>
  <si>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</si>
  <si>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</si>
  <si>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</si>
  <si>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</si>
  <si>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</si>
  <si>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</si>
  <si>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</si>
  <si>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</si>
  <si>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</si>
  <si>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</si>
  <si>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</si>
  <si>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</si>
  <si>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</si>
  <si>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</si>
  <si>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</si>
  <si>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</si>
  <si>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</si>
  <si>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</si>
  <si>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</si>
  <si>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</si>
  <si>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</si>
  <si>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</si>
  <si>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</si>
  <si>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</si>
  <si>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</si>
  <si>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</si>
  <si>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</si>
  <si>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</si>
  <si>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</si>
  <si>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</si>
  <si>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</si>
  <si>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</si>
  <si>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</si>
  <si>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</si>
  <si>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</si>
  <si>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</si>
  <si>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</si>
  <si>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</si>
  <si>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</si>
  <si>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</si>
  <si>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</si>
  <si>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</si>
  <si>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</si>
  <si>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</si>
  <si>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</si>
  <si>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</si>
  <si>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</si>
  <si>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</si>
  <si>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</si>
  <si>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</si>
  <si>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</si>
  <si>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</si>
  <si>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</si>
  <si>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</si>
  <si>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</si>
  <si>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</si>
  <si>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</si>
  <si>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</si>
  <si>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</si>
  <si>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</si>
  <si>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</si>
  <si>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</si>
  <si>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</si>
  <si>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</si>
  <si>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A-03-03-05-002-006-38</t>
  </si>
  <si>
    <t>SISTEMA GENERAL DE PARTICIPACIONES EN SALUD-SALUD PÚBLICA Y SUBSIDIO A LA OFERTA DISTRITO ESPECIAL DEPORTIVO, CULTURAL, TURÍSTICO, EMPRESARIAL Y DE SERVICIOS DE SANTIAGO DE CALI.</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</si>
  <si>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</si>
  <si>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</si>
  <si>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</si>
  <si>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</si>
  <si>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</si>
  <si>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</si>
  <si>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</si>
  <si>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</si>
  <si>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</si>
  <si>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</si>
  <si>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</si>
  <si>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</si>
  <si>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</si>
  <si>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</si>
  <si>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</si>
  <si>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</si>
  <si>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</si>
  <si>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</si>
  <si>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</si>
  <si>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</si>
  <si>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</si>
  <si>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</si>
  <si>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</si>
  <si>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</si>
  <si>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</si>
  <si>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</si>
  <si>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</si>
  <si>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</si>
  <si>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</si>
  <si>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</si>
  <si>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</si>
  <si>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</si>
  <si>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</si>
  <si>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</si>
  <si>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</si>
  <si>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</si>
  <si>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</si>
  <si>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</si>
  <si>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</si>
  <si>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</si>
  <si>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</si>
  <si>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</si>
  <si>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</si>
  <si>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</si>
  <si>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</si>
  <si>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</si>
  <si>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</si>
  <si>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</si>
  <si>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</si>
  <si>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</si>
  <si>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</si>
  <si>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</si>
  <si>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</si>
  <si>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</si>
  <si>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</si>
  <si>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</si>
  <si>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</si>
  <si>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</si>
  <si>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</si>
  <si>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</si>
  <si>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</si>
  <si>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</si>
  <si>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</si>
  <si>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</si>
  <si>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</si>
  <si>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</si>
  <si>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</si>
  <si>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</si>
  <si>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</si>
  <si>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</si>
  <si>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</si>
  <si>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</si>
  <si>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</si>
  <si>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</si>
  <si>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</si>
  <si>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</si>
  <si>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</si>
  <si>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</si>
  <si>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</si>
  <si>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</si>
  <si>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</si>
  <si>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</si>
  <si>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</si>
  <si>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</si>
  <si>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</si>
  <si>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</si>
  <si>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</si>
  <si>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</si>
  <si>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</si>
  <si>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</si>
  <si>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</si>
  <si>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</si>
  <si>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</si>
  <si>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</si>
  <si>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</si>
  <si>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</si>
  <si>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</si>
  <si>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</si>
  <si>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</si>
  <si>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</si>
  <si>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</si>
  <si>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</si>
  <si>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</si>
  <si>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</si>
  <si>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</si>
  <si>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</si>
  <si>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</si>
  <si>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</si>
  <si>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</si>
  <si>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</si>
  <si>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</si>
  <si>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</si>
  <si>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</si>
  <si>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</si>
  <si>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</si>
  <si>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</si>
  <si>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</si>
  <si>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</si>
  <si>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</si>
  <si>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</si>
  <si>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</si>
  <si>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</si>
  <si>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</si>
  <si>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</si>
  <si>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</si>
  <si>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</si>
  <si>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</si>
  <si>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</si>
  <si>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</si>
  <si>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</si>
  <si>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</si>
  <si>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</si>
  <si>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</si>
  <si>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</si>
  <si>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</si>
  <si>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</si>
  <si>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</si>
  <si>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</si>
  <si>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</si>
  <si>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</si>
  <si>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</si>
  <si>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</si>
  <si>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</si>
  <si>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</si>
  <si>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</si>
  <si>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</si>
  <si>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</si>
  <si>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</si>
  <si>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</si>
  <si>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</si>
  <si>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</si>
  <si>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</si>
  <si>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</si>
  <si>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</si>
  <si>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</si>
  <si>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</si>
  <si>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</si>
  <si>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</si>
  <si>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</si>
  <si>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</si>
  <si>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</si>
  <si>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</si>
  <si>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</si>
  <si>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</si>
  <si>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</si>
  <si>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</si>
  <si>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</si>
  <si>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</si>
  <si>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</si>
  <si>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</si>
  <si>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</si>
  <si>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</si>
  <si>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</si>
  <si>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</si>
  <si>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</si>
  <si>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</si>
  <si>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</si>
  <si>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</si>
  <si>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</si>
  <si>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</si>
  <si>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</si>
  <si>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</si>
  <si>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</si>
  <si>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</si>
  <si>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</si>
  <si>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</si>
  <si>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</si>
  <si>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</si>
  <si>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</si>
  <si>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</si>
  <si>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</si>
  <si>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</si>
  <si>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</si>
  <si>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</si>
  <si>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</si>
  <si>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</si>
  <si>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</si>
  <si>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</si>
  <si>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</si>
  <si>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</si>
  <si>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</si>
  <si>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</si>
  <si>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</si>
  <si>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</si>
  <si>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</si>
  <si>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</si>
  <si>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</si>
  <si>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</si>
  <si>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</si>
  <si>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</si>
  <si>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</si>
  <si>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</si>
  <si>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</si>
  <si>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</si>
  <si>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</si>
  <si>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</si>
  <si>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</si>
  <si>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</si>
  <si>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</si>
  <si>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</si>
  <si>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</si>
  <si>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</si>
  <si>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</si>
  <si>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</si>
  <si>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</si>
  <si>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</si>
  <si>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</si>
  <si>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</si>
  <si>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</si>
  <si>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</si>
  <si>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</si>
  <si>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</si>
  <si>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</si>
  <si>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</si>
  <si>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</si>
  <si>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</si>
  <si>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</si>
  <si>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</si>
  <si>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</si>
  <si>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</si>
  <si>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</si>
  <si>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</si>
  <si>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</si>
  <si>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</si>
  <si>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</si>
  <si>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</si>
  <si>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</si>
  <si>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</si>
  <si>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</si>
  <si>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</si>
  <si>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</si>
  <si>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</si>
  <si>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</si>
  <si>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</si>
  <si>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</si>
  <si>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</si>
  <si>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</si>
  <si>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</si>
  <si>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</si>
  <si>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</si>
  <si>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</si>
  <si>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</si>
  <si>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</si>
  <si>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</si>
  <si>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</si>
  <si>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</si>
  <si>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</si>
  <si>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</si>
  <si>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</si>
  <si>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</si>
  <si>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</si>
  <si>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</si>
  <si>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</si>
  <si>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</si>
  <si>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</si>
  <si>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</si>
  <si>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</si>
  <si>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</si>
  <si>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</si>
  <si>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</si>
  <si>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</si>
  <si>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</si>
  <si>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</si>
  <si>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</si>
  <si>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</si>
  <si>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</si>
  <si>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</si>
  <si>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</si>
  <si>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</si>
  <si>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</si>
  <si>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</si>
  <si>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</si>
  <si>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</si>
  <si>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</si>
  <si>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</si>
  <si>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</si>
  <si>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</si>
  <si>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</si>
  <si>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</si>
  <si>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</si>
  <si>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</si>
  <si>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</si>
  <si>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</si>
  <si>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</si>
  <si>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</si>
  <si>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</si>
  <si>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</si>
  <si>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</si>
  <si>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</si>
  <si>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</si>
  <si>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</si>
  <si>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</si>
  <si>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</si>
  <si>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</si>
  <si>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</si>
  <si>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</si>
  <si>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</si>
  <si>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</si>
  <si>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</si>
  <si>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</si>
  <si>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</si>
  <si>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</si>
  <si>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</si>
  <si>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</si>
  <si>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</si>
  <si>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</si>
  <si>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</si>
  <si>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</si>
  <si>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</si>
  <si>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</si>
  <si>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</si>
  <si>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</si>
  <si>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</si>
  <si>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</si>
  <si>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</si>
  <si>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</si>
  <si>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</si>
  <si>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</si>
  <si>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</si>
  <si>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</si>
  <si>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</si>
  <si>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</si>
  <si>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</si>
  <si>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</si>
  <si>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</si>
  <si>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</si>
  <si>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</si>
  <si>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</si>
  <si>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</si>
  <si>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</si>
  <si>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</si>
  <si>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</si>
  <si>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</si>
  <si>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</si>
  <si>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</si>
  <si>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</si>
  <si>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</si>
  <si>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</si>
  <si>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</si>
  <si>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</si>
  <si>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</si>
  <si>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</si>
  <si>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</si>
  <si>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</si>
  <si>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</si>
  <si>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</si>
  <si>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</si>
  <si>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</si>
  <si>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</si>
  <si>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</si>
  <si>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</si>
  <si>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</si>
  <si>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</si>
  <si>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</si>
  <si>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</si>
  <si>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</si>
  <si>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</si>
  <si>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</si>
  <si>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</si>
  <si>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</si>
  <si>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</si>
  <si>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</si>
  <si>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</si>
  <si>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</si>
  <si>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</si>
  <si>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</si>
  <si>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</si>
  <si>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</si>
  <si>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</si>
  <si>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</si>
  <si>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</si>
  <si>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</si>
  <si>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A-03-03-05-009-149</t>
  </si>
  <si>
    <t>SISTEMA GENERAL DE PARTICIPACION ATENCION INTEGRAL DE LA PRIMERA INFANCIA DEPARTAMENTO DE CALDAS</t>
  </si>
  <si>
    <t>A-03-03-05-009-150</t>
  </si>
  <si>
    <t>SISTEMA GENERAL DE PARTICIPACION ATENCION INTEGRAL DE LA PRIMERA INFANCIA DEPARTAMENTO DE CAQUETA</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</si>
  <si>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</si>
  <si>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</si>
  <si>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</si>
  <si>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</si>
  <si>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</si>
  <si>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</si>
  <si>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</si>
  <si>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</si>
  <si>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</si>
  <si>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</si>
  <si>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</si>
  <si>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</si>
  <si>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</si>
  <si>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</si>
  <si>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</si>
  <si>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</si>
  <si>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</si>
  <si>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</si>
  <si>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</si>
  <si>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</si>
  <si>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</si>
  <si>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</si>
  <si>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</si>
  <si>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</si>
  <si>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A-03-03-05-009-163</t>
  </si>
  <si>
    <t>SISTEMA GENERAL DE PARTICIPACION ATENCION INTEGRAL DE LA PRIMERA INFANCIA DEPARTAMENTO DE META</t>
  </si>
  <si>
    <t>A-03-03-05-009-164</t>
  </si>
  <si>
    <t>SISTEMA GENERAL DE PARTICIPACION ATENCION INTEGRAL DE LA PRIMERA INFANCIA DEPARTAMENTO DE NARIÑO</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</si>
  <si>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</si>
  <si>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</si>
  <si>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</si>
  <si>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</si>
  <si>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</si>
  <si>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</si>
  <si>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</si>
  <si>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</si>
  <si>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</si>
  <si>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</si>
  <si>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A-03-03-05-009-170</t>
  </si>
  <si>
    <t>SISTEMA GENERAL DE PARTICIPACION ATENCION INTEGRAL DE LA PRIMERA INFANCIA DISTRITO ESPECIAL DE SANTA MARTA</t>
  </si>
  <si>
    <t>A-03-03-05-009-171</t>
  </si>
  <si>
    <t>SISTEMA GENERAL DE PARTICIPACION ATENCION INTEGRAL DE LA PRIMERA INFANCIA DEPARTAMENTO DE SANTANDER</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</si>
  <si>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</si>
  <si>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</si>
  <si>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</si>
  <si>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</si>
  <si>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</si>
  <si>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</si>
  <si>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</si>
  <si>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</si>
  <si>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</si>
  <si>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</si>
  <si>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</si>
  <si>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</si>
  <si>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</si>
  <si>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</si>
  <si>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</si>
  <si>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</si>
  <si>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</si>
  <si>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</si>
  <si>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</si>
  <si>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</si>
  <si>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</si>
  <si>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</si>
  <si>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</si>
  <si>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</si>
  <si>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</si>
  <si>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</si>
  <si>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</si>
  <si>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</si>
  <si>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</si>
  <si>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</si>
  <si>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</si>
  <si>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</si>
  <si>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</si>
  <si>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</si>
  <si>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</si>
  <si>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</si>
  <si>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</si>
  <si>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</si>
  <si>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</si>
  <si>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</si>
  <si>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</si>
  <si>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</si>
  <si>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</si>
  <si>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</si>
  <si>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</si>
  <si>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</si>
  <si>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</si>
  <si>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</si>
  <si>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A-03-04-02-001-001</t>
  </si>
  <si>
    <t>MESADAS PENSIONALES CON CARGO A RESERVAS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</si>
  <si>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</si>
  <si>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</si>
  <si>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</si>
  <si>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</si>
  <si>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</si>
  <si>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</si>
  <si>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</si>
  <si>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</si>
  <si>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</si>
  <si>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</si>
  <si>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</si>
  <si>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</si>
  <si>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</si>
  <si>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</si>
  <si>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</si>
  <si>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</si>
  <si>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</si>
  <si>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</si>
  <si>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</si>
  <si>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</si>
  <si>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</si>
  <si>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</si>
  <si>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</si>
  <si>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</si>
  <si>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</si>
  <si>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</si>
  <si>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</si>
  <si>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</si>
  <si>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</si>
  <si>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</si>
  <si>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</si>
  <si>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</si>
  <si>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</si>
  <si>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</si>
  <si>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</si>
  <si>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</si>
  <si>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</si>
  <si>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</si>
  <si>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</si>
  <si>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</si>
  <si>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</si>
  <si>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</si>
  <si>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</si>
  <si>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</si>
  <si>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</si>
  <si>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</si>
  <si>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</si>
  <si>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</si>
  <si>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</si>
  <si>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</si>
  <si>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</si>
  <si>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</si>
  <si>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</si>
  <si>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</si>
  <si>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</si>
  <si>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</si>
  <si>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</si>
  <si>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</si>
  <si>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</si>
  <si>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</si>
  <si>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</si>
  <si>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</si>
  <si>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</si>
  <si>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</si>
  <si>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</si>
  <si>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</si>
  <si>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</si>
  <si>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</si>
  <si>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</si>
  <si>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</si>
  <si>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</si>
  <si>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</si>
  <si>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</si>
  <si>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</si>
  <si>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</si>
  <si>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</si>
  <si>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</si>
  <si>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</si>
  <si>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</si>
  <si>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</si>
  <si>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</si>
  <si>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</si>
  <si>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</si>
  <si>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</si>
  <si>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</si>
  <si>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</si>
  <si>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</si>
  <si>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</si>
  <si>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</si>
  <si>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</si>
  <si>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</si>
  <si>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</si>
  <si>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</si>
  <si>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</si>
  <si>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</si>
  <si>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</si>
  <si>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</si>
  <si>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</si>
  <si>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</si>
  <si>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</si>
  <si>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</si>
  <si>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</si>
  <si>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</si>
  <si>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</si>
  <si>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</si>
  <si>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</si>
  <si>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</si>
  <si>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</si>
  <si>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</si>
  <si>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</si>
  <si>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</si>
  <si>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</si>
  <si>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</si>
  <si>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</si>
  <si>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</si>
  <si>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</si>
  <si>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</si>
  <si>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</si>
  <si>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</si>
  <si>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</si>
  <si>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</si>
  <si>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</si>
  <si>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</si>
  <si>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</si>
  <si>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</si>
  <si>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</si>
  <si>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</si>
  <si>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</si>
  <si>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</si>
  <si>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</si>
  <si>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</si>
  <si>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</si>
  <si>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</si>
  <si>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</si>
  <si>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</si>
  <si>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</si>
  <si>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</si>
  <si>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</si>
  <si>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</si>
  <si>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</si>
  <si>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</si>
  <si>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</si>
  <si>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</si>
  <si>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</si>
  <si>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</si>
  <si>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</si>
  <si>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</si>
  <si>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</si>
  <si>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</si>
  <si>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</si>
  <si>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</si>
  <si>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</si>
  <si>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</si>
  <si>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</si>
  <si>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</si>
  <si>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</si>
  <si>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</si>
  <si>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</si>
  <si>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</si>
  <si>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</si>
  <si>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</si>
  <si>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</si>
  <si>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</si>
  <si>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</si>
  <si>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</si>
  <si>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</si>
  <si>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</si>
  <si>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</si>
  <si>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</si>
  <si>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</si>
  <si>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</si>
  <si>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</si>
  <si>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</si>
  <si>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</si>
  <si>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</si>
  <si>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</si>
  <si>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</si>
  <si>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</si>
  <si>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</si>
  <si>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</si>
  <si>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</si>
  <si>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</si>
  <si>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</si>
  <si>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</si>
  <si>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</si>
  <si>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</si>
  <si>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</si>
  <si>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</si>
  <si>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</si>
  <si>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</si>
  <si>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</si>
  <si>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</si>
  <si>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</si>
  <si>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</si>
  <si>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</si>
  <si>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</si>
  <si>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</si>
  <si>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</si>
  <si>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</si>
  <si>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</si>
  <si>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</si>
  <si>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</si>
  <si>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</si>
  <si>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</si>
  <si>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</si>
  <si>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</si>
  <si>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</si>
  <si>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</si>
  <si>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</si>
  <si>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</si>
  <si>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</si>
  <si>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</si>
  <si>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</si>
  <si>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</si>
  <si>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A-03-06-01-003</t>
  </si>
  <si>
    <t>ANTICIPOS FINANCIACIÓN ESTATAL CAMPAÑAS ELECTORALES (ART. 22 LEY 1475/2011 Y ART. TRANSITORIO 8 ACTO LEGISLATIVO 02 /2021)</t>
  </si>
  <si>
    <t>A-03-06-01-003-001</t>
  </si>
  <si>
    <t>ANTICIPOS PARA CAMPAÑAS AL CONGRESO DE LA REPUBLICA.</t>
  </si>
  <si>
    <t>ANTICIPOS PARA CAMPAÑAS AL CONGRESO DE LA REPUBLICA</t>
  </si>
  <si>
    <t>A-03-06-01-003-002</t>
  </si>
  <si>
    <t>ANTICIPOS PARA CAMPAÑAS DE AUTORIDADES LOCALES.</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</si>
  <si>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</si>
  <si>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</si>
  <si>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</si>
  <si>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</si>
  <si>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</si>
  <si>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</si>
  <si>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</si>
  <si>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</si>
  <si>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</si>
  <si>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</si>
  <si>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</si>
  <si>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</si>
  <si>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</si>
  <si>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</si>
  <si>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</si>
  <si>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</si>
  <si>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</si>
  <si>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</si>
  <si>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</si>
  <si>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</si>
  <si>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</si>
  <si>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</si>
  <si>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</si>
  <si>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</si>
  <si>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</si>
  <si>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</si>
  <si>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</si>
  <si>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</si>
  <si>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</si>
  <si>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</si>
  <si>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</si>
  <si>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</si>
  <si>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</si>
  <si>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</si>
  <si>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</si>
  <si>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</si>
  <si>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</si>
  <si>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</si>
  <si>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</si>
  <si>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</si>
  <si>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</si>
  <si>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</si>
  <si>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</si>
  <si>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</si>
  <si>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</si>
  <si>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</si>
  <si>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</si>
  <si>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</si>
  <si>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</si>
  <si>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</si>
  <si>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</si>
  <si>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</si>
  <si>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</si>
  <si>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</si>
  <si>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</si>
  <si>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</si>
  <si>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</si>
  <si>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</si>
  <si>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</si>
  <si>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</si>
  <si>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</si>
  <si>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</si>
  <si>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</si>
  <si>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</si>
  <si>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</si>
  <si>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</si>
  <si>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</si>
  <si>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</si>
  <si>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</si>
  <si>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</si>
  <si>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</si>
  <si>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</si>
  <si>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</si>
  <si>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</si>
  <si>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</si>
  <si>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</si>
  <si>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</si>
  <si>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</si>
  <si>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</si>
  <si>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</si>
  <si>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</si>
  <si>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</si>
  <si>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</si>
  <si>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</si>
  <si>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A-03-06-01-019</t>
  </si>
  <si>
    <t>SUBSIDIO A LA TARIFA DE LOS USUARIOS DE PEQUEÑOS PRESTADORES DEL AGUA Y SANEAMIENTO BÁSICO (NUM. 3, ART. 274 - LEY 2294 DE 2023)</t>
  </si>
  <si>
    <t>A-03-06-01-020</t>
  </si>
  <si>
    <t>AL INSTITUTO DE EVALUACIÓN TECNOLÓGICA EN SALUD-IETS – ARTÍCULO 160 LEY 2294 DE 2023</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</si>
  <si>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</si>
  <si>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</si>
  <si>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</si>
  <si>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</si>
  <si>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</si>
  <si>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</si>
  <si>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</si>
  <si>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</si>
  <si>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</si>
  <si>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</si>
  <si>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</si>
  <si>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</si>
  <si>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</si>
  <si>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</si>
  <si>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A-03-10-01</t>
  </si>
  <si>
    <t>FALLOS NACIONALES</t>
  </si>
  <si>
    <t>A-03-10-01-003</t>
  </si>
  <si>
    <t>LAUDOS ARBITRALES</t>
  </si>
  <si>
    <t>A-03-10-01-004</t>
  </si>
  <si>
    <t>REEMBOLSO DE DEMANDAS, ARBITRAJES Y CONCILIACIONES EXTRAJUDICIALES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</si>
  <si>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</si>
  <si>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</si>
  <si>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</si>
  <si>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</si>
  <si>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</si>
  <si>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</si>
  <si>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</si>
  <si>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</si>
  <si>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</si>
  <si>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</si>
  <si>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</si>
  <si>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</si>
  <si>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</si>
  <si>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</si>
  <si>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</si>
  <si>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</si>
  <si>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</si>
  <si>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</si>
  <si>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</si>
  <si>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</si>
  <si>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</si>
  <si>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</si>
  <si>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</si>
  <si>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</si>
  <si>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</si>
  <si>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</si>
  <si>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</si>
  <si>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</si>
  <si>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</si>
  <si>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</si>
  <si>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</si>
  <si>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</si>
  <si>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</si>
  <si>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</si>
  <si>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</si>
  <si>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</si>
  <si>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</si>
  <si>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</si>
  <si>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</si>
  <si>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</si>
  <si>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</si>
  <si>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</si>
  <si>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</si>
  <si>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</si>
  <si>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</si>
  <si>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</si>
  <si>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</si>
  <si>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</si>
  <si>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</si>
  <si>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</si>
  <si>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</si>
  <si>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</si>
  <si>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</si>
  <si>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</si>
  <si>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</si>
  <si>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</si>
  <si>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</si>
  <si>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</si>
  <si>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</si>
  <si>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</si>
  <si>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</si>
  <si>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</si>
  <si>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</si>
  <si>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</si>
  <si>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</si>
  <si>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</si>
  <si>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</si>
  <si>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</si>
  <si>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</si>
  <si>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</si>
  <si>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</si>
  <si>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</si>
  <si>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</si>
  <si>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</si>
  <si>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</si>
  <si>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</si>
  <si>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</si>
  <si>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</si>
  <si>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</si>
  <si>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</si>
  <si>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</si>
  <si>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</si>
  <si>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</si>
  <si>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</si>
  <si>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</si>
  <si>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</si>
  <si>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</si>
  <si>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</si>
  <si>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</si>
  <si>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</si>
  <si>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</si>
  <si>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</si>
  <si>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</si>
  <si>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</si>
  <si>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</si>
  <si>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</si>
  <si>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</si>
  <si>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</si>
  <si>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</si>
  <si>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</si>
  <si>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</si>
  <si>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</si>
  <si>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</si>
  <si>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</si>
  <si>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</si>
  <si>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</si>
  <si>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</si>
  <si>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</si>
  <si>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</si>
  <si>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</si>
  <si>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</si>
  <si>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</si>
  <si>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</si>
  <si>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A-03-11-06</t>
  </si>
  <si>
    <t>ACTIVIDADES FINANCIERAS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</si>
  <si>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</si>
  <si>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</si>
  <si>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</si>
  <si>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</si>
  <si>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</si>
  <si>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</si>
  <si>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</si>
  <si>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</si>
  <si>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</si>
  <si>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</si>
  <si>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</si>
  <si>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</si>
  <si>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</si>
  <si>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</si>
  <si>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</si>
  <si>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</si>
  <si>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</si>
  <si>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</si>
  <si>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</si>
  <si>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</si>
  <si>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</si>
  <si>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</si>
  <si>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</si>
  <si>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</si>
  <si>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</si>
  <si>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</si>
  <si>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</si>
  <si>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</si>
  <si>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</si>
  <si>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</si>
  <si>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</si>
  <si>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</si>
  <si>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</si>
  <si>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</si>
  <si>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</si>
  <si>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</si>
  <si>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</si>
  <si>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</si>
  <si>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</si>
  <si>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</si>
  <si>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</si>
  <si>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</si>
  <si>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</si>
  <si>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</si>
  <si>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</si>
  <si>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</si>
  <si>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</si>
  <si>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</si>
  <si>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</si>
  <si>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</si>
  <si>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</si>
  <si>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</si>
  <si>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 GOBIERNOS Y ORGANIZACIONES INTERNACIONALES</t>
  </si>
  <si>
    <t>A-04-01-01</t>
  </si>
  <si>
    <t>A GOBIERNOS EXTRANJEROS</t>
  </si>
  <si>
    <t>A-04-01-02</t>
  </si>
  <si>
    <t>A-04-02</t>
  </si>
  <si>
    <t>A ENTIDADES PÚBLICAS</t>
  </si>
  <si>
    <t>A-04-02-01</t>
  </si>
  <si>
    <t>A OTROS ÓRGANOS DEL PGN</t>
  </si>
  <si>
    <t>A-04-02-02</t>
  </si>
  <si>
    <t>A-04-02-02-001</t>
  </si>
  <si>
    <t>APOYO A LOS SISTEMAS INTEGRADOS DE TRANSPORTE MASIVO (SITM) Y SISTEMAS ESTRATÉGICOS DE TRANSPORTE PÚBLICO (SETP)</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</si>
  <si>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</si>
  <si>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</si>
  <si>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</si>
  <si>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</si>
  <si>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</si>
  <si>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</si>
  <si>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</si>
  <si>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</si>
  <si>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</si>
  <si>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</si>
  <si>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</si>
  <si>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</si>
  <si>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</si>
  <si>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</si>
  <si>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</si>
  <si>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</si>
  <si>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</si>
  <si>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</si>
  <si>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</si>
  <si>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</si>
  <si>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</si>
  <si>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</si>
  <si>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</si>
  <si>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</si>
  <si>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</si>
  <si>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</si>
  <si>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</si>
  <si>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</si>
  <si>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</si>
  <si>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</si>
  <si>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</si>
  <si>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</si>
  <si>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</si>
  <si>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</si>
  <si>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</si>
  <si>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</si>
  <si>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</si>
  <si>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</si>
  <si>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</si>
  <si>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</si>
  <si>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</si>
  <si>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</si>
  <si>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</si>
  <si>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</si>
  <si>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</si>
  <si>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</si>
  <si>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PLANTAS AROMÁTICAS, BEBESTIBLES Y ESPECIAS</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</si>
  <si>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</si>
  <si>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</si>
  <si>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</si>
  <si>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</si>
  <si>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</si>
  <si>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</si>
  <si>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</si>
  <si>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</si>
  <si>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</si>
  <si>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</si>
  <si>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</si>
  <si>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</si>
  <si>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</si>
  <si>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</si>
  <si>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</si>
  <si>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</si>
  <si>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</si>
  <si>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</si>
  <si>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PRODUCTOS FORESTALES (DIFERENTES A LA MADERA)</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</si>
  <si>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</si>
  <si>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</si>
  <si>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</si>
  <si>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</si>
  <si>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</si>
  <si>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</si>
  <si>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</si>
  <si>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</si>
  <si>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</si>
  <si>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</si>
  <si>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</si>
  <si>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</si>
  <si>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</si>
  <si>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</si>
  <si>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</si>
  <si>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</si>
  <si>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</si>
  <si>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</si>
  <si>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</si>
  <si>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</si>
  <si>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</si>
  <si>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</si>
  <si>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</si>
  <si>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</si>
  <si>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</si>
  <si>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</si>
  <si>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A-05-01-01-002-001-08</t>
  </si>
  <si>
    <t>A-05-01-01-002-001-09</t>
  </si>
  <si>
    <t>A-05-01-01-002-002</t>
  </si>
  <si>
    <t>A-05-01-01-002-003</t>
  </si>
  <si>
    <t>A-05-01-01-002-003-01</t>
  </si>
  <si>
    <t>A-05-01-01-002-003-02</t>
  </si>
  <si>
    <t>A-05-01-01-002-003-03</t>
  </si>
  <si>
    <t>A-05-01-01-002-003-04</t>
  </si>
  <si>
    <t>A-05-01-01-002-003-05</t>
  </si>
  <si>
    <t>A-05-01-01-002-003-06</t>
  </si>
  <si>
    <t>A-05-01-01-002-003-07</t>
  </si>
  <si>
    <t>MACARRONES, FIDEOS, CUSCUS Y PRODUCTOS FARINÁCEOS SIMILARES</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</si>
  <si>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</si>
  <si>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</si>
  <si>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</si>
  <si>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</si>
  <si>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</si>
  <si>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</si>
  <si>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</si>
  <si>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</si>
  <si>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</si>
  <si>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</si>
  <si>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</si>
  <si>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</si>
  <si>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</si>
  <si>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</si>
  <si>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</si>
  <si>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</si>
  <si>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</si>
  <si>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</si>
  <si>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</si>
  <si>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</si>
  <si>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</si>
  <si>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</si>
  <si>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</si>
  <si>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</si>
  <si>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</si>
  <si>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</si>
  <si>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</si>
  <si>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</si>
  <si>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</si>
  <si>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</si>
  <si>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</si>
  <si>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</si>
  <si>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</si>
  <si>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</si>
  <si>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</si>
  <si>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</si>
  <si>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</si>
  <si>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</si>
  <si>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</si>
  <si>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</si>
  <si>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</si>
  <si>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</si>
  <si>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</si>
  <si>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</si>
  <si>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</si>
  <si>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</si>
  <si>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</si>
  <si>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</si>
  <si>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</si>
  <si>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</si>
  <si>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</si>
  <si>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</si>
  <si>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</si>
  <si>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</si>
  <si>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</si>
  <si>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</si>
  <si>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</si>
  <si>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</si>
  <si>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</si>
  <si>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</si>
  <si>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</si>
  <si>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</si>
  <si>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</si>
  <si>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</si>
  <si>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</si>
  <si>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</si>
  <si>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</si>
  <si>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</si>
  <si>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</si>
  <si>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</si>
  <si>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</si>
  <si>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</si>
  <si>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</si>
  <si>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</si>
  <si>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</si>
  <si>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</si>
  <si>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</si>
  <si>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</si>
  <si>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</si>
  <si>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</si>
  <si>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</si>
  <si>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</si>
  <si>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</si>
  <si>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</si>
  <si>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</si>
  <si>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</si>
  <si>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</si>
  <si>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</si>
  <si>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</si>
  <si>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</si>
  <si>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</si>
  <si>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</si>
  <si>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</si>
  <si>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</si>
  <si>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</si>
  <si>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</si>
  <si>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</si>
  <si>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</si>
  <si>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</si>
  <si>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</si>
  <si>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</si>
  <si>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</si>
  <si>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</si>
  <si>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</si>
  <si>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</si>
  <si>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</si>
  <si>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</si>
  <si>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</si>
  <si>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</si>
  <si>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</si>
  <si>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</si>
  <si>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</si>
  <si>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</si>
  <si>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</si>
  <si>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</si>
  <si>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</si>
  <si>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</si>
  <si>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</si>
  <si>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</si>
  <si>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</si>
  <si>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</si>
  <si>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</si>
  <si>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</si>
  <si>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</si>
  <si>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</si>
  <si>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</si>
  <si>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</si>
  <si>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</si>
  <si>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</si>
  <si>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</si>
  <si>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</si>
  <si>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</si>
  <si>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</si>
  <si>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</si>
  <si>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</si>
  <si>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</si>
  <si>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</si>
  <si>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</si>
  <si>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</si>
  <si>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</si>
  <si>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</si>
  <si>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</si>
  <si>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</si>
  <si>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</si>
  <si>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</si>
  <si>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</si>
  <si>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</si>
  <si>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</si>
  <si>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</si>
  <si>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</si>
  <si>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</si>
  <si>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</si>
  <si>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</si>
  <si>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</si>
  <si>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</si>
  <si>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</si>
  <si>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</si>
  <si>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</si>
  <si>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</si>
  <si>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</si>
  <si>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</si>
  <si>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</si>
  <si>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</si>
  <si>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</si>
  <si>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</si>
  <si>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</si>
  <si>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</si>
  <si>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</si>
  <si>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SERVICIOS GENERALES DE CONSTRUCCIONES DE INSTALACIONES AL AIRE LIBRE PARA DEPORTES Y ESPARCIMIENTO</t>
  </si>
  <si>
    <t>A-05-01-02-005-004-02-9</t>
  </si>
  <si>
    <t>A-05-01-02-005-004-03</t>
  </si>
  <si>
    <t>A-05-01-02-005-004-04</t>
  </si>
  <si>
    <t>MONTAJE E INSTALACIÓN DE CONSTRUCCIONES PREFABRICADAS</t>
  </si>
  <si>
    <t>A-05-01-02-005-004-05</t>
  </si>
  <si>
    <t>A-05-01-02-005-004-06</t>
  </si>
  <si>
    <t>A-05-01-02-005-004-07</t>
  </si>
  <si>
    <t>A-05-01-02-006</t>
  </si>
  <si>
    <t>COMERCIO Y DISTRIBUCION; ALOJAMIENTO; SERVICIOS DE SUMINISTRO DE COMIDAS Y BEBIDAS; SERVICIOS DE TRANSPORTE; Y SERVICIOS DE DISTRIBUCIÓN DE ELECTRICIDAD, GAS Y AGUA</t>
  </si>
  <si>
    <t>A-05-01-02-006-001</t>
  </si>
  <si>
    <t>COMERCICO AL POR MAYOR</t>
  </si>
  <si>
    <t>A-05-01-02-006-001-01</t>
  </si>
  <si>
    <t xml:space="preserve">COMERCIIO AL POR MAYOR (EXCEPTO EL REALIZADO A CAMBIO DE UNA RETRIBUCIÓN O POR CONTRATA) </t>
  </si>
  <si>
    <t>A-05-01-02-006-001-01-1</t>
  </si>
  <si>
    <t>COMERCIO AL POR MAYOR (EXCEPTO EL REALIZADO A CAMBIO DE UNA RETRIBUCIÓN O POR CONTRATA) DE PRODUCTOS AGROPECUARIOS, UTILIZADOS PRONCIPALMENTE COMO MATERIA PRIMAS, Y DE ANIMALES VIVOS</t>
  </si>
  <si>
    <t>A-05-01-02-006-001-01-2</t>
  </si>
  <si>
    <t>COMERCIIO AL POR MAYOR (EXCEPTO EL REALIZADO A CAMBIO DE UNA RETRIBUCIÓN O POR CONTRATA) DE ALIMENTOS, BEBIDAS Y TABACO</t>
  </si>
  <si>
    <t>A-05-01-02-006-001-01-3</t>
  </si>
  <si>
    <t>COMERCIO AL POR MAYOR (EXCEPTO EL REALIZADO A CAMBIO DE UNA RETRIBUCIÓN O POR CONTRATA) DE ARTÍCULOS TEXTILES, PRENDAS DE VESTIR Y CALZADO</t>
  </si>
  <si>
    <t>A-05-01-02-006-001-01-4</t>
  </si>
  <si>
    <t>COMERCIO AL POR MAYOR (EXCEPTO EL REALIZADO A CAMBIO DE UNA RETRIBUCIÓN O POR CONTRATA) DE ELECTRODOMÉSTICOS, ARTÍCULOS Y EQUIPOS DOMÉSTICOS</t>
  </si>
  <si>
    <t>A-05-01-02-006-001-01-5</t>
  </si>
  <si>
    <t>COMERCIO AL POR MAYOR (EXCEPTO EL REALIZADO A CAMBIO DE UN RETRIBUCIÓN O POR CONTRATA) DE PRODUCTOS DIVERSOS DE CONSUMO</t>
  </si>
  <si>
    <t>A-05-01-02-006-001-01-6</t>
  </si>
  <si>
    <t>COMERCIO AL POR MAYOR (EXCEPTO EL REALIZADO A CAMBIO DE UNA RETRIBUCIÓN O POR CONTRATA) DE MATERIALES DE CONSTRUCCIÓN Y FERRETERÍA</t>
  </si>
  <si>
    <t>A-05-01-02-006-001-01-7</t>
  </si>
  <si>
    <t>COMERCIO AL POR MAYOR (EXCEPTO EL REALIZADO A CAMBIO DE UNA RETRIBUCIÓN O POR CONTRATA) DE PRODUCTOS QUÍMICOS Y FARMACÉUTICOS</t>
  </si>
  <si>
    <t>A-05-01-02-006-001-01-8</t>
  </si>
  <si>
    <t>COMERCIO AL POR MAYOR (EXCEPTO EL REALIZADO A CAMBIO DE UNA RETRIBUCIÓN O POR CONTRATA) DE MAQUINARIA, EQUIPO Y SUMINISTROS</t>
  </si>
  <si>
    <t>A-05-01-02-006-001-01-9</t>
  </si>
  <si>
    <t>COMERCIO AL POR MAYOR (EXCEPTO EL REALIZADO A CAMBIO DE UNA RETRIBUCIÓN O POR CONTRATA) DE OTROS PRODUCTOS</t>
  </si>
  <si>
    <t>A-05-01-02-006-001-02</t>
  </si>
  <si>
    <t>COMERCIO AL POR MAYOR PRESTADOS A COMISIÓN O POR CONTRATA</t>
  </si>
  <si>
    <t>A-05-01-02-006-002</t>
  </si>
  <si>
    <t>COMERCIO AL POR MENOR</t>
  </si>
  <si>
    <t>A-05-01-02-006-002-01</t>
  </si>
  <si>
    <t>COMERCIO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</si>
  <si>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</si>
  <si>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</si>
  <si>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</si>
  <si>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COMERCIO AL POR MENOR DE ALIMENTOS, BEBIDAS Y TABACO, EN ESTABLECIMIENTOS NO ESPECIALIZADOS</t>
  </si>
  <si>
    <t>A-05-01-02-006-002-01-3</t>
  </si>
  <si>
    <t>COMERCIO AL POR MENOR DE ARTÍCULOS TEXTILES, PRENDAS DE VESTIR Y CALZADO, EN ESTABLECIMIENTOS NO ESPECIALIZADOS</t>
  </si>
  <si>
    <t>A-05-01-02-006-002-01-4</t>
  </si>
  <si>
    <t>COMERCIO AL POR MENOR DE ELECTRODOMÉSTICOS, ARTÍCULOS Y EQUIPOS DOMÉSTICOS, EN ESTABLECIMIENTOS NO ESPECIALIZADOS</t>
  </si>
  <si>
    <t>A-05-01-02-006-002-01-5</t>
  </si>
  <si>
    <t>COMERCIO AL POR MENOR DE PRODUCTOS DIVERSOS DE CONSUMO, EN ESTABLECIMIENTOS NO ESPECIALIZADOS</t>
  </si>
  <si>
    <t>A-05-01-02-006-002-01-6</t>
  </si>
  <si>
    <t>COMERCIO AL POR MENOR DE MATERIALES DE CONSTRUCCIÓN Y FERRETERÍA, EN ESTABLECIMIENTOS NO ESPECIALIZADOS</t>
  </si>
  <si>
    <t>A-05-01-02-006-002-01-7</t>
  </si>
  <si>
    <t>COMERCIO AL POR MENOR DE PRODUCTOS QUÍMICOS Y FARMACÉUTICOS, EN ESTABLECIMIENTOS NO ESPECIALIZADOS</t>
  </si>
  <si>
    <t>A-05-01-02-006-002-01-8</t>
  </si>
  <si>
    <t>COMERCIO AL POR MENOR DE MAQUINARIA, EQUIPO Y SUMINISTROS, EN ESTABLECIMIENTOS NO ESPECIALIZADOS</t>
  </si>
  <si>
    <t>A-05-01-02-006-002-01-9</t>
  </si>
  <si>
    <t>COMERCIO AL POR MENOR DE OTROS PRODUCTOS, EN ESTABLECIMIENTOS NO ESPECIALIZADOS</t>
  </si>
  <si>
    <t>A-05-01-02-006-002-02</t>
  </si>
  <si>
    <t>COMERCIO AL POR MENOR EN ESTABLECIMIENTOS  ESPECIALIZADOS</t>
  </si>
  <si>
    <t>A-05-01-02-006-002-02-1</t>
  </si>
  <si>
    <t>SERVICIOS DE VENTA AL POR MENOR DE PRODUCTOS AGROPECUARIOS , UTILIZADOS PRINCIPALMENTE COMO MATERIAS PRIMAS, Y DE ANIMALES VIVOS EN ESTABLECIMIENTOS ESPECIALIZADOS</t>
  </si>
  <si>
    <t>A-05-01-02-006-002-02-2</t>
  </si>
  <si>
    <t>COMERCIO AL POR MENOR DE ALIMENTOS, BEBIDAS Y TABACO EN ESTABLECIMIENTOS ESPECIALIZADOS</t>
  </si>
  <si>
    <t>A-05-01-02-006-002-02-3</t>
  </si>
  <si>
    <t>COMERCIO AL POR MENOR DE ARTÍCULOS TEXTILES, PRENDAS DE VESTIR Y CALZADO EN ESTABLECIMIENTOS ESPECIALIZADOS</t>
  </si>
  <si>
    <t>A-05-01-02-006-002-02-4</t>
  </si>
  <si>
    <t>COMERCIO AL POR MENOR DE ELECTRODOMÉSTICOS, ARTÍCULOS Y EQUIPO DOMÉSTICOS EN ESTABLECIMIENTOS ESPECIALIZADOS</t>
  </si>
  <si>
    <t>A-05-01-02-006-002-02-5</t>
  </si>
  <si>
    <t>COMERCIO AL POR MENOR DE PRODUCTOS DIVERSOS DE CONSUMO EN ESTABLECIMIENTOS ESPECIALIZADOS</t>
  </si>
  <si>
    <t>A-05-01-02-006-002-02-6</t>
  </si>
  <si>
    <t>COMERCIO AL POR MENOR DE MATERIALES DE CONSTRUCCIÓN Y FERRETERÍA EN ESTABLECIMIENTOS ESPECIALIZADO</t>
  </si>
  <si>
    <t>A-05-01-02-006-002-02-7</t>
  </si>
  <si>
    <t>COMERCIO AL POR MENOR DE PRODUCTOS QUÍMICOS Y FARMACÉUTICOS EN ESTABLECIMIENTOS ESPECIALIZADOS</t>
  </si>
  <si>
    <t>A-05-01-02-006-002-02-8</t>
  </si>
  <si>
    <t>COMERCIO AL POR MENOR DE MAQUINARIA, EQUIPO Y SUMINISTROS EN ESTABLECIMIENTOS ESPECIALIZADOS</t>
  </si>
  <si>
    <t>A-05-01-02-006-002-02-9</t>
  </si>
  <si>
    <t>COMERCIO AL POR MENOR DE OTROS PRODUCTOS N.C.P. EN ESTABLECIMIENTOS ESPECIALIZADOS</t>
  </si>
  <si>
    <t>A-05-01-02-006-002-03</t>
  </si>
  <si>
    <t>COMERCIO AL POR MENOR POR INTERNET O CORREO</t>
  </si>
  <si>
    <t>A-05-01-02-006-002-03-1</t>
  </si>
  <si>
    <t>SERVICIOS DE VENTA AL POR MENOR DE PRODUCTOS AGROPECUARIOS, UTILIZADOS PRINCIPALMENTE COMO MATERIAS PRIMAS, Y DE ANIMALES VIVOS POR CORREO O INTERNET</t>
  </si>
  <si>
    <t>A-05-01-02-006-002-03-2</t>
  </si>
  <si>
    <t>COMERCIO AL POR MENOR DE ALIMENTOS, BEBIDAS Y TABACO POR INTERNET O POR CORREO</t>
  </si>
  <si>
    <t>A-05-01-02-006-002-03-3</t>
  </si>
  <si>
    <t>COMERCIO AL POR MENOR DE ARTÍCULOS TEXTILES, PRENDAS DE VESTIR Y CALZADO POR INTERNET O CORREO</t>
  </si>
  <si>
    <t>A-05-01-02-006-002-03-4</t>
  </si>
  <si>
    <t>COMERCIO AL POR MENOR DE ELECTRODOMÉSTICOS, ARTÍCULOS Y EQUIPOS DOMÉSTICOS POR INTERNET O CORREO</t>
  </si>
  <si>
    <t>A-05-01-02-006-002-03-5</t>
  </si>
  <si>
    <t>COMERCIO AL POR MENOR DE PRODUCTOS DIVERSOS DE CONSUMO POR INTERNET O CORREO</t>
  </si>
  <si>
    <t>A-05-01-02-006-002-03-6</t>
  </si>
  <si>
    <t>COMERCIO AL POR MENOR DE MATERIALES DE CONSTRUCCIÓN Y FERRETERÍA POR INTERNET O CORREO</t>
  </si>
  <si>
    <t>A-05-01-02-006-002-03-7</t>
  </si>
  <si>
    <t>COMERCIO AL POR MENOR DE PRODUCTOS QUÍMICOS Y FARMACÉUTICOS POR INTERNET O CORREO</t>
  </si>
  <si>
    <t>A-05-01-02-006-002-03-8</t>
  </si>
  <si>
    <t>COMERCIO AL POR MENOR DE MAQUINARIA, EQUIPO Y SUMINISTROS POR INTERNET O CORREO</t>
  </si>
  <si>
    <t>A-05-01-02-006-002-03-9</t>
  </si>
  <si>
    <t>COMERCIO AL POR MENOR DE OTROS PRODUCTOS POR INTERNET O CORREO</t>
  </si>
  <si>
    <t>A-05-01-02-006-002-04</t>
  </si>
  <si>
    <t>OTRO COMERCIO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</si>
  <si>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</si>
  <si>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</si>
  <si>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</si>
  <si>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 COMERCIO AL POR MENOR DE ALIMENTOS, BEBIDAS Y TABACO NO REALIZADOS EN ESTABLECIMIENTOS</t>
  </si>
  <si>
    <t>A-05-01-02-006-002-04-3</t>
  </si>
  <si>
    <t>OTRO COMERCIO AL POR MENOR DE ARTÍCULOS TEXTILES, PRENDAS DE VESTIR Y CALZADO NO REALIZADOS EN ESTABLECIMIENTOS</t>
  </si>
  <si>
    <t>A-05-01-02-006-002-04-4</t>
  </si>
  <si>
    <t>OTRO COMERCIO AL POR MENOR DE ELECTRODOMÉSTICOS, ARTÍCULOS Y EQUIPOS DOMÉSTICOS NO REALIZADOS EN ESTABLECIMIENTOS</t>
  </si>
  <si>
    <t>A-05-01-02-006-002-04-5</t>
  </si>
  <si>
    <t>OTRO COMERCIO AL POR MENOR DE PRODUCTOS DIVERSOS DE CONSUMO NO REALIZADOS EN ESTABLECIMIENTOS</t>
  </si>
  <si>
    <t>A-05-01-02-006-002-04-6</t>
  </si>
  <si>
    <t>OTRO COMERCIO AL POR MENOR DE MATERIALES DE CONSTRUCCIÓN Y FERRETERÍA NO REALIZADOS EN ESTABLECIMIENTOS</t>
  </si>
  <si>
    <t>A-05-01-02-006-002-04-7</t>
  </si>
  <si>
    <t>OTRO COMERCIO AL POR MENOR DE PRODUCTOS QUÍMICOS Y FARMACÉUTICOS NO REALIZADOS EN ESTABLECIMIENTOS</t>
  </si>
  <si>
    <t>A-05-01-02-006-002-04-8</t>
  </si>
  <si>
    <t>OTRO COMERCIO AL POR MENOR DE MAQUINARIA, EQUIPO Y SUMINISTROS NO REALIZADOS EN ESTABLECIMIENTOS</t>
  </si>
  <si>
    <t>A-05-01-02-006-002-04-9</t>
  </si>
  <si>
    <t>OTRO COMERCIO AL POR MENOR DE OTROS PRODUCTOS NO REALIZADOS EN ESTABLECIMIENTOS</t>
  </si>
  <si>
    <t>A-05-01-02-006-002-05</t>
  </si>
  <si>
    <t>COMERCIO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</si>
  <si>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</si>
  <si>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</si>
  <si>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</si>
  <si>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COMERCIO AL POR MENOR DE ALIMENTOS, BEBIDAS Y TABACO, PRESTADOS A COMISIÓN O POR CONTRATA</t>
  </si>
  <si>
    <t>A-05-01-02-006-002-05-3</t>
  </si>
  <si>
    <t>COMERCIO AL POR MENOR DE ARTÍCULOS TEXTILES, PRENDAS DE VESTIR Y CALZADO, PRESTADOS A COMISIÓN O POR CONTRATA</t>
  </si>
  <si>
    <t>A-05-01-02-006-002-05-4</t>
  </si>
  <si>
    <t>COMERCIO AL POR MENOR DE ELECTRODOMÉSTICOS, ARTÍCULOS Y EQUIPO DOMÉSTICOS, PRESTADOS A COMISIÓN O POR CONTRATA</t>
  </si>
  <si>
    <t>A-05-01-02-006-002-05-5</t>
  </si>
  <si>
    <t>COMERCIO AL POR MENOR DE PRODUCTOS DIVERSOS DE CONSUMO, PRESTADOS A COMISIÓN O POR CONTRATA</t>
  </si>
  <si>
    <t>A-05-01-02-006-002-05-6</t>
  </si>
  <si>
    <t>COMERCIO AL POR MENOR DE MATERIALES DE CONSTRUCCIÓN Y FERRETERÍA, PRESTADOS A COMISIÓN O POR CONTRATA</t>
  </si>
  <si>
    <t>A-05-01-02-006-002-05-7</t>
  </si>
  <si>
    <t>COMERCIO AL POR MENOR DE PRODUCTOS QUÍMICOS Y FARMACÉUTICOS, PRESTADOS A COMISIÓN O POR CONTRATA</t>
  </si>
  <si>
    <t>A-05-01-02-006-002-05-8</t>
  </si>
  <si>
    <t>COMERCIO AL POR MENOR DE MAQUINARIA, EQUIPO Y SUMINISTROS, PRESTADOS A COMISIÓN O POR CONTRATA</t>
  </si>
  <si>
    <t>A-05-01-02-006-002-05-9</t>
  </si>
  <si>
    <t>COMERCIO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</si>
  <si>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</si>
  <si>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</si>
  <si>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</si>
  <si>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</si>
  <si>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</si>
  <si>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</si>
  <si>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</si>
  <si>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</si>
  <si>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</si>
  <si>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</si>
  <si>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</si>
  <si>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</si>
  <si>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</si>
  <si>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</si>
  <si>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</si>
  <si>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</si>
  <si>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</si>
  <si>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</si>
  <si>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</si>
  <si>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</si>
  <si>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</si>
  <si>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</si>
  <si>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</si>
  <si>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</si>
  <si>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</si>
  <si>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</si>
  <si>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SERVICIOS FINANCIEROS (EXCEPTO LOS SERVICIOS DE LA BANCA DE INVERSIÓN, SERVICIOS DE SEGUROS Y SERVICIOS DE PENSIONES)</t>
  </si>
  <si>
    <t>A-05-01-02-007-001-01-1</t>
  </si>
  <si>
    <t>A-05-01-02-007-001-01-2</t>
  </si>
  <si>
    <t>A-05-01-02-007-001-01-3</t>
  </si>
  <si>
    <t>A-05-01-02-007-001-01-4</t>
  </si>
  <si>
    <t>SERVICIOS DE LEASING FINANCIERO</t>
  </si>
  <si>
    <t>A-05-01-02-007-001-01-9</t>
  </si>
  <si>
    <t>OTROS SERVICIOS FINANCIEROS (EXCEPTO LOS SERVICIOS DE LA BANCA DE INVERSIÓN, DE SEGUROS Y PENSIONES)</t>
  </si>
  <si>
    <t>A-05-01-02-007-001-02</t>
  </si>
  <si>
    <t>A-05-01-02-007-001-03</t>
  </si>
  <si>
    <t>A-05-01-02-007-001-03-1</t>
  </si>
  <si>
    <t>A-05-01-02-007-001-03-2</t>
  </si>
  <si>
    <t>A-05-01-02-007-001-03-3</t>
  </si>
  <si>
    <t>A-05-01-02-007-001-03-4</t>
  </si>
  <si>
    <t>A-05-01-02-007-001-03-4-7</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</si>
  <si>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</si>
  <si>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</si>
  <si>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</si>
  <si>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</si>
  <si>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</si>
  <si>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</si>
  <si>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</si>
  <si>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</si>
  <si>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</si>
  <si>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</si>
  <si>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</si>
  <si>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</si>
  <si>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</si>
  <si>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</si>
  <si>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</si>
  <si>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</si>
  <si>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</si>
  <si>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</si>
  <si>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</si>
  <si>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</si>
  <si>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</si>
  <si>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</si>
  <si>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</si>
  <si>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</si>
  <si>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</si>
  <si>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</si>
  <si>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</si>
  <si>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</si>
  <si>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</si>
  <si>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</si>
  <si>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</si>
  <si>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</si>
  <si>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</si>
  <si>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</si>
  <si>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</si>
  <si>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 xml:space="preserve">SERVICIOS DE VENTA DE TERRENOS A COMISIÓN O POR CONTRATO </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</si>
  <si>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</si>
  <si>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</si>
  <si>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</si>
  <si>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</si>
  <si>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</si>
  <si>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</si>
  <si>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</si>
  <si>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</si>
  <si>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</si>
  <si>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</si>
  <si>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</si>
  <si>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</si>
  <si>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</si>
  <si>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</si>
  <si>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</si>
  <si>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</si>
  <si>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</si>
  <si>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</si>
  <si>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</si>
  <si>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</si>
  <si>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</si>
  <si>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</si>
  <si>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</si>
  <si>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</si>
  <si>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INVESTIGACIÓN Y DESARROLLO</t>
  </si>
  <si>
    <t>A-05-01-02-008-002</t>
  </si>
  <si>
    <t>A-05-01-02-008-002-01</t>
  </si>
  <si>
    <t>A-05-01-02-008-002-02</t>
  </si>
  <si>
    <t>A-05-01-02-008-002-03</t>
  </si>
  <si>
    <t>A-05-01-02-008-002-04</t>
  </si>
  <si>
    <t>A-05-01-02-008-003</t>
  </si>
  <si>
    <t>SERVICIOS PROFESIONALES, CIENTÍFICOS Y TÉCNICOS (EXCEPTO LOS SERVICIOS DE INVESTIGACIÓN, URBANISMO, JURÍDICOS Y DE CONTABILIDAD)</t>
  </si>
  <si>
    <t>A-05-01-02-008-003-01</t>
  </si>
  <si>
    <t>A-05-01-02-008-003-01-1</t>
  </si>
  <si>
    <t>A-05-01-02-008-003-01-2</t>
  </si>
  <si>
    <t>A-05-01-02-008-003-01-3</t>
  </si>
  <si>
    <t>A-05-01-02-008-003-01-4</t>
  </si>
  <si>
    <t>A-05-01-02-008-003-01-5</t>
  </si>
  <si>
    <t>SERVICIOS DE SUMINISTRO DE INFRAESTRUCTURA DE HOSTING Y  TECNOLOGÍA DE LA INFORMACIÓN (TI)</t>
  </si>
  <si>
    <t>A-05-01-02-008-003-01-6</t>
  </si>
  <si>
    <t>A-05-01-02-008-003-01-9</t>
  </si>
  <si>
    <t>A-05-01-02-008-003-02</t>
  </si>
  <si>
    <t>A-05-01-02-008-003-03</t>
  </si>
  <si>
    <t>A-05-01-02-008-003-04</t>
  </si>
  <si>
    <t>A-05-01-02-008-003-04-1</t>
  </si>
  <si>
    <t>A-05-01-02-008-003-04-2</t>
  </si>
  <si>
    <t>A-05-01-02-008-003-04-3</t>
  </si>
  <si>
    <t>A-05-01-02-008-003-04-4</t>
  </si>
  <si>
    <t>SERVICIOS DE ENSAYOS Y ANÁLISIS TÉCNICOS</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</si>
  <si>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</si>
  <si>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</si>
  <si>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</si>
  <si>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</si>
  <si>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</si>
  <si>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</si>
  <si>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</si>
  <si>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</si>
  <si>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</si>
  <si>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</si>
  <si>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</si>
  <si>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</si>
  <si>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</si>
  <si>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</si>
  <si>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</si>
  <si>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</si>
  <si>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</si>
  <si>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</si>
  <si>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</si>
  <si>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</si>
  <si>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</si>
  <si>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</si>
  <si>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</si>
  <si>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</si>
  <si>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</si>
  <si>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</si>
  <si>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</si>
  <si>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</si>
  <si>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</si>
  <si>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</si>
  <si>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</si>
  <si>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</si>
  <si>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</si>
  <si>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</si>
  <si>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</si>
  <si>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</si>
  <si>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</si>
  <si>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</si>
  <si>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</si>
  <si>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</si>
  <si>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</si>
  <si>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</si>
  <si>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</si>
  <si>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</si>
  <si>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</si>
  <si>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</si>
  <si>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</si>
  <si>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</si>
  <si>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</si>
  <si>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</si>
  <si>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</si>
  <si>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</si>
  <si>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</si>
  <si>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</si>
  <si>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</si>
  <si>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</si>
  <si>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</si>
  <si>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</si>
  <si>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</si>
  <si>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</si>
  <si>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</si>
  <si>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</si>
  <si>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</si>
  <si>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</si>
  <si>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</si>
  <si>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</si>
  <si>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</si>
  <si>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</si>
  <si>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</si>
  <si>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</si>
  <si>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</si>
  <si>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</si>
  <si>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</si>
  <si>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</si>
  <si>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</si>
  <si>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</si>
  <si>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</si>
  <si>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</si>
  <si>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</si>
  <si>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</si>
  <si>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</si>
  <si>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</si>
  <si>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</si>
  <si>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</si>
  <si>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</si>
  <si>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</si>
  <si>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</si>
  <si>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</si>
  <si>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</si>
  <si>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</si>
  <si>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</si>
  <si>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</si>
  <si>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</si>
  <si>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</si>
  <si>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</si>
  <si>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</si>
  <si>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</si>
  <si>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</si>
  <si>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</si>
  <si>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</si>
  <si>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</si>
  <si>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</si>
  <si>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</si>
  <si>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</si>
  <si>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</si>
  <si>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</si>
  <si>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</si>
  <si>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 ÓRGANOS DEL PGN</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</si>
  <si>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</si>
  <si>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</si>
  <si>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</si>
  <si>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</si>
  <si>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</si>
  <si>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</si>
  <si>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</si>
  <si>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</si>
  <si>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</si>
  <si>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</si>
  <si>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</si>
  <si>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</si>
  <si>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</si>
  <si>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</si>
  <si>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FONDO ROTATORIO DEL TRANSPORTE</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</si>
  <si>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</si>
  <si>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</si>
  <si>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</si>
  <si>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</si>
  <si>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</si>
  <si>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</si>
  <si>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</si>
  <si>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</si>
  <si>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</si>
  <si>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</si>
  <si>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</si>
  <si>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</si>
  <si>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</si>
  <si>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</si>
  <si>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</si>
  <si>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</si>
  <si>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</si>
  <si>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</si>
  <si>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</si>
  <si>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</si>
  <si>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</si>
  <si>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</si>
  <si>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</si>
  <si>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</si>
  <si>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</si>
  <si>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</si>
  <si>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</si>
  <si>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</si>
  <si>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</si>
  <si>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</si>
  <si>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</si>
  <si>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</si>
  <si>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</si>
  <si>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FONDO DE COOPERACIÓN Y ASISTENCIA INTERNACIONAL  (LEY 318 DE 1996)</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</si>
  <si>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</si>
  <si>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</si>
  <si>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</si>
  <si>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</si>
  <si>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</si>
  <si>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</si>
  <si>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</si>
  <si>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</si>
  <si>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</si>
  <si>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</si>
  <si>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</si>
  <si>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</si>
  <si>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</si>
  <si>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</si>
  <si>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</si>
  <si>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</si>
  <si>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</si>
  <si>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</si>
  <si>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</si>
  <si>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</si>
  <si>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</si>
  <si>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</si>
  <si>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</si>
  <si>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</si>
  <si>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</si>
  <si>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</si>
  <si>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</si>
  <si>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</si>
  <si>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</si>
  <si>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</si>
  <si>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</si>
  <si>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</si>
  <si>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</si>
  <si>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</si>
  <si>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</si>
  <si>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</si>
  <si>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</si>
  <si>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</si>
  <si>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</si>
  <si>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</si>
  <si>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</si>
  <si>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</si>
  <si>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A-08-01-02-002</t>
  </si>
  <si>
    <t>IMPUESTO DE DELINEACIÓN URBANA</t>
  </si>
  <si>
    <t>A-08-01-02-003</t>
  </si>
  <si>
    <t>IMPUESTO DE INDUSTRIA Y COMERCIO</t>
  </si>
  <si>
    <t>A-08-01-02-004</t>
  </si>
  <si>
    <t>IMPUESTO DE ALUMBRADO PÚBLICO</t>
  </si>
  <si>
    <t>A-08-01-02-005</t>
  </si>
  <si>
    <t>IMPUESTO DE REGISTRO</t>
  </si>
  <si>
    <t>A-08-01-02-007</t>
  </si>
  <si>
    <t>IMPUESTO A LA PLUSVALIA</t>
  </si>
  <si>
    <t>A-08-01-02-008</t>
  </si>
  <si>
    <t>IMPUESTO A LOS SERVICIOS DE TELEFONÍA</t>
  </si>
  <si>
    <t>A-08-01-03</t>
  </si>
  <si>
    <t>IMPUESTOS DE OTROS PAÍSES</t>
  </si>
  <si>
    <t>A-08-01-03-001</t>
  </si>
  <si>
    <t>IMPUESTOS A FAVOR DE GOBIERNOS EXTRANJEROS</t>
  </si>
  <si>
    <t>A-08-02</t>
  </si>
  <si>
    <t>ESTAMPILLAS</t>
  </si>
  <si>
    <t>A-08-04</t>
  </si>
  <si>
    <t>CONTRIBUCIONES</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</si>
  <si>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</si>
  <si>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</si>
  <si>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</si>
  <si>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</si>
  <si>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</si>
  <si>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</si>
  <si>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</si>
  <si>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</si>
  <si>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</si>
  <si>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</si>
  <si>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</si>
  <si>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</si>
  <si>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</si>
  <si>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</si>
  <si>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</si>
  <si>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</si>
  <si>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</si>
  <si>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</si>
  <si>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</si>
  <si>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</si>
  <si>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</si>
  <si>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</si>
  <si>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</si>
  <si>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</si>
  <si>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</si>
  <si>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</si>
  <si>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</si>
  <si>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</si>
  <si>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</si>
  <si>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</si>
  <si>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</si>
  <si>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</si>
  <si>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</si>
  <si>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NombreProducto</t>
  </si>
  <si>
    <t>2201070</t>
  </si>
  <si>
    <t>202300000000172</t>
  </si>
  <si>
    <t>Ambientes de aprendizaje para la educación inicial preescolar, básica y media dotados  - .</t>
  </si>
  <si>
    <t>2202035</t>
  </si>
  <si>
    <t>2201005</t>
  </si>
  <si>
    <t>2202004</t>
  </si>
  <si>
    <t>Documentos normativos  - A través de este producto se genera socialización y apropiación social de la norma técnica de infraestructura educativa mediante Manuales, guías o cartillas, físicos y digitales</t>
  </si>
  <si>
    <t>2201004</t>
  </si>
  <si>
    <t>2201051</t>
  </si>
  <si>
    <t>2201069</t>
  </si>
  <si>
    <t xml:space="preserve">Infraestructura educativa mejorada     (Producto principal del proyecto) </t>
  </si>
  <si>
    <t>2201052</t>
  </si>
  <si>
    <t xml:space="preserve">Servicio de acreditación de la calidad de la educación superior      (Producto principal del proyecto) </t>
  </si>
  <si>
    <t>2202066</t>
  </si>
  <si>
    <t>2201032</t>
  </si>
  <si>
    <t xml:space="preserve">Servicio de apoyo financiero a las Instituciones de Educación Superior     (Producto principal del proyecto)  </t>
  </si>
  <si>
    <t>2202030</t>
  </si>
  <si>
    <t>202300000000322</t>
  </si>
  <si>
    <t>Servicio de apoyo financiero a las Instituciones de Educación Superior     (Producto principal del proyecto)   - El servicio de apoyo fnanciero a las IES se realizará mediante transferencias a las IES para estudios y diseños de proyectos, construcción y mejoramiento de infraestructuras, y dotación de ambientes de aprendizaje.</t>
  </si>
  <si>
    <t>Servicio de apoyo financiero a las Instituciones de Educación Superior     (Producto principal del proyecto)  - Instituciones de Educación Superior Públicas</t>
  </si>
  <si>
    <t>2202063</t>
  </si>
  <si>
    <t>2202007</t>
  </si>
  <si>
    <t>2202077</t>
  </si>
  <si>
    <t>2202048</t>
  </si>
  <si>
    <t>2202076</t>
  </si>
  <si>
    <t>2202047</t>
  </si>
  <si>
    <t xml:space="preserve">Servicio de apoyo financiero para la permanencia a la educación superior     (Producto principal del proyecto) </t>
  </si>
  <si>
    <t>2202064</t>
  </si>
  <si>
    <t>2202008</t>
  </si>
  <si>
    <t>2201089</t>
  </si>
  <si>
    <t>2202059</t>
  </si>
  <si>
    <t>2299072</t>
  </si>
  <si>
    <t xml:space="preserve">Servicio de asistencia técnica     (Producto principal del proyecto)  </t>
  </si>
  <si>
    <t>Servicio de asistencia técnica     (Producto principal del proyecto)   - en educación inicial, preescolar, básica y media.</t>
  </si>
  <si>
    <t>Servicio de asistencia técnica     (Producto principal del proyecto)   - en educación inicial,preescolar, básica y media</t>
  </si>
  <si>
    <t>Servicio de asistencia técnica     (Producto principal del proyecto)   - en educación inicial,preescolar, básica y media en el desarrollo de procesos de gestión del conocimiento</t>
  </si>
  <si>
    <t>Servicio de asistencia técnica     (Producto principal del proyecto)   - en educación inicial,preescolar, básica y media.</t>
  </si>
  <si>
    <t>Servicio de asistencia técnica     (Producto principal del proyecto)  - en educación inicial,preescolar, básica y media en procesos de gestión del conocimiento</t>
  </si>
  <si>
    <t>Servicio de asistencia técnica     (Producto principal del proyecto)  - en educación inicial,preescolar, básica y media para el desarrollo de procesos de cualificación de estrategias de acogida, bienestar y permanencia</t>
  </si>
  <si>
    <t>Servicio de asistencia técnica  - de fomento a la calidad y pertinencia de la educación superior</t>
  </si>
  <si>
    <t>202300000000187</t>
  </si>
  <si>
    <t>202300000000239</t>
  </si>
  <si>
    <t>Servicio de asistencia técnica  - para el fomento a la calidad y pertinencia de la educación superior</t>
  </si>
  <si>
    <t>2201037</t>
  </si>
  <si>
    <t>2201049</t>
  </si>
  <si>
    <t xml:space="preserve">Servicio de evaluación </t>
  </si>
  <si>
    <t>2201090</t>
  </si>
  <si>
    <t>Servicio de evaluación  - de la calidad de la educación inicial, preescolar, básica y media.</t>
  </si>
  <si>
    <t>Servicio de evaluación  - de las estrategias educativas implementadas en la educación inicial, preescolar, básica y media</t>
  </si>
  <si>
    <t>Servicio de evaluación  - de las estrategias educativas implementadas en la educación inicial, preescolar, básica y media.</t>
  </si>
  <si>
    <t>Servicio de evaluación  - para docentes</t>
  </si>
  <si>
    <t xml:space="preserve">Servicio de fomento para el acceso a la educación superior o terciaria </t>
  </si>
  <si>
    <t>2202005</t>
  </si>
  <si>
    <t xml:space="preserve">Servicio de fomento para la regionalización en la educación superior o terciaria     (Producto principal del proyecto)  </t>
  </si>
  <si>
    <t>2202038</t>
  </si>
  <si>
    <t>Servicio de fomento para la regionalización en la educación superior o terciaria     (Producto principal del proyecto)  - Acompañamiento en procesos de regionalización a las IES</t>
  </si>
  <si>
    <t xml:space="preserve">Servicio de fortalecimiento a las capacidades de los docentes de educación Inicial, preescolar, básica y media     (Producto principal del proyecto) </t>
  </si>
  <si>
    <t>2201074</t>
  </si>
  <si>
    <t xml:space="preserve">Servicio de fortalecimiento a las capacidades de los docentes de educación Inicial, preescolar, básica y media     (Producto principal del proyecto)  </t>
  </si>
  <si>
    <t xml:space="preserve">Servicio de Implementación Sistemas de Gestión     (Producto principal del proyecto) </t>
  </si>
  <si>
    <t>Servicio de Implementación Sistemas de Gestión     (Producto principal del proyecto)  - A través de la implementación de políticas del MIPG</t>
  </si>
  <si>
    <t xml:space="preserve">Servicio de información implementado </t>
  </si>
  <si>
    <t>2202054</t>
  </si>
  <si>
    <t xml:space="preserve">Servicio de información para la gestión de la educación inicial y preescolar en condiciones de calidad </t>
  </si>
  <si>
    <t>2201018</t>
  </si>
  <si>
    <t>2202057</t>
  </si>
  <si>
    <t>2201092</t>
  </si>
  <si>
    <t>2201030</t>
  </si>
  <si>
    <t xml:space="preserve">Servicios de apoyo a la investigación, proyección social e internacionalización </t>
  </si>
  <si>
    <t>2202053</t>
  </si>
  <si>
    <t>2201048</t>
  </si>
  <si>
    <t>Servicios de información implementado  - para la gestión de la educación inicial y preescolar en condiciones de calidad</t>
  </si>
  <si>
    <t>2201094</t>
  </si>
  <si>
    <t>Actividad</t>
  </si>
  <si>
    <t>XXX</t>
  </si>
  <si>
    <t>Apoyo para fomentar el acceso con calidad a la educación superior a través de incentivos a la demanda en Colombia Nacional</t>
  </si>
  <si>
    <t>F</t>
  </si>
  <si>
    <t>INFRAESTRUCTURA_EPByM</t>
  </si>
  <si>
    <t>Construcción mejoramiento y dotación de ambientes educativos para la implementación de estrategias que contribuyan a incrementar la cobertura y calidad en los niveles de preescolar, básica y media en el marco de la Formación Integral en Colombia  Nacional</t>
  </si>
  <si>
    <t>J</t>
  </si>
  <si>
    <t>Infraestructura educativa dotada</t>
  </si>
  <si>
    <t>Servicio de asistencia técnica</t>
  </si>
  <si>
    <t>Fortalecimiento de la gestión institucional y buen gobierno del Ministerio de Educación   Nacional</t>
  </si>
  <si>
    <t>L</t>
  </si>
  <si>
    <t>INFRAESTRUCTURA_ES</t>
  </si>
  <si>
    <t>Mejoramiento de las condiciones de infraestructura de las instituciones de educación superior públicas. Nacional</t>
  </si>
  <si>
    <t>G</t>
  </si>
  <si>
    <t>Servicio de asistencia técnica para fortalecer la capacidad para la formulación, estructuración y seguimiento de proyectos de infraestructura en IES públicas</t>
  </si>
  <si>
    <t>Prestar asistencia técnica para la formulación, ejecución y seguimiento de proyectos de infraestructura y dotación de ambientes de aprendizaje en educación superior</t>
  </si>
  <si>
    <t>ESTAMPILLA</t>
  </si>
  <si>
    <t>Fortalecimiento de las Universidades Estatales - Estampilla pro Universidad Ley 1697 de 2013. Nacional</t>
  </si>
  <si>
    <t>C</t>
  </si>
  <si>
    <t>EDUCACIÓN_INTEGRAL</t>
  </si>
  <si>
    <t>Transformación  de la educación inicial, preescolar, básica y media con enfoque integral para la reducción de desigualdades y construcción de la paz. Nacional</t>
  </si>
  <si>
    <t>I</t>
  </si>
  <si>
    <t>Desarrollar programa Jóvenes en Paz" con oferta educativa pertinente y formación CRESE para consolidación de proyectos de vida de jóvenes en condiciones de vulnerabilidad."</t>
  </si>
  <si>
    <t>FORTALECIMIENTO_IES_PFC</t>
  </si>
  <si>
    <t>Mejoramiento Integral de las Condiciones de Calidad de las Instituciones de Educación Superior Públicas Nacional - [DISTRIBUCION PREVIO CONCEPTO DNP]</t>
  </si>
  <si>
    <t>D</t>
  </si>
  <si>
    <t>CAPACIDADES_TERRITORIALES</t>
  </si>
  <si>
    <t>Fortalecimiento de las capacidades territoriales para la gestión educativa con énfasis en zonas rurales. Nacional</t>
  </si>
  <si>
    <t>H</t>
  </si>
  <si>
    <t>Servicio de asistencia técnica  en educación inicial,preescolar, básica y media para el desarrollo de procesos de cualificación de estrategias de acogida, bienestar y permanencia</t>
  </si>
  <si>
    <t>PODER_PEDAGÓGICO</t>
  </si>
  <si>
    <t>Fortalecimiento de las capacidades y condiciones de bienestar que dignifiquen la labor docente en educación inicial, preescolar, básica y media. Nacional</t>
  </si>
  <si>
    <t>¨Desarrollar actividades de bienestar de los docentes de educación inicial, preescolar, básica y media en los diferentes escenarios y actividades  programadas por el sector educativo.</t>
  </si>
  <si>
    <t>K</t>
  </si>
  <si>
    <t>FOMENTO_ES</t>
  </si>
  <si>
    <t>Fortalecimiento de los procesos de fomento de educación superior para mejorar las condiciones institucionales que garanticen equidad en el acceso, permanencia y pertinencia en la educación superior. Nacional</t>
  </si>
  <si>
    <t>B</t>
  </si>
  <si>
    <t>CALIDAD_ES</t>
  </si>
  <si>
    <t>Incremento en la calidad del servicio público de educación superior en Colombia. Nacional</t>
  </si>
  <si>
    <t>A</t>
  </si>
  <si>
    <t>GRATUIDAD_ES</t>
  </si>
  <si>
    <t>Implementación de la política de gratuidad y estrategias para la financiación del acceso, la permanencia y la graduación de los estudiantes en la educación superior  Nacional</t>
  </si>
  <si>
    <t>E</t>
  </si>
  <si>
    <t>Ajustar tasas de interés de créditos de amortización.</t>
  </si>
  <si>
    <t>Evaluación Docente</t>
  </si>
  <si>
    <t>Planificar y estructurar el concurso de mérito para ascenso y/o reubicación salarial en el escalafón docente</t>
  </si>
  <si>
    <t xml:space="preserve">Resolución 
Listado de habilitados
Publicación </t>
  </si>
  <si>
    <t>Educación Inclusiva</t>
  </si>
  <si>
    <t>Remisión de comunicación oficial a las entidades territoriales certificadas brindando orientaciones para los acompañamientos técnicos.</t>
  </si>
  <si>
    <t>X</t>
  </si>
  <si>
    <t>Comunicados o correo remitido</t>
  </si>
  <si>
    <t>Elaboración de plan de trabajo o agenda para el acompañamientos a la ETC</t>
  </si>
  <si>
    <t>Plan  de trabajo y/o agenda</t>
  </si>
  <si>
    <t>Formación Docente-Formación Continua</t>
  </si>
  <si>
    <t>Desarrollo de proceso de formación y acompañamiento a educadores</t>
  </si>
  <si>
    <t>Base de datos de educadores que participaron en proceso de formación.</t>
  </si>
  <si>
    <t>Formación Docente- Formación Avanzada</t>
  </si>
  <si>
    <t xml:space="preserve">Convocatoria dirigida a educadores </t>
  </si>
  <si>
    <t>Publicación de la convocatoria en la página web del ICETEX</t>
  </si>
  <si>
    <t>Adjudicación de créditos condonables a docentes</t>
  </si>
  <si>
    <t xml:space="preserve">Acta </t>
  </si>
  <si>
    <t>Docentes y directivos docentes que participan en procesos de formación y/o acompañamiento situado</t>
  </si>
  <si>
    <t>Vinculación de los docentes tutores al Programa Tutorías para el aprendizaje y Formación integral</t>
  </si>
  <si>
    <t>Base de datos de los docentes tutores vinculados</t>
  </si>
  <si>
    <t>Orientaciones sobre la ruta de formación y/o acompañamiento situado. </t>
  </si>
  <si>
    <t>Oficio con orientaciones sobre la ruta 2026 enviado a las ETC para cada uno de los tres (3) momentos metodológicos.</t>
  </si>
  <si>
    <t>(Sumatoria de estudiantes beneficiados con al menos dos programas para garantizar el tránsito inmediato a educación posmedia) / (Matrícula de estudiantes de educación media) * 100</t>
  </si>
  <si>
    <t>Base de datos doble titulación (SENA), matrícula
Base de datos Fortalecimiento de la Media (UTP)
Formato desagregaciones</t>
  </si>
  <si>
    <t xml:space="preserve">(Número de estudiantes del sector oficial (oficial + contratada oficial) en Jornada Única + N° de estudiantes del sector oficial en jornada escolar complementaria u otros esquemas de ampliación / Total de estudiantes del sector oficial) * 100 </t>
  </si>
  <si>
    <t>Bases de datos de los establecimientos y matrícula que cuentan con esquemas de ampliación del tiempo escolar, resultantes del análisis de: Sistema Integrado de Matrícula (SIMAT) y reporte de la Superintendencia de Subsidio Familiar, reportes de entidades aliadas.
Formato desagregaciones</t>
  </si>
  <si>
    <t>Sumatoria del avance de los pesos porcentuales de los hitos</t>
  </si>
  <si>
    <t>Registros administrativos</t>
  </si>
  <si>
    <t xml:space="preserve">Sumatoria de proyectos educativos comunitarios o como lo denomine cada pueblo indígena que reciben asistencia técnica en la implementación de la ruta de fortalecimiento (etapas de formulación, diseño e implementación) que responde al contexto propio de cada pueblo indígena. </t>
  </si>
  <si>
    <t>( Número de Proyectos Educativos Comunitarios que son financiados en su diagnóstico, construcción, valoración, revisión e implementación / Número de Proyectos Educativos Comunitarios o como lo denomine cada pueblo solicitados ) *100</t>
  </si>
  <si>
    <t>Dirección de Calidad</t>
  </si>
  <si>
    <t>Sumatoria de los docentes y directivos docentes etnoeducadores de las comunidades Negras Afrocolombianas Raizales y Palenqueras beneficiados con las becas en maestría en Educación Intercultural</t>
  </si>
  <si>
    <t>Ministerio de Educación Nacional</t>
  </si>
  <si>
    <t>Número de entidades territoriales certificadas acompañadas para el fortalecimiento e implementación de estrategias de educación inclusive (discapacidad, talentos excepcionales y transtornos del aprendizaje)</t>
  </si>
  <si>
    <t xml:space="preserve">Actas y/o listas de asistencia </t>
  </si>
  <si>
    <t>Sumatoria de hitos del Porcentaje de avance en el diseño o actualización de lineamientos  u orientaciones curriculares:
2025
Hito 1: Diseño  de lineamientos(50 %)
2026
Hito 2:Socialización y apropiación de los lineamientos   (50%)</t>
  </si>
  <si>
    <t> 2025
Documento base</t>
  </si>
  <si>
    <t>Porcentaje de territorios definidos en el respectivo plan que cuentan con instituciones de educación media técnica que incorporan la formación técnica agropecuaria en la educación media (décimo y once)</t>
  </si>
  <si>
    <t>Listado de ETC y establecimientos educativo acompañados</t>
  </si>
  <si>
    <t>Listado de municipios y establecimientos educativo acompañados</t>
  </si>
  <si>
    <t>PNS8.1</t>
  </si>
  <si>
    <t>Sumatoria del número de docentes y directivos docentes rurales participando en proceso de formación</t>
  </si>
  <si>
    <t>Listado del número de docentes y directivos docentes rurales participando en proceso de formación</t>
  </si>
  <si>
    <t>La ficha esta siendo revisada con el DNP. Apenas sea aprobada se hace la programación de metas. Esto se converso con Planeación</t>
  </si>
  <si>
    <t>(Número de estudiantes beneficados por el programa viva la escuela / Número de estudiantes total de básica primaria en zona rural) * 100</t>
  </si>
  <si>
    <t>Listado de escuelas focalizadas por semestre con el número de estudiantes primaria y sexto (SIMAT)
Lista de voluntarios asignados por escuela focalizada.
Formato desagregaciones</t>
  </si>
  <si>
    <t>A/B * 100
A= Número de IES con actividad preventiva
B=Número Total de IES activas
Nota: Se entiende para este indicador como actividad preventiva al conjunto de actividades que involucran una visita o requerimiento con generación de informe, adicionalmente incluye informes de verificacion normativa.</t>
  </si>
  <si>
    <t>Reporte  de seguimiento de actividades preventivas por Institución</t>
  </si>
  <si>
    <t xml:space="preserve">Reporte  de seguimiento al análisis de información remitida por las IES sobre  acciones afirmativas relacionadas con sujetos de especial protección constitucional </t>
  </si>
  <si>
    <t>1. Educación superior en  tu territorio - Colegio Univesidad</t>
  </si>
  <si>
    <t>Número de solicitudes con concepto emitido por el consejo nacional de acreditación (otorgamiento y renovación de programas e instituciones y condiciones iniciales.</t>
  </si>
  <si>
    <t>Mantenimiento</t>
  </si>
  <si>
    <t>Número de solicitudes gestionadas</t>
  </si>
  <si>
    <t>Reporte de seguimiento a la gestión de los procesos que cuentan con conceptos</t>
  </si>
  <si>
    <t>Generación de paz</t>
  </si>
  <si>
    <t>Acumulado</t>
  </si>
  <si>
    <t>Numero de asistencias técnicas a las IES, pares académicos y otros actores del sistema nacional de acreditación</t>
  </si>
  <si>
    <t>Reporte de seguimiento a las asistencias técnicas realizadas a IES, foros internacionales  y espacios de capacitaciones a pares académicos</t>
  </si>
  <si>
    <t>Número de convalidaciones con acto administravo</t>
  </si>
  <si>
    <t>Reporte de seguimiento a las solicitudes de convalidaciones cerradas</t>
  </si>
  <si>
    <t>Número de solicitudes asociadas a trámites de registro calificado finalizadas, según el el tipo de trámite</t>
  </si>
  <si>
    <t xml:space="preserve">Número de solicitudes finalizadas, según el el tipo de trámite (otorgamiento, renovación, modificación y preradicación).
</t>
  </si>
  <si>
    <t>Reporte de seguimiento a la expedición de actos administrativos sincronizados</t>
  </si>
  <si>
    <t>Convalidaciones en la Educación Superior</t>
  </si>
  <si>
    <t>Revisión y actualización de instrumentos que contribuyan a la mejora del proceso de Convalidación de título de Educación Superior</t>
  </si>
  <si>
    <t>Documentos de trabajo / Actas Reuniones / Memorias / Guías / Instructivos / Actos administrativos</t>
  </si>
  <si>
    <t>Socializar semestralmente a los funcionarios y colaboradores de la Subdirección de Aseguramiento Calidad de la  Educación Superior (Grupo Convalida), los procedimientos y criterios de convalidación definidos en las normas aplicables.</t>
  </si>
  <si>
    <t>Listados de asistencia de las capacitaciones</t>
  </si>
  <si>
    <t>Socializar semestralmente los lineamientos específicos dirigidos a la CONACES, respecto de cuestiones jurídicas como la aplicación del derecho a la igualdad, la seguridad jurídica, la confianza legitima.</t>
  </si>
  <si>
    <t>Circular emitida por la Subdirección de Aseguramiento con lineamientos
Correos y/o listas de asistencia</t>
  </si>
  <si>
    <t>Realizar semestralmente capacitación virtual dirigida al convalidante a través de webinar, capacitaciones presenciales en Universidades y capacitaciones virtuales a miembros de FECODE, por parte de la Subdirección de Aseguramiento para la Calidad de la Educación Superior</t>
  </si>
  <si>
    <t>Enlaces de conexión
Presentación
Listas de Asistencia</t>
  </si>
  <si>
    <t xml:space="preserve">Sumatoria del avance de los pesos porcentuales de los hitos </t>
  </si>
  <si>
    <t>Educación de Calidad</t>
  </si>
  <si>
    <t>No aplica</t>
  </si>
  <si>
    <t>Flujo</t>
  </si>
  <si>
    <t>Índice</t>
  </si>
  <si>
    <t>Despacho Ministro (a)</t>
  </si>
  <si>
    <t>Actas de concertación con el pueblo Rrom</t>
  </si>
  <si>
    <t>RT2-14</t>
  </si>
  <si>
    <t>Sumatoria de modelos educativos propios, proyectos Educativos Comunitarios o como los denomine cada pueblo indígena que son actualizados, construidos, socializados e implementados, concertados con la MRA</t>
  </si>
  <si>
    <t>IT2-197</t>
  </si>
  <si>
    <t>Paz, justicia e instituciones sólidas</t>
  </si>
  <si>
    <t>Actas sesiones Comisión Nacional de Trabajo y Concertación de la Educación para Pueblos Indígenas - CONTCEPI y actas sesiones Mesa Regional Amazónica - MRA</t>
  </si>
  <si>
    <t>Actas de jornadas de concertación Comisión Nacional de Trabajo y Concertación de la Educación para Pueblos Indígenas -CONTCEPI y Mesa Permanente de Concertación -MPC y actas o listados de asistencia de actividades de socialización e implementación de la norma Sistema Educativo Indígena Propio-SEIP</t>
  </si>
  <si>
    <t>IT2-25</t>
  </si>
  <si>
    <t>Actas de concertación Comisión Nacional de Trabajo y Concertación de la Educación para los Pueblos Indígenas CONTCEPI</t>
  </si>
  <si>
    <t>IT2-28</t>
  </si>
  <si>
    <t>Número de establecimientos educativos de población mayoritaria implementando catedra de memoria histórica de los pueblos originarios / número total de establecimientos educativos de población mayoritaria) *100</t>
  </si>
  <si>
    <t>Entidades Territoriales Certificadas</t>
  </si>
  <si>
    <t>IT2-35</t>
  </si>
  <si>
    <t>NT2-61</t>
  </si>
  <si>
    <t>Sumatoria de establecimientos educativos que se caractericen como etnoeducativos que atienden a las comunidades negras, afrocolombianas raizales y palenqueras. El Ministerio de Educación Nacional acompaña ténicamente a las Entidades Territoriales Certificadas para que estas en el marco de sus competencias efectúen la caracterización de establecimientos educativos.</t>
  </si>
  <si>
    <t>NT2-57</t>
  </si>
  <si>
    <t>NT2-43</t>
  </si>
  <si>
    <t>Sistema Etnoeducativo especial concertado, reglamentado e implementado</t>
  </si>
  <si>
    <t>NT2-51</t>
  </si>
  <si>
    <t>Política pública de educación intercultural de primera infancia, inicial, básica, media (media técnica y/o formación para el trabajo) alfabetización, modelos educativo Flexibles diseñada e implementada</t>
  </si>
  <si>
    <t>NT2-52</t>
  </si>
  <si>
    <t>Sumatoria número de docentes y directivos docentes que participan en procesos de formación y/o acompañamiento situado.</t>
  </si>
  <si>
    <t>Base de datos de los docentes y directivos docentes que participan en proceso de formación.</t>
  </si>
  <si>
    <t>Sumatoria de educadores de educación inicial, preescolar, básica y media beneficiados con programas de Formación continua.</t>
  </si>
  <si>
    <t>Base de datos con el número de educadores de educación inicial, preescolar, básica y media beneficiados con programas de Formación continua.</t>
  </si>
  <si>
    <t>Sumatoria de educadores de educación inicial, preescolar, básica y media beneficiados con programas de  posgrado</t>
  </si>
  <si>
    <t>Base de datos con los educadores de educación inicial, preescolar, básica y media beneficiados programas de posgrado.</t>
  </si>
  <si>
    <t>Sumatoria de entidades territoriales que desarrollan la implementación de la Cátedra de Estudios Afrocolombianos</t>
  </si>
  <si>
    <t>Acta o listas de asistencia</t>
  </si>
  <si>
    <t>(Número de estudiantes grado 10° de establecimientos educativos oficiales matriculados en el año t que estaban matriculados en grado 9° en el año (t-1) / Número total de estudiantes grado 9° de establecimientos educativos oficiales matriculados en el año (t-1) ) * 100</t>
  </si>
  <si>
    <t>Base de datos
Formato desagregaciones</t>
  </si>
  <si>
    <t>PND-Sectorial</t>
  </si>
  <si>
    <t xml:space="preserve">Sumatoria de número de establecimientos educativos cuyos estudiantes participan en algún proceso de formación integral (artes, deportes, ciencia y tecnología) y que después de un proceso de formación y acompañamiento con tutores de PTA, implementan estrategias pedagógicas CRESE. </t>
  </si>
  <si>
    <t>Bases de datos del MEN y de entidades aliadas
Formato desagregaciones</t>
  </si>
  <si>
    <t xml:space="preserve">Sumatoria de los Establecimientos Educativos que implementan evaluación de formación integral y de educación CRESE (ciudadana, para la reconciliación, antirracista, socioemocional y para el cambio climático) </t>
  </si>
  <si>
    <t>Base de datos de los establecimientos educativos que implementan evaluación de formación integral y de educación CRESE
Formato desagregaciones</t>
  </si>
  <si>
    <t>Sumatoria de estudiantes de grado transición a sexto en establecimientos educativos oficiales que son beneficiados con programas para promover el desarrollo integral y reducir brechas y rezagos de los aprendizajes.</t>
  </si>
  <si>
    <t>Base de datos de los estudiantes de grados transición a sexto en establecimientos educativos oficiales beneficiarios de programas para promover el desarrollo integral y reducir brechas y rezagos de los aprendizajes
Formato desagregaciones</t>
  </si>
  <si>
    <t>[Establecimientos Educativos oficiales rurales en categoría D según resultados Pruebas Saber 11 del año anterior / Establecimientos Educativos oficiales rurales evaluados en Pruebas Saber 11] * 100</t>
  </si>
  <si>
    <t>Base de datos ICFES: Resultados de la aplicación de la prueba saber 11 con los Establecimientos Educativos rurales en categoría de desempeño D
Formato desagregaciones</t>
  </si>
  <si>
    <t xml:space="preserve">Sumatoria de establecimientos educativos oficiales que cuentan con un esquema de ampliación de la jornada escolar y/o que resignifique el uso del tiempo escolar para la formación integral </t>
  </si>
  <si>
    <t>Bases de datos con los EE que cuentan con esquemas de ampliación y/o resignificación del tiempo escolar, resultantes del análisis de:
Sistema Integrado de Matrícula (SIMAT) y reporte de la Superintendencia de Subsidio Familiar, reportes de entidades aliadas.
Formato desagregaciones</t>
  </si>
  <si>
    <t>[Porcentaje de estudiantes sector oficial con nivel de desempeño Satisfactorio (niveles 3 y 4) en Lenguaje en la Prueba SABER  5] * 0,5 + [Porcentaje de estudiantes sector oficial con nivel de desempeño Satisfactorio (niveles 3 y 4) en Lenguaje en la Prueba SABER  9] * 0,5</t>
  </si>
  <si>
    <t>Bienal</t>
  </si>
  <si>
    <t>Base de datos ICFES: Con el cálculo del índice del desempeño satisfactorio de los estudiantes del sector oficial de los grados 5 y 9 que participan en las pruebas Saber Lenguaje.
Formato desagregaciones</t>
  </si>
  <si>
    <t>[Porcentaje de estudiantes sector oficial con nivel de desempeño Satisfactorio (niveles 3 y 4) en Matemáticas en la Prueba SABER  5] * 0,5 + [Porcentaje de estudiantes sector oficial con nivel de desempeño Satisfactorio (niveles 3 y 4) en Matemáticas en la Prueba SABER  9] * 0,5</t>
  </si>
  <si>
    <t>Base de datos ICFES: Con el cálculo del índice del desempeño satisfactorio de los estudiantes del sector oficial de los grados 5 y 9 que participan en las pruebas Saber matemáticas.
Formato desagregaciones</t>
  </si>
  <si>
    <t>Programación de metas 2026</t>
  </si>
  <si>
    <t xml:space="preserve">Fortalecer la acción oportuna, que permita la verificación y toma de decisiones en materia de imposición de medidas preventivas y/o de vigilancia especial a todas la IES del país. </t>
  </si>
  <si>
    <t>Construir el plan anual de visitas preventivas a las IES (Se tendrán en cuenta el Analisis; PQRS, Tablero financiero power BI, resultados informes financieros, medios de comunicación, solicitudes especificas de las diferentes áreas)</t>
  </si>
  <si>
    <t>Construir el modelo de operación del proceso preventivo: Organización de recursos, cronograma de trabajo</t>
  </si>
  <si>
    <t>Pruebas en  ambiente de calidad  y producción  correspondientes a los tableros financieros 7  "Tendencias" y   8 "Reportes" por parte del vehiculo contractual, supervisado por el área de sectorial.</t>
  </si>
  <si>
    <t>Contratar la Firma Financiera para llevar a cabo el estudio y análisis de la situación financiera de las Instituciones de Educación Superior priorizadas (que incluye: planeación, publicación, recepción de propuestas, evaluación de propuestas, adjudicación, firma del contrato, acta de inicio)</t>
  </si>
  <si>
    <t>Acta de inicio del contrato</t>
  </si>
  <si>
    <t>Establecer el insumo necesario para fortalecer las politicas en acciones afirmativas relacionadas con sujetos de especial protección constitucional aplicadas.</t>
  </si>
  <si>
    <t>Elaborar informe diagnóstico de las IES priorizadas, que establezca un análisis y descripción de las situaciones particulares evidenciadas, recopilación de datos, conclusiones y recomendaciones.</t>
  </si>
  <si>
    <t>Informe diagnóstico con situaciones evidenciadas</t>
  </si>
  <si>
    <t>Nuevo</t>
  </si>
  <si>
    <t>Fortalecer la formación,  información, comunicación y  acompañamiento a las Instituciones y a los pares académicos  sobre el Marco conceptual del trámite y los procesos de acreditación.</t>
  </si>
  <si>
    <t>Realizar capacitaciones, conversatorios, foros para  socializar la actualización del marco normativo  a directivos, pares académicos, profesionales responsables de lasa oficinas de aseguramiento de la calidad en la educación superior.</t>
  </si>
  <si>
    <t>Registro capacitaciones, listados de asistencia.</t>
  </si>
  <si>
    <t>Fortalecer las acciones de certificación internacional y los procesos de Internacionalización del Consejo Nacional de Acreditación - CNA</t>
  </si>
  <si>
    <t xml:space="preserve">Actualizar  los informes  anuales de autoevaluación  con las agencias de acreditación internacional  (RIACES, INQAAHE, WFME)  y presentar los avances de los planes de mejoramiento de cada agencia.  </t>
  </si>
  <si>
    <t>Informes anuales entregados a las Agencias Internacionales,  Registro participación Foros Internacionales</t>
  </si>
  <si>
    <t>Fortalecer los procedimientos e instrumentos en el tramite del proceso de acreditación de programas académicas e instituciones de educación superior al interior del CNA</t>
  </si>
  <si>
    <t xml:space="preserve">Revisión y actualización de instrumentos que contribuyan a la mejora del proceso de acreditación y brindar apoyo técnico a las IES, para mantener actualizados los procesos en trámite de acreditación de alta calidad. </t>
  </si>
  <si>
    <t>Registro Mesas técnicas realizadas mensualmente y  listados de asistencia</t>
  </si>
  <si>
    <t>Realizar conversatorios del proceso de convalidaciones de educación superior con la comunidad académica.</t>
  </si>
  <si>
    <t>Citaciones / Agendas / Actas reuniones / listados de asistencia / Informes / Memorias</t>
  </si>
  <si>
    <t>producto</t>
  </si>
  <si>
    <t>capacidad</t>
  </si>
  <si>
    <t>(Sumatoria de sedes educativas rurales fortalecidas con modelos educativos flexibles / Número total de sedes educativas rurales)*100</t>
  </si>
  <si>
    <t xml:space="preserve">Contrato y focalización </t>
  </si>
  <si>
    <t>x</t>
  </si>
  <si>
    <t>(Número de sedes educativas rurales en municipios PDET fortalecidas con modelos educativos flexibles/ Número total de sedes educativas rurales en municipios PDET)*100</t>
  </si>
  <si>
    <t>fijo</t>
  </si>
  <si>
    <t>(Número de Secretarías de Educación Certificadas que reportan la efectiva contratación de transporte escolar (diferentes modalidades), bajo la normatividad vigente, en sedes educativas oficiales de la zona rural /Total de Secretarías de Educación Certificadas con sedes educativas oficiales en la zona rural)*100</t>
  </si>
  <si>
    <t xml:space="preserve">Registro de contratos suscritos por las secretarías </t>
  </si>
  <si>
    <t>Sumatoria de personas mayores de 15 años alfabetizadas en las zonas rurales</t>
  </si>
  <si>
    <t xml:space="preserve">SIMAT </t>
  </si>
  <si>
    <t>Sumatoria de personas mayores de 15 años alfabetizadas en las zonas rurales de municipios PDET</t>
  </si>
  <si>
    <t>(Número de sedes educativas rurales fortalecidas y dotadas con material pedagógico/ Número total de sedes educativas rurales)*100</t>
  </si>
  <si>
    <t>Documento con la Relación de sedes educativas beneficiadas con dotación o material pedagógico durante la vigencia</t>
  </si>
  <si>
    <t>(Número de sedes educativas rurales en municipios PDET fortalecidas y dotadas con material pedagógico/ Número total de sedes educativas rurales en municipios PDET)*100</t>
  </si>
  <si>
    <t>Documento con la relación de sedes  educativas en municipios PDET beneficiadas con dotación o material pedagógico durante la vigencia</t>
  </si>
  <si>
    <t>Reducción</t>
  </si>
  <si>
    <t>Tasa de Analfabetismo = (población de 15 y más años que no sabe leer ni escribir en los centros poblados y rural disperso / población total de 15 y más años que se encuentra ubicada en centros poblados y rural disperso) * 100</t>
  </si>
  <si>
    <t>Anexo estadístico que dispone el DANE 
Archivo en excel con  relación del número de beneficiarios en las zonas rurales del país para cada vigencia</t>
  </si>
  <si>
    <t>(Población de 15 y más años que no sabe leer ni escribir en los centros poblados y rural disperso / población total de 15 y más años que se encuentra ubicada en Centros poblados y rural disperso) * 100</t>
  </si>
  <si>
    <t>Porcentaje de residencias escolares fortalecidas y cualificadas en el servicio educativo = (Residencias escolares fortalecidas y cualificadas / Total de residencias escolares) * 100</t>
  </si>
  <si>
    <t>Sumatoria de ETC con asistencias técnicas realizadas</t>
  </si>
  <si>
    <t>Lista de asistencia, grabación, acta de reunión</t>
  </si>
  <si>
    <t>Sumatoria de personas alfabetizadas</t>
  </si>
  <si>
    <t xml:space="preserve">Reporte SIMAT
Formato desagregaciones </t>
  </si>
  <si>
    <t>4031_4005_4040_4051</t>
  </si>
  <si>
    <t xml:space="preserve">(población autoreconocida campesina de 15 y más años que no sabe leer ni escribir - población atendida en la vigencia / población total autoreconocida campesina de 15 y más años) * 100 </t>
  </si>
  <si>
    <t>Encuesta Nacional de Calidad de Vida
Formato desagregaciones</t>
  </si>
  <si>
    <t>(Número de estudiantes matriculados en los niveles transición, básica y media del sector oficial que abandonan el sistema educativo antes de terminar el año lectivo (Desertores) / (Matrícula total de los niveles transición, básica y media del sector oficial) * 100</t>
  </si>
  <si>
    <t>Reporte SIMAT 
Formato desagregaciones</t>
  </si>
  <si>
    <t>flujo</t>
  </si>
  <si>
    <t>2. Fortalecimiento y desarrollo de infraestructura social</t>
  </si>
  <si>
    <t>(Número de obras en ejecución / Número de obras concertadas en el Plan de Infraestructura establecido con la MRA) * 100</t>
  </si>
  <si>
    <t>Sumatoria del avance de los pesos porcentuales de los hitos
H1 (40%): Estructuración de la norma técnica
H2 (10%): Concertación Plan de infraestructura
H3 (50%): Ejecución obras</t>
  </si>
  <si>
    <t xml:space="preserve">Convocatorias Alfabetización </t>
  </si>
  <si>
    <t xml:space="preserve">Estructurar convocatoria de alfabetización para contar con aliados que apoyen la implementación de las estrategias.  </t>
  </si>
  <si>
    <t>Convocatoria publicada en la pagina del MEN</t>
  </si>
  <si>
    <t>Convocatorias MEF</t>
  </si>
  <si>
    <t xml:space="preserve">Estructurar convocatoria de MEF para contar con aliados que apoyen la implementación de las estrategias.  </t>
  </si>
  <si>
    <t>Seleccionar la IES y suscribir documento contractual para el desarrollo de las estrategias. ( Carta de aceptación)</t>
  </si>
  <si>
    <t>Carta de aceptación remitidas a ICETEX</t>
  </si>
  <si>
    <t>Politica pública</t>
  </si>
  <si>
    <t xml:space="preserve">Estructurar los documentos de política pública que fortalezcan los procesos de permanencia para el sistema educativo </t>
  </si>
  <si>
    <t>Documentos borrador de lineamientos o politica publica que requiera actualización de acuerdo con las necesidades necesidades de permanencia en el sistema educativo</t>
  </si>
  <si>
    <t>Seguimiento a la matrícula de las 97 ETC</t>
  </si>
  <si>
    <t>Elaborar el reporte de avance de matrícula "Cobertura en cifras"</t>
  </si>
  <si>
    <t>Reporte de avance de matrícula</t>
  </si>
  <si>
    <t>Elaborar el reporte de corte I de desertores interanuales comparado con noviembre 2025</t>
  </si>
  <si>
    <t>Reporte de desertores interanuales</t>
  </si>
  <si>
    <t>Elaborar el reporte corte II de desertores interanuales comparado con noviembre 2025</t>
  </si>
  <si>
    <t>31/06/2026</t>
  </si>
  <si>
    <t>Elaborar el reporte corte III de desertores interanuales comparado con noviembre 2025</t>
  </si>
  <si>
    <t>31/09/2026</t>
  </si>
  <si>
    <t>Capacidad institucional y proyección de cupos</t>
  </si>
  <si>
    <t>Elaborar lineamientos de proyección de cupos vigencia 2027</t>
  </si>
  <si>
    <t>Comunicación de lineamientos de proyección de cupos</t>
  </si>
  <si>
    <t>Desarrollar la asistencia Técnica para Proyección de Cupos (capacitación)</t>
  </si>
  <si>
    <t>Listado de asistencia de la capacitación</t>
  </si>
  <si>
    <t>Elaborar el reporte de corte I de proyección de cupos vigencia 2027</t>
  </si>
  <si>
    <t>Reporte avance de proyección de cupos</t>
  </si>
  <si>
    <t>Elaborar y presentar el resultado de la etapa capacidad institucional y proyección de cupos vigencia</t>
  </si>
  <si>
    <t>Contratación del servicio educativo</t>
  </si>
  <si>
    <t>Diseñar y socializar los lineamientos para la elaboración y conceptualización de proyectos normativos para la contratación del servicio 2026</t>
  </si>
  <si>
    <t>Documento actualizado y/o evidencias socialización.</t>
  </si>
  <si>
    <t>Diseñar y socializar los lineamientos para la elaboración y conceptualización de proyectos normativos para al contratación del servicio 2027</t>
  </si>
  <si>
    <t>Documentos actualizados y evidencias socialización.</t>
  </si>
  <si>
    <t>Desarrollar la asistencia técnica en contratación del servicio educativo (Tipos contractuales, atención población étnica, elaboración de EIL, PACSE y BO, canasta educativa, supervisión de contratos, diligenciamiento de FUC y SIMAT)</t>
  </si>
  <si>
    <t>Listado de AT prestadas.</t>
  </si>
  <si>
    <t>Ejecutar el corte Principal de FUC</t>
  </si>
  <si>
    <t>Consolidado FUC 31 de marzo</t>
  </si>
  <si>
    <t>Adelantar el seguimiento y control de la contratación del servicio realizada por las ETC.</t>
  </si>
  <si>
    <t>Evidencias del Seguimiento</t>
  </si>
  <si>
    <t xml:space="preserve">Generar la información estadística sobre la contratación del servicio educativo para la toma de decisiones (OAPyF, DFGT, SRHSE, DCyE, Etc.) </t>
  </si>
  <si>
    <t>Archivos en excel y evidencias de envío</t>
  </si>
  <si>
    <t>Apoyar los grupos de trabajo interno en temas transversales del servicio educativo y acompañamiento a mesas de dialogo  social con pueblos y comunidades étnicas.</t>
  </si>
  <si>
    <t>Evidencias del apoyo.</t>
  </si>
  <si>
    <t>Formulación e implementación de políticas en materia de fortalecimiento a la gestión de la infraestructura educativa oficial en los territorios</t>
  </si>
  <si>
    <t>Brindar asistencia técnica, capacitación, socialización y acompañamiento a la implementación de la Norma Técnica Colombiana 6705 para la elaboración de planes de infraestructura escolar en los territorios</t>
  </si>
  <si>
    <t>Listado de asistencia y/o evidencia de la capacitación</t>
  </si>
  <si>
    <t>Elaborar y/o actualizar guías, lineamientos o normas para la planificación diseño y uso de Infraestructura Escolar.</t>
  </si>
  <si>
    <t>Avance del trabajo de la estructuracion del Documento y/o Documento final</t>
  </si>
  <si>
    <t>"Variable de medición 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NcESr = Nuevos cupos en educación técnica, tecnológica, y universitario, habilitados en la zona rural MESrt= Matrícula en educación superior en el nivel técnico, tecnológico, y universitario en la zona rural, más la matrícula proveniente de la zona rural atendida en municipios intermedios para el periodo en observación MES rt-1 = Matrícula en educación superior en el nivel técnico, tecnológico, y universitario en la zona rural, más la matrícula proveniente de la zona rural atendida en municipios intermedios para el año inmediatamente anterior al del período de observación. n = Cuenta desde el primer cupo hasta el último cupo generado en el año de observación. t = año de observación t-1= año inmediatamente anterior al del período de observación."</t>
  </si>
  <si>
    <t>Informes de estrategia de educación rural</t>
  </si>
  <si>
    <t>4600.00</t>
  </si>
  <si>
    <t>4700.00</t>
  </si>
  <si>
    <t>4800.00</t>
  </si>
  <si>
    <t>4900.00</t>
  </si>
  <si>
    <t>19000.00</t>
  </si>
  <si>
    <t>"Variable de medición 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NcESp = Nuevos cupos en educación técnica, tecnológica, y universitario, habilitados en municipios PDET MESpt= Matrícula en educación superior en el nivel técnico, tecnológico, y universitario en municipios PDET en el año de observación. MES pt-1 = Matrícula en educación superior en el nivel técnico, tecnológico, y universitario en municipios PDET para el año inmediatamente anterior al del período de observación. n = Cuenta desde el primer cupo hasta el último cupo generado en el año de observación. t = año de observación t-1= año inmediatamente anterior al del período de observación."</t>
  </si>
  <si>
    <t>"Sumatoria de beneficiarios de créditos condonables en educación técnica profesional, tecnológica y universitaria otorgados a la población rural con condiciones socioeconómicas vulnerables, incluyendo personas con discapacidad. Variable de medición: 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t>
  </si>
  <si>
    <t>Reportes de seguimiento por el equipo de gestión de Generación E</t>
  </si>
  <si>
    <t>Sumatoria de beneficiarios de créditos condonables en educación técnica profesional, tecnológica y universitaria otorgados a la población rural con condiciones socioeconómicas vulnerables de municipios PDET, incluyendo personas con discapacidad.</t>
  </si>
  <si>
    <t>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t>
  </si>
  <si>
    <t>Reporte de programas diseñados, con ampliación de lugar de oferta en el marco de las acciones de fomento</t>
  </si>
  <si>
    <t>Estrategia de promoción, acceso y permanencia para la formación profesional de las mujeres en disciplinas no tradicionales para ellas, formulada e implementada.</t>
  </si>
  <si>
    <t>Stock</t>
  </si>
  <si>
    <t>Número de estrategias de promoción, acceso y permanencia para la formación profesional de las mujeres en disciplinas no tradicionales para ellas formuladas e implementadas</t>
  </si>
  <si>
    <t>Documento de la estrategia de acceso y permanencia con enfoque de género</t>
  </si>
  <si>
    <t>No. de estrategias desarrolladas para el aseguramiento de la calidad en las IES</t>
  </si>
  <si>
    <t>Reportes e informes de seguimiento</t>
  </si>
  <si>
    <t>Sumatoria de estudiantes nuevos en educación superior (matrícula primer curso del semestre I del año T - matrícula primer curso del semestre I del año T - 1) + (Matrícula primer curso del semestre II del año T - matrícula primer curso del semestre II del año T - 1)</t>
  </si>
  <si>
    <t>Base de dato SNIES</t>
  </si>
  <si>
    <t>N/D</t>
  </si>
  <si>
    <t>(Número de estudiantes matriculados en programas de pregrado / Población entre 17 y 21 años) x 100</t>
  </si>
  <si>
    <t>Reportes anuales Subdirección de Desarrollo Sectorial</t>
  </si>
  <si>
    <t>0.5492</t>
  </si>
  <si>
    <t>(Número de estudiantes de primer curso que provienen de zonas rurales matriculados en programas académicos de pregrado en el período t / número estudiantes matriculados en grado 11 en período t-1 que residen en zonas rurales) * 100</t>
  </si>
  <si>
    <t>Reportes SNIES</t>
  </si>
  <si>
    <t>24.7</t>
  </si>
  <si>
    <t>25.4</t>
  </si>
  <si>
    <t>25.7</t>
  </si>
  <si>
    <t>Sumatoria de las universidades públicas de carácter especial propia e intercultural de los pueblos indígenas de la Amazonia colombiana en funcionamiento con todas las condiciones de calidad</t>
  </si>
  <si>
    <t>( Número de estudiantes indígenas amazónicos beneficiados de gratuidad en la universidad pública de carácter especial propia e intercultural de los pueblos indígenas de la Amazonia colombiana/ número de estudiantes indígenas amazónicos matrículados en la universidad pública de carácter especial propia e intercultural de los pueblos indígenas de la Amazonia colombiana ) * 100</t>
  </si>
  <si>
    <t>SNIES</t>
  </si>
  <si>
    <t>(Número de universidades públicas creadas de carácter especial de los pueblos indígenas, de conformidad con sus estructuras organizativas propias y reconocidas por el MEN / Número de solicitudes de creación universidades públicas de carácter especial de los pueblos indígenas) *100%</t>
  </si>
  <si>
    <t>(Número de universidades públicas de carácter especial de los pueblos indígenas fortalecidas en infraestructura física y tecnológica, dotación de laboratorios, ampliación de oferta académica y de investigación, movilidad académica, alianzas con otras universidades, y becas financiadas y financiación en el marco de la política de gratuidad / Número de universidades públicas de carácter especial de los pueblos indígenas creadas) *100</t>
  </si>
  <si>
    <t>0.2</t>
  </si>
  <si>
    <t>0.5</t>
  </si>
  <si>
    <t>0.3</t>
  </si>
  <si>
    <t>Sumatoria del número de estudiantes del Pueblo Rrom que son beneficiados de educación superior gratuita con sostenimiento mediante el fondo ICETEX para la población Rrom</t>
  </si>
  <si>
    <t>0.1</t>
  </si>
  <si>
    <t>0.4</t>
  </si>
  <si>
    <t>(Número de acciones en implementación definidas en la política frente a las líneas concertadas / Número de acciones priorizadas definidas en la política frente a las líneas concertadas) *100%</t>
  </si>
  <si>
    <t>0.6</t>
  </si>
  <si>
    <t>(Número de nuevos cupos asignados con crédito anualmente / Número de nuevos cupos con crédito viabilizados) * 100</t>
  </si>
  <si>
    <t>A.G.23N</t>
  </si>
  <si>
    <t>Mujeres de municipios rurales vinculadas en educación ténica, tecnológica y universitaria en instituciones de educación superior pública.</t>
  </si>
  <si>
    <t>Sumatoria de mujeres beneficiarias de la política de gratuidad nacidas en municipios considerados como rurales.</t>
  </si>
  <si>
    <t>Programas de Tránsito Inmediato a la Educación Superior - PTIES</t>
  </si>
  <si>
    <t>Avanzar técnicamente en la ejecución de Programas de Tránsito Inmediato a la Educación Superior - PTIES.</t>
  </si>
  <si>
    <t>Contratos Firmados e informes de ejecución</t>
  </si>
  <si>
    <t>Mejoramiento de los sistemas de información de educación superior</t>
  </si>
  <si>
    <t>Formalizar el licenciamiento de la herramienta de cargue de información al SNIES</t>
  </si>
  <si>
    <t>Licencia de funcionamiento HECAA</t>
  </si>
  <si>
    <t>Avanzar en el proceso de soporte, actualización y mejoramiento de los sistemas de información de educación superior</t>
  </si>
  <si>
    <t>Informe de ejecución del contrato</t>
  </si>
  <si>
    <t>Información estadística educación superior</t>
  </si>
  <si>
    <t>Análizar el precierre estadístico de los datos de educación superior</t>
  </si>
  <si>
    <t>Informe precierre estadistico</t>
  </si>
  <si>
    <t>Procesamiento y generación de bases e información estadística del sector</t>
  </si>
  <si>
    <t>Informes de análisis de cifras,  indicadores y variables</t>
  </si>
  <si>
    <t>Publicación estadística de educación superior</t>
  </si>
  <si>
    <t>Pagina web de los micrositios actualizados.</t>
  </si>
  <si>
    <t>Distribución de recursos a IES</t>
  </si>
  <si>
    <t>Verificar metodologias de distribución de recursos a IES públicas</t>
  </si>
  <si>
    <t>Presentaciones con las metodogias y documentos técnicos.</t>
  </si>
  <si>
    <t>Expedir resoluciones correspondientes a distribución de recursos a las IES públicas</t>
  </si>
  <si>
    <t>Resoluciones distribución de recursos a las IES públicas</t>
  </si>
  <si>
    <t xml:space="preserve"> Promoción de acciones diferenciales y de bienestar</t>
  </si>
  <si>
    <t>Diseñar e implementar acciones para promover la equidad de género, diversidades y masculinidades no hegemónicas.</t>
  </si>
  <si>
    <t>Convenio suscrito con aliado</t>
  </si>
  <si>
    <t>Acompañar la actualización de los lineamientos de la política de bienestar para instituciones de educación superior</t>
  </si>
  <si>
    <t>Convenios suscrito con aliado y lineamientos actualizados</t>
  </si>
  <si>
    <t>Acompañar los procesos de creación de universidades propias e interculturales</t>
  </si>
  <si>
    <t>Contratos o convenios para financiar estudios de factibilidad o documentos maestros (Universidad Raizal del Caribe EF, Universidad del Macizo, Amazonía DM)</t>
  </si>
  <si>
    <t xml:space="preserve">Incentivos a la demanda en Educación Superior </t>
  </si>
  <si>
    <t>Adjudicar apoyos economicos y renovar los beneficios de los Fondos constituidos entre el Ministerio y el Icetex</t>
  </si>
  <si>
    <t>Actas de adjudicación de los fondos durante el año y evidencia de las renovaciones</t>
  </si>
  <si>
    <t>Asignar beneficiarios del Gratuidad 2026-1</t>
  </si>
  <si>
    <t>Base de datos consolidada</t>
  </si>
  <si>
    <t>Asignar beneficiarios del Gratuidad 2026-2</t>
  </si>
  <si>
    <t>Planes Integrales de Cobertura (PIC) de las IES públicas</t>
  </si>
  <si>
    <t>Diseñar, acompañar  la formulación y aprobación de los Planes Integrales de Cobertura (PIC) de las instituciones de educación superior (IES) públicas</t>
  </si>
  <si>
    <t>Guía de formulación y consolidado de formulación PIC</t>
  </si>
  <si>
    <t>Hacer seguimiento de los Planes Integrales de Cobertura (PIC) de las instituciones de educación superior (IES) públicas</t>
  </si>
  <si>
    <t>Guía de seguimiento y consolidado seguimiento PIC</t>
  </si>
  <si>
    <t>Fomento de la calidad en Educación Superior Pública</t>
  </si>
  <si>
    <t>Realizar seguimiento de los Planes de Fomento a la Calidad (PFC) de las instituciones de educación superior (IES) públicas</t>
  </si>
  <si>
    <t>Guía de seguimiento.</t>
  </si>
  <si>
    <t>Mejoramiento de la calidad y la pertinencia en Educación Superior</t>
  </si>
  <si>
    <t>Diseñar e implementar estrategias para fortalecer los Sistemas Internos de Aseguramiento de la Calidad (SIAC) de las instituciones de educación superior (IES) focalizadas.</t>
  </si>
  <si>
    <t>Proceso contractual y convenio firmado</t>
  </si>
  <si>
    <t>Desarrollar actividades  que  contribuyan  a la pertinencia de la oferta en programas de educación Dual</t>
  </si>
  <si>
    <t>Diseñar, actualizar y promocionar catálogos de cualificaciones para fortalecer la oferta educativa, así como articularlos con actores externos en el marco del Sistema Nacional de Cualificaciones.</t>
  </si>
  <si>
    <t xml:space="preserve">Sumatoria de las ETC acompañadas en aspectos conceptuales sobre el uso de los recursos del sector </t>
  </si>
  <si>
    <t>Actas de visita, listados de asistencia, informes ,insumos de realización de los talleres</t>
  </si>
  <si>
    <t>Sumatoria de las ETC con hoja de ruta</t>
  </si>
  <si>
    <t>Documento que describa la hoja de ruta de cada una de las ETC con sus avances</t>
  </si>
  <si>
    <t>Sumatoria de las ETC retroalimentadas</t>
  </si>
  <si>
    <t>Documento de retroalimentación</t>
  </si>
  <si>
    <t xml:space="preserve">Sumatoria de las ETC con seguimiento </t>
  </si>
  <si>
    <t>Reporte consolidado</t>
  </si>
  <si>
    <t># de ETC acompañadas</t>
  </si>
  <si>
    <t>Reporte presidencial de macrometas</t>
  </si>
  <si>
    <t>Paz y Campesinos</t>
  </si>
  <si>
    <t>Paz</t>
  </si>
  <si>
    <t xml:space="preserve">Norma expedida que regule el SEIP </t>
  </si>
  <si>
    <t>Norma  reglamentarias expedidas</t>
  </si>
  <si>
    <t>No socializaciones del decreto 0481/2025, 
acuerdo PND IT2- 25</t>
  </si>
  <si>
    <t>Listados de asistencia para la socialización del SEIP</t>
  </si>
  <si>
    <t>Realización de Sesiones Ordinarias y Comisiones Técnicas de la CONTCEPI</t>
  </si>
  <si>
    <t>(Número de sesiones ejecutadas/Número de sesiones planeadas)</t>
  </si>
  <si>
    <t>Agendas, Convocatorias, Listados de asistencia a las sesiones y Actas.</t>
  </si>
  <si>
    <t>Sumatoria de entidades acompañadas</t>
  </si>
  <si>
    <t>Actas de acompañamiento</t>
  </si>
  <si>
    <t xml:space="preserve">-   </t>
  </si>
  <si>
    <t xml:space="preserve"> -   </t>
  </si>
  <si>
    <t>Actividades de bienestar realizadas/ Actividades programadas</t>
  </si>
  <si>
    <t>Cronograma con los avances  de las actividades de Bienestar Laboral Docente (Juegos Nacionales, Encuentro folclorico, Mujer Maestra) ejecutados</t>
  </si>
  <si>
    <t>Sumatoria de orientadores escolares en municipios PDET.</t>
  </si>
  <si>
    <t>Relación de docentes orientadores en establecimientos educativos de municipios PDET</t>
  </si>
  <si>
    <t>Realizar seguimiento y monitoreo al uso de los recursos del Sistema General de Participaciones (SGP), a través de la verificación de cierre fiscal de la vigencia anterior o de la vigencia en curso</t>
  </si>
  <si>
    <t>Informes de cierre fiscal y/o seguimiento a las ETC</t>
  </si>
  <si>
    <t>Realizar actividades de asistencia técnica para fortalecer la gestión de las 97 ETC, enfocadas en temas presupuestales, tesorería, uso de los recursos del Sistema General de Participaciones (SGP), así como y administración de Fondos de Servicios Educativos.</t>
  </si>
  <si>
    <t>Listado de asistencia, informes,registro fotografico,actas</t>
  </si>
  <si>
    <t xml:space="preserve">Construir el indicador financiero del Informe Anual de Monitoreo (IAM) de la vigencia 2025, mediante el cual se mide el desempeño de las 97 entidades territoriales certificadas en educación. </t>
  </si>
  <si>
    <t>Informe Anual de Monitoreo consolidado</t>
  </si>
  <si>
    <t>Diligenciamiento de las hojas de ruta y su respectivo reporte de seguimiento.</t>
  </si>
  <si>
    <t>1.Tablero de seguimiento
2.Hoja de ruta</t>
  </si>
  <si>
    <t>Brindar orientaciones sobre el proceso de formulación y seguimiento de los POAIV para todas las 97 ETC. Posteriormente hacer la evaluación y retroalimentación de los instrumentos remitidos.</t>
  </si>
  <si>
    <t>1. Socialización de orientaciones
2. Documento de retroalimentación
3. Asistencia Técnica
4. Herramienta evaluadora y de seguimiento
5. Rúbrica</t>
  </si>
  <si>
    <t>Realizar el seguimiento y acompañamiento a la estructura organizacional y el modelo de operación de las secretarias de educación.</t>
  </si>
  <si>
    <t>1. Diagnostico y plan de acción
2. Plan de Comisiones
3. Actas de visita
3. Listas de asistencia</t>
  </si>
  <si>
    <t xml:space="preserve">Diseñar e implementar la estrategia de fortalecimiento de las capacidades institucionales y comunitarias a través de procesos de formación y acompañamiento, en diálogo con los proyectos de desarrollo rural comunitario y local. </t>
  </si>
  <si>
    <t>1. Documento de diseño
2. Estrategia implementada</t>
  </si>
  <si>
    <t>Realizar seguimiento al diseño e implementación de la estrategia de fortalecimiento territorial en el marco del PEER</t>
  </si>
  <si>
    <t>Realizar acompañamiento a todas las entidades territoriales certificadas</t>
  </si>
  <si>
    <t>Actas de visita y acomañamiento a las ETC</t>
  </si>
  <si>
    <t>Ampliación de la oferta de prejardín y jardín, con énfasis en ruralidad y población vulnerable.</t>
  </si>
  <si>
    <t>(Número de niños y niñas de 0 a 5 años de zonas rurales de todos los municipios con 6 o atenciones priorizadas cumplidas / Total de niños de 0 a 5 años de las zonas rurales de todos los municipios según proyección DANE)*100</t>
  </si>
  <si>
    <t>Reporte SSDIPI</t>
  </si>
  <si>
    <t>(Número de niños y niñas de 0 a 5 años  de zonas rurales de municipios PDET con 6 o más atenciones priorizadas cumplidas / Total de niños de 0 a 5 años de las zonas rurales de los municipios PDET según proyección DANE)*100</t>
  </si>
  <si>
    <t>(Número de niños y niñas de 0 a 5 años  de zonas rurales con acuerdos colectivos para la sustitución de cultivos de uso ilícito, con 6 o más atenciones priorizadas cumplidas /  Total de niños de 0 a 5 años de las zonas rurales con acuerdos colectivos para la sustitución de cultivos de uso ilícito según proyección DANE) *100</t>
  </si>
  <si>
    <t>CUnzr= (Nair/Tnr)*100
Nair = Número de niños y niñas en primera infancia con educación inicial en el marco de la atención integral en zona rural
Tnr = Total de niños en primera infancia, en la zona rural del municipio según proyección DANE
CUnzr: Cobertura Universal niños y niñas en primera infancia en Zona Rural.</t>
  </si>
  <si>
    <t>Sumatoria de niños y niñas nuevos matriculados en los grados del preescolar</t>
  </si>
  <si>
    <t>SIMAT</t>
  </si>
  <si>
    <t>Sumatoria de niños y niñas de preescolar con educación inicial en el marco de la atención integral</t>
  </si>
  <si>
    <t>NND  = NNDOT / NN
Dónde:
NND = Porcentaje de niños y niñas en preescolar acceden a dotación para el fortaleciminento de ambientes pedagògicos.
NNDOT  = Niños y niñas en preescolar que acceden a dotación para el fortaleciminento de ambientes pedagògicos.
NN = Niños y niñas en preescolar oficial.</t>
  </si>
  <si>
    <t xml:space="preserve">    </t>
  </si>
  <si>
    <t>No. total de maestras y maestros vinculados a servicios de educación inicial, que ha participado de proceso de formación inicial, en servicio o avanzada</t>
  </si>
  <si>
    <t>Reporte SSDIPI
Base de Datos</t>
  </si>
  <si>
    <t>NND  = NNDOT / NN
Dónde:
NND = Porcentaje de niños y niñas en preescolar cuyas familias participan en la promoción del desarrollo y aprendizaje desde el disfrute de experiencias en el hogar o en la comunidad.
NNDOT  = Niños y niñas en preescolar cuyas familias participan en la promoción del desarrollo y aprendizaje desde el disfrute de experiencias en el hogar o en la comunidad.
NN = Niños y niñas en preescolar oficial.</t>
  </si>
  <si>
    <t>Acciones realizadas para el diseño e implementación del modelo de seguimiento/Total de acciones definidas para el diseño e implementación del modelo de seguimiento</t>
  </si>
  <si>
    <t>Documento de implementación del modelo</t>
  </si>
  <si>
    <t>Sumatoria de ETC con acompañamiento</t>
  </si>
  <si>
    <t xml:space="preserve"> Informes de avance del acompañamiento</t>
  </si>
  <si>
    <t>Número de niños y niñas con discapacidad matriculados en el sistema educativo/Niños y niñas con discapacidad identificados como candidatos a transitar al sistema educativo</t>
  </si>
  <si>
    <t>Acceso y permanencia desde la inclusión y la diversidad para las niñas y los niños  en el 2° ciclo de la EI</t>
  </si>
  <si>
    <t>Acompañamiento y seguimiento a las mesas de tránsito territoriales y sus planes de trabajo</t>
  </si>
  <si>
    <t>Implementación de la estrategía de acogida, bienestar y permanencia para las niñas y los niños desde la educación inicial</t>
  </si>
  <si>
    <t>Construcción conjunta de orientaciones para el fortalecimiento del PAE en preescolar.</t>
  </si>
  <si>
    <t>Acompañamiento y seguimiento a la ampliación de cobertura en preescolar</t>
  </si>
  <si>
    <t>Informes de seguimiento a matricula</t>
  </si>
  <si>
    <t>Construcción e implementación del plan de trabajo y la construcción de orientaciones técnicas, para la atención y gestion de la universalización progresiva de la educación inicial en el marco dela atención integral  (Convenio ICBF - MEN No 01015792023 de 2023).</t>
  </si>
  <si>
    <t>Acompañamiento y seguimiento a la implementación de las estrategias flexibles para la atención educativa en territorios rurales en articulación con las secretarías de educación</t>
  </si>
  <si>
    <t>Diseñar y/o implementar la propuesta de atención educativa para la primera infancia, en el marco de la atención integral con pertinencia cultural y territorial concertado con las comunidades de los territorios focalizados.</t>
  </si>
  <si>
    <t>Contratos y/o convenios firmados</t>
  </si>
  <si>
    <t>Rectoría de la educación inicial</t>
  </si>
  <si>
    <t xml:space="preserve">Orientaciones para el reconocimiento formal de prestadores del servicio de educación inicial que no cuentan con licencias de funcionamiento </t>
  </si>
  <si>
    <t>Innovación pedagógica y curricular en educación inicial para la vida y la paz</t>
  </si>
  <si>
    <t xml:space="preserve">Movilización y posicionamiento de las condiciones de calidad de la educación inicial en el marco de la atención integral en las ETC </t>
  </si>
  <si>
    <t>Implementación de la propuesta curricular en educación inicial</t>
  </si>
  <si>
    <t>Implementar las estrategias de formación para docentes y directivos docentes de preescolar.</t>
  </si>
  <si>
    <t>Realizar acompañamiento situado en torno a gestión escolar e institucional y prácticas pedagógicas</t>
  </si>
  <si>
    <t>Compra y distribución de dotaciones de material pedagógico y colecciones de libros</t>
  </si>
  <si>
    <t>Base de datos de sedes beneficiadas</t>
  </si>
  <si>
    <t>Promover el registro en SIMAT de las familias vinculadas a las escuelas de madres, padres y cuidadores y a otras estrategias de trabajo con familias</t>
  </si>
  <si>
    <t>Seguimiento y evaluación de la educación inicial</t>
  </si>
  <si>
    <t>Realizar el levantamiento de la línea de base del  estudio longitudinal de la generación de la vida y la paz.</t>
  </si>
  <si>
    <t>Mantener actualizada la información que hace parte del sistema de seguimiento</t>
  </si>
  <si>
    <t>Generar informes de avance de la atención integral</t>
  </si>
  <si>
    <t>Sumatoria de los promedios de los puntajes de los criterios de percepción  / Número de criterios de percepción
Criterios: Claridad, utilidad, oportunidad y confiabilidad</t>
  </si>
  <si>
    <t>Informe de encuestas de satisfacción</t>
  </si>
  <si>
    <t>Sumatoria del número de interacciones de las publicaciones realizadas en las redes sociales del MEN.</t>
  </si>
  <si>
    <t>Numero</t>
  </si>
  <si>
    <t xml:space="preserve">Trimestral </t>
  </si>
  <si>
    <t>Informe de interacciones en las redes sociales</t>
  </si>
  <si>
    <t xml:space="preserve">Plan Estratégico de Comunicaciones alineado a las Apuestas del Plan Nacional de Desarrollo </t>
  </si>
  <si>
    <t>Gestionar y divulgar acciones comunicativas derivadas  de las políticas y resultados  en materia educativa a través de los medios de comunicación externa del ministerio.</t>
  </si>
  <si>
    <t>Informe comunicaciones  externas</t>
  </si>
  <si>
    <t>Generar y gestionar los contenidos que circulan por los canales internos de la entidad.</t>
  </si>
  <si>
    <t>Informe comunicaciones internas</t>
  </si>
  <si>
    <t>Plan Estratégico de Comunicaciones alineado a las Apuestas del Plan Nacional de Desarrollo - Comunicación externa</t>
  </si>
  <si>
    <t xml:space="preserve">Ofrecer en la web un canal directo de comunicación institucional a las partes interesadas y a la ciudadanía en general. </t>
  </si>
  <si>
    <t>Informe página web</t>
  </si>
  <si>
    <t>Producir y divulgar en las redes sociales del MEN, mensajes institucionales derivados de las políticas y resultados  en materia educativa.</t>
  </si>
  <si>
    <t>Informe redes sociales</t>
  </si>
  <si>
    <t xml:space="preserve">Diseñar y producir campañas de divulgación de información institucional. </t>
  </si>
  <si>
    <t>Informe de campañas realizadas</t>
  </si>
  <si>
    <t>Plan Estratégico de Comunicaciones alineado  a las Apuestas del Plan Nacional de Desarrollo</t>
  </si>
  <si>
    <t xml:space="preserve">Diseñar y producir piezas gráficas y audiovisuales garantizando el buen uso de la imagen institucional </t>
  </si>
  <si>
    <t>Sumatoria de documentos y/o actos adminsitrativos  expedidos</t>
  </si>
  <si>
    <t>cuatrimestral</t>
  </si>
  <si>
    <t>Documentos / actos administrativos</t>
  </si>
  <si>
    <t>Sumatoria de # de pagos por via adminsitrativa  + # de conciliaciones donde se pretenda reconocimiento  y pago de sanción moratoria + # de contratos de transacción suscritos</t>
  </si>
  <si>
    <t>Bases de Datos Conciliaciones</t>
  </si>
  <si>
    <t>Sumatoria de los valores recaudados por cobro coactivo a favor del MEN y del FOMAG
Nota: La contabilización se realiza por pagos directos y/o titulo de depósito judicial en cuentas directas del MEN y la Fiduprevisora.</t>
  </si>
  <si>
    <t>Bases de datos Cobro coactivo</t>
  </si>
  <si>
    <t>Porcentaje de normatividad estrategica proyectada
(Socialización del acto adminsitrativo por el cual se adopto la politica)</t>
  </si>
  <si>
    <t xml:space="preserve">Sumatoria de espacio de socialización del Acto Administrativo por el cual se adoptó la Política de Análisis de Impacto Normativo del Sector Educación.
</t>
  </si>
  <si>
    <t>Listados de asistencia</t>
  </si>
  <si>
    <t>Sumatoria de espacios de transferencia de conocimiento realizados</t>
  </si>
  <si>
    <t>Bimestral</t>
  </si>
  <si>
    <t>Actas de reunión , listas de asistencia y/o correos electronicos</t>
  </si>
  <si>
    <t>Acciones de tutela</t>
  </si>
  <si>
    <t>Generar un registro de la tasa de éxito de los litigios donde el Ministerio de Educación se encuentre vinculado.</t>
  </si>
  <si>
    <t>Informe trimestral de exito</t>
  </si>
  <si>
    <t>Conciliaciones</t>
  </si>
  <si>
    <t>La Oficina Asesora Jurídica realizará una capacitación al semestre sobre los lineamientos de los compromisos reglamentarios que se desprenden de las leyes</t>
  </si>
  <si>
    <t>Circular - memorando</t>
  </si>
  <si>
    <t>Defensa judicial</t>
  </si>
  <si>
    <t>Una vez al año se difundirá la Circular 023 de 2022, por parte de la Oficina Asesora Jurídica, dirigida a los entes territoriales certificados encargados del reconocimiento de las cesantías.</t>
  </si>
  <si>
    <t xml:space="preserve">Gestionar el pago efectivo de la sanción moratoria causada por el reconocimiento y pago tardío de las cesantías parciales y definitivas de los docentes afiliados al Fondo Nacional de Prestaciones Sociales previa reclamación administrativa presentada por los docentes, siempre y cuando se encuentre procedente, ante la Dirección de Prestaciones Económicas de la Fiduprevisora. </t>
  </si>
  <si>
    <t>Pagos por via Administrativa</t>
  </si>
  <si>
    <t xml:space="preserve">Presentar formula de conciliación en instancia extrajudicial y judicial en aquellas solicitudes de conciliación y procesos judiciales en donde se convoque al Ministerio de Educación Nacional y se pretenda reconocimiento y pago de sanción moratoria, de que trata la Ley 1071 de 2006. </t>
  </si>
  <si>
    <t>Actas del Comité de Conciliación</t>
  </si>
  <si>
    <t xml:space="preserve">Gestionar el pago de procesos activos y sentencias ejecutoriadas en contra del Ministerio de Educación Nacional y por concepto de sanción moratoria fijada en la Ley 1071 de 2006. </t>
  </si>
  <si>
    <t>Contratos de transacción</t>
  </si>
  <si>
    <t xml:space="preserve">Durante el primer semestre de la PPDA, la Oficina Asesora Jurídica expedirá una circular en la cual se fijen los lineamientos generales que permitan avanzar en los procesos de reglamentación de las leyes bajo una ruta que optimice los tiempos y las actividades generales, la cual se socializará una vez por semestre a través de los distintos canales del MEN. </t>
  </si>
  <si>
    <t>Circular</t>
  </si>
  <si>
    <t>Normativa</t>
  </si>
  <si>
    <t>Previo a terminar la vigencia anual la OAJ construirá la agenda regulatoria, sobre la cual se realizará seguimiento a través de cuatro memorandos anuales, los cuales irán dirigido a las áreas en los cuales se reportaran los avances de la agenda.</t>
  </si>
  <si>
    <t>Memorando internos</t>
  </si>
  <si>
    <t>La Oficina Asesora Juridiíca emitira cuatro  comunicaciones de la siguiente manera una en el primer semestre del año 2026, una en el segundo semestre del 2026, una en el primer semestre de 2027 y una en el segundo semestre de 2027, dirigida a las Entidades Territoriales Certificadas, efectuando seguimiento y control al avance de las recomendaciones realizadas a traves de la circular 023 de 2022. ,</t>
  </si>
  <si>
    <t>Memorandos</t>
  </si>
  <si>
    <t>La Oficina Asesora Jurídica del MEN en compañía con la Dirección de Defensa Judicial del FOMAG, realizará un informes durante la vigencia de la PPDA, en el cual se expondrá ante el Comité Jurídico del FOMAG, informando sobre el reporte realizado por las ETC al sobre los avances de la atención a la circular 023 de 2022, así como el análisis de litigiosidad del FOMAG frente a este asunto litigioso.</t>
  </si>
  <si>
    <t>Informes semestrales</t>
  </si>
  <si>
    <t>La Oficina Asesora Juridica  capacitará una vez al año a los secretarios de educación de las entidades territoriales certificadas, en la que se socializará la circula 023 de 2022.</t>
  </si>
  <si>
    <t>Cobro Coactivo</t>
  </si>
  <si>
    <t>Realizar las acciones legales para gestionar el cobro coactivo.</t>
  </si>
  <si>
    <t>Bases de datos de cobro coactivo</t>
  </si>
  <si>
    <t>Cobro coactivo</t>
  </si>
  <si>
    <t>Emitir y comunicar circular a los alcaldes y gobernadores con el fin de orientarlos en el pago oportuno de las acreencias a favor del ministerio correspondiente a los aportes parafiscales de ley 21 y así evitar que se decreten medidas cautelares de embargo en contra de la entidad que representan.</t>
  </si>
  <si>
    <t>Circular emitida</t>
  </si>
  <si>
    <t xml:space="preserve">Socializar, con los servidores y contratistas del Viceministerio de Educación Preescolar, Básica, y Media los lineamientos contenidos en el acto administrativo por el cual se adopte la Política de Análisis de Impacto Normativo (evaluación ex post), incentivándolos a que apliquen estas técnicas de evaluación en los procesos a su cargo, en caso que aplique.  </t>
  </si>
  <si>
    <t xml:space="preserve">
Socializar, con los servidores y contratistas del Viceministerio de Educación Superior, los lineamientos contenidos en el acto administrativo por el cual se adopte la Política de Análisis de Impacto Normativo (evaluación ex post), incentivándolos a que apliquen estas técnicas de evaluación en los procesos a su cargo, en caso que aplique. </t>
  </si>
  <si>
    <t>Conceptos</t>
  </si>
  <si>
    <t>Espacios de transferencia al interior de la oficina</t>
  </si>
  <si>
    <t>Actas de asistencia, correos electronicos.</t>
  </si>
  <si>
    <t>Espacios de transferencia generados con losgrupos de valor del MEN</t>
  </si>
  <si>
    <t>2. Financiación del Sector Educativo</t>
  </si>
  <si>
    <t>Pronunciamientos unificados proyectos obras por impuestos/  pronunciamientos de proyectos obras por impuestos cargados</t>
  </si>
  <si>
    <t>Matriz de seguimiento de proyectos de obras por impuestos</t>
  </si>
  <si>
    <t>Pronunciamientos de proyectos del SGR solicitados / Pronunciamientos de proyectos del SGR emitidos a tiempo</t>
  </si>
  <si>
    <t>Matriz de seguimiento de proyectos de regalías</t>
  </si>
  <si>
    <t>Publicación de los resultado de la operación estadística de EPBM  a través de los mecanismos electrónicos establecidos para tal fin</t>
  </si>
  <si>
    <t>Publicación ejecutada/ Publicación programada *100</t>
  </si>
  <si>
    <t>Enlaces de publicación de la información estadística de la vigencia 2024</t>
  </si>
  <si>
    <t>Número de instrumentos de planeación institucionales y sectoriales formulados y publicados</t>
  </si>
  <si>
    <t>Documentos formulados y publicados
* Plan Estratégico Institucional
* Plan de Acción Anual
* Plan de Participación Ciudadana y Rendición de Cuentas
* Informe de Audiencia de Rendición de Cuentas</t>
  </si>
  <si>
    <t>Gestión y búsqueda de fuentes de financiación</t>
  </si>
  <si>
    <t>Asesorar y orientar a las entidades territoriales en la formulación y estructuración de los proyectos de inversión presentados ante el Sistema General de Regalías</t>
  </si>
  <si>
    <t>Reporte de Asistencias técnicas realizadas</t>
  </si>
  <si>
    <t>Brindar acompañamiento y asistencia técnica a las entidades territoriales y a las empresas del sector privado en la implementación del mecanismo de Obras por Impuestos, así como en la formulación y estructuración de proyectos de inversión del sector que puedan ser financiados mediante dicho mecanismo.</t>
  </si>
  <si>
    <t>Matriz de asitencia técnica</t>
  </si>
  <si>
    <t>Programar el presupuesto anual de los recursos del Presupuesto General de la Nación (funcionamiento e inversión) de la siguiente vigencia.</t>
  </si>
  <si>
    <t xml:space="preserve">Anteproyecto de presupuesto de funcionamiento 
Anteproyecto de presupuesto de inversión 
POAI 
</t>
  </si>
  <si>
    <t>Distribución de recursos del SGP</t>
  </si>
  <si>
    <t>Programar el Plan Anual Mensualizado de Caja - PAC para cada una de las Entidades Territoriales (certificadas y no certificadas)</t>
  </si>
  <si>
    <t>PAC programado y enviado a SGF</t>
  </si>
  <si>
    <t>Prestar asistencia técnica y acompañamiento a las entidades territoriales, secretarías de educación e instituciones educativas sobre los conceptos de asignación y distribución del SGP</t>
  </si>
  <si>
    <t>Reporte  de las asistencias y/o acompañamientos adelantados</t>
  </si>
  <si>
    <t>Planeación estratégica</t>
  </si>
  <si>
    <t>Diseñar la metodología y socializar los lineamientos e instrumentos para el seguimiento de avances de las estrategias del sector a implementarse en la vigencia 2026</t>
  </si>
  <si>
    <t>Socialización lineamientos PAI 2026</t>
  </si>
  <si>
    <t>Diseñar e implementar la ruta e instrumentos de planeación institucional para la vigencia 2027</t>
  </si>
  <si>
    <t>Ruta de planeación institucional 2027
Documentos Plan de Acción Institucional 2027</t>
  </si>
  <si>
    <t>Preparar y realizar talleres de fortalecimiento de capacidades dirigidas al MEN y Entidades adscritas sobre temáticas relacionadas con el proceso de planeación</t>
  </si>
  <si>
    <t>Planeación estratégica_fortlecimiento del vínculo estado ciudadano</t>
  </si>
  <si>
    <t>Implementar acciones de fortalecimiento de las capacidades institucionales e individuales para promover de manera efectiva la participación ciudadana en la gestión institucional</t>
  </si>
  <si>
    <t>Plan de Participación ciudadana publicado</t>
  </si>
  <si>
    <t>Incentivar la publicación y divulgación de planes, programas, proyectos normativos para la consulta y participación de la ciudadanía y demás grupos de interés, promoviendo así la vigilancia y control social </t>
  </si>
  <si>
    <t>Reporte de los espacios de participación desarrollados</t>
  </si>
  <si>
    <t>Promover el desarrollo de espacios de diálogo donde se informe, explique y socialicen resultados de la gestión institucional a los ciudadanos y demás grupos de interés incrementando su nivel de satisfacción frente a la rendición de cuentas</t>
  </si>
  <si>
    <t>Informe final de implementación del plan de participación ciudadana</t>
  </si>
  <si>
    <t>12. Fortalecimiento del ecosistema sectorial de datos en educación</t>
  </si>
  <si>
    <t>Producción</t>
  </si>
  <si>
    <t>Realizar el procesamiento y consolidación de los cortes mensuales de la matricula de EPBM de la presente vigencia, así como propender por el mejoramiento de los registros del SIMAT a través del informe de calidad.</t>
  </si>
  <si>
    <t>Ejecutar el proceso estadístico de matrícula de EPBM, desde el procesamiento de la base anual, hasta la generación y análisis de información estadística, y apoyar los procesos estadísticos del MEN.</t>
  </si>
  <si>
    <t>Presentación y acta(s) del Comité de información con la aprobación y autorización de publicación de información estadística.</t>
  </si>
  <si>
    <t xml:space="preserve">Realizar auditoría a los datos provenientes de los sistemas de información de educación preescolar, básica y media (SIMAT) y a educación superior (SNIES). </t>
  </si>
  <si>
    <t xml:space="preserve">Diseño de Metodologías e Informes de resultados </t>
  </si>
  <si>
    <t>Difusión</t>
  </si>
  <si>
    <t>Realizar la difusión de los resultados de todas las operaciones estadisticas a cargo del MEN de acuerdo con el calendario de publicación, aplicando en todas sus fases la norma de calidad NTC PE 1000:2020</t>
  </si>
  <si>
    <t>Link de publicación con información de los procesos estadisticos actualizados</t>
  </si>
  <si>
    <t>Realizar los reportes de datos estadísticos solicitados por organismos internacionales para participar en estudios de análisis comparativos regionales y globales.</t>
  </si>
  <si>
    <t>Producir y difundir insumos de análisis estadístico. (documentos temáticos y/o boletines)</t>
  </si>
  <si>
    <t>Interoperabilidad</t>
  </si>
  <si>
    <t>Cumplir con los niveles de servicios establecidos en los diferentes convenios, acuerdos y/o protocolos de interoperabilidad e intercambio de información, y suscribir los nuevos que el sector requiera.</t>
  </si>
  <si>
    <t>Capturas de Pantalla de los FTP donde se evidencia el cargue de información</t>
  </si>
  <si>
    <t>Número  de procesos  finalizados o con decisiones de fondo / Número de procesos iniciados*100 (vigencias 2021, 2022, 2023, 2024 y 2025)</t>
  </si>
  <si>
    <t>Informe Ejecutivo</t>
  </si>
  <si>
    <t>15.00</t>
  </si>
  <si>
    <t>24.00</t>
  </si>
  <si>
    <t>32.00</t>
  </si>
  <si>
    <t>41.00</t>
  </si>
  <si>
    <t>49.00</t>
  </si>
  <si>
    <t>58.00</t>
  </si>
  <si>
    <t>66.00</t>
  </si>
  <si>
    <t>75.00</t>
  </si>
  <si>
    <t>83.00</t>
  </si>
  <si>
    <t>92.00</t>
  </si>
  <si>
    <t>100.00</t>
  </si>
  <si>
    <t>Sumatoria de actividades de prevención de realizadas</t>
  </si>
  <si>
    <t>3.00</t>
  </si>
  <si>
    <t>1.00</t>
  </si>
  <si>
    <t>2.00</t>
  </si>
  <si>
    <t xml:space="preserve">Gestionar y tramitar los expedientes asignados a los profesionales, priorizando los mismos de acuerdo con la fecha de hechos. </t>
  </si>
  <si>
    <t>Prevención</t>
  </si>
  <si>
    <t xml:space="preserve">Informar respecto de la comisión de falta disciplinaria en el marco de la función preventiva, mediante publicaciones y/o foros y/o intercambio de expediencias, por medio del uso de medios comunicativos disponibles. </t>
  </si>
  <si>
    <t>Piezas Comunicativas, o listados de asistencia</t>
  </si>
  <si>
    <t xml:space="preserve">Número de Informes del Estado de la Gestión del Riesgo presentados </t>
  </si>
  <si>
    <t>número</t>
  </si>
  <si>
    <t>semestral</t>
  </si>
  <si>
    <t>Informe de riesgos</t>
  </si>
  <si>
    <t>Estrategia para fomentar la cultura de autocontrol implementada</t>
  </si>
  <si>
    <t>anual</t>
  </si>
  <si>
    <t>Informe de Resultado de la Estrategia</t>
  </si>
  <si>
    <t>Porcentaje del Plan de auditoria</t>
  </si>
  <si>
    <t>Auditorías realizadas / auditorías programadas</t>
  </si>
  <si>
    <t>porcentaje</t>
  </si>
  <si>
    <t>Informes de auditorías, seguimiento e informes de ley</t>
  </si>
  <si>
    <t xml:space="preserve"> Fortalecer el control, seguimiento y evaluación transparente y efectivo de la gestión institucional </t>
  </si>
  <si>
    <t>Realizar la Evaluación de riesgos institucionales del Ministerio</t>
  </si>
  <si>
    <t>Planeación de la Estrategia de Autocontrol</t>
  </si>
  <si>
    <t>Planeación  - Cronograma de Estrategia de Autocontrol</t>
  </si>
  <si>
    <t>Socializar la Estrategia de autocontrol</t>
  </si>
  <si>
    <t>Realizar la priorización de auditorías</t>
  </si>
  <si>
    <t xml:space="preserve">
Cronograma Plan Auditoria</t>
  </si>
  <si>
    <t>Realizar las Auditorias de Calidad, ambiental, gestión y especiales</t>
  </si>
  <si>
    <t>Informes de auditorías</t>
  </si>
  <si>
    <t>Seguimientos e informes de Ley</t>
  </si>
  <si>
    <t xml:space="preserve">
Informes de Ley</t>
  </si>
  <si>
    <t>Sumatoria de los recursos de cooperación gestionados
Nota: Comprende recursos de cooperación técnica y financiera</t>
  </si>
  <si>
    <t>Documento soporte cooperación  y/o matriz de relación de cooperación</t>
  </si>
  <si>
    <t xml:space="preserve">Institucional </t>
  </si>
  <si>
    <t>$ 30.000.000.000,00</t>
  </si>
  <si>
    <t>$ 35.000.000.000,00</t>
  </si>
  <si>
    <t>Posicionamiento</t>
  </si>
  <si>
    <t>Incidencia de autoridades de alto nivel en escenarios de articulación con aliados internacionales, nacionales, públicos y/o privados para el posicionamiento de la agenda promovida por el sector educativo colombiano.</t>
  </si>
  <si>
    <t>Informes de participación</t>
  </si>
  <si>
    <t>Promoción</t>
  </si>
  <si>
    <t>Participar y convocar escenarios de promoción de internacionalización de la educación superior en el marco de la Mesa Intersectorial de Internacionalización de la Educación Superior y ferias internacionales.</t>
  </si>
  <si>
    <t>Informe o acta de las acciones de promoción desarrolladas</t>
  </si>
  <si>
    <t>Gestión_cooperación</t>
  </si>
  <si>
    <t>Suscribir acuerdos con aliados nacionales, internacionales, públicos y privados que concreten la gestión de alianzas para el Ministerio.</t>
  </si>
  <si>
    <t>Acuerdos suscritos</t>
  </si>
  <si>
    <t>Conteo semestral en la vigencia correspondiente del número de sedes intervenidas o beneficiadas en zona rural de municipios PDET
SrP =∑ S pit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</si>
  <si>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1. Base de datos con la relación de las sedes educativas entregadas.
2. Acta de entrega del mobiliario escolar en las sedes educativas</t>
  </si>
  <si>
    <t>Conteo por anualidad en la vigencia correspondiente del número de sedes intervenidas o beneficiadas.
Sr =∑ S it
Sr = sumatoria de sedes rurales construidas y/o mejoradas del sector oficial para la prestación del servicio educativo.
S =   sedes rurales construidas y/o mejoradas
i =   Número de sedes rurales intervenidas desde 1 hasta n.
t =   Año de observación</t>
  </si>
  <si>
    <t>Sumatoria de ambientes educativos intervenidos con obras de construcción (ampliación, obra nueva, reforzamiento, reposición) y/o mejoramiento (mejoramientos de tipo: saneamiento básico, menores y/o complementarias, mantenimiento correctivo, emergencia o riesgo, mantenimiento preventivo) en infraestructura educativa.
Sumatoria mensual del total de ambientes educativos intervenidos a la fecha de corte
Ae=∑ N t
Ae = Sumatoria de ambientes educativos
N = Ambientes educativos
t = Mes de observación</t>
  </si>
  <si>
    <t>Base de datos con la relación de las obras entregadas por sede educativa, municipio y departamento
Formato desagregaciones</t>
  </si>
  <si>
    <t>Sumatoria mensual del total de ambientes pedagógicos dotados a la fecha de corte.
Ap=∑ N t
Ap = Sumatoria de ambientes pedagógicos
N = Ambientes pedagógicos
t = Mes de observación</t>
  </si>
  <si>
    <t>Base de datos con la relación de las entregas por sede educativa, municipio y departamento
Formato desagregaciones</t>
  </si>
  <si>
    <t>Conteo trimestral en la vigencia correspondiente del número de sedes en residencias escolares con obras de infrestructura construida, mejorada y/o con dotación de mobiliario
Sr =∑ S
Sr = Sumatoria de sedes construidas, mejoradas y/o dotadas en residencias escolares
S =   Sedes en residencias escolares con obras de infrestructura construida, mejorada y/o con dotación de mobiliario</t>
  </si>
  <si>
    <t>Base de datos con la relación de las entregas por sede educativa, municipio y Departamento</t>
  </si>
  <si>
    <t>Número de sedes nuevas, multicampus o complejos de instituciones de educación superior públicas viabilizadas o con apoyo financiero</t>
  </si>
  <si>
    <t>Informe consolidado de avance de las nuevas sedes, multicampus o complejos de instituciones de educación superior públicas viabilizadas o con apoyo financiero</t>
  </si>
  <si>
    <t>Formulación e implementación de políticas en materia de fortalecimiento a la gestión de la infraestructura educativa oficial en los territorios_OIE</t>
  </si>
  <si>
    <t>Comprometer los recursos del proyecto de inversión en los diferentes esquemas, contratos, acuerdos y/o adiciones conforme los Planes de Compra correspondientes</t>
  </si>
  <si>
    <t>Informe de Recursos comprometidos</t>
  </si>
  <si>
    <t>Ejecutar y dar cierre presupuestal a los recursos del proyecto de inversión de la vigencia 2025, conforme los productos esperados</t>
  </si>
  <si>
    <t>Informe de Recursos Ejecutados</t>
  </si>
  <si>
    <t>Infraestructura educación superior</t>
  </si>
  <si>
    <t>Asignar y ejecutar los recursos para proyectos de infraestructura en educación superior</t>
  </si>
  <si>
    <t>Brindar acompañamiento para la priorización, estructuración y ejecución de proyectos de infraestructura en educación superior</t>
  </si>
  <si>
    <t>Informes de avance del acompañamiento a los proyectos a diciembre</t>
  </si>
  <si>
    <t>Número de establecimientos educativos con centros de interés en ciencia y tecnología e innovación</t>
  </si>
  <si>
    <t>Informe final</t>
  </si>
  <si>
    <t xml:space="preserve">(# Componentes implementados / #Componentes programados)*100
Nota:  Componentes propuestos:
Componente 1: Infraestructura bajo Inteligencia Artificial.
Componente 2: ChatBot
Componente 3: Catálogo Centros de Interés.
La transformación consiste en el diseño, desarrollo, implementación y puesta en marcha de cada componente.
</t>
  </si>
  <si>
    <t xml:space="preserve">(# actualizaciones realizadas/ # total de actualizaciones y modificaciones a realizar*100
Nota:  Las actualizaciones se pueden medir por los cambios quese van a realizar a la pagina del Observatorio.
1. En el diseño de la pagina WEB.
2. Si se cambia la versión de drupal
3. inclusión y modificaciòn de nuevas visualizaciones.
4. Manera de publicar los resultados de los proyectos de la oficina de Innovación
</t>
  </si>
  <si>
    <t xml:space="preserve">Número de estudiantes y docentes beneficiados de proyectos educativos </t>
  </si>
  <si>
    <t>Centros de interes en CTeI</t>
  </si>
  <si>
    <t>Elaborar el anexo técnico mediante el cual se definan los componentes, acciones y productos para el desarrollo de los centros de interés en ciencia y tecnología e innovación en STEM+ EE (MEN)</t>
  </si>
  <si>
    <t>Avance documento anexo técnico</t>
  </si>
  <si>
    <t>Realizar la conformación de grupos de estudiantes que participan en el desarrollo de proyectos en los centros de interés en CTeI  (Proyecto Minciencias + proyectos MEN STEM+)</t>
  </si>
  <si>
    <t>"Reporte de avance en conformación de grupos y proyectos (jul - nov)
Base de datos de grupos y proyectos (dic)"</t>
  </si>
  <si>
    <t>66 NVO</t>
  </si>
  <si>
    <t>Desarrollar el proceso de selección y evaluación del ejecutor del proyecto de diseño e implementación de Centros de interés en  CTI con Minciencias</t>
  </si>
  <si>
    <t xml:space="preserve">Base de datos de capacitación a docentes e identificación de proyectos </t>
  </si>
  <si>
    <t>NVO</t>
  </si>
  <si>
    <t>Portal Colombia Aprende</t>
  </si>
  <si>
    <t>COMPONENTE 1: INFRAESTRUTURA BAJO INTELIGENCIA ARTIFICIAL
Desarrollar e implementar una herramienta de aprendizaje automatizado basada en machine learning que permita extraer, consolidar y validar a partir de recursos de aprendizaje la capacidad de proporcionar contenido adaptado y pertinente al usuario.</t>
  </si>
  <si>
    <t xml:space="preserve">Informe con enlace  o IP de visualización de la solución. </t>
  </si>
  <si>
    <t>COMPONENTE 2: CHATBOT
Diseñar, desarrollar un chatbot que estará equipado con tecnologías de procesamiento de lenguaje natural (NLP) y capacidades específicas para comprender y responder preguntas relacionadas con la búsqueda de recursos educativos como libros de texto, artículos, videos, cursos en línea y tutoriales el cual deberá estar integrado con los sistemas y soluciones del ecosistema del Portal Colombia Aprende.</t>
  </si>
  <si>
    <t>COMPONENTE 3: SOLUCIÓN DE CATÁLOGO PARA CENTROS DE INTERÉS
Diseñar, desarrollar e implementar una solución tecnológica de inventarios para realizar actividades de entrada y salida de productos, seguimiento de niveles de stock, gestión de proveedores, generación de informes y el registro preciso y actualizado de todos los productos o materiales del inventario.</t>
  </si>
  <si>
    <t>(Cantidad de acciones de transformación digital ejecutadas  /Total de acciones planeadas) *100</t>
  </si>
  <si>
    <t>Se evidencia con el informe de avance de las acciones de gobierno y transformación digital trimestral</t>
  </si>
  <si>
    <t>N.A.</t>
  </si>
  <si>
    <t>(Cantidad de secretarias con proyectos viabilizados / Total de Secretarias de Educación Certificadas ) *100</t>
  </si>
  <si>
    <t>Informe de avance de proyectos viabilizados de acuerdo con la gestión para la conectividad escolar</t>
  </si>
  <si>
    <t>(Número de aplicaciones monitoreadas a través de APM /Total de aplicaciones priorizadas para monitorear a través de APM) *100</t>
  </si>
  <si>
    <t>Informe de avance en la implementación de la herramienta de monitoreo de aplicaciones</t>
  </si>
  <si>
    <t>(Sumatoria de la calificación satisfactoria del servicio por parte de los usuarios atendidos en el periodo /Total de usuarios que responden la encuesta en el periodo) *100</t>
  </si>
  <si>
    <t>Informe de Encuesta Trimestral de Medición de la Satisfacción del Servicio</t>
  </si>
  <si>
    <t>Acompañamiento técnico en TI</t>
  </si>
  <si>
    <t>Formular y publicar el Plan Estratégico de Tecnologías de la Información y el Plan de Transformación Digital</t>
  </si>
  <si>
    <t>Realizar el plan de cierre de brechas de la Política de Gobierno Digital</t>
  </si>
  <si>
    <t>Plan de cierre de brechas de la Política de Gobierno Digial</t>
  </si>
  <si>
    <t>Seguridad y Disponibilidad de servicios de TI</t>
  </si>
  <si>
    <t>Elaborar el plan anual de capacidad y disponibilidad</t>
  </si>
  <si>
    <t>Migrar servicios de información a la nube.</t>
  </si>
  <si>
    <t xml:space="preserve">Informe de servicios migrados a la nube y resultados de la implementación </t>
  </si>
  <si>
    <t>Sostenibilidad de sistemas de información</t>
  </si>
  <si>
    <t>Definir los productos mínimos viables para iniciar la implementación del lago de datos sector educación</t>
  </si>
  <si>
    <t>Implementar los productos mínimos viables en el lago de datos sector educación</t>
  </si>
  <si>
    <t>Informe de la implementacion de los productos mínimos viables en el lago de datos sector educación para la vigencia 2026</t>
  </si>
  <si>
    <t>Transformación Digital</t>
  </si>
  <si>
    <t>Definición de las iniciativas de Transformación Digital</t>
  </si>
  <si>
    <t>Ejecución de las iniciativas de Transformación Digital.</t>
  </si>
  <si>
    <t>Informe de ejecución de las iniciativas de transformación digital definidas para la vigencia</t>
  </si>
  <si>
    <t>Número de Items del Plan Anual de Adquisiciones contratados / Número de Items del Plan Anual de Adquisiciones programados</t>
  </si>
  <si>
    <t>Informe trimestral del Plan Anual de Aquisiciones</t>
  </si>
  <si>
    <t>Valor contratado del Plan Anual de Adquisiciones / Valor total del Plan Anual de Adquisiciones</t>
  </si>
  <si>
    <t>Informe de la ejecución trimestral del Plan Anual de Aquisiciones</t>
  </si>
  <si>
    <t>Entidades públicas territoriales y nacionales fortalecidas</t>
  </si>
  <si>
    <t>(Resultados obtenidos en la acción “Implementación de proyecto de evolución cultural l”*25%) + (Resultados obtenidos en la acción “Generar, apropiar y transferir el conocimiento institucional y sectorial”*25%) + (Resultados obtenidos en la acción “Movilizar y monitorear el desempeño institucional y sectorial”*50%)*100%</t>
  </si>
  <si>
    <t>Informe técnico fortalecimiento institucional y sectorial</t>
  </si>
  <si>
    <t>Subdirección de Desarrollo Organizacional_Avance para el fortalecimiento institucional y sectorial_76</t>
  </si>
  <si>
    <t xml:space="preserve">Fortalecimiento del vínculo estado ciudadano </t>
  </si>
  <si>
    <t>Avance para el fortalecimiento institucional y sectorial</t>
  </si>
  <si>
    <t xml:space="preserve">Implementar la estrategia de cultura organizacional </t>
  </si>
  <si>
    <t>INFORME</t>
  </si>
  <si>
    <t>Generar, apropiar y transferir el conocimiento institucional y sectorial</t>
  </si>
  <si>
    <t>Subdirección de Desarrollo Organizacional_Avance para el fortaleciminto institucional y sectorial_76</t>
  </si>
  <si>
    <t>Avance para el fortaleciminto institucional y sectorial</t>
  </si>
  <si>
    <t>Movilizar y monitorear el desempeño institucional y sectorial</t>
  </si>
  <si>
    <t xml:space="preserve">16. Sostenibilidad ambiental y eficiencia en el uso de recursos </t>
  </si>
  <si>
    <t>(Número de contratos que cumplen los criterios de sostenibilidad ambiental / Número total de contratos con criterios de sostenibilidad ambiental) * 100</t>
  </si>
  <si>
    <t>Informe de seguimiento de los contratos con responsabilidad ambiental.</t>
  </si>
  <si>
    <t>Cumplimiento del programa de cambio climático</t>
  </si>
  <si>
    <t>(Número de actividades ejecutadas del programa de cambio climático / Número de actividades programadas del programa de cambio climático) * 100</t>
  </si>
  <si>
    <t xml:space="preserve">Programa de cambio climático </t>
  </si>
  <si>
    <t>Cumplimiento del plan de austeridad del gasto</t>
  </si>
  <si>
    <t>(Número de conceptos de austeridad que cumplen la meta definida para la vigencia  / Número de conceptos de austeridad establecidos para la vigencia) * 100</t>
  </si>
  <si>
    <t>Informe de cumplimiento de los conceptos establecidos en el plan de austeridad</t>
  </si>
  <si>
    <t>Criterios de sostenibilidad ambiental en los contratos</t>
  </si>
  <si>
    <t>Identificar los contratos a partir del Plan Anual de Adquisiciones que requieran incorporar criterios de sostenibilidad ambiental</t>
  </si>
  <si>
    <t>CN-GU-04 Anexo 1. Guía Compras Públicas Sostenibles con el medio ambiente (Matriz de priorización de contratos con criterios de sostenibilidad ambiental)</t>
  </si>
  <si>
    <t xml:space="preserve">Socializar la Guía de Compras Públicas Sostenibles al equipo de contratación y los supervisores de contratos. </t>
  </si>
  <si>
    <t>TH-FT-17</t>
  </si>
  <si>
    <t>Formato - Control de Asistencia</t>
  </si>
  <si>
    <t>Verificar trimestralmente los soportes que evidencien el cumplimiento de las cláusulas de sostenibilidad ambiental establecidas en los contratos priorizados.</t>
  </si>
  <si>
    <t>AD-FT-01</t>
  </si>
  <si>
    <t xml:space="preserve"> Matriz de contratos con responsbailidad ambiental </t>
  </si>
  <si>
    <t>Actualizar el programa de cambio climático</t>
  </si>
  <si>
    <t>Programa de Cambio Climático</t>
  </si>
  <si>
    <t>Implementar las acciones establecidas en el programa de cambio climático.</t>
  </si>
  <si>
    <t>Presentar los resultados del avance trimestral del programa de cambio climático en la mesa técnica ambiental.</t>
  </si>
  <si>
    <t>PM-FT-01 Acta de Reunión</t>
  </si>
  <si>
    <t xml:space="preserve">Plan de Austeridad del Gasto </t>
  </si>
  <si>
    <t>Formular plan de austeridad del gasto para la vigencia.</t>
  </si>
  <si>
    <t>Plan de austeridad 2026</t>
  </si>
  <si>
    <t>Realizar seguimiento semestral a las metas corresponientes a cada concepto de austeridad del gasto.</t>
  </si>
  <si>
    <r>
      <t>Informe semestral</t>
    </r>
    <r>
      <rPr>
        <sz val="10"/>
        <color rgb="FFFF0000"/>
        <rFont val="Aptos"/>
        <family val="2"/>
      </rPr>
      <t xml:space="preserve"> </t>
    </r>
    <r>
      <rPr>
        <sz val="10"/>
        <color rgb="FF000000"/>
        <rFont val="Aptos"/>
        <family val="2"/>
      </rPr>
      <t>de seguimiento al cumplimiento del plan de austerirdad</t>
    </r>
  </si>
  <si>
    <t>(Valor del recaudo mensual/Valor de la proyección mensual de recaudo)*100</t>
  </si>
  <si>
    <t xml:space="preserve">Identificación mensual de ingresos </t>
  </si>
  <si>
    <t>(Número de seguimientos realizados/Número seguimientos programados)*100</t>
  </si>
  <si>
    <t>Informe de seguimiento</t>
  </si>
  <si>
    <t>(Entidades remitidas a la DIAN /Total Entidades que realizaron transferencias)*100</t>
  </si>
  <si>
    <t>Reporte de información remitidos a la Dian</t>
  </si>
  <si>
    <t>Gestión del Recaudo</t>
  </si>
  <si>
    <t>Identificación Mensual del Ingreso</t>
  </si>
  <si>
    <t>Identificación de Ingresos</t>
  </si>
  <si>
    <t>Determinación, fiscalización y cobro del 1% sobre el IBC relacionado al aporte parafiscal de las Escuelas Industriales e institutos Técnicos por parte de las entidades obligadas.</t>
  </si>
  <si>
    <t>Cobro administrativo</t>
  </si>
  <si>
    <t>Fortalecimiento al proceso de Gestión de Recaudo</t>
  </si>
  <si>
    <t>Procesos y procedimientos</t>
  </si>
  <si>
    <t>Ejecución Plan Anual de Adqusiciones</t>
  </si>
  <si>
    <t>Aprobar la coherencia prespuestal de las necesidades de bienes y servicios del Plan Anual de Adquisiciones PAA y sus modificaciones.</t>
  </si>
  <si>
    <t>Numeros de Planes Aprobadas</t>
  </si>
  <si>
    <t>Analisis del Impacto Presupuestal</t>
  </si>
  <si>
    <t>Informe de ejecución PAA y difusión del mismos a traves de medios de comunicación.</t>
  </si>
  <si>
    <t>Cumplir en un 100% las solicitudes de tramite de pagos para el cumplimiento de Plan Anual mensualizado de Caja - PAC</t>
  </si>
  <si>
    <t>Porcentaje de ejecución de PAC</t>
  </si>
  <si>
    <t>Oportunidad en la información</t>
  </si>
  <si>
    <t>Oportunidad en envio de información a la DIAN_2</t>
  </si>
  <si>
    <t>Reporte de las Acta de verificación enviadas a la Dian.</t>
  </si>
  <si>
    <t>Número de documentos organizados  / Total de documentos  a organizar</t>
  </si>
  <si>
    <t xml:space="preserve">Informe de documentos organizados </t>
  </si>
  <si>
    <t>Número de actividades desarrolladas / Número de actividades solicitadas para solución tecnológica (SGDEA)</t>
  </si>
  <si>
    <t xml:space="preserve">Informe </t>
  </si>
  <si>
    <t>(ITA, correo certificado, reporte de exportación trazabilidad, control de comunicaciones internas) 4 DOCUMENTOS</t>
  </si>
  <si>
    <t>Número de licencias adquiridas</t>
  </si>
  <si>
    <t>Porcentaje de avance en el analisis, diseño e implementación de la solución tecnológica del sistema de notificaciones - Nuevo SIGAA</t>
  </si>
  <si>
    <t>Número de actividades ejecutadas / Número de actividades planeadas</t>
  </si>
  <si>
    <t>Número de asistencias técnicas realizadas en las Secretarías de Educación  / Total asistencias técnicas programadas</t>
  </si>
  <si>
    <t>Informe</t>
  </si>
  <si>
    <t>Un encuentro de Líderes de Relacionamiento con la ciudadanía</t>
  </si>
  <si>
    <t xml:space="preserve">Número de encuentros realizados </t>
  </si>
  <si>
    <t>Memoria del Encuentro</t>
  </si>
  <si>
    <t>Plan de Dirección</t>
  </si>
  <si>
    <t>Documento tecnico - Plan de Dirección</t>
  </si>
  <si>
    <t>Organización documental  - Inventario analítico y descriptivo (por registro)</t>
  </si>
  <si>
    <t>Informe e inventario documental</t>
  </si>
  <si>
    <t>Transporte Inicial</t>
  </si>
  <si>
    <t>Acta de entrega y de recibido</t>
  </si>
  <si>
    <t>Transporte Final</t>
  </si>
  <si>
    <t>Mantenimiento evolutivo de la plataforma SGDEA</t>
  </si>
  <si>
    <t>Informe de mantenimiento evolutivo</t>
  </si>
  <si>
    <t>Soporte tecnico nivel 3 y nuevas versiones del SGDEA</t>
  </si>
  <si>
    <t>Diseñar e implementar la solución tecnológica del sistema de notificaciones - Nuevo SIGAA</t>
  </si>
  <si>
    <t>Levantamiento de requerimientos y casos de uso</t>
  </si>
  <si>
    <t>Proceso de contratación de la solucion tecnologica</t>
  </si>
  <si>
    <t>Acta de inicio del contrato y cronograma de desarrollo de actividades</t>
  </si>
  <si>
    <t>Ejecución de las Fases contratadas para la solucón tecnologica</t>
  </si>
  <si>
    <t>Informe final de la Solución tecnologica</t>
  </si>
  <si>
    <t>Realizar el cronograma de la planeación de las asistencias a las Secretarías de Educación durante el 2026</t>
  </si>
  <si>
    <t>Cronograma de AT a SE</t>
  </si>
  <si>
    <t>Generación y entrega de información historica de registros de PQRSDF y respuestas de SACV2 (Años 2022 a 2024)</t>
  </si>
  <si>
    <t>Realizar las asistencias técnicas a las Secretarías de Educación de acuerdo al cronograma establecido</t>
  </si>
  <si>
    <t>Informe de AT</t>
  </si>
  <si>
    <t>Número de asistentes a las actividades / Número promedio de personas que trabajan en el MEN *100</t>
  </si>
  <si>
    <t>Matriz de actividades y asistentes</t>
  </si>
  <si>
    <t>Número de trabajadores casos blancos atendidos/ # de casos blancos detectados * 100</t>
  </si>
  <si>
    <t>Matriz de atenciones psicosociales</t>
  </si>
  <si>
    <t>Número de grupos internos intervenidos / # Grupos en el MEN * 100</t>
  </si>
  <si>
    <t>Implementación de actividades de fortalecimiento de la calidad de vida laboral</t>
  </si>
  <si>
    <t>(Número de actividades ejecutadas de fortalecimiento de la calidad de vida/Numero de actividades programadas de fortalecimiento de la calidad de vida )*100</t>
  </si>
  <si>
    <t>Matriz de seguimiento a la ejecución del Plan de Bienestar y PIC</t>
  </si>
  <si>
    <t>Clima y cultura Organizacional</t>
  </si>
  <si>
    <t>Realizar seguimiento a los casos blancos detectados en la medición de riesgo psicosocial.</t>
  </si>
  <si>
    <t>Informe de seguimiento a casos blancos detectados</t>
  </si>
  <si>
    <t>Realizar actividades de prevención y atención de casos de violencia con las personas que trabajan en el MEN</t>
  </si>
  <si>
    <t>Informe sobre actividades de prevención y atención de casos de violencia</t>
  </si>
  <si>
    <t>Realizar actividades de intervención grupal con enfoque diferencial a través de dinámicas de diálogo social con los grupos internos del MEN</t>
  </si>
  <si>
    <t>Informe sobre intervención grupal en el MEN</t>
  </si>
  <si>
    <t>Realizar seguimiento a la implemetación de actividades de fortalecimiento de la calidad de vida laboral</t>
  </si>
  <si>
    <t>Informe trimestral de seguimiento</t>
  </si>
  <si>
    <t>Gestión Precontractual y Contractual Eficaz</t>
  </si>
  <si>
    <t>Realizar seguimientos periódicos a los avances de la etapa precontractual con las alertas preventivas.</t>
  </si>
  <si>
    <t>Informe del seguimiento periódico</t>
  </si>
  <si>
    <t>Acompañar a las dependencias en la estructuración de los estudios previos y solicitudes de modificaciones contractuales.</t>
  </si>
  <si>
    <t>Documentos de estudios previos y modificaciones aprobados</t>
  </si>
  <si>
    <t>Adelantar los procesos de contratación y realizar las modificaciones requeridas.</t>
  </si>
  <si>
    <t>Procesos contractuales y modificaciones publicados y tramitados en plataformas de contratación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</si>
</sst>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_(* \(#,##0\);_(* &quot;-&quot;??_);_(@_)"/>
    <numFmt numFmtId="169" formatCode="&quot;$&quot;\ #,##0"/>
    <numFmt numFmtId="170" formatCode="_(* #,##0.0_);_(* \(#,##0.0\);_(* &quot;-&quot;??_);_(@_)"/>
    <numFmt numFmtId="171" formatCode="_-&quot;$&quot;\ * #,##0_-;\-&quot;$&quot;\ * #,##0_-;_-&quot;$&quot;\ * &quot;-&quot;??_-;_-@_-"/>
    <numFmt numFmtId="172" formatCode="_-* #,##0_-;\-* #,##0_-;_-* &quot;-&quot;??_-;_-@_-"/>
  </numFmts>
  <fonts count="110" x14ac:knownFonts="1">
    <font>
      <sz val="11"/>
      <color theme="1"/>
      <name val="Calibri"/>
      <family val="2"/>
      <scheme val="minor"/>
    </font>
    <font>
      <sz val="11"/>
      <color theme="1"/>
      <name val="Calibri"/>
      <family val="2"/>
      <scheme val="minor"/>
    </font>
    <font>
      <b/>
      <sz val="12"/>
      <color theme="0"/>
      <name val="Calibri"/>
      <family val="2"/>
      <scheme val="minor"/>
    </font>
    <font>
      <sz val="12"/>
      <color theme="1"/>
      <name val="Calibri"/>
      <family val="2"/>
      <scheme val="minor"/>
    </font>
    <font>
      <sz val="11"/>
      <name val="Calibri"/>
      <family val="2"/>
      <scheme val="minor"/>
    </font>
    <font>
      <sz val="11"/>
      <color rgb="FF000000"/>
      <name val="Calibri"/>
      <family val="2"/>
    </font>
    <font>
      <b/>
      <sz val="11"/>
      <color theme="1"/>
      <name val="Calibri"/>
      <family val="2"/>
      <scheme val="minor"/>
    </font>
    <font>
      <sz val="11"/>
      <name val="Calibri"/>
      <family val="2"/>
    </font>
    <font>
      <sz val="11"/>
      <color theme="0"/>
      <name val="Calibri"/>
      <family val="2"/>
      <scheme val="minor"/>
    </font>
    <font>
      <sz val="11"/>
      <color rgb="FF000000"/>
      <name val="Calibri"/>
      <family val="2"/>
      <scheme val="minor"/>
    </font>
    <font>
      <sz val="8"/>
      <name val="Calibri"/>
      <family val="2"/>
      <scheme val="minor"/>
    </font>
    <font>
      <b/>
      <sz val="11"/>
      <color theme="0"/>
      <name val="Calibri"/>
      <family val="2"/>
      <scheme val="minor"/>
    </font>
    <font>
      <sz val="10"/>
      <name val="Arial"/>
      <family val="2"/>
    </font>
    <font>
      <b/>
      <sz val="16"/>
      <color theme="1"/>
      <name val="Calibri"/>
      <family val="2"/>
      <scheme val="minor"/>
    </font>
    <font>
      <b/>
      <sz val="18"/>
      <color theme="1"/>
      <name val="Calibri"/>
      <family val="2"/>
      <scheme val="minor"/>
    </font>
    <font>
      <b/>
      <sz val="14"/>
      <color theme="0"/>
      <name val="Calibri"/>
      <family val="2"/>
      <scheme val="minor"/>
    </font>
    <font>
      <sz val="14"/>
      <color theme="1"/>
      <name val="Calibri"/>
      <family val="2"/>
      <scheme val="minor"/>
    </font>
    <font>
      <b/>
      <sz val="10"/>
      <color rgb="FFCC00FF"/>
      <name val="Arial"/>
      <family val="2"/>
    </font>
    <font>
      <b/>
      <sz val="10"/>
      <color rgb="FFFFFFFF"/>
      <name val="Arial"/>
      <family val="2"/>
    </font>
    <font>
      <sz val="14"/>
      <name val="Calibri"/>
      <family val="2"/>
      <scheme val="minor"/>
    </font>
    <font>
      <sz val="11"/>
      <color rgb="FFFF0000"/>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4"/>
      <color theme="0"/>
      <name val="Calibri"/>
      <family val="2"/>
      <scheme val="minor"/>
    </font>
    <font>
      <sz val="11"/>
      <color theme="1"/>
      <name val="Arial Narrow"/>
      <family val="2"/>
    </font>
    <font>
      <sz val="14"/>
      <color rgb="FFFF0000"/>
      <name val="Calibri"/>
      <family val="2"/>
      <scheme val="minor"/>
    </font>
    <font>
      <sz val="11"/>
      <color rgb="FF000000"/>
      <name val="Times New Roman"/>
      <family val="1"/>
    </font>
    <font>
      <sz val="11"/>
      <name val="Arial"/>
      <family val="2"/>
    </font>
    <font>
      <sz val="11"/>
      <color rgb="FFFF0000"/>
      <name val="Arial Narrow"/>
      <family val="2"/>
    </font>
    <font>
      <b/>
      <sz val="11"/>
      <color rgb="FF000000"/>
      <name val="Calibri"/>
      <family val="2"/>
      <scheme val="minor"/>
    </font>
    <font>
      <sz val="14"/>
      <color rgb="FF000000"/>
      <name val="Calibri"/>
      <family val="2"/>
      <scheme val="minor"/>
    </font>
    <font>
      <sz val="11"/>
      <color rgb="FF000000"/>
      <name val="Arial Narrow"/>
      <family val="2"/>
    </font>
    <font>
      <sz val="11"/>
      <color rgb="FFC65911"/>
      <name val="Calibri"/>
      <family val="2"/>
      <scheme val="minor"/>
    </font>
    <font>
      <sz val="14"/>
      <name val="Calibri"/>
      <family val="2"/>
    </font>
    <font>
      <sz val="14"/>
      <color rgb="FF000000"/>
      <name val="Calibri"/>
      <family val="2"/>
    </font>
    <font>
      <sz val="11"/>
      <color rgb="FF444444"/>
      <name val="Calibri"/>
      <family val="2"/>
      <scheme val="minor"/>
    </font>
    <font>
      <sz val="11"/>
      <color rgb="FFCC0066"/>
      <name val="Calibri"/>
      <family val="2"/>
      <scheme val="minor"/>
    </font>
    <font>
      <b/>
      <sz val="14"/>
      <color rgb="FFC00000"/>
      <name val="Bierstadt Display"/>
      <family val="2"/>
    </font>
    <font>
      <sz val="11"/>
      <color theme="1"/>
      <name val="Bierstadt Display"/>
      <family val="2"/>
    </font>
    <font>
      <b/>
      <sz val="14"/>
      <color theme="1"/>
      <name val="Bierstadt Display"/>
      <family val="2"/>
    </font>
    <font>
      <sz val="14"/>
      <color theme="1"/>
      <name val="Bierstadt Display"/>
      <family val="2"/>
    </font>
    <font>
      <b/>
      <sz val="11"/>
      <color theme="0"/>
      <name val="Bierstadt Display"/>
      <family val="2"/>
    </font>
    <font>
      <b/>
      <sz val="11"/>
      <color rgb="FF000000"/>
      <name val="Bierstadt Display"/>
      <family val="2"/>
    </font>
    <font>
      <b/>
      <sz val="11"/>
      <color theme="1"/>
      <name val="Bierstadt Display"/>
      <family val="2"/>
    </font>
    <font>
      <sz val="11"/>
      <color rgb="FF000000"/>
      <name val="Bierstadt Display"/>
      <family val="2"/>
    </font>
    <font>
      <sz val="11"/>
      <name val="Bierstadt Display"/>
      <family val="2"/>
    </font>
    <font>
      <sz val="11"/>
      <color rgb="FF002060"/>
      <name val="Bierstadt Display"/>
      <family val="2"/>
    </font>
    <font>
      <sz val="11"/>
      <color rgb="FF00B0F0"/>
      <name val="Bierstadt Display"/>
      <family val="2"/>
    </font>
    <font>
      <sz val="11"/>
      <color rgb="FFFF0000"/>
      <name val="Bierstadt Display"/>
      <family val="2"/>
    </font>
    <font>
      <b/>
      <sz val="10"/>
      <color rgb="FF000000"/>
      <name val="Bierstadt Display"/>
      <family val="2"/>
    </font>
    <font>
      <b/>
      <sz val="9"/>
      <color indexed="81"/>
      <name val="Tahoma"/>
      <family val="2"/>
    </font>
    <font>
      <sz val="9"/>
      <color indexed="81"/>
      <name val="Tahoma"/>
      <family val="2"/>
    </font>
    <font>
      <sz val="11"/>
      <color rgb="FFC00000"/>
      <name val="Calibri"/>
      <family val="2"/>
      <scheme val="minor"/>
    </font>
    <font>
      <sz val="9"/>
      <color theme="1"/>
      <name val="Calibri"/>
      <family val="2"/>
      <scheme val="minor"/>
    </font>
    <font>
      <b/>
      <sz val="9"/>
      <color theme="1"/>
      <name val="Calibri"/>
      <family val="2"/>
      <scheme val="minor"/>
    </font>
    <font>
      <sz val="9"/>
      <color theme="0"/>
      <name val="Calibri"/>
      <family val="2"/>
      <scheme val="minor"/>
    </font>
    <font>
      <b/>
      <sz val="9"/>
      <color theme="0"/>
      <name val="Calibri"/>
      <family val="2"/>
      <scheme val="minor"/>
    </font>
    <font>
      <sz val="9"/>
      <name val="Calibri"/>
      <family val="2"/>
      <scheme val="minor"/>
    </font>
    <font>
      <b/>
      <sz val="9"/>
      <name val="Calibri"/>
      <family val="2"/>
      <scheme val="minor"/>
    </font>
    <font>
      <sz val="12"/>
      <color rgb="FFFF0000"/>
      <name val="Calibri"/>
      <family val="2"/>
      <scheme val="minor"/>
    </font>
    <font>
      <b/>
      <sz val="22"/>
      <color rgb="FF002060"/>
      <name val="Calibri"/>
      <family val="2"/>
      <scheme val="minor"/>
    </font>
    <font>
      <sz val="11"/>
      <color rgb="FF002060"/>
      <name val="Calibri"/>
      <family val="2"/>
      <scheme val="minor"/>
    </font>
    <font>
      <sz val="22"/>
      <color rgb="FF002060"/>
      <name val="Calibri"/>
      <family val="2"/>
      <scheme val="minor"/>
    </font>
    <font>
      <b/>
      <sz val="18"/>
      <color rgb="FF002060"/>
      <name val="Calibri"/>
      <family val="2"/>
      <scheme val="minor"/>
    </font>
    <font>
      <sz val="10"/>
      <color theme="1"/>
      <name val="Aptos"/>
      <family val="2"/>
    </font>
    <font>
      <sz val="10"/>
      <name val="Aptos"/>
      <family val="2"/>
    </font>
    <font>
      <b/>
      <sz val="10"/>
      <color theme="0"/>
      <name val="Aptos"/>
      <family val="2"/>
    </font>
    <font>
      <b/>
      <sz val="10"/>
      <color rgb="FF000000"/>
      <name val="Aptos"/>
      <family val="2"/>
    </font>
    <font>
      <b/>
      <sz val="10"/>
      <name val="Aptos"/>
      <family val="2"/>
    </font>
    <font>
      <sz val="10"/>
      <color rgb="FF000000"/>
      <name val="Aptos"/>
      <family val="2"/>
    </font>
    <font>
      <sz val="8"/>
      <color rgb="FF000000"/>
      <name val="Arial Narrow"/>
      <family val="2"/>
    </font>
    <font>
      <b/>
      <sz val="9"/>
      <color rgb="FFFFFFFF"/>
      <name val="Arial"/>
      <family val="2"/>
    </font>
    <font>
      <sz val="8"/>
      <color rgb="FF000000"/>
      <name val="Times New Roman"/>
      <family val="1"/>
    </font>
    <font>
      <b/>
      <sz val="8"/>
      <color rgb="FF000000"/>
      <name val="Times New Roman"/>
      <family val="1"/>
    </font>
    <font>
      <sz val="14"/>
      <color theme="1"/>
      <name val="Aptos"/>
      <family val="2"/>
    </font>
    <font>
      <sz val="14"/>
      <name val="Aptos"/>
      <family val="2"/>
    </font>
    <font>
      <sz val="14"/>
      <color theme="0"/>
      <name val="Aptos"/>
      <family val="2"/>
    </font>
    <font>
      <sz val="14"/>
      <color rgb="FF000000"/>
      <name val="Aptos"/>
      <family val="2"/>
    </font>
    <font>
      <sz val="10"/>
      <name val="Calibri"/>
      <family val="2"/>
    </font>
    <font>
      <sz val="10"/>
      <color rgb="FF000000"/>
      <name val="Calibri"/>
      <family val="2"/>
    </font>
    <font>
      <sz val="12"/>
      <name val="Calibri"/>
      <family val="2"/>
      <scheme val="minor"/>
    </font>
    <font>
      <sz val="12"/>
      <name val="Calibri"/>
      <family val="2"/>
    </font>
    <font>
      <sz val="18"/>
      <color rgb="FF000000"/>
      <name val="Calibri"/>
      <family val="2"/>
    </font>
    <font>
      <sz val="11"/>
      <name val="Aptos"/>
      <family val="2"/>
    </font>
    <font>
      <sz val="18"/>
      <color theme="1"/>
      <name val="Calibri"/>
      <family val="2"/>
      <scheme val="minor"/>
    </font>
    <font>
      <sz val="10"/>
      <color theme="1"/>
      <name val="Calibri"/>
      <family val="2"/>
      <scheme val="minor"/>
    </font>
    <font>
      <sz val="10"/>
      <name val="Calibri"/>
      <family val="2"/>
      <scheme val="minor"/>
    </font>
    <font>
      <sz val="12"/>
      <name val="Aptos"/>
      <family val="2"/>
    </font>
    <font>
      <b/>
      <sz val="12"/>
      <name val="Aptos"/>
      <family val="2"/>
    </font>
    <font>
      <sz val="12"/>
      <color rgb="FF000000"/>
      <name val="Aptos"/>
      <family val="2"/>
    </font>
    <font>
      <sz val="11"/>
      <name val="Calibri Light"/>
      <family val="2"/>
      <scheme val="major"/>
    </font>
    <font>
      <sz val="10"/>
      <name val="Verdana"/>
      <family val="2"/>
    </font>
    <font>
      <sz val="12"/>
      <color rgb="FF000000"/>
      <name val="Aptos Narrow"/>
      <family val="2"/>
      <charset val="1"/>
    </font>
    <font>
      <sz val="14"/>
      <color rgb="FFFF0000"/>
      <name val="Aptos"/>
      <family val="2"/>
    </font>
    <font>
      <b/>
      <sz val="18"/>
      <name val="Calibri"/>
      <family val="2"/>
      <scheme val="minor"/>
    </font>
    <font>
      <sz val="11"/>
      <color rgb="FFFFFFFF"/>
      <name val="Calibri"/>
      <family val="2"/>
      <scheme val="minor"/>
    </font>
    <font>
      <sz val="18"/>
      <color rgb="FF000000"/>
      <name val="Calibri"/>
      <family val="2"/>
      <scheme val="minor"/>
    </font>
    <font>
      <sz val="10"/>
      <color rgb="FF000000"/>
      <name val="Calibri"/>
      <family val="2"/>
      <scheme val="minor"/>
    </font>
    <font>
      <sz val="11"/>
      <color rgb="FF000000"/>
      <name val="Aptos"/>
      <family val="2"/>
    </font>
    <font>
      <sz val="18"/>
      <color rgb="FF000000"/>
      <name val="Aptos"/>
      <family val="2"/>
    </font>
    <font>
      <sz val="10"/>
      <color rgb="FFFF0000"/>
      <name val="Aptos"/>
      <family val="2"/>
    </font>
    <font>
      <sz val="14"/>
      <color rgb="FFFFFFFF"/>
      <name val="Aptos"/>
      <family val="2"/>
    </font>
    <font>
      <sz val="14"/>
      <name val="Aptos"/>
    </font>
    <font>
      <sz val="14"/>
      <color rgb="FFFFFFFF"/>
      <name val="Aptos"/>
    </font>
    <font>
      <sz val="14"/>
      <color rgb="FF000000"/>
      <name val="Aptos"/>
    </font>
    <font>
      <sz val="11"/>
      <name val="Calibri Light"/>
      <family val="2"/>
    </font>
    <font>
      <sz val="11"/>
      <color rgb="FFFFFFFF"/>
      <name val="Calibri Light"/>
      <family val="2"/>
    </font>
    <font>
      <sz val="10"/>
      <name val="Verdana"/>
      <family val="2"/>
    </font>
    <font>
      <sz val="12"/>
      <color rgb="FF000000"/>
      <name val="Aptos Narrow"/>
    </font>
  </fonts>
  <fills count="70">
    <fill>
      <patternFill patternType="none"/>
    </fill>
    <fill>
      <patternFill patternType="gray125"/>
    </fill>
    <fill>
      <patternFill patternType="solid">
        <fgColor rgb="FF0066CC"/>
        <bgColor indexed="64"/>
      </patternFill>
    </fill>
    <fill>
      <patternFill patternType="solid">
        <fgColor rgb="FF00B050"/>
        <bgColor indexed="64"/>
      </patternFill>
    </fill>
    <fill>
      <patternFill patternType="solid">
        <fgColor theme="4"/>
        <bgColor theme="4"/>
      </patternFill>
    </fill>
    <fill>
      <patternFill patternType="solid">
        <fgColor theme="0"/>
        <bgColor indexed="64"/>
      </patternFill>
    </fill>
    <fill>
      <patternFill patternType="solid">
        <fgColor rgb="FF7030A0"/>
        <bgColor indexed="64"/>
      </patternFill>
    </fill>
    <fill>
      <patternFill patternType="solid">
        <fgColor rgb="FFFFFF00"/>
        <bgColor indexed="64"/>
      </patternFill>
    </fill>
    <fill>
      <patternFill patternType="solid">
        <fgColor rgb="FF00B0F0"/>
        <bgColor indexed="64"/>
      </patternFill>
    </fill>
    <fill>
      <patternFill patternType="solid">
        <fgColor rgb="FF002060"/>
        <bgColor indexed="64"/>
      </patternFill>
    </fill>
    <fill>
      <patternFill patternType="solid">
        <fgColor rgb="FF007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rgb="FFCC0066"/>
        <bgColor indexed="64"/>
      </patternFill>
    </fill>
    <fill>
      <patternFill patternType="solid">
        <fgColor rgb="FFCCECFF"/>
        <bgColor indexed="64"/>
      </patternFill>
    </fill>
    <fill>
      <patternFill patternType="solid">
        <fgColor rgb="FFCC0066"/>
        <bgColor theme="4"/>
      </patternFill>
    </fill>
    <fill>
      <patternFill patternType="solid">
        <fgColor theme="8" tint="-0.499984740745262"/>
        <bgColor indexed="64"/>
      </patternFill>
    </fill>
    <fill>
      <patternFill patternType="solid">
        <fgColor rgb="FF009999"/>
        <bgColor indexed="64"/>
      </patternFill>
    </fill>
    <fill>
      <patternFill patternType="solid">
        <fgColor rgb="FFCC00FF"/>
        <bgColor indexed="64"/>
      </patternFill>
    </fill>
    <fill>
      <patternFill patternType="solid">
        <fgColor theme="8" tint="-0.249977111117893"/>
        <bgColor theme="4"/>
      </patternFill>
    </fill>
    <fill>
      <patternFill patternType="solid">
        <fgColor theme="0" tint="-4.9989318521683403E-2"/>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rgb="FF305496"/>
        <bgColor theme="4"/>
      </patternFill>
    </fill>
    <fill>
      <patternFill patternType="solid">
        <fgColor rgb="FF1F4E78"/>
        <bgColor indexed="64"/>
      </patternFill>
    </fill>
    <fill>
      <patternFill patternType="solid">
        <fgColor theme="2"/>
        <bgColor indexed="64"/>
      </patternFill>
    </fill>
    <fill>
      <patternFill patternType="solid">
        <fgColor rgb="FFC00000"/>
        <bgColor indexed="64"/>
      </patternFill>
    </fill>
    <fill>
      <patternFill patternType="solid">
        <fgColor theme="9" tint="0.59999389629810485"/>
        <bgColor indexed="64"/>
      </patternFill>
    </fill>
    <fill>
      <patternFill patternType="solid">
        <fgColor rgb="FFFFF2CC"/>
        <bgColor indexed="64"/>
      </patternFill>
    </fill>
    <fill>
      <patternFill patternType="solid">
        <fgColor rgb="FFFFFFFF"/>
        <bgColor rgb="FF000000"/>
      </patternFill>
    </fill>
    <fill>
      <patternFill patternType="solid">
        <fgColor rgb="FFFFCCFF"/>
        <bgColor indexed="64"/>
      </patternFill>
    </fill>
    <fill>
      <patternFill patternType="solid">
        <fgColor rgb="FFFF000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00B0F0"/>
        <bgColor theme="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rgb="FFC65911"/>
        <bgColor indexed="64"/>
      </patternFill>
    </fill>
    <fill>
      <patternFill patternType="solid">
        <fgColor rgb="FFFF669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rgb="FF1F4E78"/>
        <bgColor theme="4"/>
      </patternFill>
    </fill>
    <fill>
      <patternFill patternType="solid">
        <fgColor theme="4" tint="-0.249977111117893"/>
        <bgColor indexed="64"/>
      </patternFill>
    </fill>
    <fill>
      <patternFill patternType="solid">
        <fgColor rgb="FFFF6600"/>
        <bgColor indexed="64"/>
      </patternFill>
    </fill>
    <fill>
      <patternFill patternType="solid">
        <fgColor rgb="FF7030A0"/>
        <bgColor theme="4"/>
      </patternFill>
    </fill>
    <fill>
      <patternFill patternType="solid">
        <fgColor rgb="FF954ECA"/>
        <bgColor indexed="64"/>
      </patternFill>
    </fill>
    <fill>
      <patternFill patternType="solid">
        <fgColor theme="9"/>
        <bgColor indexed="64"/>
      </patternFill>
    </fill>
    <fill>
      <patternFill patternType="solid">
        <fgColor rgb="FF954ECA"/>
        <bgColor theme="4"/>
      </patternFill>
    </fill>
    <fill>
      <patternFill patternType="solid">
        <fgColor theme="9"/>
        <bgColor theme="4"/>
      </patternFill>
    </fill>
    <fill>
      <patternFill patternType="solid">
        <fgColor rgb="FF70AD47"/>
        <bgColor indexed="64"/>
      </patternFill>
    </fill>
    <fill>
      <patternFill patternType="solid">
        <fgColor theme="0" tint="-0.34998626667073579"/>
        <bgColor indexed="64"/>
      </patternFill>
    </fill>
    <fill>
      <patternFill patternType="solid">
        <fgColor rgb="FF4472C4"/>
        <bgColor indexed="64"/>
      </patternFill>
    </fill>
    <fill>
      <patternFill patternType="solid">
        <fgColor theme="3" tint="-0.249977111117893"/>
        <bgColor theme="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2D77C2"/>
        <bgColor rgb="FF2D77C2"/>
      </patternFill>
    </fill>
    <fill>
      <patternFill patternType="solid">
        <fgColor rgb="FFFFFF00"/>
        <bgColor rgb="FF000000"/>
      </patternFill>
    </fill>
    <fill>
      <patternFill patternType="solid">
        <fgColor theme="0"/>
        <bgColor rgb="FF000000"/>
      </patternFill>
    </fill>
    <fill>
      <patternFill patternType="solid">
        <fgColor rgb="FFCCECFF"/>
        <bgColor rgb="FF000000"/>
      </patternFill>
    </fill>
    <fill>
      <patternFill patternType="solid">
        <fgColor rgb="FFF2F2F2"/>
        <bgColor rgb="FF000000"/>
      </patternFill>
    </fill>
    <fill>
      <patternFill patternType="solid">
        <fgColor rgb="FFFCE4D6"/>
        <bgColor rgb="FF000000"/>
      </patternFill>
    </fill>
    <fill>
      <patternFill patternType="solid">
        <fgColor rgb="FFE7E6E6"/>
        <bgColor rgb="FF000000"/>
      </patternFill>
    </fill>
  </fills>
  <borders count="61">
    <border>
      <left/>
      <right/>
      <top/>
      <bottom/>
      <diagonal/>
    </border>
    <border>
      <left style="thin">
        <color theme="0"/>
      </left>
      <right/>
      <top style="thin">
        <color theme="0"/>
      </top>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thin">
        <color rgb="FF000000"/>
      </left>
      <right style="thin">
        <color rgb="FF000000"/>
      </right>
      <top/>
      <bottom style="thin">
        <color rgb="FF000000"/>
      </bottom>
      <diagonal/>
    </border>
    <border>
      <left style="thin">
        <color theme="4" tint="0.39997558519241921"/>
      </left>
      <right style="thin">
        <color theme="4" tint="0.39997558519241921"/>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0"/>
      </right>
      <top/>
      <bottom style="thin">
        <color theme="0"/>
      </bottom>
      <diagonal/>
    </border>
    <border>
      <left/>
      <right/>
      <top style="thin">
        <color theme="0"/>
      </top>
      <bottom/>
      <diagonal/>
    </border>
    <border>
      <left/>
      <right/>
      <top/>
      <bottom style="thick">
        <color theme="0"/>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0"/>
      </right>
      <top style="thin">
        <color theme="0"/>
      </top>
      <bottom style="thin">
        <color theme="0"/>
      </bottom>
      <diagonal/>
    </border>
    <border>
      <left style="thin">
        <color indexed="64"/>
      </left>
      <right/>
      <top/>
      <bottom style="thin">
        <color indexed="64"/>
      </bottom>
      <diagonal/>
    </border>
    <border>
      <left/>
      <right style="thin">
        <color indexed="64"/>
      </right>
      <top/>
      <bottom style="thin">
        <color indexed="64"/>
      </bottom>
      <diagonal/>
    </border>
    <border>
      <left style="thin">
        <color rgb="FF002060"/>
      </left>
      <right/>
      <top style="thin">
        <color rgb="FF002060"/>
      </top>
      <bottom style="thin">
        <color rgb="FF002060"/>
      </bottom>
      <diagonal/>
    </border>
    <border>
      <left style="thin">
        <color rgb="FFB0C4DE"/>
      </left>
      <right style="thin">
        <color rgb="FFB0C4DE"/>
      </right>
      <top style="thin">
        <color rgb="FFB0C4DE"/>
      </top>
      <bottom style="thin">
        <color rgb="FFB0C4DE"/>
      </bottom>
      <diagonal/>
    </border>
    <border>
      <left/>
      <right style="thin">
        <color theme="2" tint="-0.249977111117893"/>
      </right>
      <top style="thin">
        <color theme="2" tint="-0.249977111117893"/>
      </top>
      <bottom style="thin">
        <color theme="2" tint="-0.249977111117893"/>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right/>
      <top style="thin">
        <color theme="4" tint="0.39997558519241921"/>
      </top>
      <bottom style="thin">
        <color theme="4" tint="0.39997558519241921"/>
      </bottom>
      <diagonal/>
    </border>
    <border>
      <left style="thin">
        <color theme="2" tint="-0.249977111117893"/>
      </left>
      <right style="thin">
        <color theme="2" tint="-0.249977111117893"/>
      </right>
      <top/>
      <bottom style="thin">
        <color theme="2" tint="-0.249977111117893"/>
      </bottom>
      <diagonal/>
    </border>
    <border>
      <left style="thin">
        <color theme="4" tint="0.39997558519241921"/>
      </left>
      <right/>
      <top style="thin">
        <color theme="4" tint="0.39997558519241921"/>
      </top>
      <bottom/>
      <diagonal/>
    </border>
    <border>
      <left style="thin">
        <color rgb="FFFFFFFF"/>
      </left>
      <right style="thin">
        <color rgb="FFFFFFFF"/>
      </right>
      <top/>
      <bottom style="thin">
        <color rgb="FFFFFFFF"/>
      </bottom>
      <diagonal/>
    </border>
    <border>
      <left style="thin">
        <color theme="2" tint="-0.249977111117893"/>
      </left>
      <right/>
      <top/>
      <bottom style="thin">
        <color theme="2" tint="-0.249977111117893"/>
      </bottom>
      <diagonal/>
    </border>
    <border>
      <left/>
      <right style="thin">
        <color rgb="FF000000"/>
      </right>
      <top style="thin">
        <color rgb="FF000000"/>
      </top>
      <bottom style="thin">
        <color rgb="FF000000"/>
      </bottom>
      <diagonal/>
    </border>
    <border>
      <left/>
      <right/>
      <top/>
      <bottom style="thin">
        <color indexed="64"/>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2060"/>
      </left>
      <right/>
      <top/>
      <bottom style="thin">
        <color rgb="FF002060"/>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rgb="FF000000"/>
      </left>
      <right style="thin">
        <color rgb="FF000000"/>
      </right>
      <top style="thin">
        <color rgb="FF000000"/>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diagonal/>
    </border>
    <border>
      <left style="thin">
        <color indexed="64"/>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2060"/>
      </left>
      <right/>
      <top style="thin">
        <color rgb="FF002060"/>
      </top>
      <bottom/>
      <diagonal/>
    </border>
    <border>
      <left style="thin">
        <color rgb="FF000000"/>
      </left>
      <right style="thin">
        <color rgb="FF002060"/>
      </right>
      <top style="thin">
        <color rgb="FF002060"/>
      </top>
      <bottom/>
      <diagonal/>
    </border>
    <border>
      <left style="thin">
        <color rgb="FF002060"/>
      </left>
      <right style="thin">
        <color indexed="64"/>
      </right>
      <top style="thin">
        <color rgb="FF002060"/>
      </top>
      <bottom/>
      <diagonal/>
    </border>
  </borders>
  <cellStyleXfs count="368">
    <xf numFmtId="0" fontId="0"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9" fillId="0" borderId="0"/>
    <xf numFmtId="165"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2" fillId="0" borderId="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1" fillId="0" borderId="0"/>
    <xf numFmtId="0" fontId="9" fillId="0" borderId="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985">
    <xf numFmtId="0" fontId="0" fillId="0" borderId="0" xfId="0"/>
    <xf numFmtId="0" fontId="0" fillId="0" borderId="0" xfId="0" applyAlignment="1">
      <alignment horizontal="left"/>
    </xf>
    <xf numFmtId="0" fontId="0" fillId="0" borderId="0" xfId="0" applyAlignment="1">
      <alignment horizontal="left" indent="1"/>
    </xf>
    <xf numFmtId="0" fontId="0" fillId="7" borderId="0" xfId="0" applyFill="1"/>
    <xf numFmtId="0" fontId="0" fillId="0" borderId="0" xfId="0" applyAlignment="1">
      <alignment horizontal="center"/>
    </xf>
    <xf numFmtId="1" fontId="0" fillId="0" borderId="0" xfId="0" applyNumberFormat="1"/>
    <xf numFmtId="0" fontId="8" fillId="6" borderId="0" xfId="0" applyFont="1" applyFill="1" applyAlignment="1">
      <alignment horizontal="left" indent="1"/>
    </xf>
    <xf numFmtId="0" fontId="0" fillId="7" borderId="0" xfId="0" applyFill="1" applyAlignment="1">
      <alignment horizontal="left" indent="1"/>
    </xf>
    <xf numFmtId="0" fontId="8" fillId="3" borderId="0" xfId="0" applyFont="1" applyFill="1" applyAlignment="1">
      <alignment horizontal="left" indent="1"/>
    </xf>
    <xf numFmtId="0" fontId="0" fillId="8" borderId="0" xfId="0" applyFill="1" applyAlignment="1">
      <alignment horizontal="left" indent="1"/>
    </xf>
    <xf numFmtId="0" fontId="11" fillId="9" borderId="0" xfId="0" applyFont="1" applyFill="1" applyAlignment="1">
      <alignment horizontal="left"/>
    </xf>
    <xf numFmtId="0" fontId="6" fillId="0" borderId="0" xfId="0" applyFont="1"/>
    <xf numFmtId="0" fontId="11" fillId="9" borderId="0" xfId="0" applyFont="1" applyFill="1" applyAlignment="1">
      <alignment horizontal="center"/>
    </xf>
    <xf numFmtId="0" fontId="2" fillId="2" borderId="3" xfId="0" applyFont="1" applyFill="1" applyBorder="1" applyAlignment="1">
      <alignment horizontal="center"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13" fillId="7" borderId="0" xfId="0" applyFont="1" applyFill="1" applyAlignment="1">
      <alignment horizontal="left" indent="1"/>
    </xf>
    <xf numFmtId="0" fontId="14" fillId="7" borderId="0" xfId="0" applyFont="1" applyFill="1" applyAlignment="1">
      <alignment horizontal="left" indent="1"/>
    </xf>
    <xf numFmtId="0" fontId="2" fillId="2" borderId="8" xfId="0" applyFont="1" applyFill="1" applyBorder="1" applyAlignment="1">
      <alignment horizontal="center" vertical="center"/>
    </xf>
    <xf numFmtId="0" fontId="0" fillId="0" borderId="0" xfId="0" applyAlignment="1">
      <alignment vertical="center"/>
    </xf>
    <xf numFmtId="0" fontId="6" fillId="7" borderId="0" xfId="0" applyFont="1" applyFill="1"/>
    <xf numFmtId="0" fontId="11" fillId="10" borderId="0" xfId="0" applyFont="1" applyFill="1"/>
    <xf numFmtId="49" fontId="0" fillId="0" borderId="0" xfId="0" applyNumberFormat="1" applyAlignment="1">
      <alignment horizontal="center" vertical="center"/>
    </xf>
    <xf numFmtId="0" fontId="0" fillId="0" borderId="0" xfId="0" applyAlignment="1">
      <alignment horizontal="left" vertical="center"/>
    </xf>
    <xf numFmtId="0" fontId="12" fillId="0" borderId="0" xfId="132"/>
    <xf numFmtId="0" fontId="0" fillId="0" borderId="2" xfId="0" applyBorder="1" applyAlignment="1">
      <alignment horizontal="left" vertical="center"/>
    </xf>
    <xf numFmtId="0" fontId="0" fillId="0" borderId="11" xfId="0" applyBorder="1" applyAlignment="1">
      <alignment horizontal="left" vertical="center"/>
    </xf>
    <xf numFmtId="0" fontId="19" fillId="0" borderId="0" xfId="0" applyFont="1" applyAlignment="1">
      <alignment horizontal="left" vertical="center" readingOrder="1"/>
    </xf>
    <xf numFmtId="49" fontId="0" fillId="0" borderId="0" xfId="0" applyNumberFormat="1" applyAlignment="1">
      <alignment horizontal="center"/>
    </xf>
    <xf numFmtId="0" fontId="0" fillId="0" borderId="0" xfId="0" applyAlignment="1">
      <alignment horizontal="justify" vertical="center"/>
    </xf>
    <xf numFmtId="1" fontId="2" fillId="2" borderId="3" xfId="0" applyNumberFormat="1" applyFont="1" applyFill="1" applyBorder="1" applyAlignment="1">
      <alignment horizontal="center" vertical="center"/>
    </xf>
    <xf numFmtId="1" fontId="2" fillId="2" borderId="0" xfId="0" applyNumberFormat="1" applyFont="1" applyFill="1" applyAlignment="1">
      <alignment horizontal="center" vertical="center"/>
    </xf>
    <xf numFmtId="1" fontId="2" fillId="2" borderId="10" xfId="0" applyNumberFormat="1" applyFont="1" applyFill="1" applyBorder="1" applyAlignment="1">
      <alignment horizontal="center" vertical="center"/>
    </xf>
    <xf numFmtId="1" fontId="2" fillId="2" borderId="10" xfId="0" applyNumberFormat="1" applyFont="1" applyFill="1" applyBorder="1" applyAlignment="1">
      <alignment horizontal="left" vertical="center"/>
    </xf>
    <xf numFmtId="0" fontId="11" fillId="4" borderId="12" xfId="0" applyFont="1" applyFill="1" applyBorder="1" applyAlignment="1">
      <alignment horizontal="center"/>
    </xf>
    <xf numFmtId="0" fontId="11" fillId="4" borderId="12" xfId="0" applyFont="1" applyFill="1" applyBorder="1" applyAlignment="1">
      <alignment horizontal="left"/>
    </xf>
    <xf numFmtId="0" fontId="11" fillId="4" borderId="13" xfId="0" applyFont="1" applyFill="1" applyBorder="1" applyAlignment="1">
      <alignment horizontal="center"/>
    </xf>
    <xf numFmtId="0" fontId="8" fillId="22" borderId="0" xfId="0" applyFont="1" applyFill="1"/>
    <xf numFmtId="0" fontId="0" fillId="22" borderId="0" xfId="0" applyFill="1"/>
    <xf numFmtId="0" fontId="11" fillId="22" borderId="12" xfId="0" applyFont="1" applyFill="1" applyBorder="1"/>
    <xf numFmtId="0" fontId="0" fillId="23" borderId="14" xfId="0" applyFill="1" applyBorder="1"/>
    <xf numFmtId="0" fontId="0" fillId="0" borderId="13" xfId="0" applyBorder="1" applyAlignment="1">
      <alignment horizontal="left"/>
    </xf>
    <xf numFmtId="0" fontId="6" fillId="0" borderId="0" xfId="0" applyFont="1" applyAlignment="1">
      <alignment horizontal="left"/>
    </xf>
    <xf numFmtId="0" fontId="6" fillId="0" borderId="13" xfId="0" applyFont="1" applyBorder="1" applyAlignment="1">
      <alignment horizontal="left"/>
    </xf>
    <xf numFmtId="0" fontId="11" fillId="22" borderId="13" xfId="0" applyFont="1" applyFill="1" applyBorder="1"/>
    <xf numFmtId="0" fontId="0" fillId="5" borderId="0" xfId="0" applyFill="1" applyAlignment="1">
      <alignment horizontal="left" vertical="center"/>
    </xf>
    <xf numFmtId="0" fontId="0" fillId="0" borderId="0" xfId="0" applyAlignment="1">
      <alignment vertical="center" wrapText="1"/>
    </xf>
    <xf numFmtId="0" fontId="0" fillId="0" borderId="0" xfId="0" applyAlignment="1" applyProtection="1">
      <alignment vertical="center"/>
      <protection locked="0"/>
    </xf>
    <xf numFmtId="0" fontId="0" fillId="21" borderId="0" xfId="0" applyFill="1" applyAlignment="1">
      <alignment vertical="center"/>
    </xf>
    <xf numFmtId="0" fontId="0" fillId="21" borderId="0" xfId="0" applyFill="1" applyAlignment="1">
      <alignment horizontal="center" vertical="center"/>
    </xf>
    <xf numFmtId="0" fontId="0" fillId="5" borderId="0" xfId="0" applyFill="1" applyAlignment="1" applyProtection="1">
      <alignment vertical="center"/>
      <protection locked="0"/>
    </xf>
    <xf numFmtId="0" fontId="0" fillId="0" borderId="0" xfId="0" applyAlignment="1" applyProtection="1">
      <alignment horizontal="center"/>
      <protection locked="0"/>
    </xf>
    <xf numFmtId="0" fontId="11" fillId="0" borderId="0" xfId="0" applyFont="1" applyAlignment="1">
      <alignment horizontal="center"/>
    </xf>
    <xf numFmtId="0" fontId="11" fillId="27" borderId="0" xfId="0" applyFont="1" applyFill="1" applyAlignment="1">
      <alignment horizontal="center"/>
    </xf>
    <xf numFmtId="0" fontId="4" fillId="0" borderId="0" xfId="0" applyFont="1"/>
    <xf numFmtId="0" fontId="21" fillId="0" borderId="0" xfId="0" applyFont="1" applyAlignment="1">
      <alignment horizontal="center"/>
    </xf>
    <xf numFmtId="0" fontId="22" fillId="7" borderId="0" xfId="0" applyFont="1" applyFill="1"/>
    <xf numFmtId="0" fontId="0" fillId="28" borderId="0" xfId="0" applyFill="1"/>
    <xf numFmtId="0" fontId="8" fillId="27" borderId="0" xfId="0" applyFont="1" applyFill="1"/>
    <xf numFmtId="0" fontId="11" fillId="27" borderId="0" xfId="0" applyFont="1" applyFill="1" applyAlignment="1">
      <alignment horizontal="left"/>
    </xf>
    <xf numFmtId="0" fontId="20" fillId="0" borderId="0" xfId="0" applyFont="1"/>
    <xf numFmtId="0" fontId="23" fillId="0" borderId="0" xfId="0" applyFont="1"/>
    <xf numFmtId="0" fontId="0" fillId="0" borderId="8" xfId="0" applyBorder="1" applyAlignment="1">
      <alignment horizontal="center"/>
    </xf>
    <xf numFmtId="0" fontId="20" fillId="0" borderId="0" xfId="0" applyFont="1" applyAlignment="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Protection="1">
      <protection locked="0"/>
    </xf>
    <xf numFmtId="0" fontId="0" fillId="0" borderId="0" xfId="0" applyProtection="1">
      <protection locked="0"/>
    </xf>
    <xf numFmtId="0" fontId="6" fillId="0" borderId="0" xfId="0" applyFont="1" applyAlignment="1" applyProtection="1">
      <alignment horizontal="center" vertical="center"/>
      <protection locked="0"/>
    </xf>
    <xf numFmtId="0" fontId="15" fillId="16" borderId="6" xfId="0" applyFont="1" applyFill="1" applyBorder="1" applyAlignment="1">
      <alignment vertical="center"/>
    </xf>
    <xf numFmtId="0" fontId="16" fillId="0" borderId="0" xfId="0" applyFont="1"/>
    <xf numFmtId="0" fontId="2" fillId="16" borderId="5" xfId="0" applyFont="1" applyFill="1" applyBorder="1" applyAlignment="1">
      <alignment vertical="center"/>
    </xf>
    <xf numFmtId="0" fontId="3" fillId="0" borderId="0" xfId="0" applyFont="1"/>
    <xf numFmtId="0" fontId="2" fillId="16" borderId="10" xfId="0" applyFont="1" applyFill="1" applyBorder="1" applyAlignment="1">
      <alignment vertical="center"/>
    </xf>
    <xf numFmtId="0" fontId="2" fillId="20" borderId="5" xfId="0" applyFont="1" applyFill="1" applyBorder="1" applyAlignment="1" applyProtection="1">
      <alignment horizontal="center" vertical="center"/>
      <protection locked="0"/>
    </xf>
    <xf numFmtId="0" fontId="4" fillId="15" borderId="0" xfId="0" applyFont="1" applyFill="1" applyAlignment="1">
      <alignment horizontal="left" vertical="center"/>
    </xf>
    <xf numFmtId="0" fontId="0" fillId="21" borderId="0" xfId="0" applyFill="1" applyAlignment="1">
      <alignment horizontal="left" vertical="center"/>
    </xf>
    <xf numFmtId="1" fontId="0" fillId="21" borderId="0" xfId="0" applyNumberFormat="1" applyFill="1" applyAlignment="1">
      <alignment horizontal="center" vertical="center"/>
    </xf>
    <xf numFmtId="0" fontId="5" fillId="0" borderId="0" xfId="0" applyFont="1" applyAlignment="1">
      <alignment vertical="center"/>
    </xf>
    <xf numFmtId="0" fontId="25" fillId="0" borderId="0" xfId="0" applyFont="1" applyAlignment="1">
      <alignment horizontal="left" vertical="center"/>
    </xf>
    <xf numFmtId="0" fontId="4" fillId="15" borderId="0" xfId="0" applyFont="1" applyFill="1" applyAlignment="1" applyProtection="1">
      <alignment horizontal="left" vertical="center"/>
      <protection locked="0"/>
    </xf>
    <xf numFmtId="0" fontId="6" fillId="0" borderId="0" xfId="0" applyFont="1" applyAlignment="1">
      <alignment horizontal="center" vertical="center"/>
    </xf>
    <xf numFmtId="0" fontId="5" fillId="0" borderId="0" xfId="0" applyFont="1" applyAlignment="1">
      <alignment horizontal="left" vertical="center"/>
    </xf>
    <xf numFmtId="0" fontId="7"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4" fillId="26" borderId="0" xfId="0" applyFont="1" applyFill="1" applyAlignment="1">
      <alignment horizontal="left" vertical="center"/>
    </xf>
    <xf numFmtId="0" fontId="9" fillId="29" borderId="0" xfId="0" applyFont="1" applyFill="1" applyAlignment="1">
      <alignment horizontal="left" vertical="center"/>
    </xf>
    <xf numFmtId="0" fontId="0" fillId="0" borderId="0" xfId="0" applyAlignment="1" applyProtection="1">
      <alignment horizontal="left"/>
      <protection locked="0"/>
    </xf>
    <xf numFmtId="0" fontId="6" fillId="0" borderId="0" xfId="0" applyFont="1" applyAlignment="1" applyProtection="1">
      <alignment horizontal="left"/>
      <protection locked="0"/>
    </xf>
    <xf numFmtId="0" fontId="0" fillId="31" borderId="0" xfId="0" applyFill="1" applyAlignment="1">
      <alignment vertical="center"/>
    </xf>
    <xf numFmtId="0" fontId="20" fillId="0" borderId="0" xfId="0" applyFont="1" applyAlignment="1" applyProtection="1">
      <alignment vertical="center"/>
      <protection locked="0"/>
    </xf>
    <xf numFmtId="0" fontId="20" fillId="7" borderId="0" xfId="0" applyFont="1" applyFill="1" applyAlignment="1" applyProtection="1">
      <alignment vertical="center"/>
      <protection locked="0"/>
    </xf>
    <xf numFmtId="0" fontId="0" fillId="7" borderId="0" xfId="0" applyFill="1" applyAlignment="1" applyProtection="1">
      <alignment vertical="center"/>
      <protection locked="0"/>
    </xf>
    <xf numFmtId="0" fontId="2" fillId="16" borderId="0" xfId="0" applyFont="1" applyFill="1" applyAlignment="1">
      <alignment vertical="center"/>
    </xf>
    <xf numFmtId="0" fontId="6" fillId="11" borderId="0" xfId="0" applyFont="1" applyFill="1"/>
    <xf numFmtId="0" fontId="0" fillId="23" borderId="15" xfId="0" applyFill="1" applyBorder="1"/>
    <xf numFmtId="0" fontId="0" fillId="0" borderId="15" xfId="0" applyBorder="1"/>
    <xf numFmtId="0" fontId="11" fillId="33" borderId="0" xfId="0" applyFont="1" applyFill="1" applyAlignment="1">
      <alignment horizontal="center"/>
    </xf>
    <xf numFmtId="0" fontId="20" fillId="0" borderId="15" xfId="0" applyFont="1" applyBorder="1"/>
    <xf numFmtId="0" fontId="20" fillId="23" borderId="15" xfId="0" applyFont="1" applyFill="1" applyBorder="1"/>
    <xf numFmtId="0" fontId="11" fillId="4" borderId="0" xfId="0" applyFont="1" applyFill="1" applyAlignment="1">
      <alignment horizontal="center"/>
    </xf>
    <xf numFmtId="0" fontId="0" fillId="31" borderId="0" xfId="0" applyFill="1"/>
    <xf numFmtId="0" fontId="0" fillId="0" borderId="16" xfId="0" applyBorder="1"/>
    <xf numFmtId="0" fontId="0" fillId="5" borderId="0" xfId="0" applyFill="1" applyAlignment="1" applyProtection="1">
      <alignment horizontal="left" vertical="center" wrapText="1"/>
      <protection locked="0"/>
    </xf>
    <xf numFmtId="0" fontId="6" fillId="5" borderId="0" xfId="0" applyFont="1" applyFill="1" applyProtection="1">
      <protection locked="0"/>
    </xf>
    <xf numFmtId="0" fontId="0" fillId="5" borderId="0" xfId="0" applyFill="1" applyAlignment="1" applyProtection="1">
      <alignment horizontal="center" vertical="center"/>
      <protection locked="0"/>
    </xf>
    <xf numFmtId="0" fontId="8" fillId="34" borderId="0" xfId="0" applyFont="1" applyFill="1" applyAlignment="1">
      <alignment horizontal="left" vertical="center"/>
    </xf>
    <xf numFmtId="0" fontId="8" fillId="34" borderId="0" xfId="0" applyFont="1" applyFill="1" applyAlignment="1">
      <alignment horizontal="center" vertical="center"/>
    </xf>
    <xf numFmtId="0" fontId="8" fillId="0" borderId="0" xfId="0" applyFont="1" applyAlignment="1">
      <alignment horizontal="center"/>
    </xf>
    <xf numFmtId="0" fontId="2" fillId="24" borderId="0" xfId="0" applyFont="1" applyFill="1" applyAlignment="1">
      <alignment horizontal="center" vertical="center" wrapText="1"/>
    </xf>
    <xf numFmtId="0" fontId="3" fillId="0" borderId="0" xfId="0" applyFont="1" applyAlignment="1">
      <alignment wrapText="1"/>
    </xf>
    <xf numFmtId="0" fontId="4" fillId="0" borderId="0" xfId="0" applyFont="1" applyAlignment="1" applyProtection="1">
      <alignment vertical="center"/>
      <protection locked="0"/>
    </xf>
    <xf numFmtId="0" fontId="6" fillId="7" borderId="0" xfId="0" applyFont="1" applyFill="1" applyProtection="1">
      <protection locked="0"/>
    </xf>
    <xf numFmtId="4" fontId="0" fillId="0" borderId="0" xfId="0" applyNumberFormat="1" applyProtection="1">
      <protection locked="0"/>
    </xf>
    <xf numFmtId="0" fontId="0" fillId="31" borderId="0" xfId="0" applyFill="1" applyAlignment="1" applyProtection="1">
      <alignment vertical="center"/>
      <protection locked="0"/>
    </xf>
    <xf numFmtId="0" fontId="0" fillId="0" borderId="0" xfId="0" applyAlignment="1" applyProtection="1">
      <alignment vertical="center" wrapText="1"/>
      <protection locked="0"/>
    </xf>
    <xf numFmtId="14" fontId="0" fillId="0" borderId="0" xfId="0" applyNumberFormat="1" applyAlignment="1" applyProtection="1">
      <alignment vertical="center" wrapText="1"/>
      <protection locked="0"/>
    </xf>
    <xf numFmtId="0" fontId="0" fillId="7" borderId="0" xfId="0" applyFill="1" applyAlignment="1" applyProtection="1">
      <alignment vertical="center" wrapText="1"/>
      <protection locked="0"/>
    </xf>
    <xf numFmtId="14" fontId="0" fillId="0" borderId="0" xfId="0" applyNumberFormat="1" applyAlignment="1" applyProtection="1">
      <alignment vertical="center"/>
      <protection locked="0"/>
    </xf>
    <xf numFmtId="0" fontId="0" fillId="7" borderId="0" xfId="0" applyFill="1" applyAlignment="1">
      <alignment vertical="center"/>
    </xf>
    <xf numFmtId="0" fontId="0" fillId="3" borderId="0" xfId="0" applyFill="1" applyAlignment="1" applyProtection="1">
      <alignment vertical="center"/>
      <protection locked="0"/>
    </xf>
    <xf numFmtId="14" fontId="0" fillId="0" borderId="0" xfId="0" applyNumberFormat="1" applyAlignment="1">
      <alignment vertical="center"/>
    </xf>
    <xf numFmtId="0" fontId="20" fillId="0" borderId="0" xfId="0" applyFont="1" applyAlignment="1">
      <alignment horizontal="center"/>
    </xf>
    <xf numFmtId="0" fontId="20" fillId="21" borderId="0" xfId="0" applyFont="1" applyFill="1" applyAlignment="1">
      <alignment vertical="center"/>
    </xf>
    <xf numFmtId="43" fontId="0" fillId="0" borderId="0" xfId="183" applyFont="1" applyBorder="1" applyAlignment="1" applyProtection="1">
      <alignment vertical="center"/>
    </xf>
    <xf numFmtId="0" fontId="0" fillId="5" borderId="0" xfId="0" applyFill="1" applyAlignment="1">
      <alignment vertical="center"/>
    </xf>
    <xf numFmtId="0" fontId="4" fillId="0" borderId="0" xfId="0" applyFont="1" applyAlignment="1">
      <alignment horizontal="center" vertical="center"/>
    </xf>
    <xf numFmtId="43" fontId="0" fillId="0" borderId="0" xfId="0" applyNumberFormat="1" applyAlignment="1">
      <alignment vertical="center"/>
    </xf>
    <xf numFmtId="0" fontId="0" fillId="21" borderId="0" xfId="0" quotePrefix="1" applyFill="1" applyAlignment="1">
      <alignment horizontal="center" vertical="center"/>
    </xf>
    <xf numFmtId="0" fontId="4" fillId="30" borderId="0" xfId="0" applyFont="1" applyFill="1" applyAlignment="1">
      <alignment horizontal="center" vertical="center"/>
    </xf>
    <xf numFmtId="0" fontId="0" fillId="26" borderId="0" xfId="0" applyFill="1" applyAlignment="1">
      <alignment horizontal="left" vertical="center"/>
    </xf>
    <xf numFmtId="0" fontId="0" fillId="32" borderId="0" xfId="0" applyFill="1" applyAlignment="1" applyProtection="1">
      <alignment vertical="center"/>
      <protection locked="0"/>
    </xf>
    <xf numFmtId="168" fontId="0" fillId="0" borderId="0" xfId="1" applyNumberFormat="1" applyFont="1" applyAlignment="1" applyProtection="1">
      <alignment vertical="center" wrapText="1"/>
      <protection locked="0"/>
    </xf>
    <xf numFmtId="168" fontId="0" fillId="0" borderId="0" xfId="1" applyNumberFormat="1" applyFont="1" applyBorder="1" applyAlignment="1" applyProtection="1">
      <alignment horizontal="center" vertical="center" wrapText="1"/>
      <protection locked="0"/>
    </xf>
    <xf numFmtId="168" fontId="0" fillId="0" borderId="0" xfId="1" applyNumberFormat="1" applyFont="1" applyAlignment="1" applyProtection="1">
      <alignment horizontal="center" vertical="center" wrapText="1"/>
      <protection locked="0"/>
    </xf>
    <xf numFmtId="168" fontId="0" fillId="0" borderId="0" xfId="1" applyNumberFormat="1" applyFont="1" applyAlignment="1" applyProtection="1">
      <alignment vertical="center"/>
      <protection locked="0"/>
    </xf>
    <xf numFmtId="168" fontId="0" fillId="0" borderId="0" xfId="1" applyNumberFormat="1" applyFont="1" applyProtection="1">
      <protection locked="0"/>
    </xf>
    <xf numFmtId="168" fontId="0" fillId="0" borderId="0" xfId="1" applyNumberFormat="1" applyFont="1" applyAlignment="1" applyProtection="1">
      <alignment horizontal="center" vertical="center"/>
      <protection locked="0"/>
    </xf>
    <xf numFmtId="170" fontId="0" fillId="0" borderId="0" xfId="1" applyNumberFormat="1" applyFont="1" applyProtection="1">
      <protection locked="0"/>
    </xf>
    <xf numFmtId="17" fontId="0" fillId="5" borderId="0" xfId="0" applyNumberFormat="1" applyFill="1" applyAlignment="1" applyProtection="1">
      <alignment vertical="center"/>
      <protection locked="0"/>
    </xf>
    <xf numFmtId="0" fontId="0" fillId="28" borderId="0" xfId="0" applyFill="1" applyAlignment="1">
      <alignment horizontal="center"/>
    </xf>
    <xf numFmtId="0" fontId="20" fillId="15" borderId="0" xfId="0" applyFont="1" applyFill="1" applyAlignment="1">
      <alignment horizontal="left" vertical="center"/>
    </xf>
    <xf numFmtId="0" fontId="20" fillId="21" borderId="0" xfId="0" applyFont="1" applyFill="1" applyAlignment="1">
      <alignment horizontal="left" vertical="center"/>
    </xf>
    <xf numFmtId="1" fontId="20" fillId="21" borderId="0" xfId="0" applyNumberFormat="1" applyFont="1" applyFill="1" applyAlignment="1">
      <alignment horizontal="center" vertical="center"/>
    </xf>
    <xf numFmtId="0" fontId="20" fillId="21" borderId="0" xfId="0" applyFont="1" applyFill="1" applyAlignment="1">
      <alignment horizontal="center" vertical="center"/>
    </xf>
    <xf numFmtId="0" fontId="20" fillId="34" borderId="0" xfId="0" applyFont="1" applyFill="1" applyAlignment="1">
      <alignment horizontal="left" vertical="center"/>
    </xf>
    <xf numFmtId="0" fontId="20" fillId="34" borderId="0" xfId="0" applyFont="1" applyFill="1" applyAlignment="1">
      <alignment horizontal="center" vertical="center"/>
    </xf>
    <xf numFmtId="0" fontId="23" fillId="0" borderId="0" xfId="0" applyFont="1" applyAlignment="1">
      <alignment horizontal="center" vertical="center"/>
    </xf>
    <xf numFmtId="0" fontId="20" fillId="5" borderId="0" xfId="0" applyFont="1" applyFill="1" applyAlignment="1">
      <alignment vertical="center"/>
    </xf>
    <xf numFmtId="0" fontId="29" fillId="0" borderId="0" xfId="0" applyFont="1" applyAlignment="1">
      <alignment horizontal="left" vertical="top" wrapText="1"/>
    </xf>
    <xf numFmtId="14" fontId="20" fillId="0" borderId="0" xfId="0" applyNumberFormat="1" applyFont="1" applyAlignment="1">
      <alignment vertical="center"/>
    </xf>
    <xf numFmtId="0" fontId="20" fillId="0" borderId="0" xfId="0" applyFont="1" applyAlignment="1">
      <alignment horizontal="center" vertical="center"/>
    </xf>
    <xf numFmtId="0" fontId="20" fillId="5" borderId="0" xfId="0" applyFont="1" applyFill="1" applyAlignment="1">
      <alignment horizontal="left" vertical="center"/>
    </xf>
    <xf numFmtId="0" fontId="20" fillId="15" borderId="0" xfId="0" applyFont="1" applyFill="1" applyAlignment="1" applyProtection="1">
      <alignment horizontal="left" vertical="center"/>
      <protection locked="0"/>
    </xf>
    <xf numFmtId="0" fontId="20" fillId="0" borderId="0" xfId="0" applyFont="1" applyProtection="1">
      <protection locked="0"/>
    </xf>
    <xf numFmtId="0" fontId="23" fillId="0" borderId="0" xfId="0" applyFont="1" applyProtection="1">
      <protection locked="0"/>
    </xf>
    <xf numFmtId="0" fontId="20" fillId="0" borderId="0" xfId="0" applyFont="1" applyAlignment="1" applyProtection="1">
      <alignment horizontal="center" vertical="center"/>
      <protection locked="0"/>
    </xf>
    <xf numFmtId="0" fontId="20" fillId="5" borderId="0" xfId="0" applyFont="1" applyFill="1" applyAlignment="1" applyProtection="1">
      <alignment vertical="center"/>
      <protection locked="0"/>
    </xf>
    <xf numFmtId="0" fontId="20" fillId="0" borderId="0" xfId="0" applyFont="1" applyAlignment="1" applyProtection="1">
      <alignment horizontal="left"/>
      <protection locked="0"/>
    </xf>
    <xf numFmtId="0" fontId="0" fillId="35" borderId="0" xfId="0" applyFill="1" applyAlignment="1" applyProtection="1">
      <alignment vertical="center"/>
      <protection locked="0"/>
    </xf>
    <xf numFmtId="0" fontId="20" fillId="35" borderId="0" xfId="0" applyFont="1" applyFill="1" applyAlignment="1" applyProtection="1">
      <alignment vertical="center"/>
      <protection locked="0"/>
    </xf>
    <xf numFmtId="0" fontId="0" fillId="31" borderId="0" xfId="0" applyFill="1" applyAlignment="1" applyProtection="1">
      <alignment vertical="center" wrapText="1"/>
      <protection locked="0"/>
    </xf>
    <xf numFmtId="0" fontId="0" fillId="7" borderId="0" xfId="0" applyFill="1" applyAlignment="1">
      <alignment horizontal="center" vertical="center"/>
    </xf>
    <xf numFmtId="0" fontId="4" fillId="37" borderId="0" xfId="0" applyFont="1" applyFill="1" applyAlignment="1" applyProtection="1">
      <alignment horizontal="left" vertical="center"/>
      <protection locked="0"/>
    </xf>
    <xf numFmtId="170" fontId="20" fillId="0" borderId="0" xfId="1" applyNumberFormat="1" applyFont="1" applyProtection="1">
      <protection locked="0"/>
    </xf>
    <xf numFmtId="0" fontId="23" fillId="0" borderId="0" xfId="0" applyFont="1" applyAlignment="1" applyProtection="1">
      <alignment horizontal="center" vertical="center"/>
      <protection locked="0"/>
    </xf>
    <xf numFmtId="0" fontId="4" fillId="21" borderId="0" xfId="0" applyFont="1" applyFill="1" applyAlignment="1">
      <alignment vertical="center"/>
    </xf>
    <xf numFmtId="0" fontId="9" fillId="0" borderId="0" xfId="0" applyFont="1" applyAlignment="1">
      <alignment horizontal="center" wrapText="1"/>
    </xf>
    <xf numFmtId="0" fontId="30" fillId="0" borderId="0" xfId="0" applyFont="1" applyAlignment="1">
      <alignment horizontal="center"/>
    </xf>
    <xf numFmtId="0" fontId="9" fillId="0" borderId="0" xfId="0" applyFont="1" applyAlignment="1">
      <alignment horizontal="center"/>
    </xf>
    <xf numFmtId="0" fontId="9" fillId="0" borderId="0" xfId="0" applyFont="1" applyAlignment="1">
      <alignment horizontal="left" wrapText="1"/>
    </xf>
    <xf numFmtId="14" fontId="9" fillId="0" borderId="0" xfId="0" applyNumberFormat="1" applyFont="1" applyAlignment="1">
      <alignment horizontal="center" wrapText="1"/>
    </xf>
    <xf numFmtId="0" fontId="4" fillId="0" borderId="0" xfId="0" applyFont="1" applyAlignment="1">
      <alignment horizontal="center" wrapText="1"/>
    </xf>
    <xf numFmtId="0" fontId="4" fillId="31" borderId="0" xfId="0" applyFont="1" applyFill="1" applyAlignment="1" applyProtection="1">
      <alignment horizontal="left" vertical="center"/>
      <protection locked="0"/>
    </xf>
    <xf numFmtId="167" fontId="1" fillId="0" borderId="0" xfId="1" applyFont="1" applyProtection="1">
      <protection locked="0"/>
    </xf>
    <xf numFmtId="0" fontId="9" fillId="0" borderId="0" xfId="0" applyFont="1" applyAlignment="1">
      <alignment horizontal="left" vertical="center"/>
    </xf>
    <xf numFmtId="0" fontId="3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5" borderId="0" xfId="0" applyFill="1" applyAlignment="1" applyProtection="1">
      <alignment horizontal="center" vertical="center" wrapText="1"/>
      <protection locked="0"/>
    </xf>
    <xf numFmtId="0" fontId="32" fillId="5" borderId="0" xfId="0" applyFont="1" applyFill="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14" fontId="0" fillId="0" borderId="0" xfId="0" applyNumberFormat="1" applyAlignment="1" applyProtection="1">
      <alignment horizontal="center" vertical="center" wrapText="1"/>
      <protection locked="0"/>
    </xf>
    <xf numFmtId="14" fontId="33" fillId="0" borderId="0" xfId="0" applyNumberFormat="1" applyFont="1" applyAlignment="1" applyProtection="1">
      <alignment horizontal="center" vertical="center" wrapText="1"/>
      <protection locked="0"/>
    </xf>
    <xf numFmtId="14" fontId="0" fillId="5" borderId="0" xfId="0" applyNumberFormat="1" applyFill="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4" fillId="0" borderId="0" xfId="0" applyFont="1" applyAlignment="1" applyProtection="1">
      <alignment horizontal="center" vertical="center" wrapText="1"/>
      <protection locked="0"/>
    </xf>
    <xf numFmtId="0" fontId="4" fillId="5" borderId="0" xfId="0" applyFont="1" applyFill="1" applyAlignment="1" applyProtection="1">
      <alignment horizontal="center" vertical="center" wrapText="1"/>
      <protection locked="0"/>
    </xf>
    <xf numFmtId="0" fontId="4" fillId="0" borderId="0" xfId="0" applyFont="1" applyAlignment="1" applyProtection="1">
      <alignment horizontal="left" vertical="top"/>
      <protection locked="0"/>
    </xf>
    <xf numFmtId="0" fontId="4" fillId="0" borderId="0" xfId="0" applyFont="1" applyAlignment="1" applyProtection="1">
      <alignment horizontal="left" vertical="center"/>
      <protection locked="0"/>
    </xf>
    <xf numFmtId="0" fontId="4" fillId="5" borderId="0" xfId="0" applyFont="1" applyFill="1" applyAlignment="1" applyProtection="1">
      <alignment horizontal="left" vertical="center"/>
      <protection locked="0"/>
    </xf>
    <xf numFmtId="0" fontId="32" fillId="0" borderId="0" xfId="0" applyFont="1" applyAlignment="1" applyProtection="1">
      <alignment horizontal="left" vertical="center"/>
      <protection locked="0"/>
    </xf>
    <xf numFmtId="0" fontId="32" fillId="5" borderId="0" xfId="0" applyFont="1" applyFill="1" applyAlignment="1" applyProtection="1">
      <alignment horizontal="left" vertical="center"/>
      <protection locked="0"/>
    </xf>
    <xf numFmtId="14" fontId="4" fillId="5" borderId="0" xfId="0" applyNumberFormat="1" applyFont="1" applyFill="1" applyAlignment="1" applyProtection="1">
      <alignment horizontal="center" vertical="center"/>
      <protection locked="0"/>
    </xf>
    <xf numFmtId="168" fontId="6" fillId="0" borderId="0" xfId="1" applyNumberFormat="1" applyFont="1" applyProtection="1">
      <protection locked="0"/>
    </xf>
    <xf numFmtId="0" fontId="36" fillId="0" borderId="0" xfId="0" applyFont="1" applyAlignment="1" applyProtection="1">
      <alignment horizontal="center" vertical="center" wrapText="1"/>
      <protection locked="0"/>
    </xf>
    <xf numFmtId="0" fontId="36"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9" fillId="0" borderId="0" xfId="0" applyFont="1" applyAlignment="1" applyProtection="1">
      <alignment horizontal="center" vertical="center"/>
      <protection locked="0"/>
    </xf>
    <xf numFmtId="0" fontId="9" fillId="0" borderId="0" xfId="0" applyFont="1" applyAlignment="1" applyProtection="1">
      <alignment vertical="top"/>
      <protection locked="0"/>
    </xf>
    <xf numFmtId="0" fontId="9" fillId="0" borderId="0" xfId="0" applyFont="1" applyAlignment="1" applyProtection="1">
      <alignment horizontal="left" vertical="top"/>
      <protection locked="0"/>
    </xf>
    <xf numFmtId="0" fontId="37" fillId="0" borderId="0" xfId="0" applyFont="1" applyProtection="1">
      <protection locked="0"/>
    </xf>
    <xf numFmtId="168" fontId="2" fillId="24" borderId="0" xfId="1" applyNumberFormat="1" applyFont="1" applyFill="1" applyAlignment="1">
      <alignment horizontal="center" vertical="center" wrapText="1"/>
    </xf>
    <xf numFmtId="168" fontId="16" fillId="0" borderId="0" xfId="1" applyNumberFormat="1" applyFont="1" applyBorder="1" applyAlignment="1">
      <alignment vertical="center"/>
    </xf>
    <xf numFmtId="168" fontId="19" fillId="0" borderId="0" xfId="1" applyNumberFormat="1" applyFont="1" applyBorder="1" applyAlignment="1">
      <alignment horizontal="right" vertical="center"/>
    </xf>
    <xf numFmtId="168" fontId="16" fillId="0" borderId="0" xfId="1" applyNumberFormat="1" applyFont="1" applyBorder="1" applyAlignment="1"/>
    <xf numFmtId="168" fontId="19" fillId="5" borderId="0" xfId="1" applyNumberFormat="1" applyFont="1" applyFill="1" applyBorder="1" applyAlignment="1">
      <alignment horizontal="right" vertical="center"/>
    </xf>
    <xf numFmtId="168" fontId="16" fillId="0" borderId="0" xfId="1" applyNumberFormat="1" applyFont="1" applyBorder="1" applyAlignment="1" applyProtection="1">
      <alignment horizontal="right" vertical="center"/>
    </xf>
    <xf numFmtId="168" fontId="16" fillId="0" borderId="0" xfId="1" applyNumberFormat="1" applyFont="1" applyFill="1" applyBorder="1" applyAlignment="1" applyProtection="1">
      <alignment horizontal="right" vertical="center"/>
    </xf>
    <xf numFmtId="168" fontId="26" fillId="0" borderId="0" xfId="1" applyNumberFormat="1" applyFont="1" applyBorder="1" applyAlignment="1"/>
    <xf numFmtId="168" fontId="16" fillId="0" borderId="0" xfId="1" applyNumberFormat="1" applyFont="1" applyAlignment="1" applyProtection="1">
      <protection locked="0"/>
    </xf>
    <xf numFmtId="168" fontId="16" fillId="0" borderId="0" xfId="1" applyNumberFormat="1" applyFont="1" applyAlignment="1" applyProtection="1">
      <alignment horizontal="right"/>
      <protection locked="0"/>
    </xf>
    <xf numFmtId="168" fontId="26" fillId="0" borderId="0" xfId="1" applyNumberFormat="1" applyFont="1" applyAlignment="1" applyProtection="1">
      <protection locked="0"/>
    </xf>
    <xf numFmtId="168" fontId="26" fillId="0" borderId="0" xfId="1" applyNumberFormat="1" applyFont="1" applyAlignment="1" applyProtection="1">
      <alignment horizontal="right"/>
      <protection locked="0"/>
    </xf>
    <xf numFmtId="168" fontId="16" fillId="7" borderId="0" xfId="1" applyNumberFormat="1" applyFont="1" applyFill="1" applyAlignment="1" applyProtection="1">
      <alignment horizontal="right"/>
      <protection locked="0"/>
    </xf>
    <xf numFmtId="168" fontId="16" fillId="7" borderId="0" xfId="1" applyNumberFormat="1" applyFont="1" applyFill="1" applyAlignment="1" applyProtection="1">
      <protection locked="0"/>
    </xf>
    <xf numFmtId="168" fontId="16" fillId="36" borderId="0" xfId="1" applyNumberFormat="1" applyFont="1" applyFill="1" applyAlignment="1" applyProtection="1">
      <protection locked="0"/>
    </xf>
    <xf numFmtId="168" fontId="16" fillId="0" borderId="0" xfId="1" applyNumberFormat="1" applyFont="1" applyAlignment="1" applyProtection="1">
      <alignment vertical="center" wrapText="1"/>
      <protection locked="0"/>
    </xf>
    <xf numFmtId="168" fontId="16" fillId="0" borderId="0" xfId="1" applyNumberFormat="1" applyFont="1" applyAlignment="1" applyProtection="1">
      <alignment horizontal="right" vertical="center" wrapText="1"/>
      <protection locked="0"/>
    </xf>
    <xf numFmtId="168" fontId="31" fillId="0" borderId="0" xfId="1" applyNumberFormat="1" applyFont="1" applyAlignment="1">
      <alignment horizontal="right" wrapText="1"/>
    </xf>
    <xf numFmtId="168" fontId="16" fillId="0" borderId="0" xfId="1" applyNumberFormat="1" applyFont="1" applyFill="1" applyAlignment="1" applyProtection="1">
      <protection locked="0"/>
    </xf>
    <xf numFmtId="168" fontId="16" fillId="0" borderId="0" xfId="1" applyNumberFormat="1" applyFont="1" applyFill="1" applyAlignment="1" applyProtection="1">
      <alignment horizontal="right"/>
      <protection locked="0"/>
    </xf>
    <xf numFmtId="168" fontId="34" fillId="5" borderId="0" xfId="1" applyNumberFormat="1" applyFont="1" applyFill="1" applyBorder="1" applyAlignment="1" applyProtection="1">
      <alignment horizontal="center" vertical="center"/>
      <protection locked="0"/>
    </xf>
    <xf numFmtId="168" fontId="34" fillId="5" borderId="0" xfId="1" applyNumberFormat="1" applyFont="1" applyFill="1" applyBorder="1" applyAlignment="1" applyProtection="1">
      <alignment horizontal="right" vertical="center"/>
      <protection locked="0"/>
    </xf>
    <xf numFmtId="168" fontId="35" fillId="5" borderId="0" xfId="1" applyNumberFormat="1" applyFont="1" applyFill="1" applyBorder="1" applyAlignment="1" applyProtection="1">
      <alignment horizontal="center" vertical="center"/>
      <protection locked="0"/>
    </xf>
    <xf numFmtId="168" fontId="35" fillId="5" borderId="0" xfId="1" applyNumberFormat="1" applyFont="1" applyFill="1" applyBorder="1" applyAlignment="1" applyProtection="1">
      <alignment horizontal="right" vertical="center"/>
      <protection locked="0"/>
    </xf>
    <xf numFmtId="168" fontId="34" fillId="0" borderId="0" xfId="1" applyNumberFormat="1" applyFont="1" applyBorder="1" applyAlignment="1" applyProtection="1">
      <alignment horizontal="center" vertical="center"/>
      <protection locked="0"/>
    </xf>
    <xf numFmtId="168" fontId="34" fillId="0" borderId="0" xfId="1" applyNumberFormat="1" applyFont="1" applyBorder="1" applyAlignment="1" applyProtection="1">
      <alignment horizontal="right" vertical="center"/>
      <protection locked="0"/>
    </xf>
    <xf numFmtId="168" fontId="34" fillId="0" borderId="0" xfId="1" applyNumberFormat="1" applyFont="1" applyAlignment="1" applyProtection="1">
      <alignment horizontal="center" vertical="center"/>
      <protection locked="0"/>
    </xf>
    <xf numFmtId="168" fontId="34" fillId="0" borderId="0" xfId="1" applyNumberFormat="1" applyFont="1" applyAlignment="1" applyProtection="1">
      <alignment horizontal="right" vertical="center"/>
      <protection locked="0"/>
    </xf>
    <xf numFmtId="168" fontId="31" fillId="0" borderId="0" xfId="1" applyNumberFormat="1" applyFont="1" applyFill="1" applyBorder="1" applyAlignment="1" applyProtection="1">
      <alignment horizontal="center" vertical="center"/>
      <protection locked="0"/>
    </xf>
    <xf numFmtId="168" fontId="16" fillId="0" borderId="0" xfId="1" applyNumberFormat="1" applyFont="1" applyFill="1" applyBorder="1" applyAlignment="1" applyProtection="1">
      <alignment horizontal="right" vertical="center" wrapText="1"/>
      <protection locked="0"/>
    </xf>
    <xf numFmtId="168" fontId="16" fillId="0" borderId="0" xfId="1" applyNumberFormat="1" applyFont="1" applyFill="1" applyBorder="1" applyAlignment="1" applyProtection="1">
      <alignment horizontal="right" vertical="center"/>
      <protection locked="0"/>
    </xf>
    <xf numFmtId="168" fontId="31" fillId="0" borderId="0" xfId="1" applyNumberFormat="1" applyFont="1" applyFill="1" applyBorder="1" applyAlignment="1" applyProtection="1">
      <alignment horizontal="right" vertical="center"/>
      <protection locked="0"/>
    </xf>
    <xf numFmtId="168" fontId="16" fillId="0" borderId="0" xfId="1" applyNumberFormat="1" applyFont="1" applyBorder="1" applyAlignment="1" applyProtection="1">
      <alignment horizontal="right" vertical="center"/>
      <protection locked="0"/>
    </xf>
    <xf numFmtId="168" fontId="22" fillId="0" borderId="0" xfId="1" applyNumberFormat="1" applyFont="1" applyAlignment="1" applyProtection="1">
      <protection locked="0"/>
    </xf>
    <xf numFmtId="169" fontId="16" fillId="0" borderId="0" xfId="1" applyNumberFormat="1" applyFont="1" applyBorder="1" applyAlignment="1" applyProtection="1">
      <alignment horizontal="right" vertical="center"/>
      <protection locked="0"/>
    </xf>
    <xf numFmtId="169" fontId="16" fillId="0" borderId="0" xfId="1" applyNumberFormat="1" applyFont="1" applyAlignment="1" applyProtection="1">
      <protection locked="0"/>
    </xf>
    <xf numFmtId="168" fontId="16" fillId="0" borderId="0" xfId="1" applyNumberFormat="1" applyFont="1" applyAlignment="1" applyProtection="1">
      <alignment horizontal="right" vertical="center"/>
      <protection locked="0"/>
    </xf>
    <xf numFmtId="169" fontId="16" fillId="0" borderId="0" xfId="1" applyNumberFormat="1" applyFont="1" applyBorder="1" applyAlignment="1" applyProtection="1">
      <alignment horizontal="right" vertical="center" wrapText="1"/>
      <protection locked="0"/>
    </xf>
    <xf numFmtId="0" fontId="2" fillId="25" borderId="5" xfId="0" applyFont="1" applyFill="1" applyBorder="1" applyAlignment="1">
      <alignment horizontal="center" vertical="center"/>
    </xf>
    <xf numFmtId="0" fontId="2" fillId="38" borderId="0" xfId="0" applyFont="1" applyFill="1" applyAlignment="1">
      <alignment horizontal="center" vertical="center" wrapText="1"/>
    </xf>
    <xf numFmtId="0" fontId="0" fillId="34" borderId="0" xfId="0" applyFill="1" applyAlignment="1">
      <alignment vertical="center"/>
    </xf>
    <xf numFmtId="168" fontId="16" fillId="31" borderId="0" xfId="1" applyNumberFormat="1" applyFont="1" applyFill="1" applyAlignment="1" applyProtection="1">
      <alignment horizontal="right"/>
      <protection locked="0"/>
    </xf>
    <xf numFmtId="168" fontId="26" fillId="31" borderId="0" xfId="1" applyNumberFormat="1" applyFont="1" applyFill="1" applyBorder="1" applyAlignment="1" applyProtection="1">
      <alignment horizontal="right" vertical="center"/>
    </xf>
    <xf numFmtId="0" fontId="0" fillId="39" borderId="0" xfId="0" applyFill="1"/>
    <xf numFmtId="0" fontId="0" fillId="39" borderId="0" xfId="0" applyFill="1" applyAlignment="1">
      <alignment horizontal="center" vertical="center"/>
    </xf>
    <xf numFmtId="0" fontId="6" fillId="39" borderId="0" xfId="0" applyFont="1" applyFill="1"/>
    <xf numFmtId="168" fontId="16" fillId="0" borderId="0" xfId="1" applyNumberFormat="1" applyFont="1" applyProtection="1">
      <protection locked="0"/>
    </xf>
    <xf numFmtId="0" fontId="0" fillId="31" borderId="0" xfId="0" applyFill="1" applyAlignment="1">
      <alignment horizontal="left" vertical="center"/>
    </xf>
    <xf numFmtId="1" fontId="0" fillId="31" borderId="0" xfId="0" applyNumberFormat="1" applyFill="1" applyAlignment="1">
      <alignment horizontal="center" vertical="center"/>
    </xf>
    <xf numFmtId="0" fontId="0" fillId="31" borderId="0" xfId="0" applyFill="1" applyAlignment="1">
      <alignment horizontal="center" vertical="center"/>
    </xf>
    <xf numFmtId="0" fontId="8" fillId="31" borderId="0" xfId="0" applyFont="1" applyFill="1" applyAlignment="1">
      <alignment horizontal="left" vertical="center"/>
    </xf>
    <xf numFmtId="0" fontId="8" fillId="31" borderId="0" xfId="0" applyFont="1" applyFill="1" applyAlignment="1">
      <alignment horizontal="center" vertical="center"/>
    </xf>
    <xf numFmtId="0" fontId="4" fillId="31" borderId="0" xfId="0" applyFont="1" applyFill="1" applyAlignment="1">
      <alignment vertical="center"/>
    </xf>
    <xf numFmtId="0" fontId="20" fillId="31" borderId="0" xfId="0" applyFont="1" applyFill="1" applyAlignment="1">
      <alignment vertical="center"/>
    </xf>
    <xf numFmtId="0" fontId="0" fillId="31" borderId="0" xfId="0" applyFill="1" applyProtection="1">
      <protection locked="0"/>
    </xf>
    <xf numFmtId="0" fontId="6" fillId="31" borderId="0" xfId="0" applyFont="1" applyFill="1" applyProtection="1">
      <protection locked="0"/>
    </xf>
    <xf numFmtId="0" fontId="0" fillId="31" borderId="0" xfId="0" applyFill="1" applyAlignment="1" applyProtection="1">
      <alignment horizontal="center" vertical="center"/>
      <protection locked="0"/>
    </xf>
    <xf numFmtId="0" fontId="0" fillId="31" borderId="0" xfId="0" applyFill="1" applyAlignment="1" applyProtection="1">
      <alignment horizontal="left"/>
      <protection locked="0"/>
    </xf>
    <xf numFmtId="14" fontId="0" fillId="31" borderId="0" xfId="0" applyNumberFormat="1" applyFill="1" applyAlignment="1">
      <alignment vertical="center"/>
    </xf>
    <xf numFmtId="168" fontId="16" fillId="31" borderId="0" xfId="1" applyNumberFormat="1" applyFont="1" applyFill="1" applyAlignment="1" applyProtection="1">
      <protection locked="0"/>
    </xf>
    <xf numFmtId="0" fontId="16"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171" fontId="1" fillId="0" borderId="0" xfId="187" applyNumberFormat="1" applyFont="1" applyProtection="1">
      <protection locked="0"/>
    </xf>
    <xf numFmtId="168" fontId="19" fillId="0" borderId="0" xfId="1" applyNumberFormat="1" applyFont="1" applyAlignment="1" applyProtection="1">
      <alignment horizontal="right"/>
      <protection locked="0"/>
    </xf>
    <xf numFmtId="0" fontId="0" fillId="0" borderId="0" xfId="0" applyAlignment="1" applyProtection="1">
      <alignment horizontal="left" vertical="center" wrapText="1"/>
      <protection locked="0"/>
    </xf>
    <xf numFmtId="0" fontId="0" fillId="0" borderId="0" xfId="0" applyAlignment="1" applyProtection="1">
      <alignment horizontal="left" vertical="top" wrapText="1"/>
      <protection locked="0"/>
    </xf>
    <xf numFmtId="14" fontId="0" fillId="0" borderId="0" xfId="0" applyNumberFormat="1" applyAlignment="1" applyProtection="1">
      <alignment horizontal="center"/>
      <protection locked="0"/>
    </xf>
    <xf numFmtId="0" fontId="0" fillId="34" borderId="0" xfId="0" applyFill="1" applyAlignment="1">
      <alignment vertical="top"/>
    </xf>
    <xf numFmtId="0" fontId="0" fillId="0" borderId="0" xfId="0" applyAlignment="1" applyProtection="1">
      <alignment horizontal="left" wrapText="1"/>
      <protection locked="0"/>
    </xf>
    <xf numFmtId="168" fontId="16" fillId="0" borderId="0" xfId="1" applyNumberFormat="1" applyFont="1" applyAlignment="1" applyProtection="1">
      <alignment vertical="center"/>
      <protection locked="0"/>
    </xf>
    <xf numFmtId="0" fontId="0" fillId="0" borderId="0" xfId="0" applyAlignment="1" applyProtection="1">
      <alignment horizontal="left" vertical="top"/>
      <protection locked="0"/>
    </xf>
    <xf numFmtId="0" fontId="39" fillId="0" borderId="0" xfId="0" applyFont="1" applyAlignment="1">
      <alignment horizontal="center" vertical="center"/>
    </xf>
    <xf numFmtId="171" fontId="39" fillId="0" borderId="0" xfId="187" applyNumberFormat="1" applyFont="1"/>
    <xf numFmtId="0" fontId="39" fillId="0" borderId="0" xfId="0" applyFont="1"/>
    <xf numFmtId="0" fontId="40" fillId="0" borderId="0" xfId="0" applyFont="1" applyAlignment="1">
      <alignment horizontal="center"/>
    </xf>
    <xf numFmtId="0" fontId="40" fillId="0" borderId="0" xfId="0" applyFont="1"/>
    <xf numFmtId="0" fontId="40" fillId="0" borderId="0" xfId="0" applyFont="1" applyAlignment="1">
      <alignment vertical="center"/>
    </xf>
    <xf numFmtId="171" fontId="40" fillId="0" borderId="0" xfId="187" applyNumberFormat="1" applyFont="1"/>
    <xf numFmtId="171" fontId="40" fillId="0" borderId="0" xfId="187" applyNumberFormat="1" applyFont="1" applyAlignment="1">
      <alignment horizontal="left"/>
    </xf>
    <xf numFmtId="171" fontId="39" fillId="0" borderId="0" xfId="187" applyNumberFormat="1" applyFont="1" applyFill="1"/>
    <xf numFmtId="0" fontId="41" fillId="0" borderId="0" xfId="0" applyFont="1"/>
    <xf numFmtId="0" fontId="41" fillId="0" borderId="0" xfId="0" applyFont="1" applyAlignment="1">
      <alignment vertical="center"/>
    </xf>
    <xf numFmtId="0" fontId="41" fillId="0" borderId="0" xfId="0" applyFont="1" applyAlignment="1">
      <alignment horizontal="center"/>
    </xf>
    <xf numFmtId="171" fontId="41" fillId="0" borderId="0" xfId="187" applyNumberFormat="1" applyFont="1"/>
    <xf numFmtId="171" fontId="41" fillId="0" borderId="0" xfId="187" applyNumberFormat="1" applyFont="1" applyAlignment="1">
      <alignment horizontal="left"/>
    </xf>
    <xf numFmtId="172" fontId="6" fillId="40" borderId="17" xfId="186" applyNumberFormat="1" applyFont="1" applyFill="1" applyBorder="1" applyAlignment="1">
      <alignment horizontal="center" vertical="center" wrapText="1"/>
    </xf>
    <xf numFmtId="1" fontId="42" fillId="27" borderId="0" xfId="0" applyNumberFormat="1" applyFont="1" applyFill="1" applyAlignment="1">
      <alignment horizontal="center" vertical="center" wrapText="1"/>
    </xf>
    <xf numFmtId="0" fontId="42" fillId="27" borderId="0" xfId="0" applyFont="1" applyFill="1" applyAlignment="1">
      <alignment horizontal="center" vertical="center" wrapText="1"/>
    </xf>
    <xf numFmtId="171" fontId="42" fillId="27" borderId="0" xfId="187" applyNumberFormat="1" applyFont="1" applyFill="1" applyBorder="1" applyAlignment="1">
      <alignment horizontal="center" vertical="center" wrapText="1"/>
    </xf>
    <xf numFmtId="171" fontId="42" fillId="27" borderId="0" xfId="187" applyNumberFormat="1" applyFont="1" applyFill="1" applyBorder="1" applyAlignment="1">
      <alignment horizontal="left" vertical="center" wrapText="1"/>
    </xf>
    <xf numFmtId="0" fontId="39" fillId="0" borderId="0" xfId="0" applyFont="1" applyAlignment="1">
      <alignment horizontal="center" vertical="center" wrapText="1"/>
    </xf>
    <xf numFmtId="171" fontId="43" fillId="40" borderId="17" xfId="187" applyNumberFormat="1" applyFont="1" applyFill="1" applyBorder="1" applyAlignment="1">
      <alignment horizontal="center" vertical="center" wrapText="1"/>
    </xf>
    <xf numFmtId="1" fontId="42" fillId="12" borderId="0" xfId="0" applyNumberFormat="1" applyFont="1" applyFill="1" applyAlignment="1">
      <alignment horizontal="center" vertical="center" wrapText="1"/>
    </xf>
    <xf numFmtId="0" fontId="42" fillId="12" borderId="0" xfId="0" applyFont="1" applyFill="1" applyAlignment="1">
      <alignment horizontal="center" vertical="center" wrapText="1"/>
    </xf>
    <xf numFmtId="171" fontId="42" fillId="12" borderId="0" xfId="187" applyNumberFormat="1" applyFont="1" applyFill="1" applyBorder="1" applyAlignment="1">
      <alignment horizontal="center" vertical="center" wrapText="1"/>
    </xf>
    <xf numFmtId="171" fontId="43" fillId="40" borderId="0" xfId="187" applyNumberFormat="1" applyFont="1" applyFill="1" applyBorder="1" applyAlignment="1">
      <alignment horizontal="center" vertical="center" wrapText="1"/>
    </xf>
    <xf numFmtId="1" fontId="43" fillId="41" borderId="0" xfId="0" applyNumberFormat="1" applyFont="1" applyFill="1" applyAlignment="1">
      <alignment vertical="center"/>
    </xf>
    <xf numFmtId="0" fontId="43" fillId="41" borderId="0" xfId="0" applyFont="1" applyFill="1" applyAlignment="1">
      <alignment vertical="center"/>
    </xf>
    <xf numFmtId="0" fontId="43" fillId="41" borderId="0" xfId="0" applyFont="1" applyFill="1" applyAlignment="1">
      <alignment horizontal="center" vertical="center"/>
    </xf>
    <xf numFmtId="0" fontId="43" fillId="41" borderId="0" xfId="0" applyFont="1" applyFill="1" applyAlignment="1">
      <alignment vertical="center" wrapText="1"/>
    </xf>
    <xf numFmtId="171" fontId="44" fillId="41" borderId="0" xfId="187" applyNumberFormat="1" applyFont="1" applyFill="1" applyAlignment="1">
      <alignment vertical="center"/>
    </xf>
    <xf numFmtId="171" fontId="44" fillId="41" borderId="0" xfId="187" applyNumberFormat="1" applyFont="1" applyFill="1" applyAlignment="1">
      <alignment horizontal="left" vertical="center"/>
    </xf>
    <xf numFmtId="0" fontId="39" fillId="0" borderId="0" xfId="0" applyFont="1" applyAlignment="1">
      <alignment horizontal="left" vertical="center" wrapText="1"/>
    </xf>
    <xf numFmtId="1" fontId="43" fillId="26" borderId="0" xfId="0" applyNumberFormat="1" applyFont="1" applyFill="1" applyAlignment="1">
      <alignment vertical="center"/>
    </xf>
    <xf numFmtId="0" fontId="44" fillId="26" borderId="0" xfId="0" applyFont="1" applyFill="1" applyAlignment="1">
      <alignment vertical="center"/>
    </xf>
    <xf numFmtId="0" fontId="43" fillId="26" borderId="0" xfId="0" applyFont="1" applyFill="1" applyAlignment="1">
      <alignment vertical="center"/>
    </xf>
    <xf numFmtId="0" fontId="43" fillId="26" borderId="0" xfId="0" applyFont="1" applyFill="1" applyAlignment="1">
      <alignment horizontal="center" vertical="center"/>
    </xf>
    <xf numFmtId="0" fontId="43" fillId="26" borderId="0" xfId="0" applyFont="1" applyFill="1" applyAlignment="1">
      <alignment vertical="center" wrapText="1"/>
    </xf>
    <xf numFmtId="171" fontId="44" fillId="26" borderId="0" xfId="187" applyNumberFormat="1" applyFont="1" applyFill="1" applyAlignment="1">
      <alignment vertical="center"/>
    </xf>
    <xf numFmtId="171" fontId="44" fillId="26" borderId="0" xfId="187" applyNumberFormat="1" applyFont="1" applyFill="1" applyAlignment="1">
      <alignment horizontal="left" vertical="center"/>
    </xf>
    <xf numFmtId="1" fontId="45" fillId="0" borderId="0" xfId="0" applyNumberFormat="1" applyFont="1" applyAlignment="1">
      <alignment vertical="center"/>
    </xf>
    <xf numFmtId="0" fontId="39" fillId="0" borderId="0" xfId="0" applyFont="1" applyAlignment="1">
      <alignment vertical="center"/>
    </xf>
    <xf numFmtId="0" fontId="45" fillId="0" borderId="0" xfId="0" applyFont="1" applyAlignment="1">
      <alignment vertical="center"/>
    </xf>
    <xf numFmtId="0" fontId="45" fillId="0" borderId="0" xfId="0" applyFont="1" applyAlignment="1">
      <alignment horizontal="center" vertical="center" wrapText="1"/>
    </xf>
    <xf numFmtId="0" fontId="45" fillId="0" borderId="0" xfId="0" applyFont="1" applyAlignment="1">
      <alignment horizontal="left" vertical="center" wrapText="1"/>
    </xf>
    <xf numFmtId="0" fontId="45" fillId="0" borderId="0" xfId="0" applyFont="1" applyAlignment="1">
      <alignment horizontal="center" vertical="center"/>
    </xf>
    <xf numFmtId="171" fontId="45" fillId="0" borderId="0" xfId="187" applyNumberFormat="1" applyFont="1" applyFill="1" applyBorder="1" applyAlignment="1">
      <alignment horizontal="center" vertical="center" wrapText="1"/>
    </xf>
    <xf numFmtId="171" fontId="45" fillId="0" borderId="0" xfId="187" applyNumberFormat="1" applyFont="1" applyFill="1" applyBorder="1" applyAlignment="1">
      <alignment horizontal="left" vertical="center" wrapText="1"/>
    </xf>
    <xf numFmtId="171" fontId="39" fillId="0" borderId="0" xfId="187" applyNumberFormat="1" applyFont="1" applyFill="1" applyAlignment="1">
      <alignment horizontal="center" vertical="center"/>
    </xf>
    <xf numFmtId="1" fontId="46" fillId="0" borderId="0" xfId="0" applyNumberFormat="1" applyFont="1" applyAlignment="1">
      <alignment vertical="center"/>
    </xf>
    <xf numFmtId="0" fontId="46" fillId="0" borderId="0" xfId="0" applyFont="1" applyAlignment="1">
      <alignment vertical="center"/>
    </xf>
    <xf numFmtId="0" fontId="46" fillId="0" borderId="0" xfId="0" applyFont="1" applyAlignment="1">
      <alignment horizontal="center" vertical="center" wrapText="1"/>
    </xf>
    <xf numFmtId="0" fontId="46" fillId="0" borderId="0" xfId="0" applyFont="1" applyAlignment="1">
      <alignment horizontal="left" vertical="center" wrapText="1"/>
    </xf>
    <xf numFmtId="0" fontId="46" fillId="0" borderId="0" xfId="0" applyFont="1" applyAlignment="1">
      <alignment horizontal="center" vertical="center"/>
    </xf>
    <xf numFmtId="171" fontId="46" fillId="0" borderId="0" xfId="187" applyNumberFormat="1" applyFont="1" applyFill="1" applyBorder="1" applyAlignment="1">
      <alignment horizontal="center" vertical="center" wrapText="1"/>
    </xf>
    <xf numFmtId="171" fontId="39" fillId="0" borderId="0" xfId="0" applyNumberFormat="1" applyFont="1" applyAlignment="1">
      <alignment horizontal="left" vertical="center" wrapText="1"/>
    </xf>
    <xf numFmtId="0" fontId="45" fillId="41" borderId="0" xfId="0" applyFont="1" applyFill="1" applyAlignment="1">
      <alignment horizontal="center" vertical="center"/>
    </xf>
    <xf numFmtId="0" fontId="43" fillId="41" borderId="0" xfId="0" applyFont="1" applyFill="1" applyAlignment="1">
      <alignment horizontal="left" vertical="center" wrapText="1"/>
    </xf>
    <xf numFmtId="0" fontId="45" fillId="41" borderId="0" xfId="0" applyFont="1" applyFill="1" applyAlignment="1">
      <alignment vertical="center"/>
    </xf>
    <xf numFmtId="171" fontId="39" fillId="0" borderId="0" xfId="187" applyNumberFormat="1" applyFont="1" applyAlignment="1">
      <alignment horizontal="left"/>
    </xf>
    <xf numFmtId="171" fontId="39" fillId="0" borderId="0" xfId="187" applyNumberFormat="1" applyFont="1" applyAlignment="1">
      <alignment horizontal="center" vertical="center"/>
    </xf>
    <xf numFmtId="171" fontId="46" fillId="0" borderId="0" xfId="187" applyNumberFormat="1" applyFont="1" applyFill="1"/>
    <xf numFmtId="171" fontId="46" fillId="0" borderId="0" xfId="187" applyNumberFormat="1" applyFont="1"/>
    <xf numFmtId="0" fontId="45" fillId="0" borderId="0" xfId="0" applyFont="1" applyAlignment="1">
      <alignment vertical="center" wrapText="1"/>
    </xf>
    <xf numFmtId="171" fontId="46" fillId="0" borderId="0" xfId="187" applyNumberFormat="1" applyFont="1" applyAlignment="1">
      <alignment horizontal="left"/>
    </xf>
    <xf numFmtId="171" fontId="47" fillId="0" borderId="0" xfId="187" applyNumberFormat="1" applyFont="1" applyFill="1"/>
    <xf numFmtId="0" fontId="46" fillId="0" borderId="0" xfId="0" applyFont="1" applyAlignment="1">
      <alignment vertical="center" wrapText="1"/>
    </xf>
    <xf numFmtId="171" fontId="48" fillId="0" borderId="0" xfId="187" applyNumberFormat="1" applyFont="1"/>
    <xf numFmtId="0" fontId="49" fillId="0" borderId="0" xfId="0" applyFont="1" applyAlignment="1">
      <alignment horizontal="center" vertical="center"/>
    </xf>
    <xf numFmtId="0" fontId="49" fillId="0" borderId="0" xfId="0" applyFont="1" applyAlignment="1">
      <alignment vertical="center" wrapText="1"/>
    </xf>
    <xf numFmtId="0" fontId="49" fillId="0" borderId="0" xfId="0" applyFont="1" applyAlignment="1">
      <alignment vertical="center"/>
    </xf>
    <xf numFmtId="171" fontId="49" fillId="0" borderId="0" xfId="187" applyNumberFormat="1" applyFont="1" applyFill="1"/>
    <xf numFmtId="0" fontId="45" fillId="26" borderId="0" xfId="0" applyFont="1" applyFill="1" applyAlignment="1">
      <alignment horizontal="center" vertical="center"/>
    </xf>
    <xf numFmtId="0" fontId="45" fillId="26" borderId="0" xfId="0" applyFont="1" applyFill="1" applyAlignment="1">
      <alignment vertical="center"/>
    </xf>
    <xf numFmtId="171" fontId="44" fillId="26" borderId="0" xfId="187" applyNumberFormat="1" applyFont="1" applyFill="1" applyAlignment="1">
      <alignment horizontal="center" vertical="center"/>
    </xf>
    <xf numFmtId="0" fontId="50" fillId="26" borderId="21" xfId="0" applyFont="1" applyFill="1" applyBorder="1" applyAlignment="1">
      <alignment horizontal="left" vertical="center" wrapText="1" readingOrder="1"/>
    </xf>
    <xf numFmtId="171" fontId="39" fillId="0" borderId="0" xfId="187" applyNumberFormat="1" applyFont="1" applyFill="1" applyAlignment="1">
      <alignment vertical="center"/>
    </xf>
    <xf numFmtId="171" fontId="46" fillId="0" borderId="0" xfId="187" applyNumberFormat="1" applyFont="1" applyFill="1" applyAlignment="1">
      <alignment vertical="center"/>
    </xf>
    <xf numFmtId="43" fontId="39" fillId="0" borderId="0" xfId="186" applyFont="1" applyAlignment="1">
      <alignment horizontal="left" vertical="center" wrapText="1"/>
    </xf>
    <xf numFmtId="171" fontId="46" fillId="0" borderId="0" xfId="187" applyNumberFormat="1" applyFont="1" applyAlignment="1">
      <alignment horizontal="center" vertical="center"/>
    </xf>
    <xf numFmtId="171" fontId="39" fillId="0" borderId="0" xfId="187" applyNumberFormat="1" applyFont="1" applyAlignment="1">
      <alignment horizontal="left" vertical="center"/>
    </xf>
    <xf numFmtId="1" fontId="45" fillId="42" borderId="0" xfId="0" applyNumberFormat="1" applyFont="1" applyFill="1" applyAlignment="1">
      <alignment vertical="center"/>
    </xf>
    <xf numFmtId="0" fontId="48" fillId="0" borderId="0" xfId="0" applyFont="1" applyAlignment="1">
      <alignment vertical="center"/>
    </xf>
    <xf numFmtId="0" fontId="48" fillId="0" borderId="0" xfId="0" applyFont="1" applyAlignment="1">
      <alignment horizontal="center" vertical="center"/>
    </xf>
    <xf numFmtId="0" fontId="39" fillId="26" borderId="0" xfId="0" applyFont="1" applyFill="1" applyAlignment="1">
      <alignment horizontal="center"/>
    </xf>
    <xf numFmtId="0" fontId="39" fillId="26" borderId="0" xfId="0" applyFont="1" applyFill="1"/>
    <xf numFmtId="171" fontId="39" fillId="26" borderId="0" xfId="187" applyNumberFormat="1" applyFont="1" applyFill="1"/>
    <xf numFmtId="171" fontId="39" fillId="26" borderId="0" xfId="187" applyNumberFormat="1" applyFont="1" applyFill="1" applyAlignment="1">
      <alignment horizontal="center" vertical="center"/>
    </xf>
    <xf numFmtId="0" fontId="39" fillId="0" borderId="0" xfId="0" applyFont="1" applyAlignment="1">
      <alignment horizontal="center"/>
    </xf>
    <xf numFmtId="171" fontId="39" fillId="32" borderId="0" xfId="187" applyNumberFormat="1" applyFont="1" applyFill="1"/>
    <xf numFmtId="171" fontId="39" fillId="32" borderId="0" xfId="187" applyNumberFormat="1" applyFont="1" applyFill="1" applyAlignment="1">
      <alignment horizontal="left"/>
    </xf>
    <xf numFmtId="0" fontId="0" fillId="0" borderId="0" xfId="0" pivotButton="1"/>
    <xf numFmtId="168" fontId="0" fillId="0" borderId="0" xfId="1" applyNumberFormat="1" applyFont="1"/>
    <xf numFmtId="168" fontId="0" fillId="0" borderId="0" xfId="0" applyNumberFormat="1"/>
    <xf numFmtId="0" fontId="20" fillId="0" borderId="0" xfId="0" applyFont="1" applyAlignment="1">
      <alignment horizontal="left"/>
    </xf>
    <xf numFmtId="168" fontId="20" fillId="0" borderId="0" xfId="0" applyNumberFormat="1" applyFont="1"/>
    <xf numFmtId="0" fontId="53" fillId="0" borderId="0" xfId="0" applyFont="1" applyAlignment="1">
      <alignment horizontal="left"/>
    </xf>
    <xf numFmtId="168" fontId="53" fillId="0" borderId="0" xfId="0" applyNumberFormat="1" applyFont="1"/>
    <xf numFmtId="168" fontId="6" fillId="0" borderId="0" xfId="0" applyNumberFormat="1" applyFont="1"/>
    <xf numFmtId="0" fontId="54" fillId="0" borderId="0" xfId="0" applyFont="1"/>
    <xf numFmtId="168" fontId="54" fillId="0" borderId="17" xfId="1" applyNumberFormat="1" applyFont="1" applyBorder="1"/>
    <xf numFmtId="168" fontId="59" fillId="43" borderId="17" xfId="1" applyNumberFormat="1" applyFont="1" applyFill="1" applyBorder="1"/>
    <xf numFmtId="168" fontId="58" fillId="43" borderId="17" xfId="1" applyNumberFormat="1" applyFont="1" applyFill="1" applyBorder="1"/>
    <xf numFmtId="168" fontId="57" fillId="44" borderId="17" xfId="1" applyNumberFormat="1" applyFont="1" applyFill="1" applyBorder="1"/>
    <xf numFmtId="0" fontId="57" fillId="27" borderId="17" xfId="0" applyFont="1" applyFill="1" applyBorder="1" applyAlignment="1">
      <alignment horizontal="center" vertical="center" wrapText="1"/>
    </xf>
    <xf numFmtId="168" fontId="57" fillId="27" borderId="17" xfId="1" applyNumberFormat="1" applyFont="1" applyFill="1" applyBorder="1" applyAlignment="1">
      <alignment horizontal="center" vertical="center" wrapText="1"/>
    </xf>
    <xf numFmtId="168" fontId="54" fillId="43" borderId="17" xfId="1" applyNumberFormat="1" applyFont="1" applyFill="1" applyBorder="1"/>
    <xf numFmtId="0" fontId="54" fillId="0" borderId="0" xfId="0" applyFont="1" applyAlignment="1">
      <alignment wrapText="1"/>
    </xf>
    <xf numFmtId="0" fontId="54" fillId="0" borderId="17" xfId="0" applyFont="1" applyBorder="1" applyAlignment="1">
      <alignment wrapText="1"/>
    </xf>
    <xf numFmtId="0" fontId="59" fillId="43" borderId="17" xfId="0" applyFont="1" applyFill="1" applyBorder="1" applyAlignment="1">
      <alignment wrapText="1"/>
    </xf>
    <xf numFmtId="0" fontId="58" fillId="43" borderId="17" xfId="0" applyFont="1" applyFill="1" applyBorder="1" applyAlignment="1">
      <alignment wrapText="1"/>
    </xf>
    <xf numFmtId="0" fontId="56" fillId="44" borderId="17" xfId="0" applyFont="1" applyFill="1" applyBorder="1" applyAlignment="1">
      <alignment wrapText="1"/>
    </xf>
    <xf numFmtId="0" fontId="54" fillId="43" borderId="17" xfId="0" applyFont="1" applyFill="1" applyBorder="1" applyAlignment="1">
      <alignment wrapText="1"/>
    </xf>
    <xf numFmtId="168" fontId="55" fillId="43" borderId="17" xfId="0" applyNumberFormat="1" applyFont="1" applyFill="1" applyBorder="1"/>
    <xf numFmtId="168" fontId="55" fillId="43" borderId="17" xfId="1" applyNumberFormat="1" applyFont="1" applyFill="1" applyBorder="1"/>
    <xf numFmtId="0" fontId="54" fillId="44" borderId="17" xfId="0" applyFont="1" applyFill="1" applyBorder="1" applyAlignment="1">
      <alignment wrapText="1"/>
    </xf>
    <xf numFmtId="168" fontId="57" fillId="44" borderId="17" xfId="0" applyNumberFormat="1" applyFont="1" applyFill="1" applyBorder="1"/>
    <xf numFmtId="0" fontId="55" fillId="43" borderId="17" xfId="0" applyFont="1" applyFill="1" applyBorder="1" applyAlignment="1">
      <alignment wrapText="1"/>
    </xf>
    <xf numFmtId="0" fontId="54" fillId="0" borderId="17" xfId="0" applyFont="1" applyBorder="1" applyAlignment="1">
      <alignment vertical="center" wrapText="1"/>
    </xf>
    <xf numFmtId="168" fontId="54" fillId="0" borderId="17" xfId="1" applyNumberFormat="1" applyFont="1" applyBorder="1" applyAlignment="1">
      <alignment vertical="center"/>
    </xf>
    <xf numFmtId="0" fontId="57" fillId="44" borderId="17" xfId="0" applyFont="1" applyFill="1" applyBorder="1" applyAlignment="1">
      <alignment wrapText="1"/>
    </xf>
    <xf numFmtId="0" fontId="57" fillId="27" borderId="17" xfId="0" applyFont="1" applyFill="1" applyBorder="1" applyAlignment="1">
      <alignment vertical="center" wrapText="1"/>
    </xf>
    <xf numFmtId="0" fontId="54" fillId="0" borderId="22" xfId="0" applyFont="1" applyBorder="1" applyAlignment="1">
      <alignment vertical="center" wrapText="1"/>
    </xf>
    <xf numFmtId="0" fontId="56" fillId="44" borderId="17" xfId="0" applyFont="1" applyFill="1" applyBorder="1"/>
    <xf numFmtId="0" fontId="54" fillId="44" borderId="17" xfId="0" applyFont="1" applyFill="1" applyBorder="1"/>
    <xf numFmtId="0" fontId="57" fillId="44" borderId="17" xfId="0" applyFont="1" applyFill="1" applyBorder="1" applyAlignment="1">
      <alignment vertical="center" wrapText="1"/>
    </xf>
    <xf numFmtId="168" fontId="54" fillId="0" borderId="17" xfId="1" applyNumberFormat="1" applyFont="1" applyBorder="1" applyAlignment="1">
      <alignment vertical="center" wrapText="1"/>
    </xf>
    <xf numFmtId="0" fontId="55" fillId="43" borderId="17" xfId="0" applyFont="1" applyFill="1" applyBorder="1" applyAlignment="1">
      <alignment vertical="center" wrapText="1"/>
    </xf>
    <xf numFmtId="168" fontId="55" fillId="43" borderId="17" xfId="1" applyNumberFormat="1" applyFont="1" applyFill="1" applyBorder="1" applyAlignment="1">
      <alignment vertical="center" wrapText="1"/>
    </xf>
    <xf numFmtId="0" fontId="56" fillId="44" borderId="17" xfId="0" applyFont="1" applyFill="1" applyBorder="1" applyAlignment="1">
      <alignment vertical="center" wrapText="1"/>
    </xf>
    <xf numFmtId="168" fontId="56" fillId="44" borderId="17" xfId="1" applyNumberFormat="1" applyFont="1" applyFill="1" applyBorder="1" applyAlignment="1">
      <alignment vertical="center" wrapText="1"/>
    </xf>
    <xf numFmtId="0" fontId="57" fillId="44" borderId="24" xfId="0" applyFont="1" applyFill="1" applyBorder="1"/>
    <xf numFmtId="0" fontId="54" fillId="0" borderId="0" xfId="0" applyFont="1" applyAlignment="1">
      <alignment vertical="center"/>
    </xf>
    <xf numFmtId="168" fontId="54" fillId="0" borderId="0" xfId="0" applyNumberFormat="1" applyFont="1"/>
    <xf numFmtId="168" fontId="57" fillId="27" borderId="17" xfId="1" applyNumberFormat="1" applyFont="1" applyFill="1" applyBorder="1"/>
    <xf numFmtId="0" fontId="54" fillId="0" borderId="0" xfId="0" applyFont="1" applyAlignment="1">
      <alignment vertical="center" wrapText="1"/>
    </xf>
    <xf numFmtId="0" fontId="54" fillId="0" borderId="0" xfId="0" applyFont="1" applyAlignment="1">
      <alignment horizontal="left" vertical="center" wrapText="1"/>
    </xf>
    <xf numFmtId="0" fontId="54" fillId="0" borderId="25" xfId="0" applyFont="1" applyBorder="1" applyAlignment="1">
      <alignment horizontal="left" vertical="center" wrapText="1"/>
    </xf>
    <xf numFmtId="0" fontId="2" fillId="2" borderId="26" xfId="0" applyFont="1" applyFill="1" applyBorder="1" applyAlignment="1">
      <alignment horizontal="center" vertical="center"/>
    </xf>
    <xf numFmtId="0" fontId="3" fillId="0" borderId="0" xfId="188"/>
    <xf numFmtId="0" fontId="11" fillId="45" borderId="0" xfId="0" applyFont="1" applyFill="1" applyAlignment="1">
      <alignment horizontal="center" vertical="center" wrapText="1"/>
    </xf>
    <xf numFmtId="1" fontId="0" fillId="7" borderId="0" xfId="0" applyNumberFormat="1" applyFill="1"/>
    <xf numFmtId="0" fontId="20" fillId="7" borderId="0" xfId="0" applyFont="1" applyFill="1"/>
    <xf numFmtId="0" fontId="60" fillId="7" borderId="0" xfId="188" applyFont="1" applyFill="1"/>
    <xf numFmtId="0" fontId="0" fillId="11" borderId="0" xfId="0" applyFill="1" applyProtection="1">
      <protection locked="0"/>
    </xf>
    <xf numFmtId="0" fontId="0" fillId="11" borderId="0" xfId="0" applyFill="1"/>
    <xf numFmtId="0" fontId="0" fillId="47" borderId="7" xfId="0" applyFill="1" applyBorder="1"/>
    <xf numFmtId="0" fontId="0" fillId="48" borderId="7" xfId="0" applyFill="1" applyBorder="1"/>
    <xf numFmtId="0" fontId="0" fillId="47" borderId="27" xfId="0" applyFill="1" applyBorder="1"/>
    <xf numFmtId="0" fontId="6" fillId="0" borderId="4" xfId="0" applyFont="1" applyBorder="1"/>
    <xf numFmtId="0" fontId="6" fillId="0" borderId="4" xfId="0" applyFont="1" applyBorder="1" applyAlignment="1">
      <alignment horizontal="left" vertical="top"/>
    </xf>
    <xf numFmtId="0" fontId="4" fillId="5" borderId="24" xfId="0" applyFont="1" applyFill="1" applyBorder="1" applyAlignment="1">
      <alignment horizontal="center" vertical="center"/>
    </xf>
    <xf numFmtId="0" fontId="4" fillId="0" borderId="24" xfId="0" applyFont="1" applyBorder="1" applyAlignment="1" applyProtection="1">
      <alignment horizontal="left" vertical="center" wrapText="1" indent="1"/>
      <protection locked="0"/>
    </xf>
    <xf numFmtId="0" fontId="4" fillId="5" borderId="0" xfId="0" applyFont="1" applyFill="1" applyAlignment="1">
      <alignment horizontal="left" vertical="center" indent="1"/>
    </xf>
    <xf numFmtId="0" fontId="4" fillId="0" borderId="0" xfId="0" applyFont="1" applyAlignment="1">
      <alignment horizontal="left" vertical="center" wrapText="1" indent="1"/>
    </xf>
    <xf numFmtId="0" fontId="13" fillId="0" borderId="0" xfId="0" applyFont="1" applyAlignment="1">
      <alignment horizontal="center" vertical="center"/>
    </xf>
    <xf numFmtId="0" fontId="13" fillId="0" borderId="0" xfId="0" applyFont="1" applyAlignment="1">
      <alignment vertical="center"/>
    </xf>
    <xf numFmtId="0" fontId="62" fillId="0" borderId="0" xfId="0" applyFont="1"/>
    <xf numFmtId="0" fontId="63" fillId="0" borderId="0" xfId="0" applyFont="1" applyAlignment="1">
      <alignment horizontal="center"/>
    </xf>
    <xf numFmtId="0" fontId="64" fillId="0" borderId="0" xfId="0" applyFont="1" applyAlignment="1">
      <alignment horizontal="left"/>
    </xf>
    <xf numFmtId="0" fontId="62" fillId="0" borderId="0" xfId="0" applyFont="1" applyAlignment="1">
      <alignment horizontal="left"/>
    </xf>
    <xf numFmtId="0" fontId="11" fillId="27" borderId="28" xfId="0" applyFont="1" applyFill="1" applyBorder="1" applyAlignment="1">
      <alignment horizontal="center"/>
    </xf>
    <xf numFmtId="0" fontId="8" fillId="8" borderId="0" xfId="0" applyFont="1" applyFill="1" applyAlignment="1">
      <alignment horizontal="center"/>
    </xf>
    <xf numFmtId="0" fontId="8" fillId="8" borderId="0" xfId="0" applyFont="1" applyFill="1" applyAlignment="1">
      <alignment horizontal="center" vertical="center"/>
    </xf>
    <xf numFmtId="0" fontId="14" fillId="7" borderId="0" xfId="0" applyFont="1" applyFill="1"/>
    <xf numFmtId="0" fontId="67" fillId="49" borderId="5" xfId="0" applyFont="1" applyFill="1" applyBorder="1" applyAlignment="1">
      <alignment horizontal="center" vertical="center" wrapText="1"/>
    </xf>
    <xf numFmtId="0" fontId="67" fillId="25" borderId="5" xfId="0" applyFont="1" applyFill="1" applyBorder="1" applyAlignment="1">
      <alignment horizontal="center" vertical="center" wrapText="1"/>
    </xf>
    <xf numFmtId="0" fontId="66" fillId="0" borderId="0" xfId="148" applyFont="1" applyAlignment="1">
      <alignment horizontal="center" wrapText="1"/>
    </xf>
    <xf numFmtId="172" fontId="68" fillId="0" borderId="34" xfId="1" applyNumberFormat="1" applyFont="1" applyFill="1" applyBorder="1" applyAlignment="1">
      <alignment horizontal="right" vertical="center" readingOrder="1"/>
    </xf>
    <xf numFmtId="0" fontId="66" fillId="0" borderId="0" xfId="148" applyFont="1"/>
    <xf numFmtId="0" fontId="67" fillId="18" borderId="5" xfId="0" applyFont="1" applyFill="1" applyBorder="1" applyAlignment="1">
      <alignment horizontal="center" vertical="center" wrapText="1"/>
    </xf>
    <xf numFmtId="0" fontId="67" fillId="46" borderId="1" xfId="0" applyFont="1" applyFill="1" applyBorder="1" applyAlignment="1">
      <alignment horizontal="center" vertical="center" wrapText="1"/>
    </xf>
    <xf numFmtId="0" fontId="69" fillId="0" borderId="29" xfId="148" applyFont="1" applyBorder="1" applyAlignment="1">
      <alignment vertical="center" readingOrder="1"/>
    </xf>
    <xf numFmtId="0" fontId="69" fillId="0" borderId="29" xfId="148" applyFont="1" applyBorder="1" applyAlignment="1">
      <alignment horizontal="left" vertical="center" readingOrder="1"/>
    </xf>
    <xf numFmtId="0" fontId="69" fillId="0" borderId="29" xfId="0" applyFont="1" applyBorder="1" applyAlignment="1">
      <alignment horizontal="left" vertical="center" wrapText="1" readingOrder="1"/>
    </xf>
    <xf numFmtId="0" fontId="66" fillId="0" borderId="29" xfId="0" applyFont="1" applyBorder="1" applyAlignment="1">
      <alignment horizontal="center" vertical="center" wrapText="1" readingOrder="1"/>
    </xf>
    <xf numFmtId="172" fontId="69" fillId="0" borderId="29" xfId="186" applyNumberFormat="1" applyFont="1" applyFill="1" applyBorder="1" applyAlignment="1">
      <alignment vertical="center"/>
    </xf>
    <xf numFmtId="0" fontId="65" fillId="0" borderId="29" xfId="0" applyFont="1" applyBorder="1" applyAlignment="1">
      <alignment vertical="center"/>
    </xf>
    <xf numFmtId="169" fontId="65" fillId="0" borderId="29" xfId="0" applyNumberFormat="1" applyFont="1" applyBorder="1" applyAlignment="1">
      <alignment vertical="center"/>
    </xf>
    <xf numFmtId="0" fontId="66" fillId="0" borderId="0" xfId="148" applyFont="1" applyAlignment="1">
      <alignment vertical="center"/>
    </xf>
    <xf numFmtId="0" fontId="66" fillId="0" borderId="29" xfId="148" applyFont="1" applyBorder="1" applyAlignment="1">
      <alignment vertical="center" wrapText="1" readingOrder="1"/>
    </xf>
    <xf numFmtId="0" fontId="66" fillId="0" borderId="29" xfId="148" applyFont="1" applyBorder="1" applyAlignment="1">
      <alignment horizontal="left" vertical="center" readingOrder="1"/>
    </xf>
    <xf numFmtId="0" fontId="66" fillId="0" borderId="29" xfId="148" applyFont="1" applyBorder="1" applyAlignment="1">
      <alignment horizontal="left" vertical="center" wrapText="1" readingOrder="1"/>
    </xf>
    <xf numFmtId="0" fontId="66" fillId="0" borderId="29" xfId="148" applyFont="1" applyBorder="1" applyAlignment="1">
      <alignment horizontal="center" vertical="center" readingOrder="1"/>
    </xf>
    <xf numFmtId="172" fontId="66" fillId="0" borderId="29" xfId="186" applyNumberFormat="1" applyFont="1" applyFill="1" applyBorder="1" applyAlignment="1">
      <alignment vertical="center"/>
    </xf>
    <xf numFmtId="0" fontId="70" fillId="0" borderId="29" xfId="148" applyFont="1" applyBorder="1" applyAlignment="1">
      <alignment horizontal="center" vertical="center" readingOrder="1"/>
    </xf>
    <xf numFmtId="0" fontId="69" fillId="0" borderId="29" xfId="148" applyFont="1" applyBorder="1" applyAlignment="1">
      <alignment horizontal="left" vertical="center" wrapText="1" readingOrder="1"/>
    </xf>
    <xf numFmtId="0" fontId="69" fillId="0" borderId="29" xfId="148" applyFont="1" applyBorder="1" applyAlignment="1">
      <alignment horizontal="center" vertical="center" readingOrder="1"/>
    </xf>
    <xf numFmtId="0" fontId="68" fillId="0" borderId="29" xfId="148" applyFont="1" applyBorder="1" applyAlignment="1">
      <alignment horizontal="center" vertical="center" readingOrder="1"/>
    </xf>
    <xf numFmtId="0" fontId="69" fillId="0" borderId="0" xfId="148" applyFont="1"/>
    <xf numFmtId="0" fontId="69" fillId="0" borderId="29" xfId="0" applyFont="1" applyBorder="1" applyAlignment="1">
      <alignment horizontal="center" vertical="center" wrapText="1" readingOrder="1"/>
    </xf>
    <xf numFmtId="0" fontId="66" fillId="0" borderId="0" xfId="148" applyFont="1" applyAlignment="1">
      <alignment horizontal="center"/>
    </xf>
    <xf numFmtId="0" fontId="66" fillId="0" borderId="0" xfId="148" applyFont="1" applyAlignment="1">
      <alignment horizontal="center" vertical="center"/>
    </xf>
    <xf numFmtId="0" fontId="70" fillId="0" borderId="21" xfId="0" applyFont="1" applyBorder="1" applyAlignment="1">
      <alignment vertical="center" wrapText="1" readingOrder="1"/>
    </xf>
    <xf numFmtId="0" fontId="70" fillId="0" borderId="21" xfId="0" applyFont="1" applyBorder="1" applyAlignment="1">
      <alignment horizontal="left" vertical="center" wrapText="1" readingOrder="1"/>
    </xf>
    <xf numFmtId="172" fontId="66" fillId="0" borderId="29" xfId="186" applyNumberFormat="1" applyFont="1" applyFill="1" applyBorder="1" applyAlignment="1">
      <alignment horizontal="right" vertical="center"/>
    </xf>
    <xf numFmtId="0" fontId="68" fillId="0" borderId="29" xfId="0" applyFont="1" applyBorder="1" applyAlignment="1">
      <alignment horizontal="left" vertical="top" wrapText="1" readingOrder="1"/>
    </xf>
    <xf numFmtId="0" fontId="66" fillId="0" borderId="29" xfId="0" applyFont="1" applyBorder="1" applyAlignment="1">
      <alignment horizontal="left" vertical="center" wrapText="1" readingOrder="1"/>
    </xf>
    <xf numFmtId="0" fontId="70" fillId="0" borderId="29" xfId="0" applyFont="1" applyBorder="1" applyAlignment="1">
      <alignment horizontal="left" vertical="top" wrapText="1" readingOrder="1"/>
    </xf>
    <xf numFmtId="0" fontId="68" fillId="0" borderId="29" xfId="148" applyFont="1" applyBorder="1" applyAlignment="1">
      <alignment vertical="center" readingOrder="1"/>
    </xf>
    <xf numFmtId="0" fontId="66" fillId="0" borderId="0" xfId="148" applyFont="1" applyAlignment="1">
      <alignment horizontal="left" vertical="center"/>
    </xf>
    <xf numFmtId="0" fontId="66" fillId="0" borderId="0" xfId="148" applyFont="1" applyAlignment="1">
      <alignment wrapText="1"/>
    </xf>
    <xf numFmtId="172" fontId="69" fillId="0" borderId="0" xfId="186" applyNumberFormat="1" applyFont="1" applyFill="1" applyAlignment="1">
      <alignment vertical="center"/>
    </xf>
    <xf numFmtId="172" fontId="66" fillId="0" borderId="0" xfId="186" applyNumberFormat="1" applyFont="1" applyFill="1" applyAlignment="1">
      <alignment vertical="center"/>
    </xf>
    <xf numFmtId="0" fontId="4" fillId="5" borderId="17" xfId="0" applyFont="1" applyFill="1" applyBorder="1" applyAlignment="1">
      <alignment horizontal="left" vertical="center" wrapText="1"/>
    </xf>
    <xf numFmtId="0" fontId="4" fillId="5" borderId="17" xfId="0" applyFont="1" applyFill="1" applyBorder="1" applyAlignment="1">
      <alignment horizontal="center" vertical="center" wrapText="1"/>
    </xf>
    <xf numFmtId="0" fontId="4" fillId="0" borderId="24" xfId="0" applyFont="1" applyBorder="1" applyAlignment="1" applyProtection="1">
      <alignment horizontal="left" vertical="center" indent="1"/>
      <protection locked="0"/>
    </xf>
    <xf numFmtId="0" fontId="4" fillId="0" borderId="0" xfId="0" applyFont="1" applyAlignment="1">
      <alignment horizontal="left" vertical="center" indent="1"/>
    </xf>
    <xf numFmtId="0" fontId="66" fillId="7" borderId="29" xfId="148" applyFont="1" applyFill="1" applyBorder="1" applyAlignment="1">
      <alignment horizontal="left" vertical="center" readingOrder="1"/>
    </xf>
    <xf numFmtId="0" fontId="66" fillId="7" borderId="29" xfId="148" applyFont="1" applyFill="1" applyBorder="1" applyAlignment="1">
      <alignment horizontal="left" vertical="center" wrapText="1" readingOrder="1"/>
    </xf>
    <xf numFmtId="0" fontId="66" fillId="7" borderId="29" xfId="148" applyFont="1" applyFill="1" applyBorder="1" applyAlignment="1">
      <alignment horizontal="center" vertical="center" readingOrder="1"/>
    </xf>
    <xf numFmtId="172" fontId="66" fillId="7" borderId="29" xfId="186" applyNumberFormat="1" applyFont="1" applyFill="1" applyBorder="1" applyAlignment="1">
      <alignment vertical="center"/>
    </xf>
    <xf numFmtId="172" fontId="69" fillId="7" borderId="29" xfId="186" applyNumberFormat="1" applyFont="1" applyFill="1" applyBorder="1" applyAlignment="1">
      <alignment vertical="center"/>
    </xf>
    <xf numFmtId="0" fontId="65" fillId="7" borderId="29" xfId="0" applyFont="1" applyFill="1" applyBorder="1" applyAlignment="1">
      <alignment vertical="center"/>
    </xf>
    <xf numFmtId="169" fontId="65" fillId="7" borderId="29" xfId="0" applyNumberFormat="1" applyFont="1" applyFill="1" applyBorder="1" applyAlignment="1">
      <alignment vertical="center"/>
    </xf>
    <xf numFmtId="0" fontId="66" fillId="7" borderId="0" xfId="148" applyFont="1" applyFill="1"/>
    <xf numFmtId="0" fontId="0" fillId="54" borderId="0" xfId="0" applyFill="1"/>
    <xf numFmtId="0" fontId="0" fillId="0" borderId="0" xfId="0" applyAlignment="1">
      <alignment wrapText="1"/>
    </xf>
    <xf numFmtId="0" fontId="0" fillId="54" borderId="0" xfId="0" applyFill="1" applyAlignment="1">
      <alignment wrapText="1"/>
    </xf>
    <xf numFmtId="0" fontId="6" fillId="0" borderId="0" xfId="0" applyFont="1" applyAlignment="1">
      <alignment wrapText="1"/>
    </xf>
    <xf numFmtId="0" fontId="66" fillId="0" borderId="29" xfId="148" applyFont="1" applyBorder="1" applyAlignment="1">
      <alignment vertical="center" readingOrder="1"/>
    </xf>
    <xf numFmtId="0" fontId="67" fillId="49" borderId="5" xfId="0" applyFont="1" applyFill="1" applyBorder="1" applyAlignment="1">
      <alignment horizontal="center" vertical="center"/>
    </xf>
    <xf numFmtId="0" fontId="70" fillId="0" borderId="29" xfId="148" applyFont="1" applyBorder="1" applyAlignment="1">
      <alignment vertical="center" readingOrder="1"/>
    </xf>
    <xf numFmtId="0" fontId="66" fillId="7" borderId="29" xfId="148" applyFont="1" applyFill="1" applyBorder="1" applyAlignment="1">
      <alignment vertical="center" readingOrder="1"/>
    </xf>
    <xf numFmtId="0" fontId="69" fillId="0" borderId="29" xfId="148" applyFont="1" applyBorder="1" applyAlignment="1">
      <alignment readingOrder="1"/>
    </xf>
    <xf numFmtId="0" fontId="66" fillId="32" borderId="0" xfId="148" applyFont="1" applyFill="1"/>
    <xf numFmtId="0" fontId="69" fillId="32" borderId="29" xfId="148" applyFont="1" applyFill="1" applyBorder="1" applyAlignment="1">
      <alignment horizontal="left" vertical="center" readingOrder="1"/>
    </xf>
    <xf numFmtId="0" fontId="69" fillId="32" borderId="29" xfId="148" applyFont="1" applyFill="1" applyBorder="1" applyAlignment="1">
      <alignment horizontal="left" vertical="center" wrapText="1" readingOrder="1"/>
    </xf>
    <xf numFmtId="0" fontId="69" fillId="32" borderId="29" xfId="148" applyFont="1" applyFill="1" applyBorder="1" applyAlignment="1">
      <alignment horizontal="center" vertical="center" readingOrder="1"/>
    </xf>
    <xf numFmtId="0" fontId="66" fillId="32" borderId="29" xfId="148" applyFont="1" applyFill="1" applyBorder="1" applyAlignment="1">
      <alignment vertical="center" readingOrder="1"/>
    </xf>
    <xf numFmtId="0" fontId="70" fillId="32" borderId="21" xfId="0" applyFont="1" applyFill="1" applyBorder="1" applyAlignment="1">
      <alignment vertical="center" wrapText="1" readingOrder="1"/>
    </xf>
    <xf numFmtId="0" fontId="70" fillId="32" borderId="21" xfId="0" applyFont="1" applyFill="1" applyBorder="1" applyAlignment="1">
      <alignment horizontal="left" vertical="center" wrapText="1" readingOrder="1"/>
    </xf>
    <xf numFmtId="0" fontId="66" fillId="32" borderId="29" xfId="148" applyFont="1" applyFill="1" applyBorder="1" applyAlignment="1">
      <alignment horizontal="center" vertical="center" readingOrder="1"/>
    </xf>
    <xf numFmtId="0" fontId="66" fillId="32" borderId="29" xfId="148" applyFont="1" applyFill="1" applyBorder="1" applyAlignment="1">
      <alignment horizontal="left" vertical="center" readingOrder="1"/>
    </xf>
    <xf numFmtId="0" fontId="66" fillId="32" borderId="29" xfId="148" applyFont="1" applyFill="1" applyBorder="1" applyAlignment="1">
      <alignment horizontal="left" vertical="center" wrapText="1" readingOrder="1"/>
    </xf>
    <xf numFmtId="0" fontId="66" fillId="0" borderId="35" xfId="148" applyFont="1" applyBorder="1" applyAlignment="1">
      <alignment horizontal="center" vertical="center"/>
    </xf>
    <xf numFmtId="0" fontId="66" fillId="0" borderId="35" xfId="148" quotePrefix="1" applyFont="1" applyBorder="1" applyAlignment="1">
      <alignment horizontal="center" vertical="center"/>
    </xf>
    <xf numFmtId="0" fontId="69" fillId="0" borderId="35" xfId="148" applyFont="1" applyBorder="1" applyAlignment="1">
      <alignment horizontal="center" vertical="center"/>
    </xf>
    <xf numFmtId="0" fontId="66" fillId="7" borderId="35" xfId="148" quotePrefix="1" applyFont="1" applyFill="1" applyBorder="1" applyAlignment="1">
      <alignment horizontal="center" vertical="center"/>
    </xf>
    <xf numFmtId="0" fontId="69" fillId="0" borderId="35" xfId="148" quotePrefix="1" applyFont="1" applyBorder="1" applyAlignment="1">
      <alignment horizontal="center" vertical="center"/>
    </xf>
    <xf numFmtId="0" fontId="66" fillId="32" borderId="35" xfId="148" quotePrefix="1" applyFont="1" applyFill="1" applyBorder="1" applyAlignment="1">
      <alignment horizontal="center" vertical="center"/>
    </xf>
    <xf numFmtId="0" fontId="0" fillId="0" borderId="29" xfId="0" applyBorder="1" applyAlignment="1" applyProtection="1">
      <alignment vertical="center"/>
      <protection locked="0"/>
    </xf>
    <xf numFmtId="0" fontId="4" fillId="0" borderId="36" xfId="0" applyFont="1" applyBorder="1" applyAlignment="1" applyProtection="1">
      <alignment horizontal="center" vertical="center"/>
      <protection locked="0"/>
    </xf>
    <xf numFmtId="0" fontId="2" fillId="2" borderId="8" xfId="0" applyFont="1" applyFill="1" applyBorder="1" applyAlignment="1">
      <alignment horizontal="left" vertical="center"/>
    </xf>
    <xf numFmtId="0" fontId="4" fillId="21" borderId="36" xfId="0" applyFont="1" applyFill="1" applyBorder="1" applyAlignment="1">
      <alignment horizontal="left" vertical="center" wrapText="1"/>
    </xf>
    <xf numFmtId="0" fontId="0" fillId="23" borderId="38" xfId="0" applyFill="1" applyBorder="1"/>
    <xf numFmtId="0" fontId="0" fillId="0" borderId="38" xfId="0" applyBorder="1"/>
    <xf numFmtId="0" fontId="0" fillId="7" borderId="38" xfId="0" applyFill="1" applyBorder="1"/>
    <xf numFmtId="0" fontId="0" fillId="39" borderId="38" xfId="0" applyFill="1" applyBorder="1"/>
    <xf numFmtId="0" fontId="11" fillId="4" borderId="13" xfId="0" applyFont="1" applyFill="1" applyBorder="1"/>
    <xf numFmtId="0" fontId="0" fillId="0" borderId="40" xfId="0" applyBorder="1"/>
    <xf numFmtId="0" fontId="71" fillId="0" borderId="0" xfId="0" applyFont="1" applyAlignment="1">
      <alignment vertical="top" readingOrder="1"/>
    </xf>
    <xf numFmtId="0" fontId="71" fillId="0" borderId="0" xfId="0" applyFont="1" applyAlignment="1">
      <alignment vertical="top" wrapText="1" readingOrder="1"/>
    </xf>
    <xf numFmtId="0" fontId="72" fillId="63" borderId="41" xfId="0" applyFont="1" applyFill="1" applyBorder="1" applyAlignment="1">
      <alignment horizontal="center" vertical="top" wrapText="1" readingOrder="1"/>
    </xf>
    <xf numFmtId="0" fontId="69" fillId="62" borderId="39" xfId="148" applyFont="1" applyFill="1" applyBorder="1" applyAlignment="1">
      <alignment horizontal="left" vertical="center" readingOrder="1"/>
    </xf>
    <xf numFmtId="0" fontId="69" fillId="62" borderId="39" xfId="0" applyFont="1" applyFill="1" applyBorder="1" applyAlignment="1">
      <alignment horizontal="left" vertical="center" readingOrder="1"/>
    </xf>
    <xf numFmtId="0" fontId="69" fillId="62" borderId="42" xfId="148" applyFont="1" applyFill="1" applyBorder="1" applyAlignment="1">
      <alignment horizontal="left" vertical="center" readingOrder="1"/>
    </xf>
    <xf numFmtId="0" fontId="69" fillId="62" borderId="42" xfId="0" applyFont="1" applyFill="1" applyBorder="1" applyAlignment="1">
      <alignment horizontal="left" vertical="center" readingOrder="1"/>
    </xf>
    <xf numFmtId="0" fontId="69" fillId="61" borderId="42" xfId="148" applyFont="1" applyFill="1" applyBorder="1" applyAlignment="1">
      <alignment horizontal="left" vertical="center" readingOrder="1"/>
    </xf>
    <xf numFmtId="0" fontId="66" fillId="0" borderId="39" xfId="148" applyFont="1" applyBorder="1" applyAlignment="1">
      <alignment horizontal="left" vertical="center" readingOrder="1"/>
    </xf>
    <xf numFmtId="0" fontId="69" fillId="61" borderId="39" xfId="148" applyFont="1" applyFill="1" applyBorder="1" applyAlignment="1">
      <alignment horizontal="left" vertical="center" readingOrder="1"/>
    </xf>
    <xf numFmtId="0" fontId="73" fillId="0" borderId="21" xfId="0" applyFont="1" applyBorder="1" applyAlignment="1">
      <alignment horizontal="left" vertical="center" readingOrder="1"/>
    </xf>
    <xf numFmtId="0" fontId="74" fillId="0" borderId="21" xfId="0" applyFont="1" applyBorder="1" applyAlignment="1">
      <alignment vertical="center" wrapText="1" readingOrder="1"/>
    </xf>
    <xf numFmtId="0" fontId="74" fillId="0" borderId="21" xfId="0" applyFont="1" applyBorder="1" applyAlignment="1">
      <alignment horizontal="left" vertical="center" readingOrder="1"/>
    </xf>
    <xf numFmtId="0" fontId="73" fillId="0" borderId="21" xfId="0" applyFont="1" applyBorder="1" applyAlignment="1">
      <alignment vertical="center" wrapText="1" readingOrder="1"/>
    </xf>
    <xf numFmtId="0" fontId="74" fillId="0" borderId="21" xfId="0" applyFont="1" applyBorder="1" applyAlignment="1">
      <alignment vertical="center" readingOrder="1"/>
    </xf>
    <xf numFmtId="0" fontId="0" fillId="0" borderId="4" xfId="0" applyBorder="1"/>
    <xf numFmtId="0" fontId="11" fillId="50" borderId="4" xfId="0" applyFont="1" applyFill="1" applyBorder="1" applyAlignment="1">
      <alignment horizontal="center" vertical="center" wrapText="1"/>
    </xf>
    <xf numFmtId="0" fontId="11" fillId="52" borderId="4" xfId="0" applyFont="1" applyFill="1" applyBorder="1" applyAlignment="1">
      <alignment horizontal="center" vertical="center" wrapText="1"/>
    </xf>
    <xf numFmtId="0" fontId="0" fillId="0" borderId="4" xfId="0" applyBorder="1" applyAlignment="1">
      <alignment horizontal="center"/>
    </xf>
    <xf numFmtId="0" fontId="11" fillId="57" borderId="4" xfId="0" applyFont="1" applyFill="1" applyBorder="1" applyAlignment="1">
      <alignment horizontal="center" vertical="center" wrapText="1"/>
    </xf>
    <xf numFmtId="0" fontId="21" fillId="11" borderId="4" xfId="0" applyFont="1" applyFill="1" applyBorder="1" applyAlignment="1">
      <alignment horizontal="center" vertical="center" wrapText="1"/>
    </xf>
    <xf numFmtId="0" fontId="11" fillId="52" borderId="5" xfId="0" applyFont="1" applyFill="1" applyBorder="1" applyAlignment="1">
      <alignment horizontal="center" vertical="center" wrapText="1"/>
    </xf>
    <xf numFmtId="0" fontId="11" fillId="58" borderId="5" xfId="0" applyFont="1" applyFill="1" applyBorder="1" applyAlignment="1">
      <alignment horizontal="center" vertical="center" wrapText="1"/>
    </xf>
    <xf numFmtId="0" fontId="11" fillId="58" borderId="4" xfId="0" applyFont="1" applyFill="1" applyBorder="1" applyAlignment="1">
      <alignment horizontal="center" vertical="center" wrapText="1"/>
    </xf>
    <xf numFmtId="0" fontId="0" fillId="5" borderId="0" xfId="0" applyFill="1" applyAlignment="1">
      <alignment horizontal="left"/>
    </xf>
    <xf numFmtId="0" fontId="0" fillId="5" borderId="0" xfId="0" applyFill="1" applyAlignment="1">
      <alignment horizontal="left" vertical="top"/>
    </xf>
    <xf numFmtId="0" fontId="4" fillId="5" borderId="17" xfId="0" applyFont="1" applyFill="1" applyBorder="1" applyAlignment="1">
      <alignment horizontal="center" vertical="center"/>
    </xf>
    <xf numFmtId="0" fontId="0" fillId="5" borderId="17" xfId="0" applyFill="1" applyBorder="1" applyAlignment="1">
      <alignment horizontal="left" vertical="center"/>
    </xf>
    <xf numFmtId="0" fontId="0" fillId="5" borderId="0" xfId="0" applyFill="1"/>
    <xf numFmtId="0" fontId="0" fillId="5" borderId="0" xfId="0" applyFill="1" applyAlignment="1">
      <alignment horizontal="left" vertical="top" wrapText="1"/>
    </xf>
    <xf numFmtId="0" fontId="0" fillId="5" borderId="0" xfId="0" applyFill="1" applyAlignment="1">
      <alignment horizontal="center"/>
    </xf>
    <xf numFmtId="0" fontId="0" fillId="0" borderId="4" xfId="0" applyBorder="1" applyAlignment="1" applyProtection="1">
      <alignment horizontal="center"/>
      <protection locked="0"/>
    </xf>
    <xf numFmtId="0" fontId="0" fillId="0" borderId="4" xfId="0" applyBorder="1" applyProtection="1">
      <protection locked="0"/>
    </xf>
    <xf numFmtId="0" fontId="11" fillId="50" borderId="4" xfId="0" applyFont="1" applyFill="1" applyBorder="1" applyAlignment="1">
      <alignment horizontal="center" vertical="center"/>
    </xf>
    <xf numFmtId="0" fontId="11" fillId="59" borderId="4" xfId="0" applyFont="1" applyFill="1" applyBorder="1" applyAlignment="1">
      <alignment horizontal="center" vertical="center" wrapText="1"/>
    </xf>
    <xf numFmtId="0" fontId="11" fillId="33" borderId="4" xfId="0" applyFont="1" applyFill="1" applyBorder="1" applyAlignment="1">
      <alignment horizontal="center" vertical="center" wrapText="1"/>
    </xf>
    <xf numFmtId="0" fontId="0" fillId="0" borderId="4" xfId="0" applyBorder="1" applyAlignment="1" applyProtection="1">
      <alignment horizontal="center" vertical="center" wrapText="1"/>
      <protection locked="0"/>
    </xf>
    <xf numFmtId="0" fontId="0" fillId="5" borderId="17" xfId="0" applyFill="1" applyBorder="1" applyAlignment="1" applyProtection="1">
      <alignment horizontal="center" vertical="top"/>
      <protection locked="0"/>
    </xf>
    <xf numFmtId="0" fontId="0" fillId="5" borderId="17" xfId="0" applyFill="1" applyBorder="1" applyAlignment="1" applyProtection="1">
      <alignment vertical="top"/>
      <protection locked="0"/>
    </xf>
    <xf numFmtId="0" fontId="0" fillId="5" borderId="0" xfId="0" applyFill="1" applyAlignment="1" applyProtection="1">
      <alignment vertical="top"/>
      <protection locked="0"/>
    </xf>
    <xf numFmtId="0" fontId="0" fillId="5" borderId="0" xfId="0" applyFill="1" applyAlignment="1" applyProtection="1">
      <alignment horizontal="center"/>
      <protection locked="0"/>
    </xf>
    <xf numFmtId="0" fontId="0" fillId="5" borderId="0" xfId="0" applyFill="1" applyAlignment="1">
      <alignment horizontal="center" wrapText="1"/>
    </xf>
    <xf numFmtId="0" fontId="20" fillId="5" borderId="0" xfId="0" applyFont="1" applyFill="1"/>
    <xf numFmtId="0" fontId="0" fillId="5" borderId="0" xfId="0" applyFill="1" applyProtection="1">
      <protection locked="0"/>
    </xf>
    <xf numFmtId="0" fontId="76" fillId="5" borderId="24" xfId="0" applyFont="1" applyFill="1" applyBorder="1" applyAlignment="1" applyProtection="1">
      <alignment horizontal="left" vertical="center" wrapText="1" indent="1"/>
      <protection locked="0"/>
    </xf>
    <xf numFmtId="0" fontId="76" fillId="5" borderId="17"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2" fontId="76" fillId="5" borderId="17" xfId="1" applyNumberFormat="1" applyFont="1" applyFill="1" applyBorder="1" applyAlignment="1" applyProtection="1">
      <alignment horizontal="left" vertical="center"/>
      <protection locked="0"/>
    </xf>
    <xf numFmtId="2" fontId="75" fillId="5" borderId="17" xfId="0" applyNumberFormat="1" applyFont="1" applyFill="1" applyBorder="1" applyAlignment="1" applyProtection="1">
      <alignment horizontal="center" vertical="center" wrapText="1"/>
      <protection locked="0"/>
    </xf>
    <xf numFmtId="1" fontId="75" fillId="5" borderId="17" xfId="0" applyNumberFormat="1" applyFont="1" applyFill="1" applyBorder="1" applyAlignment="1" applyProtection="1">
      <alignment horizontal="center" vertical="center" wrapText="1"/>
      <protection locked="0"/>
    </xf>
    <xf numFmtId="0" fontId="7" fillId="0" borderId="17" xfId="0" applyFont="1" applyBorder="1" applyAlignment="1">
      <alignment horizontal="center" vertical="center"/>
    </xf>
    <xf numFmtId="0" fontId="7" fillId="0" borderId="24" xfId="0" applyFont="1" applyBorder="1" applyAlignment="1">
      <alignment horizontal="left" vertical="center" wrapText="1" indent="1"/>
    </xf>
    <xf numFmtId="0" fontId="4" fillId="0" borderId="24"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protection locked="0"/>
    </xf>
    <xf numFmtId="0" fontId="79" fillId="0" borderId="32" xfId="0" applyFont="1" applyBorder="1" applyAlignment="1">
      <alignment horizontal="center"/>
    </xf>
    <xf numFmtId="0" fontId="79" fillId="0" borderId="44" xfId="0" applyFont="1" applyBorder="1" applyAlignment="1">
      <alignment horizontal="center" vertical="center"/>
    </xf>
    <xf numFmtId="0" fontId="79" fillId="0" borderId="32" xfId="0" applyFont="1" applyBorder="1"/>
    <xf numFmtId="0" fontId="4" fillId="5" borderId="19" xfId="0" applyFont="1" applyFill="1" applyBorder="1" applyAlignment="1" applyProtection="1">
      <alignment horizontal="center" vertical="center" wrapText="1"/>
      <protection locked="0"/>
    </xf>
    <xf numFmtId="2" fontId="76" fillId="5" borderId="17" xfId="1" applyNumberFormat="1" applyFont="1" applyFill="1" applyBorder="1" applyAlignment="1" applyProtection="1">
      <alignment horizontal="center" vertical="center"/>
      <protection locked="0"/>
    </xf>
    <xf numFmtId="1" fontId="76" fillId="5" borderId="17" xfId="0" applyNumberFormat="1" applyFont="1" applyFill="1" applyBorder="1" applyAlignment="1" applyProtection="1">
      <alignment horizontal="left" vertical="center"/>
      <protection locked="0"/>
    </xf>
    <xf numFmtId="0" fontId="82" fillId="30" borderId="19" xfId="0" applyFont="1" applyFill="1" applyBorder="1" applyAlignment="1">
      <alignment wrapText="1"/>
    </xf>
    <xf numFmtId="0" fontId="82" fillId="30" borderId="32" xfId="0" applyFont="1" applyFill="1" applyBorder="1" applyAlignment="1">
      <alignment wrapText="1"/>
    </xf>
    <xf numFmtId="3" fontId="4" fillId="5" borderId="17" xfId="186" applyNumberFormat="1" applyFont="1" applyFill="1" applyBorder="1" applyAlignment="1" applyProtection="1">
      <alignment horizontal="center" vertical="center" wrapText="1"/>
      <protection locked="0"/>
    </xf>
    <xf numFmtId="0" fontId="4" fillId="5" borderId="17" xfId="0" applyFont="1" applyFill="1" applyBorder="1" applyAlignment="1">
      <alignment horizontal="left" vertical="center" indent="1"/>
    </xf>
    <xf numFmtId="0" fontId="4" fillId="5" borderId="17" xfId="0" applyFont="1" applyFill="1" applyBorder="1" applyAlignment="1">
      <alignment horizontal="left" vertical="center" wrapText="1" indent="1"/>
    </xf>
    <xf numFmtId="0" fontId="8" fillId="5" borderId="17" xfId="0" applyFont="1" applyFill="1" applyBorder="1" applyAlignment="1">
      <alignment horizontal="center" vertical="center" wrapText="1"/>
    </xf>
    <xf numFmtId="0" fontId="76" fillId="5" borderId="24" xfId="0" applyFont="1" applyFill="1" applyBorder="1" applyAlignment="1" applyProtection="1">
      <alignment horizontal="left" vertical="center" wrapText="1"/>
      <protection locked="0"/>
    </xf>
    <xf numFmtId="0" fontId="88" fillId="30" borderId="24" xfId="0" applyFont="1" applyFill="1" applyBorder="1" applyAlignment="1">
      <alignment wrapText="1"/>
    </xf>
    <xf numFmtId="0" fontId="82" fillId="30" borderId="17" xfId="0" applyFont="1" applyFill="1" applyBorder="1" applyAlignment="1">
      <alignment wrapText="1"/>
    </xf>
    <xf numFmtId="0" fontId="82" fillId="30" borderId="20" xfId="0" applyFont="1" applyFill="1" applyBorder="1" applyAlignment="1">
      <alignment wrapText="1"/>
    </xf>
    <xf numFmtId="0" fontId="75" fillId="5" borderId="2" xfId="0" applyFont="1" applyFill="1" applyBorder="1" applyAlignment="1">
      <alignment horizontal="left"/>
    </xf>
    <xf numFmtId="0" fontId="76" fillId="5" borderId="32" xfId="0" applyFont="1" applyFill="1" applyBorder="1" applyAlignment="1" applyProtection="1">
      <alignment horizontal="left" vertical="center" wrapText="1" indent="1"/>
      <protection locked="0"/>
    </xf>
    <xf numFmtId="0" fontId="88" fillId="30" borderId="24" xfId="0" applyFont="1" applyFill="1" applyBorder="1" applyAlignment="1">
      <alignment horizontal="center" vertical="center"/>
    </xf>
    <xf numFmtId="0" fontId="88" fillId="30" borderId="32" xfId="0" applyFont="1" applyFill="1" applyBorder="1" applyAlignment="1">
      <alignment horizontal="center" vertical="center"/>
    </xf>
    <xf numFmtId="9" fontId="89" fillId="30" borderId="32" xfId="0" applyNumberFormat="1" applyFont="1" applyFill="1" applyBorder="1" applyAlignment="1">
      <alignment horizontal="center" vertical="center"/>
    </xf>
    <xf numFmtId="0" fontId="90" fillId="30" borderId="47" xfId="0" applyFont="1" applyFill="1" applyBorder="1" applyAlignment="1">
      <alignment horizontal="center" vertical="center"/>
    </xf>
    <xf numFmtId="9" fontId="90" fillId="30" borderId="47" xfId="189" applyFont="1" applyFill="1" applyBorder="1" applyAlignment="1">
      <alignment horizontal="center" vertical="center"/>
    </xf>
    <xf numFmtId="0" fontId="82" fillId="30" borderId="24" xfId="0" applyFont="1" applyFill="1" applyBorder="1" applyAlignment="1">
      <alignment wrapText="1"/>
    </xf>
    <xf numFmtId="0" fontId="82" fillId="30" borderId="44" xfId="0" applyFont="1" applyFill="1" applyBorder="1" applyAlignment="1">
      <alignment wrapText="1"/>
    </xf>
    <xf numFmtId="3" fontId="90" fillId="30" borderId="11" xfId="0" applyNumberFormat="1" applyFont="1" applyFill="1" applyBorder="1" applyAlignment="1">
      <alignment horizontal="center" vertical="center"/>
    </xf>
    <xf numFmtId="3" fontId="90" fillId="30" borderId="45" xfId="0" applyNumberFormat="1" applyFont="1" applyFill="1" applyBorder="1" applyAlignment="1">
      <alignment horizontal="center" vertical="center"/>
    </xf>
    <xf numFmtId="0" fontId="90" fillId="30" borderId="47" xfId="0" applyFont="1" applyFill="1" applyBorder="1" applyAlignment="1">
      <alignment horizontal="center" vertical="center" wrapText="1"/>
    </xf>
    <xf numFmtId="3" fontId="90" fillId="64" borderId="47" xfId="0" applyNumberFormat="1" applyFont="1" applyFill="1" applyBorder="1" applyAlignment="1">
      <alignment horizontal="center" vertical="center" wrapText="1"/>
    </xf>
    <xf numFmtId="3" fontId="90" fillId="64" borderId="33" xfId="0" applyNumberFormat="1" applyFont="1" applyFill="1" applyBorder="1" applyAlignment="1">
      <alignment horizontal="center" vertical="center" wrapText="1"/>
    </xf>
    <xf numFmtId="3" fontId="90" fillId="64" borderId="24" xfId="0" applyNumberFormat="1" applyFont="1" applyFill="1" applyBorder="1" applyAlignment="1">
      <alignment horizontal="center" vertical="center" wrapText="1"/>
    </xf>
    <xf numFmtId="1" fontId="78" fillId="5" borderId="46" xfId="189" applyNumberFormat="1" applyFont="1" applyFill="1" applyBorder="1" applyAlignment="1" applyProtection="1">
      <alignment horizontal="center" vertical="center"/>
      <protection locked="0"/>
    </xf>
    <xf numFmtId="1" fontId="78" fillId="5" borderId="17" xfId="189" applyNumberFormat="1" applyFont="1" applyFill="1" applyBorder="1" applyAlignment="1" applyProtection="1">
      <alignment horizontal="center" vertical="center"/>
      <protection locked="0"/>
    </xf>
    <xf numFmtId="1" fontId="94" fillId="5" borderId="17" xfId="0" applyNumberFormat="1" applyFont="1" applyFill="1" applyBorder="1" applyAlignment="1" applyProtection="1">
      <alignment horizontal="center" vertical="center" wrapText="1"/>
      <protection locked="0"/>
    </xf>
    <xf numFmtId="1" fontId="76" fillId="5" borderId="18" xfId="189" applyNumberFormat="1" applyFont="1" applyFill="1" applyBorder="1" applyAlignment="1" applyProtection="1">
      <alignment horizontal="center" vertical="center" wrapText="1"/>
      <protection locked="0"/>
    </xf>
    <xf numFmtId="1" fontId="76" fillId="5" borderId="17" xfId="189" applyNumberFormat="1" applyFont="1" applyFill="1" applyBorder="1" applyAlignment="1" applyProtection="1">
      <alignment horizontal="center" vertical="center" wrapText="1"/>
      <protection locked="0"/>
    </xf>
    <xf numFmtId="2" fontId="75" fillId="5" borderId="18" xfId="0" applyNumberFormat="1" applyFont="1" applyFill="1" applyBorder="1" applyAlignment="1" applyProtection="1">
      <alignment horizontal="center" vertical="center" wrapText="1"/>
      <protection locked="0"/>
    </xf>
    <xf numFmtId="0" fontId="7" fillId="65" borderId="17" xfId="0" applyFont="1" applyFill="1" applyBorder="1" applyAlignment="1" applyProtection="1">
      <alignment vertical="center" wrapText="1"/>
      <protection locked="0"/>
    </xf>
    <xf numFmtId="0" fontId="82" fillId="65" borderId="32" xfId="0" applyFont="1" applyFill="1" applyBorder="1" applyAlignment="1" applyProtection="1">
      <alignment vertical="center" wrapText="1"/>
      <protection locked="0"/>
    </xf>
    <xf numFmtId="0" fontId="7" fillId="65" borderId="32" xfId="0" applyFont="1" applyFill="1" applyBorder="1" applyAlignment="1" applyProtection="1">
      <alignment horizontal="center" vertical="center" wrapText="1"/>
      <protection locked="0"/>
    </xf>
    <xf numFmtId="0" fontId="7" fillId="65" borderId="32" xfId="0" applyFont="1" applyFill="1" applyBorder="1" applyAlignment="1" applyProtection="1">
      <alignment vertical="center" wrapText="1"/>
      <protection locked="0"/>
    </xf>
    <xf numFmtId="2" fontId="4" fillId="5" borderId="17" xfId="1" applyNumberFormat="1" applyFont="1" applyFill="1" applyBorder="1" applyAlignment="1" applyProtection="1">
      <alignment horizontal="center" vertical="center"/>
    </xf>
    <xf numFmtId="0" fontId="4" fillId="0" borderId="17" xfId="0" applyFont="1" applyBorder="1" applyAlignment="1">
      <alignment horizontal="left" vertical="center" wrapText="1"/>
    </xf>
    <xf numFmtId="0" fontId="4" fillId="0" borderId="17" xfId="0" applyFont="1" applyBorder="1" applyAlignment="1" applyProtection="1">
      <alignment horizontal="left" vertical="center" wrapText="1"/>
      <protection locked="0"/>
    </xf>
    <xf numFmtId="0" fontId="4" fillId="0" borderId="17" xfId="0" applyFont="1" applyBorder="1" applyAlignment="1" applyProtection="1">
      <alignment horizontal="left" vertical="center"/>
      <protection locked="0"/>
    </xf>
    <xf numFmtId="0" fontId="4" fillId="0" borderId="17" xfId="0" applyFont="1" applyBorder="1" applyAlignment="1">
      <alignment horizontal="center" vertical="center" wrapText="1"/>
    </xf>
    <xf numFmtId="14" fontId="4" fillId="0" borderId="17" xfId="0" applyNumberFormat="1" applyFont="1" applyBorder="1" applyAlignment="1">
      <alignment horizontal="center" vertical="center" wrapText="1"/>
    </xf>
    <xf numFmtId="0" fontId="4" fillId="0" borderId="36" xfId="0" applyFont="1" applyBorder="1" applyAlignment="1">
      <alignment horizontal="left" vertical="center" wrapText="1"/>
    </xf>
    <xf numFmtId="0" fontId="0" fillId="0" borderId="17" xfId="0" applyBorder="1" applyAlignment="1" applyProtection="1">
      <alignment horizontal="left" vertical="top" wrapText="1"/>
      <protection locked="0"/>
    </xf>
    <xf numFmtId="14" fontId="4" fillId="0" borderId="24" xfId="0" applyNumberFormat="1" applyFont="1" applyBorder="1" applyAlignment="1">
      <alignment wrapText="1"/>
    </xf>
    <xf numFmtId="14" fontId="4" fillId="0" borderId="32" xfId="0" applyNumberFormat="1" applyFont="1" applyBorder="1" applyAlignment="1">
      <alignment wrapText="1"/>
    </xf>
    <xf numFmtId="0" fontId="0" fillId="0" borderId="17" xfId="0" applyBorder="1" applyAlignment="1" applyProtection="1">
      <alignment horizontal="center" vertical="center" wrapText="1"/>
      <protection locked="0"/>
    </xf>
    <xf numFmtId="0" fontId="9" fillId="0" borderId="24" xfId="0" applyFont="1" applyBorder="1"/>
    <xf numFmtId="0" fontId="79" fillId="0" borderId="32" xfId="0" applyFont="1" applyBorder="1" applyAlignment="1">
      <alignment wrapText="1"/>
    </xf>
    <xf numFmtId="14" fontId="7" fillId="0" borderId="32" xfId="0" applyNumberFormat="1" applyFont="1" applyBorder="1" applyAlignment="1">
      <alignment horizontal="center" vertical="center" wrapText="1"/>
    </xf>
    <xf numFmtId="0" fontId="80" fillId="0" borderId="32" xfId="0" applyFont="1" applyBorder="1" applyAlignment="1">
      <alignment horizontal="center" vertical="center" wrapText="1"/>
    </xf>
    <xf numFmtId="0" fontId="80" fillId="0" borderId="32" xfId="0" applyFont="1" applyBorder="1" applyAlignment="1">
      <alignment horizontal="left" vertical="center" wrapText="1" indent="1"/>
    </xf>
    <xf numFmtId="0" fontId="4" fillId="0" borderId="17" xfId="0" applyFont="1" applyBorder="1" applyAlignment="1" applyProtection="1">
      <alignment horizontal="center" vertical="center" wrapText="1"/>
      <protection locked="0"/>
    </xf>
    <xf numFmtId="0" fontId="20" fillId="0" borderId="36" xfId="0" applyFont="1" applyBorder="1" applyAlignment="1">
      <alignment horizontal="left" vertical="center" wrapText="1"/>
    </xf>
    <xf numFmtId="0" fontId="80" fillId="0" borderId="24" xfId="0" applyFont="1" applyBorder="1" applyAlignment="1">
      <alignment horizontal="left" vertical="center" wrapText="1" indent="1"/>
    </xf>
    <xf numFmtId="0" fontId="80" fillId="0" borderId="24" xfId="0" applyFont="1" applyBorder="1" applyAlignment="1">
      <alignment horizontal="center" vertical="center" wrapText="1"/>
    </xf>
    <xf numFmtId="0" fontId="81" fillId="0" borderId="17" xfId="0" applyFont="1" applyBorder="1" applyAlignment="1" applyProtection="1">
      <alignment horizontal="left" vertical="center" wrapText="1"/>
      <protection locked="0"/>
    </xf>
    <xf numFmtId="0" fontId="4" fillId="0" borderId="17" xfId="0" applyFont="1" applyBorder="1" applyAlignment="1" applyProtection="1">
      <alignment horizontal="center" vertical="center"/>
      <protection locked="0"/>
    </xf>
    <xf numFmtId="0" fontId="0" fillId="0" borderId="17" xfId="0" applyBorder="1" applyAlignment="1" applyProtection="1">
      <alignment horizontal="left" vertical="center"/>
      <protection locked="0"/>
    </xf>
    <xf numFmtId="0" fontId="0" fillId="0" borderId="17" xfId="0" applyBorder="1" applyAlignment="1" applyProtection="1">
      <alignment horizontal="center" vertical="center"/>
      <protection locked="0"/>
    </xf>
    <xf numFmtId="0" fontId="7" fillId="0" borderId="17" xfId="0" applyFont="1" applyBorder="1" applyAlignment="1">
      <alignment horizontal="left" vertical="center" wrapText="1"/>
    </xf>
    <xf numFmtId="0" fontId="0" fillId="0" borderId="17" xfId="0" applyBorder="1" applyAlignment="1" applyProtection="1">
      <alignment vertical="center" wrapText="1"/>
      <protection locked="0"/>
    </xf>
    <xf numFmtId="0" fontId="0" fillId="0" borderId="17" xfId="0" applyBorder="1" applyAlignment="1" applyProtection="1">
      <alignment horizontal="left" vertical="center" wrapText="1"/>
      <protection locked="0"/>
    </xf>
    <xf numFmtId="0" fontId="4" fillId="0" borderId="19" xfId="0" applyFont="1" applyBorder="1" applyAlignment="1" applyProtection="1">
      <alignment horizontal="center" vertical="center"/>
      <protection locked="0"/>
    </xf>
    <xf numFmtId="0" fontId="0" fillId="0" borderId="19" xfId="0" applyBorder="1" applyAlignment="1" applyProtection="1">
      <alignment horizontal="left" vertical="center"/>
      <protection locked="0"/>
    </xf>
    <xf numFmtId="0" fontId="0" fillId="0" borderId="19" xfId="0" applyBorder="1" applyAlignment="1" applyProtection="1">
      <alignment horizontal="center" vertical="center"/>
      <protection locked="0"/>
    </xf>
    <xf numFmtId="0" fontId="0" fillId="0" borderId="19" xfId="0" applyBorder="1" applyAlignment="1" applyProtection="1">
      <alignment vertical="center" wrapText="1"/>
      <protection locked="0"/>
    </xf>
    <xf numFmtId="0" fontId="4" fillId="0" borderId="19" xfId="0" applyFont="1" applyBorder="1" applyAlignment="1">
      <alignment horizontal="center" vertical="center" wrapText="1"/>
    </xf>
    <xf numFmtId="0" fontId="4" fillId="0" borderId="20" xfId="0" applyFont="1" applyBorder="1" applyAlignment="1" applyProtection="1">
      <alignment horizontal="center" vertical="center"/>
      <protection locked="0"/>
    </xf>
    <xf numFmtId="0" fontId="7" fillId="0" borderId="17" xfId="0" applyFont="1" applyBorder="1"/>
    <xf numFmtId="0" fontId="7" fillId="0" borderId="19" xfId="0" applyFont="1" applyBorder="1" applyAlignment="1">
      <alignment vertical="center"/>
    </xf>
    <xf numFmtId="0" fontId="7" fillId="0" borderId="19" xfId="0" applyFont="1" applyBorder="1" applyAlignment="1">
      <alignment horizontal="center"/>
    </xf>
    <xf numFmtId="0" fontId="7" fillId="0" borderId="19" xfId="0" applyFont="1" applyBorder="1" applyAlignment="1">
      <alignment vertical="center" wrapText="1"/>
    </xf>
    <xf numFmtId="0" fontId="7" fillId="0" borderId="19" xfId="0" applyFont="1" applyBorder="1" applyAlignment="1">
      <alignment horizontal="center" vertical="center"/>
    </xf>
    <xf numFmtId="14" fontId="7" fillId="0" borderId="19" xfId="0" applyNumberFormat="1" applyFont="1" applyBorder="1" applyAlignment="1">
      <alignment horizontal="center" vertical="center"/>
    </xf>
    <xf numFmtId="0" fontId="7" fillId="0" borderId="20" xfId="0" applyFont="1" applyBorder="1" applyAlignment="1">
      <alignment horizontal="center" vertical="center"/>
    </xf>
    <xf numFmtId="0" fontId="7" fillId="0" borderId="24" xfId="0" applyFont="1" applyBorder="1" applyAlignment="1">
      <alignment horizontal="left" vertical="center" wrapText="1"/>
    </xf>
    <xf numFmtId="0" fontId="7" fillId="0" borderId="24" xfId="0" applyFont="1" applyBorder="1"/>
    <xf numFmtId="0" fontId="7" fillId="0" borderId="32" xfId="0" applyFont="1" applyBorder="1" applyAlignment="1">
      <alignment vertical="center"/>
    </xf>
    <xf numFmtId="0" fontId="7" fillId="0" borderId="32" xfId="0" applyFont="1" applyBorder="1" applyAlignment="1">
      <alignment horizontal="center"/>
    </xf>
    <xf numFmtId="0" fontId="7" fillId="0" borderId="32" xfId="0" applyFont="1" applyBorder="1" applyAlignment="1">
      <alignment vertical="center" wrapText="1"/>
    </xf>
    <xf numFmtId="0" fontId="7" fillId="0" borderId="32" xfId="0" applyFont="1" applyBorder="1" applyAlignment="1">
      <alignment horizontal="center" vertical="center"/>
    </xf>
    <xf numFmtId="14" fontId="7" fillId="0" borderId="32" xfId="0" applyNumberFormat="1" applyFont="1" applyBorder="1" applyAlignment="1">
      <alignment horizontal="center" vertical="center"/>
    </xf>
    <xf numFmtId="0" fontId="7" fillId="0" borderId="44" xfId="0" applyFont="1" applyBorder="1" applyAlignment="1">
      <alignment horizontal="center" vertical="center"/>
    </xf>
    <xf numFmtId="0" fontId="7" fillId="0" borderId="17" xfId="0" applyFont="1" applyBorder="1" applyAlignment="1">
      <alignment wrapText="1"/>
    </xf>
    <xf numFmtId="0" fontId="7" fillId="0" borderId="32" xfId="0" applyFont="1" applyBorder="1" applyAlignment="1">
      <alignment wrapText="1"/>
    </xf>
    <xf numFmtId="0" fontId="7" fillId="0" borderId="32" xfId="0" applyFont="1" applyBorder="1"/>
    <xf numFmtId="0" fontId="82" fillId="0" borderId="19" xfId="0" applyFont="1" applyBorder="1" applyAlignment="1">
      <alignment wrapText="1"/>
    </xf>
    <xf numFmtId="0" fontId="7" fillId="0" borderId="19" xfId="0" applyFont="1" applyBorder="1" applyAlignment="1">
      <alignment wrapText="1"/>
    </xf>
    <xf numFmtId="0" fontId="7" fillId="0" borderId="43" xfId="0" applyFont="1" applyBorder="1"/>
    <xf numFmtId="0" fontId="7" fillId="0" borderId="43" xfId="0" applyFont="1" applyBorder="1" applyAlignment="1">
      <alignment wrapText="1"/>
    </xf>
    <xf numFmtId="14" fontId="7" fillId="0" borderId="19" xfId="0" applyNumberFormat="1" applyFont="1" applyBorder="1" applyAlignment="1">
      <alignment wrapText="1"/>
    </xf>
    <xf numFmtId="0" fontId="83" fillId="0" borderId="32" xfId="0" applyFont="1" applyBorder="1" applyAlignment="1">
      <alignment wrapText="1"/>
    </xf>
    <xf numFmtId="0" fontId="80" fillId="0" borderId="19" xfId="0" applyFont="1" applyBorder="1"/>
    <xf numFmtId="0" fontId="7" fillId="0" borderId="24" xfId="0" applyFont="1" applyBorder="1" applyAlignment="1">
      <alignment wrapText="1"/>
    </xf>
    <xf numFmtId="0" fontId="82" fillId="0" borderId="32" xfId="0" applyFont="1" applyBorder="1" applyAlignment="1">
      <alignment wrapText="1"/>
    </xf>
    <xf numFmtId="0" fontId="7" fillId="0" borderId="45" xfId="0" applyFont="1" applyBorder="1"/>
    <xf numFmtId="0" fontId="7" fillId="0" borderId="45" xfId="0" applyFont="1" applyBorder="1" applyAlignment="1">
      <alignment wrapText="1"/>
    </xf>
    <xf numFmtId="14" fontId="7" fillId="0" borderId="32" xfId="0" applyNumberFormat="1" applyFont="1" applyBorder="1" applyAlignment="1">
      <alignment wrapText="1"/>
    </xf>
    <xf numFmtId="0" fontId="80" fillId="0" borderId="32" xfId="0" applyFont="1" applyBorder="1"/>
    <xf numFmtId="0" fontId="82" fillId="0" borderId="32" xfId="0" applyFont="1" applyBorder="1"/>
    <xf numFmtId="0" fontId="80" fillId="0" borderId="32" xfId="0" applyFont="1" applyBorder="1" applyAlignment="1">
      <alignment wrapText="1"/>
    </xf>
    <xf numFmtId="0" fontId="4" fillId="0" borderId="37" xfId="0" applyFont="1" applyBorder="1" applyAlignment="1" applyProtection="1">
      <alignment horizontal="center" vertical="center"/>
      <protection locked="0"/>
    </xf>
    <xf numFmtId="0" fontId="4" fillId="0" borderId="2" xfId="0" applyFont="1" applyBorder="1" applyAlignment="1">
      <alignment horizontal="left" vertical="center" wrapText="1"/>
    </xf>
    <xf numFmtId="0" fontId="85" fillId="0" borderId="17" xfId="0" applyFont="1" applyBorder="1" applyAlignment="1" applyProtection="1">
      <alignment horizontal="center" vertical="center" wrapText="1"/>
      <protection locked="0"/>
    </xf>
    <xf numFmtId="0" fontId="7" fillId="0" borderId="17" xfId="0" applyFont="1" applyBorder="1" applyAlignment="1">
      <alignment horizontal="left" vertical="top" wrapText="1"/>
    </xf>
    <xf numFmtId="0" fontId="7" fillId="0" borderId="17" xfId="0" applyFont="1" applyBorder="1" applyAlignment="1">
      <alignment vertical="top" wrapText="1"/>
    </xf>
    <xf numFmtId="0" fontId="86" fillId="0" borderId="17" xfId="0" applyFont="1" applyBorder="1" applyAlignment="1" applyProtection="1">
      <alignment vertical="top" wrapText="1"/>
      <protection locked="0"/>
    </xf>
    <xf numFmtId="0" fontId="76" fillId="0" borderId="19" xfId="0" applyFont="1" applyBorder="1"/>
    <xf numFmtId="0" fontId="83" fillId="0" borderId="19" xfId="0" applyFont="1" applyBorder="1" applyAlignment="1">
      <alignment wrapText="1"/>
    </xf>
    <xf numFmtId="0" fontId="86" fillId="0" borderId="17" xfId="0" applyFont="1" applyBorder="1" applyAlignment="1" applyProtection="1">
      <alignment vertical="top"/>
      <protection locked="0"/>
    </xf>
    <xf numFmtId="1" fontId="7" fillId="0" borderId="24" xfId="0" applyNumberFormat="1" applyFont="1" applyBorder="1" applyAlignment="1">
      <alignment horizontal="center" vertical="center" wrapText="1"/>
    </xf>
    <xf numFmtId="49" fontId="4" fillId="0" borderId="36" xfId="0" applyNumberFormat="1" applyFont="1" applyBorder="1" applyAlignment="1">
      <alignment horizontal="left" vertical="center" wrapText="1"/>
    </xf>
    <xf numFmtId="0" fontId="87" fillId="0" borderId="17" xfId="0" applyFont="1" applyBorder="1" applyAlignment="1" applyProtection="1">
      <alignment horizontal="left" vertical="center" wrapText="1"/>
      <protection locked="0"/>
    </xf>
    <xf numFmtId="0" fontId="87" fillId="0" borderId="17" xfId="0" applyFont="1" applyBorder="1" applyAlignment="1" applyProtection="1">
      <alignment vertical="center"/>
      <protection locked="0"/>
    </xf>
    <xf numFmtId="0" fontId="4" fillId="0" borderId="32" xfId="0" applyFont="1" applyBorder="1" applyAlignment="1" applyProtection="1">
      <alignment horizontal="left" vertical="center" wrapText="1"/>
      <protection locked="0"/>
    </xf>
    <xf numFmtId="0" fontId="87" fillId="0" borderId="17" xfId="0" applyFont="1" applyBorder="1" applyAlignment="1" applyProtection="1">
      <alignment vertical="top"/>
      <protection locked="0"/>
    </xf>
    <xf numFmtId="0" fontId="86" fillId="0" borderId="17" xfId="0" applyFont="1" applyBorder="1" applyAlignment="1" applyProtection="1">
      <alignment horizontal="left" vertical="top" wrapText="1"/>
      <protection locked="0"/>
    </xf>
    <xf numFmtId="14" fontId="7" fillId="0" borderId="17" xfId="0" applyNumberFormat="1" applyFont="1" applyBorder="1" applyAlignment="1">
      <alignment vertical="center" wrapText="1"/>
    </xf>
    <xf numFmtId="14" fontId="7" fillId="0" borderId="19" xfId="0" applyNumberFormat="1" applyFont="1" applyBorder="1" applyAlignment="1">
      <alignment vertical="center" wrapText="1"/>
    </xf>
    <xf numFmtId="14" fontId="7" fillId="0" borderId="24" xfId="0" applyNumberFormat="1" applyFont="1" applyBorder="1" applyAlignment="1">
      <alignment vertical="center" wrapText="1"/>
    </xf>
    <xf numFmtId="14" fontId="7" fillId="0" borderId="32" xfId="0" applyNumberFormat="1" applyFont="1" applyBorder="1" applyAlignment="1">
      <alignment vertical="center" wrapText="1"/>
    </xf>
    <xf numFmtId="0" fontId="87" fillId="0" borderId="17" xfId="0" applyFont="1" applyBorder="1" applyAlignment="1" applyProtection="1">
      <alignment vertical="center" wrapText="1"/>
      <protection locked="0"/>
    </xf>
    <xf numFmtId="0" fontId="79" fillId="0" borderId="24" xfId="0" applyFont="1" applyBorder="1" applyAlignment="1">
      <alignment horizontal="left" vertical="center" wrapText="1"/>
    </xf>
    <xf numFmtId="0" fontId="80" fillId="0" borderId="24" xfId="0" applyFont="1" applyBorder="1"/>
    <xf numFmtId="0" fontId="80" fillId="0" borderId="24" xfId="0" applyFont="1" applyBorder="1" applyAlignment="1">
      <alignment horizontal="center" vertical="center"/>
    </xf>
    <xf numFmtId="0" fontId="85" fillId="0" borderId="18" xfId="0" applyFont="1" applyBorder="1" applyAlignment="1" applyProtection="1">
      <alignment horizontal="center" vertical="center" wrapText="1"/>
      <protection locked="0"/>
    </xf>
    <xf numFmtId="0" fontId="4" fillId="0" borderId="36" xfId="0" applyFont="1" applyBorder="1" applyAlignment="1">
      <alignment horizontal="justify" vertical="center" wrapText="1"/>
    </xf>
    <xf numFmtId="0" fontId="81" fillId="0" borderId="17" xfId="0" applyFont="1" applyBorder="1" applyAlignment="1" applyProtection="1">
      <alignment horizontal="left" vertical="center"/>
      <protection locked="0"/>
    </xf>
    <xf numFmtId="14" fontId="7" fillId="0" borderId="17" xfId="0" applyNumberFormat="1" applyFont="1" applyBorder="1" applyAlignment="1">
      <alignment wrapText="1"/>
    </xf>
    <xf numFmtId="14" fontId="7" fillId="0" borderId="24" xfId="0" applyNumberFormat="1" applyFont="1" applyBorder="1" applyAlignment="1">
      <alignment wrapText="1"/>
    </xf>
    <xf numFmtId="0" fontId="80" fillId="0" borderId="17" xfId="0" applyFont="1" applyBorder="1" applyAlignment="1">
      <alignment wrapText="1"/>
    </xf>
    <xf numFmtId="0" fontId="7" fillId="0" borderId="19" xfId="0" applyFont="1" applyBorder="1"/>
    <xf numFmtId="14" fontId="7" fillId="0" borderId="19" xfId="0" applyNumberFormat="1" applyFont="1" applyBorder="1"/>
    <xf numFmtId="0" fontId="7" fillId="0" borderId="20" xfId="0" applyFont="1" applyBorder="1"/>
    <xf numFmtId="14" fontId="7" fillId="0" borderId="32" xfId="0" applyNumberFormat="1" applyFont="1" applyBorder="1"/>
    <xf numFmtId="0" fontId="7" fillId="0" borderId="44" xfId="0" applyFont="1" applyBorder="1"/>
    <xf numFmtId="0" fontId="5" fillId="0" borderId="44" xfId="0" applyFont="1" applyBorder="1" applyAlignment="1">
      <alignment wrapText="1"/>
    </xf>
    <xf numFmtId="0" fontId="5" fillId="0" borderId="24" xfId="0" applyFont="1" applyBorder="1" applyAlignment="1">
      <alignment wrapText="1"/>
    </xf>
    <xf numFmtId="0" fontId="4" fillId="0" borderId="17" xfId="0" applyFont="1" applyBorder="1" applyAlignment="1">
      <alignment horizontal="left" vertical="center"/>
    </xf>
    <xf numFmtId="0" fontId="4" fillId="0" borderId="17" xfId="0" applyFont="1" applyBorder="1" applyAlignment="1">
      <alignment horizontal="center" vertical="center"/>
    </xf>
    <xf numFmtId="0" fontId="4" fillId="0" borderId="17" xfId="0" applyFont="1" applyBorder="1" applyAlignment="1">
      <alignment vertical="center" wrapText="1"/>
    </xf>
    <xf numFmtId="0" fontId="0" fillId="0" borderId="17" xfId="0" applyBorder="1" applyAlignment="1">
      <alignment vertical="center" wrapText="1"/>
    </xf>
    <xf numFmtId="0" fontId="4" fillId="0" borderId="24" xfId="0" applyFont="1" applyBorder="1" applyAlignment="1" applyProtection="1">
      <alignment vertical="center" wrapText="1" indent="1"/>
      <protection locked="0"/>
    </xf>
    <xf numFmtId="14" fontId="4" fillId="0" borderId="17" xfId="0" applyNumberFormat="1" applyFont="1" applyBorder="1" applyAlignment="1">
      <alignment horizontal="center" vertical="center"/>
    </xf>
    <xf numFmtId="0" fontId="4" fillId="0" borderId="18" xfId="0" applyFont="1" applyBorder="1" applyAlignment="1">
      <alignment horizontal="center" vertical="center"/>
    </xf>
    <xf numFmtId="0" fontId="4" fillId="0" borderId="18" xfId="0" applyFont="1" applyBorder="1" applyAlignment="1">
      <alignment horizontal="left" vertical="center"/>
    </xf>
    <xf numFmtId="0" fontId="91" fillId="0" borderId="17" xfId="0" applyFont="1" applyBorder="1" applyAlignment="1">
      <alignment horizontal="left" vertical="center"/>
    </xf>
    <xf numFmtId="0" fontId="4" fillId="0" borderId="17" xfId="0" applyFont="1" applyBorder="1" applyAlignment="1" applyProtection="1">
      <alignment vertical="center" wrapText="1"/>
      <protection locked="0"/>
    </xf>
    <xf numFmtId="0" fontId="5" fillId="0" borderId="17" xfId="0" applyFont="1" applyBorder="1" applyAlignment="1">
      <alignment horizontal="left" vertical="center" wrapText="1"/>
    </xf>
    <xf numFmtId="14" fontId="6" fillId="0" borderId="48" xfId="0" applyNumberFormat="1" applyFont="1" applyBorder="1" applyProtection="1">
      <protection locked="0"/>
    </xf>
    <xf numFmtId="0" fontId="92" fillId="0" borderId="17" xfId="0" applyFont="1" applyBorder="1" applyAlignment="1" applyProtection="1">
      <alignment horizontal="center" vertical="center" wrapText="1"/>
      <protection locked="0"/>
    </xf>
    <xf numFmtId="14" fontId="93" fillId="0" borderId="0" xfId="0" applyNumberFormat="1" applyFont="1" applyAlignment="1">
      <alignment horizontal="center" vertical="center"/>
    </xf>
    <xf numFmtId="0" fontId="4" fillId="0" borderId="17" xfId="0" applyFont="1" applyBorder="1" applyAlignment="1" applyProtection="1">
      <alignment vertical="center"/>
      <protection locked="0"/>
    </xf>
    <xf numFmtId="0" fontId="95" fillId="0" borderId="19" xfId="0" applyFont="1" applyBorder="1" applyAlignment="1" applyProtection="1">
      <alignment horizontal="center" vertical="center"/>
      <protection locked="0"/>
    </xf>
    <xf numFmtId="0" fontId="94" fillId="0" borderId="32" xfId="0" applyFont="1" applyBorder="1" applyAlignment="1" applyProtection="1">
      <alignment horizontal="center" vertical="center"/>
      <protection locked="0"/>
    </xf>
    <xf numFmtId="14" fontId="92" fillId="0" borderId="17" xfId="0" applyNumberFormat="1" applyFont="1" applyBorder="1" applyAlignment="1" applyProtection="1">
      <alignment horizontal="center" vertical="center" wrapText="1"/>
      <protection locked="0"/>
    </xf>
    <xf numFmtId="0" fontId="86" fillId="0" borderId="17" xfId="0" applyFont="1" applyBorder="1" applyAlignment="1" applyProtection="1">
      <alignment horizontal="center" vertical="center"/>
      <protection locked="0"/>
    </xf>
    <xf numFmtId="0" fontId="0" fillId="0" borderId="17" xfId="0" applyBorder="1" applyAlignment="1" applyProtection="1">
      <alignment vertical="center"/>
      <protection locked="0"/>
    </xf>
    <xf numFmtId="4" fontId="0" fillId="0" borderId="17" xfId="0" applyNumberFormat="1" applyBorder="1" applyAlignment="1" applyProtection="1">
      <alignment vertical="center"/>
      <protection locked="0"/>
    </xf>
    <xf numFmtId="0" fontId="9" fillId="0" borderId="17" xfId="0" applyFont="1" applyBorder="1" applyAlignment="1">
      <alignment vertical="center"/>
    </xf>
    <xf numFmtId="0" fontId="4" fillId="30" borderId="24" xfId="0" applyFont="1" applyFill="1" applyBorder="1" applyAlignment="1">
      <alignment horizontal="left" vertical="center"/>
    </xf>
    <xf numFmtId="0" fontId="4" fillId="66" borderId="31" xfId="0" applyFont="1" applyFill="1" applyBorder="1" applyAlignment="1">
      <alignment horizontal="left" vertical="center"/>
    </xf>
    <xf numFmtId="0" fontId="4" fillId="0" borderId="2" xfId="0" applyFont="1" applyBorder="1" applyAlignment="1">
      <alignment horizontal="center" vertical="center"/>
    </xf>
    <xf numFmtId="0" fontId="4" fillId="67" borderId="2" xfId="0" applyFont="1" applyFill="1" applyBorder="1" applyAlignment="1">
      <alignment horizontal="left" vertical="center"/>
    </xf>
    <xf numFmtId="0" fontId="4" fillId="30" borderId="19" xfId="0" applyFont="1" applyFill="1" applyBorder="1" applyAlignment="1">
      <alignment horizontal="center" vertical="center" wrapText="1"/>
    </xf>
    <xf numFmtId="0" fontId="4" fillId="30" borderId="17" xfId="0" applyFont="1" applyFill="1" applyBorder="1" applyAlignment="1">
      <alignment horizontal="center" vertical="center" wrapText="1"/>
    </xf>
    <xf numFmtId="0" fontId="4" fillId="30" borderId="17" xfId="0" applyFont="1" applyFill="1" applyBorder="1" applyAlignment="1">
      <alignment horizontal="left" vertical="center" wrapText="1"/>
    </xf>
    <xf numFmtId="0" fontId="4" fillId="30" borderId="24" xfId="0" applyFont="1" applyFill="1" applyBorder="1" applyAlignment="1">
      <alignment horizontal="left" vertical="center" wrapText="1" indent="1"/>
    </xf>
    <xf numFmtId="0" fontId="4" fillId="30" borderId="17" xfId="0" applyFont="1" applyFill="1" applyBorder="1" applyAlignment="1">
      <alignment horizontal="center" vertical="center"/>
    </xf>
    <xf numFmtId="0" fontId="96" fillId="30" borderId="17" xfId="0" applyFont="1" applyFill="1" applyBorder="1" applyAlignment="1">
      <alignment horizontal="center" vertical="center" wrapText="1"/>
    </xf>
    <xf numFmtId="0" fontId="9" fillId="30" borderId="33" xfId="0" applyFont="1" applyFill="1" applyBorder="1" applyAlignment="1">
      <alignment horizontal="center" vertical="center" wrapText="1"/>
    </xf>
    <xf numFmtId="0" fontId="9" fillId="30" borderId="17" xfId="0" applyFont="1" applyFill="1" applyBorder="1" applyAlignment="1">
      <alignment horizontal="center" vertical="center" wrapText="1"/>
    </xf>
    <xf numFmtId="0" fontId="4" fillId="30" borderId="22" xfId="0" applyFont="1" applyFill="1" applyBorder="1" applyAlignment="1">
      <alignment horizontal="left" vertical="center" wrapText="1"/>
    </xf>
    <xf numFmtId="0" fontId="9" fillId="0" borderId="22" xfId="0" applyFont="1" applyBorder="1" applyAlignment="1">
      <alignment vertical="center"/>
    </xf>
    <xf numFmtId="0" fontId="4" fillId="0" borderId="24" xfId="0" applyFont="1" applyBorder="1" applyAlignment="1">
      <alignment horizontal="left" vertical="center" wrapText="1" indent="1"/>
    </xf>
    <xf numFmtId="0" fontId="81" fillId="30" borderId="17" xfId="0" applyFont="1" applyFill="1" applyBorder="1" applyAlignment="1">
      <alignment horizontal="left" vertical="center" wrapText="1"/>
    </xf>
    <xf numFmtId="0" fontId="4" fillId="0" borderId="43" xfId="0" applyFont="1" applyBorder="1" applyAlignment="1">
      <alignment horizontal="center" vertical="center"/>
    </xf>
    <xf numFmtId="0" fontId="4" fillId="67" borderId="2" xfId="0" applyFont="1" applyFill="1" applyBorder="1" applyAlignment="1">
      <alignment horizontal="left" vertical="center" wrapText="1"/>
    </xf>
    <xf numFmtId="14" fontId="4" fillId="30" borderId="17" xfId="0" applyNumberFormat="1" applyFont="1" applyFill="1" applyBorder="1" applyAlignment="1">
      <alignment horizontal="center" vertical="center" wrapText="1"/>
    </xf>
    <xf numFmtId="0" fontId="97" fillId="30" borderId="17" xfId="0" applyFont="1" applyFill="1" applyBorder="1" applyAlignment="1">
      <alignment horizontal="center" vertical="center" wrapText="1"/>
    </xf>
    <xf numFmtId="0" fontId="98" fillId="30" borderId="17" xfId="0" applyFont="1" applyFill="1" applyBorder="1" applyAlignment="1">
      <alignment vertical="top" wrapText="1"/>
    </xf>
    <xf numFmtId="0" fontId="20" fillId="67" borderId="2" xfId="0" applyFont="1" applyFill="1" applyBorder="1" applyAlignment="1">
      <alignment horizontal="left" vertical="center" wrapText="1"/>
    </xf>
    <xf numFmtId="0" fontId="4" fillId="30" borderId="17" xfId="0" applyFont="1" applyFill="1" applyBorder="1" applyAlignment="1">
      <alignment vertical="center" wrapText="1"/>
    </xf>
    <xf numFmtId="0" fontId="4" fillId="30" borderId="17" xfId="0" applyFont="1" applyFill="1" applyBorder="1" applyAlignment="1">
      <alignment vertical="center"/>
    </xf>
    <xf numFmtId="0" fontId="78" fillId="30" borderId="33" xfId="0" applyFont="1" applyFill="1" applyBorder="1" applyAlignment="1">
      <alignment horizontal="center" vertical="center" wrapText="1"/>
    </xf>
    <xf numFmtId="0" fontId="78" fillId="30" borderId="17" xfId="0" applyFont="1" applyFill="1" applyBorder="1" applyAlignment="1">
      <alignment horizontal="center" vertical="center" wrapText="1"/>
    </xf>
    <xf numFmtId="0" fontId="76" fillId="30" borderId="17" xfId="0" applyFont="1" applyFill="1" applyBorder="1" applyAlignment="1">
      <alignment horizontal="center" vertical="center"/>
    </xf>
    <xf numFmtId="0" fontId="78" fillId="30" borderId="46" xfId="0" applyFont="1" applyFill="1" applyBorder="1" applyAlignment="1">
      <alignment horizontal="center" vertical="center"/>
    </xf>
    <xf numFmtId="0" fontId="78" fillId="30" borderId="17" xfId="0" applyFont="1" applyFill="1" applyBorder="1" applyAlignment="1">
      <alignment horizontal="center" vertical="center"/>
    </xf>
    <xf numFmtId="0" fontId="94" fillId="30" borderId="17" xfId="0" applyFont="1" applyFill="1" applyBorder="1" applyAlignment="1">
      <alignment horizontal="center" vertical="center" wrapText="1"/>
    </xf>
    <xf numFmtId="0" fontId="76" fillId="30" borderId="18" xfId="0" applyFont="1" applyFill="1" applyBorder="1" applyAlignment="1">
      <alignment horizontal="center" vertical="center" wrapText="1"/>
    </xf>
    <xf numFmtId="0" fontId="76" fillId="30" borderId="17" xfId="0" applyFont="1" applyFill="1" applyBorder="1" applyAlignment="1">
      <alignment horizontal="center" vertical="center" wrapText="1"/>
    </xf>
    <xf numFmtId="0" fontId="4" fillId="30" borderId="17" xfId="0" applyFont="1" applyFill="1" applyBorder="1" applyAlignment="1">
      <alignment horizontal="left" vertical="center"/>
    </xf>
    <xf numFmtId="0" fontId="95" fillId="30" borderId="19" xfId="0" applyFont="1" applyFill="1" applyBorder="1" applyAlignment="1">
      <alignment horizontal="center" vertical="center"/>
    </xf>
    <xf numFmtId="0" fontId="94" fillId="0" borderId="32" xfId="0" applyFont="1" applyBorder="1" applyAlignment="1">
      <alignment horizontal="center" vertical="center"/>
    </xf>
    <xf numFmtId="14" fontId="92" fillId="30" borderId="17" xfId="0" applyNumberFormat="1" applyFont="1" applyFill="1" applyBorder="1" applyAlignment="1">
      <alignment horizontal="center" vertical="center" wrapText="1"/>
    </xf>
    <xf numFmtId="0" fontId="98" fillId="30" borderId="17" xfId="0" applyFont="1" applyFill="1" applyBorder="1" applyAlignment="1">
      <alignment horizontal="center" vertical="center"/>
    </xf>
    <xf numFmtId="0" fontId="99" fillId="30" borderId="33" xfId="0" applyFont="1" applyFill="1" applyBorder="1" applyAlignment="1">
      <alignment horizontal="center" vertical="center" wrapText="1"/>
    </xf>
    <xf numFmtId="0" fontId="99" fillId="30" borderId="17" xfId="0" applyFont="1" applyFill="1" applyBorder="1" applyAlignment="1">
      <alignment horizontal="center" vertical="center" wrapText="1"/>
    </xf>
    <xf numFmtId="0" fontId="84" fillId="30" borderId="17" xfId="0" applyFont="1" applyFill="1" applyBorder="1" applyAlignment="1">
      <alignment horizontal="center" vertical="center" wrapText="1"/>
    </xf>
    <xf numFmtId="0" fontId="84" fillId="0" borderId="24" xfId="0" applyFont="1" applyBorder="1" applyAlignment="1">
      <alignment horizontal="center" vertical="center" wrapText="1"/>
    </xf>
    <xf numFmtId="0" fontId="84" fillId="0" borderId="24" xfId="0" applyFont="1" applyBorder="1" applyAlignment="1">
      <alignment horizontal="center" vertical="center"/>
    </xf>
    <xf numFmtId="0" fontId="88" fillId="30" borderId="17" xfId="0" applyFont="1" applyFill="1" applyBorder="1" applyAlignment="1">
      <alignment horizontal="center" vertical="center" wrapText="1"/>
    </xf>
    <xf numFmtId="0" fontId="84" fillId="0" borderId="2" xfId="0" applyFont="1" applyBorder="1" applyAlignment="1">
      <alignment horizontal="center" vertical="center"/>
    </xf>
    <xf numFmtId="0" fontId="99" fillId="67" borderId="2" xfId="0" applyFont="1" applyFill="1" applyBorder="1" applyAlignment="1">
      <alignment horizontal="center" vertical="center" wrapText="1"/>
    </xf>
    <xf numFmtId="14" fontId="84" fillId="30" borderId="17" xfId="0" applyNumberFormat="1" applyFont="1" applyFill="1" applyBorder="1" applyAlignment="1">
      <alignment horizontal="center" vertical="center" wrapText="1"/>
    </xf>
    <xf numFmtId="0" fontId="100" fillId="30" borderId="17" xfId="0" applyFont="1" applyFill="1" applyBorder="1" applyAlignment="1">
      <alignment horizontal="center" vertical="center" wrapText="1"/>
    </xf>
    <xf numFmtId="0" fontId="70" fillId="30" borderId="17" xfId="0" applyFont="1" applyFill="1" applyBorder="1" applyAlignment="1">
      <alignment horizontal="center" vertical="center" wrapText="1"/>
    </xf>
    <xf numFmtId="0" fontId="70" fillId="30" borderId="22" xfId="0" applyFont="1" applyFill="1" applyBorder="1" applyAlignment="1">
      <alignment horizontal="center" vertical="center" wrapText="1"/>
    </xf>
    <xf numFmtId="0" fontId="70" fillId="30" borderId="24" xfId="0" applyFont="1" applyFill="1" applyBorder="1" applyAlignment="1">
      <alignment horizontal="center" vertical="center" wrapText="1"/>
    </xf>
    <xf numFmtId="14" fontId="99" fillId="30" borderId="17" xfId="0" applyNumberFormat="1" applyFont="1" applyFill="1" applyBorder="1" applyAlignment="1">
      <alignment horizontal="center" vertical="center" wrapText="1"/>
    </xf>
    <xf numFmtId="0" fontId="84" fillId="67" borderId="2" xfId="0" applyFont="1" applyFill="1" applyBorder="1" applyAlignment="1">
      <alignment horizontal="center" vertical="center" wrapText="1"/>
    </xf>
    <xf numFmtId="0" fontId="76" fillId="30" borderId="24" xfId="0" applyFont="1" applyFill="1" applyBorder="1" applyAlignment="1">
      <alignment horizontal="left" vertical="center" wrapText="1" indent="1"/>
    </xf>
    <xf numFmtId="0" fontId="102" fillId="30" borderId="17" xfId="0" applyFont="1" applyFill="1" applyBorder="1" applyAlignment="1">
      <alignment horizontal="center" vertical="center" wrapText="1"/>
    </xf>
    <xf numFmtId="0" fontId="4" fillId="0" borderId="24" xfId="0" applyFont="1" applyBorder="1" applyAlignment="1">
      <alignment horizontal="left" vertical="center" indent="1"/>
    </xf>
    <xf numFmtId="0" fontId="98" fillId="30" borderId="17" xfId="0" applyFont="1" applyFill="1" applyBorder="1" applyAlignment="1">
      <alignment vertical="top"/>
    </xf>
    <xf numFmtId="0" fontId="81" fillId="0" borderId="17" xfId="0" applyFont="1" applyBorder="1" applyAlignment="1">
      <alignment horizontal="left" vertical="center" wrapText="1"/>
    </xf>
    <xf numFmtId="0" fontId="81" fillId="0" borderId="17" xfId="0" applyFont="1" applyBorder="1" applyAlignment="1">
      <alignment horizontal="left" vertical="center"/>
    </xf>
    <xf numFmtId="0" fontId="97" fillId="0" borderId="17" xfId="0" applyFont="1" applyBorder="1" applyAlignment="1">
      <alignment horizontal="center" vertical="center" wrapText="1"/>
    </xf>
    <xf numFmtId="0" fontId="98" fillId="0" borderId="17" xfId="0" applyFont="1" applyBorder="1" applyAlignment="1">
      <alignment vertical="top"/>
    </xf>
    <xf numFmtId="0" fontId="81" fillId="30" borderId="17" xfId="0" applyFont="1" applyFill="1" applyBorder="1" applyAlignment="1">
      <alignment horizontal="left" vertical="center"/>
    </xf>
    <xf numFmtId="0" fontId="103" fillId="30" borderId="24" xfId="0" applyFont="1" applyFill="1" applyBorder="1" applyAlignment="1">
      <alignment horizontal="left" vertical="center" wrapText="1" indent="1"/>
    </xf>
    <xf numFmtId="0" fontId="103" fillId="30" borderId="17" xfId="0" applyFont="1" applyFill="1" applyBorder="1" applyAlignment="1">
      <alignment horizontal="center" vertical="center"/>
    </xf>
    <xf numFmtId="0" fontId="104" fillId="30" borderId="17" xfId="0" applyFont="1" applyFill="1" applyBorder="1" applyAlignment="1">
      <alignment horizontal="center" vertical="center" wrapText="1"/>
    </xf>
    <xf numFmtId="0" fontId="4" fillId="30" borderId="17" xfId="0" applyFont="1" applyFill="1" applyBorder="1" applyAlignment="1">
      <alignment wrapText="1"/>
    </xf>
    <xf numFmtId="0" fontId="4" fillId="30" borderId="18" xfId="0" applyFont="1" applyFill="1" applyBorder="1" applyAlignment="1">
      <alignment wrapText="1"/>
    </xf>
    <xf numFmtId="0" fontId="4" fillId="30" borderId="2" xfId="0" applyFont="1" applyFill="1" applyBorder="1" applyAlignment="1">
      <alignment wrapText="1"/>
    </xf>
    <xf numFmtId="0" fontId="105" fillId="30" borderId="33" xfId="0" applyFont="1" applyFill="1" applyBorder="1" applyAlignment="1">
      <alignment horizontal="center" vertical="center" wrapText="1"/>
    </xf>
    <xf numFmtId="0" fontId="105" fillId="30" borderId="17" xfId="0" applyFont="1" applyFill="1" applyBorder="1" applyAlignment="1">
      <alignment horizontal="center" vertical="center" wrapText="1"/>
    </xf>
    <xf numFmtId="0" fontId="103" fillId="30" borderId="22" xfId="0" applyFont="1" applyFill="1" applyBorder="1" applyAlignment="1">
      <alignment horizontal="center" vertical="center"/>
    </xf>
    <xf numFmtId="0" fontId="104" fillId="30" borderId="22" xfId="0" applyFont="1" applyFill="1" applyBorder="1" applyAlignment="1">
      <alignment horizontal="center" vertical="center" wrapText="1"/>
    </xf>
    <xf numFmtId="0" fontId="4" fillId="30" borderId="22" xfId="0" applyFont="1" applyFill="1" applyBorder="1" applyAlignment="1">
      <alignment wrapText="1"/>
    </xf>
    <xf numFmtId="0" fontId="4" fillId="30" borderId="49" xfId="0" applyFont="1" applyFill="1" applyBorder="1" applyAlignment="1">
      <alignment wrapText="1"/>
    </xf>
    <xf numFmtId="0" fontId="105" fillId="30" borderId="58" xfId="0" applyFont="1" applyFill="1" applyBorder="1" applyAlignment="1">
      <alignment horizontal="center" vertical="center" wrapText="1"/>
    </xf>
    <xf numFmtId="0" fontId="4" fillId="0" borderId="32" xfId="0" applyFont="1" applyBorder="1" applyAlignment="1">
      <alignment wrapText="1"/>
    </xf>
    <xf numFmtId="0" fontId="0" fillId="30" borderId="17" xfId="0" applyFill="1" applyBorder="1" applyAlignment="1">
      <alignment horizontal="center" vertical="center"/>
    </xf>
    <xf numFmtId="0" fontId="4" fillId="64" borderId="19" xfId="0" applyFont="1" applyFill="1" applyBorder="1" applyAlignment="1">
      <alignment vertical="center" wrapText="1"/>
    </xf>
    <xf numFmtId="0" fontId="0" fillId="30" borderId="58" xfId="0" applyFill="1" applyBorder="1" applyAlignment="1">
      <alignment horizontal="center" vertical="center" wrapText="1"/>
    </xf>
    <xf numFmtId="0" fontId="4" fillId="0" borderId="17" xfId="0" applyFont="1" applyBorder="1" applyAlignment="1">
      <alignment wrapText="1"/>
    </xf>
    <xf numFmtId="0" fontId="4" fillId="0" borderId="17" xfId="0" applyFont="1" applyBorder="1" applyAlignment="1">
      <alignment vertical="center"/>
    </xf>
    <xf numFmtId="0" fontId="9" fillId="69" borderId="17" xfId="0" applyFont="1" applyFill="1" applyBorder="1" applyAlignment="1">
      <alignment wrapText="1"/>
    </xf>
    <xf numFmtId="0" fontId="4" fillId="0" borderId="17" xfId="0" applyFont="1" applyBorder="1"/>
    <xf numFmtId="14" fontId="4" fillId="30" borderId="17" xfId="0" applyNumberFormat="1" applyFont="1" applyFill="1" applyBorder="1"/>
    <xf numFmtId="0" fontId="4" fillId="0" borderId="18" xfId="0" applyFont="1" applyBorder="1"/>
    <xf numFmtId="0" fontId="4" fillId="69" borderId="17" xfId="0" applyFont="1" applyFill="1" applyBorder="1" applyAlignment="1">
      <alignment wrapText="1"/>
    </xf>
    <xf numFmtId="14" fontId="4" fillId="64" borderId="17" xfId="0" applyNumberFormat="1" applyFont="1" applyFill="1" applyBorder="1"/>
    <xf numFmtId="0" fontId="4" fillId="64" borderId="17" xfId="0" applyFont="1" applyFill="1" applyBorder="1" applyAlignment="1">
      <alignment horizontal="center" vertical="center"/>
    </xf>
    <xf numFmtId="0" fontId="4" fillId="64" borderId="17" xfId="0" applyFont="1" applyFill="1" applyBorder="1" applyAlignment="1">
      <alignment vertical="center" wrapText="1"/>
    </xf>
    <xf numFmtId="0" fontId="4" fillId="64" borderId="19" xfId="0" applyFont="1" applyFill="1" applyBorder="1" applyAlignment="1">
      <alignment vertical="center"/>
    </xf>
    <xf numFmtId="0" fontId="4" fillId="0" borderId="19" xfId="0" applyFont="1" applyBorder="1" applyAlignment="1">
      <alignment vertical="center"/>
    </xf>
    <xf numFmtId="14" fontId="4" fillId="64" borderId="19" xfId="0" applyNumberFormat="1" applyFont="1" applyFill="1" applyBorder="1" applyAlignment="1">
      <alignment vertical="center"/>
    </xf>
    <xf numFmtId="0" fontId="4" fillId="64" borderId="20" xfId="0" applyFont="1" applyFill="1" applyBorder="1" applyAlignment="1">
      <alignment vertical="center"/>
    </xf>
    <xf numFmtId="0" fontId="4" fillId="64" borderId="24" xfId="0" applyFont="1" applyFill="1" applyBorder="1" applyAlignment="1">
      <alignment vertical="center" wrapText="1"/>
    </xf>
    <xf numFmtId="0" fontId="4" fillId="64" borderId="32" xfId="0" applyFont="1" applyFill="1" applyBorder="1" applyAlignment="1">
      <alignment vertical="center"/>
    </xf>
    <xf numFmtId="0" fontId="4" fillId="64" borderId="32" xfId="0" applyFont="1" applyFill="1" applyBorder="1" applyAlignment="1">
      <alignment vertical="center" wrapText="1"/>
    </xf>
    <xf numFmtId="0" fontId="4" fillId="0" borderId="32" xfId="0" applyFont="1" applyBorder="1" applyAlignment="1">
      <alignment vertical="center"/>
    </xf>
    <xf numFmtId="14" fontId="4" fillId="64" borderId="32" xfId="0" applyNumberFormat="1" applyFont="1" applyFill="1" applyBorder="1" applyAlignment="1">
      <alignment vertical="center"/>
    </xf>
    <xf numFmtId="0" fontId="4" fillId="64" borderId="44" xfId="0" applyFont="1" applyFill="1" applyBorder="1" applyAlignment="1">
      <alignment vertical="center"/>
    </xf>
    <xf numFmtId="0" fontId="106" fillId="0" borderId="17" xfId="0" applyFont="1" applyBorder="1" applyAlignment="1">
      <alignment horizontal="left" vertical="center"/>
    </xf>
    <xf numFmtId="0" fontId="106" fillId="0" borderId="17" xfId="0" applyFont="1" applyBorder="1" applyAlignment="1">
      <alignment horizontal="left" vertical="center" wrapText="1"/>
    </xf>
    <xf numFmtId="0" fontId="106" fillId="0" borderId="17" xfId="0" applyFont="1" applyBorder="1" applyAlignment="1">
      <alignment vertical="center" wrapText="1"/>
    </xf>
    <xf numFmtId="0" fontId="106" fillId="0" borderId="17" xfId="0" applyFont="1" applyBorder="1" applyAlignment="1">
      <alignment horizontal="left" vertical="center" wrapText="1" indent="1"/>
    </xf>
    <xf numFmtId="0" fontId="106" fillId="0" borderId="17" xfId="0" applyFont="1" applyBorder="1" applyAlignment="1">
      <alignment horizontal="center" vertical="center"/>
    </xf>
    <xf numFmtId="0" fontId="107" fillId="0" borderId="17" xfId="0" applyFont="1" applyBorder="1" applyAlignment="1">
      <alignment horizontal="center" vertical="center" wrapText="1"/>
    </xf>
    <xf numFmtId="0" fontId="106" fillId="30" borderId="17" xfId="0" applyFont="1" applyFill="1" applyBorder="1"/>
    <xf numFmtId="0" fontId="106" fillId="30" borderId="19" xfId="0" applyFont="1" applyFill="1" applyBorder="1"/>
    <xf numFmtId="0" fontId="106" fillId="30" borderId="24" xfId="0" applyFont="1" applyFill="1" applyBorder="1"/>
    <xf numFmtId="0" fontId="106" fillId="30" borderId="32" xfId="0" applyFont="1" applyFill="1" applyBorder="1"/>
    <xf numFmtId="0" fontId="4" fillId="30" borderId="24" xfId="0" applyFont="1" applyFill="1" applyBorder="1" applyAlignment="1">
      <alignment wrapText="1"/>
    </xf>
    <xf numFmtId="0" fontId="4" fillId="30" borderId="32" xfId="0" applyFont="1" applyFill="1" applyBorder="1" applyAlignment="1">
      <alignment wrapText="1"/>
    </xf>
    <xf numFmtId="0" fontId="0" fillId="30" borderId="32" xfId="0" applyFill="1" applyBorder="1" applyAlignment="1">
      <alignment wrapText="1"/>
    </xf>
    <xf numFmtId="0" fontId="106" fillId="30" borderId="17" xfId="0" applyFont="1" applyFill="1" applyBorder="1" applyAlignment="1">
      <alignment horizontal="left" vertical="center"/>
    </xf>
    <xf numFmtId="0" fontId="106" fillId="30" borderId="17" xfId="0" applyFont="1" applyFill="1" applyBorder="1" applyAlignment="1">
      <alignment horizontal="left" vertical="center" wrapText="1"/>
    </xf>
    <xf numFmtId="14" fontId="106" fillId="0" borderId="18" xfId="0" applyNumberFormat="1" applyFont="1" applyBorder="1" applyAlignment="1">
      <alignment horizontal="center" vertical="center"/>
    </xf>
    <xf numFmtId="0" fontId="106" fillId="0" borderId="18" xfId="0" applyFont="1" applyBorder="1" applyAlignment="1">
      <alignment horizontal="center" vertical="center"/>
    </xf>
    <xf numFmtId="0" fontId="108" fillId="30" borderId="17" xfId="0" applyFont="1" applyFill="1" applyBorder="1" applyAlignment="1">
      <alignment horizontal="center" vertical="center" wrapText="1"/>
    </xf>
    <xf numFmtId="14" fontId="109" fillId="0" borderId="0" xfId="0" applyNumberFormat="1" applyFont="1" applyAlignment="1">
      <alignment horizontal="center" vertical="center"/>
    </xf>
    <xf numFmtId="0" fontId="4" fillId="0" borderId="22" xfId="0" applyFont="1" applyBorder="1" applyAlignment="1">
      <alignment wrapText="1"/>
    </xf>
    <xf numFmtId="0" fontId="105" fillId="30" borderId="55" xfId="0" applyFont="1" applyFill="1" applyBorder="1" applyAlignment="1">
      <alignment horizontal="center" vertical="center" wrapText="1"/>
    </xf>
    <xf numFmtId="0" fontId="105" fillId="64" borderId="54" xfId="0" applyFont="1" applyFill="1" applyBorder="1" applyAlignment="1">
      <alignment horizontal="center" vertical="center" wrapText="1"/>
    </xf>
    <xf numFmtId="0" fontId="4" fillId="30" borderId="50" xfId="0" applyFont="1" applyFill="1" applyBorder="1" applyAlignment="1">
      <alignment wrapText="1"/>
    </xf>
    <xf numFmtId="0" fontId="105" fillId="30" borderId="59" xfId="0" applyFont="1" applyFill="1" applyBorder="1" applyAlignment="1">
      <alignment horizontal="center" vertical="center" wrapText="1"/>
    </xf>
    <xf numFmtId="0" fontId="103" fillId="30" borderId="22" xfId="0" applyFont="1" applyFill="1" applyBorder="1" applyAlignment="1">
      <alignment horizontal="left" vertical="center" wrapText="1" indent="1"/>
    </xf>
    <xf numFmtId="0" fontId="105" fillId="30" borderId="22" xfId="0" applyFont="1" applyFill="1" applyBorder="1" applyAlignment="1">
      <alignment horizontal="center" vertical="center" wrapText="1"/>
    </xf>
    <xf numFmtId="0" fontId="105" fillId="30" borderId="54" xfId="0" applyFont="1" applyFill="1" applyBorder="1" applyAlignment="1">
      <alignment horizontal="center" vertical="center" wrapText="1"/>
    </xf>
    <xf numFmtId="0" fontId="105" fillId="30" borderId="60" xfId="0" applyFont="1" applyFill="1" applyBorder="1" applyAlignment="1">
      <alignment horizontal="center" vertical="center" wrapText="1"/>
    </xf>
    <xf numFmtId="0" fontId="4" fillId="30" borderId="22" xfId="0" applyFont="1" applyFill="1" applyBorder="1" applyAlignment="1">
      <alignment vertical="center"/>
    </xf>
    <xf numFmtId="0" fontId="4" fillId="30" borderId="52" xfId="0" applyFont="1" applyFill="1" applyBorder="1" applyAlignment="1">
      <alignment vertical="center" wrapText="1"/>
    </xf>
    <xf numFmtId="0" fontId="4" fillId="30" borderId="22" xfId="0" applyFont="1" applyFill="1" applyBorder="1" applyAlignment="1">
      <alignment vertical="center" wrapText="1"/>
    </xf>
    <xf numFmtId="0" fontId="4" fillId="66" borderId="50" xfId="0" applyFont="1" applyFill="1" applyBorder="1" applyAlignment="1">
      <alignment vertical="center"/>
    </xf>
    <xf numFmtId="0" fontId="4" fillId="0" borderId="49" xfId="0" applyFont="1" applyBorder="1" applyAlignment="1">
      <alignment vertical="center"/>
    </xf>
    <xf numFmtId="0" fontId="4" fillId="67" borderId="49" xfId="0" applyFont="1" applyFill="1" applyBorder="1" applyAlignment="1">
      <alignment vertical="center"/>
    </xf>
    <xf numFmtId="0" fontId="9" fillId="30" borderId="53" xfId="0" applyFont="1" applyFill="1" applyBorder="1" applyAlignment="1">
      <alignment vertical="center" wrapText="1"/>
    </xf>
    <xf numFmtId="0" fontId="96" fillId="30" borderId="22" xfId="0" applyFont="1" applyFill="1" applyBorder="1" applyAlignment="1">
      <alignment vertical="center" wrapText="1"/>
    </xf>
    <xf numFmtId="0" fontId="9" fillId="68" borderId="55" xfId="0" applyFont="1" applyFill="1" applyBorder="1" applyAlignment="1">
      <alignment vertical="center" wrapText="1"/>
    </xf>
    <xf numFmtId="0" fontId="9" fillId="30" borderId="54" xfId="0" applyFont="1" applyFill="1" applyBorder="1" applyAlignment="1">
      <alignment vertical="center" wrapText="1"/>
    </xf>
    <xf numFmtId="0" fontId="9" fillId="68" borderId="54" xfId="0" applyFont="1" applyFill="1" applyBorder="1" applyAlignment="1">
      <alignment vertical="center" wrapText="1"/>
    </xf>
    <xf numFmtId="0" fontId="61" fillId="0" borderId="0" xfId="0" applyFont="1" applyAlignment="1">
      <alignment horizontal="center"/>
    </xf>
    <xf numFmtId="0" fontId="63" fillId="0" borderId="0" xfId="0" applyFont="1" applyAlignment="1">
      <alignment horizontal="center"/>
    </xf>
    <xf numFmtId="0" fontId="2" fillId="8" borderId="5" xfId="0" applyFont="1" applyFill="1" applyBorder="1" applyAlignment="1">
      <alignment horizontal="center" vertical="center"/>
    </xf>
    <xf numFmtId="0" fontId="24" fillId="19" borderId="0" xfId="0" applyFont="1" applyFill="1" applyAlignment="1">
      <alignment horizontal="center" vertical="center"/>
    </xf>
    <xf numFmtId="0" fontId="2" fillId="18" borderId="5" xfId="0" applyFont="1" applyFill="1" applyBorder="1" applyAlignment="1">
      <alignment horizontal="center" vertical="center" wrapText="1"/>
    </xf>
    <xf numFmtId="0" fontId="2" fillId="18" borderId="1" xfId="0" applyFont="1" applyFill="1" applyBorder="1" applyAlignment="1">
      <alignment horizontal="center" vertical="center"/>
    </xf>
    <xf numFmtId="0" fontId="15" fillId="18" borderId="6" xfId="0" applyFont="1" applyFill="1" applyBorder="1" applyAlignment="1">
      <alignment horizontal="center" vertical="center"/>
    </xf>
    <xf numFmtId="0" fontId="2" fillId="18" borderId="5" xfId="0" applyFont="1" applyFill="1" applyBorder="1" applyAlignment="1">
      <alignment horizontal="center" vertical="center"/>
    </xf>
    <xf numFmtId="168" fontId="15" fillId="18" borderId="5" xfId="1" applyNumberFormat="1" applyFont="1" applyFill="1" applyBorder="1" applyAlignment="1">
      <alignment horizontal="center" vertical="center"/>
    </xf>
    <xf numFmtId="0" fontId="2" fillId="17" borderId="5" xfId="0" applyFont="1" applyFill="1" applyBorder="1" applyAlignment="1">
      <alignment horizontal="center" vertical="center" wrapText="1"/>
    </xf>
    <xf numFmtId="0" fontId="2" fillId="17" borderId="10" xfId="0" applyFont="1" applyFill="1" applyBorder="1" applyAlignment="1">
      <alignment horizontal="center" vertical="center" wrapText="1"/>
    </xf>
    <xf numFmtId="169" fontId="15" fillId="13" borderId="6" xfId="0" applyNumberFormat="1" applyFont="1" applyFill="1" applyBorder="1" applyAlignment="1" applyProtection="1">
      <alignment horizontal="center" vertical="center"/>
      <protection locked="0"/>
    </xf>
    <xf numFmtId="169" fontId="2" fillId="13" borderId="6" xfId="0" applyNumberFormat="1" applyFont="1" applyFill="1" applyBorder="1" applyAlignment="1" applyProtection="1">
      <alignment horizontal="center" vertical="center"/>
      <protection locked="0"/>
    </xf>
    <xf numFmtId="169" fontId="2" fillId="20" borderId="6" xfId="0" applyNumberFormat="1" applyFont="1" applyFill="1" applyBorder="1" applyAlignment="1" applyProtection="1">
      <alignment horizontal="center" vertical="center"/>
      <protection locked="0"/>
    </xf>
    <xf numFmtId="0" fontId="2" fillId="24" borderId="5" xfId="0" applyFont="1" applyFill="1" applyBorder="1" applyAlignment="1">
      <alignment horizontal="center" vertical="center"/>
    </xf>
    <xf numFmtId="0" fontId="2" fillId="16" borderId="5" xfId="0" applyFont="1" applyFill="1" applyBorder="1" applyAlignment="1">
      <alignment horizontal="center" vertical="center"/>
    </xf>
    <xf numFmtId="0" fontId="15" fillId="24" borderId="7" xfId="0" applyFont="1" applyFill="1" applyBorder="1" applyAlignment="1">
      <alignment horizontal="center" vertical="center"/>
    </xf>
    <xf numFmtId="0" fontId="15" fillId="14" borderId="8" xfId="0" applyFont="1" applyFill="1" applyBorder="1" applyAlignment="1">
      <alignment horizontal="center" vertical="center"/>
    </xf>
    <xf numFmtId="0" fontId="2" fillId="12" borderId="5" xfId="0" applyFont="1" applyFill="1" applyBorder="1" applyAlignment="1">
      <alignment horizontal="center" vertical="center"/>
    </xf>
    <xf numFmtId="0" fontId="15" fillId="12" borderId="6" xfId="0" applyFont="1" applyFill="1" applyBorder="1" applyAlignment="1">
      <alignment horizontal="center" vertical="center"/>
    </xf>
    <xf numFmtId="0" fontId="15" fillId="17" borderId="9" xfId="0" applyFont="1" applyFill="1" applyBorder="1" applyAlignment="1">
      <alignment horizontal="center" vertical="center"/>
    </xf>
    <xf numFmtId="0" fontId="2" fillId="17" borderId="5" xfId="0" applyFont="1" applyFill="1" applyBorder="1" applyAlignment="1">
      <alignment horizontal="center" vertical="center"/>
    </xf>
    <xf numFmtId="0" fontId="2" fillId="25" borderId="5" xfId="0" applyFont="1" applyFill="1" applyBorder="1" applyAlignment="1">
      <alignment horizontal="center" vertical="center"/>
    </xf>
    <xf numFmtId="0" fontId="67" fillId="46" borderId="0" xfId="0" applyFont="1" applyFill="1" applyAlignment="1">
      <alignment horizontal="center" vertical="center"/>
    </xf>
    <xf numFmtId="0" fontId="67" fillId="25" borderId="8" xfId="148" applyFont="1" applyFill="1" applyBorder="1" applyAlignment="1">
      <alignment horizontal="center"/>
    </xf>
    <xf numFmtId="0" fontId="67" fillId="18" borderId="8" xfId="0" applyFont="1" applyFill="1" applyBorder="1" applyAlignment="1">
      <alignment horizontal="center" vertical="center"/>
    </xf>
    <xf numFmtId="0" fontId="67" fillId="18" borderId="26" xfId="0" applyFont="1" applyFill="1" applyBorder="1" applyAlignment="1">
      <alignment horizontal="center" vertical="center"/>
    </xf>
    <xf numFmtId="0" fontId="11" fillId="53" borderId="4" xfId="0" applyFont="1" applyFill="1" applyBorder="1" applyAlignment="1">
      <alignment horizontal="center"/>
    </xf>
    <xf numFmtId="0" fontId="11" fillId="14" borderId="4" xfId="0" applyFont="1" applyFill="1" applyBorder="1" applyAlignment="1">
      <alignment horizontal="center" vertical="center" wrapText="1"/>
    </xf>
    <xf numFmtId="0" fontId="11" fillId="44" borderId="4" xfId="0" applyFont="1" applyFill="1" applyBorder="1" applyAlignment="1">
      <alignment horizontal="center" vertical="center"/>
    </xf>
    <xf numFmtId="0" fontId="11" fillId="54" borderId="4" xfId="0" applyFont="1" applyFill="1" applyBorder="1" applyAlignment="1">
      <alignment horizontal="center"/>
    </xf>
    <xf numFmtId="0" fontId="11" fillId="54" borderId="4" xfId="0" applyFont="1" applyFill="1" applyBorder="1" applyAlignment="1">
      <alignment horizontal="center" vertical="center" wrapText="1"/>
    </xf>
    <xf numFmtId="0" fontId="11" fillId="44" borderId="6" xfId="0" applyFont="1" applyFill="1" applyBorder="1" applyAlignment="1">
      <alignment horizontal="center" vertical="center" wrapText="1"/>
    </xf>
    <xf numFmtId="0" fontId="11" fillId="44" borderId="7" xfId="0" applyFont="1" applyFill="1" applyBorder="1" applyAlignment="1">
      <alignment horizontal="center" vertical="center" wrapText="1"/>
    </xf>
    <xf numFmtId="0" fontId="11" fillId="44" borderId="30" xfId="0" applyFont="1" applyFill="1" applyBorder="1" applyAlignment="1">
      <alignment horizontal="center" vertical="center" wrapText="1"/>
    </xf>
    <xf numFmtId="0" fontId="11" fillId="52" borderId="4" xfId="0" applyFont="1" applyFill="1" applyBorder="1" applyAlignment="1">
      <alignment horizontal="center" vertical="center" wrapText="1"/>
    </xf>
    <xf numFmtId="0" fontId="11" fillId="44" borderId="4" xfId="0" applyFont="1" applyFill="1" applyBorder="1" applyAlignment="1">
      <alignment horizontal="center" vertical="center" wrapText="1"/>
    </xf>
    <xf numFmtId="0" fontId="11" fillId="44" borderId="5" xfId="0" applyFont="1" applyFill="1" applyBorder="1" applyAlignment="1">
      <alignment horizontal="center" vertical="center" wrapText="1"/>
    </xf>
    <xf numFmtId="0" fontId="11" fillId="44" borderId="3" xfId="0" applyFont="1" applyFill="1" applyBorder="1" applyAlignment="1">
      <alignment horizontal="center" vertical="center" wrapText="1"/>
    </xf>
    <xf numFmtId="0" fontId="11" fillId="55" borderId="4" xfId="0" applyFont="1" applyFill="1" applyBorder="1" applyAlignment="1">
      <alignment horizontal="center" vertical="center" wrapText="1"/>
    </xf>
    <xf numFmtId="0" fontId="11" fillId="51" borderId="4" xfId="0" applyFont="1" applyFill="1" applyBorder="1" applyAlignment="1">
      <alignment horizontal="center" vertical="center" wrapText="1"/>
    </xf>
    <xf numFmtId="0" fontId="11" fillId="51" borderId="5" xfId="0" applyFont="1" applyFill="1" applyBorder="1" applyAlignment="1">
      <alignment horizontal="center" vertical="center" wrapText="1"/>
    </xf>
    <xf numFmtId="0" fontId="11" fillId="50" borderId="4"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1" fillId="50" borderId="5" xfId="0" applyFont="1" applyFill="1" applyBorder="1" applyAlignment="1">
      <alignment horizontal="center" vertical="center" wrapText="1"/>
    </xf>
    <xf numFmtId="0" fontId="11" fillId="56" borderId="4" xfId="0" applyFont="1" applyFill="1" applyBorder="1" applyAlignment="1">
      <alignment horizontal="center" vertical="center" wrapText="1"/>
    </xf>
    <xf numFmtId="0" fontId="11" fillId="56" borderId="5" xfId="0" applyFont="1" applyFill="1" applyBorder="1" applyAlignment="1">
      <alignment horizontal="center" vertical="center" wrapText="1"/>
    </xf>
    <xf numFmtId="0" fontId="11" fillId="60" borderId="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60" borderId="5" xfId="0" applyFont="1" applyFill="1" applyBorder="1" applyAlignment="1">
      <alignment horizontal="center" vertical="center" wrapText="1"/>
    </xf>
    <xf numFmtId="0" fontId="11" fillId="54" borderId="5" xfId="0" applyFont="1" applyFill="1" applyBorder="1" applyAlignment="1">
      <alignment horizontal="center" vertical="center" wrapText="1"/>
    </xf>
    <xf numFmtId="0" fontId="11" fillId="57" borderId="4" xfId="0" applyFont="1" applyFill="1" applyBorder="1" applyAlignment="1">
      <alignment horizontal="center" vertical="center" wrapText="1"/>
    </xf>
    <xf numFmtId="0" fontId="11" fillId="57" borderId="5" xfId="0" applyFont="1" applyFill="1" applyBorder="1" applyAlignment="1">
      <alignment horizontal="center" vertical="center" wrapText="1"/>
    </xf>
    <xf numFmtId="0" fontId="11" fillId="14" borderId="4" xfId="0" applyFont="1" applyFill="1" applyBorder="1" applyAlignment="1">
      <alignment horizontal="center" vertical="center"/>
    </xf>
    <xf numFmtId="0" fontId="11" fillId="59" borderId="6" xfId="0" applyFont="1" applyFill="1" applyBorder="1" applyAlignment="1">
      <alignment horizontal="center" vertical="center" wrapText="1"/>
    </xf>
    <xf numFmtId="0" fontId="11" fillId="59" borderId="7" xfId="0" applyFont="1" applyFill="1" applyBorder="1" applyAlignment="1">
      <alignment horizontal="center" vertical="center" wrapText="1"/>
    </xf>
    <xf numFmtId="0" fontId="11" fillId="59" borderId="30" xfId="0" applyFont="1" applyFill="1" applyBorder="1" applyAlignment="1">
      <alignment horizontal="center" vertical="center" wrapText="1"/>
    </xf>
    <xf numFmtId="0" fontId="11" fillId="57" borderId="6" xfId="0" applyFont="1" applyFill="1" applyBorder="1" applyAlignment="1">
      <alignment horizontal="center" vertical="center" wrapText="1"/>
    </xf>
    <xf numFmtId="0" fontId="11" fillId="57" borderId="7" xfId="0" applyFont="1" applyFill="1" applyBorder="1" applyAlignment="1">
      <alignment horizontal="center" vertical="center" wrapText="1"/>
    </xf>
    <xf numFmtId="0" fontId="11" fillId="57" borderId="30" xfId="0" applyFont="1" applyFill="1" applyBorder="1" applyAlignment="1">
      <alignment horizontal="center" vertical="center" wrapText="1"/>
    </xf>
    <xf numFmtId="0" fontId="84" fillId="30" borderId="22" xfId="0" applyFont="1" applyFill="1" applyBorder="1" applyAlignment="1">
      <alignment horizontal="center" vertical="center" wrapText="1"/>
    </xf>
    <xf numFmtId="0" fontId="84" fillId="30" borderId="24" xfId="0" applyFont="1" applyFill="1" applyBorder="1" applyAlignment="1">
      <alignment horizontal="center" vertical="center" wrapText="1"/>
    </xf>
    <xf numFmtId="0" fontId="84" fillId="0" borderId="22" xfId="0" applyFont="1" applyBorder="1" applyAlignment="1">
      <alignment horizontal="center" vertical="center" wrapText="1"/>
    </xf>
    <xf numFmtId="0" fontId="84" fillId="0" borderId="24" xfId="0" applyFont="1" applyBorder="1" applyAlignment="1">
      <alignment horizontal="center" vertical="center" wrapText="1"/>
    </xf>
    <xf numFmtId="0" fontId="84" fillId="0" borderId="22" xfId="0" applyFont="1" applyBorder="1" applyAlignment="1">
      <alignment horizontal="center" vertical="center"/>
    </xf>
    <xf numFmtId="0" fontId="84" fillId="0" borderId="24" xfId="0" applyFont="1" applyBorder="1" applyAlignment="1">
      <alignment horizontal="center" vertical="center"/>
    </xf>
    <xf numFmtId="0" fontId="88" fillId="30" borderId="22" xfId="0" applyFont="1" applyFill="1" applyBorder="1" applyAlignment="1">
      <alignment horizontal="center" vertical="center" wrapText="1"/>
    </xf>
    <xf numFmtId="0" fontId="88" fillId="30" borderId="24" xfId="0" applyFont="1" applyFill="1" applyBorder="1" applyAlignment="1">
      <alignment horizontal="center" vertical="center" wrapText="1"/>
    </xf>
    <xf numFmtId="0" fontId="84" fillId="30" borderId="50" xfId="0" applyFont="1" applyFill="1" applyBorder="1" applyAlignment="1">
      <alignment horizontal="center" vertical="center" wrapText="1"/>
    </xf>
    <xf numFmtId="0" fontId="84" fillId="30" borderId="51" xfId="0" applyFont="1" applyFill="1" applyBorder="1" applyAlignment="1">
      <alignment horizontal="center" vertical="center" wrapText="1"/>
    </xf>
    <xf numFmtId="0" fontId="84" fillId="0" borderId="49" xfId="0" applyFont="1" applyBorder="1" applyAlignment="1">
      <alignment horizontal="center" vertical="center"/>
    </xf>
    <xf numFmtId="0" fontId="84" fillId="0" borderId="11" xfId="0" applyFont="1" applyBorder="1" applyAlignment="1">
      <alignment horizontal="center" vertical="center"/>
    </xf>
    <xf numFmtId="0" fontId="99" fillId="67" borderId="56" xfId="0" applyFont="1" applyFill="1" applyBorder="1" applyAlignment="1">
      <alignment horizontal="center" vertical="center" wrapText="1"/>
    </xf>
    <xf numFmtId="0" fontId="99" fillId="67" borderId="57" xfId="0" applyFont="1" applyFill="1" applyBorder="1" applyAlignment="1">
      <alignment horizontal="center" vertical="center" wrapText="1"/>
    </xf>
    <xf numFmtId="14" fontId="84" fillId="30" borderId="22" xfId="0" applyNumberFormat="1" applyFont="1" applyFill="1" applyBorder="1" applyAlignment="1">
      <alignment horizontal="center" vertical="center" wrapText="1"/>
    </xf>
    <xf numFmtId="14" fontId="84" fillId="30" borderId="24" xfId="0" applyNumberFormat="1" applyFont="1" applyFill="1" applyBorder="1" applyAlignment="1">
      <alignment horizontal="center" vertical="center" wrapText="1"/>
    </xf>
    <xf numFmtId="0" fontId="100" fillId="30" borderId="22" xfId="0" applyFont="1" applyFill="1" applyBorder="1" applyAlignment="1">
      <alignment horizontal="center" vertical="center" wrapText="1"/>
    </xf>
    <xf numFmtId="0" fontId="100" fillId="30" borderId="24" xfId="0" applyFont="1" applyFill="1" applyBorder="1" applyAlignment="1">
      <alignment horizontal="center" vertical="center" wrapText="1"/>
    </xf>
    <xf numFmtId="0" fontId="84" fillId="67" borderId="56" xfId="0" applyFont="1" applyFill="1" applyBorder="1" applyAlignment="1">
      <alignment horizontal="center" vertical="center" wrapText="1"/>
    </xf>
    <xf numFmtId="0" fontId="84" fillId="67" borderId="57" xfId="0" applyFont="1" applyFill="1" applyBorder="1" applyAlignment="1">
      <alignment horizontal="center" vertical="center" wrapText="1"/>
    </xf>
    <xf numFmtId="172" fontId="6" fillId="40" borderId="18" xfId="186" applyNumberFormat="1" applyFont="1" applyFill="1" applyBorder="1" applyAlignment="1">
      <alignment horizontal="center" vertical="center" wrapText="1"/>
    </xf>
    <xf numFmtId="172" fontId="6" fillId="40" borderId="20" xfId="186" applyNumberFormat="1" applyFont="1" applyFill="1" applyBorder="1" applyAlignment="1">
      <alignment horizontal="center" vertical="center" wrapText="1"/>
    </xf>
    <xf numFmtId="172" fontId="6" fillId="40" borderId="19" xfId="186" applyNumberFormat="1" applyFont="1" applyFill="1" applyBorder="1" applyAlignment="1">
      <alignment horizontal="center" vertical="center" wrapText="1"/>
    </xf>
    <xf numFmtId="0" fontId="38" fillId="0" borderId="0" xfId="0" applyFont="1" applyAlignment="1">
      <alignment horizontal="center"/>
    </xf>
    <xf numFmtId="0" fontId="40" fillId="0" borderId="0" xfId="0" applyFont="1" applyAlignment="1">
      <alignment horizontal="center"/>
    </xf>
    <xf numFmtId="172" fontId="6" fillId="40" borderId="17" xfId="186" applyNumberFormat="1" applyFont="1" applyFill="1" applyBorder="1" applyAlignment="1">
      <alignment horizontal="center" vertical="center" wrapText="1"/>
    </xf>
    <xf numFmtId="0" fontId="54" fillId="0" borderId="22" xfId="0" applyFont="1" applyBorder="1" applyAlignment="1">
      <alignment horizontal="center" vertical="center" wrapText="1"/>
    </xf>
    <xf numFmtId="0" fontId="54" fillId="0" borderId="24" xfId="0" applyFont="1" applyBorder="1" applyAlignment="1">
      <alignment horizontal="center" vertical="center" wrapText="1"/>
    </xf>
    <xf numFmtId="0" fontId="57" fillId="27" borderId="18" xfId="0" applyFont="1" applyFill="1" applyBorder="1" applyAlignment="1">
      <alignment horizontal="center"/>
    </xf>
    <xf numFmtId="0" fontId="57" fillId="27" borderId="20" xfId="0" applyFont="1" applyFill="1" applyBorder="1" applyAlignment="1">
      <alignment horizontal="center"/>
    </xf>
    <xf numFmtId="0" fontId="57" fillId="27" borderId="19" xfId="0" applyFont="1" applyFill="1" applyBorder="1" applyAlignment="1">
      <alignment horizontal="center"/>
    </xf>
    <xf numFmtId="0" fontId="54" fillId="0" borderId="22" xfId="0" applyFont="1" applyBorder="1" applyAlignment="1">
      <alignment vertical="center" wrapText="1"/>
    </xf>
    <xf numFmtId="0" fontId="54" fillId="0" borderId="24" xfId="0" applyFont="1" applyBorder="1" applyAlignment="1">
      <alignment vertical="center" wrapText="1"/>
    </xf>
    <xf numFmtId="0" fontId="54" fillId="0" borderId="23" xfId="0" applyFont="1" applyBorder="1" applyAlignment="1">
      <alignment horizontal="center" vertical="center" wrapText="1"/>
    </xf>
    <xf numFmtId="0" fontId="54" fillId="0" borderId="22" xfId="0" applyFont="1" applyBorder="1" applyAlignment="1">
      <alignment horizontal="left" vertical="center" wrapText="1"/>
    </xf>
    <xf numFmtId="0" fontId="54" fillId="0" borderId="23" xfId="0" applyFont="1" applyBorder="1" applyAlignment="1">
      <alignment horizontal="left" vertical="center" wrapText="1"/>
    </xf>
    <xf numFmtId="0" fontId="54" fillId="0" borderId="24" xfId="0" applyFont="1" applyBorder="1" applyAlignment="1">
      <alignment horizontal="left" vertical="center" wrapText="1"/>
    </xf>
    <xf numFmtId="0" fontId="54" fillId="0" borderId="23" xfId="0" applyFont="1" applyBorder="1" applyAlignment="1">
      <alignment vertical="center" wrapText="1"/>
    </xf>
    <xf numFmtId="0" fontId="54" fillId="0" borderId="17" xfId="0" applyFont="1" applyBorder="1" applyAlignment="1">
      <alignment vertical="center" wrapText="1"/>
    </xf>
    <xf numFmtId="0" fontId="54" fillId="0" borderId="17" xfId="0" applyFont="1" applyBorder="1" applyAlignment="1">
      <alignment horizontal="center" vertical="center" wrapText="1"/>
    </xf>
    <xf numFmtId="0" fontId="54" fillId="0" borderId="25" xfId="0" applyFont="1" applyBorder="1" applyAlignment="1">
      <alignment horizontal="left" vertical="center" wrapText="1"/>
    </xf>
  </cellXfs>
  <cellStyles count="368">
    <cellStyle name="Millares" xfId="1" builtinId="3"/>
    <cellStyle name="Millares [0] 10" xfId="123" xr:uid="{B3195663-4B3D-4FA4-AF1A-C9DA51D568F5}"/>
    <cellStyle name="Millares [0] 10 2" xfId="308" xr:uid="{531F021B-0777-4717-BCAB-F580D48833FC}"/>
    <cellStyle name="Millares [0] 11" xfId="169" xr:uid="{6743647D-EB8B-43F0-AA56-5E9356674228}"/>
    <cellStyle name="Millares [0] 11 2" xfId="350" xr:uid="{0AE49A10-3730-4FC9-8AFD-FBFFE2E6A832}"/>
    <cellStyle name="Millares [0] 12" xfId="182" xr:uid="{60923D6D-BCB6-4C11-AD84-9F172C596307}"/>
    <cellStyle name="Millares [0] 12 2" xfId="363" xr:uid="{C0D2567C-B87D-439F-8AF2-787B704DF6AF}"/>
    <cellStyle name="Millares [0] 2" xfId="5" xr:uid="{4BE8EB4E-0D00-4BC6-B15E-73DE18895B45}"/>
    <cellStyle name="Millares [0] 2 2" xfId="13" xr:uid="{BC75B072-7B98-4C2E-BBC3-2E65DAD195A9}"/>
    <cellStyle name="Millares [0] 2 2 2" xfId="82" xr:uid="{4A377FD0-ABFB-4488-9FAC-65A0A360B2FF}"/>
    <cellStyle name="Millares [0] 2 2 2 2" xfId="267" xr:uid="{0E4D0ED7-356F-49D2-BF85-1BFA7A17CFB2}"/>
    <cellStyle name="Millares [0] 2 2 3" xfId="56" xr:uid="{0E12D924-7AA9-484B-A88A-C43170531235}"/>
    <cellStyle name="Millares [0] 2 2 3 2" xfId="241" xr:uid="{48F9D407-2B32-4BCA-B737-4AFFD8DFD3AB}"/>
    <cellStyle name="Millares [0] 2 2 4" xfId="200" xr:uid="{2BCE7E8A-9499-4A36-B84D-B640858A0651}"/>
    <cellStyle name="Millares [0] 2 3" xfId="24" xr:uid="{34AF2A4A-E68D-490F-B1CD-AC783BCF6285}"/>
    <cellStyle name="Millares [0] 2 3 2" xfId="89" xr:uid="{A103D773-925B-4F80-98F9-EA23B4FE763A}"/>
    <cellStyle name="Millares [0] 2 3 2 2" xfId="274" xr:uid="{369647AD-6911-46D2-BF61-E456DE18A9E2}"/>
    <cellStyle name="Millares [0] 2 3 3" xfId="63" xr:uid="{706C9F56-476F-4547-9214-D23DFE45E0D7}"/>
    <cellStyle name="Millares [0] 2 3 3 2" xfId="248" xr:uid="{83BDA523-A4A9-4346-9AA6-40857FBCFD70}"/>
    <cellStyle name="Millares [0] 2 3 4" xfId="210" xr:uid="{046E154F-95EA-429E-AA14-932D4FBC8B57}"/>
    <cellStyle name="Millares [0] 2 4" xfId="70" xr:uid="{11D9B971-9A4E-457F-B5B3-B37D2141E7C1}"/>
    <cellStyle name="Millares [0] 2 4 2" xfId="255" xr:uid="{093535FA-7A93-45EE-8A25-035E42B3F3FE}"/>
    <cellStyle name="Millares [0] 2 5" xfId="96" xr:uid="{37D244F3-DF22-4B3C-BD91-66E6A27FC385}"/>
    <cellStyle name="Millares [0] 2 5 2" xfId="281" xr:uid="{1C3F9C18-26F6-4449-8C43-243143B654A6}"/>
    <cellStyle name="Millares [0] 2 6" xfId="44" xr:uid="{B0243A25-599A-4193-A1D9-953DE17AE1F5}"/>
    <cellStyle name="Millares [0] 2 6 2" xfId="229" xr:uid="{85DC20C7-78FC-4909-BAFB-E9A5529248C5}"/>
    <cellStyle name="Millares [0] 2 7" xfId="127" xr:uid="{2AB1DC7B-B6C7-4994-B6FF-1A59C56212D2}"/>
    <cellStyle name="Millares [0] 2 7 2" xfId="312" xr:uid="{35022A6D-7AC9-42CB-B892-E3DD150E66E1}"/>
    <cellStyle name="Millares [0] 2 8" xfId="175" xr:uid="{A92E81BD-EC26-4B74-BBAB-3E9EB922B035}"/>
    <cellStyle name="Millares [0] 2 8 2" xfId="356" xr:uid="{9EA2A6AD-F8CB-4FA5-8800-1C1F00F83D5C}"/>
    <cellStyle name="Millares [0] 2 9" xfId="192" xr:uid="{1C0F9D78-CCC7-44D5-A117-AF5B25E56CDE}"/>
    <cellStyle name="Millares [0] 3" xfId="6" xr:uid="{BBDC8248-7B60-4817-827D-0AAC84E4030D}"/>
    <cellStyle name="Millares [0] 3 2" xfId="15" xr:uid="{7EF540B4-F1CD-4776-8A71-7C23E6FD2D4F}"/>
    <cellStyle name="Millares [0] 3 2 2" xfId="76" xr:uid="{CE7B7315-D5DA-4E61-916D-4D6F33952083}"/>
    <cellStyle name="Millares [0] 3 2 2 2" xfId="261" xr:uid="{E6F134E9-6434-46CE-BD8F-24CB40EC92BB}"/>
    <cellStyle name="Millares [0] 3 2 3" xfId="202" xr:uid="{B6371377-6AE6-48E5-8571-70D2E32B5285}"/>
    <cellStyle name="Millares [0] 3 3" xfId="25" xr:uid="{A1DD67E2-6294-4CEA-A8DD-1BABBD97F7B9}"/>
    <cellStyle name="Millares [0] 3 3 2" xfId="102" xr:uid="{8D2F8474-4953-412C-915B-74145645F7A0}"/>
    <cellStyle name="Millares [0] 3 3 2 2" xfId="287" xr:uid="{2059D653-5DA9-4A54-AB55-6E3A292AFB55}"/>
    <cellStyle name="Millares [0] 3 3 3" xfId="211" xr:uid="{3671228F-9C61-4D33-83D9-6062909E3F86}"/>
    <cellStyle name="Millares [0] 3 4" xfId="50" xr:uid="{362D1E74-DD92-4FA6-9261-BC65C0E01920}"/>
    <cellStyle name="Millares [0] 3 4 2" xfId="235" xr:uid="{1628FF51-078D-47D5-803A-95161F7062B4}"/>
    <cellStyle name="Millares [0] 3 5" xfId="129" xr:uid="{EC760E72-75A0-4DBA-9200-DD301686EDF6}"/>
    <cellStyle name="Millares [0] 3 5 2" xfId="314" xr:uid="{D8E739D2-3348-490B-9B93-A6CD12B24E45}"/>
    <cellStyle name="Millares [0] 3 6" xfId="193" xr:uid="{F602D445-717F-4078-BE6C-DA5EBBD73D30}"/>
    <cellStyle name="Millares [0] 4" xfId="9" xr:uid="{C5CC7337-C349-42FE-95F9-C49A369750E4}"/>
    <cellStyle name="Millares [0] 4 2" xfId="80" xr:uid="{56B7DF70-5C63-4B14-9420-460E54C0A586}"/>
    <cellStyle name="Millares [0] 4 2 2" xfId="265" xr:uid="{FB1E0346-C810-4DBB-A686-FA989D384E67}"/>
    <cellStyle name="Millares [0] 4 3" xfId="54" xr:uid="{0785F877-0BD8-464D-BE1D-B774B1D16DBE}"/>
    <cellStyle name="Millares [0] 4 3 2" xfId="239" xr:uid="{4811A377-4D75-40B0-95B5-FA40885A9BFB}"/>
    <cellStyle name="Millares [0] 4 4" xfId="196" xr:uid="{7F93C8D8-40F8-4DEB-87E3-31B827BF3EA5}"/>
    <cellStyle name="Millares [0] 5" xfId="17" xr:uid="{693739C2-3B3B-4E9A-8C6F-D4DAC2390FF2}"/>
    <cellStyle name="Millares [0] 5 2" xfId="87" xr:uid="{88E8E3BF-9E97-4341-921B-06C1D64ABD5E}"/>
    <cellStyle name="Millares [0] 5 2 2" xfId="272" xr:uid="{05EC78A9-DCC5-42EB-BFAB-8D3FE54D5DD5}"/>
    <cellStyle name="Millares [0] 5 3" xfId="61" xr:uid="{A8FDD08F-D933-4B40-96BD-7BFA1793636D}"/>
    <cellStyle name="Millares [0] 5 3 2" xfId="246" xr:uid="{85AFE6B5-5F58-471B-8035-500AF9129120}"/>
    <cellStyle name="Millares [0] 5 4" xfId="203" xr:uid="{732CF5C6-F5FB-48EC-9C04-EF951F16B1FE}"/>
    <cellStyle name="Millares [0] 6" xfId="26" xr:uid="{424E1428-2031-43F1-A730-A24B6929F866}"/>
    <cellStyle name="Millares [0] 6 2" xfId="67" xr:uid="{991F02F1-1257-4952-AB58-F24019B4972F}"/>
    <cellStyle name="Millares [0] 6 2 2" xfId="252" xr:uid="{21122C9F-25D4-4193-BD7A-0E13DDB83DF7}"/>
    <cellStyle name="Millares [0] 6 3" xfId="212" xr:uid="{51914654-2594-448E-9858-569474B151CF}"/>
    <cellStyle name="Millares [0] 7" xfId="94" xr:uid="{8B0CF7B4-CE62-4938-A98E-885A946E3386}"/>
    <cellStyle name="Millares [0] 7 2" xfId="279" xr:uid="{884EC54E-F3AD-41EA-A75C-D86C750958A5}"/>
    <cellStyle name="Millares [0] 8" xfId="42" xr:uid="{4A3B0BAE-90F2-45F5-AF4D-0029D945985A}"/>
    <cellStyle name="Millares [0] 8 2" xfId="227" xr:uid="{FF811381-FB67-4D60-BF65-42B4C94AC7CA}"/>
    <cellStyle name="Millares [0] 9" xfId="118" xr:uid="{A5BBAD10-F647-44CB-BED6-3F0E55613480}"/>
    <cellStyle name="Millares [0] 9 2" xfId="303" xr:uid="{536FEF30-34C1-4F8B-B4EE-5FF99B3EB0E8}"/>
    <cellStyle name="Millares 10" xfId="20" xr:uid="{46F625F9-EE0E-471E-9A1F-2C3724FA0EAA}"/>
    <cellStyle name="Millares 10 2" xfId="79" xr:uid="{92EBE855-80CB-4A72-9C16-AD2B1099D8CE}"/>
    <cellStyle name="Millares 10 2 2" xfId="264" xr:uid="{7464D85C-8C0F-47A6-A13E-9651854ABA89}"/>
    <cellStyle name="Millares 10 3" xfId="53" xr:uid="{A565B309-75B0-4FEF-9A55-615CE5138A9D}"/>
    <cellStyle name="Millares 10 3 2" xfId="238" xr:uid="{9CAB82BB-E31A-4094-AE6D-101540DBB3C6}"/>
    <cellStyle name="Millares 10 4" xfId="206" xr:uid="{02080109-DBE2-4D88-814B-8DFEF0DA1EFF}"/>
    <cellStyle name="Millares 11" xfId="21" xr:uid="{BAFCC5A2-15AB-47E3-A155-021020CE71FA}"/>
    <cellStyle name="Millares 11 2" xfId="86" xr:uid="{52654C9F-7093-409E-AEAE-0D85F9C6C33F}"/>
    <cellStyle name="Millares 11 2 2" xfId="271" xr:uid="{78F8FF97-6988-4307-A4DD-6BE6C3E1A6F9}"/>
    <cellStyle name="Millares 11 3" xfId="60" xr:uid="{2E72F57C-C7F6-4897-A75E-2FD4E4A3BA19}"/>
    <cellStyle name="Millares 11 3 2" xfId="245" xr:uid="{96795ABF-63F8-47AF-A699-1D2EE12CE73A}"/>
    <cellStyle name="Millares 11 4" xfId="207" xr:uid="{E66D3FCD-1DB0-41F7-AC1A-AC947778BFC4}"/>
    <cellStyle name="Millares 12" xfId="22" xr:uid="{D87AA64D-EADC-4071-BDF6-F934EF28AA51}"/>
    <cellStyle name="Millares 12 2" xfId="78" xr:uid="{B3B0BFAA-E370-4315-B200-AE227DBFD3A4}"/>
    <cellStyle name="Millares 12 2 2" xfId="263" xr:uid="{621AA0A8-31D5-48D1-8F70-166F6839C6C5}"/>
    <cellStyle name="Millares 12 3" xfId="52" xr:uid="{52AFB64F-768A-459F-9256-B07ADE87B1F2}"/>
    <cellStyle name="Millares 12 3 2" xfId="237" xr:uid="{5A9D5C33-D32B-4198-8650-FB3C988F26C8}"/>
    <cellStyle name="Millares 12 4" xfId="208" xr:uid="{0270E06A-C964-4BE5-801C-09DB1099D16F}"/>
    <cellStyle name="Millares 13" xfId="23" xr:uid="{92DB0C9B-9A3E-452B-914C-ABD2BA12868A}"/>
    <cellStyle name="Millares 13 2" xfId="88" xr:uid="{368052E2-E196-4E4A-B140-825F8F788ADF}"/>
    <cellStyle name="Millares 13 2 2" xfId="273" xr:uid="{AA83EDB5-F72F-42AA-8FA9-CE52AC9F86E9}"/>
    <cellStyle name="Millares 13 3" xfId="62" xr:uid="{A13429FD-0CD9-4E8E-AF5D-1BCFE26A7976}"/>
    <cellStyle name="Millares 13 3 2" xfId="247" xr:uid="{2FC831CF-47AB-4F4A-9EC3-B3228E224CC3}"/>
    <cellStyle name="Millares 13 4" xfId="209" xr:uid="{4D7B7D38-705F-4D43-9959-E773A8AABE6C}"/>
    <cellStyle name="Millares 14" xfId="32" xr:uid="{24753F4C-DF0E-48E0-BF93-F92A9DDB52D1}"/>
    <cellStyle name="Millares 14 2" xfId="92" xr:uid="{8FEF3495-EC4E-4538-93AE-84804530C097}"/>
    <cellStyle name="Millares 14 2 2" xfId="277" xr:uid="{AD148169-E67E-447D-B04B-1607A28BC7A3}"/>
    <cellStyle name="Millares 14 3" xfId="66" xr:uid="{84AC9E1A-F99A-4729-A09E-91E70E96481A}"/>
    <cellStyle name="Millares 14 3 2" xfId="251" xr:uid="{185FFAAB-62F1-49B4-AD34-25C41DF3E2FC}"/>
    <cellStyle name="Millares 14 4" xfId="218" xr:uid="{273CAF8B-C1B1-435E-BC3B-A622B308947B}"/>
    <cellStyle name="Millares 15" xfId="33" xr:uid="{221FEDE2-6E1A-4DEE-ADC6-B90757959ADF}"/>
    <cellStyle name="Millares 15 2" xfId="68" xr:uid="{0AA70AE9-9C43-4CB4-9241-290087E507F3}"/>
    <cellStyle name="Millares 15 2 2" xfId="253" xr:uid="{E088443A-9859-4085-A514-9265B1909EC5}"/>
    <cellStyle name="Millares 15 3" xfId="219" xr:uid="{D5D6D7C1-59B1-4DE9-9800-A03E2F9F19D3}"/>
    <cellStyle name="Millares 16" xfId="34" xr:uid="{10B7601C-E39A-4C7B-B031-C72411021A80}"/>
    <cellStyle name="Millares 16 2" xfId="69" xr:uid="{B5F2D80E-C0F1-46C9-9753-6AC729503117}"/>
    <cellStyle name="Millares 16 2 2" xfId="254" xr:uid="{ECFE85C3-E28C-4001-BF5D-3DD08B446D09}"/>
    <cellStyle name="Millares 16 3" xfId="220" xr:uid="{705E6A48-64B7-4D40-A91D-1A2F77893570}"/>
    <cellStyle name="Millares 17" xfId="35" xr:uid="{44A646E2-628D-4183-9C58-FBBD64DD7F5E}"/>
    <cellStyle name="Millares 17 2" xfId="95" xr:uid="{6AF6EFE7-6128-4E53-9915-8E498375BC74}"/>
    <cellStyle name="Millares 17 2 2" xfId="280" xr:uid="{EEF7AE2D-5890-41BD-8506-C22E6044DC9B}"/>
    <cellStyle name="Millares 17 3" xfId="221" xr:uid="{C21DBFEE-1DD9-4290-9933-F2C6BA311F43}"/>
    <cellStyle name="Millares 18" xfId="36" xr:uid="{FF498346-FC8A-41EB-847A-940F330BBA15}"/>
    <cellStyle name="Millares 18 2" xfId="104" xr:uid="{A1D34E41-CA0F-4279-864F-560EC6FE7781}"/>
    <cellStyle name="Millares 18 2 2" xfId="289" xr:uid="{DD0A8466-C447-4261-8969-04759668F791}"/>
    <cellStyle name="Millares 18 3" xfId="222" xr:uid="{E1708571-B0A6-47FC-9023-61B0F4358002}"/>
    <cellStyle name="Millares 19" xfId="106" xr:uid="{C73EB987-EB23-4FDD-B0F3-0D75A46C6F8A}"/>
    <cellStyle name="Millares 19 2" xfId="291" xr:uid="{FBC5D2F3-7A77-4BA7-93BE-5B4FB1FE2B2E}"/>
    <cellStyle name="Millares 2" xfId="3" xr:uid="{64470C57-1AA9-4D82-A75B-65F6F09A0407}"/>
    <cellStyle name="Millares 2 2" xfId="11" xr:uid="{396CCB37-3DD2-4712-8C7B-0D20274060DD}"/>
    <cellStyle name="Millares 2 2 2" xfId="83" xr:uid="{F58752F8-4D45-450C-884B-F7B24583B8AB}"/>
    <cellStyle name="Millares 2 2 2 2" xfId="268" xr:uid="{0022E9AE-1175-4B88-88DB-E2402B7BD476}"/>
    <cellStyle name="Millares 2 2 3" xfId="57" xr:uid="{C8A0F742-489B-4E2B-AAB1-C46EA3937B9D}"/>
    <cellStyle name="Millares 2 2 3 2" xfId="242" xr:uid="{F67F6ECC-FE88-43EB-A55B-10701830A9DA}"/>
    <cellStyle name="Millares 2 2 4" xfId="198" xr:uid="{DD367B8D-0361-4D73-A091-5DE63595FB55}"/>
    <cellStyle name="Millares 2 3" xfId="27" xr:uid="{E5860415-51B1-4E51-A204-7799C520D4DC}"/>
    <cellStyle name="Millares 2 3 2" xfId="90" xr:uid="{D5790391-6FB5-49AA-85F4-40C01430B9C2}"/>
    <cellStyle name="Millares 2 3 2 2" xfId="275" xr:uid="{292F5175-ABF9-4E69-80DB-866B33CA6643}"/>
    <cellStyle name="Millares 2 3 3" xfId="64" xr:uid="{BBB0CE2E-361D-4B58-889F-6C3FE5A38D5B}"/>
    <cellStyle name="Millares 2 3 3 2" xfId="249" xr:uid="{E7AED75D-5369-45E9-A2E1-907B155A59F6}"/>
    <cellStyle name="Millares 2 3 4" xfId="213" xr:uid="{4E9C875E-2E33-4A28-8AED-3CF3F47FF0F6}"/>
    <cellStyle name="Millares 2 4" xfId="71" xr:uid="{976089AC-5CA9-486C-B813-BABB92F5DBAF}"/>
    <cellStyle name="Millares 2 4 2" xfId="256" xr:uid="{0827CBE3-0DFC-4187-B8EB-4E5AD288D61C}"/>
    <cellStyle name="Millares 2 5" xfId="97" xr:uid="{61891544-FFCF-4E24-8962-5CDE659AFE98}"/>
    <cellStyle name="Millares 2 5 2" xfId="282" xr:uid="{BC831EBB-6355-486A-93A8-A1D53ED87E9C}"/>
    <cellStyle name="Millares 2 6" xfId="45" xr:uid="{DAD8C4C0-280F-4AC0-BA05-5EC3591A4EA0}"/>
    <cellStyle name="Millares 2 6 2" xfId="230" xr:uid="{162C5509-01CC-46E7-AA11-7750AF69AD2C}"/>
    <cellStyle name="Millares 2 7" xfId="125" xr:uid="{639481D3-F0FF-4787-88D9-CA9D7D9348B4}"/>
    <cellStyle name="Millares 2 7 2" xfId="310" xr:uid="{D023860C-709F-4F8C-BAFE-75119973E4C0}"/>
    <cellStyle name="Millares 2 8" xfId="186" xr:uid="{05CA7484-F109-4FD5-B967-DDD6A6F85680}"/>
    <cellStyle name="Millares 2 8 2" xfId="366" xr:uid="{284A20D6-83AF-49F4-87D6-5DF1AA8A05C7}"/>
    <cellStyle name="Millares 20" xfId="37" xr:uid="{8219B89C-C09C-4ACB-83EB-6855B0CF4B24}"/>
    <cellStyle name="Millares 20 2" xfId="105" xr:uid="{B204A32A-D175-4649-A33F-8FE8221BF49F}"/>
    <cellStyle name="Millares 20 2 2" xfId="290" xr:uid="{C2F793D3-B597-4525-BF27-100154AE589B}"/>
    <cellStyle name="Millares 20 3" xfId="223" xr:uid="{CD63328D-F5BA-4C37-A1D3-0BE77B91B209}"/>
    <cellStyle name="Millares 21" xfId="38" xr:uid="{A60ED69D-F2C3-412B-8577-E637F4883DCB}"/>
    <cellStyle name="Millares 21 2" xfId="107" xr:uid="{BD10BA0C-D49C-42D4-8724-5A8795BE917E}"/>
    <cellStyle name="Millares 21 2 2" xfId="292" xr:uid="{4BAA13FD-86F2-4D9A-BFAA-81A775F8437B}"/>
    <cellStyle name="Millares 21 3" xfId="224" xr:uid="{1278EA53-1D3B-4A89-B51A-6FE2CF667E3C}"/>
    <cellStyle name="Millares 22" xfId="39" xr:uid="{3CAF2C4F-7A04-44A3-A96E-8CC9113607DD}"/>
    <cellStyle name="Millares 22 2" xfId="93" xr:uid="{AB544A8B-1426-4141-8A74-E8389B8849E3}"/>
    <cellStyle name="Millares 22 2 2" xfId="278" xr:uid="{0C7D42EA-0F43-492E-BC21-54D528ADB68C}"/>
    <cellStyle name="Millares 22 3" xfId="225" xr:uid="{2CD45485-2BB9-46F1-A7BB-A703AFEF6DFE}"/>
    <cellStyle name="Millares 23" xfId="40" xr:uid="{9C76677A-28D2-4870-92C6-FA76EBAE09BB}"/>
    <cellStyle name="Millares 23 2" xfId="108" xr:uid="{3FA18FBA-178A-4DC8-9280-6E25DBA3AAE1}"/>
    <cellStyle name="Millares 23 2 2" xfId="293" xr:uid="{E7441393-B635-4EDD-97FC-55AB4403E4B2}"/>
    <cellStyle name="Millares 23 3" xfId="226" xr:uid="{E39321BF-E0C2-4B34-B0D7-101A9C169CE3}"/>
    <cellStyle name="Millares 24" xfId="43" xr:uid="{70980549-7AA4-4382-B747-B602E78D8D6E}"/>
    <cellStyle name="Millares 24 2" xfId="228" xr:uid="{041E5EA5-2792-4044-B9D2-B4B401323312}"/>
    <cellStyle name="Millares 25" xfId="109" xr:uid="{D1157236-F6F3-422D-9148-3A3F874C41B9}"/>
    <cellStyle name="Millares 25 2" xfId="294" xr:uid="{B2139113-3F14-40D5-8BE9-08C628EB77C5}"/>
    <cellStyle name="Millares 26" xfId="110" xr:uid="{739A16E7-B76E-4A47-AC5E-51FEE1221C7F}"/>
    <cellStyle name="Millares 26 2" xfId="295" xr:uid="{8F717A32-7B4C-44AB-8BFA-590E7AC62140}"/>
    <cellStyle name="Millares 27" xfId="111" xr:uid="{96824B9A-22F7-4CAD-AEDF-F5D74F95B9CC}"/>
    <cellStyle name="Millares 27 2" xfId="296" xr:uid="{7A9F14BB-74C0-47D2-A178-21CD1D829599}"/>
    <cellStyle name="Millares 28" xfId="112" xr:uid="{FBBAEDE0-2FA9-4CAA-A676-3F64208E9A0F}"/>
    <cellStyle name="Millares 28 2" xfId="297" xr:uid="{24653259-382A-40AD-8F5E-9511843237AF}"/>
    <cellStyle name="Millares 29" xfId="113" xr:uid="{AE6942BC-7AEB-4E01-A085-7352E94BFBD4}"/>
    <cellStyle name="Millares 29 2" xfId="298" xr:uid="{B8965991-8DFD-4051-B3EF-B526C4E0F4C5}"/>
    <cellStyle name="Millares 3" xfId="2" xr:uid="{60405D15-4836-403A-83F4-9611A6F0A980}"/>
    <cellStyle name="Millares 3 2" xfId="10" xr:uid="{21DEEF54-D542-4237-B873-7679122B3348}"/>
    <cellStyle name="Millares 3 2 2" xfId="84" xr:uid="{1148F25B-0AA0-44CA-A88F-3B50A1A2961A}"/>
    <cellStyle name="Millares 3 2 2 2" xfId="269" xr:uid="{D96B6FEA-0E1D-494A-A441-3BFE835A0AB3}"/>
    <cellStyle name="Millares 3 2 3" xfId="58" xr:uid="{B7DF4DDC-ECC5-4BCC-8BA2-E5C93DAFA836}"/>
    <cellStyle name="Millares 3 2 3 2" xfId="243" xr:uid="{6D9F0EA4-3862-46A8-8085-13258F861CE6}"/>
    <cellStyle name="Millares 3 2 4" xfId="197" xr:uid="{A8F89097-812D-4739-AC9C-26F74BF0D58B}"/>
    <cellStyle name="Millares 3 3" xfId="28" xr:uid="{4768548E-362D-4D54-8511-91318AAB2522}"/>
    <cellStyle name="Millares 3 3 2" xfId="91" xr:uid="{E88E98D2-B585-40C1-97E5-4D402B497CD9}"/>
    <cellStyle name="Millares 3 3 2 2" xfId="276" xr:uid="{498A5FD9-56F2-4C3C-B626-22CE68751136}"/>
    <cellStyle name="Millares 3 3 3" xfId="65" xr:uid="{53E7EFE2-72EF-465E-BCD7-BCE623AE07DB}"/>
    <cellStyle name="Millares 3 3 3 2" xfId="250" xr:uid="{0843A9CC-067E-4187-A9D6-458A473D51EC}"/>
    <cellStyle name="Millares 3 3 4" xfId="214" xr:uid="{F44F2B90-5FF3-4EBB-B485-7927D285D4E1}"/>
    <cellStyle name="Millares 3 4" xfId="72" xr:uid="{E6E2F4D7-61FA-46D6-BAC2-EA97AD1CF08C}"/>
    <cellStyle name="Millares 3 4 2" xfId="257" xr:uid="{8BA14455-47B5-405A-B9ED-121C26D68EAF}"/>
    <cellStyle name="Millares 3 5" xfId="98" xr:uid="{1EC3EFE6-DEC0-48FB-BD12-D626FBEE946B}"/>
    <cellStyle name="Millares 3 5 2" xfId="283" xr:uid="{B33C68C6-7579-4912-9747-77C9CF93216F}"/>
    <cellStyle name="Millares 3 6" xfId="46" xr:uid="{2ACAD39D-13E4-4173-9188-A640D6F6EE4F}"/>
    <cellStyle name="Millares 3 6 2" xfId="231" xr:uid="{3B3D5F1A-BB88-41D0-A018-ECFBB6EDFB17}"/>
    <cellStyle name="Millares 3 7" xfId="124" xr:uid="{103D1EDA-2C4B-4782-8E01-E42786DCBC07}"/>
    <cellStyle name="Millares 3 7 2" xfId="309" xr:uid="{1F259986-663C-40FC-933C-D9D203A5A344}"/>
    <cellStyle name="Millares 3 8" xfId="191" xr:uid="{F9E7EEC0-90E3-49D7-83E0-B8BD1512F042}"/>
    <cellStyle name="Millares 30" xfId="114" xr:uid="{6CF5DE3B-B63A-4233-BEC3-EE73BFF53FCD}"/>
    <cellStyle name="Millares 30 2" xfId="299" xr:uid="{C01B927B-9B14-44E6-9EAE-B237D07EB783}"/>
    <cellStyle name="Millares 31" xfId="115" xr:uid="{91171EBE-B8F7-4E99-93D1-799829DD365A}"/>
    <cellStyle name="Millares 31 2" xfId="300" xr:uid="{41C875F1-A8FC-4031-A20C-698735E2C25C}"/>
    <cellStyle name="Millares 32" xfId="117" xr:uid="{E19F53BD-B996-45D2-BEBD-8BB608CEF8B3}"/>
    <cellStyle name="Millares 32 2" xfId="302" xr:uid="{E8D029F0-0DE4-4767-96AD-1E33E93A924F}"/>
    <cellStyle name="Millares 33" xfId="116" xr:uid="{537C6A81-C46E-43C4-94F4-8328E17FB5C7}"/>
    <cellStyle name="Millares 33 2" xfId="301" xr:uid="{89D897B8-A7CC-4CF2-A350-582143525A78}"/>
    <cellStyle name="Millares 34" xfId="119" xr:uid="{0AE7079E-FA0F-4934-9005-78EB5F81AEE1}"/>
    <cellStyle name="Millares 34 2" xfId="304" xr:uid="{7B6CA648-F413-4C6E-A1C0-9900739A0DEA}"/>
    <cellStyle name="Millares 35" xfId="121" xr:uid="{C8C62D20-5C9C-4986-B418-B7F4BC3C0C41}"/>
    <cellStyle name="Millares 35 2" xfId="306" xr:uid="{1719B9CF-8BBA-4467-BC8F-089E9EB47E19}"/>
    <cellStyle name="Millares 36" xfId="120" xr:uid="{6F0B7A0C-0B60-4C0C-ACA4-7B3AF3B8AAD4}"/>
    <cellStyle name="Millares 36 2" xfId="305" xr:uid="{AD135B34-D9FC-4D0E-B2FD-4B5742F86443}"/>
    <cellStyle name="Millares 37" xfId="122" xr:uid="{0B8872C4-F315-425D-8157-2D343F450C92}"/>
    <cellStyle name="Millares 37 2" xfId="307" xr:uid="{EAB476E0-F42D-462D-995E-1EDF5BFE29D8}"/>
    <cellStyle name="Millares 38" xfId="130" xr:uid="{9F8C6A37-B63C-448A-B2C6-92CD611CEAFA}"/>
    <cellStyle name="Millares 38 2" xfId="315" xr:uid="{19D42021-29E3-4FF6-B409-47B3B1359A8C}"/>
    <cellStyle name="Millares 39" xfId="135" xr:uid="{B5385A94-EAB9-41DB-A221-E35D7FD2A0F4}"/>
    <cellStyle name="Millares 39 2" xfId="319" xr:uid="{DDA74C21-6E90-43D9-83FC-634A95CA8161}"/>
    <cellStyle name="Millares 4" xfId="4" xr:uid="{86932785-EED0-4AC5-9710-A05CC714B641}"/>
    <cellStyle name="Millares 4 2" xfId="12" xr:uid="{3EAD307B-EFC7-40A4-831B-F5262BAACA31}"/>
    <cellStyle name="Millares 4 2 2" xfId="75" xr:uid="{C5F9E344-7A64-4AAF-A1A0-DD5C84848EEB}"/>
    <cellStyle name="Millares 4 2 2 2" xfId="260" xr:uid="{D4A12EE0-5DBD-4F33-ACAA-7D0379BD0BB2}"/>
    <cellStyle name="Millares 4 2 3" xfId="199" xr:uid="{1120E100-5BA8-497A-A8CF-BCA4A3AC8361}"/>
    <cellStyle name="Millares 4 3" xfId="29" xr:uid="{245B1B71-5E20-4EC7-AB0B-A2DCFA423A8F}"/>
    <cellStyle name="Millares 4 3 2" xfId="101" xr:uid="{E18B0108-49EB-4D56-B846-9D5A969A322B}"/>
    <cellStyle name="Millares 4 3 2 2" xfId="286" xr:uid="{D3EEE10C-2008-4648-BE58-5AD801E8D2D3}"/>
    <cellStyle name="Millares 4 3 3" xfId="215" xr:uid="{A257D76C-A94B-471D-8830-F92ECD801E6F}"/>
    <cellStyle name="Millares 4 4" xfId="49" xr:uid="{F1FC5276-A96E-4CD1-980E-1489B65EAEC6}"/>
    <cellStyle name="Millares 4 4 2" xfId="234" xr:uid="{CB43B0D7-B7E4-4E31-A900-CEC7FE7545E6}"/>
    <cellStyle name="Millares 4 5" xfId="126" xr:uid="{8921DF26-1900-49D2-92BF-819A446F1CDB}"/>
    <cellStyle name="Millares 4 5 2" xfId="311" xr:uid="{EDFFB80F-0430-45B2-B151-CBAF7A95F922}"/>
    <cellStyle name="Millares 4 6" xfId="174" xr:uid="{9B4CBBFE-3678-4B27-B3B4-CB4D90A0E181}"/>
    <cellStyle name="Millares 4 6 2" xfId="355" xr:uid="{3EDA48F4-23F9-47B9-AA81-94550DC1C489}"/>
    <cellStyle name="Millares 4 7" xfId="183" xr:uid="{804BE1D3-C07D-40B8-A227-7F2E58E4211B}"/>
    <cellStyle name="Millares 4 7 2" xfId="364" xr:uid="{D44FF911-FC1E-44AE-9070-47AF08757D0E}"/>
    <cellStyle name="Millares 40" xfId="131" xr:uid="{ED84CEE8-E80E-41E9-9178-BA2F325E549E}"/>
    <cellStyle name="Millares 40 2" xfId="316" xr:uid="{93C3674C-481F-49EA-9182-0E69815C9C05}"/>
    <cellStyle name="Millares 41" xfId="136" xr:uid="{1C340774-5AF5-421B-8A17-3BC4C52AC7E3}"/>
    <cellStyle name="Millares 41 2" xfId="320" xr:uid="{5B4F8B5B-ADAF-4039-BC5D-556DDC51E3D8}"/>
    <cellStyle name="Millares 42" xfId="139" xr:uid="{0DBF290F-BB8F-461F-8900-F43E51E4223E}"/>
    <cellStyle name="Millares 42 2" xfId="171" xr:uid="{2412930E-2BA4-4C51-B459-4303DB12025C}"/>
    <cellStyle name="Millares 42 2 2" xfId="352" xr:uid="{3D57969C-A5C8-4288-ABD8-8EEFCD98E0F8}"/>
    <cellStyle name="Millares 42 3" xfId="323" xr:uid="{C62CD181-18C4-4AF1-A08D-DD030F662B8B}"/>
    <cellStyle name="Millares 43" xfId="133" xr:uid="{61F7A180-0962-4EF2-931C-7B902ED48C8E}"/>
    <cellStyle name="Millares 43 2" xfId="317" xr:uid="{873C3A63-43F1-4EBC-8105-F4757C857208}"/>
    <cellStyle name="Millares 44" xfId="134" xr:uid="{C2EEAF83-C41A-4F85-AF64-AA58EA692216}"/>
    <cellStyle name="Millares 44 2" xfId="318" xr:uid="{9A2FD0AE-21D9-4CBD-8E7E-730CEAB30D67}"/>
    <cellStyle name="Millares 45" xfId="137" xr:uid="{910AE19D-767F-43F6-874F-8FBBB2692EDB}"/>
    <cellStyle name="Millares 45 2" xfId="172" xr:uid="{CCA26AAF-D3D6-4007-8CF2-648A06997FF6}"/>
    <cellStyle name="Millares 45 2 2" xfId="353" xr:uid="{15C990E8-F067-4204-A5BD-94E333C16E84}"/>
    <cellStyle name="Millares 45 3" xfId="321" xr:uid="{62C48A94-A857-42D8-87BF-8E43ABE66EC0}"/>
    <cellStyle name="Millares 46" xfId="141" xr:uid="{F566699A-5940-4520-8A37-498A23F092F8}"/>
    <cellStyle name="Millares 46 2" xfId="173" xr:uid="{4FF40229-5144-4057-916E-21C4DFDD4B46}"/>
    <cellStyle name="Millares 46 2 2" xfId="354" xr:uid="{151D9D57-E744-4752-904A-7C17C047DD74}"/>
    <cellStyle name="Millares 46 3" xfId="325" xr:uid="{D5B100E8-DAC1-4370-8FFB-0BFB8C1355CE}"/>
    <cellStyle name="Millares 47" xfId="138" xr:uid="{CB219ECD-604A-4C44-A87A-AB052C4B1E2E}"/>
    <cellStyle name="Millares 47 2" xfId="322" xr:uid="{90719443-378C-43E0-8A13-7C36A3386B67}"/>
    <cellStyle name="Millares 48" xfId="142" xr:uid="{42F208D2-FBF0-441E-9CBC-DF936E85713E}"/>
    <cellStyle name="Millares 48 2" xfId="326" xr:uid="{039CB4F4-3A4B-4576-8FA5-F5CE327E5C2D}"/>
    <cellStyle name="Millares 49" xfId="153" xr:uid="{B0827A36-F54D-4F37-88A9-FDF154262FF3}"/>
    <cellStyle name="Millares 49 2" xfId="334" xr:uid="{7B03B28B-9415-4641-BB26-011F1056707C}"/>
    <cellStyle name="Millares 5" xfId="8" xr:uid="{BC9735B4-BF5A-4C13-9EA5-B8AB3C5E094F}"/>
    <cellStyle name="Millares 5 2" xfId="77" xr:uid="{BFA2188D-5868-4F36-B974-AA3BF85D24C4}"/>
    <cellStyle name="Millares 5 2 2" xfId="262" xr:uid="{C9878D3A-521C-45A3-B371-6F9C3BAE5354}"/>
    <cellStyle name="Millares 5 3" xfId="103" xr:uid="{F4E4DFDF-936A-4EC5-AFAC-F667F804F163}"/>
    <cellStyle name="Millares 5 3 2" xfId="288" xr:uid="{5141992D-BBCC-4D97-B567-262E268404C8}"/>
    <cellStyle name="Millares 5 4" xfId="51" xr:uid="{8ACF9C81-6C0A-4097-B7A2-7A6E227E2D2F}"/>
    <cellStyle name="Millares 5 4 2" xfId="236" xr:uid="{F4614E07-F650-4549-A812-AECF4891D0E5}"/>
    <cellStyle name="Millares 5 5" xfId="195" xr:uid="{F2785C72-B794-4E17-A843-A04114FB667B}"/>
    <cellStyle name="Millares 50" xfId="152" xr:uid="{D0862B96-5AE7-47A1-A06A-90977C47D131}"/>
    <cellStyle name="Millares 50 2" xfId="333" xr:uid="{E4E7DD42-CFEF-4E23-8A18-53E0BAC01801}"/>
    <cellStyle name="Millares 51" xfId="151" xr:uid="{78BE88ED-8673-4DCC-B0F6-EF5A7C961376}"/>
    <cellStyle name="Millares 51 2" xfId="332" xr:uid="{274F09D0-DD44-4F8F-ABBD-44464159283A}"/>
    <cellStyle name="Millares 52" xfId="154" xr:uid="{5CA84ABF-F99B-4A7A-93F2-8ECBE3E52007}"/>
    <cellStyle name="Millares 52 2" xfId="335" xr:uid="{3643B503-74EE-412B-9F0C-22BAF89ABA82}"/>
    <cellStyle name="Millares 53" xfId="143" xr:uid="{7C202AA0-599C-423E-9233-A857ED637B3E}"/>
    <cellStyle name="Millares 53 2" xfId="327" xr:uid="{766458AD-97E6-45AF-8CBD-89852651F828}"/>
    <cellStyle name="Millares 54" xfId="145" xr:uid="{3499E18C-EA88-4F9B-BD05-F52DDD72370B}"/>
    <cellStyle name="Millares 54 2" xfId="329" xr:uid="{53DAC006-5BF4-4737-8C4A-C5BBED42E9CE}"/>
    <cellStyle name="Millares 55" xfId="155" xr:uid="{2D69BFF7-F01F-4A36-9E0C-E3D835B3CA22}"/>
    <cellStyle name="Millares 55 2" xfId="336" xr:uid="{E4FD96B7-8C29-435D-84A5-81FD246F17B0}"/>
    <cellStyle name="Millares 56" xfId="157" xr:uid="{2C03309B-35F5-43BF-AFA2-ECC98C74BA19}"/>
    <cellStyle name="Millares 56 2" xfId="338" xr:uid="{0BB80755-44D6-403D-8856-22CE370E17E7}"/>
    <cellStyle name="Millares 57" xfId="156" xr:uid="{8E53C09C-547E-481E-8C10-D74145137F2C}"/>
    <cellStyle name="Millares 57 2" xfId="337" xr:uid="{732D4D5A-7156-4E34-ABF2-BCFAEFBE010E}"/>
    <cellStyle name="Millares 58" xfId="158" xr:uid="{B653E3AB-2EDD-4686-80D9-84DB0121ECEA}"/>
    <cellStyle name="Millares 58 2" xfId="339" xr:uid="{90245CD2-7145-4FDF-8D80-60473C8FB706}"/>
    <cellStyle name="Millares 59" xfId="159" xr:uid="{8BD8A9B7-5FF6-4884-8D5D-C7C02E6A95E7}"/>
    <cellStyle name="Millares 59 2" xfId="340" xr:uid="{51F06E2C-46D8-4896-9A18-964E46C9E4D2}"/>
    <cellStyle name="Millares 6" xfId="7" xr:uid="{01B9ECB1-59FA-4E8F-B684-6057A8BD7C53}"/>
    <cellStyle name="Millares 6 2" xfId="73" xr:uid="{28381225-AEAC-4A7C-B152-0A5B7BBDD9A6}"/>
    <cellStyle name="Millares 6 2 2" xfId="258" xr:uid="{B87799F6-1894-4628-8B21-720CC7D93794}"/>
    <cellStyle name="Millares 6 3" xfId="99" xr:uid="{2E20416E-7335-4B4D-9255-70BB090390DF}"/>
    <cellStyle name="Millares 6 3 2" xfId="284" xr:uid="{0EBE7183-8B4D-43BE-B89B-1CBD5AFBD5D6}"/>
    <cellStyle name="Millares 6 4" xfId="47" xr:uid="{0ED285CE-5EF1-4A9D-960B-FEED01BE48D6}"/>
    <cellStyle name="Millares 6 4 2" xfId="232" xr:uid="{1FDA39CE-6C60-4C70-B0DE-4193B2C36B59}"/>
    <cellStyle name="Millares 6 5" xfId="194" xr:uid="{5938B8EC-4D28-4D76-8F39-F4D75149FCC8}"/>
    <cellStyle name="Millares 60" xfId="150" xr:uid="{80B68E57-726D-4DF3-A955-4CB3AA6ED3A4}"/>
    <cellStyle name="Millares 60 2" xfId="331" xr:uid="{530EF935-B467-4D95-B3FD-6084C84E1FB4}"/>
    <cellStyle name="Millares 61" xfId="140" xr:uid="{790CA8BA-BB98-4AD1-B07A-452ADCD2685C}"/>
    <cellStyle name="Millares 61 2" xfId="324" xr:uid="{B6E1326D-BD2A-496E-9F0A-8897B7495F7A}"/>
    <cellStyle name="Millares 62" xfId="160" xr:uid="{99A6D0BA-BC11-431F-9AD4-C55C00EC1858}"/>
    <cellStyle name="Millares 62 2" xfId="341" xr:uid="{B2F4B398-79A4-47CB-B4AC-61D665872133}"/>
    <cellStyle name="Millares 63" xfId="161" xr:uid="{3030A1B8-39CE-4C5D-9DB0-77067472512F}"/>
    <cellStyle name="Millares 63 2" xfId="342" xr:uid="{ABAA6950-CA9A-40AA-9121-84E1AEBFC7F7}"/>
    <cellStyle name="Millares 64" xfId="162" xr:uid="{F9CBF9E8-C65E-4974-AF42-ACFBEB4526A0}"/>
    <cellStyle name="Millares 64 2" xfId="343" xr:uid="{4B891E65-0C94-4BE2-8893-29023CB90C45}"/>
    <cellStyle name="Millares 65" xfId="165" xr:uid="{4BA8E7F6-46E3-4D17-B91F-6E9C434F1EE5}"/>
    <cellStyle name="Millares 65 2" xfId="346" xr:uid="{A9F663F9-B0B9-41B3-B327-2D1A4FB8C8AA}"/>
    <cellStyle name="Millares 66" xfId="163" xr:uid="{67EBC0A0-7F78-4155-9154-BBAE80D5469B}"/>
    <cellStyle name="Millares 66 2" xfId="344" xr:uid="{DFAD9D01-DD01-4B9E-865B-0183DC2B3317}"/>
    <cellStyle name="Millares 67" xfId="144" xr:uid="{80C3F7F4-171E-40C2-AE87-EA4EF6CDDC8D}"/>
    <cellStyle name="Millares 67 2" xfId="328" xr:uid="{251974CE-197D-4F0E-8DE4-0C518A530BF1}"/>
    <cellStyle name="Millares 68" xfId="164" xr:uid="{07DEE8F6-3FCD-4C2B-A118-8D806F9E9359}"/>
    <cellStyle name="Millares 68 2" xfId="345" xr:uid="{C43252F4-37DA-4FE3-926B-E13922755A93}"/>
    <cellStyle name="Millares 69" xfId="166" xr:uid="{938BE97E-10D8-43C2-AA2D-320AF2AF2123}"/>
    <cellStyle name="Millares 69 2" xfId="347" xr:uid="{63106A8E-F3FB-4FE5-9161-F395264BD613}"/>
    <cellStyle name="Millares 7" xfId="30" xr:uid="{26979FA5-1450-4B06-AE30-7BABDF9A6326}"/>
    <cellStyle name="Millares 7 2" xfId="74" xr:uid="{FD66362A-003D-4FB6-BD48-D1396866A6DB}"/>
    <cellStyle name="Millares 7 2 2" xfId="259" xr:uid="{01DF0AA5-CE08-4D10-B474-FE4A31377431}"/>
    <cellStyle name="Millares 7 3" xfId="100" xr:uid="{EEE1795A-769F-453A-ADB5-949566A2CA0B}"/>
    <cellStyle name="Millares 7 3 2" xfId="285" xr:uid="{4F0AEE49-CBA7-4694-80C5-292F8AF41CC4}"/>
    <cellStyle name="Millares 7 4" xfId="48" xr:uid="{EC07FBDD-6097-4330-BB68-A74B01489C69}"/>
    <cellStyle name="Millares 7 4 2" xfId="233" xr:uid="{00A3153E-8EB5-4D05-89FB-EBD6F6325D87}"/>
    <cellStyle name="Millares 7 5" xfId="216" xr:uid="{15EE717D-96FB-482B-BCF9-165747889841}"/>
    <cellStyle name="Millares 70" xfId="168" xr:uid="{1FE087B6-47EC-47F7-BD86-028CFB10851C}"/>
    <cellStyle name="Millares 70 2" xfId="349" xr:uid="{239EB88B-56C8-4274-A179-B97A0AC5C01F}"/>
    <cellStyle name="Millares 71" xfId="167" xr:uid="{915D0151-CB30-4949-8481-060663CCF2EC}"/>
    <cellStyle name="Millares 71 2" xfId="348" xr:uid="{AB466FB9-070D-41E0-B6C9-6D370B562CA4}"/>
    <cellStyle name="Millares 72" xfId="170" xr:uid="{414CA53D-A7BE-4F90-89E1-8430FDAAFCFE}"/>
    <cellStyle name="Millares 72 2" xfId="351" xr:uid="{69130F2A-1BC5-49BB-92EA-70C90BAF1FDA}"/>
    <cellStyle name="Millares 73" xfId="177" xr:uid="{859218F4-9F93-4E4B-8598-734F69719548}"/>
    <cellStyle name="Millares 73 2" xfId="358" xr:uid="{6A5931B8-D006-4ABE-A4AD-23B721C58A05}"/>
    <cellStyle name="Millares 74" xfId="178" xr:uid="{EC8A02F5-F3D7-4444-A872-2A94EC3611CF}"/>
    <cellStyle name="Millares 74 2" xfId="359" xr:uid="{F8B51CFB-CDB3-4CED-94F8-85FA59DD15E1}"/>
    <cellStyle name="Millares 75" xfId="180" xr:uid="{BC649062-8A0D-4797-A481-B66FC25B6B18}"/>
    <cellStyle name="Millares 75 2" xfId="361" xr:uid="{18C909DA-60DA-4364-80FF-2FF980E77A0D}"/>
    <cellStyle name="Millares 76" xfId="176" xr:uid="{6B53190D-B1ED-471E-ACC1-EB37C033C00C}"/>
    <cellStyle name="Millares 76 2" xfId="357" xr:uid="{843A2A7A-17C7-4E4D-97AA-A89E381DBBD2}"/>
    <cellStyle name="Millares 77" xfId="179" xr:uid="{75BB033C-BDD2-4AF3-8436-CF6EB4287092}"/>
    <cellStyle name="Millares 77 2" xfId="360" xr:uid="{4CD914D9-99BC-4951-BD20-153870217749}"/>
    <cellStyle name="Millares 78" xfId="181" xr:uid="{40CCC7C0-F405-404D-966F-03495F165EEF}"/>
    <cellStyle name="Millares 78 2" xfId="362" xr:uid="{153F451C-7FBF-4BEE-9014-D7A3BD333BC0}"/>
    <cellStyle name="Millares 79" xfId="190" xr:uid="{7CB9033A-C0AB-49BB-9A15-98F4CF0A027E}"/>
    <cellStyle name="Millares 8" xfId="18" xr:uid="{A25E337D-238A-4FCA-ADD3-A2CE1F274A91}"/>
    <cellStyle name="Millares 8 2" xfId="81" xr:uid="{1C8CD575-023D-4570-9DA0-94D6ADB0F560}"/>
    <cellStyle name="Millares 8 2 2" xfId="266" xr:uid="{7F1BD638-73AD-483A-9B02-D82A84697D48}"/>
    <cellStyle name="Millares 8 3" xfId="55" xr:uid="{6A3C674C-11A0-4AF3-A343-E55BE636094D}"/>
    <cellStyle name="Millares 8 3 2" xfId="240" xr:uid="{4C93A2BB-0142-47F3-A049-3B83F495708F}"/>
    <cellStyle name="Millares 8 4" xfId="204" xr:uid="{164C228A-1D77-4EAB-A35D-FA70B21E4E68}"/>
    <cellStyle name="Millares 9" xfId="19" xr:uid="{E23D11CB-DD11-4BE4-8620-9059D7FE626F}"/>
    <cellStyle name="Millares 9 2" xfId="85" xr:uid="{8DA4763C-8758-4C5F-A188-AF3E16DE5A9A}"/>
    <cellStyle name="Millares 9 2 2" xfId="270" xr:uid="{EFF0BDA8-F5EE-4716-85D1-6DA99FB5FEA2}"/>
    <cellStyle name="Millares 9 3" xfId="59" xr:uid="{E757CC16-68B9-43EE-858A-A105849BE649}"/>
    <cellStyle name="Millares 9 3 2" xfId="244" xr:uid="{66CBB9C3-4723-481C-B09D-12C0F5B646F2}"/>
    <cellStyle name="Millares 9 4" xfId="205" xr:uid="{97AAC3D4-BC23-416A-B489-718B5D65DEDC}"/>
    <cellStyle name="Moneda" xfId="187" builtinId="4"/>
    <cellStyle name="Moneda [0] 2" xfId="14" xr:uid="{12233F34-3F02-429D-9A38-E004F828EDAA}"/>
    <cellStyle name="Moneda [0] 2 2" xfId="201" xr:uid="{4FC42CA8-5C05-4875-B2D8-1B1DA27BB42B}"/>
    <cellStyle name="Moneda [0] 3" xfId="31" xr:uid="{E95E0577-7552-4627-8BC1-C7ADED76065F}"/>
    <cellStyle name="Moneda [0] 3 2" xfId="217" xr:uid="{16F0714F-AB67-4C63-A646-19A4CDB82EB4}"/>
    <cellStyle name="Moneda [0] 4" xfId="128" xr:uid="{C1B057F3-E0BC-4ED5-9766-59DE36173CE3}"/>
    <cellStyle name="Moneda [0] 4 2" xfId="313" xr:uid="{DA168393-AC17-45EE-B76D-4D289769102A}"/>
    <cellStyle name="Moneda 2" xfId="146" xr:uid="{E20DBD5A-D5B5-401F-8481-A32ACA5586C0}"/>
    <cellStyle name="Moneda 2 2" xfId="185" xr:uid="{6802DF61-F8C7-4EDD-96AF-7CCA7C69C0C4}"/>
    <cellStyle name="Moneda 2 2 2" xfId="365" xr:uid="{7DE4BAA9-B306-42A8-8EFB-0511FB1A73A7}"/>
    <cellStyle name="Moneda 3" xfId="149" xr:uid="{BD88FFD8-77D4-472C-A61B-5733A7B491F6}"/>
    <cellStyle name="Moneda 3 2" xfId="330" xr:uid="{748FDADC-60A4-4042-A5A7-5A5CF9DE3A60}"/>
    <cellStyle name="Moneda 4" xfId="367" xr:uid="{140E096B-4CCD-44AA-B4D9-B00DADAE60D4}"/>
    <cellStyle name="Normal" xfId="0" builtinId="0"/>
    <cellStyle name="Normal 2" xfId="16" xr:uid="{BE757CE5-9A79-4FAB-995D-471273DA774D}"/>
    <cellStyle name="Normal 2 2" xfId="148" xr:uid="{F250C96C-7F62-4E21-9792-2B258E4569D4}"/>
    <cellStyle name="Normal 2 3" xfId="132" xr:uid="{4A99C625-2296-4679-A78D-0DD3BE671B68}"/>
    <cellStyle name="Normal 3" xfId="147" xr:uid="{82F8784F-2430-4474-BAD2-1E21DA60872E}"/>
    <cellStyle name="Normal 4" xfId="184" xr:uid="{F4FCF136-A7D4-4439-B331-EDE937B71A09}"/>
    <cellStyle name="Normal 5" xfId="188" xr:uid="{7A6A030A-1239-47C0-8ED0-22D5B6442C89}"/>
    <cellStyle name="Normal 7" xfId="41" xr:uid="{A08A967A-60E3-49B8-B512-C7CB1E901B77}"/>
    <cellStyle name="Porcentaje" xfId="189" builtinId="5"/>
  </cellStyles>
  <dxfs count="885">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2060"/>
      </font>
      <fill>
        <patternFill>
          <bgColor theme="8" tint="0.39994506668294322"/>
        </patternFill>
      </fill>
    </dxf>
    <dxf>
      <font>
        <b val="0"/>
        <i val="0"/>
        <strike val="0"/>
        <condense val="0"/>
        <extend val="0"/>
        <outline val="0"/>
        <shadow val="0"/>
        <u val="none"/>
        <vertAlign val="baseline"/>
        <sz val="8"/>
        <color rgb="FF000000"/>
        <name val="Times New Roman"/>
        <family val="1"/>
        <scheme val="none"/>
      </font>
      <alignment horizontal="left" vertical="center" textRotation="0" wrapText="0" indent="0" justifyLastLine="0" shrinkToFit="0" readingOrder="1"/>
      <border diagonalUp="0" diagonalDown="0">
        <left style="thin">
          <color rgb="FFD3D3D3"/>
        </left>
        <right style="thin">
          <color rgb="FFD3D3D3"/>
        </right>
        <top style="thin">
          <color rgb="FFD3D3D3"/>
        </top>
        <bottom style="thin">
          <color rgb="FFD3D3D3"/>
        </bottom>
        <vertical/>
        <horizontal/>
      </border>
    </dxf>
    <dxf>
      <border outline="0">
        <top style="thin">
          <color theme="2" tint="-0.249977111117893"/>
        </top>
      </border>
    </dxf>
    <dxf>
      <font>
        <b val="0"/>
        <i val="0"/>
        <strike val="0"/>
        <condense val="0"/>
        <extend val="0"/>
        <outline val="0"/>
        <shadow val="0"/>
        <u val="none"/>
        <vertAlign val="baseline"/>
        <sz val="8"/>
        <color rgb="FF000000"/>
        <name val="Times New Roman"/>
        <family val="1"/>
        <scheme val="none"/>
      </font>
      <alignment horizontal="left" vertical="center"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Times New Roman"/>
        <family val="1"/>
        <scheme val="none"/>
      </font>
      <alignment horizontal="general" vertical="center" textRotation="0" wrapText="1" indent="0" justifyLastLine="0" shrinkToFit="0" readingOrder="1"/>
      <border diagonalUp="0" diagonalDown="0">
        <left style="thin">
          <color rgb="FFD3D3D3"/>
        </left>
        <right style="thin">
          <color rgb="FFD3D3D3"/>
        </right>
        <top style="thin">
          <color rgb="FFD3D3D3"/>
        </top>
        <bottom style="thin">
          <color rgb="FFD3D3D3"/>
        </bottom>
        <vertical/>
        <horizontal/>
      </border>
    </dxf>
    <dxf>
      <border outline="0">
        <top style="thin">
          <color theme="2" tint="-0.249977111117893"/>
        </top>
      </border>
    </dxf>
    <dxf>
      <font>
        <b val="0"/>
        <i val="0"/>
        <strike val="0"/>
        <condense val="0"/>
        <extend val="0"/>
        <outline val="0"/>
        <shadow val="0"/>
        <u val="none"/>
        <vertAlign val="baseline"/>
        <sz val="8"/>
        <color rgb="FF000000"/>
        <name val="Times New Roman"/>
        <family val="1"/>
        <scheme val="none"/>
      </font>
      <alignment horizontal="general" vertical="center" textRotation="0" wrapText="1"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Times New Roman"/>
        <family val="1"/>
        <scheme val="none"/>
      </font>
      <alignment horizontal="left" vertical="center" textRotation="0" wrapText="0" indent="0" justifyLastLine="0" shrinkToFit="0" readingOrder="1"/>
      <border diagonalUp="0" diagonalDown="0">
        <left style="thin">
          <color rgb="FFD3D3D3"/>
        </left>
        <right style="thin">
          <color rgb="FFD3D3D3"/>
        </right>
        <top style="thin">
          <color rgb="FFD3D3D3"/>
        </top>
        <bottom style="thin">
          <color rgb="FFD3D3D3"/>
        </bottom>
        <vertical/>
        <horizontal/>
      </border>
    </dxf>
    <dxf>
      <border outline="0">
        <top style="thin">
          <color theme="2" tint="-0.249977111117893"/>
        </top>
      </border>
    </dxf>
    <dxf>
      <font>
        <b val="0"/>
        <i val="0"/>
        <strike val="0"/>
        <condense val="0"/>
        <extend val="0"/>
        <outline val="0"/>
        <shadow val="0"/>
        <u val="none"/>
        <vertAlign val="baseline"/>
        <sz val="8"/>
        <color rgb="FF000000"/>
        <name val="Times New Roman"/>
        <family val="1"/>
        <scheme val="none"/>
      </font>
      <alignment horizontal="left" vertical="center"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Times New Roman"/>
        <family val="1"/>
        <scheme val="none"/>
      </font>
      <alignment horizontal="general" vertical="center" textRotation="0" wrapText="1" indent="0" justifyLastLine="0" shrinkToFit="0" readingOrder="1"/>
      <border diagonalUp="0" diagonalDown="0">
        <left style="thin">
          <color rgb="FFD3D3D3"/>
        </left>
        <right style="thin">
          <color rgb="FFD3D3D3"/>
        </right>
        <top style="thin">
          <color rgb="FFD3D3D3"/>
        </top>
        <bottom style="thin">
          <color rgb="FFD3D3D3"/>
        </bottom>
        <vertical/>
        <horizontal/>
      </border>
    </dxf>
    <dxf>
      <border outline="0">
        <top style="thin">
          <color theme="2" tint="-0.249977111117893"/>
        </top>
      </border>
    </dxf>
    <dxf>
      <font>
        <b val="0"/>
        <i val="0"/>
        <strike val="0"/>
        <condense val="0"/>
        <extend val="0"/>
        <outline val="0"/>
        <shadow val="0"/>
        <u val="none"/>
        <vertAlign val="baseline"/>
        <sz val="8"/>
        <color rgb="FF000000"/>
        <name val="Times New Roman"/>
        <family val="1"/>
        <scheme val="none"/>
      </font>
      <alignment horizontal="general" vertical="center" textRotation="0" wrapText="1"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ttom style="thin">
          <color theme="2" tint="-0.249977111117893"/>
        </bottom>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ttom style="thin">
          <color theme="2" tint="-0.249977111117893"/>
        </bottom>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theme="2" tint="-0.249977111117893"/>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theme="2" tint="-0.249977111117893"/>
        </bottom>
      </border>
    </dxf>
    <dxf>
      <font>
        <b/>
        <i val="0"/>
        <strike val="0"/>
        <condense val="0"/>
        <extend val="0"/>
        <outline val="0"/>
        <shadow val="0"/>
        <u val="none"/>
        <vertAlign val="baseline"/>
        <sz val="10"/>
        <color auto="1"/>
        <name val="Aptos"/>
        <family val="2"/>
        <scheme val="none"/>
      </font>
      <fill>
        <patternFill patternType="solid">
          <fgColor indexed="64"/>
          <bgColor theme="7" tint="0.39997558519241921"/>
        </patternFill>
      </fill>
      <alignment horizontal="left" vertical="center" textRotation="0" wrapText="0"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1" indent="0" justifyLastLine="0" shrinkToFit="0" readingOrder="1"/>
    </dxf>
    <dxf>
      <border outline="0">
        <top style="thin">
          <color rgb="FFFFFFFF"/>
        </top>
      </border>
    </dxf>
    <dxf>
      <font>
        <b val="0"/>
        <i val="0"/>
        <strike val="0"/>
        <condense val="0"/>
        <extend val="0"/>
        <outline val="0"/>
        <shadow val="0"/>
        <u val="none"/>
        <vertAlign val="baseline"/>
        <sz val="8"/>
        <color rgb="FF000000"/>
        <name val="Arial Narrow"/>
        <family val="2"/>
        <scheme val="none"/>
      </font>
      <alignment horizontal="general" vertical="top" textRotation="0" wrapText="1" indent="0" justifyLastLine="0" shrinkToFit="0" readingOrder="1"/>
    </dxf>
    <dxf>
      <border outline="0">
        <bottom style="thin">
          <color rgb="FFFFFFFF"/>
        </bottom>
      </border>
    </dxf>
    <dxf>
      <font>
        <b/>
        <i val="0"/>
        <strike val="0"/>
        <condense val="0"/>
        <extend val="0"/>
        <outline val="0"/>
        <shadow val="0"/>
        <u val="none"/>
        <vertAlign val="baseline"/>
        <sz val="9"/>
        <color rgb="FFFFFFFF"/>
        <name val="Arial"/>
        <family val="2"/>
        <scheme val="none"/>
      </font>
      <fill>
        <patternFill patternType="solid">
          <fgColor rgb="FF2D77C2"/>
          <bgColor rgb="FF2D77C2"/>
        </patternFill>
      </fill>
      <alignment horizontal="center" vertical="top" textRotation="0" wrapText="1" indent="0" justifyLastLine="0" shrinkToFit="0" readingOrder="1"/>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top style="thin">
          <color rgb="FFFFFFFF"/>
        </top>
      </border>
    </dxf>
    <dxf>
      <font>
        <b val="0"/>
        <i val="0"/>
        <strike val="0"/>
        <condense val="0"/>
        <extend val="0"/>
        <outline val="0"/>
        <shadow val="0"/>
        <u val="none"/>
        <vertAlign val="baseline"/>
        <sz val="8"/>
        <color rgb="FF000000"/>
        <name val="Arial Narrow"/>
        <family val="2"/>
        <scheme val="none"/>
      </font>
      <alignment horizontal="general" vertical="top" textRotation="0" wrapText="0" indent="0" justifyLastLine="0" shrinkToFit="0" readingOrder="1"/>
    </dxf>
    <dxf>
      <border outline="0">
        <bottom style="thin">
          <color rgb="FFFFFFFF"/>
        </bottom>
      </border>
    </dxf>
    <dxf>
      <font>
        <b/>
        <i val="0"/>
        <strike val="0"/>
        <condense val="0"/>
        <extend val="0"/>
        <outline val="0"/>
        <shadow val="0"/>
        <u val="none"/>
        <vertAlign val="baseline"/>
        <sz val="9"/>
        <color rgb="FFFFFFFF"/>
        <name val="Arial"/>
        <family val="2"/>
        <scheme val="none"/>
      </font>
      <fill>
        <patternFill patternType="solid">
          <fgColor rgb="FF2D77C2"/>
          <bgColor rgb="FF2D77C2"/>
        </patternFill>
      </fill>
      <alignment horizontal="center" vertical="top" textRotation="0" wrapText="1" indent="0" justifyLastLine="0" shrinkToFit="0" readingOrder="1"/>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4"/>
        </patternFill>
      </fill>
    </dxf>
    <dxf>
      <fill>
        <patternFill patternType="none">
          <fgColor indexed="64"/>
          <bgColor indexed="65"/>
        </patternFill>
      </fill>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fill>
        <patternFill patternType="solid">
          <fgColor indexed="64"/>
          <bgColor theme="4"/>
        </patternFill>
      </fill>
    </dxf>
    <dxf>
      <border outline="0">
        <top style="thin">
          <color theme="0"/>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top style="thin">
          <color theme="0"/>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border outline="0">
        <top style="thin">
          <color theme="4" tint="0.39997558519241921"/>
        </top>
      </border>
    </dxf>
    <dxf>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border outline="0">
        <top style="thin">
          <color theme="4" tint="0.39997558519241921"/>
        </top>
      </border>
    </dxf>
    <dxf>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0"/>
        </top>
      </border>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border outline="0">
        <top style="thin">
          <color theme="0"/>
        </top>
      </border>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border outline="0">
        <top style="thin">
          <color theme="0"/>
        </top>
      </border>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border outline="0">
        <top style="thin">
          <color theme="0"/>
        </top>
      </border>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4"/>
        </patternFill>
      </fill>
    </dxf>
    <dxf>
      <border outline="0">
        <top style="thin">
          <color theme="0"/>
        </top>
      </border>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border outline="0">
        <top style="thin">
          <color theme="0"/>
        </top>
      </border>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border outline="0">
        <top style="thin">
          <color theme="0"/>
        </top>
      </border>
    </dxf>
    <dxf>
      <fill>
        <patternFill patternType="solid">
          <fgColor indexed="64"/>
          <bgColor theme="4"/>
        </patternFill>
      </fill>
    </dxf>
    <dxf>
      <fill>
        <patternFill patternType="solid">
          <fgColor indexed="64"/>
          <bgColor theme="4"/>
        </patternFill>
      </fill>
    </dxf>
    <dxf>
      <fill>
        <patternFill patternType="solid">
          <fgColor indexed="64"/>
          <bgColor theme="4"/>
        </patternFill>
      </fill>
    </dxf>
    <dxf>
      <border outline="0">
        <top style="thin">
          <color theme="0"/>
        </top>
      </border>
    </dxf>
    <dxf>
      <fill>
        <patternFill patternType="solid">
          <fgColor indexed="64"/>
          <bgColor theme="4"/>
        </patternFill>
      </fill>
    </dxf>
    <dxf>
      <fill>
        <patternFill patternType="solid">
          <fgColor indexed="64"/>
          <bgColor theme="4"/>
        </patternFill>
      </fill>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theme="4"/>
        </patternFill>
      </fill>
    </dxf>
    <dxf>
      <font>
        <strike val="0"/>
        <outline val="0"/>
        <shadow val="0"/>
        <u val="none"/>
        <vertAlign val="baseline"/>
        <sz val="11"/>
        <color theme="0"/>
        <name val="Calibri"/>
        <family val="2"/>
        <scheme val="minor"/>
      </font>
      <fill>
        <patternFill patternType="solid">
          <fgColor indexed="64"/>
          <bgColor theme="4"/>
        </patternFill>
      </fill>
    </dxf>
    <dxf>
      <border outline="0">
        <top style="thin">
          <color theme="0"/>
        </top>
      </border>
    </dxf>
    <dxf>
      <font>
        <strike val="0"/>
        <outline val="0"/>
        <shadow val="0"/>
        <u val="none"/>
        <vertAlign val="baseline"/>
        <sz val="11"/>
        <color theme="0"/>
        <name val="Calibri"/>
        <family val="2"/>
        <scheme val="minor"/>
      </font>
      <fill>
        <patternFill patternType="solid">
          <fgColor indexed="6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left"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0"/>
        </bottom>
      </border>
    </dxf>
    <dxf>
      <alignment horizontal="center" vertical="bottom"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border outline="0">
        <top style="thin">
          <color theme="0"/>
        </top>
      </border>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border outline="0">
        <top style="thin">
          <color theme="0"/>
        </top>
      </border>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numFmt numFmtId="168" formatCode="_(* #,##0_);_(* \(#,##0\);_(* &quot;-&quot;??_);_(@_)"/>
    </dxf>
    <dxf>
      <numFmt numFmtId="168" formatCode="_(* #,##0_);_(* \(#,##0\);_(* &quot;-&quot;??_);_(@_)"/>
    </dxf>
    <dxf>
      <font>
        <color rgb="FFC00000"/>
      </font>
    </dxf>
    <dxf>
      <font>
        <color rgb="FFC00000"/>
      </font>
    </dxf>
    <dxf>
      <font>
        <b/>
      </font>
    </dxf>
    <dxf>
      <font>
        <b/>
      </font>
    </dxf>
    <dxf>
      <font>
        <b/>
      </font>
    </dxf>
    <dxf>
      <font>
        <b/>
      </font>
    </dxf>
    <dxf>
      <font>
        <color rgb="FFC00000"/>
      </font>
    </dxf>
    <dxf>
      <font>
        <color rgb="FFC00000"/>
      </font>
    </dxf>
    <dxf>
      <font>
        <color rgb="FFC00000"/>
      </font>
    </dxf>
    <dxf>
      <font>
        <color rgb="FFFF0000"/>
      </font>
    </dxf>
    <dxf>
      <font>
        <color rgb="FFFF0000"/>
      </font>
    </dxf>
    <dxf>
      <font>
        <color rgb="FFFF0000"/>
      </font>
    </dxf>
    <dxf>
      <font>
        <color rgb="FFFF0000"/>
      </font>
    </dxf>
    <dxf>
      <font>
        <color rgb="FFFF0000"/>
      </font>
    </dxf>
    <dxf>
      <font>
        <color rgb="FFFF0000"/>
      </font>
    </dxf>
    <dxf>
      <numFmt numFmtId="168" formatCode="_(* #,##0_);_(* \(#,##0\);_(* &quot;-&quot;??_);_(@_)"/>
    </dxf>
    <dxf>
      <numFmt numFmtId="168" formatCode="_(* #,##0_);_(* \(#,##0\);_(* &quot;-&quot;??_);_(@_)"/>
    </dxf>
    <dxf>
      <font>
        <color rgb="FFC00000"/>
      </font>
    </dxf>
    <dxf>
      <font>
        <color rgb="FFC00000"/>
      </font>
    </dxf>
    <dxf>
      <font>
        <color rgb="FFC00000"/>
      </font>
    </dxf>
    <dxf>
      <font>
        <color rgb="FFFF0000"/>
      </font>
    </dxf>
    <dxf>
      <font>
        <color rgb="FFFF0000"/>
      </font>
    </dxf>
    <dxf>
      <font>
        <color rgb="FFFF0000"/>
      </font>
    </dxf>
    <dxf>
      <font>
        <color rgb="FFFF0000"/>
      </font>
    </dxf>
    <dxf>
      <font>
        <color rgb="FFFF0000"/>
      </font>
    </dxf>
    <dxf>
      <font>
        <color rgb="FFFF0000"/>
      </font>
    </dxf>
    <dxf>
      <numFmt numFmtId="168" formatCode="_(* #,##0_);_(* \(#,##0\);_(* &quot;-&quot;??_);_(@_)"/>
    </dxf>
    <dxf>
      <numFmt numFmtId="168" formatCode="_(* #,##0_);_(* \(#,##0\);_(* &quot;-&quot;??_);_(@_)"/>
    </dxf>
    <dxf>
      <font>
        <color rgb="FFFF0000"/>
      </font>
    </dxf>
    <dxf>
      <font>
        <color rgb="FFFF0000"/>
      </font>
    </dxf>
    <dxf>
      <numFmt numFmtId="168" formatCode="_(* #,##0_);_(* \(#,##0\);_(* &quot;-&quot;??_);_(@_)"/>
    </dxf>
    <dxf>
      <numFmt numFmtId="168" formatCode="_(* #,##0_);_(* \(#,##0\);_(* &quot;-&quot;??_);_(@_)"/>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rgb="FFC00000"/>
      </font>
    </dxf>
    <dxf>
      <font>
        <color rgb="FFC00000"/>
      </font>
    </dxf>
    <dxf>
      <font>
        <b/>
      </font>
    </dxf>
    <dxf>
      <font>
        <b/>
      </font>
    </dxf>
    <dxf>
      <font>
        <b/>
      </font>
    </dxf>
    <dxf>
      <font>
        <b/>
      </font>
    </dxf>
    <dxf>
      <font>
        <color rgb="FFC00000"/>
      </font>
    </dxf>
    <dxf>
      <font>
        <color rgb="FFC00000"/>
      </font>
    </dxf>
    <dxf>
      <font>
        <color rgb="FFC00000"/>
      </font>
    </dxf>
    <dxf>
      <font>
        <color rgb="FFFF0000"/>
      </font>
    </dxf>
    <dxf>
      <font>
        <color rgb="FFFF0000"/>
      </font>
    </dxf>
    <dxf>
      <font>
        <color rgb="FFFF0000"/>
      </font>
    </dxf>
    <dxf>
      <font>
        <color rgb="FFFF0000"/>
      </font>
    </dxf>
    <dxf>
      <font>
        <color rgb="FFFF0000"/>
      </font>
    </dxf>
    <dxf>
      <font>
        <color rgb="FFFF0000"/>
      </font>
    </dxf>
    <dxf>
      <numFmt numFmtId="168" formatCode="_(* #,##0_);_(* \(#,##0\);_(* &quot;-&quot;??_);_(@_)"/>
    </dxf>
    <dxf>
      <numFmt numFmtId="168" formatCode="_(* #,##0_);_(* \(#,##0\);_(* &quot;-&quot;??_);_(@_)"/>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8" formatCode="_(* #,##0_);_(* \(#,##0\);_(* &quot;-&quot;??_);_(@_)"/>
    </dxf>
    <dxf>
      <numFmt numFmtId="168" formatCode="_(* #,##0_);_(* \(#,##0\);_(* &quot;-&quot;??_);_(@_)"/>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8" formatCode="_(* #,##0_);_(* \(#,##0\);_(* &quot;-&quot;??_);_(@_)"/>
    </dxf>
    <dxf>
      <numFmt numFmtId="168" formatCode="_(* #,##0_);_(* \(#,##0\);_(* &quot;-&quot;??_);_(@_)"/>
    </dxf>
    <dxf>
      <font>
        <b val="0"/>
      </font>
    </dxf>
    <dxf>
      <font>
        <b val="0"/>
      </font>
    </dxf>
    <dxf>
      <font>
        <b val="0"/>
      </font>
    </dxf>
    <dxf>
      <font>
        <b val="0"/>
      </font>
    </dxf>
    <dxf>
      <font>
        <b val="0"/>
      </font>
    </dxf>
    <dxf>
      <font>
        <color rgb="FFFF0000"/>
      </font>
    </dxf>
    <dxf>
      <font>
        <color rgb="FFFF0000"/>
      </font>
    </dxf>
    <dxf>
      <font>
        <color rgb="FFFF0000"/>
      </font>
    </dxf>
    <dxf>
      <font>
        <color rgb="FFFF0000"/>
      </font>
    </dxf>
    <dxf>
      <font>
        <color rgb="FFFF0000"/>
      </font>
    </dxf>
    <dxf>
      <font>
        <color rgb="FFFF0000"/>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b/>
      </font>
    </dxf>
    <dxf>
      <font>
        <b/>
      </font>
    </dxf>
    <dxf>
      <font>
        <b/>
      </font>
    </dxf>
    <dxf>
      <font>
        <b/>
      </font>
    </dxf>
    <dxf>
      <font>
        <b/>
      </font>
    </dxf>
    <dxf>
      <font>
        <b/>
      </font>
    </dxf>
    <dxf>
      <font>
        <b/>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8" formatCode="_(* #,##0_);_(* \(#,##0\);_(* &quot;-&quot;??_);_(@_)"/>
    </dxf>
    <dxf>
      <numFmt numFmtId="168" formatCode="_(* #,##0_);_(* \(#,##0\);_(* &quot;-&quot;??_);_(@_)"/>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b/>
      </font>
    </dxf>
    <dxf>
      <font>
        <b/>
      </font>
    </dxf>
    <dxf>
      <font>
        <b/>
      </font>
    </dxf>
    <dxf>
      <font>
        <b/>
      </font>
    </dxf>
    <dxf>
      <font>
        <b/>
      </font>
    </dxf>
    <dxf>
      <font>
        <b/>
      </font>
    </dxf>
    <dxf>
      <font>
        <b/>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8" formatCode="_(* #,##0_);_(* \(#,##0\);_(* &quot;-&quot;??_);_(@_)"/>
    </dxf>
    <dxf>
      <numFmt numFmtId="168" formatCode="_(* #,##0_);_(* \(#,##0\);_(* &quot;-&quot;??_);_(@_)"/>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center" vertical="center" textRotation="0" wrapText="0" indent="0" justifyLastLine="0" shrinkToFit="0" readingOrder="0"/>
    </dxf>
    <dxf>
      <border outline="0">
        <top style="thin">
          <color theme="0"/>
        </top>
      </border>
    </dxf>
    <dxf>
      <alignment horizontal="center"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alignment horizontal="center" vertical="center" textRotation="0" wrapText="0" indent="0" justifyLastLine="0" shrinkToFit="0" readingOrder="0"/>
    </dxf>
    <dxf>
      <border outline="0">
        <top style="thin">
          <color theme="0"/>
        </top>
      </border>
    </dxf>
    <dxf>
      <alignment horizontal="center"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border outline="0">
        <top style="thin">
          <color theme="0"/>
        </top>
      </border>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solid">
          <fgColor indexed="64"/>
          <bgColor theme="9" tint="0.59999389629810485"/>
        </patternFill>
      </fill>
      <alignment horizontal="center" vertical="center" textRotation="0" wrapText="0" indent="0" justifyLastLine="0" shrinkToFit="0" readingOrder="0"/>
    </dxf>
    <dxf>
      <fill>
        <patternFill patternType="solid">
          <fgColor indexed="64"/>
          <bgColor theme="9" tint="0.59999389629810485"/>
        </patternFill>
      </fill>
    </dxf>
    <dxf>
      <fill>
        <patternFill patternType="solid">
          <fgColor indexed="64"/>
          <bgColor theme="9" tint="0.59999389629810485"/>
        </patternFill>
      </fill>
    </dxf>
    <dxf>
      <font>
        <b val="0"/>
        <i val="0"/>
        <strike val="0"/>
        <condense val="0"/>
        <extend val="0"/>
        <outline val="0"/>
        <shadow val="0"/>
        <u val="none"/>
        <vertAlign val="baseline"/>
        <sz val="11"/>
        <color theme="1"/>
        <name val="Calibri"/>
        <family val="2"/>
        <scheme val="minor"/>
      </font>
      <fill>
        <patternFill patternType="solid">
          <fgColor theme="5" tint="0.59999389629810485"/>
          <bgColor theme="5" tint="0.59999389629810485"/>
        </patternFill>
      </fill>
      <border diagonalUp="0" diagonalDown="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5" tint="0.59999389629810485"/>
          <bgColor theme="5" tint="0.59999389629810485"/>
        </patternFill>
      </fill>
    </dxf>
    <dxf>
      <border outline="0">
        <bottom style="thick">
          <color theme="0"/>
        </bottom>
      </border>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border outline="0">
        <top style="thin">
          <color theme="0"/>
        </top>
      </border>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left" vertical="center" textRotation="0" wrapText="0" indent="0" justifyLastLine="0" shrinkToFit="0" readingOrder="0"/>
    </dxf>
    <dxf>
      <border outline="0">
        <top style="thin">
          <color theme="0"/>
        </top>
      </border>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border outline="0">
        <top style="thin">
          <color theme="0"/>
        </top>
      </border>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none">
          <fgColor indexed="64"/>
          <bgColor auto="1"/>
        </patternFill>
      </fill>
    </dxf>
    <dxf>
      <border outline="0">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Calibri"/>
        <family val="2"/>
        <scheme val="minor"/>
      </font>
      <fill>
        <patternFill patternType="solid">
          <fgColor indexed="64"/>
          <bgColor rgb="FF0066CC"/>
        </patternFill>
      </fill>
      <alignment horizontal="center" vertical="center" textRotation="0" wrapText="0" indent="0" justifyLastLine="0" shrinkToFit="0" readingOrder="0"/>
    </dxf>
    <dxf>
      <fill>
        <patternFill patternType="solid">
          <fgColor rgb="FF00B050"/>
          <bgColor rgb="FF000000"/>
        </patternFill>
      </fill>
    </dxf>
  </dxfs>
  <tableStyles count="0" defaultTableStyle="TableStyleMedium2" defaultPivotStyle="PivotStyleLight16"/>
  <colors>
    <mruColors>
      <color rgb="FFDC6BC7"/>
      <color rgb="FFFF7CE4"/>
      <color rgb="FFCC0066"/>
      <color rgb="FFFFCCCC"/>
      <color rgb="FFFFCCFF"/>
      <color rgb="FFFF99CC"/>
      <color rgb="FFC65911"/>
      <color rgb="FFFF6699"/>
      <color rgb="FF4472C4"/>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2</xdr:col>
      <xdr:colOff>28573</xdr:colOff>
      <xdr:row>0</xdr:row>
      <xdr:rowOff>142876</xdr:rowOff>
    </xdr:from>
    <xdr:to>
      <xdr:col>2</xdr:col>
      <xdr:colOff>2559843</xdr:colOff>
      <xdr:row>0</xdr:row>
      <xdr:rowOff>809626</xdr:rowOff>
    </xdr:to>
    <xdr:sp macro="" textlink="">
      <xdr:nvSpPr>
        <xdr:cNvPr id="3" name="3 Rectángulo redondeado">
          <a:extLst>
            <a:ext uri="{FF2B5EF4-FFF2-40B4-BE49-F238E27FC236}">
              <a16:creationId xmlns:a16="http://schemas.microsoft.com/office/drawing/2014/main" id="{D85A4694-655B-45FF-B1E6-816BE3398EF2}"/>
            </a:ext>
          </a:extLst>
        </xdr:cNvPr>
        <xdr:cNvSpPr/>
      </xdr:nvSpPr>
      <xdr:spPr>
        <a:xfrm>
          <a:off x="7924798" y="142876"/>
          <a:ext cx="2531270" cy="666750"/>
        </a:xfrm>
        <a:prstGeom prst="roundRect">
          <a:avLst>
            <a:gd name="adj" fmla="val 16667"/>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oAutofit/>
        </a:bodyPr>
        <a:lstStyle/>
        <a:p>
          <a:pPr>
            <a:lnSpc>
              <a:spcPct val="100000"/>
            </a:lnSpc>
          </a:pPr>
          <a:r>
            <a:rPr lang="es-CO" sz="1100" b="1" strike="noStrike" spc="-1">
              <a:solidFill>
                <a:srgbClr val="000000"/>
              </a:solidFill>
              <a:latin typeface="Arial"/>
              <a:ea typeface="Arial"/>
            </a:rPr>
            <a:t>Código: PL-FT-01</a:t>
          </a:r>
          <a:endParaRPr lang="es-CO" sz="1100" b="0" strike="noStrike" spc="-1">
            <a:latin typeface="Times New Roman"/>
          </a:endParaRPr>
        </a:p>
        <a:p>
          <a:pPr>
            <a:lnSpc>
              <a:spcPct val="100000"/>
            </a:lnSpc>
          </a:pPr>
          <a:r>
            <a:rPr lang="es-CO" sz="1100" b="1" strike="noStrike" spc="-1">
              <a:solidFill>
                <a:sysClr val="windowText" lastClr="000000"/>
              </a:solidFill>
              <a:latin typeface="Arial"/>
              <a:ea typeface="Arial"/>
            </a:rPr>
            <a:t>Versión: 06</a:t>
          </a:r>
          <a:endParaRPr lang="es-CO" sz="1100" b="0" strike="noStrike" spc="-1">
            <a:solidFill>
              <a:sysClr val="windowText" lastClr="000000"/>
            </a:solidFill>
            <a:latin typeface="Times New Roman"/>
          </a:endParaRPr>
        </a:p>
        <a:p>
          <a:pPr>
            <a:lnSpc>
              <a:spcPct val="100000"/>
            </a:lnSpc>
          </a:pPr>
          <a:r>
            <a:rPr lang="es-CO" sz="1000" b="0" strike="noStrike" spc="-1">
              <a:solidFill>
                <a:srgbClr val="000000"/>
              </a:solidFill>
              <a:latin typeface="Arial"/>
              <a:ea typeface="Arial"/>
            </a:rPr>
            <a:t>Rige a partir de su publicación en el SIG</a:t>
          </a:r>
          <a:endParaRPr lang="es-CO" sz="1000" b="0" strike="noStrike" spc="-1">
            <a:latin typeface="Times New Roman"/>
          </a:endParaRPr>
        </a:p>
        <a:p>
          <a:pPr>
            <a:lnSpc>
              <a:spcPct val="100000"/>
            </a:lnSpc>
          </a:pPr>
          <a:endParaRPr lang="es-CO" sz="11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lindo_mineducacion_gov_co/Documents/DISCO%20D/PRESUPUESTO%202021/PAA/Plantilla%20PLC%202021%20Cargue%20NEON-Direcci&#243;n%20de%20Fomento%20de%20la%20Educaci&#243;n%20Superi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OneDrive%20-%20mineducacion.gov.co/Planeaci&#243;n%20MEN/2020/OAPF/PAI/Anexo%20presupuestal%20final%20OAP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educaciongovco.sharepoint.com/sites/PlandeAccionInstitucional/Documentos%20compartidos/2026_PLANEACI&#211;N%20ESTRAT&#201;GICA/PAA%20-%20PAI%20-%20PAC&#8203;_2026/Dir_Calidad_EPBM/Formulaci&#243;n/Matriz%20de%20Eventos%20TEQUENDAM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lean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C 2021"/>
      <sheetName val="Hoja2"/>
      <sheetName val="PLC 2021 (2)"/>
      <sheetName val="PROGRAMABLE EN PLC"/>
      <sheetName val="OPS"/>
      <sheetName val="Hoja1"/>
      <sheetName val="Listas"/>
    </sheetNames>
    <sheetDataSet>
      <sheetData sheetId="0"/>
      <sheetData sheetId="1"/>
      <sheetData sheetId="2"/>
      <sheetData sheetId="3"/>
      <sheetData sheetId="4"/>
      <sheetData sheetId="5"/>
      <sheetData sheetId="6">
        <row r="2">
          <cell r="A2">
            <v>2021</v>
          </cell>
          <cell r="B2" t="str">
            <v>DÍAS CALENDARIO</v>
          </cell>
          <cell r="D2" t="str">
            <v>ACUERDO MARCO DE PRECIOS</v>
          </cell>
          <cell r="F2" t="str">
            <v>AGENCIA</v>
          </cell>
          <cell r="H2" t="str">
            <v>NO APLICA</v>
          </cell>
          <cell r="J2" t="str">
            <v>ALFABETIZAR JÓVENES Y ADULTOS</v>
          </cell>
        </row>
        <row r="3">
          <cell r="D3" t="str">
            <v>BM-SELECCIÓN CALIFICACIÓN CONSULTORES</v>
          </cell>
          <cell r="F3" t="str">
            <v>ARRENDAMIENTO Y/O ADQUISICIÓN DE INMUEBL</v>
          </cell>
          <cell r="H3" t="str">
            <v>PRESUPUESTO DE ENTIDAD NACIONAL</v>
          </cell>
          <cell r="J3" t="str">
            <v>DESPACHO MINISTRO(A) DE EDUCACIÓN NACIONAL</v>
          </cell>
        </row>
        <row r="4">
          <cell r="D4" t="str">
            <v>BM-BIENES / LICITACIÓN PÚBLICA INTERNACIONAL</v>
          </cell>
          <cell r="F4" t="str">
            <v>CESIÓN DE CRÉDITOS</v>
          </cell>
          <cell r="H4" t="str">
            <v>RECURSOS DE CRÉDITO</v>
          </cell>
          <cell r="J4" t="str">
            <v>DIRECCIÓN DE CALIDAD PARA LA EDUCACIÓN PREESCOLAR, BÁSICA Y MEDIA</v>
          </cell>
        </row>
        <row r="5">
          <cell r="D5" t="str">
            <v>BM-BIENES / LICITACIÓN PÚBLICA NACIONAL</v>
          </cell>
          <cell r="F5" t="str">
            <v>COMISIÓN</v>
          </cell>
          <cell r="H5" t="str">
            <v>RECURSOS PROPIOS</v>
          </cell>
          <cell r="J5" t="str">
            <v>DIRECCIÓN DE COBERTURA Y EQUIDAD</v>
          </cell>
        </row>
        <row r="6">
          <cell r="D6" t="str">
            <v>BM-CONSULT / SELECC BASADA EN CALID Y COSTOS</v>
          </cell>
          <cell r="F6" t="str">
            <v xml:space="preserve">COMODATO                                </v>
          </cell>
          <cell r="H6" t="str">
            <v>REGALÍAS</v>
          </cell>
          <cell r="J6" t="str">
            <v>DIRECCIÓN DE FOMENTO DE LA EDUCACIÓN SUPERIOR</v>
          </cell>
        </row>
        <row r="7">
          <cell r="D7" t="str">
            <v>BM-CONSULT / SELECC DE CONSULT INDIV CONT DIRECTA</v>
          </cell>
          <cell r="F7" t="str">
            <v xml:space="preserve">COMPRAVENTA MERCANTIL               </v>
          </cell>
          <cell r="H7" t="str">
            <v>SGP</v>
          </cell>
          <cell r="J7" t="str">
            <v>DIRECCIÓN DE LA CALIDAD PARA LA EDUCACIÓN SUPERIOR</v>
          </cell>
        </row>
        <row r="8">
          <cell r="D8" t="str">
            <v>BM-CONSULT / SELECC CONSULTOR INDIV COMP 3HV</v>
          </cell>
          <cell r="F8" t="str">
            <v xml:space="preserve">COMPRAVENTA Y/O SUMINISTRO </v>
          </cell>
          <cell r="J8" t="str">
            <v>DIRECCIÓN DE PRIMERA INFANCIA</v>
          </cell>
        </row>
        <row r="9">
          <cell r="D9" t="str">
            <v>BM-CONSULT/SELECCION FTE UNICA FIRMA</v>
          </cell>
          <cell r="F9" t="str">
            <v xml:space="preserve">CONCESIÓN                               </v>
          </cell>
          <cell r="J9" t="str">
            <v>DIRECCÍON DE FORTALECIMIENTO A LA GESTIÓN TERRITORIAL</v>
          </cell>
        </row>
        <row r="10">
          <cell r="D10" t="str">
            <v>BM-COMPARACION DE PRECIOS</v>
          </cell>
          <cell r="F10" t="str">
            <v xml:space="preserve">CONSULTORÍA                             </v>
          </cell>
          <cell r="J10" t="str">
            <v>FORTALECIMIENTO DEL DESARROLLO DE COMPETENCIAS EN LENGUA EXTRANJERA</v>
          </cell>
        </row>
        <row r="11">
          <cell r="D11" t="str">
            <v>BM-CONVENIOS INTERADMINISTRATIVOS</v>
          </cell>
          <cell r="F11" t="str">
            <v>CONTRATO DE APORTE</v>
          </cell>
          <cell r="J11" t="str">
            <v>JORNADA UNICA</v>
          </cell>
        </row>
        <row r="12">
          <cell r="D12" t="str">
            <v>BM-CONVENIOS DE COOPERACION</v>
          </cell>
          <cell r="F12" t="str">
            <v>CONTRATO INTERADMINISTRATIVO</v>
          </cell>
          <cell r="J12" t="str">
            <v>MODERNIZACIÓN DE LA EDUCACIÓN MEDIA</v>
          </cell>
        </row>
        <row r="13">
          <cell r="D13" t="str">
            <v>CONCURSO DE MÉRITOS / ABIERTO</v>
          </cell>
          <cell r="F13" t="str">
            <v>CONTRATOS DE ACTIVIDAD CIENTÍFICA Y TEC</v>
          </cell>
          <cell r="J13" t="str">
            <v>OFICINA ASESORA DE COMUNICACIONES</v>
          </cell>
        </row>
        <row r="14">
          <cell r="D14" t="str">
            <v>CONCURSO DE MÉRITOS / PTD</v>
          </cell>
          <cell r="F14" t="str">
            <v>CONTRATOS DE ESTABILIDAD JURÍDICA</v>
          </cell>
          <cell r="J14" t="str">
            <v>OFICINA ASESORA DE PLANEACIÓN Y FINANZAS</v>
          </cell>
        </row>
        <row r="15">
          <cell r="D15" t="str">
            <v>CONCURSO DE MÉRITOS / PTS</v>
          </cell>
          <cell r="F15" t="str">
            <v>CONVENIO DE ASOCIACIÓN</v>
          </cell>
          <cell r="J15" t="str">
            <v>OFICINA ASESORA JURÍDICA</v>
          </cell>
        </row>
        <row r="16">
          <cell r="D16" t="str">
            <v>CONTRATACIÓN DIRECTA / ARRENDAMIENTO DE INMUEBLES</v>
          </cell>
          <cell r="F16" t="str">
            <v>CONVENIO DE COOPERACIÓN</v>
          </cell>
          <cell r="J16" t="str">
            <v>OFICINA DE CONTROL INTERNO</v>
          </cell>
        </row>
        <row r="17">
          <cell r="D17" t="str">
            <v>CONTRATACIÓN DIRECTA / COMPRAVENTA DE INMUEBLES</v>
          </cell>
          <cell r="F17" t="str">
            <v>CONVENIO INTERADMINISTRATIVO</v>
          </cell>
          <cell r="J17" t="str">
            <v>OFICINA DE COOPERACIÓN Y ASUNTOS INTERNACIONALES</v>
          </cell>
        </row>
        <row r="18">
          <cell r="D18" t="str">
            <v>CONTRATACIÓN DIRECTA / CONTRATO DE APORTE</v>
          </cell>
          <cell r="F18" t="str">
            <v xml:space="preserve">CORRETAJE                               </v>
          </cell>
          <cell r="J18" t="str">
            <v>OFICINA DE INNOVACIÓN EDUCATIVA CON USO DE NUEVAS TECNOLOGÍAS</v>
          </cell>
        </row>
        <row r="19">
          <cell r="D19" t="str">
            <v>CONTRATACIÓN DIRECTA / CONTRATOS INTERADMINISTRATIVOS</v>
          </cell>
          <cell r="F19" t="str">
            <v xml:space="preserve">DEPÓSITO                                </v>
          </cell>
          <cell r="J19" t="str">
            <v>OFICINA DE TECNOLOGÍA Y SISTEMAS DE INFORMACIÓN</v>
          </cell>
        </row>
        <row r="20">
          <cell r="D20" t="str">
            <v>CONTRATACIÓN DIRECTA / CONVENIO COOPERACIÓN</v>
          </cell>
          <cell r="F20" t="str">
            <v>FACTORING</v>
          </cell>
          <cell r="J20" t="str">
            <v>PLAN NACIONAL DE LECTURA</v>
          </cell>
        </row>
        <row r="21">
          <cell r="D21" t="str">
            <v>CONTRATACIÓN DIRECTA / CONVENIO MARCO</v>
          </cell>
          <cell r="F21" t="str">
            <v xml:space="preserve">FIDUCIA Y/O ENCARGO FIDUCIARIO          </v>
          </cell>
          <cell r="J21" t="str">
            <v>PROGRAMA DE APOYO EN GESTIÓN AL PLAN DE EDUCACIÓN DE CALIDAD</v>
          </cell>
        </row>
        <row r="22">
          <cell r="D22" t="str">
            <v>CONTRATACIÓN DIRECTA / CONVENIOS INTERADMINISTRATIVOS</v>
          </cell>
          <cell r="F22" t="str">
            <v>FLETAMENTO</v>
          </cell>
          <cell r="J22" t="str">
            <v>PROGRAMA TODOS A APRENDER</v>
          </cell>
        </row>
        <row r="23">
          <cell r="D23" t="str">
            <v>CONTRATACIÓN DIRECTA / DESARROLLO DE ACTIVIDADES CIENTÍFICAS Y TECNOLÓGICAS</v>
          </cell>
          <cell r="F23" t="str">
            <v>FRANQUICIA</v>
          </cell>
          <cell r="J23" t="str">
            <v>PROYECTO DE EDUCACIÓN RURAL PER II</v>
          </cell>
        </row>
        <row r="24">
          <cell r="D24" t="str">
            <v>CONTRATACIÓN DIRECTA / EMPRÉSTITOS</v>
          </cell>
          <cell r="F24" t="str">
            <v>INTERMEDIACIÓN DE SEGUROS</v>
          </cell>
          <cell r="J24" t="str">
            <v>PROYECTO DE MODERNIZACIÓN</v>
          </cell>
        </row>
        <row r="25">
          <cell r="D25" t="str">
            <v>CONTRATACIÓN DIRECTA / NO EXISTA PLURALIDAD DE OFERENTES</v>
          </cell>
          <cell r="F25" t="str">
            <v>INTERVENTORÍA</v>
          </cell>
          <cell r="J25" t="str">
            <v>SECRETARÍA GENERAL</v>
          </cell>
        </row>
        <row r="26">
          <cell r="D26" t="str">
            <v>CONTRATACIÓN DIRECTA / SERVICIOS DE APOYO</v>
          </cell>
          <cell r="F26" t="str">
            <v xml:space="preserve">LEASING                                 </v>
          </cell>
          <cell r="J26" t="str">
            <v>SUBDIRECCION DE CALIDAD DE PRIMERA INFANCIA</v>
          </cell>
        </row>
        <row r="27">
          <cell r="D27" t="str">
            <v>CONTRATACIÓN DIRECTA / SERVICIOS PROFESIONALES</v>
          </cell>
          <cell r="F27" t="str">
            <v>MANTENIMIENTO Y/O REPARACIÓN</v>
          </cell>
          <cell r="J27" t="str">
            <v>SUBDIRECCIÓN DE ACCESO</v>
          </cell>
        </row>
        <row r="28">
          <cell r="D28" t="str">
            <v>CONTRATACIÓN DIRECTA / URGENCIA MANIFIESTA</v>
          </cell>
          <cell r="F28" t="str">
            <v xml:space="preserve">MEDIACIÓN O MANDATO                   </v>
          </cell>
          <cell r="J28" t="str">
            <v>SUBDIRECCIÓN DE APOYO A LA GESTIÓN DE LAS INST. DE EDU. SUPERIOR</v>
          </cell>
        </row>
        <row r="29">
          <cell r="D29" t="str">
            <v>CONVENIO COMISIÓN DE ESTUDIOS</v>
          </cell>
          <cell r="F29" t="str">
            <v xml:space="preserve">OBRA PUBLICA                            </v>
          </cell>
          <cell r="J29" t="str">
            <v>SUBDIRECCIÓN DE ASEGURAMIENTO DE LA CALIDAD DE LA EDUCACIÓN SUPERIOR</v>
          </cell>
        </row>
        <row r="30">
          <cell r="D30" t="str">
            <v>INSTRUMENTO DE AGREGACIÓN A LA DEMANDA</v>
          </cell>
          <cell r="F30" t="str">
            <v>ORDEN DE COMPRA</v>
          </cell>
          <cell r="J30" t="str">
            <v>SUBDIRECCIÓN DE COBERTURA DE PRIMERA INFANCIA</v>
          </cell>
        </row>
        <row r="31">
          <cell r="D31" t="str">
            <v>LICITACIÓN / ENCARGO FIDUCIARIO</v>
          </cell>
          <cell r="F31" t="str">
            <v>ORDEN DE TRABAJO</v>
          </cell>
          <cell r="J31" t="str">
            <v>SUBDIRECCIÓN DE CONTRATACIÓN</v>
          </cell>
        </row>
        <row r="32">
          <cell r="D32" t="str">
            <v>LICITACIÓN / OBRA PÚBLICA</v>
          </cell>
          <cell r="F32" t="str">
            <v xml:space="preserve">OTROS          </v>
          </cell>
          <cell r="J32" t="str">
            <v>SUBDIRECCIÓN DE DESARROLLO ORGANIZACIONAL</v>
          </cell>
        </row>
        <row r="33">
          <cell r="D33" t="str">
            <v>LICITACIÓN PÚBLICA</v>
          </cell>
          <cell r="F33" t="str">
            <v xml:space="preserve">PERMUTA                                 </v>
          </cell>
          <cell r="J33" t="str">
            <v>SUBDIRECCIÓN DE DESARROLLO SECTORIAL DE LA EDUCACIÓN SUPERIOR</v>
          </cell>
        </row>
        <row r="34">
          <cell r="D34" t="str">
            <v>MINIMA CUANTIA</v>
          </cell>
          <cell r="F34" t="str">
            <v xml:space="preserve">PRESTACIÓN DE SERVICIOS                 </v>
          </cell>
          <cell r="J34" t="str">
            <v>SUBDIRECCIÓN DE FOMENTO DE COMPETENCIAS</v>
          </cell>
        </row>
        <row r="35">
          <cell r="D35" t="str">
            <v>MODIFICATORIOS (ADICIONES, PRÓRROGAS Y MODIFICACIONES)</v>
          </cell>
          <cell r="F35" t="str">
            <v>PRESTACIÓN DE SERVICIOS APOYO</v>
          </cell>
          <cell r="J35" t="str">
            <v>SUBDIRECCIÓN DE FORTALECIMIENTO INSTITUCIONAL</v>
          </cell>
        </row>
        <row r="36">
          <cell r="D36" t="str">
            <v>REDUCCIONES</v>
          </cell>
          <cell r="F36" t="str">
            <v>PRESTACIÓN DE SERVICIOS DE SALUD</v>
          </cell>
          <cell r="J36" t="str">
            <v>SUBDIRECCIÓN DE GESTIÓN ADMINISTRATIVA Y OPERACIONES</v>
          </cell>
        </row>
        <row r="37">
          <cell r="D37" t="str">
            <v>REGÍMEN ESPECIAL / CONVENIO ASOCIACIÓN</v>
          </cell>
          <cell r="F37" t="str">
            <v>PRESTACIÓN DE SERVICIOS PROFESIONALES</v>
          </cell>
          <cell r="J37" t="str">
            <v>SUBDIRECCIÓN DE GESTIÓN FINANCIERA</v>
          </cell>
        </row>
        <row r="38">
          <cell r="D38" t="str">
            <v>SELECCIÓN ABREVIADA / BOLSA DE PRODUCTOS</v>
          </cell>
          <cell r="F38" t="str">
            <v xml:space="preserve">PRÉSTAMO O MUTUO     </v>
          </cell>
          <cell r="J38" t="str">
            <v>SUBDIRECCIÓN DE INSPECCIÓN Y VIGILANCIA</v>
          </cell>
        </row>
        <row r="39">
          <cell r="D39" t="str">
            <v>SELECCIÓN ABREVIADA / LICITACIÓN DECLARADA DESIERTA</v>
          </cell>
          <cell r="F39" t="str">
            <v>PUBLICIDAD</v>
          </cell>
          <cell r="J39" t="str">
            <v>SUBDIRECCIÓN DE MONITOREO Y CONTROL</v>
          </cell>
        </row>
        <row r="40">
          <cell r="D40" t="str">
            <v>SELECCIÓN ABREVIADA / MENOR CUANTÍA</v>
          </cell>
          <cell r="F40" t="str">
            <v>RENTING</v>
          </cell>
          <cell r="J40" t="str">
            <v>SUBDIRECCIÓN DE PERMANENCIA</v>
          </cell>
        </row>
        <row r="41">
          <cell r="D41" t="str">
            <v>SELECCIÓN ABREVIADA / SUBASTA INVERSA ELECTRÓNICA</v>
          </cell>
          <cell r="F41" t="str">
            <v xml:space="preserve">SEGUROS             </v>
          </cell>
          <cell r="J41" t="str">
            <v>SUBDIRECCIÓN DE RECURSOS HUMANOS DEL SECTOR EDUCATIVO</v>
          </cell>
        </row>
        <row r="42">
          <cell r="D42" t="str">
            <v>SELECCIÓN ABREVIADA / SUBASTA INVERSA PRESENCIAL</v>
          </cell>
          <cell r="F42" t="str">
            <v xml:space="preserve">TRANSPORTE                              </v>
          </cell>
          <cell r="J42" t="str">
            <v>SUBDIRECCIÓN DE REFERENTES Y EVALUACIÓN DE LA CALIDAD EDUCATIVA</v>
          </cell>
        </row>
        <row r="43">
          <cell r="J43" t="str">
            <v>SUBDIRECCIÓN DE TALENTO HUMANO</v>
          </cell>
        </row>
        <row r="44">
          <cell r="J44" t="str">
            <v>UNIDAD DE ATENCIÓN AL CIUDADANO</v>
          </cell>
        </row>
        <row r="45">
          <cell r="J45" t="str">
            <v>VICEMINISTERIO DE EDUCACIÓN PREESCOLAR, BÁSICA Y MEDIA</v>
          </cell>
        </row>
        <row r="46">
          <cell r="J46" t="str">
            <v>VICEMINISTRO DE EDUCACIÓN SUPERIOR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_Desp3 Proyectos"/>
      <sheetName val="Listas_Desp2"/>
      <sheetName val="Hoja1"/>
      <sheetName val="Instructivo"/>
      <sheetName val="Hoja4"/>
      <sheetName val="Anexo presupuestal PAI 2020"/>
      <sheetName val="Listas_Desp3"/>
      <sheetName val="Hoja2"/>
      <sheetName val="Listas_Desp1"/>
      <sheetName val="Datos"/>
    </sheetNames>
    <sheetDataSet>
      <sheetData sheetId="0"/>
      <sheetData sheetId="1"/>
      <sheetData sheetId="2"/>
      <sheetData sheetId="3"/>
      <sheetData sheetId="4">
        <row r="1">
          <cell r="A1" t="str">
            <v>PROYECTO</v>
          </cell>
        </row>
      </sheetData>
      <sheetData sheetId="5"/>
      <sheetData sheetId="6">
        <row r="1">
          <cell r="A1" t="str">
            <v>PROYECTO</v>
          </cell>
          <cell r="B1" t="str">
            <v>IMPLEMENTACIÓN DEL PROGRAMA DE ALIMENTACIÓN ESCOLAR EN COLOMBIA NACIONAL</v>
          </cell>
          <cell r="C1" t="str">
            <v>CONSTRUCCIÓN , MEJORAMIENTO Y DOTACIÓN DE ESPACIOS DE APRENDIZAJE PARA PRESTACIÓN DEL SERVICIO EDUCATIVO E IMPLEMENTACIÓN DE ESTRATEGIAS DE CALIDAD Y COBERTURA   NACIONAL</v>
          </cell>
          <cell r="D1" t="str">
            <v>FORTALECIMIENTO DE LAS CONDICIONES PARA EL LOGRO DE TRAYECTORIAS EDUCATIVAS COMPLETAS QUE CONTRIBUYAN AL DESARROLLO INTEGRAL EN LA EDUCACIÓN INICIAL, PREESCOLAR, BÁSICA Y MEDIA. NACIONAL</v>
          </cell>
          <cell r="E1" t="str">
            <v>IMPLEMENTACIÓN DE ESTRATEGIAS EDUCATIVAS INTEGRALES, PERTINENTES Y DE CALIDAD EN ZONAS RURALES. NACIONAL</v>
          </cell>
          <cell r="F1" t="str">
            <v>FORTALECIMIENTO A LA GESTIÓN TERRITORIAL DE LA EDUCACIÓN INICIAL, PREESCOLAR, BÁSICA Y MEDIA. NACIONAL</v>
          </cell>
          <cell r="G1" t="str">
            <v>AMPLIACIÓN DE MECANISMOS DE FOMENTO DE LA EDUCACIÓN SUPERIOR NACIONAL SUPERIOR EN COLOMBIA NACIONAL</v>
          </cell>
          <cell r="H1" t="str">
            <v>APOYO PARA FOMENTAR EL ACCESO CON CALIDAD A LA EDUCACIÓN SUPERIOR A TRAVÉS DE INCENTIVOS A LA DEMANDA EN COLOMBIA NACIONAL</v>
          </cell>
          <cell r="I1" t="str">
            <v>DESARROLLO DE LAS CAPACIDADES DE PLANEACIÓN Y GESTIÓN INSTITUCIONALES Y SECTORIALES</v>
          </cell>
          <cell r="J1" t="str">
            <v>INCREMENTO DE LA CALIDAD EN LA PRESTACIÓN DEL SERVICIO PÚBLICO DE EDUCACIÓN SUPERIOR EN COLOMBIA. NACIONAL</v>
          </cell>
        </row>
        <row r="2">
          <cell r="A2" t="str">
            <v>BPIN</v>
          </cell>
          <cell r="B2" t="str">
            <v>2017011000288</v>
          </cell>
          <cell r="C2" t="str">
            <v>2018011001145</v>
          </cell>
          <cell r="D2" t="str">
            <v>2019011000178</v>
          </cell>
          <cell r="E2" t="str">
            <v>2019011000157</v>
          </cell>
          <cell r="F2" t="str">
            <v>2018011001030</v>
          </cell>
          <cell r="G2" t="str">
            <v>2018011001024</v>
          </cell>
          <cell r="H2" t="str">
            <v xml:space="preserve">2018011001144  </v>
          </cell>
          <cell r="I2" t="str">
            <v>2019011000177</v>
          </cell>
          <cell r="J2" t="str">
            <v>2018011001032</v>
          </cell>
        </row>
        <row r="3">
          <cell r="A3" t="str">
            <v>COD_PPTAL</v>
          </cell>
          <cell r="B3" t="str">
            <v>C-2201-0700-9</v>
          </cell>
          <cell r="C3" t="str">
            <v>C-2201-0700-16</v>
          </cell>
          <cell r="D3" t="str">
            <v>C-2201-0700-18</v>
          </cell>
          <cell r="E3" t="str">
            <v>C-2201-0700-19</v>
          </cell>
          <cell r="F3" t="str">
            <v>C-2201-0700-12</v>
          </cell>
          <cell r="G3" t="str">
            <v>C-2202-0700-45</v>
          </cell>
          <cell r="H3" t="str">
            <v>C-2202-0700-47</v>
          </cell>
          <cell r="I3" t="str">
            <v>C-2299-0700-10</v>
          </cell>
          <cell r="J3" t="str">
            <v>C-2202-0700-32</v>
          </cell>
        </row>
        <row r="4">
          <cell r="A4" t="str">
            <v>APROPIACION</v>
          </cell>
          <cell r="B4">
            <v>1058000000000</v>
          </cell>
          <cell r="C4">
            <v>343056686667</v>
          </cell>
          <cell r="D4">
            <v>230000000000</v>
          </cell>
          <cell r="E4">
            <v>56942931336</v>
          </cell>
          <cell r="F4">
            <v>17910639331</v>
          </cell>
          <cell r="G4">
            <v>37816890860</v>
          </cell>
          <cell r="H4">
            <v>1636827297483</v>
          </cell>
          <cell r="I4">
            <v>34635038585</v>
          </cell>
          <cell r="J4">
            <v>25205825200</v>
          </cell>
        </row>
        <row r="5">
          <cell r="B5" t="str">
            <v>PUNO</v>
          </cell>
          <cell r="C5" t="str">
            <v>PDOS</v>
          </cell>
          <cell r="D5" t="str">
            <v>PTRES</v>
          </cell>
          <cell r="E5" t="str">
            <v>PCUATRO</v>
          </cell>
          <cell r="F5" t="str">
            <v>PCINCO</v>
          </cell>
          <cell r="G5" t="str">
            <v>PSEIS</v>
          </cell>
          <cell r="H5" t="str">
            <v>PSIETE</v>
          </cell>
          <cell r="I5" t="str">
            <v>POCHO</v>
          </cell>
          <cell r="J5" t="str">
            <v>PNUEVE</v>
          </cell>
        </row>
      </sheetData>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heetName val="MATRIZ"/>
      <sheetName val="SEMÁFORO"/>
      <sheetName val="INFORME"/>
      <sheetName val="CONTROL SALDOS"/>
      <sheetName val="Saldos y adicion"/>
      <sheetName val="RUBROS Y CDP"/>
      <sheetName val="Indicadores TC"/>
      <sheetName val="PLANTILLA"/>
      <sheetName val="SALDOS ÁREAS"/>
      <sheetName val="SALDO CONTRATO"/>
      <sheetName val="Hoja1"/>
    </sheetNames>
    <sheetDataSet>
      <sheetData sheetId="0">
        <row r="3">
          <cell r="L3" t="str">
            <v>Alimentación</v>
          </cell>
        </row>
        <row r="4">
          <cell r="L4" t="str">
            <v>Salón Dotado</v>
          </cell>
        </row>
        <row r="5">
          <cell r="L5" t="str">
            <v>Alojamiento</v>
          </cell>
        </row>
        <row r="6">
          <cell r="L6" t="str">
            <v>Movilización y/o Convocatoria</v>
          </cell>
        </row>
        <row r="7">
          <cell r="L7" t="str">
            <v>Montaje de Escenario</v>
          </cell>
        </row>
        <row r="8">
          <cell r="L8" t="str">
            <v>Eventos Ministerio</v>
          </cell>
        </row>
        <row r="18">
          <cell r="Q18" t="str">
            <v>Si</v>
          </cell>
        </row>
        <row r="19">
          <cell r="Q19" t="str">
            <v>No</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 val="Hoja1"/>
      <sheetName val="2019 actualizado"/>
      <sheetName val="2020 actualizado"/>
      <sheetName val="Hoja3"/>
      <sheetName val="Hoja2"/>
      <sheetName val="2019 RESUMEN"/>
      <sheetName val="2020  RESUMEN"/>
      <sheetName val="2019 detalle"/>
      <sheetName val="2020 detalle"/>
      <sheetName val="Convenios"/>
      <sheetName val="Listas"/>
      <sheetName val="2. Ingresos (2)"/>
      <sheetName val="CUOTA DE AUDITAJE"/>
      <sheetName val="REP_PRG023_VersionesProgramacio"/>
      <sheetName val="Ingresos"/>
      <sheetName val="MGMP TOT."/>
      <sheetName val="TOT. FUNCIONAMI"/>
      <sheetName val="Inversión"/>
      <sheetName val="CONPES"/>
      <sheetName val="TECHOS ADSCRITAS"/>
      <sheetName val="VF2018"/>
      <sheetName val="VF.ANTERIORES"/>
      <sheetName val="INFLEXINVERSION2020"/>
      <sheetName val="CONSOLIDADVF"/>
      <sheetName val="2020-2023"/>
      <sheetName val="APP"/>
      <sheetName val="solicitudes a OAPF"/>
      <sheetName val="MGMP-APP-VF"/>
      <sheetName val="proyecciones"/>
      <sheetName val="antep 2021"/>
      <sheetName val="decreto"/>
      <sheetName val="desagregado"/>
      <sheetName val="Programas Presupuestales"/>
      <sheetName val="1. Principales Metas"/>
      <sheetName val="2. Ingresos"/>
      <sheetName val="2.1 Ingresos supuestos"/>
      <sheetName val="2.2 Tendencia Ingresos"/>
      <sheetName val="3. MGMP Sector"/>
      <sheetName val="3. Vig. Futuras"/>
      <sheetName val="3.1 V.F. Gráfica"/>
      <sheetName val="4. MGMP FTO. Sector"/>
      <sheetName val="4.1 MGMP FTO. Entidad"/>
      <sheetName val="4.2 MGMP FTO. Entidad"/>
      <sheetName val="5. Inversión"/>
      <sheetName val="5.1 Inversión Prog."/>
      <sheetName val="5.2 Inversión Prog."/>
      <sheetName val="6.1 Acuerdo de Paz FTO."/>
      <sheetName val="6.1 Acuerdo de Paz Inversión"/>
      <sheetName val="6.2 Víctimas- Desplazados FUNC."/>
      <sheetName val="6.2 Víctimas- Desplazados INV."/>
      <sheetName val="6.3 Equidad Mujer Func."/>
      <sheetName val="6.3 Equidad Mujer Inv."/>
      <sheetName val="6.4 Indígenas_Func."/>
      <sheetName val="6.4 Indígenas_Inv."/>
      <sheetName val="6.4 Anexo_PND indígenas MPC"/>
      <sheetName val="6.4 Anexo_ indigenas CRIC"/>
      <sheetName val="6.5 NARP_Func."/>
      <sheetName val="6.5 NARP_Inv."/>
      <sheetName val="6.5 Anexo_PND NARP"/>
      <sheetName val="6.6 Rrom_Func."/>
      <sheetName val="6.6 Rrom_Inv."/>
      <sheetName val="6.6 Anexo_PND Rrom"/>
      <sheetName val="1. Principales Metas Basica"/>
      <sheetName val="1. Principales Metas superior"/>
      <sheetName val="PROYECCIÓN CESANTÍAS"/>
      <sheetName val="BASE PAGADAS 2015-2018"/>
      <sheetName val="Ces Pagas"/>
      <sheetName val="Aprobadas NURF-"/>
      <sheetName val="Consolidado"/>
      <sheetName val="FORMATO"/>
      <sheetName val="LISTAS (NO MODIFICAR)"/>
      <sheetName val="PARAMETRIZADO"/>
      <sheetName val="SALUD 2019 ULT"/>
      <sheetName val="PENSIONES 2020 ULT"/>
      <sheetName val="DETALLADO CES PARC ULT"/>
      <sheetName val="Detallado - CES PARCIAL"/>
      <sheetName val="PROY CES DEF"/>
      <sheetName val="DETALLADO CES DEFINITIVAS ULT"/>
      <sheetName val="Anteproy 2020"/>
      <sheetName val="CálcaportesSGP2020-AnteproyMEN"/>
      <sheetName val="SALUD"/>
      <sheetName val="ADRES"/>
      <sheetName val="PENSION"/>
      <sheetName val="CESANTIAS DEF"/>
      <sheetName val="CESANTIAS PARC"/>
      <sheetName val="Intereses a las Cesantias"/>
      <sheetName val="Auxilios"/>
      <sheetName val="Reembolso de Incapacidades"/>
      <sheetName val="Promedio Auxilios"/>
      <sheetName val="CONCILIACIONES"/>
      <sheetName val="Resumen Sanción Moratoria"/>
      <sheetName val="Sancion moratoria"/>
      <sheetName val="Resumen Ejecutivos"/>
      <sheetName val="Ejecutivos"/>
      <sheetName val="Ces Def y Parc Nov y Dic 2017"/>
      <sheetName val=" Pensiones Oct Nov y Dic 2017"/>
      <sheetName val="Mesadas Atrasadas RT 2017"/>
      <sheetName val="Aporte Nac Pensiones12%"/>
      <sheetName val="Nomina Ene 2018"/>
      <sheetName val="Nomina Febrero 2018"/>
      <sheetName val="Proy Fosyga2"/>
      <sheetName val="Proyeccion Pension2018-2022"/>
      <sheetName val="Ajuste Pension NAF y M.atras"/>
      <sheetName val="Proyeccion 2019-2022 Cesantias"/>
      <sheetName val="TD DE COMPROBACION"/>
      <sheetName val="DetalleCostoReliquidaciones2019"/>
      <sheetName val="NvosPensionados2020 adelante"/>
      <sheetName val="EJECUCION 2.015"/>
      <sheetName val="EJECUCIÓN 2.016"/>
      <sheetName val="EJECUCIÓN 2.017"/>
      <sheetName val="EJECUCIÓN 2.018 GASTO"/>
      <sheetName val="EJECUCIÓN 2.018 CRP"/>
      <sheetName val="EJECUCIÓN 2019-GASTO"/>
      <sheetName val="CRP SOLO FISICOS"/>
      <sheetName val="CDP FISICOS"/>
      <sheetName val="OPERACION NORMAL PROYECTADO"/>
      <sheetName val="CDP PENDIENTES POR PEDIDO"/>
      <sheetName val="Present Junio Gasto CRP"/>
      <sheetName val="SALDO DISPONIBLE 2018"/>
      <sheetName val="TD CRP GASTO"/>
      <sheetName val="CRP"/>
      <sheetName val="Hoja5"/>
      <sheetName val="CDP "/>
      <sheetName val="MEMO"/>
      <sheetName val="DISPONIBILIDAD SALUD"/>
      <sheetName val="TRIBUNALES DE ARBITRAMENTO"/>
      <sheetName val="CDP y CRP DE EMP"/>
      <sheetName val="regiones"/>
      <sheetName val="TD CDP"/>
      <sheetName val="TD CRP"/>
      <sheetName val="Anulados y  Vigencia 2017"/>
      <sheetName val="CASO"/>
      <sheetName val="Hoja6"/>
      <sheetName val="METAS PND"/>
      <sheetName val="CV_PAE"/>
      <sheetName val="CV_Infraestructura"/>
      <sheetName val="CV_Fortalecimiento"/>
      <sheetName val="CV_Trayectorias"/>
      <sheetName val="CV_Rural"/>
      <sheetName val="METAS"/>
      <sheetName val="Metas Superior"/>
      <sheetName val="Productos Acuerdo de Paz"/>
      <sheetName val="6. P. T. Posconflicto Funcion."/>
      <sheetName val="6. P. T. Posconflicto Inv."/>
      <sheetName val="6. P. T. Desplazados"/>
      <sheetName val="6. P. T. Víctimas"/>
      <sheetName val="6. P. T. Indígenas"/>
      <sheetName val="6. P. T. Negritudes"/>
      <sheetName val="6. P. T. Mujer"/>
      <sheetName val="2. IngresosTODAS"/>
      <sheetName val="6. P. T. Desplazados Func"/>
      <sheetName val="6. P. T. Desplazados Inv"/>
      <sheetName val="6. P. T. Víctimas Func"/>
      <sheetName val="6. P. T. Víctimas Inv"/>
      <sheetName val="6. P. T. Indígenas Func"/>
      <sheetName val="6. P. T. Indígenas Inv"/>
      <sheetName val="6. P. T. Negritudes Func"/>
      <sheetName val="6. P. T. Negritudes Inv"/>
      <sheetName val="6. P. T. Mujer Func"/>
      <sheetName val="6. P. T. Mujer Inv"/>
      <sheetName val="3. MGMP MEN"/>
      <sheetName val="3.1 V.F. Gráfica "/>
      <sheetName val="5.1 Inversión Prog"/>
      <sheetName val="MGMPVIGENTE2019"/>
      <sheetName val="MGMPsector (2)"/>
      <sheetName val="MGMPVIGENTE2019 (2)"/>
      <sheetName val="Base_MGMP Inversion"/>
      <sheetName val="FINANCIAC_VS_METAS"/>
      <sheetName val="METAS CON CUOTA 3,6"/>
      <sheetName val="19vs20"/>
      <sheetName val="REP_EPG034_EjecucionPresupuesta"/>
      <sheetName val="FLUJO DE CAJA OPER CORRIENTE"/>
      <sheetName val="FLUJO DE CAJA CON SXM"/>
      <sheetName val="Pagos Sanc por mora y Fallos"/>
      <sheetName val="Digitalización Expediente"/>
      <sheetName val="REZAGO CONTRATO ANT GSS"/>
      <sheetName val="Cesantias"/>
      <sheetName val="Adress"/>
      <sheetName val="DISPONIBILIDAD INICIAL"/>
      <sheetName val="Intereses Cesantias"/>
      <sheetName val="Pensiones 2019"/>
      <sheetName val="Salud nec 2019"/>
      <sheetName val="APORTES NACION CON AJUSTE 2010"/>
      <sheetName val="RESUMEN"/>
      <sheetName val="2009-2010-PROY. 2011 "/>
      <sheetName val="2009-2010-PROY. 2011  (2)"/>
      <sheetName val="PER CAPITA"/>
      <sheetName val="RESUMEN (12-07-11))"/>
      <sheetName val="2012"/>
      <sheetName val="APORTES SIN 66 MM  (05-06-12)UV"/>
      <sheetName val="RESUMEN (08-03-12) UV"/>
      <sheetName val="ARTICULO 87"/>
      <sheetName val="PERCAPITA"/>
      <sheetName val="RESUMEN SIN 66 MM"/>
      <sheetName val="APORTES  CON 66 MM  (05-07-12) "/>
      <sheetName val="RESUMEN CON 66 MM"/>
      <sheetName val="RESUMEN PARA MINISTRO MHCP"/>
      <sheetName val="APORTES SIN 66 MM(01-10-12)"/>
      <sheetName val="AP.  NACION 10-13(14-11-12) "/>
      <sheetName val="PARA SENADOR"/>
      <sheetName val="AP.NAC (09-01-2019) "/>
      <sheetName val="ACUERDO1 IESP"/>
      <sheetName val="ACUERDO2 IESP "/>
      <sheetName val="ACUERDO2 IESP-proy DGPPN"/>
      <sheetName val="CONCURRENCIA NACION PENSIONES"/>
      <sheetName val="OTRAS TRANSF2018"/>
      <sheetName val="PPTO RESUMIDO 1993-2019"/>
      <sheetName val="ARTICULO 87 (2)"/>
      <sheetName val="RESUMEN PARA MINISTRO MHCP (2)"/>
      <sheetName val="AJUSTE IPC 2012"/>
      <sheetName val="RECURSOS CREE 2013"/>
      <sheetName val="REC ADICIONALES"/>
      <sheetName val="PPTO RESUMIDO 93-16SINDICATO"/>
      <sheetName val="PPTO RESUMIDO 93-18 UNITOLIMA"/>
      <sheetName val="ART.87 (20-04-17)UV "/>
      <sheetName val="PPTO RESUMIDO UNAL"/>
      <sheetName val="DIFERENCIA IPC 2016"/>
      <sheetName val="PPTO RESUMIDO 93-16 UNINARIÑO"/>
      <sheetName val="PPTO RESUMIDO 93-17 UNICUNDI"/>
      <sheetName val="PPTO RESUMIDO UNICORDOBA"/>
      <sheetName val="OFICIO SUE"/>
      <sheetName val="REFORMA UNIV"/>
      <sheetName val="PPTO RESUMIDO UNICORDOBA (2)"/>
      <sheetName val="PPTO RESUMIDO 93-17 UNICUND (2"/>
      <sheetName val="ART.87 (16-11-18)UV  "/>
      <sheetName val="PPTO RESUMIDO 93-17 UNIMAG"/>
      <sheetName val="MODIF.86-87 LEY30-92"/>
      <sheetName val="PPTO RESUMIDO UNISUCRE"/>
      <sheetName val="ICETEX CON 2019"/>
      <sheetName val="PPTO RESUMIDO UNAL (2)"/>
      <sheetName val="PPTO RESUM 93-18 UNIGUAJIRA"/>
      <sheetName val="PPTO RESUM 03-18 UMNG"/>
      <sheetName val="PPTO RESUM 93-18 UIS"/>
      <sheetName val="PPTO RESUMIDO UPN"/>
      <sheetName val="PPTO RESUMIDO 1993-2018"/>
      <sheetName val="ACUERDO2 IESP-proy DGPPN (2)"/>
      <sheetName val="ACUERDO ESTUDIANTES IESP"/>
      <sheetName val="PPTO RESUMIDO UNICHOCO"/>
      <sheetName val="Cuadro Mensaje"/>
      <sheetName val="Ingresos y Gastos Fomag"/>
      <sheetName val="PROYECCION 2014-2025 (22-01-14)"/>
      <sheetName val="PROYECCION 2014-2025 (22-01 (2"/>
      <sheetName val="PROYECCION 2014-2025 AJUSTADA"/>
      <sheetName val="PROY.16-26 FOMAG"/>
      <sheetName val="PROY.01-06-18 gpms"/>
      <sheetName val="EXPLICACIONES"/>
      <sheetName val="DATOS"/>
      <sheetName val="EXPLICACIONES (2)"/>
      <sheetName val="PROYECCION 2018-2019"/>
      <sheetName val="PPTO 2017-2019 s-FOMAG"/>
      <sheetName val="PROYECCION 2018-2019 UV (2)"/>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 val="Consolidados"/>
      <sheetName val="Sectores"/>
      <sheetName val="Gobierno-Resto"/>
      <sheetName val="Gráficas"/>
      <sheetName val="GIROS SITUAD.FISCAL- 2000"/>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0 Y 2001- PRESUPUESTO"/>
      <sheetName val="SITUAD. FISC.FEC 96-01-PRESUPU "/>
      <sheetName val="TOTAL SITUADO FISCAL + $250.288"/>
      <sheetName val="SITUAD.FISC.FEC 96-01-PLAN FINA"/>
      <sheetName val="DISTRIBICION DE $784 Y $427"/>
      <sheetName val="TOTAL SITUADO 1996 Vs 2001"/>
      <sheetName val="SITUADO FISCAL 1993 "/>
      <sheetName val="SITUADO FISCAL 1993 A 1998"/>
      <sheetName val="RESUMEN 1996 A 2001 (2)"/>
      <sheetName val="RESUMEN 1996 A 2001"/>
      <sheetName val="SITUADO FISCAL 2001"/>
      <sheetName val="SITUADO FISCAL AFORADO"/>
      <sheetName val="VALOR UN PUNTO 200-9%-2,5%  "/>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ACTUAL"/>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COSTOS 2000 MEN"/>
      <sheetName val="COSTOS 2000-01 EN MILLONES"/>
      <sheetName val="VALOR PUNTO 2001-9%-8.75-2,5%  "/>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 FISCAL Y FEC 1996 A 2002"/>
      <sheetName val="RECURSOS FEC"/>
      <sheetName val="Distribuc.SGP Municipios 2002"/>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Proyect.IPC Real"/>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O FISCAL Y FEC 2001"/>
      <sheetName val="COMPROMISOS Y PAGOS SGP 2002"/>
      <sheetName val="COSTOS 2001-VERSION DGP-SEPTIEM"/>
      <sheetName val="RESUMEN COSTOS 2001"/>
      <sheetName val="COSTOS 2001-ACTUALIZ.COSTOS MEN"/>
      <sheetName val="MENSUALIDAD 2002 DEPTOS Y MUNIC"/>
      <sheetName val="MENSUALIDAD 2002 MUNIC.NO CERTI"/>
      <sheetName val="EJECUCION  POR RUBRO A 2001"/>
      <sheetName val="COSTOS PROYECTADOS 2002"/>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 val="98-2002"/>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 val="ENVIA"/>
      <sheetName val="RECIBE"/>
      <sheetName val="RESUMEN FMI"/>
      <sheetName val="CAMBIOS FMI"/>
      <sheetName val="RESMEING"/>
      <sheetName val="AING"/>
      <sheetName val="GASTOS"/>
      <sheetName val="OEC"/>
      <sheetName val="INTE"/>
      <sheetName val="RECLASIF"/>
      <sheetName val="APACDO"/>
      <sheetName val="FL OEC"/>
      <sheetName val="CONVERSION PPTO"/>
      <sheetName val="Desplegables"/>
      <sheetName val="PAGOFMI"/>
      <sheetName val="PAGOS VIGENCIA t"/>
      <sheetName val="PAGORES"/>
      <sheetName val="SPC"/>
      <sheetName val="VIGN"/>
      <sheetName val="RUBRO LEY"/>
      <sheetName val="cuadros resumen 1 (2)"/>
      <sheetName val="datos proy."/>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 val="De Brigard"/>
      <sheetName val="beaufor (2)"/>
      <sheetName val="BPene27-2000AJUSTE IMPO DEUDA B"/>
      <sheetName val="precios expo e impo"/>
      <sheetName val="sensib"/>
      <sheetName val="titularizacion"/>
      <sheetName val="invsinpriv"/>
      <sheetName val="invexabierto"/>
      <sheetName val="amortizacion deuda"/>
      <sheetName val="IED 96-98"/>
      <sheetName val="para J"/>
      <sheetName val="salida pib"/>
      <sheetName val="para pib"/>
      <sheetName val="crecimiento países"/>
      <sheetName val="SR1"/>
      <sheetName val="Volumen Petróleo"/>
      <sheetName val="LIQUIDACION98"/>
      <sheetName val="RESUOPE(fmi)"/>
      <sheetName val="RESUOPE"/>
      <sheetName val="MODELO"/>
      <sheetName val="INGRESOS GOB"/>
      <sheetName val="PAGOS GOB"/>
      <sheetName val="FINANCIAMIENTO GOB"/>
      <sheetName val="DETALL SP Y GG"/>
      <sheetName val="EXEDENT FINANC Y UTILI"/>
      <sheetName val="CAMBIOS2001"/>
      <sheetName val="ING-PROY-02 "/>
      <sheetName val="APRyPAGO-TRANSFE"/>
      <sheetName val="BDGOBIERNO"/>
      <sheetName val="SGPET"/>
      <sheetName val="FONPET PPTO"/>
      <sheetName val="TRANSF_REFORMA98"/>
      <sheetName val="COSTO LEY100"/>
      <sheetName val="FINANCIAMIENTO"/>
      <sheetName val="DIFERIDOS"/>
      <sheetName val="CONSOLIDADO  FMI"/>
      <sheetName val="PRES NETO"/>
      <sheetName val="DEUDA EXTERNA"/>
      <sheetName val="proyeccionTESJULIO"/>
      <sheetName val="proyeccionTES (2)"/>
      <sheetName val="proyeccionTES"/>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 val="Pob"/>
      <sheetName val="Supuestos (2)"/>
      <sheetName val="extraordina (2)"/>
      <sheetName val="extraordina (constantes 2002)"/>
      <sheetName val="extraordinainicial"/>
      <sheetName val="extraorsin-inver"/>
      <sheetName val="extraordina"/>
      <sheetName val="cua2planfinanciero"/>
      <sheetName val="02-03"/>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 val="modgobie CHEQUEO"/>
      <sheetName val="BDCARBOCOL"/>
      <sheetName val="PPTO97"/>
      <sheetName val="CARBOCOL"/>
      <sheetName val="INTERESES"/>
      <sheetName val="AMORTIZA"/>
      <sheetName val="DEXT"/>
      <sheetName val="Diálogo1"/>
      <sheetName val="PROYECTO97"/>
      <sheetName val="SEG99"/>
      <sheetName val="RESU99"/>
      <sheetName val="SEG2000"/>
      <sheetName val="RESU2000"/>
      <sheetName val="C1-3vig97-00"/>
      <sheetName val="C1-3vIg98-00"/>
      <sheetName val="chequeo99"/>
      <sheetName val="plano-mensaje"/>
      <sheetName val="C1-3men"/>
      <sheetName val="DIFERENCIAS SIMUL"/>
      <sheetName val="MODCARBO"/>
      <sheetName val="BDCAFE"/>
      <sheetName val="CRECIMIENTOS %"/>
      <sheetName val="ANUAL1"/>
      <sheetName val="Asesores Junio 01"/>
      <sheetName val="MODCAFE"/>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Cuadro Resumen 2000-01"/>
      <sheetName val="Cuadro Resumen 02-03 FMIvsActua"/>
      <sheetName val="Cuadro Resumen 02-03"/>
      <sheetName val="OEC Revision 2002"/>
      <sheetName val="Resumen Supuestos 2002"/>
      <sheetName val="ResumenFinal2002"/>
      <sheetName val="2003 2004"/>
      <sheetName val="GráficoPrecio2002"/>
      <sheetName val="ASIG"/>
      <sheetName val="Crec ASIG"/>
      <sheetName val="Crec"/>
      <sheetName val="P ca"/>
      <sheetName val="P po"/>
      <sheetName val="SGP 2003"/>
      <sheetName val="PERIODO"/>
      <sheetName val="2003 N"/>
      <sheetName val="03."/>
      <sheetName val="03"/>
      <sheetName val="SGP 03"/>
      <sheetName val="EF_SAL"/>
      <sheetName val="01-03"/>
      <sheetName val="POBLACIÓN"/>
      <sheetName val="03-06"/>
      <sheetName val="D8_MS"/>
      <sheetName val="D8_1_Bajo"/>
      <sheetName val="20 Magdalena"/>
      <sheetName val="proyecINGRESOS99"/>
      <sheetName val="proyecINGRESOS99 (det)"/>
      <sheetName val="proyecINGRESOS99 _det_"/>
      <sheetName val="prese"/>
      <sheetName val="MOD"/>
      <sheetName val="BCol"/>
      <sheetName val="INI98"/>
      <sheetName val="Recorte"/>
      <sheetName val="Basico"/>
      <sheetName val="Solicitudes Filtradas"/>
      <sheetName val="APOR.LEY21-2000 Y 2001"/>
      <sheetName val="ART.86 LEY 30-92"/>
      <sheetName val="JUNTA CENT.CONTAD. 2000 Y 2001"/>
      <sheetName val="CALCULO LEY 21 1982 =&gt; 1998 "/>
      <sheetName val="CALCULO LEY 21 DE 1982 =&gt; 1999"/>
      <sheetName val="ART.87 LEY 30 1992"/>
      <sheetName val="NORMAS LEGALES"/>
      <sheetName val="JUSTIFICACION DIFERENCIAS"/>
      <sheetName val="GASTOS (2)"/>
      <sheetName val="APOR.LEY21"/>
      <sheetName val="JUNTA CENTRAL DE CONTADORES"/>
      <sheetName val="pricing"/>
      <sheetName val="comparativo bonos"/>
      <sheetName val="financ noticias"/>
      <sheetName val="EMBI"/>
      <sheetName val="peru_12"/>
      <sheetName val="grafs"/>
      <sheetName val="spreads bonos Col"/>
      <sheetName val="perfil sep"/>
      <sheetName val="emision bonos"/>
      <sheetName val="calendario"/>
      <sheetName val="2003"/>
      <sheetName val="2002"/>
      <sheetName val="perfil"/>
      <sheetName val="perfil (2)"/>
      <sheetName val="propuestas bancos"/>
      <sheetName val="LEAME"/>
      <sheetName val="INFORMACION"/>
      <sheetName val="SALDOS"/>
      <sheetName val="OEC - FIN"/>
      <sheetName val="VALIDACION BR"/>
      <sheetName val="cua2castigo"/>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 val="LOTERIAS"/>
      <sheetName val="94-03 Mil Corr "/>
      <sheetName val="edu_sal_agua_milcte"/>
      <sheetName val="Educación"/>
      <sheetName val="Agua"/>
      <sheetName val="94_03 Mil Corr "/>
      <sheetName val="BDSOCIAL"/>
      <sheetName val="ICBF"/>
      <sheetName val="SENA"/>
      <sheetName val="SENA2%YPORTAF"/>
      <sheetName val="REZAGOS"/>
      <sheetName val="ICBF3%"/>
      <sheetName val="SENA2%"/>
      <sheetName val="ID"/>
      <sheetName val="GT BM"/>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RESUMENES"/>
      <sheetName val="INVERSIONES "/>
      <sheetName val="MODELO DE REGALÍAS"/>
      <sheetName val="MODELO DE TRANSF_IMPUESTOS"/>
      <sheetName val="CODE LIST"/>
      <sheetName val="Seguimiento CSF"/>
      <sheetName val="Seguim. SSF"/>
      <sheetName val="Seguimiento SSF"/>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P+D pagos"/>
      <sheetName val="P+D ingresos"/>
      <sheetName val="Dolares ingresos"/>
      <sheetName val="Pesos ingresos"/>
      <sheetName val="Dolares pagos"/>
      <sheetName val="Pesos pagos"/>
      <sheetName val="Seguimiento pagos"/>
      <sheetName val="Seguimiento ingresos"/>
      <sheetName val="Seguimiento Flujo"/>
      <sheetName val="Seguimiento Transferencias"/>
      <sheetName val="Reporte de Pagos"/>
      <sheetName val="Reporte Vicetecnico"/>
      <sheetName val="Calculo TC"/>
      <sheetName val="Gráfico TC"/>
      <sheetName val="Ejercicio Portafolio"/>
      <sheetName val="Rend. financieros"/>
      <sheetName val="Contingencias"/>
      <sheetName val="Resumen TES Convenidas"/>
      <sheetName val="TES Convenidas"/>
      <sheetName val="Comparación Tributarios"/>
      <sheetName val="Comparación Servicio Deuda"/>
      <sheetName val="Ahorro TES"/>
      <sheetName val="Flujo Tesorería"/>
      <sheetName val="P_D ingresos"/>
      <sheetName val="EPS"/>
      <sheetName val="IPM"/>
      <sheetName val="Histórico Predial"/>
      <sheetName val="SitaCat"/>
      <sheetName val="MADRE"/>
      <sheetName val="RecTot"/>
      <sheetName val="Dpto"/>
      <sheetName val=" "/>
      <sheetName val="TarEfec"/>
      <sheetName val="VarCat"/>
      <sheetName val="CatPreTot"/>
      <sheetName val="Reten social"/>
      <sheetName val="Admin"/>
      <sheetName val="Prof"/>
      <sheetName val="Coord"/>
      <sheetName val="Sup-Tec"/>
      <sheetName val="Otros"/>
      <sheetName val="Conven"/>
      <sheetName val="Pr 2003"/>
      <sheetName val="Prest"/>
      <sheetName val="Estadist"/>
      <sheetName val="EP y CdeA"/>
      <sheetName val="Trab Of"/>
      <sheetName val="Costo"/>
      <sheetName val="i"/>
      <sheetName val="Dinam inic"/>
      <sheetName val="modific"/>
      <sheetName val="RESUMENV"/>
      <sheetName val="VIGP"/>
      <sheetName val="RESUMENCXP"/>
      <sheetName val="PROPIOSCXP"/>
      <sheetName val="NACIONCXP"/>
      <sheetName val="RESUMENR"/>
      <sheetName val="PROPIOSR"/>
      <sheetName val="NACIONR"/>
      <sheetName val="BDGOBLOCAL"/>
      <sheetName val="BDEMPLOCAL"/>
      <sheetName val="RESUMENLG"/>
      <sheetName val="RESUMENLE"/>
      <sheetName val="Resumen x Entidades"/>
      <sheetName val="FMI DEPARTAMENTOS"/>
      <sheetName val=" FMI MUNICIPIOS"/>
      <sheetName val="FMI FNR"/>
      <sheetName val="FMI EMPRESAS"/>
      <sheetName val="MUNICIPIOS"/>
      <sheetName val="DEPARTAM"/>
      <sheetName val="LICORERA"/>
      <sheetName val="EMPTERRI"/>
      <sheetName val="FNR"/>
      <sheetName val="EJEC. REGALIAS"/>
      <sheetName val="REZAGO FNR"/>
      <sheetName val="DEUDA FLOTANTE-FNR"/>
      <sheetName val="FNR-PROYECCIONES"/>
      <sheetName val="FNR-LEY 756"/>
      <sheetName val="VERIFICACION NETEO2"/>
      <sheetName val="SISTEMA GRAL.PART."/>
      <sheetName val="COMPARATIVO FMI-PF"/>
      <sheetName val="COMPARATIVO FMI-PF $MM"/>
      <sheetName val="FNR-PROYECCIONES MFMP"/>
      <sheetName val="ModDeuda"/>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faep (2)"/>
      <sheetName val="DEUDA FLOTANTE fnr"/>
      <sheetName val="FNR reducc"/>
      <sheetName val="FMI redu2)"/>
      <sheetName val="EJECUCION FAEP"/>
      <sheetName val="RESUMEN FMI DEPARTAMENTOS"/>
      <sheetName val="RESUMEN FMI MUNICIPIOS"/>
      <sheetName val="RESUMEN FMI FNR"/>
      <sheetName val="fn version1"/>
      <sheetName val="CUADRO No 4"/>
      <sheetName val="BASE 2006 - 2012"/>
      <sheetName val="PREANT1"/>
      <sheetName val="LIQUI-TRANSF"/>
      <sheetName val="LIQUI_TRANSF"/>
      <sheetName val="INDICADDIST"/>
      <sheetName val="DISTRIBVTAS"/>
      <sheetName val="PROVYOTF"/>
      <sheetName val="MFISICA"/>
      <sheetName val="Inv"/>
      <sheetName val="O&amp;A"/>
      <sheetName val="calendar"/>
      <sheetName val="WS CLEAN"/>
      <sheetName val="RICS NUEVA HOJA DIARIA"/>
      <sheetName val="HOJA DIARIA NUEVA"/>
      <sheetName val="Gasolina de temporada"/>
      <sheetName val="Current"/>
      <sheetName val="cuadro7"/>
      <sheetName val="PLANOJUL13"/>
      <sheetName val="ingresos (Uribe)"/>
      <sheetName val="gastos (Uribe)"/>
      <sheetName val="cambios déficit"/>
      <sheetName val="DNP Vs proyec"/>
      <sheetName val="ZARATE"/>
      <sheetName val="SGP"/>
      <sheetName val="detalle transf modgobie"/>
      <sheetName val="FONDOS ESPECIALES ARREGLADA"/>
      <sheetName val="RECLASIF. DEUDA"/>
      <sheetName val="Validador deuda"/>
      <sheetName val="Pensiones Funcional Nación"/>
      <sheetName val="NACION PENSIONES"/>
      <sheetName val="DNP Vs proyec (mar 10)"/>
      <sheetName val="ESCENARIOS "/>
      <sheetName val="resumen (escen 10 mar)"/>
      <sheetName val="FUNCIONAMIENTO 1 (mar 10)"/>
      <sheetName val="INVERSION 1 (mar 10)"/>
      <sheetName val="TOTAL 1 (mar 10)"/>
      <sheetName val="FUNCIONAMIENTO 2 (mar 10)"/>
      <sheetName val="INVERSION 2 (mar 10)"/>
      <sheetName val="TOTAL 2 (mar 10)"/>
      <sheetName val="DEC TOMADAS (mar 10)"/>
      <sheetName val="DEC TRAMITE (2) (mar 10)"/>
      <sheetName val="GNC CONFIS  vs mar 10"/>
      <sheetName val="OPERTESO"/>
      <sheetName val="por Cuenta"/>
      <sheetName val="OPERTESO (DGPPN)"/>
      <sheetName val="REZAGOactual"/>
      <sheetName val="transf pensionesConfis marzo 3"/>
      <sheetName val="perdidasnac"/>
      <sheetName val="fosyga"/>
      <sheetName val="res nación postRuedaPrens"/>
      <sheetName val="res nación postRuedaPrens (2)"/>
      <sheetName val="Bucaramanga"/>
      <sheetName val="Bogotá"/>
      <sheetName val="Cundinamarca"/>
      <sheetName val="Caldas"/>
      <sheetName val="Cali"/>
      <sheetName val="Manizales"/>
      <sheetName val="Medellin"/>
      <sheetName val="Risaralda"/>
      <sheetName val="Todas"/>
      <sheetName val="Cuadro SAlida 2002"/>
      <sheetName val="Fosit Bogotá 2001"/>
      <sheetName val="Fosit 2001"/>
      <sheetName val="Salida Bogotá 2001 - 2002"/>
      <sheetName val="dtfcol92-96"/>
      <sheetName val="SEMOC"/>
      <sheetName val="1"/>
      <sheetName val="2"/>
      <sheetName val="3"/>
      <sheetName val="Cuadros Grales"/>
      <sheetName val="Base"/>
      <sheetName val="Pob afro"/>
      <sheetName val="Pobla"/>
      <sheetName val="Matrícula"/>
      <sheetName val="Mat afro"/>
      <sheetName val="Matric"/>
      <sheetName val="Icfes afro"/>
      <sheetName val="Icfes oficial 03 afro"/>
      <sheetName val="Acu y Alc"/>
      <sheetName val="Acu y Alc Afro"/>
      <sheetName val="AcyAl"/>
      <sheetName val="Salud Afro 1"/>
      <sheetName val="Sal Afro 2"/>
      <sheetName val="Sal"/>
      <sheetName val="Sal1"/>
      <sheetName val="TD Sal"/>
      <sheetName val="Salidas"/>
      <sheetName val="Gráfico4"/>
      <sheetName val="Gráfico5"/>
      <sheetName val="Gráfico6"/>
      <sheetName val="Gráfico7"/>
      <sheetName val="Gráfico8"/>
      <sheetName val="Gráfico9"/>
      <sheetName val="Gráfico10"/>
      <sheetName val="Gráfico11"/>
      <sheetName val="Gráfico12"/>
      <sheetName val="Gráfico13"/>
      <sheetName val="Gráfico14"/>
      <sheetName val="Gráfico15"/>
      <sheetName val="Gráfico16"/>
      <sheetName val="Gráfico17"/>
      <sheetName val="Gráfico18"/>
      <sheetName val="Dat Sal"/>
      <sheetName val="due dilligence"/>
      <sheetName val="Ingresos00"/>
      <sheetName val="Pagos00"/>
      <sheetName val="Financiamiento00"/>
      <sheetName val="opetesorer"/>
      <sheetName val="CAIDAINGRESOS"/>
      <sheetName val="caidaTRAS.TERRIT"/>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 val="ISS"/>
      <sheetName val="MAGI"/>
      <sheetName val="CAJANAL"/>
      <sheetName val="CAPRECOM"/>
      <sheetName val="FSP"/>
      <sheetName val="totaleses"/>
      <sheetName val="luiscarlosgalan"/>
      <sheetName val="JOSEPADILLA"/>
      <sheetName val="FRANCISCODEPAULA"/>
      <sheetName val="RAFAELURIBE"/>
      <sheetName val="RITAARANGO"/>
      <sheetName val="ANTONINARIÑO"/>
      <sheetName val="POLICARPASALAVARIETA"/>
      <sheetName val="O.Enti"/>
      <sheetName val="FM"/>
      <sheetName val="FN"/>
      <sheetName val="PN"/>
      <sheetName val="CASUB"/>
      <sheetName val="CON"/>
      <sheetName val="SEG MENSUAL 2003"/>
      <sheetName val="Tasa de Cambio"/>
      <sheetName val="nombres"/>
      <sheetName val="Base Precios"/>
      <sheetName val="Producción Pto"/>
      <sheetName val="Producción"/>
      <sheetName val="PRDC. NAL. DE CRUDOS"/>
      <sheetName val="BAL.VOL.CRUDO PAÍS"/>
      <sheetName val="BAL.VOL.CRUDO ECP"/>
      <sheetName val="COMERCIAL (KBD)"/>
      <sheetName val="COMERCIAL JUNIO presse(US$  BL)"/>
      <sheetName val="COMERCIAL JUNIO (MUS$)"/>
      <sheetName val="INGR. MILLARDOS"/>
      <sheetName val="VOLUMENESVTASNLES(P)"/>
      <sheetName val="preciosREGUVTASNLES (Q)"/>
      <sheetName val="ingresosregulado"/>
      <sheetName val="transporteejecutado"/>
      <sheetName val="OTROS INGRESOS"/>
      <sheetName val="ingrsos gas 2"/>
      <sheetName val="COMPRAS CRUDOS Y PRODUCTOS"/>
      <sheetName val="COMPRA GAS"/>
      <sheetName val="balance vol. gas"/>
      <sheetName val="bolsaANTIGUA"/>
      <sheetName val="IGBC"/>
      <sheetName val="REZAGO  PF"/>
      <sheetName val="REZAGO anterior"/>
      <sheetName val="REZAGOantes de carta 105"/>
      <sheetName val="CONTRALORIA"/>
      <sheetName val="TOTAL UNIVERSIDADES"/>
      <sheetName val="REP_EPG034_EjecucionPresupu (2"/>
      <sheetName val="PRY 2020 NACION FUNC"/>
      <sheetName val="Eje Transf"/>
      <sheetName val="BASE ACTUAL"/>
      <sheetName val="TD-AMC (Sector)"/>
      <sheetName val="TD-AMC (Agregado)"/>
      <sheetName val="TD-Entidad (Agregado)"/>
      <sheetName val="TD-Entidad (Desagregado)"/>
      <sheetName val="TD-Entidad (17-18)"/>
      <sheetName val="Historicos"/>
      <sheetName val="Historico-Variaciones"/>
      <sheetName val="TOTAL SPPS"/>
      <sheetName val="AGRO"/>
      <sheetName val="CULTURA"/>
      <sheetName val="DEFENSA"/>
      <sheetName val="DEPORTE"/>
      <sheetName val="EDUCACION"/>
      <sheetName val="EMPLEO"/>
      <sheetName val="HACIENDA"/>
      <sheetName val="INCLUSION"/>
      <sheetName val="ORGANISMOS"/>
      <sheetName val="PRESIDENCIA"/>
      <sheetName val="REGISTRADURIA"/>
      <sheetName val="TRABAJO"/>
      <sheetName val="Adicion17-Carta1"/>
      <sheetName val="TopesPresupuestales"/>
      <sheetName val="AntePL18"/>
      <sheetName val="Rest Tierras"/>
      <sheetName val="MinCultura"/>
      <sheetName val="Antrop e Hist"/>
      <sheetName val="Archivo Gral"/>
      <sheetName val="Caro y Cuervo"/>
      <sheetName val="Caja Militar"/>
      <sheetName val="Caja Policia"/>
      <sheetName val="Club Militar"/>
      <sheetName val="Hospital Militar"/>
      <sheetName val="Coldeportes"/>
      <sheetName val="MinEducacion"/>
      <sheetName val="INCI"/>
      <sheetName val="INSOR"/>
      <sheetName val="Int Cesar"/>
      <sheetName val="Int San Andres"/>
      <sheetName val="Int Simon Rodrig"/>
      <sheetName val="Int Tolimense"/>
      <sheetName val="Tecnico Central"/>
      <sheetName val="ESAP"/>
      <sheetName val="UGPP"/>
      <sheetName val="DPS"/>
      <sheetName val="Unidad Victimas"/>
      <sheetName val="Centro Memoria"/>
      <sheetName val="Defensoria"/>
      <sheetName val="Procuraduria"/>
      <sheetName val="Inst Estudios"/>
      <sheetName val="Reintegracion"/>
      <sheetName val="Registraduria Nal"/>
      <sheetName val="F Registraduria"/>
      <sheetName val="CNE"/>
      <sheetName val="MinSalud + Dir Fondos"/>
      <sheetName val="MinSalud"/>
      <sheetName val="Dir Admon Fondos"/>
      <sheetName val="Dermatologico"/>
      <sheetName val="F Congreso"/>
      <sheetName val="F Estupefacientes"/>
      <sheetName val="F Ferrocarriles"/>
      <sheetName val="INS"/>
      <sheetName val="Inst Cancerolo"/>
      <sheetName val="Invima"/>
      <sheetName val="Sanat - Agua"/>
      <sheetName val="Sanat - Contratacion"/>
      <sheetName val="SuperSalud"/>
      <sheetName val="MinTrabajo"/>
      <sheetName val="Org Solidarias"/>
      <sheetName val="Serv Empleo"/>
      <sheetName val="SuperSubsidio"/>
      <sheetName val="TOTAL UNIVERSIDADES (2)"/>
      <sheetName val="Distribución"/>
      <sheetName val="Distribución (2)"/>
      <sheetName val="Distribución (3)"/>
      <sheetName val="Distribución (4)"/>
      <sheetName val="Distribución (5)"/>
      <sheetName val="UP2017"/>
      <sheetName val="TD"/>
      <sheetName val="PROYECTO 2017"/>
      <sheetName val="Base 2014-2016"/>
      <sheetName val="Vigencia"/>
      <sheetName val="C x P"/>
      <sheetName val="PAE  UV"/>
      <sheetName val="PAE "/>
      <sheetName val="F&amp;U MEN-SGP"/>
      <sheetName val="ACUERDO FECODE"/>
      <sheetName val="ICETEX"/>
      <sheetName val="SGP 2006-2018"/>
      <sheetName val="2% END"/>
      <sheetName val="AP.NAC (28-06-2017) "/>
      <sheetName val="PARA INGRESOS"/>
      <sheetName val="INGRESOS-EDUCACION"/>
      <sheetName val="INGRESOS-CULTURA"/>
      <sheetName val="PARA INGRESOS (2)"/>
      <sheetName val="Indígenas"/>
      <sheetName val="Indígenas (OPT)"/>
      <sheetName val="Afrodescendientes"/>
      <sheetName val="Afrodescendientes (OPT)"/>
      <sheetName val="Médicos Ley 100"/>
      <sheetName val="Médicos Ley 100 (OPT)"/>
      <sheetName val="Rrom"/>
      <sheetName val="Rrom (OPT)"/>
      <sheetName val="Discapacitados"/>
      <sheetName val="Víctimas"/>
      <sheetName val="Víctimas (OPT)"/>
      <sheetName val="Mejores Bachilleres"/>
      <sheetName val="Saber PRO Nacional"/>
      <sheetName val="Saber PRO Internacional"/>
      <sheetName val="Excelencia Docente"/>
      <sheetName val="Excelencia Docente (OPT)"/>
      <sheetName val="Condonación Saber Pro 100%"/>
      <sheetName val="Subsidio Sostenimiento"/>
      <sheetName val="Condonación 25% grad."/>
      <sheetName val="CALCULO SUBSIDIO TASA 2018"/>
      <sheetName val="0-Recursos-ICETEX"/>
      <sheetName val="PROGR. GASTOS MEN"/>
      <sheetName val="MEN A 31 DIC. 2013"/>
      <sheetName val="MEN - ENERO A 30 DE ABRIL 2014"/>
      <sheetName val="PLANTA MEN A PRECIOS 2014"/>
      <sheetName val="func real"/>
      <sheetName val="AP.NAC (2.44%)(09-05-14) "/>
      <sheetName val="ARTICULO 87 (09-05-14)"/>
      <sheetName val="Fondos Esp. y Rent. Parafisc."/>
      <sheetName val="RiskSim"/>
      <sheetName val="COMBINADO BASE + VF"/>
      <sheetName val="BASE INICIAL"/>
      <sheetName val="REVISION GPmS"/>
      <sheetName val="MGMP- FOMAG 2018-2022"/>
      <sheetName val="NECESIDADES MEN"/>
      <sheetName val="Cálculo aportes FOMAG 2018-2022"/>
      <sheetName val="Balance SGP Edu"/>
      <sheetName val="ProyenómpensaFOMAG"/>
      <sheetName val="Inversiónmen"/>
      <sheetName val="ICETEX-2019 ajustado UV"/>
      <sheetName val="FOMAG"/>
      <sheetName val="Distribución aportes"/>
      <sheetName val="FOMAGajustada"/>
      <sheetName val="Presupuesto 2017"/>
      <sheetName val="CON 7.77%"/>
      <sheetName val="CON 6.5%"/>
      <sheetName val="ENERO 2019"/>
      <sheetName val="tabla"/>
      <sheetName val="censo"/>
      <sheetName val="CED 062"/>
      <sheetName val="madres catolicas"/>
      <sheetName val="ANJOSU"/>
      <sheetName val="retiros 2012"/>
      <sheetName val="temporal"/>
      <sheetName val="nueva granada"/>
      <sheetName val="CASTILLO LA ALBORAYA"/>
      <sheetName val="SAN GABRIEL"/>
      <sheetName val="INEDIFI"/>
      <sheetName val="san vicente de paul"/>
      <sheetName val="pestalozzi"/>
      <sheetName val="experiencias"/>
      <sheetName val="tecnico de comercio"/>
      <sheetName val="eduardo santos"/>
      <sheetName val="cañahuate"/>
      <sheetName val="las flores"/>
      <sheetName val="san salvador"/>
      <sheetName val="santa magdalena sofia"/>
      <sheetName val="pies descalzos"/>
      <sheetName val="LOS LAURELES "/>
      <sheetName val="Hoja1 (3)"/>
      <sheetName val="bd"/>
      <sheetName val="mejora"/>
      <sheetName val="planta"/>
      <sheetName val="ENE- AGOS CON EJECUCIÓN"/>
      <sheetName val="SEP - DIC CON PROYECCIÓN"/>
      <sheetName val="PROYECCION HE REAL"/>
      <sheetName val="PROYECCION HE EJERCICIO"/>
      <sheetName val="Proyeccion final"/>
      <sheetName val="PROYECCION HE EJERCICIO (2)"/>
      <sheetName val="IED DEL CARIBE"/>
      <sheetName val="LAS NUBES"/>
      <sheetName val="CEB 103"/>
      <sheetName val="hilda"/>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 val="Hoja 1"/>
      <sheetName val="RESUMEN DEFICIT"/>
      <sheetName val="PROPUESTA EXTINCION DE DOMINIO"/>
      <sheetName val="ESCRIBIENTES"/>
      <sheetName val="GLOBAL CARGOS DESCONGESTION"/>
      <sheetName val="JOSE I. DE MARQUEZ"/>
      <sheetName val="PROYCARGOS2002"/>
      <sheetName val="PROYCARGOS2001"/>
      <sheetName val="UNIDAD 08"/>
      <sheetName val="CONSOLIDADO 08"/>
      <sheetName val="Unidad082002"/>
      <sheetName val="Tabla Otra 1999"/>
      <sheetName val="Tabla Otra 2000"/>
      <sheetName val="Interna 2000"/>
      <sheetName val="Otra Deuda Interna"/>
      <sheetName val="Base Saldo"/>
      <sheetName val="Tabla Saldo 99"/>
      <sheetName val="Tabla Col 99"/>
      <sheetName val="Tabla Col 00"/>
      <sheetName val="FN 99"/>
      <sheetName val="FN 00"/>
      <sheetName val="FN 01"/>
      <sheetName val="FN 02"/>
      <sheetName val="FN 03"/>
      <sheetName val="FN 04"/>
      <sheetName val="FN 05"/>
      <sheetName val="FN 06"/>
      <sheetName val="FN 07"/>
      <sheetName val="XPA90"/>
      <sheetName val="TASAS"/>
      <sheetName val="DIARIO"/>
      <sheetName val="ITCR FIN DE"/>
      <sheetName val="GRAFICO ITCR (IPP)"/>
      <sheetName val="GRAFICO ITCR (IPC)"/>
      <sheetName val="ITCRIPC(NT)"/>
      <sheetName val="ITCRIPP(NT)"/>
      <sheetName val="EST. IPM - IPC"/>
      <sheetName val="grfipc"/>
      <sheetName val="ITCRIPP(T)"/>
      <sheetName val="ITCRIPC(T)"/>
      <sheetName val="revista"/>
      <sheetName val="ITCRFMI"/>
      <sheetName val="ITCR(TR-NTR)"/>
      <sheetName val="RESULTADOS"/>
      <sheetName val="GRAFICO ITCR"/>
      <sheetName val="Recuperado_Hoja1 (6)"/>
      <sheetName val="Bquilla"/>
      <sheetName val="Riohacha"/>
      <sheetName val="Maicao"/>
      <sheetName val="Sta Marta"/>
      <sheetName val="San Andres"/>
      <sheetName val="REGIONAL"/>
      <sheetName val="DIRECTIVOS"/>
      <sheetName val="Costo planta actual 2013 1"/>
      <sheetName val="Actual 2013 copia"/>
      <sheetName val="Actual 2013 copia Unit"/>
      <sheetName val="AJUSTES PLANTA"/>
      <sheetName val="COSTOS CONSOLIDADO"/>
      <sheetName val="ACTUAL Q SIGUE"/>
      <sheetName val="NEW FEBRERO 14"/>
      <sheetName val="NEW JULIO 14"/>
      <sheetName val="NEW NOVIEMBRE 14"/>
      <sheetName val="Comparativo 2014 (Gradual)"/>
      <sheetName val="Resumen Planta por concepto "/>
      <sheetName val="Planta 2013 Ana C"/>
      <sheetName val="RESUMEN PLANTA"/>
      <sheetName val="PLANTA FGN (CARGOS VARIABLES)"/>
      <sheetName val="PARAMETROS"/>
      <sheetName val="CARGOS CTI"/>
      <sheetName val="Hoja8"/>
      <sheetName val="ESCENARIOS NUEVOS CARGOS 15-16"/>
      <sheetName val="2016 5%"/>
      <sheetName val="Costo 18 sept."/>
      <sheetName val="PLANTA Actual (22mil)+Nuevos "/>
      <sheetName val="PLANTA FGN (nuevos 1371) 2014"/>
      <sheetName val="PLANTA FGN (26.601 CARGOS)"/>
      <sheetName val="PLANTA FGN (960 CARGOS)"/>
      <sheetName val="PLANTA FGN (2015_27.063)"/>
      <sheetName val="PLANTA FGN (1275 CARGOS)"/>
      <sheetName val="COSTO BONIFICACIONES (2014-18) "/>
      <sheetName val="PASAN 2015"/>
      <sheetName val="NEW FEBRERO 15 (2)"/>
      <sheetName val="NEW FEBRERO 2015"/>
      <sheetName val="NEW 2015 JUNIO "/>
      <sheetName val="2015 (12 MESES)"/>
      <sheetName val="PASAN 2016"/>
      <sheetName val="NEW 2016 "/>
      <sheetName val="NEW NOV 2016"/>
      <sheetName val="2016 (12 meses)"/>
      <sheetName val="Comprobación 2014"/>
      <sheetName val="TODOS LOS CARGOS con ajustes"/>
      <sheetName val="PLANTA 2017"/>
      <sheetName val="PLANTA 2018"/>
      <sheetName val="BONIFICACIONES (2014-2018)"/>
      <sheetName val="Gastos Generales"/>
      <sheetName val="Planta 22608 Cargos Pl1058"/>
      <sheetName val="Hoja7"/>
      <sheetName val="Cargos"/>
      <sheetName val="Indicadores inflación"/>
      <sheetName val="Gráficos"/>
      <sheetName val="Resumen gráficos"/>
      <sheetName val="devaluación"/>
      <sheetName val="Indicadores inflación IPC-08"/>
      <sheetName val="Componentes IPC-08"/>
      <sheetName val="Componentes IPC-98"/>
      <sheetName val="Help"/>
      <sheetName val="Cover page"/>
      <sheetName val="Level of government"/>
      <sheetName val="HF report_Stat I"/>
      <sheetName val="Statement I_Accrual"/>
      <sheetName val="Table1_A"/>
      <sheetName val="Table2_A"/>
      <sheetName val="Table3_A"/>
      <sheetName val="Table4_A"/>
      <sheetName val="Table5_A"/>
      <sheetName val="Table6_A"/>
      <sheetName val="Table6_A_additional"/>
      <sheetName val="Integrated Balance Sheet"/>
      <sheetName val="Resultados PGN"/>
      <sheetName val="HF report_Stat II"/>
      <sheetName val="Statement II_Cash"/>
      <sheetName val="Stat II_CGN"/>
      <sheetName val="Table1_C"/>
      <sheetName val="Table2_C"/>
      <sheetName val="Table3_C"/>
      <sheetName val="Table6_C"/>
      <sheetName val="Table6_C_additional"/>
      <sheetName val="HF report_Balance sheet"/>
      <sheetName val="Agregado"/>
      <sheetName val="1-AUTORIZACION"/>
      <sheetName val="011999"/>
      <sheetName val="021999"/>
      <sheetName val="031999"/>
      <sheetName val="041999"/>
      <sheetName val="011998"/>
      <sheetName val="021998"/>
      <sheetName val="031998"/>
      <sheetName val="041998"/>
      <sheetName val="IPC"/>
      <sheetName val="EMPALMES"/>
      <sheetName val="WPI"/>
      <sheetName val="Codes"/>
      <sheetName val="Compare"/>
      <sheetName val="Table1"/>
      <sheetName val="Table2"/>
      <sheetName val="Table3"/>
      <sheetName val="Table4"/>
      <sheetName val="Previous"/>
      <sheetName val="ControlSheet"/>
      <sheetName val="Weights"/>
      <sheetName val="Sheet1"/>
      <sheetName val="Sheet2"/>
      <sheetName val="Sheet3"/>
      <sheetName val="TRIBUTARIOS DIAN"/>
      <sheetName val="PAGOS"/>
      <sheetName val="REVISI METAS"/>
      <sheetName val="PAC-REAL"/>
      <sheetName val="GESTION DIAN"/>
      <sheetName val="MENSUAL DIAN"/>
      <sheetName val=" DESE PROGR. 2000(MENs)"/>
      <sheetName val="FN 00 "/>
      <sheetName val="INVERSION NO"/>
      <sheetName val="SERVICIO DEUDA EXTERNA NO"/>
      <sheetName val="SERVICIO DEUDA INTERNA NO"/>
      <sheetName val="ENDEUDAMIENTO NO"/>
      <sheetName val="Formato Largo NO"/>
      <sheetName val="Metas PAC NO"/>
      <sheetName val=" Cuadro Financiamiento NO"/>
      <sheetName val="deuda flotante NO"/>
      <sheetName val="inversión NO"/>
      <sheetName val="TES1 NO"/>
      <sheetName val="RENDIM.TESORERIA NO"/>
      <sheetName val="TRANSFERENCIAS NO"/>
      <sheetName val="Flujo de Trabajo"/>
      <sheetName val="Fondos $"/>
      <sheetName val="Fondos US"/>
      <sheetName val="Fondos $+US"/>
      <sheetName val="Proy con Carta"/>
      <sheetName val="Aprop Detalle x Sector"/>
      <sheetName val="Detalle Ppto 10-12 Vrs"/>
      <sheetName val="Detalle Ppto 10-12"/>
      <sheetName val="Detalle Ppto"/>
      <sheetName val="Detalle Ppto Valores"/>
      <sheetName val="LISTA"/>
      <sheetName val="PGN"/>
      <sheetName val="Sector 11-12"/>
      <sheetName val="Propios x Entidad"/>
      <sheetName val="Ppales Trans"/>
      <sheetName val="Resto Transf"/>
      <sheetName val="Plano 31 de Dic"/>
      <sheetName val="PGN Nacion-Propios"/>
      <sheetName val="PGN Sectorial"/>
      <sheetName val="PGN x Subsector"/>
      <sheetName val="Aplazamiento"/>
      <sheetName val="X Subsector"/>
      <sheetName val="X Subsector Tip Gas"/>
      <sheetName val="X Situacion"/>
      <sheetName val="DetallexSectorXEntidad"/>
      <sheetName val="Ministerios"/>
      <sheetName val="Asociados a Nomina"/>
      <sheetName val="Ejecucion"/>
      <sheetName val="Ppto Inicial"/>
      <sheetName val="Total 2011 x Entidad"/>
      <sheetName val="Propios"/>
      <sheetName val="SGP SECTOR"/>
      <sheetName val="DowJones"/>
      <sheetName val="IGBC empalmado"/>
      <sheetName val="Real (2)"/>
      <sheetName val="DATOSSEM"/>
      <sheetName val="C-TISEMA"/>
      <sheetName val="Margen"/>
      <sheetName val="TIMENSUAL"/>
      <sheetName val="DATOSMENS"/>
      <sheetName val="Real"/>
      <sheetName val="Ministro"/>
      <sheetName val="TBSSEM"/>
      <sheetName val="COLObancos"/>
      <sheetName val="Libor"/>
      <sheetName val="Entidades_Actual"/>
      <sheetName val="TD_Actual"/>
      <sheetName val="Entidades_Nuevo"/>
      <sheetName val="TD_Nuevo"/>
      <sheetName val="salida"/>
      <sheetName val="Gráfico básica"/>
      <sheetName val="cuadro6A"/>
      <sheetName val="1954 - 2005"/>
      <sheetName val="indicadores hdo"/>
      <sheetName val="CUADRO CONGRESO"/>
      <sheetName val="deuda priv amort. LP no financ."/>
      <sheetName val="amortizacion LEASING"/>
      <sheetName val="Detalle Prepagos"/>
      <sheetName val="RESUMEN GTE"/>
      <sheetName val="RESUM GTE % PIB"/>
      <sheetName val="SALIDA CON SUPUESTOS"/>
      <sheetName val="Resumen chequeo"/>
      <sheetName val="interés implícito"/>
      <sheetName val="cuadro ignacio"/>
      <sheetName val="EXTERNO US$"/>
      <sheetName val="ENCUESTAS"/>
      <sheetName val="titularización"/>
      <sheetName val="ORDEN"/>
      <sheetName val="TEMARIO"/>
      <sheetName val="Nomina (Detalle)"/>
      <sheetName val="RESUMEN NOMINA"/>
      <sheetName val="EjecucionPresupuesta2014"/>
      <sheetName val="PGN 2015-2026"/>
      <sheetName val="Costo Anual"/>
      <sheetName val="VI.1.2 - Nivelacion Vs Agencias"/>
      <sheetName val="IV.1 - IV.2 - E. Territoriales"/>
      <sheetName val="VI.1.1 - Aumento Salarial"/>
      <sheetName val="VI.2 - Prima Técnica"/>
      <sheetName val="VI.7 - Vacaciones"/>
      <sheetName val="Planta, Jornada y Personal"/>
      <sheetName val="I.1 - Laboralizacion Contratist"/>
      <sheetName val="III.2 - Prestacion Servicios"/>
      <sheetName val="Bienestar, Capacitacion y Estim"/>
      <sheetName val="VI.5 - Servicio Transp."/>
      <sheetName val="VI. 6 - Sub Transp Desplaz"/>
      <sheetName val="VI. 8.1 - Apoyo Educativo"/>
      <sheetName val="VI. 9 - Centro Formacion"/>
      <sheetName val="Sueldo Magistrados 2005"/>
      <sheetName val="Sueldo Magistrados 2004"/>
      <sheetName val="Sueldo Magistrados 2003"/>
      <sheetName val="Sueldo Magistrados 2002"/>
      <sheetName val="Sueldo Magistrados 2001"/>
      <sheetName val="Sueldo Magistrados 2000"/>
      <sheetName val="Sueldo Magistrados 1999"/>
      <sheetName val="Sueldo Magistrados 2006"/>
      <sheetName val="Sueldo Magistrados 2007"/>
      <sheetName val="Sueldo Magistrados 2008"/>
      <sheetName val="Sueldo Magistrados 2009"/>
      <sheetName val="ACOGIDOS 02 Y 08"/>
      <sheetName val="ACOGIDOS UE08"/>
      <sheetName val="Grados Dec 724 - 2009 DEAJ"/>
      <sheetName val="Grados Dec 722 - 2009 No Acogid"/>
      <sheetName val="Grados Decreto 723 - 2009"/>
      <sheetName val="SUELDO 2009"/>
      <sheetName val="BASEvf"/>
      <sheetName val="BASEds"/>
      <sheetName val="Combust"/>
      <sheetName val="Combust02CON"/>
      <sheetName val="Combust02DEAJ"/>
      <sheetName val="SerPúb"/>
      <sheetName val="SerPúb02CON"/>
      <sheetName val="SerPúb02DEAJ"/>
      <sheetName val="ViatGast"/>
      <sheetName val="CompEquip02CON"/>
      <sheetName val="CompEquip02DEAJ"/>
      <sheetName val="MatSum02CON"/>
      <sheetName val="MatSum02DEAJ"/>
      <sheetName val="MatSum03"/>
      <sheetName val="MatSum04"/>
      <sheetName val="MatSum05"/>
      <sheetName val="Mant02CON"/>
      <sheetName val="Mant02DEAJ"/>
      <sheetName val="Mant03"/>
      <sheetName val="Mant04"/>
      <sheetName val="Mant05"/>
      <sheetName val="Arrend02"/>
      <sheetName val="Arrend03"/>
      <sheetName val="Arrend04"/>
      <sheetName val="Arrend05"/>
      <sheetName val="ImprPubl02CON"/>
      <sheetName val="ImprPubl02DEAJ"/>
      <sheetName val="ImprPubl03"/>
      <sheetName val="ImprPubl04"/>
      <sheetName val="ImprPubl05"/>
      <sheetName val="ComTrasCON"/>
      <sheetName val="ComTras02DEAJ"/>
      <sheetName val="ComTras03"/>
      <sheetName val="ComTras04"/>
      <sheetName val="ComTras05"/>
      <sheetName val="Impues02CON"/>
      <sheetName val="Impues02DEAJ"/>
      <sheetName val="Impues03"/>
      <sheetName val="Impues04"/>
      <sheetName val="Impues05"/>
      <sheetName val="Segur02"/>
      <sheetName val="Propuesta 24.251 Cargos"/>
      <sheetName val="Planta Entidad  2016"/>
      <sheetName val="DecretoV1"/>
      <sheetName val="Decretov2"/>
      <sheetName val="Decretov3"/>
      <sheetName val="Deficit"/>
      <sheetName val="Deficit MHCP"/>
      <sheetName val="INFLEXINVERSION"/>
      <sheetName val="ENERO CRP 2019 "/>
      <sheetName val="ENERO OBLIGACIÓN 2019"/>
      <sheetName val="ENERO PAGO 2019 "/>
      <sheetName val="FEBRERO CRP 2019-AJUSTADO"/>
      <sheetName val="FEBRERO OBLIGACIÓN 2019"/>
      <sheetName val="MARZO CRP 2019"/>
      <sheetName val="MARZOOBLIGACIÓN 2019"/>
      <sheetName val="ABRIL CRP 2019 "/>
      <sheetName val="ABRIL OBLIGACIÓN 2019"/>
      <sheetName val="MAYO CRP 2019"/>
      <sheetName val="Febrero 2019"/>
      <sheetName val="Marzo 2019"/>
      <sheetName val="Abril 2019"/>
      <sheetName val="Mayo 2019"/>
      <sheetName val="Total_IES"/>
      <sheetName val="concurrencia"/>
      <sheetName val="UNIVERISIDAES"/>
      <sheetName val="concurrencia (2)"/>
      <sheetName val="Ejec. Pptal Agregada Enero"/>
      <sheetName val="Resumen Enero"/>
      <sheetName val="Ejec. Pptal Agregada Febrero"/>
      <sheetName val="Resumen Febrero"/>
      <sheetName val="Ejec. Pptal Agragado Marzo"/>
      <sheetName val="Resumen marzo"/>
      <sheetName val="Ejec. Pptal Abril"/>
      <sheetName val="Presupuesto E. Superior Marzo"/>
      <sheetName val="Omaira"/>
      <sheetName val="Robles"/>
      <sheetName val="Jovenes de Paz"/>
      <sheetName val="Formación Postgrado Docente"/>
      <sheetName val="Educación rural"/>
      <sheetName val="Fuentes &amp; Usos 2018-2019"/>
      <sheetName val="Fuentes &amp; Usos 2019"/>
      <sheetName val="Ftes &amp; Usos Resumen"/>
      <sheetName val="Ftes &amp; Usos Total Presupuesto"/>
      <sheetName val="Detalle Funcionamiento"/>
      <sheetName val="Detalle Inversión"/>
      <sheetName val="RES00001 "/>
      <sheetName val="DECRETO2467"/>
      <sheetName val="FUNCIONAMIENTO COMPLETO"/>
      <sheetName val="PLANTA 2016"/>
      <sheetName val=" VACANTES 2017"/>
      <sheetName val="NOMINA 2017"/>
      <sheetName val="PROY A JUNIO 18 PLANTARECLD (2"/>
      <sheetName val="Planta 407 cargos-Planta ESAP"/>
      <sheetName val="Planta407carg ESAPprec2018"/>
      <sheetName val="Planta407carg ESAPprec2019 4,5%"/>
      <sheetName val="NÓMINA A28 FEBRE-2019"/>
      <sheetName val="NOMINASEDECENT2014-dec199"/>
      <sheetName val="PROYEC A MAYO 21 NÓMINA"/>
      <sheetName val="Planta407carg ESAP-2019directiv"/>
      <sheetName val="PROYEC A MAYO 21 PLANTA"/>
      <sheetName val="NÓMINA A28 FEBRE-2019 DEC1011"/>
      <sheetName val="PROYEC A MAYO 21 2019 NÓMINA"/>
      <sheetName val="Planta407carg ESAP-2019VIGENTE"/>
      <sheetName val="NÓMINA A28 FEBRE-2019 VIGENTE"/>
      <sheetName val="PROYEC A MAYO 21 PLANTAVIGENTE"/>
      <sheetName val="PROYEC A MAYO 21 2019 NÓMINVIGE"/>
      <sheetName val="PROYEC AJUNIO 18 2019 NÓMIN"/>
      <sheetName val="PROYEC A JUNIO 18 PLANTAVIGE"/>
      <sheetName val="PROY A JUNIO 21 PLANTARECLDIREC"/>
      <sheetName val="Formulario 1.1- Ingresos E.P"/>
      <sheetName val="Formulario 1.1A - Cálculo I-E.P"/>
      <sheetName val="Formulario 1.2 - Ingresos F.E "/>
      <sheetName val="Formulario 1.2A-Cálculo I-F.E"/>
      <sheetName val="Formulario 2- Gasto"/>
      <sheetName val="Formulario 3-Clas. Económica"/>
      <sheetName val="Formulario 5- Deuda Pública"/>
      <sheetName val="Formulario 4- Planta"/>
      <sheetName val="Formulario 4A - Nómina"/>
      <sheetName val="sena 20.02"/>
      <sheetName val="diana 20.02"/>
      <sheetName val="MODESTSO"/>
      <sheetName val="MAYO PPTO ADICION"/>
      <sheetName val="MAYO OBLIGACION 2019"/>
      <sheetName val="JUNIO CRP 2019 "/>
      <sheetName val="JUNIO OBLIGACION 2019"/>
      <sheetName val="JUNIO CRP 2019 FORMULADO"/>
      <sheetName val="Mayo 2019  "/>
      <sheetName val="Junio 2019 "/>
      <sheetName val="Junio 2019  formulado"/>
      <sheetName val="5.1 Inversión Prog. (2)"/>
      <sheetName val="resumen program"/>
      <sheetName val="Costo 2018Grupo"/>
      <sheetName val="Indirectos 2018 Grupo"/>
      <sheetName val="Costo 2017Grupo"/>
      <sheetName val="Indirectos 2017 Grupo"/>
      <sheetName val="Cargos y Costo Defensa 19"/>
      <sheetName val="Costo2018 Defensa Sin Ali+Segu"/>
      <sheetName val="Cuadro 2019-2020"/>
      <sheetName val="Resumen 2019-2020"/>
      <sheetName val="Cuadro 2019-2020 explica"/>
      <sheetName val="resumen13-20"/>
      <sheetName val="resumen08-12"/>
      <sheetName val="resumen homologado"/>
      <sheetName val="Administrativos"/>
      <sheetName val="Docentes_2018"/>
      <sheetName val="Tabla ministra"/>
      <sheetName val="INFLEXIBLE "/>
      <sheetName val="FORMULARIO 1 - INGRESOS"/>
      <sheetName val="FORMULARIO 1A - CAL. INGRESOS"/>
      <sheetName val="FORMU.2 GASTOS"/>
      <sheetName val="FORMULARIO 3 - CLAS. ECONÓMICA"/>
      <sheetName val="FORMULARIO 4 - PLANTA"/>
      <sheetName val="FORMULARIO 4A - NOMINA"/>
      <sheetName val="FORMULARIO 5 - DEUDA PUBLICA"/>
      <sheetName val="ACTUAL"/>
      <sheetName val="PROYECTADO INICIAL 1200"/>
      <sheetName val="COMPARATIVO UNIFICADO"/>
      <sheetName val="R OPTIMO NUEVOS EMPLEOS (367)"/>
      <sheetName val="R OPTIMO AJUSTADO (235)"/>
      <sheetName val="R OPTIMO AJUSTADO 185 2019"/>
      <sheetName val="R OPTIMO AJUSTADO 2020"/>
      <sheetName val="R OPTIMO AJUSTADO 2021"/>
      <sheetName val="R OPTIMO AJUSTADO 2022"/>
      <sheetName val="Instructivo FUC 2017"/>
      <sheetName val="Inf. Contrato y Contratista "/>
      <sheetName val="Información Sedes"/>
      <sheetName val="Banco de Oferentes"/>
      <sheetName val="Matriculados"/>
      <sheetName val="Desertores&gt;=5meses"/>
      <sheetName val="Discapacidad"/>
      <sheetName val="Capacidades Excep"/>
      <sheetName val="Jornada Unica"/>
      <sheetName val="Internado"/>
      <sheetName val="Responsabilidad Penal"/>
      <sheetName val="1,1. Metas Superior"/>
      <sheetName val="6. P. T. Posconflicto Inv"/>
      <sheetName val="FUNCIONAMIENTO"/>
      <sheetName val="GASTO ED.SUPERIOR"/>
      <sheetName val="ves inversion"/>
      <sheetName val="vpbm inversion"/>
      <sheetName val="tot.inver"/>
      <sheetName val="T.HUMANO"/>
      <sheetName val="S.ADMINIS"/>
      <sheetName val="JURIDICA"/>
      <sheetName val="2020 SIIF"/>
      <sheetName val="COOPERAC"/>
      <sheetName val="OAPF"/>
      <sheetName val="VES-CALIDAD"/>
      <sheetName val="VPBM"/>
      <sheetName val="S.FINANCIERA"/>
      <sheetName val="GASTO"/>
      <sheetName val="1-CálcaporSGP2020-Anteproy"/>
      <sheetName val="2-CálaporSGP2020-Anteproy-AJS"/>
      <sheetName val="Variaciones2-1"/>
      <sheetName val="MGMP-2019-2023"/>
      <sheetName val="Presupuesto 2019"/>
      <sheetName val="Resumen faltante 2019"/>
      <sheetName val="DESCUENTO CONSOLIDADO IES"/>
      <sheetName val="InfMesPptoCDPEjec.rpt"/>
      <sheetName val="PASIVA FUT (2)"/>
      <sheetName val="PASIVA FUT"/>
      <sheetName val="ARCHIVO PLANO"/>
      <sheetName val="PROYECCION (2)"/>
      <sheetName val="PROYECCION"/>
      <sheetName val="base (2)"/>
      <sheetName val="Deptos"/>
      <sheetName val="Distritos"/>
      <sheetName val="Muni Certif"/>
      <sheetName val="Munic no Certif"/>
      <sheetName val="RESUMEN SGP"/>
      <sheetName val="FORMULARIO SGP2015"/>
      <sheetName val="Presupuesto 2020 Ley PPTO"/>
      <sheetName val="Otros Gastos"/>
      <sheetName val="Pensiones pend estudio"/>
      <sheetName val="Digitalización Exp"/>
      <sheetName val="JULIO CRP 2019  "/>
      <sheetName val="JULIO OBLIGACIÓN 2019"/>
      <sheetName val="Present traslado pptal"/>
      <sheetName val="AGOSTO OBLIGACIÓN 2019"/>
      <sheetName val="AGOSTO CRP 2019"/>
      <sheetName val=" ACUMUMULADO AGO 2019 VS 2018 "/>
      <sheetName val="SEPTIEMBRE OBLIGACIÓN 2019 "/>
      <sheetName val="Ajuste SGP Sept ing Ene 19"/>
      <sheetName val="Agregados"/>
      <sheetName val="DINAMICA"/>
      <sheetName val="D.Programa"/>
      <sheetName val="Ed Sup"/>
      <sheetName val="HOJA DE CARGUE CGE"/>
      <sheetName val="CIyT"/>
      <sheetName val="PGN MEN Desag"/>
      <sheetName val="Entidades PGN"/>
      <sheetName val="Seguridad Social"/>
      <sheetName val="Programas"/>
      <sheetName val="Base act 2015"/>
      <sheetName val="Anexo 1"/>
      <sheetName val="Anexo 2"/>
      <sheetName val="Anexo 3"/>
      <sheetName val="Anexo 4"/>
      <sheetName val="Anexo 5"/>
      <sheetName val="Anexo 6"/>
      <sheetName val="Anexo 7"/>
      <sheetName val="Anexo 8"/>
      <sheetName val="CPE"/>
      <sheetName val="SITUADO FISCAL"/>
      <sheetName val="DEUDAS ET"/>
      <sheetName val="GASTO PRIVADO"/>
      <sheetName val="COMPUTADORES PARA EDUCAR"/>
      <sheetName val="cajas de compensacion"/>
      <sheetName val="REGALIAS"/>
      <sheetName val="U LEY 30"/>
      <sheetName val="ALIM ESCO"/>
      <sheetName val="cooperativas"/>
      <sheetName val="PI &gt; SGP 4%"/>
      <sheetName val="familias en accion "/>
      <sheetName val="2014"/>
      <sheetName val="2013"/>
      <sheetName val="2011"/>
      <sheetName val="2010"/>
      <sheetName val="Conslidado ICBF-PAE"/>
      <sheetName val="2009"/>
      <sheetName val="2000B"/>
      <sheetName val="2000"/>
      <sheetName val="2000 DESA"/>
      <sheetName val="2001"/>
      <sheetName val="2001 DESA"/>
      <sheetName val="desagregado 2002"/>
      <sheetName val="desagregado 2003"/>
      <sheetName val="2004B"/>
      <sheetName val="2005 B"/>
      <sheetName val="desagregado 2005"/>
      <sheetName val="2006"/>
      <sheetName val="2007"/>
      <sheetName val="desagregado 2007"/>
      <sheetName val="2008"/>
      <sheetName val="DESAGREGADO2008"/>
      <sheetName val="2009 (proyectado para UNESCO)"/>
      <sheetName val="resumen}"/>
      <sheetName val="2004"/>
      <sheetName val="desagregado 04"/>
      <sheetName val="2005"/>
      <sheetName val="desagregado 06"/>
      <sheetName val="Discriminación"/>
      <sheetName val="Proyectos Aprobados"/>
      <sheetName val="2009 proyectado UNESCO"/>
      <sheetName val="Total gastos"/>
      <sheetName val="Rubros 2000-2015p"/>
      <sheetName val="SGP Alimentación Escolar"/>
      <sheetName val="FOMAG "/>
      <sheetName val="Otras Trans PPTO MEN"/>
      <sheetName val="Infraestratructura"/>
      <sheetName val="INVERSION  MEN"/>
      <sheetName val="MEN-INCI-INSOR"/>
      <sheetName val="Otras Trans MEN"/>
      <sheetName val="Trans PPTO MEN sin clasif"/>
      <sheetName val="OTROS ESTAPUBLICOS"/>
      <sheetName val="Colciencias"/>
      <sheetName val="Cobertura,calidad,efici"/>
      <sheetName val="Sena Inver desagr"/>
      <sheetName val="Gasto Depto-Mun"/>
      <sheetName val="Trans PPMEN a ICETEX"/>
      <sheetName val="Primera infancia"/>
      <sheetName val="Alimentacion escolar"/>
      <sheetName val="COLBOY- MAC"/>
      <sheetName val="Tranf Universidades"/>
      <sheetName val="pensiones Univerdidades"/>
      <sheetName val="Trans EstaPublicos"/>
      <sheetName val="FUT_GASTOS_DE_INVERSION - GASTO"/>
      <sheetName val="deptos inversion basicam"/>
      <sheetName val="mpios inversion basicamedia"/>
      <sheetName val="Educacion superior departamento"/>
      <sheetName val="Est. Part Gasto Educación"/>
      <sheetName val="CFH Corrientes 18-03-2016"/>
      <sheetName val="d02"/>
      <sheetName val="d03"/>
      <sheetName val="d04"/>
      <sheetName val="d05"/>
      <sheetName val="d06"/>
      <sheetName val="d07"/>
      <sheetName val="d08"/>
      <sheetName val="d09"/>
      <sheetName val="MHCP"/>
      <sheetName val="AP"/>
      <sheetName val="Aportes Percápita"/>
      <sheetName val="Aportes Percápita (2)"/>
      <sheetName val="DEFINITIVO"/>
      <sheetName val="APORTE2008"/>
      <sheetName val="APORTE2007 fin"/>
      <sheetName val="APORTE2007"/>
      <sheetName val="APORTES 2006"/>
      <sheetName val="APORTES2005"/>
      <sheetName val="APORTES 2004"/>
      <sheetName val="APORTES2003"/>
      <sheetName val="UN"/>
      <sheetName val="un.inv"/>
      <sheetName val="un.87"/>
      <sheetName val="U.CAUCA"/>
      <sheetName val="cau.inv"/>
      <sheetName val="Cauca.87"/>
      <sheetName val="PEDAG.NAL."/>
      <sheetName val="ped.inv"/>
      <sheetName val="Ped.87"/>
      <sheetName val="Caldas.inv"/>
      <sheetName val="Cald.87"/>
      <sheetName val="UTPC"/>
      <sheetName val="UPTC.inv"/>
      <sheetName val="UPTC.87"/>
      <sheetName val="CÓRDOBA"/>
      <sheetName val="Cord.inv"/>
      <sheetName val="Cord.87"/>
      <sheetName val="CHOCÓ"/>
      <sheetName val="Chocó.inv"/>
      <sheetName val="Chocó.87"/>
      <sheetName val="U.LLANOS"/>
      <sheetName val="Llanos.inv"/>
      <sheetName val="Llanos.87"/>
      <sheetName val="UTP"/>
      <sheetName val="UPT.inv"/>
      <sheetName val="UTP.87"/>
      <sheetName val="CESAR"/>
      <sheetName val="cesar.inv"/>
      <sheetName val="Cesar.87"/>
      <sheetName val="SURCO"/>
      <sheetName val="surco.inv"/>
      <sheetName val="Surco.87"/>
      <sheetName val="AMAZONÍA"/>
      <sheetName val="amaz.inv"/>
      <sheetName val="Amaz.87"/>
      <sheetName val="COL.MAY."/>
      <sheetName val="colmay.inv"/>
      <sheetName val="Mayor.87"/>
      <sheetName val="PACÍFICO"/>
      <sheetName val="Pac.87"/>
      <sheetName val="MILITAR"/>
      <sheetName val="Mili.87"/>
      <sheetName val="UNAD"/>
      <sheetName val="U. ANTIOQUIA"/>
      <sheetName val="UA.87"/>
      <sheetName val="Cart.87"/>
      <sheetName val="NARIÑO"/>
      <sheetName val="Nar.87"/>
      <sheetName val="PAMPLONA"/>
      <sheetName val="Pam.87"/>
      <sheetName val="ATLÁNTICO"/>
      <sheetName val="Atl.87"/>
      <sheetName val="QUINDÍO"/>
      <sheetName val="Quin.87"/>
      <sheetName val="TOLIMA"/>
      <sheetName val="Tol.87"/>
      <sheetName val="Valle.87"/>
      <sheetName val="DISTRITAL"/>
      <sheetName val="Dist.87"/>
      <sheetName val="U.I.S."/>
      <sheetName val="UIS.87"/>
      <sheetName val="MAGDALENA"/>
      <sheetName val="mag.87"/>
      <sheetName val="CÚCUTA"/>
      <sheetName val="Cuc.87"/>
      <sheetName val="OCAÑA"/>
      <sheetName val="ocañ.87"/>
      <sheetName val="Suc.87"/>
      <sheetName val="GUAJIRA"/>
      <sheetName val="Gua.87"/>
      <sheetName val="CMARCA"/>
      <sheetName val="Cundi.87"/>
      <sheetName val="srea5_007"/>
      <sheetName val="d11"/>
      <sheetName val="DISPONIBILIDAD A NIVEL DE CRP"/>
      <sheetName val="OPERACION NORMAL REAL"/>
      <sheetName val="DISP. A NIVEL DE CRP"/>
      <sheetName val="OPERACION  PROYECTADO"/>
      <sheetName val="CADENA PPTAL"/>
      <sheetName val="CXP (2)"/>
      <sheetName val="TRAZABILIDAD ORIGINAL"/>
      <sheetName val="vopucher con dos pedidos"/>
      <sheetName val="TD GSS"/>
      <sheetName val="TRAZABILIDAD 2018"/>
      <sheetName val="CXP"/>
      <sheetName val="CRUCE CON EL SOPORTE"/>
      <sheetName val="CXP 2018"/>
      <sheetName val="EJECUCION CXP"/>
      <sheetName val="TD RESERVA"/>
      <sheetName val="RESERVA "/>
      <sheetName val="casos"/>
      <sheetName val="CANCELADAS"/>
      <sheetName val="TD TRAZABILIDAD"/>
      <sheetName val="COMPROBACIÓN DE TRAZABILIDAD"/>
      <sheetName val="CDP ANULADOS"/>
      <sheetName val="TD PENSION A OCT"/>
      <sheetName val="TD PENSIONA SEPT"/>
      <sheetName val="CDP"/>
      <sheetName val="SEGUIMIENTO RUBROS DE PENSION"/>
      <sheetName val="PEOPLE"/>
      <sheetName val="TRAZA 2018"/>
      <sheetName val="TD PENSION"/>
      <sheetName val="TD CONSULTA"/>
      <sheetName val="TD COMPROBACIÓN"/>
      <sheetName val="CANCELADOS"/>
      <sheetName val="TRAZABILIDAD ENE A JUL 2018"/>
      <sheetName val="TD2 RUBROS PENDIENTES"/>
      <sheetName val="ANALISIS GSS ENE A JUL 2018"/>
      <sheetName val="DISP. A NIVEL DE CDP "/>
      <sheetName val="CAPITAS 2018"/>
      <sheetName val="OTROS RUBROS DE GSS"/>
      <sheetName val="PYP"/>
      <sheetName val="VALIDACION"/>
      <sheetName val="TRAZABILIDAD (2)"/>
      <sheetName val="TRAZABILIDAD"/>
      <sheetName val="IVA"/>
      <sheetName val="TD ABRIL"/>
      <sheetName val="TRAZA ENE A ABRIL 2019"/>
      <sheetName val="TD SALUD"/>
      <sheetName val="CS DEF"/>
      <sheetName val="SENT CE DEF"/>
      <sheetName val="SENT CS PARC"/>
      <sheetName val="CS PARCIAL"/>
      <sheetName val="INT CES"/>
      <sheetName val="COMISION"/>
      <sheetName val="LICENCIAS"/>
      <sheetName val="DIGITALIZACION"/>
      <sheetName val="PISIS"/>
      <sheetName val="CALCULO"/>
      <sheetName val="REPRO CS DEF"/>
      <sheetName val="REPRO CS PAR"/>
      <sheetName val="REPRO PENSION"/>
      <sheetName val="REPRO SALUD"/>
      <sheetName val="ESPECIALES"/>
      <sheetName val="CDP Y CRP JULI"/>
      <sheetName val="TD PESNION"/>
      <sheetName val="CES DEF"/>
      <sheetName val="SENT Y CONC CS DEF"/>
      <sheetName val="SENT Y CON CS PARC"/>
      <sheetName val="CS PARC"/>
      <sheetName val="COMISON FID"/>
      <sheetName val="LICENCIAS ORAC"/>
      <sheetName val="DIGITALIZACION EXP"/>
      <sheetName val="APP PISIS"/>
      <sheetName val="DEFENSA JUD"/>
      <sheetName val="CALCULO ACT"/>
      <sheetName val="REPRO CS PARC"/>
      <sheetName val="sheet1 (2)"/>
      <sheetName val="TD CDP Y CRP"/>
      <sheetName val="TD ,"/>
      <sheetName val="TRAZA A JUNIO 2019"/>
      <sheetName val="VOCUHER AFECTANBDO DOS CRP"/>
      <sheetName val="comparativo de salud de mayo"/>
      <sheetName val="SALUD-CONTRATOS DE SERV"/>
      <sheetName val="CES. DEFINITIVAS"/>
      <sheetName val="CES. PARCIALES"/>
      <sheetName val="INTERESES DE CES."/>
      <sheetName val="COMSION FID"/>
      <sheetName val="REN. LICENCIAS"/>
      <sheetName val="DIG. DE EXPEDIENTES"/>
      <sheetName val="Recaudo de Cartera"/>
      <sheetName val="Act Calculo Actuarial"/>
      <sheetName val=" SALUD"/>
      <sheetName val="AUX, INDEMN Y SEGUROS"/>
      <sheetName val="CES DEFINITIVAS"/>
      <sheetName val="CES PARCIALES"/>
      <sheetName val="INT CESANTIAS"/>
      <sheetName val="COMISION FIDUCIARIA"/>
      <sheetName val="DIGITALIZACIÓN EXP."/>
      <sheetName val="ASESORIA LEGAL"/>
      <sheetName val="RECAUDO CARTERA"/>
      <sheetName val="CÁLCULO ACTUARIAL"/>
      <sheetName val="1. SALUD"/>
      <sheetName val="2. AUXILIOS, INDEM Y SEGRUROS"/>
      <sheetName val="3. ADRES"/>
      <sheetName val="4. PENSION"/>
      <sheetName val="5. CES DEFINITIVAS"/>
      <sheetName val="6. CES PARCIALES"/>
      <sheetName val="7. INT DE CESANTIAS"/>
      <sheetName val="8. COMISION FIDUC"/>
      <sheetName val="9. REN LICENCIAS"/>
      <sheetName val="10. DIGITALIZACIÓN"/>
      <sheetName val="11. ASESORIA LEGAL"/>
      <sheetName val="12. RECAUDO CARTERA"/>
      <sheetName val="13. CALCULO ACT"/>
      <sheetName val="INTERESES CS"/>
      <sheetName val="PARTIDAS X DSTR"/>
      <sheetName val="COMISION FID"/>
      <sheetName val="RENOVACIÓN LICENCIAS"/>
      <sheetName val="CÁLCULO ACT"/>
      <sheetName val="PLANTA-ITC"/>
      <sheetName val="SALARIOS"/>
      <sheetName val="DENOMINACIONES"/>
      <sheetName val="APROPIACION"/>
      <sheetName val="ESCE"/>
      <sheetName val="Plan Moder"/>
      <sheetName val="tablas"/>
      <sheetName val="planta p"/>
      <sheetName val="resum"/>
      <sheetName val="cp"/>
      <sheetName val="dnp"/>
      <sheetName val="dnp1"/>
      <sheetName val="fp2"/>
      <sheetName val="fp3"/>
      <sheetName val="TRANS ES"/>
      <sheetName val="cr"/>
      <sheetName val="ret2"/>
      <sheetName val="ret1"/>
      <sheetName val="ret"/>
      <sheetName val="fp"/>
      <sheetName val="ma"/>
      <sheetName val="planta base"/>
      <sheetName val="tb"/>
      <sheetName val="Febrero"/>
      <sheetName val="Marzo"/>
      <sheetName val=" Abril Gasto"/>
      <sheetName val="Mayo Gasto"/>
      <sheetName val="Mayo CRP "/>
      <sheetName val="Junio Gasto"/>
      <sheetName val="Abril CRP"/>
      <sheetName val="Presentación Mayo CRP 2018"/>
      <sheetName val="Marzo Presentación CD"/>
      <sheetName val="Presenta Abril 2018"/>
      <sheetName val="Present Junio Gasto"/>
      <sheetName val=" Junio CRP"/>
      <sheetName val="Julio Gasto "/>
      <sheetName val="Julio Gasto  CRP"/>
      <sheetName val="Agosto Gasto"/>
      <sheetName val="Agosto Gasto CRP"/>
      <sheetName val="Traslado presupuestal Cesantias"/>
      <sheetName val="Presenta traslado Ces Parc"/>
      <sheetName val="Septiembre Gasto "/>
      <sheetName val="Septiembre Gasto CRP "/>
      <sheetName val="Octubre Gasto"/>
      <sheetName val="Octubre Gasto CRP"/>
      <sheetName val="Octubre Gasto CRP FINAL"/>
      <sheetName val="Noviembre Gasto"/>
      <sheetName val="Octubre Gasto CRP Ppto"/>
      <sheetName val="Noviembre CDP"/>
      <sheetName val="Noviembre CRP"/>
      <sheetName val="Diciembre Ingreso"/>
      <sheetName val="Dic Gasto sin aj"/>
      <sheetName val="Diciembre Gasto CRP"/>
      <sheetName val="Diciembre Gasto CRP-OBLIG"/>
      <sheetName val="Septiembre Gasto CRP  PPTO"/>
      <sheetName val=" Julio CRP,"/>
      <sheetName val="Julio Gasto  Ppto Final"/>
      <sheetName val="Julio Gasto  ppto1"/>
      <sheetName val="Presenta Mayo Millones $"/>
      <sheetName val="Julio pTE FORM"/>
      <sheetName val="Present. Comite Junio Gasto "/>
      <sheetName val="Mayo (2)"/>
      <sheetName val="Anteproy 2019 LEY PPTO"/>
      <sheetName val="Anteproy 2019 Necesidades"/>
      <sheetName val="TRIBUNALES"/>
      <sheetName val="AportesSGP2019"/>
      <sheetName val="Cálculo aportes 2018-2022"/>
      <sheetName val="Aportes 12% Mesada"/>
      <sheetName val="Aportes Rendimientos"/>
      <sheetName val="OCTUBRE CRP 2019 "/>
      <sheetName val="OCTUBRE OBLIGACION 2019"/>
      <sheetName val="PAC MEN"/>
      <sheetName val="FLUJO DE CAJA OPER CORRIENT % "/>
      <sheetName val="Eje SXM Fallos y Conc"/>
      <sheetName val="MAYO OBLIGACION 2019 "/>
      <sheetName val="JULIO CRP"/>
      <sheetName val=" JULIO OBLIGACION"/>
      <sheetName val="SEPTIEMBRE CRP 2019  "/>
      <sheetName val="SEPT OBLIGACIONES"/>
      <sheetName val="ENERO A DICIEMBRE 2019"/>
      <sheetName val="Penact12-2018"/>
      <sheetName val="Persreqpens2019-2022"/>
      <sheetName val="ProyecostoNP23-05"/>
      <sheetName val="Proyecostonómpens25-05"/>
      <sheetName val="Impacto sobresueldo"/>
      <sheetName val="Pensiones 2019 SEP"/>
      <sheetName val="PROMEDIO MESADAS ATRASADAS"/>
      <sheetName val="Pensiones 2019 jul"/>
      <sheetName val="Pensiones 2019 agos (2)"/>
      <sheetName val="Pensiones 2020 "/>
      <sheetName val="AnexoPresupuestoGener 2019"/>
      <sheetName val="2018 2019  2020"/>
      <sheetName val="analisis 2019 2020"/>
      <sheetName val="ENERO 2020"/>
      <sheetName val="EJEUCIÓN ENERO 2020"/>
      <sheetName val="EJEUCIÓN ENERO 2020 OBLIGACION"/>
      <sheetName val="GIROS NACION Y 12%"/>
      <sheetName val="funcionamieto"/>
      <sheetName val="19vs20 Inversion"/>
      <sheetName val="19 VS 20 FUNCIONAM"/>
      <sheetName val="revision $ 1er y 2do debate"/>
      <sheetName val="VPBYM"/>
      <sheetName val="INFORME "/>
      <sheetName val="NOMBRE"/>
      <sheetName val="TIPO CTA"/>
      <sheetName val="Formulario 3-Clas. Económic (2)"/>
      <sheetName val="BALANCE_SUIFP"/>
      <sheetName val="INCONSIS_ANTEPMEN2020"/>
      <sheetName val="PRODUCTOS"/>
      <sheetName val="REGIONALIZACION ICETEX"/>
      <sheetName val="REGIONALIZACION PAE"/>
      <sheetName val="REGIONALIZACION TRAYECTORIAS"/>
      <sheetName val="REGIONALIZACION FOMENTO"/>
      <sheetName val="PRINCIPALES FOCALIZACIONES"/>
      <sheetName val="REGIONALIZACION RURALIDAD"/>
      <sheetName val="Base proy_Inversion MEN 2020"/>
      <sheetName val="Focalizacion Victimas"/>
      <sheetName val="Obligaciones Sentencia T-622"/>
      <sheetName val="Focalizacion Posconflicto"/>
      <sheetName val="PPTO 2020 LEY PPTO AJUSTADO INI"/>
      <sheetName val="PPTO 2020 LEY PPTO AJUSTADO"/>
      <sheetName val="PPTO 2020 LEY PPTO AJUSTAD inte"/>
      <sheetName val="SALUD RDMP"/>
      <sheetName val="PENSION RDMP"/>
      <sheetName val="PARA SEPARACION CONTABLE"/>
      <sheetName val="analisis 2019 2020 AJUSTADO SGP"/>
      <sheetName val="PRESUPUESTO 2019 2020 FOMAG"/>
      <sheetName val="CALCULO VALOR ARL"/>
      <sheetName val="CLASIFICACION EMP ACTIVIDADES"/>
      <sheetName val="ESTUDIO FOMAG"/>
      <sheetName val="Cesantias_2019"/>
      <sheetName val="FALLOS CESANTIAS_2019"/>
      <sheetName val="Sancion Por Mora_2019"/>
      <sheetName val="Comite Primario"/>
      <sheetName val="UNIVERSIDADES"/>
      <sheetName val="TOTAL 2007 CLASIFICADO"/>
      <sheetName val="EGRREjccionPptalXCrtriosAcum.rp"/>
      <sheetName val="Resumen Gastos"/>
      <sheetName val="EJECUCION 2010"/>
      <sheetName val="EJECUCION 2011 "/>
      <sheetName val="EJECUCION 2012"/>
      <sheetName val="EJECUCION 2013"/>
      <sheetName val="EJECUCION 2014"/>
      <sheetName val="EJECUCION 2015"/>
      <sheetName val="EJECUCION 2016"/>
      <sheetName val="EJECUCION 2017"/>
      <sheetName val="EJECUCION 2018"/>
      <sheetName val="EJECUCION 2019"/>
      <sheetName val="EJECUCION 2020"/>
      <sheetName val="PENSIONES"/>
      <sheetName val="FOMAG 2017-2030 (UV) (2)"/>
      <sheetName val="DESBLOQUE (2)"/>
      <sheetName val="DESBLOQUE"/>
      <sheetName val="ESCENARIOS BLOQUE"/>
      <sheetName val="FOCALIZACIONES 2020"/>
      <sheetName val="APROPIACION  2020 DEPENCIA"/>
      <sheetName val="2020 HACIENDA"/>
      <sheetName val="2020 FUNCIONAMIENTO"/>
      <sheetName val="CONSOLIDADDO"/>
      <sheetName val="INC"/>
      <sheetName val="DESBLOQUE (3)"/>
      <sheetName val="pytos (4)"/>
      <sheetName val="pytos"/>
      <sheetName val="LIBRO_CODIGOS_2019"/>
      <sheetName val="TECHOS"/>
      <sheetName val=" Plan acción seguimiento"/>
      <sheetName val="Indicadores de Resultado (IR)"/>
      <sheetName val="Hoja de vida IR #1"/>
      <sheetName val="Hoja de vida IR #2"/>
      <sheetName val="Hoja de vida IR #3"/>
      <sheetName val="Instrucciones PAS"/>
      <sheetName val="RESUMEN "/>
      <sheetName val="CS DEFINITIVAS"/>
      <sheetName val="SENTENCIAS Y CONCILIACIONES"/>
      <sheetName val="CESANTIAS PARCIALES"/>
      <sheetName val="SXM"/>
      <sheetName val="LICENCIAS ORACLE"/>
      <sheetName val="CÁLCULO"/>
      <sheetName val="FIRMA DIGITAL"/>
      <sheetName val="DEFENSA JUDICIAL"/>
      <sheetName val="EJECUCIÓN -GASTO 2020"/>
      <sheetName val="Ejec. Gastos G. Prom. Social"/>
      <sheetName val="Sector Entidad Tipo cuenta"/>
      <sheetName val="Formulario 4- Planta 224100"/>
      <sheetName val="GERENCIAL"/>
      <sheetName val="GTOS VERSIONES OFICIALES"/>
      <sheetName val="INGRESOS  VERSIONES OFICIALES"/>
      <sheetName val="EJECUCIÓN ENERO 2020 (CRP)"/>
      <sheetName val="EJECUCIÓN ENERO 2020 OBLIGACION"/>
      <sheetName val="EJECUCIÓN FEBRERO 2020 (CRP)"/>
      <sheetName val="EJECUCIÓN FEB 2020 OBLIGACION"/>
      <sheetName val="giro sgp"/>
      <sheetName val="2018 2019  2020 2021"/>
      <sheetName val="Presupuesto 2020"/>
      <sheetName val="Presupuesto 2021"/>
      <sheetName val="ADMINISTRAT"/>
      <sheetName val="COOPERACION"/>
      <sheetName val="FOMENTO VES"/>
      <sheetName val="CALIDAD VES"/>
      <sheetName val="Sub.Financiera"/>
      <sheetName val="AOAPF"/>
      <sheetName val="PPTO 2020"/>
      <sheetName val="PPTO 2021 GSS"/>
      <sheetName val="LIBERACIONES"/>
      <sheetName val="RESUMEN RESERVA Y CXP 2018 AJUS"/>
      <sheetName val="RESUMEN RESERVA Y CXP 2018"/>
      <sheetName val="CAPITAS 2019"/>
      <sheetName val="POBLACION"/>
      <sheetName val="OTROS RUBROS"/>
      <sheetName val="EJECUCIÓN 2018 GASTO ENE A NOV "/>
      <sheetName val="RECEPCIONES CANCELAR"/>
      <sheetName val="PROYECCIONES 20 21"/>
      <sheetName val="PPTO 2020 GSS"/>
      <sheetName val="PAC MEN AJUSTADO CESANTIAS"/>
      <sheetName val="PAC INICIAL  MEN"/>
      <sheetName val="FC OPER CORRIENTE-MEMO FONPET"/>
      <sheetName val="FLUJO DE CAJA OPER CORRIENT-FON"/>
      <sheetName val="Proyectado-Deficit SALUD"/>
      <sheetName val="PPTO 2019 (LIB)"/>
      <sheetName val="FUENTE PENSION"/>
      <sheetName val="FUENTE SALUD"/>
      <sheetName val="FUENTE CESANTIAS"/>
      <sheetName val="FLUJO DE CAJA CON SXM sin sgp"/>
      <sheetName val="RESUMEN FIN AÑO 2019"/>
      <sheetName val="Pensiones 2016"/>
      <sheetName val="Pensiones 2017"/>
      <sheetName val="Pensiones 2018"/>
      <sheetName val="Pensiones 2019 present"/>
      <sheetName val="Pensiones 2019 presebase"/>
      <sheetName val="Pensiones 2019 rev por fomag"/>
      <sheetName val="Pensiones 2019 revis rdmp"/>
      <sheetName val="Pensiones 2019 revis rdmp conej"/>
      <sheetName val="Pensiones 2020 revis rdmp conej"/>
      <sheetName val="Pensiones 2020 revis rdmp conre"/>
      <sheetName val="pensiones 2020 area fomag"/>
      <sheetName val="pensiones 2019 ANALISIS MEN"/>
      <sheetName val="pensiones 2020 ANALISIS MEN"/>
      <sheetName val="Pensiones 2021 revis rdmp EJEC"/>
      <sheetName val="Cesantias-Aux_2020"/>
      <sheetName val="FALLOS CESANTIAS_2020"/>
      <sheetName val="FALLOS -CONCILIACIONES SXM_2020"/>
      <sheetName val="embargos nomina normal"/>
      <sheetName val="Estadisticas"/>
      <sheetName val="Junio 2019"/>
      <sheetName val="Julio 2019"/>
      <sheetName val="Agosto 2019"/>
      <sheetName val="Septiembre 2019"/>
      <sheetName val="Octubre 2019"/>
      <sheetName val="Noviembre 2019"/>
      <sheetName val="Junio 2019 formulado"/>
      <sheetName val="Instrucciones"/>
      <sheetName val="Técnico Central"/>
      <sheetName val="(word E) (1)"/>
      <sheetName val="Modelo Memo"/>
      <sheetName val="Nombre E (1)"/>
      <sheetName val="VALOR"/>
      <sheetName val="REGISTROS"/>
      <sheetName val="TOTAL"/>
      <sheetName val="Promedios"/>
      <sheetName val="1 portafolio FE"/>
      <sheetName val="2 flujo FE"/>
      <sheetName val="base legal FE"/>
      <sheetName val="1 portafolio EPN"/>
      <sheetName val="base legal EPN"/>
      <sheetName val="listado FE 2006"/>
      <sheetName val="ANTEPROY 2021"/>
      <sheetName val="PPTO 2021 GSS SALUD"/>
      <sheetName val="Cesantias 2021"/>
      <sheetName val="CESANTIAS DEF Y PARC"/>
      <sheetName val="INICIO"/>
      <sheetName val="DATOS PERSONALES"/>
      <sheetName val="INFORMACION TRIBUTARIA"/>
      <sheetName val="ANEXO1"/>
      <sheetName val="DECLARACION JURAMENTADA"/>
      <sheetName val="ENVIA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refreshError="1"/>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refreshError="1"/>
      <sheetData sheetId="713" refreshError="1"/>
      <sheetData sheetId="714"/>
      <sheetData sheetId="715"/>
      <sheetData sheetId="716"/>
      <sheetData sheetId="717"/>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sheetData sheetId="787" refreshError="1"/>
      <sheetData sheetId="788" refreshError="1"/>
      <sheetData sheetId="789" refreshError="1"/>
      <sheetData sheetId="790" refreshError="1"/>
      <sheetData sheetId="791" refreshError="1"/>
      <sheetData sheetId="792" refreshError="1"/>
      <sheetData sheetId="793"/>
      <sheetData sheetId="794" refreshError="1"/>
      <sheetData sheetId="795"/>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sheetData sheetId="874" refreshError="1"/>
      <sheetData sheetId="875" refreshError="1"/>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refreshError="1"/>
      <sheetData sheetId="920"/>
      <sheetData sheetId="921"/>
      <sheetData sheetId="922" refreshError="1"/>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refreshError="1"/>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refreshError="1"/>
      <sheetData sheetId="1146"/>
      <sheetData sheetId="1147" refreshError="1"/>
      <sheetData sheetId="1148"/>
      <sheetData sheetId="1149" refreshError="1"/>
      <sheetData sheetId="1150"/>
      <sheetData sheetId="1151" refreshError="1"/>
      <sheetData sheetId="1152"/>
      <sheetData sheetId="1153"/>
      <sheetData sheetId="1154" refreshError="1"/>
      <sheetData sheetId="1155"/>
      <sheetData sheetId="1156"/>
      <sheetData sheetId="1157"/>
      <sheetData sheetId="1158" refreshError="1"/>
      <sheetData sheetId="1159" refreshError="1"/>
      <sheetData sheetId="1160" refreshError="1"/>
      <sheetData sheetId="1161" refreshError="1"/>
      <sheetData sheetId="1162" refreshError="1"/>
      <sheetData sheetId="1163" refreshError="1"/>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refreshError="1"/>
      <sheetData sheetId="1185" refreshError="1"/>
      <sheetData sheetId="1186" refreshError="1"/>
      <sheetData sheetId="1187"/>
      <sheetData sheetId="1188"/>
      <sheetData sheetId="1189"/>
      <sheetData sheetId="1190"/>
      <sheetData sheetId="1191" refreshError="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sheetData sheetId="1203"/>
      <sheetData sheetId="1204"/>
      <sheetData sheetId="1205"/>
      <sheetData sheetId="1206"/>
      <sheetData sheetId="1207"/>
      <sheetData sheetId="1208"/>
      <sheetData sheetId="1209"/>
      <sheetData sheetId="1210"/>
      <sheetData sheetId="1211"/>
      <sheetData sheetId="1212" refreshError="1"/>
      <sheetData sheetId="1213" refreshError="1"/>
      <sheetData sheetId="1214"/>
      <sheetData sheetId="1215"/>
      <sheetData sheetId="1216"/>
      <sheetData sheetId="1217" refreshError="1"/>
      <sheetData sheetId="1218" refreshError="1"/>
      <sheetData sheetId="1219"/>
      <sheetData sheetId="1220" refreshError="1"/>
      <sheetData sheetId="1221" refreshError="1"/>
      <sheetData sheetId="1222" refreshError="1"/>
      <sheetData sheetId="1223" refreshError="1"/>
      <sheetData sheetId="1224" refreshError="1"/>
      <sheetData sheetId="1225" refreshError="1"/>
      <sheetData sheetId="1226" refreshError="1"/>
      <sheetData sheetId="1227"/>
      <sheetData sheetId="1228"/>
      <sheetData sheetId="1229"/>
      <sheetData sheetId="1230" refreshError="1"/>
      <sheetData sheetId="1231"/>
      <sheetData sheetId="1232"/>
      <sheetData sheetId="1233"/>
      <sheetData sheetId="1234"/>
      <sheetData sheetId="1235"/>
      <sheetData sheetId="1236"/>
      <sheetData sheetId="1237"/>
      <sheetData sheetId="1238"/>
      <sheetData sheetId="1239"/>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sheetData sheetId="1341" refreshError="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sheetData sheetId="1379"/>
      <sheetData sheetId="1380"/>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refreshError="1"/>
      <sheetData sheetId="1459" refreshError="1"/>
      <sheetData sheetId="1460" refreshError="1"/>
      <sheetData sheetId="1461" refreshError="1"/>
      <sheetData sheetId="1462" refreshError="1"/>
      <sheetData sheetId="1463" refreshError="1"/>
      <sheetData sheetId="1464"/>
      <sheetData sheetId="1465" refreshError="1"/>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refreshError="1"/>
      <sheetData sheetId="1481" refreshError="1"/>
      <sheetData sheetId="1482" refreshError="1"/>
      <sheetData sheetId="1483"/>
      <sheetData sheetId="1484" refreshError="1"/>
      <sheetData sheetId="1485"/>
      <sheetData sheetId="1486"/>
      <sheetData sheetId="1487" refreshError="1"/>
      <sheetData sheetId="1488" refreshError="1"/>
      <sheetData sheetId="1489" refreshError="1"/>
      <sheetData sheetId="1490" refreshError="1"/>
      <sheetData sheetId="1491" refreshError="1"/>
      <sheetData sheetId="1492"/>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sheetData sheetId="1606"/>
      <sheetData sheetId="1607"/>
      <sheetData sheetId="1608"/>
      <sheetData sheetId="1609" refreshError="1"/>
      <sheetData sheetId="1610" refreshError="1"/>
      <sheetData sheetId="1611" refreshError="1"/>
      <sheetData sheetId="1612"/>
      <sheetData sheetId="1613" refreshError="1"/>
      <sheetData sheetId="1614" refreshError="1"/>
      <sheetData sheetId="1615" refreshError="1"/>
      <sheetData sheetId="1616"/>
      <sheetData sheetId="1617" refreshError="1"/>
      <sheetData sheetId="1618" refreshError="1"/>
      <sheetData sheetId="1619" refreshError="1"/>
      <sheetData sheetId="1620"/>
      <sheetData sheetId="1621" refreshError="1"/>
      <sheetData sheetId="1622" refreshError="1"/>
      <sheetData sheetId="1623" refreshError="1"/>
      <sheetData sheetId="1624" refreshError="1"/>
      <sheetData sheetId="1625" refreshError="1"/>
      <sheetData sheetId="1626" refreshError="1"/>
      <sheetData sheetId="1627"/>
      <sheetData sheetId="1628"/>
      <sheetData sheetId="1629"/>
      <sheetData sheetId="1630"/>
      <sheetData sheetId="1631"/>
      <sheetData sheetId="1632"/>
      <sheetData sheetId="1633"/>
      <sheetData sheetId="1634"/>
      <sheetData sheetId="1635"/>
      <sheetData sheetId="1636" refreshError="1"/>
      <sheetData sheetId="1637" refreshError="1"/>
      <sheetData sheetId="1638" refreshError="1"/>
      <sheetData sheetId="1639"/>
      <sheetData sheetId="1640"/>
      <sheetData sheetId="1641"/>
      <sheetData sheetId="1642"/>
      <sheetData sheetId="1643"/>
      <sheetData sheetId="1644"/>
      <sheetData sheetId="1645"/>
      <sheetData sheetId="1646"/>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sheetData sheetId="1682"/>
      <sheetData sheetId="1683"/>
      <sheetData sheetId="1684"/>
      <sheetData sheetId="1685"/>
      <sheetData sheetId="1686"/>
      <sheetData sheetId="1687"/>
      <sheetData sheetId="1688"/>
      <sheetData sheetId="1689"/>
      <sheetData sheetId="1690"/>
      <sheetData sheetId="1691"/>
      <sheetData sheetId="1692" refreshError="1"/>
      <sheetData sheetId="1693" refreshError="1"/>
      <sheetData sheetId="1694"/>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sheetData sheetId="1717"/>
      <sheetData sheetId="1718"/>
      <sheetData sheetId="1719"/>
      <sheetData sheetId="1720"/>
      <sheetData sheetId="1721"/>
      <sheetData sheetId="1722"/>
      <sheetData sheetId="1723" refreshError="1"/>
      <sheetData sheetId="1724" refreshError="1"/>
      <sheetData sheetId="1725"/>
      <sheetData sheetId="1726" refreshError="1"/>
      <sheetData sheetId="1727" refreshError="1"/>
      <sheetData sheetId="1728" refreshError="1"/>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refreshError="1"/>
      <sheetData sheetId="1761" refreshError="1"/>
      <sheetData sheetId="1762" refreshError="1"/>
      <sheetData sheetId="1763" refreshError="1"/>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sheetData sheetId="1773"/>
      <sheetData sheetId="1774" refreshError="1"/>
      <sheetData sheetId="1775" refreshError="1"/>
      <sheetData sheetId="1776"/>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sheetData sheetId="1801" refreshError="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sheetData sheetId="1923" refreshError="1"/>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refreshError="1"/>
      <sheetData sheetId="2041"/>
      <sheetData sheetId="2042" refreshError="1"/>
      <sheetData sheetId="2043" refreshError="1"/>
      <sheetData sheetId="2044" refreshError="1"/>
      <sheetData sheetId="2045" refreshError="1"/>
      <sheetData sheetId="2046"/>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sheetData sheetId="2062" refreshError="1"/>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refreshError="1"/>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refreshError="1"/>
      <sheetData sheetId="2131"/>
      <sheetData sheetId="2132"/>
      <sheetData sheetId="2133"/>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sheetData sheetId="2143"/>
      <sheetData sheetId="2144"/>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sheetData sheetId="2191"/>
      <sheetData sheetId="2192"/>
      <sheetData sheetId="2193"/>
      <sheetData sheetId="2194"/>
      <sheetData sheetId="2195"/>
      <sheetData sheetId="2196"/>
      <sheetData sheetId="2197"/>
      <sheetData sheetId="2198"/>
      <sheetData sheetId="2199"/>
      <sheetData sheetId="2200"/>
      <sheetData sheetId="2201" refreshError="1"/>
      <sheetData sheetId="2202" refreshError="1"/>
      <sheetData sheetId="2203" refreshError="1"/>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refreshError="1"/>
      <sheetData sheetId="2234" refreshError="1"/>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refreshError="1"/>
      <sheetData sheetId="2299" refreshError="1"/>
      <sheetData sheetId="2300"/>
      <sheetData sheetId="2301" refreshError="1"/>
      <sheetData sheetId="2302" refreshError="1"/>
      <sheetData sheetId="2303" refreshError="1"/>
      <sheetData sheetId="2304" refreshError="1"/>
      <sheetData sheetId="2305"/>
      <sheetData sheetId="2306"/>
      <sheetData sheetId="2307"/>
      <sheetData sheetId="2308"/>
      <sheetData sheetId="2309"/>
      <sheetData sheetId="2310"/>
      <sheetData sheetId="2311"/>
      <sheetData sheetId="2312"/>
      <sheetData sheetId="2313"/>
      <sheetData sheetId="2314"/>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717EA058-112B-4799-BFB7-9677F5F427EC}"/>
</namedSheetViews>
</file>

<file path=xl/persons/person.xml><?xml version="1.0" encoding="utf-8"?>
<personList xmlns="http://schemas.microsoft.com/office/spreadsheetml/2018/threadedcomments" xmlns:x="http://schemas.openxmlformats.org/spreadsheetml/2006/main">
  <person displayName="Eduard Giovani Perez Osorio" id="{D00A342A-E6ED-1449-A516-374C976236BE}" userId="S::eperezo@mineducacion.gov.co::b50e70f5-d1ed-4ba7-8620-edde296a7b64" providerId="AD"/>
  <person displayName="Alejandra Maria Espinosa Ruiz" id="{3D68DA12-E70C-7942-94C4-323DCD98F280}" userId="S::aespinosa@mineducacion.gov.co::13ca0761-9885-42be-8989-f6c2f3e2a92f" providerId="AD"/>
  <person displayName="Henry Alexander Venegas Barbosa" id="{3FB03E73-EAF9-4A76-8A12-B3B80F347DB1}" userId="S::hvenegasb@mineducacion.gov.co::0015517a-be5b-4164-ab5a-cedd9ea2ad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externalLinkPath" Target="/personal/alzambrano_mineducacion_gov_co/Documents/Escritorio/++Formato%20PAI%20Anexo%20Pptal%20PAA%20y%20PAC%202025.xlsx" TargetMode="Externa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ersonal/alzambrano_mineducacion_gov_co/Documents/Escritorio/++Formato%20PAI%20Anexo%20Pptal%20PAA%20y%20PAC%202025.xlsx" TargetMode="External"/><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sonia esperanza casas merchan" refreshedDate="45369.472967245369" createdVersion="8" refreshedVersion="8" minRefreshableVersion="3" recordCount="469" xr:uid="{49E07022-2E8A-493E-9FF7-286B158244A8}">
  <cacheSource type="worksheet">
    <worksheetSource ref="B4:BU478" sheet="Anexo ppal Inversión 22032024" r:id="rId1"/>
  </cacheSource>
  <cacheFields count="72">
    <cacheField name="Nivel" numFmtId="0">
      <sharedItems/>
    </cacheField>
    <cacheField name="Despacho o Dirección" numFmtId="0">
      <sharedItems/>
    </cacheField>
    <cacheField name="Dependencia" numFmtId="0">
      <sharedItems count="20">
        <s v="Subdirección de Acceso"/>
        <s v="Subdirección de Permanencia"/>
        <s v="Dirección de Cobertura y Equidad"/>
        <s v="Dirección de Fortalecimiento a la Gestión Territorial"/>
        <s v="Subdirección de Fortalecimiento Institucional"/>
        <s v="Subdirección de Monitoreo y Control"/>
        <s v="Subdirección de Recursos Humanos del Sector Educación"/>
        <s v="Dirección de Primera Infancia"/>
        <s v="Subdirección de Cobertura de Primera Infancia"/>
        <s v="Subdirección de Calidad de Primera Infancia"/>
        <s v="Subdirección de Fomento de Competencias"/>
        <s v="Dirección de Calidad para la Educación Preescolar, Básica y Media"/>
        <s v="Subdirección de Referentes y Evaluación Educativa"/>
        <s v="Despacho VPBM"/>
        <s v="Oficina Asesora de Planeación y Finanzas"/>
        <s v="Oficina Asesora de Comunicaciones"/>
        <s v="Oficina Asesora de Tecnología"/>
        <s v="Oficina de Innovación Educativa con Uso de Nuevas Tecnologías"/>
        <s v="Subdirección Administrativa"/>
        <s v="Oficina Asesora de Juridica"/>
      </sharedItems>
    </cacheField>
    <cacheField name="Eje estratégico " numFmtId="0">
      <sharedItems containsBlank="1"/>
    </cacheField>
    <cacheField name="Estrategia " numFmtId="0">
      <sharedItems containsBlank="1"/>
    </cacheField>
    <cacheField name="Nombre Corto" numFmtId="0">
      <sharedItems count="4">
        <s v="Infraestructura_EPBM"/>
        <s v="Educación_Integral"/>
        <s v="Capacidades_Territoriales"/>
        <s v="Poder_Pedagógico"/>
      </sharedItems>
    </cacheField>
    <cacheField name="Nombre del proyecto" numFmtId="0">
      <sharedItems/>
    </cacheField>
    <cacheField name="Código BPIN" numFmtId="1">
      <sharedItems containsString="0" containsBlank="1" containsNumber="1" containsInteger="1" minValue="2018011001145" maxValue="202300000000419"/>
    </cacheField>
    <cacheField name="Código presupuestal proyecto" numFmtId="0">
      <sharedItems containsBlank="1"/>
    </cacheField>
    <cacheField name="Transformación / Componente" numFmtId="0">
      <sharedItems containsBlank="1"/>
    </cacheField>
    <cacheField name="Código presupuestal Transformación / Componente" numFmtId="0">
      <sharedItems containsBlank="1" count="8">
        <s v="201020"/>
        <s v="20203F"/>
        <s v="20203C"/>
        <m/>
        <s v="20203A"/>
        <s v="20203B"/>
        <s v="20203H"/>
        <s v="20204B"/>
      </sharedItems>
    </cacheField>
    <cacheField name="Producto" numFmtId="0">
      <sharedItems count="24">
        <s v="Servicio de asistencia técnica en educación inicial, preescolar, básica y media"/>
        <s v="Infraestructura educativa mejorada"/>
        <s v="Infraestructura educativa construida"/>
        <s v="Instituciones educativas fortalecidas"/>
        <s v="Servicios de información en materia educativa"/>
        <s v="Servicio de asistencia técnica en educación inicial, preescolar, básica y media."/>
        <s v="Servicio educación formal por modelos educativos flexibles "/>
        <s v="Servicio de asistencia técnica en educación inicial,preescolar, básica y media para el desarrollo de procesos de cualificación de estrategias de acogida, bienestar y permanencia"/>
        <s v="Servicio de alfabetización "/>
        <s v="Servicios de información en materia educativa "/>
        <s v="Servicio de asistencia técnica en educación inicial,preescolar, básica y media en procesos de gestión del conocimiento"/>
        <s v="Servicios de información implementado para la gestión de la educación inicial y preescolar en condiciones de calidad"/>
        <s v="Servicio de asistencia técnica en educación inicial, preescolar, básica y media para el  fortalecimiento de las condiciones de bienestar de los docentes y agentes educativos."/>
        <s v="Servicio de atención integral para la primera infancia "/>
        <s v="Servicio de evaluación de las estrategias educativas implementadas en la educación inicial, preescolar, básica y media"/>
        <s v="Ambientes de aprendizaje para la educación inicial preescolar, básica y media dotados "/>
        <s v="Servicio de evaluación de la calidad de la educación inicial, preescolar, básica y media."/>
        <s v="Servicio de fortalecimiento a las capacidades de los docentes de educación Inicial, preescolar, básica y media"/>
        <s v="Servicio de fortalecimiento a las capacidades de los docentes de educacion inicial, preescolar, basica y media"/>
        <s v="Servicio de educacion informal"/>
        <s v="Servicio de evaluación para docentes."/>
        <s v="Servicio de educacion formal por modelos educativos flexibles"/>
        <s v="Servicios de evaluación de las estrategias educativas implementadas en la educación inicial, preeescolar, básica y media"/>
        <s v="Servicio de monitoreo y seguimiento a la gestión del sector educativo"/>
      </sharedItems>
    </cacheField>
    <cacheField name="Código producto" numFmtId="0">
      <sharedItems containsBlank="1" containsMixedTypes="1" containsNumber="1" containsInteger="1" minValue="2201006" maxValue="2201094" count="16">
        <n v="2201006"/>
        <n v="2201052"/>
        <n v="2201051"/>
        <n v="2201027"/>
        <n v="2201048"/>
        <n v="2201089"/>
        <n v="2201030"/>
        <n v="2201032"/>
        <s v="´2201089"/>
        <n v="2201094"/>
        <n v="2201037"/>
        <n v="2201090"/>
        <n v="2201070"/>
        <n v="2201074"/>
        <n v="2201049"/>
        <m/>
      </sharedItems>
    </cacheField>
    <cacheField name="Actividad " numFmtId="0">
      <sharedItems longText="1"/>
    </cacheField>
    <cacheField name="Nombre objeto de gasto" numFmtId="0">
      <sharedItems/>
    </cacheField>
    <cacheField name="Código objeto de gasto" numFmtId="0">
      <sharedItems containsBlank="1" containsMixedTypes="1" containsNumber="1" containsInteger="1" minValue="1" maxValue="1"/>
    </cacheField>
    <cacheField name="Rubro presupuestal" numFmtId="0">
      <sharedItems containsBlank="1"/>
    </cacheField>
    <cacheField name="Nombre rubro presupuestal" numFmtId="0">
      <sharedItems containsBlank="1" longText="1"/>
    </cacheField>
    <cacheField name="Nombre rubro presupuestal 2024" numFmtId="0">
      <sharedItems containsBlank="1" longText="1"/>
    </cacheField>
    <cacheField name="Tipo de Recurso" numFmtId="0">
      <sharedItems containsBlank="1"/>
    </cacheField>
    <cacheField name="Crédito" numFmtId="0">
      <sharedItems containsBlank="1" containsMixedTypes="1" containsNumber="1" containsInteger="1" minValue="2200" maxValue="2200"/>
    </cacheField>
    <cacheField name="Dependencia de afectación" numFmtId="0">
      <sharedItems containsBlank="1" count="19">
        <s v="VEPBM- SUB DEACCESO - "/>
        <s v="VEPBM- SUB PERMANEN - "/>
        <s v="VEPBM- DIR COBERTURA - "/>
        <s v="VEPBM-DIR FORTALECIM - "/>
        <s v="VEPBM- SUB FORTALECI - "/>
        <s v="VEPBM- SUB MONITOREO -"/>
        <s v="VEPBM-SUB RECURSOSH - "/>
        <m/>
        <s v="VEPBM-DIR PRIMERAINF - "/>
        <s v="VEPBM-SUB COBERTURPI - "/>
        <s v="VEPBM- SUB CALIDADPI - "/>
        <s v="VEPBM- SUB CALIDADPI - BM"/>
        <s v="VEPBM-SUB FOMENTOCOM - "/>
        <s v="VEPBM-DIR DE CALIDAD - "/>
        <s v="VEPBM-SUB REFERENTES - "/>
        <s v="VEPBM-SUB REFERENTES - BM"/>
        <s v="VEPBM-DIR DE CALIDAD - BM"/>
        <s v="VICEMINISTER. BASICA -"/>
        <s v="OFIC. INNOVACIONEDUC - "/>
      </sharedItems>
    </cacheField>
    <cacheField name="ID Dependencia de afectación" numFmtId="0">
      <sharedItems containsBlank="1" containsMixedTypes="1" containsNumber="1" containsInteger="1" minValue="1900" maxValue="3001"/>
    </cacheField>
    <cacheField name="Étnicos- Indígenas" numFmtId="0">
      <sharedItems containsBlank="1" containsMixedTypes="1" containsNumber="1" containsInteger="1" minValue="937" maxValue="987"/>
    </cacheField>
    <cacheField name="0" numFmtId="0">
      <sharedItems containsString="0" containsBlank="1" containsNumber="1" containsInteger="1" minValue="80111620" maxValue="80111620"/>
    </cacheField>
    <cacheField name="02" numFmtId="0">
      <sharedItems containsBlank="1" containsMixedTypes="1" containsNumber="1" containsInteger="1" minValue="357142857" maxValue="2891854429"/>
    </cacheField>
    <cacheField name="Étnicos- Comunidad Negra, Afrocolombiana, Raizal y Palenquera" numFmtId="0">
      <sharedItems containsBlank="1" longText="1"/>
    </cacheField>
    <cacheField name="03" numFmtId="0">
      <sharedItems containsNonDate="0" containsString="0" containsBlank="1"/>
    </cacheField>
    <cacheField name="04" numFmtId="0">
      <sharedItems containsBlank="1"/>
    </cacheField>
    <cacheField name="Étnicos- Rrom" numFmtId="0">
      <sharedItems containsString="0" containsBlank="1" containsNumber="1" containsInteger="1" minValue="45536" maxValue="45536"/>
    </cacheField>
    <cacheField name="05" numFmtId="0">
      <sharedItems containsString="0" containsBlank="1" containsNumber="1" minValue="1" maxValue="120"/>
    </cacheField>
    <cacheField name="06" numFmtId="0">
      <sharedItems containsBlank="1"/>
    </cacheField>
    <cacheField name="Construcción de paz" numFmtId="0">
      <sharedItems containsBlank="1"/>
    </cacheField>
    <cacheField name="07" numFmtId="0">
      <sharedItems containsBlank="1" containsMixedTypes="1" containsNumber="1" minValue="13006988" maxValue="7674675000"/>
    </cacheField>
    <cacheField name="08" numFmtId="0">
      <sharedItems containsBlank="1" containsMixedTypes="1" containsNumber="1" minValue="31515548.75" maxValue="2807462580.4099998"/>
    </cacheField>
    <cacheField name="Víctimas" numFmtId="0">
      <sharedItems containsString="0" containsBlank="1" containsNumber="1" containsInteger="1" minValue="38500000" maxValue="210000000000"/>
    </cacheField>
    <cacheField name="09" numFmtId="0">
      <sharedItems containsString="0" containsBlank="1" containsNumber="1" containsInteger="1" minValue="38500000" maxValue="210000000000"/>
    </cacheField>
    <cacheField name="010" numFmtId="0">
      <sharedItems containsBlank="1" containsMixedTypes="1" containsNumber="1" minValue="159774751.77999985" maxValue="2807462580.4099998"/>
    </cacheField>
    <cacheField name="Equidad de la mujer" numFmtId="0">
      <sharedItems containsBlank="1"/>
    </cacheField>
    <cacheField name="011" numFmtId="0">
      <sharedItems containsBlank="1"/>
    </cacheField>
    <cacheField name="012" numFmtId="0">
      <sharedItems containsBlank="1"/>
    </cacheField>
    <cacheField name="Primera Infancia, Infancia y Adolescencia" numFmtId="0">
      <sharedItems containsBlank="1"/>
    </cacheField>
    <cacheField name="013" numFmtId="0">
      <sharedItems containsBlank="1"/>
    </cacheField>
    <cacheField name="014" numFmtId="0">
      <sharedItems containsBlank="1" containsMixedTypes="1" containsNumber="1" minValue="31515548.75" maxValue="5000000000"/>
    </cacheField>
    <cacheField name="Participación Ciudadana" numFmtId="0">
      <sharedItems containsBlank="1"/>
    </cacheField>
    <cacheField name="015" numFmtId="0">
      <sharedItems containsBlank="1"/>
    </cacheField>
    <cacheField name="016" numFmtId="0">
      <sharedItems containsBlank="1"/>
    </cacheField>
    <cacheField name="Ciencia, Tecnología e Innovación (CTeI)" numFmtId="0">
      <sharedItems containsBlank="1"/>
    </cacheField>
    <cacheField name="017" numFmtId="0">
      <sharedItems containsBlank="1"/>
    </cacheField>
    <cacheField name="018" numFmtId="0">
      <sharedItems containsString="0" containsBlank="1" containsNumber="1" containsInteger="1" minValue="27" maxValue="28"/>
    </cacheField>
    <cacheField name="Tecnologías de la información y las comunicaciones (TIC)" numFmtId="0">
      <sharedItems containsNonDate="0" containsString="0" containsBlank="1"/>
    </cacheField>
    <cacheField name="019" numFmtId="0">
      <sharedItems containsString="0" containsBlank="1" containsNumber="1" containsInteger="1" minValue="-215176844" maxValue="0"/>
    </cacheField>
    <cacheField name="020" numFmtId="0">
      <sharedItems containsNonDate="0" containsString="0" containsBlank="1"/>
    </cacheField>
    <cacheField name="Discapacidad " numFmtId="0">
      <sharedItems containsNonDate="0" containsString="0" containsBlank="1"/>
    </cacheField>
    <cacheField name="021" numFmtId="0">
      <sharedItems containsNonDate="0" containsString="0" containsBlank="1"/>
    </cacheField>
    <cacheField name="022" numFmtId="0">
      <sharedItems containsNonDate="0" containsString="0" containsBlank="1"/>
    </cacheField>
    <cacheField name="N° Plan de Compras _x000a_NEON" numFmtId="0">
      <sharedItems containsBlank="1" containsMixedTypes="1" containsNumber="1" containsInteger="1" minValue="63" maxValue="1044"/>
    </cacheField>
    <cacheField name="Código UNSPSC" numFmtId="0">
      <sharedItems containsBlank="1" containsMixedTypes="1" containsNumber="1" containsInteger="1" minValue="80101602" maxValue="81115000"/>
    </cacheField>
    <cacheField name="Concepto de gasto" numFmtId="0">
      <sharedItems/>
    </cacheField>
    <cacheField name="Descripción" numFmtId="0">
      <sharedItems longText="1"/>
    </cacheField>
    <cacheField name="Bienes o servicios que se contratan" numFmtId="0">
      <sharedItems containsBlank="1"/>
    </cacheField>
    <cacheField name="Mes de presentación de ofertas" numFmtId="0">
      <sharedItems containsBlank="1"/>
    </cacheField>
    <cacheField name="fecha estimada de inicio del contrato (día/mes/año)" numFmtId="0">
      <sharedItems containsDate="1" containsBlank="1" containsMixedTypes="1" minDate="1900-01-01T08:51:04" maxDate="1900-01-03T04:51:04"/>
    </cacheField>
    <cacheField name="Duración estimada del contrato_x000a_(días, meses, años)" numFmtId="0">
      <sharedItems containsBlank="1" containsMixedTypes="1" containsNumber="1" minValue="1" maxValue="306"/>
    </cacheField>
    <cacheField name="Tipo de Duración-(Plazo estimado)" numFmtId="0">
      <sharedItems containsBlank="1"/>
    </cacheField>
    <cacheField name="Modalidad de selección" numFmtId="0">
      <sharedItems containsBlank="1"/>
    </cacheField>
    <cacheField name="Tipo de contrato" numFmtId="0">
      <sharedItems containsBlank="1"/>
    </cacheField>
    <cacheField name="Fuente de los recursos" numFmtId="0">
      <sharedItems containsBlank="1" containsMixedTypes="1" containsNumber="1" containsInteger="1" minValue="10" maxValue="10"/>
    </cacheField>
    <cacheField name="Valor total estimado" numFmtId="168">
      <sharedItems containsBlank="1" containsMixedTypes="1" containsNumber="1" minValue="0" maxValue="215000000000"/>
    </cacheField>
    <cacheField name="Valor estimado para 2024" numFmtId="0">
      <sharedItems containsSemiMixedTypes="0" containsString="0" containsNumber="1" minValue="13006988" maxValue="215000000000"/>
    </cacheField>
    <cacheField name="Se requieren vigencias futuras" numFmtId="0">
      <sharedItems containsBlank="1"/>
    </cacheField>
    <cacheField name="Estado de solicitud de vigencias futura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nia esperanza casas merchan" refreshedDate="45380.447519212961" createdVersion="8" refreshedVersion="8" minRefreshableVersion="3" recordCount="475" xr:uid="{59AC2665-C182-45D0-B6F6-5FD784520112}">
  <cacheSource type="worksheet">
    <worksheetSource ref="B4:BU479" sheet="Anexo ppal Inversión 22032024" r:id="rId2"/>
  </cacheSource>
  <cacheFields count="72">
    <cacheField name="Nivel" numFmtId="0">
      <sharedItems/>
    </cacheField>
    <cacheField name="Despacho o Dirección" numFmtId="0">
      <sharedItems/>
    </cacheField>
    <cacheField name="Dependencia" numFmtId="0">
      <sharedItems count="20">
        <s v="Subdirección de Acceso"/>
        <s v="Subdirección de Permanencia"/>
        <s v="Dirección de Cobertura y Equidad"/>
        <s v="Dirección de Fortalecimiento a la Gestión Territorial"/>
        <s v="Subdirección de Fortalecimiento Institucional"/>
        <s v="Subdirección de Monitoreo y Control"/>
        <s v="Subdirección de Recursos Humanos del Sector Educación"/>
        <s v="Dirección de Primera Infancia"/>
        <s v="Subdirección de Cobertura de Primera Infancia"/>
        <s v="Subdirección de Calidad de Primera Infancia"/>
        <s v="Subdirección de Fomento de Competencias"/>
        <s v="Dirección de Calidad para la Educación Preescolar, Básica y Media"/>
        <s v="Subdirección de Referentes y Evaluación Educativa"/>
        <s v="Despacho VPBM"/>
        <s v="Oficina Asesora de Planeación y Finanzas"/>
        <s v="Oficina Asesora de Comunicaciones"/>
        <s v="Oficina Asesora de Tecnología"/>
        <s v="Oficina de Innovación Educativa con Uso de Nuevas Tecnologías"/>
        <s v="Subdirección Administrativa"/>
        <s v="Oficina Asesora de Juridica"/>
      </sharedItems>
    </cacheField>
    <cacheField name="Eje estratégico " numFmtId="0">
      <sharedItems containsBlank="1" count="9">
        <s v="7. Espacios educativos como centro de la vida comunitaria y la paz"/>
        <s v="5. Capacidades territoriales"/>
        <s v="3. Educación Media: General y Sistema regional de educación media y superior, en zonas de ruralidad dispersa (SIMES)"/>
        <s v="6. Acceso al derecho (transversal)"/>
        <s v="4. Poder pedagógico popular"/>
        <s v="1. Educación inicial en el marco de la atención integral "/>
        <s v="2. Formación Integral"/>
        <s v="2. Implementación de PTA-FI"/>
        <m/>
      </sharedItems>
    </cacheField>
    <cacheField name="Estrategia " numFmtId="0">
      <sharedItems containsBlank="1" count="17">
        <s v="1. Fortalecimiento de la infraestructura de educación preescolar, básica y media"/>
        <s v="2. Fortalecimiento de las capacidades de gestión de todas las ETC"/>
        <s v="1. Búsqueda activa"/>
        <s v="1. Acceso al derecho a la educación"/>
        <s v="1. Atención diferencial a 37 ETC priorizadas"/>
        <s v="2. Bienestar laboral y dignificación de la labor docente"/>
        <s v="2. Mejoramiento hacia la atención integral"/>
        <s v="3. Colegios y comunidades "/>
        <s v="1. Ampliación de la oferta de prejardín y jardin, con énfasis en ruralidad dispersa"/>
        <s v="1. Formación docente"/>
        <s v="2. Implementación de PTA-FI"/>
        <s v="Reconocimiento de los saberes y fortalezas pedagogicas de los territorios"/>
        <s v="3. Evaluación de la formación integral"/>
        <s v="2. Estrategias de calidad"/>
        <s v="1. Coordinación oferta intersectorial"/>
        <s v="3. Redes"/>
        <m/>
      </sharedItems>
    </cacheField>
    <cacheField name="Nombre Corto" numFmtId="0">
      <sharedItems count="4">
        <s v="Infraestructura_EPBM"/>
        <s v="Educación_Integral"/>
        <s v="Capacidades_Territoriales"/>
        <s v="Poder_Pedagógico"/>
      </sharedItems>
    </cacheField>
    <cacheField name="Nombre del proyecto" numFmtId="0">
      <sharedItems/>
    </cacheField>
    <cacheField name="Código BPIN" numFmtId="1">
      <sharedItems containsSemiMixedTypes="0" containsString="0" containsNumber="1" containsInteger="1" minValue="2018011001145" maxValue="202300000000419"/>
    </cacheField>
    <cacheField name="Código presupuestal proyecto" numFmtId="0">
      <sharedItems/>
    </cacheField>
    <cacheField name="Transformación / Componente" numFmtId="0">
      <sharedItems containsBlank="1"/>
    </cacheField>
    <cacheField name="Código presupuestal Transformación / Componente" numFmtId="0">
      <sharedItems count="8">
        <s v="201020"/>
        <s v="20203F"/>
        <s v="20203B"/>
        <s v="20203H"/>
        <s v="20203C"/>
        <s v="20203G"/>
        <s v="20203A"/>
        <s v="20204B"/>
      </sharedItems>
    </cacheField>
    <cacheField name="Producto" numFmtId="0">
      <sharedItems count="23">
        <s v="Servicio de asistencia técnica en educación inicial, preescolar, básica y media"/>
        <s v="Infraestructura educativa mejorada"/>
        <s v="Infraestructura educativa construida"/>
        <s v="Instituciones educativas fortalecidas"/>
        <s v="Servicios de información en materia educativa"/>
        <s v="Servicio de asistencia técnica en educación inicial, preescolar, básica y media."/>
        <s v="Servicio educación formal por modelos educativos flexibles "/>
        <s v="Servicio de asistencia técnica en educación inicial,preescolar, básica y media para el desarrollo de procesos de cualificación de estrategias de acogida, bienestar y permanencia"/>
        <s v="Servicio de alfabetización "/>
        <s v="Servicios de información en materia educativa "/>
        <s v="Servicio de asistencia técnica en educación inicial,preescolar, básica y media en procesos de gestión del conocimiento"/>
        <s v="Servicios de información implementado para la gestión de la educación inicial y preescolar en condiciones de calidad"/>
        <s v="Servicio de asistencia técnica en educación inicial, preescolar, básica y media para el  fortalecimiento de las condiciones de bienestar de los docentes y agentes educativos."/>
        <s v="Servicio de atención integral para la primera infancia "/>
        <s v="Servicio de evaluación de las estrategias educativas implementadas en la educación inicial, preescolar, básica y media"/>
        <s v="Ambientes de aprendizaje para la educación inicial preescolar, básica y media dotados "/>
        <s v="Servicio de evaluación de la calidad de la educación inicial, preescolar, básica y media."/>
        <s v="Servicio de fortalecimiento a las capacidades de los docentes de educación Inicial, preescolar, básica y media"/>
        <s v="Servicio de educacion informal"/>
        <s v="Servicio de evaluación para docentes."/>
        <s v="Servicio de educacion formal por modelos educativos flexibles"/>
        <s v="Servicio de monitoreo y seguimiento a la gestión del sector educativo"/>
        <s v="Servicio de fortalecimiento a las capacidades de los docentes de educacion inicial, preescolar, basica y media" u="1"/>
      </sharedItems>
    </cacheField>
    <cacheField name="Código producto" numFmtId="0">
      <sharedItems containsMixedTypes="1" containsNumber="1" containsInteger="1" minValue="2201005" maxValue="2201094" count="16">
        <n v="2201006"/>
        <n v="2201052"/>
        <n v="2201051"/>
        <n v="2201027"/>
        <n v="2201048"/>
        <n v="2201089"/>
        <n v="2201030"/>
        <n v="2201032"/>
        <n v="2201094"/>
        <n v="2201037"/>
        <n v="2201090"/>
        <n v="2201070"/>
        <n v="2201074"/>
        <n v="2201049"/>
        <n v="2201005"/>
        <s v="PENDIENTE"/>
      </sharedItems>
    </cacheField>
    <cacheField name="Actividad " numFmtId="0">
      <sharedItems longText="1"/>
    </cacheField>
    <cacheField name="Nombre objeto de gasto" numFmtId="0">
      <sharedItems/>
    </cacheField>
    <cacheField name="Código objeto de gasto" numFmtId="0">
      <sharedItems containsMixedTypes="1" containsNumber="1" containsInteger="1" minValue="1" maxValue="1"/>
    </cacheField>
    <cacheField name="Rubro presupuestal" numFmtId="0">
      <sharedItems/>
    </cacheField>
    <cacheField name="Nombre rubro presupuestal" numFmtId="0">
      <sharedItems longText="1"/>
    </cacheField>
    <cacheField name="Nombre rubro presupuestal 2024" numFmtId="0">
      <sharedItems containsBlank="1" longText="1"/>
    </cacheField>
    <cacheField name="Tipo de Recurso" numFmtId="0">
      <sharedItems count="4">
        <s v="16-SSF"/>
        <s v="10-CSF"/>
        <s v="13-CSF"/>
        <s v="14-CSF"/>
      </sharedItems>
    </cacheField>
    <cacheField name="Crédito" numFmtId="0">
      <sharedItems containsBlank="1" containsMixedTypes="1" containsNumber="1" containsInteger="1" minValue="2200" maxValue="2200"/>
    </cacheField>
    <cacheField name="Dependencia de afectación" numFmtId="0">
      <sharedItems containsBlank="1"/>
    </cacheField>
    <cacheField name="ID Dependencia de afectación" numFmtId="0">
      <sharedItems containsBlank="1" containsMixedTypes="1" containsNumber="1" containsInteger="1" minValue="1100" maxValue="3001"/>
    </cacheField>
    <cacheField name="Étnicos- Indígenas" numFmtId="0">
      <sharedItems containsBlank="1" containsMixedTypes="1" containsNumber="1" containsInteger="1" minValue="937" maxValue="987"/>
    </cacheField>
    <cacheField name="0" numFmtId="0">
      <sharedItems containsString="0" containsBlank="1" containsNumber="1" containsInteger="1" minValue="80111620" maxValue="80111620"/>
    </cacheField>
    <cacheField name="02" numFmtId="0">
      <sharedItems containsBlank="1" containsMixedTypes="1" containsNumber="1" containsInteger="1" minValue="357142857" maxValue="2891854429"/>
    </cacheField>
    <cacheField name="Étnicos- Comunidad Negra, Afrocolombiana, Raizal y Palenquera" numFmtId="0">
      <sharedItems containsBlank="1" longText="1"/>
    </cacheField>
    <cacheField name="03" numFmtId="0">
      <sharedItems containsNonDate="0" containsString="0" containsBlank="1"/>
    </cacheField>
    <cacheField name="04" numFmtId="0">
      <sharedItems containsBlank="1"/>
    </cacheField>
    <cacheField name="Étnicos- Rrom" numFmtId="0">
      <sharedItems containsString="0" containsBlank="1" containsNumber="1" containsInteger="1" minValue="45536" maxValue="45536"/>
    </cacheField>
    <cacheField name="05" numFmtId="0">
      <sharedItems containsString="0" containsBlank="1" containsNumber="1" minValue="1" maxValue="120"/>
    </cacheField>
    <cacheField name="06" numFmtId="0">
      <sharedItems containsBlank="1"/>
    </cacheField>
    <cacheField name="Construcción de paz" numFmtId="0">
      <sharedItems containsBlank="1"/>
    </cacheField>
    <cacheField name="07" numFmtId="0">
      <sharedItems containsBlank="1" containsMixedTypes="1" containsNumber="1" minValue="13006988" maxValue="3894660000"/>
    </cacheField>
    <cacheField name="08" numFmtId="0">
      <sharedItems containsBlank="1" containsMixedTypes="1" containsNumber="1" minValue="31515548.75" maxValue="2807462580.4099998"/>
    </cacheField>
    <cacheField name="Víctimas" numFmtId="0">
      <sharedItems containsString="0" containsBlank="1" containsNumber="1" containsInteger="1" minValue="38500000" maxValue="210000000000"/>
    </cacheField>
    <cacheField name="09" numFmtId="0">
      <sharedItems containsString="0" containsBlank="1" containsNumber="1" containsInteger="1" minValue="38500000" maxValue="210000000000"/>
    </cacheField>
    <cacheField name="010" numFmtId="0">
      <sharedItems containsBlank="1" containsMixedTypes="1" containsNumber="1" minValue="159774751.77999985" maxValue="2807462580.4099998"/>
    </cacheField>
    <cacheField name="Equidad de la mujer" numFmtId="0">
      <sharedItems containsBlank="1"/>
    </cacheField>
    <cacheField name="011" numFmtId="0">
      <sharedItems containsBlank="1"/>
    </cacheField>
    <cacheField name="012" numFmtId="0">
      <sharedItems containsBlank="1"/>
    </cacheField>
    <cacheField name="Primera Infancia, Infancia y Adolescencia" numFmtId="0">
      <sharedItems containsBlank="1"/>
    </cacheField>
    <cacheField name="013" numFmtId="0">
      <sharedItems containsBlank="1"/>
    </cacheField>
    <cacheField name="014" numFmtId="0">
      <sharedItems containsBlank="1" containsMixedTypes="1" containsNumber="1" minValue="31515548.75" maxValue="5000000000"/>
    </cacheField>
    <cacheField name="Participación Ciudadana" numFmtId="0">
      <sharedItems containsBlank="1"/>
    </cacheField>
    <cacheField name="015" numFmtId="0">
      <sharedItems containsBlank="1"/>
    </cacheField>
    <cacheField name="016" numFmtId="0">
      <sharedItems containsBlank="1"/>
    </cacheField>
    <cacheField name="Ciencia, Tecnología e Innovación (CTeI)" numFmtId="0">
      <sharedItems containsBlank="1"/>
    </cacheField>
    <cacheField name="017" numFmtId="0">
      <sharedItems containsBlank="1"/>
    </cacheField>
    <cacheField name="018" numFmtId="0">
      <sharedItems containsString="0" containsBlank="1" containsNumber="1" containsInteger="1" minValue="18" maxValue="28"/>
    </cacheField>
    <cacheField name="Tecnologías de la información y las comunicaciones (TIC)" numFmtId="0">
      <sharedItems containsNonDate="0" containsString="0" containsBlank="1"/>
    </cacheField>
    <cacheField name="019" numFmtId="0">
      <sharedItems containsString="0" containsBlank="1" containsNumber="1" containsInteger="1" minValue="-215176844" maxValue="0"/>
    </cacheField>
    <cacheField name="020" numFmtId="0">
      <sharedItems containsNonDate="0" containsString="0" containsBlank="1"/>
    </cacheField>
    <cacheField name="Discapacidad " numFmtId="0">
      <sharedItems containsNonDate="0" containsString="0" containsBlank="1"/>
    </cacheField>
    <cacheField name="021" numFmtId="0">
      <sharedItems containsNonDate="0" containsString="0" containsBlank="1"/>
    </cacheField>
    <cacheField name="022" numFmtId="0">
      <sharedItems containsNonDate="0" containsString="0" containsBlank="1"/>
    </cacheField>
    <cacheField name="N° Plan de Compras _x000a_NEON" numFmtId="0">
      <sharedItems containsBlank="1" containsMixedTypes="1" containsNumber="1" containsInteger="1" minValue="63" maxValue="1044"/>
    </cacheField>
    <cacheField name="Código UNSPSC" numFmtId="0">
      <sharedItems containsBlank="1" containsMixedTypes="1" containsNumber="1" containsInteger="1" minValue="80101602" maxValue="81115000"/>
    </cacheField>
    <cacheField name="Concepto de gasto" numFmtId="0">
      <sharedItems/>
    </cacheField>
    <cacheField name="Descripción" numFmtId="0">
      <sharedItems longText="1"/>
    </cacheField>
    <cacheField name="Bienes o servicios que se contratan" numFmtId="0">
      <sharedItems containsBlank="1"/>
    </cacheField>
    <cacheField name="Mes de presentación de ofertas" numFmtId="0">
      <sharedItems containsBlank="1"/>
    </cacheField>
    <cacheField name="fecha estimada de inicio del contrato (día/mes/año)" numFmtId="0">
      <sharedItems containsDate="1" containsBlank="1" containsMixedTypes="1" minDate="1900-01-01T08:51:04" maxDate="1900-01-03T04:51:04"/>
    </cacheField>
    <cacheField name="Duración estimada del contrato_x000a_(días, meses, años)" numFmtId="0">
      <sharedItems containsBlank="1" containsMixedTypes="1" containsNumber="1" minValue="1" maxValue="306"/>
    </cacheField>
    <cacheField name="Tipo de Duración-(Plazo estimado)" numFmtId="0">
      <sharedItems containsBlank="1"/>
    </cacheField>
    <cacheField name="Modalidad de selección" numFmtId="0">
      <sharedItems containsBlank="1"/>
    </cacheField>
    <cacheField name="Tipo de contrato" numFmtId="0">
      <sharedItems containsBlank="1"/>
    </cacheField>
    <cacheField name="Fuente de los recursos" numFmtId="0">
      <sharedItems containsBlank="1" containsMixedTypes="1" containsNumber="1" containsInteger="1" minValue="10" maxValue="10"/>
    </cacheField>
    <cacheField name="Valor total estimado" numFmtId="168">
      <sharedItems containsBlank="1" containsMixedTypes="1" containsNumber="1" minValue="0" maxValue="215000000000"/>
    </cacheField>
    <cacheField name="Valor estimado para 2024" numFmtId="0">
      <sharedItems containsSemiMixedTypes="0" containsString="0" containsNumber="1" minValue="13006988" maxValue="215000000000"/>
    </cacheField>
    <cacheField name="Se requieren vigencias futuras" numFmtId="0">
      <sharedItems containsBlank="1"/>
    </cacheField>
    <cacheField name="Estado de solicitud de vigencias futura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berto  Zambrano Guerrero" refreshedDate="45600.816854745368" createdVersion="8" refreshedVersion="8" minRefreshableVersion="3" recordCount="287" xr:uid="{383DF695-45DA-43A9-9ED0-15DB39EF3D5F}">
  <cacheSource type="worksheet">
    <worksheetSource ref="A1:E1048576" sheet="Cadena de valor PIIP"/>
  </cacheSource>
  <cacheFields count="5">
    <cacheField name="BPIN" numFmtId="0">
      <sharedItems containsBlank="1" count="17">
        <s v="2018011001144"/>
        <s v="202300000000091"/>
        <s v="202300000000092"/>
        <s v="202300000000172"/>
        <s v="202300000000187"/>
        <s v="202300000000239"/>
        <s v="202300000000245"/>
        <s v="202300000000322"/>
        <s v="202300000000391"/>
        <s v="202300000000418"/>
        <s v="202300000000419"/>
        <s v="202300000000425"/>
        <s v="202300000000426"/>
        <s v="202300000000455"/>
        <s v="202400000000081"/>
        <s v="202400000000164"/>
        <m/>
      </sharedItems>
    </cacheField>
    <cacheField name="NombreProyecto" numFmtId="0">
      <sharedItems containsBlank="1"/>
    </cacheField>
    <cacheField name="ObjetivoEspecifico" numFmtId="0">
      <sharedItems containsBlank="1"/>
    </cacheField>
    <cacheField name="CodigoProducto" numFmtId="0">
      <sharedItems containsBlank="1" count="42">
        <s v="2202007"/>
        <s v="2202008"/>
        <s v="2202047"/>
        <s v="2202048"/>
        <s v="2202059"/>
        <s v="2202030"/>
        <s v="2201032"/>
        <s v="2201018"/>
        <s v="2201089"/>
        <s v="2201070"/>
        <s v="2201037"/>
        <s v="2201090"/>
        <s v="2202053"/>
        <s v="2202005"/>
        <s v="2202054"/>
        <s v="2202038"/>
        <s v="2201049"/>
        <s v="2201074"/>
        <s v="2201092"/>
        <s v="2201005"/>
        <s v="2201030"/>
        <s v="2201094"/>
        <s v="2201048"/>
        <s v="2202057"/>
        <s v="2202004"/>
        <s v="2202066"/>
        <s v="2202035"/>
        <s v="2202063"/>
        <s v="2202064"/>
        <s v="2202076"/>
        <s v="2202077"/>
        <s v="2201004"/>
        <s v="2201051"/>
        <s v="2201052"/>
        <s v="2201069"/>
        <s v="2299052"/>
        <s v="2299054"/>
        <s v="2299060"/>
        <s v="2299062"/>
        <s v="2299063"/>
        <s v="2299072"/>
        <m/>
      </sharedItems>
    </cacheField>
    <cacheField name="NombreProducto" numFmtId="0">
      <sharedItems containsBlank="1" count="64" longText="1">
        <s v="Servicio de apoyo financiero para el acceso a la educación superior o terciaria "/>
        <s v="Servicio de apoyo financiero para la permanencia a la educación superior o terciaria"/>
        <s v="Servicio de apoyo financiero para la amortización de créditos educativos en la educación superior o terciaria"/>
        <s v="Servicio de apoyo financiero para el fomento de la graduación en la educación superior o terciaria"/>
        <s v="Servicio de asistencia técnica  - Servicio de asistencia técnica para fortalecer la capacidad para la formulación, estructuración y seguimiento de proyectos de infraestructura en IES públicas"/>
        <s v="Servicio de apoyo financiero a las Instituciones de Educación Superior     (Producto principal del proyecto)   - El servicio de apoyo fnanciero a las IES se realizará mediante transferencias a las IES para estudios y diseños de proyectos, construcción y mejoramiento de infraestructuras, y dotación de ambientes de aprendizaje."/>
        <s v="Servicio de apoyo financiero a las Instituciones de Educación Superior     (Producto principal del proyecto)  "/>
        <s v="Servicio de alfabetización "/>
        <s v="Servicio de información para la gestión de la educación inicial y preescolar en condiciones de calidad "/>
        <s v="Servicio de asistencia técnica     (Producto principal del proyecto)   - en educación inicial,preescolar, básica y media en el desarrollo de procesos de gestión del conocimiento"/>
        <s v="Servicio de asistencia técnica     (Producto principal del proyecto)   - en educación inicial,preescolar, básica y media"/>
        <s v="Ambientes de aprendizaje para la educación inicial preescolar, básica y media dotados "/>
        <s v="Servicio de atención integral para la primera infancia "/>
        <s v="Servicio de evaluación "/>
        <s v="Servicio de asistencia técnica     (Producto principal del proyecto)  "/>
        <s v="Servicio de asistencia técnica  - de fomento a la calidad y pertinencia de la educación superior"/>
        <s v="Servicios de apoyo a la investigación, proyección social e internacionalización "/>
        <s v="Servicio de fomento para el acceso a la educación superior o terciaria "/>
        <s v="Servicio de información implementado "/>
        <s v="Servicio de fomento para la regionalización en la educación superior o terciaria     (Producto principal del proyecto)  "/>
        <s v="Servicio de educación informal "/>
        <s v="Servicio de evaluación  - para docentes"/>
        <s v="Servicio de fortalecimiento a las capacidades de los docentes de educación Inicial, preescolar, básica y media     (Producto principal del proyecto)  "/>
        <s v="Servicio de asistencia técnica  - en educación inicial, preescolar, básica y media para el  fortalecimiento de las condiciones de bienestar de los docentes y agentes educativos."/>
        <s v="Servicio de monitoreo y seguimiento  - a la gestión del sector educativo."/>
        <s v="Servicio de evaluación  - de las estrategias educativas implementadas en la educación inicial, preescolar, básica y media."/>
        <s v="Documentos de lineamientos técnicos "/>
        <s v="Servicio de asistencia técnica     (Producto principal del proyecto)   - en educación inicial, preescolar, básica y media."/>
        <s v="Servicio educación formal por modelos educativos flexibles "/>
        <s v="Ambientes de aprendizaje para la educación inicial preescolar, básica y media dotados  - ."/>
        <s v="Servicio de asistencia técnica     (Producto principal del proyecto)   - en educación inicial,preescolar, básica y media."/>
        <s v="Servicio de evaluación  - de la calidad de la educación inicial, preescolar, básica y media."/>
        <s v="Servicio de apoyo financiero a las Instituciones de Educación Superior     (Producto principal del proyecto)  - Instituciones de Educación Superior Públicas"/>
        <s v="Servicio de asistencia técnica     (Producto principal del proyecto)  - en educación inicial,preescolar, básica y media en procesos de gestión del conocimiento"/>
        <s v="Servicio de evaluación  - de las estrategias educativas implementadas en la educación inicial, preescolar, básica y media"/>
        <s v="Servicios de información implementado  - para la gestión de la educación inicial y preescolar en condiciones de calidad"/>
        <s v="Servicio de asistencia técnica     (Producto principal del proyecto)  - en educación inicial,preescolar, básica y media para el desarrollo de procesos de cualificación de estrategias de acogida, bienestar y permanencia"/>
        <s v="Servicios de información en materia educativa "/>
        <s v="Servicio de fortalecimiento a las capacidades de los docentes de educación Inicial, preescolar, básica y media     (Producto principal del proyecto) "/>
        <s v="Servicio de evaluación  - para docentes."/>
        <s v="Servicio de asistencia técnica  - para el fomento a la calidad y pertinencia de la educación superior"/>
        <s v="Servicio de fomento para la regionalización en la educación superior o terciaria     (Producto principal del proyecto)  - Acompañamiento en procesos de regionalización a las IES"/>
        <s v="Servicio de fomento para el acceso a la educación superior o terciaria  - Instituciones de educación terciaria o superior con acompañamiento en procesos de regionalización"/>
        <s v="Servicio de inspección y vigilancia  - Apoyar, asesorar y brindar acompañamiento a las IES en los procesos de inspección y vigilancia de la Educación Superior, incluidas preventivas y sancionatorias"/>
        <s v="Documentos de lineamientos técnicos  - Rediseñar los cuatro principales procesos del SACES registro calificado, acreditación en alta calidad, convalidaciones de títulos e inspección y vigilancia"/>
        <s v="Servicio de información implementado  - Sistemas de información y gestión para cada Proceso implementados"/>
        <s v="Servicio de acreditación de la calidad de la educación superior      (Producto principal del proyecto) "/>
        <s v="Servicio de asistencia técnica "/>
        <s v="Documentos de investigación aplicada  - Diseñar e implementar un mecanismo de contingencia para la resolución de procesos rezagados"/>
        <s v="Servicio de apoyo financiero para el acceso a la educación superior "/>
        <s v="Servicio de apoyo financiero para la permanencia a la educación superior     (Producto principal del proyecto) "/>
        <s v="Servicio de apoyo financiero para la amortización de créditos educativos en la educación superior "/>
        <s v="Servicio de apoyo financiero para el fomento de la graduación en la educación superior "/>
        <s v="Documentos normativos  - A través de este producto se genera socialización y apropiación social de la norma técnica de infraestructura educativa mediante Manuales, guías o cartillas, físicos y digitales"/>
        <s v="Infraestructura educativa construida "/>
        <s v="Infraestructura educativa mejorada     (Producto principal del proyecto) "/>
        <s v="Infraestructura educativa dotada "/>
        <s v="Servicio de gestión documental "/>
        <s v="Documentos de planeación "/>
        <s v="Servicio de Implementación Sistemas de Gestión     (Producto principal del proyecto) "/>
        <s v="Servicio de Implementación Sistemas de Gestión     (Producto principal del proyecto)  - A través de la implementación de políticas del MIPG"/>
        <s v="Servicios de información actualizados "/>
        <s v="Servicios de información implementados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5">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PARA REALIZAR EL SEGUIMIENTO A LA EJECUCIÓN DE LOS PROYECTOS DE INFRAESTRUCTURA Y DOTACIÓN DE MOBILIARIO ESCOLAR, DE ACUERDO CON LAS ZONAS ASIGNADAS."/>
    <m/>
    <s v="Enero"/>
    <m/>
    <n v="7.75"/>
    <s v="Mes (es)"/>
    <s v="CONTRATACIÓN DIRECTA / SERVICIOS PROFESIONALES"/>
    <s v="PRESTACIÓN DE SERVICIOS PROFESIONALES"/>
    <s v="PRESUPUESTO DE ENTIDAD NACIONAL"/>
    <n v="48538000"/>
    <n v="48538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CIÓN DE SERVICIOS PROFESIONALES   PARA REALIZAR EL SEGUIMIENTO A LA EJECUCIÓN DE LOS PROYECTOS DE INFRAESTRUCTURA Y DOTACIÓN DE MOBILIARIO ESCOLAR, DE ACUERDO CON LAS ZONAS ASIGNADAS."/>
    <m/>
    <s v="Enero"/>
    <m/>
    <n v="7.75"/>
    <s v="Mes (es)"/>
    <s v="CONTRATACIÓN DIRECTA / SERVICIOS PROFESIONALES"/>
    <s v="PRESTACIÓN DE SERVICIOS PROFESIONALES"/>
    <s v="PRESUPUESTO DE ENTIDAD NACIONAL"/>
    <n v="48538000"/>
    <n v="48538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 MANERA TEMPORAL PARA ASESORAR EN TEMAS DE INFRAESTRUCTURA EDUCATIVA Y DOTACIÓN QUE SE ESTABLEZCAN EN EL NUEVO PLAN NACIONAL DE DESARROLLO RELACIONADOS CON LA GESTION, PLANEAMIENTO,, ESTRUCTURACIÓN, SEGUIMIENTOY CONTROL DE PROYECTOS Y EL ANÁLISIS, CONSOLIDACIÓN Y REPORTE DE INFORMACIÓN."/>
    <m/>
    <s v="Enero"/>
    <m/>
    <n v="8"/>
    <s v="Mes (es)"/>
    <s v="CONTRATACIÓN DIRECTA / SERVICIOS PROFESIONALES"/>
    <s v="PRESTACIÓN DE SERVICIOS PROFESIONALES"/>
    <s v="PRESUPUESTO DE ENTIDAD NACIONAL"/>
    <n v="38500000"/>
    <n v="38500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 MANERA TEMPORAL PARA ASESORAR EN TEMAS DE INFRAESTRUCTURA EDUCATIVA Y DOTACIÓN QUE SE ESTABLEZCAN EN EL NUEVO PLAN NACIONAL DE DESARROLLO RELACIONADOS CON LA GESTION, PLANEAMIENTO,, ESTRUCTURACIÓN, SEGUIMIENTOY CONTROL DE PROYECTOS Y EL ANÁLISIS, CONSOLIDACIÓN Y REPORTE DE INFORMACIÓN."/>
    <m/>
    <s v="Enero"/>
    <m/>
    <n v="8"/>
    <s v="Mes (es)"/>
    <s v="CONTRATACIÓN DIRECTA / SERVICIOS PROFESIONALES"/>
    <s v="PRESTACIÓN DE SERVICIOS PROFESIONALES"/>
    <s v="PRESUPUESTO DE ENTIDAD NACIONAL"/>
    <n v="38500000"/>
    <n v="385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 MANERA TEMPORAL PARA ASESORAR LAS ACTIVIDADES DE NORMALIZACIÓN, ESTANDARIZACIÓN, INTEGRACIÓN, PLANEACIÓN, EJECUCIÓN, MONITOREO, CONTROL Y CIERRE DE PROYECTOS, A TRAVÉS DE LOS DIFERENTES ESQUEMAS ESTABLECIDOS POR LA LEY PARA LLEVAR A CABO LAS OBRAS Y/O DOTACIONES DE INFRAESTRUCTURA EDUCATIVA"/>
    <m/>
    <s v="Enero"/>
    <m/>
    <n v="8"/>
    <s v="Mes (es)"/>
    <s v="CONTRATACIÓN DIRECTA / SERVICIOS PROFESIONALES"/>
    <s v="PRESTACIÓN DE SERVICIOS PROFESIONALES"/>
    <s v="PRESUPUESTO DE ENTIDAD NACIONAL"/>
    <n v="45948000"/>
    <n v="45948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 MANERA TEMPORAL PARA ASESORAR LAS ACTIVIDADES DE NORMALIZACIÓN, ESTANDARIZACIÓN, INTEGRACIÓN, PLANEACIÓN, EJECUCIÓN, MONITOREO, CONTROL Y CIERRE DE PROYECTOS, A TRAVÉS DE LOS DIFERENTES ESQUEMAS ESTABLECIDOS POR LA LEY PARA LLEVAR A CABO LAS OBRAS Y/O DOTACIONES DE INFRAESTRUCTURA EDUCATIVA"/>
    <m/>
    <s v="Enero"/>
    <m/>
    <n v="8"/>
    <s v="Mes (es)"/>
    <s v="CONTRATACIÓN DIRECTA / SERVICIOS PROFESIONALES"/>
    <s v="PRESTACIÓN DE SERVICIOS PROFESIONALES"/>
    <s v="PRESUPUESTO DE ENTIDAD NACIONAL"/>
    <n v="45948000"/>
    <n v="45948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DE MANERA TEMPORAL, PARA EL DESARROLLO DE LAS ACTIVIDADES RELACIONADAS CON LA PLANIFICACIÓN, EJECUCIÓN Y SEGUIMIENTO DE METAS E INDICADORES SECTORIALES, EN MATERIA DE PROYECTOS DE INFRAESTRUCTURA Y/O DOTACION ESCOLAR"/>
    <m/>
    <s v="Enero"/>
    <m/>
    <n v="8"/>
    <s v="Mes (es)"/>
    <s v="CONTRATACIÓN DIRECTA / SERVICIOS PROFESIONALES"/>
    <s v="PRESTACIÓN DE SERVICIOS PROFESIONALES"/>
    <s v="PRESUPUESTO DE ENTIDAD NACIONAL"/>
    <n v="38500000"/>
    <n v="38500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CIÓN DE SERVICIOS PROFESIONALES, DE MANERA TEMPORAL, PARA EL DESARROLLO DE LAS ACTIVIDADES RELACIONADAS CON LA PLANIFICACIÓN, EJECUCIÓN Y SEGUIMIENTO DE METAS E INDICADORES SECTORIALES, EN MATERIA DE PROYECTOS DE INFRAESTRUCTURA Y/O DOTACION ESCOLAR"/>
    <m/>
    <s v="Enero"/>
    <m/>
    <n v="8"/>
    <s v="Mes (es)"/>
    <s v="CONTRATACIÓN DIRECTA / SERVICIOS PROFESIONALES"/>
    <s v="PRESTACIÓN DE SERVICIOS PROFESIONALES"/>
    <s v="PRESUPUESTO DE ENTIDAD NACIONAL"/>
    <n v="38500000"/>
    <n v="385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 MANERA TEMPORAL PARA LA PLANIFICACIÓN Y SEGUIMIENTO DE METAS E INDICADORES SECTORIALES EN MATERIA DE PROYECTOS DE DOTACIÓN ESCOLAR Y/O INFRAESTRUCTURA EDUCATIVA"/>
    <m/>
    <s v="Enero"/>
    <m/>
    <n v="8"/>
    <s v="Mes (es)"/>
    <s v="CONTRATACIÓN DIRECTA / SERVICIOS PROFESIONALES"/>
    <s v="PRESTACIÓN DE SERVICIOS PROFESIONALES"/>
    <s v="PRESUPUESTO DE ENTIDAD NACIONAL"/>
    <n v="45948000"/>
    <n v="45948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 MANERA TEMPORAL PARA LA PLANIFICACIÓN Y SEGUIMIENTO DE METAS E INDICADORES SECTORIALES EN MATERIA DE PROYECTOS DE DOTACIÓN ESCOLAR Y/O INFRAESTRUCTURA EDUCATIVA"/>
    <m/>
    <s v="Enero"/>
    <m/>
    <n v="8"/>
    <s v="Mes (es)"/>
    <s v="CONTRATACIÓN DIRECTA / SERVICIOS PROFESIONALES"/>
    <s v="PRESTACIÓN DE SERVICIOS PROFESIONALES"/>
    <s v="PRESUPUESTO DE ENTIDAD NACIONAL"/>
    <n v="45948000"/>
    <n v="45948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PARA REALIZAR EL SEGUIMIENTO A LA EJECUCIÓN DE LOS PROYECTOS DE INFRAESTRUCTURA Y DOTACIÓN DE MOBILIARIO ESCOLAR, DE ACUERDO CON LAS ZONAS ASIGNADAS."/>
    <m/>
    <s v="Enero"/>
    <m/>
    <n v="8"/>
    <s v="Mes (es)"/>
    <s v="CONTRATACIÓN DIRECTA / SERVICIOS PROFESIONALES"/>
    <s v="PRESTACIÓN DE SERVICIOS PROFESIONALES"/>
    <s v="PRESUPUESTO DE ENTIDAD NACIONAL"/>
    <n v="38500000"/>
    <n v="38500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CIÓN DE SERVICIOS PROFESIONALES   PARA REALIZAR EL SEGUIMIENTO A LA EJECUCIÓN DE LOS PROYECTOS DE INFRAESTRUCTURA Y DOTACIÓN DE MOBILIARIO ESCOLAR, DE ACUERDO CON LAS ZONAS ASIGNADAS."/>
    <m/>
    <s v="Enero"/>
    <m/>
    <n v="8"/>
    <s v="Mes (es)"/>
    <s v="CONTRATACIÓN DIRECTA / SERVICIOS PROFESIONALES"/>
    <s v="PRESTACIÓN DE SERVICIOS PROFESIONALES"/>
    <s v="PRESUPUESTO DE ENTIDAD NACIONAL"/>
    <n v="38500000"/>
    <n v="385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PARA APOYAR LAS ACTIVIDADES DE COORDINACIÓN DE LA  PLANEACIÓN, EJECUCIÓN, MONITOREO, CONTROL Y_x000a_CIERRE DE PROYECTOS, A TRAVÉS DE LOS DIFERENTES ESQUEMAS  ESTABLECIDOS POR LA LEY PARA LLEVAR A CABO LAS OBRAS Y/O DOTACIONES DE INFRAESTRUCTURA EDUCATIVA."/>
    <m/>
    <s v="Enero"/>
    <m/>
    <n v="8"/>
    <s v="Mes (es)"/>
    <s v="CONTRATACIÓN DIRECTA / SERVICIOS PROFESIONALES"/>
    <s v="PRESTACIÓN DE SERVICIOS PROFESIONALES"/>
    <s v="PRESUPUESTO DE ENTIDAD NACIONAL"/>
    <n v="38500000"/>
    <n v="38500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PARA APOYAR LAS ACTIVIDADES DE COORDINACIÓN DE LA  PLANEACIÓN, EJECUCIÓN, MONITOREO, CONTROL Y_x000a_CIERRE DE PROYECTOS, A TRAVÉS DE LOS DIFERENTES ESQUEMAS  ESTABLECIDOS POR LA LEY PARA LLEVAR A CABO LAS OBRAS Y/O DOTACIONES DE INFRAESTRUCTURA EDUCATIVA."/>
    <m/>
    <s v="Enero"/>
    <m/>
    <n v="8"/>
    <s v="Mes (es)"/>
    <s v="CONTRATACIÓN DIRECTA / SERVICIOS PROFESIONALES"/>
    <s v="PRESTACIÓN DE SERVICIOS PROFESIONALES"/>
    <s v="PRESUPUESTO DE ENTIDAD NACIONAL"/>
    <n v="38500000"/>
    <n v="385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 PRESTAR SERVICIOS PROFESIONALES, DE MANERA TEMPORAL, PARA REALIZAR EL PROCESAMIENTO Y ANÁLISIS DE LA INFORMACIÓN NECESARIA PARA REALIZAR EL  INVENTARIO, FORMULACIÓN, ESTRUCTURACIÓN, EJECUCIÓN, SEGUIMIENTO Y CONTROL DE ESTOS.  "/>
    <m/>
    <s v="Enero"/>
    <m/>
    <n v="8"/>
    <s v="Mes (es)"/>
    <s v="CONTRATACIÓN DIRECTA / SERVICIOS PROFESIONALES"/>
    <s v="PRESTACIÓN DE SERVICIOS PROFESIONALES"/>
    <s v="PRESUPUESTO DE ENTIDAD NACIONAL"/>
    <n v="38500000"/>
    <n v="38500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 PRESTAR SERVICIOS PROFESIONALES, DE MANERA TEMPORAL, PARA REALIZAR EL PROCESAMIENTO Y ANÁLISIS DE LA INFORMACIÓN NECESARIA PARA REALIZAR EL  INVENTARIO, FORMULACIÓN, ESTRUCTURACIÓN, EJECUCIÓN, SEGUIMIENTO Y CONTROL DE ESTOS.  "/>
    <m/>
    <s v="Enero"/>
    <m/>
    <n v="8"/>
    <s v="Mes (es)"/>
    <s v="CONTRATACIÓN DIRECTA / SERVICIOS PROFESIONALES"/>
    <s v="PRESTACIÓN DE SERVICIOS PROFESIONALES"/>
    <s v="PRESUPUESTO DE ENTIDAD NACIONAL"/>
    <n v="38500000"/>
    <n v="385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 MANERA TEMPORAL, PARA LA DEFINICIÓN DE LINEAMIENTOS Y ESTÁNDARES EN DOTACIONES ESCOLARES."/>
    <m/>
    <s v="Enero"/>
    <m/>
    <n v="7.75"/>
    <s v="Mes (es)"/>
    <s v="CONTRATACIÓN DIRECTA / SERVICIOS PROFESIONALES"/>
    <s v="PRESTACIÓN DE SERVICIOS PROFESIONALES"/>
    <s v="PRESUPUESTO DE ENTIDAD NACIONAL"/>
    <n v="50120000"/>
    <n v="50120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 MANERA TEMPORAL, PARA LA DEFINICIÓN DE LINEAMIENTOS Y ESTÁNDARES EN DOTACIONES ESCOLARES."/>
    <m/>
    <s v="Enero"/>
    <m/>
    <n v="7.75"/>
    <s v="Mes (es)"/>
    <s v="CONTRATACIÓN DIRECTA / SERVICIOS PROFESIONALES"/>
    <s v="PRESTACIÓN DE SERVICIOS PROFESIONALES"/>
    <s v="PRESUPUESTO DE ENTIDAD NACIONAL"/>
    <n v="50120000"/>
    <n v="5012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ARA REALIZAR EL INVENTARIO, FORMULACIÓN, ESTRUCTURACIÓN,"/>
    <m/>
    <s v="Enero"/>
    <m/>
    <n v="7.75"/>
    <s v="Mes (es)"/>
    <s v="CONTRATACIÓN DIRECTA / SERVICIOS PROFESIONALES"/>
    <s v="PRESTACIÓN DE SERVICIOS PROFESIONALES"/>
    <s v="PRESUPUESTO DE ENTIDAD NACIONAL"/>
    <n v="80570182"/>
    <n v="80570182"/>
    <m/>
    <m/>
    <s v="Infraestructura_EPBM_2201006"/>
    <s v="DCE"/>
    <s v="Eje_E_7"/>
    <s v="C_2201_0700_16"/>
    <s v="VEPBM- SUB DEACCESO - "/>
    <s v="2700"/>
    <s v="FORTALECIMIENTO INFRAESTRUCTURA PBM"/>
    <s v="FORTALECIMIENTO INFRAESTRUCTURA PBM"/>
    <s v="23"/>
    <s v="VEPBM- SUB DEACCESO - "/>
    <n v="27"/>
    <m/>
    <n v="0"/>
    <m/>
    <m/>
    <m/>
    <m/>
    <m/>
    <n v="80111620"/>
    <s v="Servicios profesionales"/>
    <s v="PARA REALIZAR EL INVENTARIO, FORMULACIÓN, ESTRUCTURACIÓN,"/>
    <m/>
    <s v="Enero"/>
    <m/>
    <n v="7.75"/>
    <s v="Mes (es)"/>
    <s v="CONTRATACIÓN DIRECTA / SERVICIOS PROFESIONALES"/>
    <s v="PRESTACIÓN DE SERVICIOS PROFESIONALES"/>
    <s v="PRESUPUESTO DE ENTIDAD NACIONAL"/>
    <n v="80570182"/>
    <n v="80570182"/>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 MANERA TEMPORAL, PARA ASESORAR EN LA DEFINICIÓN DE LINEAMIENTOS, ESTÁNDARES Y SEGUIMIENTO DE PROYECTOS DE DOTACIONES ESCOLARES "/>
    <m/>
    <s v="Enero"/>
    <m/>
    <n v="8"/>
    <s v="Mes (es)"/>
    <s v="CONTRATACIÓN DIRECTA / SERVICIOS PROFESIONALES"/>
    <s v="PRESTACIÓN DE SERVICIOS PROFESIONALES"/>
    <s v="PRESUPUESTO DE ENTIDAD NACIONAL"/>
    <n v="115038000"/>
    <n v="1150380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 MANERA TEMPORAL, PARA ASESORAR EN LA DEFINICIÓN DE LINEAMIENTOS, ESTÁNDARES Y SEGUIMIENTO DE PROYECTOS DE DOTACIONES ESCOLARES "/>
    <m/>
    <s v="Enero"/>
    <m/>
    <n v="8"/>
    <s v="Mes (es)"/>
    <s v="CONTRATACIÓN DIRECTA / SERVICIOS PROFESIONALES"/>
    <s v="PRESTACIÓN DE SERVICIOS PROFESIONALES"/>
    <s v="PRESUPUESTO DE ENTIDAD NACIONAL"/>
    <n v="115038000"/>
    <n v="115038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 MANERA TEMPORAL PARA LA ESTRUCTURACIÓN, EJECUCIÓN Y CIERRE DE LOS PROYECTOS DE OBRAS POR IMPUESTOS RELATIVOS A OBRAS DE INFRAESTRUCTURA EDUCATIVA Y DOTACIONES."/>
    <m/>
    <s v="Enero"/>
    <m/>
    <n v="8"/>
    <s v="Mes (es)"/>
    <s v="CONTRATACIÓN DIRECTA / SERVICIOS PROFESIONALES"/>
    <s v="PRESTACIÓN DE SERVICIOS PROFESIONALES"/>
    <s v="PRESUPUESTO DE ENTIDAD NACIONAL"/>
    <n v="82686975"/>
    <n v="82686975"/>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 MANERA TEMPORAL PARA LA ESTRUCTURACIÓN, EJECUCIÓN Y CIERRE DE LOS PROYECTOS DE OBRAS POR IMPUESTOS RELATIVOS A OBRAS DE INFRAESTRUCTURA EDUCATIVA Y DOTACIONES."/>
    <m/>
    <s v="Enero"/>
    <m/>
    <n v="8"/>
    <s v="Mes (es)"/>
    <s v="CONTRATACIÓN DIRECTA / SERVICIOS PROFESIONALES"/>
    <s v="PRESTACIÓN DE SERVICIOS PROFESIONALES"/>
    <s v="PRESUPUESTO DE ENTIDAD NACIONAL"/>
    <n v="82686975"/>
    <n v="82686975"/>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 PRESTAR SERVICIOS PROFESIONALES DE MANERA TEMPORAL PARA APOYAR LA ESTRUCTURACIÓN, EJECUCIÓN Y CIERRE DE LOS PROYECTOS_x000a_DE OBRAS POR IMPUESTOS RELATIVOS A OBRAS DE INFRAESTRUCTURA EDUCATIVA Y DOTACIONES  "/>
    <m/>
    <s v="Enero"/>
    <m/>
    <n v="8"/>
    <s v="Mes (es)"/>
    <s v="CONTRATACIÓN DIRECTA / SERVICIOS PROFESIONALES"/>
    <s v="PRESTACIÓN DE SERVICIOS PROFESIONALES"/>
    <s v="PRESUPUESTO DE ENTIDAD NACIONAL"/>
    <n v="47011230"/>
    <n v="47011230"/>
    <m/>
    <m/>
    <s v="Infraestructura_EPBM_2201006"/>
    <s v="DCE"/>
    <s v="Eje_E_7"/>
    <s v="C_2201_0700_16"/>
    <s v="VEPBM- SUB DEACCESO - "/>
    <s v="2700"/>
    <s v="FORTALECIMIENTO INFRAESTRUCTURA PBM"/>
    <s v="FORTALECIMIENTO INFRAESTRUCTURA PBM"/>
    <s v="23"/>
    <s v="VEPBM- SUB DEACCESO - "/>
    <n v="27"/>
    <m/>
    <n v="0"/>
    <m/>
    <m/>
    <m/>
    <m/>
    <m/>
    <n v="80111620"/>
    <s v="Servicios profesionales"/>
    <s v=" PRESTAR SERVICIOS PROFESIONALES DE MANERA TEMPORAL PARA APOYAR LA ESTRUCTURACIÓN, EJECUCIÓN Y CIERRE DE LOS PROYECTOS_x000a_DE OBRAS POR IMPUESTOS RELATIVOS A OBRAS DE INFRAESTRUCTURA EDUCATIVA Y DOTACIONES  "/>
    <m/>
    <s v="Enero"/>
    <m/>
    <n v="8"/>
    <s v="Mes (es)"/>
    <s v="CONTRATACIÓN DIRECTA / SERVICIOS PROFESIONALES"/>
    <s v="PRESTACIÓN DE SERVICIOS PROFESIONALES"/>
    <s v="PRESUPUESTO DE ENTIDAD NACIONAL"/>
    <n v="47011230"/>
    <n v="4701123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 MANERA TEMPORAL PARA APOYAR LA ESTRUCTURACIÓN, EJECUCIÓN Y CIERRE DE LOS PROYECTOS DE OBRAS POR IMPUESTOS RELATIVOS A OBRAS DE INFRAESTRUCTURA EDUCATIVA Y DOTACIONES"/>
    <m/>
    <s v="Enero"/>
    <m/>
    <n v="8"/>
    <s v="Mes (es)"/>
    <s v="CONTRATACIÓN DIRECTA / SERVICIOS PROFESIONALES"/>
    <s v="PRESTACIÓN DE SERVICIOS PROFESIONALES"/>
    <s v="PRESUPUESTO DE ENTIDAD NACIONAL"/>
    <n v="66456551"/>
    <n v="66456551"/>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 MANERA TEMPORAL PARA APOYAR LA ESTRUCTURACIÓN, EJECUCIÓN Y CIERRE DE LOS PROYECTOS DE OBRAS POR IMPUESTOS RELATIVOS A OBRAS DE INFRAESTRUCTURA EDUCATIVA Y DOTACIONES"/>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 PRESTAR SERVICIOS PROFESIONALES PARA REALIZAR EL ANÁLISIS, REVISIÓN, SEGUIMIENTO, PROYECCIÓN Y ACTUALIZACIÓN ESTADÍSTICA DE LA INFORMACIÓN QUE SE REQUIERA EN LA SUBDIRECCIÓN. "/>
    <m/>
    <s v="Enero"/>
    <m/>
    <n v="8"/>
    <s v="Mes (es)"/>
    <s v="CONTRATACIÓN DIRECTA / SERVICIOS PROFESIONALES"/>
    <s v="PRESTACIÓN DE SERVICIOS PROFESIONALES"/>
    <s v="PRESUPUESTO DE ENTIDAD NACIONAL"/>
    <n v="109483773"/>
    <n v="109483773"/>
    <m/>
    <m/>
    <s v="Infraestructura_EPBM_2201006"/>
    <s v="DCE"/>
    <s v="Eje_E_7"/>
    <s v="C_2201_0700_16"/>
    <s v="VEPBM- SUB DEACCESO - "/>
    <s v="2700"/>
    <s v="FORTALECIMIENTO INFRAESTRUCTURA PBM"/>
    <s v="FORTALECIMIENTO INFRAESTRUCTURA PBM"/>
    <s v="23"/>
    <s v="VEPBM- SUB DEACCESO - "/>
    <n v="27"/>
    <m/>
    <n v="0"/>
    <m/>
    <m/>
    <m/>
    <m/>
    <m/>
    <n v="80111620"/>
    <s v="Servicios profesionales"/>
    <s v=" PRESTAR SERVICIOS PROFESIONALES PARA REALIZAR EL ANÁLISIS, REVISIÓN, SEGUIMIENTO, PROYECCIÓN Y ACTUALIZACIÓN ESTADÍSTICA DE LA INFORMACIÓN QUE SE REQUIERA EN LA SUBDIRECCIÓN. "/>
    <m/>
    <s v="Enero"/>
    <m/>
    <n v="8"/>
    <s v="Mes (es)"/>
    <s v="CONTRATACIÓN DIRECTA / SERVICIOS PROFESIONALES"/>
    <s v="PRESTACIÓN DE SERVICIOS PROFESIONALES"/>
    <s v="PRESUPUESTO DE ENTIDAD NACIONAL"/>
    <n v="109483773"/>
    <n v="109483773"/>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JURÍDICOS TEMPORALES A LOS PROGRAMAS Y PROYECTOS LIDERADOS POR LA SUBDIRECCIÓN DE ACCESO CON EL FIN DE DAR CUMPLIMIENTO A LAS METAS PROYECTADAS EN MATERIA DE INFRAESTRUCTURA, DOTACIÓN, GESTIÓN DE COBERTURA Y CONTRATACIÓN DEL SERVICIO EDUCATIVO PARA LA VIGENCIA.  "/>
    <m/>
    <s v="Enero"/>
    <m/>
    <n v="8"/>
    <s v="Mes (es)"/>
    <s v="CONTRATACIÓN DIRECTA / SERVICIOS PROFESIONALES"/>
    <s v="PRESTACIÓN DE SERVICIOS PROFESIONALES"/>
    <s v="PRESUPUESTO DE ENTIDAD NACIONAL"/>
    <n v="66456551"/>
    <n v="66456551"/>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JURÍDICOS TEMPORALES A LOS PROGRAMAS Y PROYECTOS LIDERADOS POR LA SUBDIRECCIÓN DE ACCESO CON EL FIN DE DAR CUMPLIMIENTO A LAS METAS PROYECTADAS EN MATERIA DE INFRAESTRUCTURA, DOTACIÓN, GESTIÓN DE COBERTURA Y CONTRATACIÓN DEL SERVICIO EDUCATIVO PARA LA VIGENCIA.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EN MATERIA DE INFRAESTRUCTURA, DOTACIÓN, GESTIÓN DE COBERTURA Y CONTRATACIÓN DEL SERVICIO EDUCATIVO RELACIONADAS CON EL APOYO A LA SUPERVISIÓN EN EL ASPECTO FINANCIERO"/>
    <m/>
    <s v="Enero"/>
    <m/>
    <n v="8"/>
    <s v="Mes (es)"/>
    <s v="CONTRATACIÓN DIRECTA / SERVICIOS PROFESIONALES"/>
    <s v="PRESTACIÓN DE SERVICIOS PROFESIONALES"/>
    <s v="PRESUPUESTO DE ENTIDAD NACIONAL"/>
    <n v="67615667"/>
    <n v="67615667"/>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EN MATERIA DE INFRAESTRUCTURA, DOTACIÓN, GESTIÓN DE COBERTURA Y CONTRATACIÓN DEL SERVICIO EDUCATIVO RELACIONADAS CON EL APOYO A LA SUPERVISIÓN EN EL ASPECTO FINANCIERO"/>
    <m/>
    <s v="Enero"/>
    <m/>
    <n v="8"/>
    <s v="Mes (es)"/>
    <s v="CONTRATACIÓN DIRECTA / SERVICIOS PROFESIONALES"/>
    <s v="PRESTACIÓN DE SERVICIOS PROFESIONALES"/>
    <s v="PRESUPUESTO DE ENTIDAD NACIONAL"/>
    <n v="67615667"/>
    <n v="67615667"/>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JURÍDICOS A LOS PROGRAMAS Y PROYECTOS LIDERADOS POR LA SUBDIRECCIÓN DE ACCESO CON EL FIN DE DAR CUMPLIMIENTO A LAS METAS PROYECTADAS EN MATERIA DE INFRAESTRUCTURA, DOTACIÓN, GESTIÓN DE COBERTURA Y ONTRATACIÓN DEL SERVICIO EDUCATIVO PARA LA VIGENCIA.  "/>
    <m/>
    <s v="Enero"/>
    <m/>
    <n v="8"/>
    <s v="Mes (es)"/>
    <s v="CONTRATACIÓN DIRECTA / SERVICIOS PROFESIONALES"/>
    <s v="PRESTACIÓN DE SERVICIOS PROFESIONALES"/>
    <s v="PRESUPUESTO DE ENTIDAD NACIONAL"/>
    <n v="66948700"/>
    <n v="669487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JURÍDICOS A LOS PROGRAMAS Y PROYECTOS LIDERADOS POR LA SUBDIRECCIÓN DE ACCESO CON EL FIN DE DAR CUMPLIMIENTO A LAS METAS PROYECTADAS EN MATERIA DE INFRAESTRUCTURA, DOTACIÓN, GESTIÓN DE COBERTURA Y ONTRATACIÓN DEL SERVICIO EDUCATIVO PARA LA VIGENCIA.  "/>
    <m/>
    <s v="Enero"/>
    <m/>
    <n v="8"/>
    <s v="Mes (es)"/>
    <s v="CONTRATACIÓN DIRECTA / SERVICIOS PROFESIONALES"/>
    <s v="PRESTACIÓN DE SERVICIOS PROFESIONALES"/>
    <s v="PRESUPUESTO DE ENTIDAD NACIONAL"/>
    <n v="66948700"/>
    <n v="669487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 PRESTAR SERVICIOS PROFESIONALES JURÍDICOS TEMPORALES A LOS PROGRAMAS Y PROYECTOS LIDERADOS POR LA SUBDIRECCIÓN DE ACCESO CON EL FIN DE DAR CUMPLIMIENTO A LAS METAS PROYECTADAS PARA LA VIGENCIA. "/>
    <m/>
    <s v="Enero"/>
    <m/>
    <n v="8"/>
    <s v="Mes (es)"/>
    <s v="CONTRATACIÓN DIRECTA / SERVICIOS PROFESIONALES"/>
    <s v="PRESTACIÓN DE SERVICIOS PROFESIONALES"/>
    <s v="PRESUPUESTO DE ENTIDAD NACIONAL"/>
    <n v="66456551"/>
    <n v="66456551"/>
    <m/>
    <m/>
    <s v="Infraestructura_EPBM_2201006"/>
    <s v="DCE"/>
    <s v="Eje_E_7"/>
    <s v="C_2201_0700_16"/>
    <s v="VEPBM- SUB DEACCESO - "/>
    <s v="2700"/>
    <s v="FORTALECIMIENTO INFRAESTRUCTURA PBM"/>
    <s v="FORTALECIMIENTO INFRAESTRUCTURA PBM"/>
    <s v="23"/>
    <s v="VEPBM- SUB DEACCESO - "/>
    <n v="27"/>
    <m/>
    <n v="0"/>
    <m/>
    <m/>
    <m/>
    <m/>
    <m/>
    <n v="80111620"/>
    <s v="Servicios profesionales"/>
    <s v=" PRESTAR SERVICIOS PROFESIONALES JURÍDICOS TEMPORALES A LOS PROGRAMAS Y PROYECTOS LIDERADOS POR LA SUBDIRECCIÓN DE ACCESO CON EL FIN DE DAR CUMPLIMIENTO A LAS METAS PROYECTADAS PARA LA VIGENCIA.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 PRESTACIÓN DE SERVICIOS PROFESIONALES  PARA REALIZAR EL SEGUIMIENTO A LA EJECUCIÓN DE LOS PROYECTOS DE INFRAESTRUCTURA Y DOTACIÓN DE MOBILIARIO ESCOLAR, DE ACUERDO CON LAS ZONAS ASIGNADAS "/>
    <m/>
    <s v="Enero"/>
    <m/>
    <n v="7.75"/>
    <s v="Mes (es)"/>
    <s v="CONTRATACIÓN DIRECTA / SERVICIOS PROFESIONALES"/>
    <s v="PRESTACIÓN DE SERVICIOS PROFESIONALES"/>
    <s v="PRESUPUESTO DE ENTIDAD NACIONAL"/>
    <n v="66456551"/>
    <n v="66456551"/>
    <m/>
    <m/>
    <s v="Infraestructura_EPBM_2201006"/>
    <s v="DCE"/>
    <s v="Eje_E_7"/>
    <s v="C_2201_0700_16"/>
    <s v="VEPBM- SUB DEACCESO - "/>
    <s v="2700"/>
    <s v="FORTALECIMIENTO INFRAESTRUCTURA PBM"/>
    <s v="FORTALECIMIENTO INFRAESTRUCTURA PBM"/>
    <s v="23"/>
    <s v="VEPBM- SUB DEACCESO - "/>
    <n v="27"/>
    <m/>
    <n v="0"/>
    <m/>
    <m/>
    <m/>
    <m/>
    <m/>
    <n v="80111620"/>
    <s v="Servicios profesionales"/>
    <s v=" PRESTACIÓN DE SERVICIOS PROFESIONALES  PARA REALIZAR EL SEGUIMIENTO A LA EJECUCIÓN DE LOS PROYECTOS DE INFRAESTRUCTURA Y DOTACIÓN DE MOBILIARIO ESCOLAR, DE ACUERDO CON LAS ZONAS ASIGNADAS "/>
    <m/>
    <s v="Enero"/>
    <m/>
    <n v="7.75"/>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 PRESTAR SERVICIOS PROFESIONALES, DE MANERA TEMPORAL, PARA EL DESARROLLO TÉCNICO DE PROCESOS DE PLANEACIÓN, FORMULACIÓN Y ESTRUCTURACIÓN DE LOS PROYECTOS DE INFRAESTRUCTURA EDUCATIVA  "/>
    <m/>
    <s v="Enero"/>
    <m/>
    <n v="8"/>
    <s v="Mes (es)"/>
    <s v="CONTRATACIÓN DIRECTA / SERVICIOS PROFESIONALES"/>
    <s v="PRESTACIÓN DE SERVICIOS PROFESIONALES"/>
    <s v="PRESUPUESTO DE ENTIDAD NACIONAL"/>
    <n v="73835867"/>
    <n v="73835867"/>
    <m/>
    <m/>
    <s v="Infraestructura_EPBM_2201006"/>
    <s v="DCE"/>
    <s v="Eje_E_7"/>
    <s v="C_2201_0700_16"/>
    <s v="VEPBM- SUB DEACCESO - "/>
    <s v="2700"/>
    <s v="FORTALECIMIENTO INFRAESTRUCTURA PBM"/>
    <s v="FORTALECIMIENTO INFRAESTRUCTURA PBM"/>
    <s v="23"/>
    <s v="VEPBM- SUB DEACCESO - "/>
    <n v="27"/>
    <m/>
    <n v="0"/>
    <m/>
    <m/>
    <m/>
    <m/>
    <m/>
    <n v="80111620"/>
    <s v="Servicios profesionales"/>
    <s v=" PRESTAR SERVICIOS PROFESIONALES, DE MANERA TEMPORAL, PARA EL DESARROLLO TÉCNICO DE PROCESOS DE PLANEACIÓN, FORMULACIÓN Y ESTRUCTURACIÓN DE LOS PROYECTOS DE INFRAESTRUCTURA EDUCATIVA  "/>
    <m/>
    <s v="Enero"/>
    <m/>
    <n v="8"/>
    <s v="Mes (es)"/>
    <s v="CONTRATACIÓN DIRECTA / SERVICIOS PROFESIONALES"/>
    <s v="PRESTACIÓN DE SERVICIOS PROFESIONALES"/>
    <s v="PRESUPUESTO DE ENTIDAD NACIONAL"/>
    <n v="73835867"/>
    <n v="73835867"/>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quot;PRESTAR SERVICIOS PROFESIONALES PARA ASESORAR LAS ACTIVIDADES DE PLANEACIÓN, EJECUCIÓN, MONITOREO, CONTROL Y CIERRE DE PROYECTOS, A TRAVÉS DE LOS DIFERENTES ESQUEMAS  ESTABLECIDOS POR LA LEY PARA LLEVAR A CABO LAS OBRAS Y/O DOTACIONES DE INFRAESTRUCTURA EDUCATIVA.&quot;"/>
    <m/>
    <s v="Enero"/>
    <m/>
    <n v="8"/>
    <s v="Mes (es)"/>
    <s v="CONTRATACIÓN DIRECTA / SERVICIOS PROFESIONALES"/>
    <s v="PRESTACIÓN DE SERVICIOS PROFESIONALES"/>
    <s v="PRESUPUESTO DE ENTIDAD NACIONAL"/>
    <n v="73345062"/>
    <n v="73345062"/>
    <m/>
    <m/>
    <s v="Infraestructura_EPBM_2201006"/>
    <s v="DCE"/>
    <s v="Eje_E_7"/>
    <s v="C_2201_0700_16"/>
    <s v="VEPBM- SUB DEACCESO - "/>
    <s v="2700"/>
    <s v="FORTALECIMIENTO INFRAESTRUCTURA PBM"/>
    <s v="FORTALECIMIENTO INFRAESTRUCTURA PBM"/>
    <s v="23"/>
    <s v="VEPBM- SUB DEACCESO - "/>
    <n v="27"/>
    <m/>
    <n v="0"/>
    <m/>
    <m/>
    <m/>
    <m/>
    <m/>
    <n v="80111620"/>
    <s v="Servicios profesionales"/>
    <s v="&quot;PRESTAR SERVICIOS PROFESIONALES PARA ASESORAR LAS ACTIVIDADES DE PLANEACIÓN, EJECUCIÓN, MONITOREO, CONTROL Y CIERRE DE PROYECTOS, A TRAVÉS DE LOS DIFERENTES ESQUEMAS  ESTABLECIDOS POR LA LEY PARA LLEVAR A CABO LAS OBRAS Y/O DOTACIONES DE INFRAESTRUCTURA EDUCATIVA.&quot;"/>
    <m/>
    <s v="Enero"/>
    <m/>
    <n v="8"/>
    <s v="Mes (es)"/>
    <s v="CONTRATACIÓN DIRECTA / SERVICIOS PROFESIONALES"/>
    <s v="PRESTACIÓN DE SERVICIOS PROFESIONALES"/>
    <s v="PRESUPUESTO DE ENTIDAD NACIONAL"/>
    <n v="73345062"/>
    <n v="73345062"/>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DESARROLLANDO ACTIVIDADES DE APOYO A LA SUPERVISIÓN EN EL PROCESO FINANCIERO, PRESUPUESTAL Y ADMINISTRATIVO A LOS PROYECTOS DE INFRAESTRUCTURA EDUCATIVA Y/O DOTACIÓN ESCOLAR."/>
    <m/>
    <s v="Enero"/>
    <m/>
    <n v="8"/>
    <s v="Mes (es)"/>
    <s v="CONTRATACIÓN DIRECTA / SERVICIOS PROFESIONALES"/>
    <s v="PRESTACIÓN DE SERVICIOS PROFESIONALES"/>
    <s v="PRESUPUESTO DE ENTIDAD NACIONAL"/>
    <n v="66456551"/>
    <n v="66456551"/>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DESARROLLANDO ACTIVIDADES DE APOYO A LA SUPERVISIÓN EN EL PROCESO FINANCIERO, PRESUPUESTAL Y ADMINISTRATIVO A LOS PROYECTOS DE INFRAESTRUCTURA EDUCATIVA Y/O DOTACIÓN ESCOLAR."/>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R SERVICIOS PROFESIONALES, PARA LAS ETAPAS DE PLANEACIÓN, FORMULACIÓN, SEGUIMIENTO, MONITOREO Y LIQUIDACIÓN DESDE EL ENFOQUE FINANCIERO Y PRESUPUESTAL DE LOS DIFERENTES PROYECTOS DE INFRAESTRUCTURA Y/O DOTACIÓN EDUCATIVA"/>
    <m/>
    <s v="Enero"/>
    <m/>
    <n v="8"/>
    <s v="Mes (es)"/>
    <s v="CONTRATACIÓN DIRECTA / SERVICIOS PROFESIONALES"/>
    <s v="PRESTACIÓN DE SERVICIOS PROFESIONALES"/>
    <s v="PRESUPUESTO DE ENTIDAD NACIONAL"/>
    <n v="77248500"/>
    <n v="77248500"/>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R SERVICIOS PROFESIONALES, PARA LAS ETAPAS DE PLANEACIÓN, FORMULACIÓN, SEGUIMIENTO, MONITOREO Y LIQUIDACIÓN DESDE EL ENFOQUE FINANCIERO Y PRESUPUESTAL DE LOS DIFERENTES PROYECTOS DE INFRAESTRUCTURA Y/O DOTACIÓN EDUCATIVA"/>
    <m/>
    <s v="Enero"/>
    <m/>
    <n v="8"/>
    <s v="Mes (es)"/>
    <s v="CONTRATACIÓN DIRECTA / SERVICIOS PROFESIONALES"/>
    <s v="PRESTACIÓN DE SERVICIOS PROFESIONALES"/>
    <s v="PRESUPUESTO DE ENTIDAD NACIONAL"/>
    <n v="77248500"/>
    <n v="772485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 PRESTAR SERVICIOS DE APOYO, A LA SUBDIRECCIÓN DE ACCESO, EN EL DESARROLLO DE ACTIVIDADES RELACIONADAS CON LA OPERACIÓN, FUNCIONALIDAD Y MANEJO DEL SISTEMA INTEGRADO DE MATRÍCULA - SIMAT  "/>
    <m/>
    <s v="Enero"/>
    <m/>
    <n v="8"/>
    <s v="Mes (es)"/>
    <s v="CONTRATACIÓN DIRECTA / SERVICIOS PROFESIONALES"/>
    <s v="PRESTACIÓN DE SERVICIOS PROFESIONALES"/>
    <s v="PRESUPUESTO DE ENTIDAD NACIONAL"/>
    <n v="66456551"/>
    <n v="66456551"/>
    <m/>
    <m/>
    <s v="Infraestructura_EPBM_2201006"/>
    <s v="DCE"/>
    <s v="Eje_E_7"/>
    <s v="C_2201_0700_16"/>
    <s v="VEPBM- SUB DEACCESO - "/>
    <s v="2700"/>
    <s v="FORTALECIMIENTO INFRAESTRUCTURA PBM"/>
    <s v="FORTALECIMIENTO INFRAESTRUCTURA PBM"/>
    <s v="23"/>
    <s v="VEPBM- SUB DEACCESO - "/>
    <n v="27"/>
    <m/>
    <n v="0"/>
    <m/>
    <m/>
    <m/>
    <m/>
    <m/>
    <n v="80111620"/>
    <s v="Servicios profesionales"/>
    <s v=" PRESTAR SERVICIOS DE APOYO, A LA SUBDIRECCIÓN DE ACCESO, EN EL DESARROLLO DE ACTIVIDADES RELACIONADAS CON LA OPERACIÓN, FUNCIONALIDAD Y MANEJO DEL SISTEMA INTEGRADO DE MATRÍCULA - SIMAT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s v="Infraestructura_EPBM_2201006"/>
    <s v="DCE"/>
    <s v="Eje_E_7"/>
    <s v="C_2201_0700_16"/>
    <s v="VEPBM- SUB DEACCESO - "/>
    <s v="2700"/>
    <s v="FORTALECIMIENTO INFRAESTRUCTURA PBM"/>
    <s v="FORTALECIMIENTO INFRAESTRUCTURA PBM"/>
    <s v="23"/>
    <s v="VEPBM- SUB DEACCESO - "/>
    <n v="27"/>
    <m/>
    <n v="0"/>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70757932"/>
    <n v="70757932"/>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70757932"/>
    <n v="70757932"/>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40466188"/>
    <n v="40466188"/>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40466188"/>
    <n v="40466188"/>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66456551"/>
    <n v="66456551"/>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80570182"/>
    <n v="80570182"/>
    <m/>
    <m/>
    <s v="Infraestructura_EPBM_2201006"/>
    <m/>
    <m/>
    <m/>
    <m/>
    <m/>
    <m/>
    <m/>
    <m/>
    <m/>
    <m/>
    <m/>
    <m/>
    <m/>
    <m/>
    <m/>
    <m/>
    <m/>
    <n v="80111620"/>
    <s v="Servicios profesionales"/>
    <s v="Prestación de servicios profesionales   a la Subdirección de Acceso, en el marco de los proyectos de infraestructura educativa y/o dotación, en desarrollo de las actividades relacionadas con el apoyo a la supervisión de los contratos, convenios y/o actos administrativos suscritos para la ejecución de los mismos "/>
    <m/>
    <s v="Enero"/>
    <m/>
    <n v="8"/>
    <s v="Mes (es)"/>
    <s v="CONTRATACIÓN DIRECTA / SERVICIOS PROFESIONALES"/>
    <s v="PRESTACIÓN DE SERVICIOS PROFESIONALES"/>
    <s v="PRESUPUESTO DE ENTIDAD NACIONAL"/>
    <n v="80570182"/>
    <n v="80570182"/>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1"/>
    <x v="1"/>
    <s v="Realizar asistencia técnica en formulación, desarrollo y seguimiento a proyectos de infraestructura educativa"/>
    <s v="ADQUIS. DE BYS"/>
    <s v="02"/>
    <s v="C-2201-0700-16-201020-2201052-02"/>
    <s v="ADQUIS. DE BYS-INFRAESTRUCTURA EDUCATIVA MEJORADA-CONSTRUCCIÓN , MEJORAMIENTO Y DOTACIÓN DE ESPACIOS DE APRENDIZAJE PARA PRESTACIÓN DEL SERVICIO EDUCATIVO E IMPLEMENTACIÓN DE ESTRATEGIAS DE CALIDAD Y COBERTURA   NACIONAL"/>
    <s v="ADQUIS. DE BYS - INFRAESTRUCTURA EDUCATIVA MEJORADA - 2. SEGURIDAD HUMANA Y JUSTICIA SOCIAL / 2. FORTALECIMIENTO Y DESARROLLO DE INFRAESTRUCTURA SOCIAL"/>
    <x v="0"/>
    <m/>
    <s v="VEPBM- SUB DEACCESO - "/>
    <s v="2700"/>
    <m/>
    <m/>
    <s v="Otro tipo de gasto"/>
    <s v="FFIE VF año 2024 aprobada desde 2015"/>
    <m/>
    <s v="Enero"/>
    <m/>
    <n v="12"/>
    <s v="Mes (es)"/>
    <m/>
    <s v="FIDUCIA Y/O ENCARGO FIDUCIARIO          "/>
    <s v="PRESUPUESTO DE ENTIDAD NACIONAL"/>
    <n v="210000000000"/>
    <n v="210000000000"/>
    <m/>
    <m/>
    <s v="Infraestructura_EPBM_2201052"/>
    <s v="DCE"/>
    <s v="Eje_E_7"/>
    <s v="C_2201_0700_16"/>
    <s v="VEPBM- SUB DEACCESO - "/>
    <s v="2700"/>
    <s v="FORTALECIMIENTO INFRAESTRUCTURA PBM"/>
    <s v="FORTALECIMIENTO INFRAESTRUCTURA PBM"/>
    <s v="23"/>
    <s v="VEPBM- SUB DEACCESO - "/>
    <n v="27"/>
    <m/>
    <n v="0"/>
    <m/>
    <m/>
    <m/>
    <m/>
    <m/>
    <m/>
    <s v="Otro tipo de gasto"/>
    <s v="FFIE VF año 2024 aprobada desde 2015"/>
    <m/>
    <s v="Enero"/>
    <m/>
    <n v="12"/>
    <s v="Mes (es)"/>
    <m/>
    <s v="FIDUCIA Y/O ENCARGO FIDUCIARIO          "/>
    <s v="PRESUPUESTO DE ENTIDAD NACIONAL"/>
    <n v="215000000000"/>
    <n v="2150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1"/>
    <x v="1"/>
    <s v="Realizar asistencia técnica en formulación, desarrollo y seguimiento a proyectos de infraestructura educativa"/>
    <s v="ADQUIS. DE BYS"/>
    <s v="02"/>
    <s v="C-2201-0700-16-201020-2201052-02"/>
    <s v="ADQUIS. DE BYS-INFRAESTRUCTURA EDUCATIVA MEJORADA-CONSTRUCCIÓN , MEJORAMIENTO Y DOTACIÓN DE ESPACIOS DE APRENDIZAJE PARA PRESTACIÓN DEL SERVICIO EDUCATIVO E IMPLEMENTACIÓN DE ESTRATEGIAS DE CALIDAD Y COBERTURA   NACIONAL"/>
    <s v="ADQUIS. DE BYS - INFRAESTRUCTURA EDUCATIVA MEJORADA - 2. SEGURIDAD HUMANA Y JUSTICIA SOCIAL / 2. FORTALECIMIENTO Y DESARROLLO DE INFRAESTRUCTURA SOCIAL"/>
    <x v="0"/>
    <m/>
    <s v="VEPBM- SUB DEACCESO - "/>
    <s v="2700"/>
    <m/>
    <m/>
    <s v="NA"/>
    <s v="VF INTERVENTORIA CONTRATO 1380 DE 2015 "/>
    <m/>
    <s v="Enero"/>
    <m/>
    <n v="12"/>
    <s v="Mes (es)"/>
    <m/>
    <s v="CONTRATO INTERADMINISTRATIVO"/>
    <s v="PRESUPUESTO DE ENTIDAD NACIONAL"/>
    <n v="2088543842"/>
    <n v="2088543842"/>
    <m/>
    <m/>
    <s v="Infraestructura_EPBM_2201052"/>
    <s v="DCE"/>
    <s v="Eje_E_7"/>
    <s v="C_2201_0700_16"/>
    <s v="VEPBM- SUB DEACCESO - "/>
    <s v="2700"/>
    <s v="FORTALECIMIENTO INFRAESTRUCTURA PBM"/>
    <s v="FORTALECIMIENTO INFRAESTRUCTURA PBM"/>
    <s v="23"/>
    <s v="VEPBM- SUB DEACCESO - "/>
    <n v="27"/>
    <m/>
    <n v="0"/>
    <m/>
    <m/>
    <m/>
    <m/>
    <m/>
    <m/>
    <s v="NA"/>
    <s v="VF INTERVENTORIA CONTRATO 1380 DE 2015 "/>
    <m/>
    <s v="Enero"/>
    <m/>
    <n v="12"/>
    <s v="Mes (es)"/>
    <m/>
    <s v="CONTRATO INTERADMINISTRATIVO"/>
    <s v="PRESUPUESTO DE ENTIDAD NACIONAL"/>
    <n v="2088543842"/>
    <n v="2088543842"/>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2"/>
    <x v="2"/>
    <s v="Realizar seguimiento y revisión técnica, administrativa, financiera y jurídica al desarrollo de las obras y/o la operación de infraestructura educativa construida"/>
    <s v="ADQUIS. DE BYS"/>
    <s v="02"/>
    <s v="C-2201-0700-16-201020-2201051-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s v="NA"/>
    <m/>
    <s v="Viáticos"/>
    <s v="VIATICOS  "/>
    <m/>
    <s v="Enero"/>
    <m/>
    <n v="12"/>
    <s v="Mes (es)"/>
    <m/>
    <s v="OTROS          "/>
    <s v="PRESUPUESTO DE ENTIDAD NACIONAL"/>
    <n v="200000000"/>
    <n v="200000000"/>
    <m/>
    <m/>
    <s v="Infraestructura_EPBM_2201051"/>
    <s v="DCE"/>
    <s v="Eje_E_7"/>
    <s v="C_2201_0700_16"/>
    <s v="VEPBM- SUB DEACCESO - "/>
    <s v="2700"/>
    <s v="FORTALECIMIENTO INFRAESTRUCTURA PBM"/>
    <s v="FORTALECIMIENTO INFRAESTRUCTURA PBM"/>
    <s v="23"/>
    <s v="VEPBM- SUB DEACCESO - "/>
    <n v="27"/>
    <m/>
    <n v="0"/>
    <m/>
    <m/>
    <m/>
    <m/>
    <s v="NA"/>
    <m/>
    <s v="Viáticos"/>
    <s v="VIATICOS  "/>
    <m/>
    <s v="Enero"/>
    <m/>
    <n v="12"/>
    <s v="Mes (es)"/>
    <m/>
    <s v="OTROS          "/>
    <s v="PRESUPUESTO DE ENTIDAD NACIONAL"/>
    <n v="200000000"/>
    <n v="2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2"/>
    <x v="2"/>
    <s v="Realizar seguimiento y revisión técnica, administrativa, financiera y jurídica al desarrollo de las obras y/o la operación de infraestructura educativa construida"/>
    <s v="ADQUIS. DE BYS"/>
    <s v="02"/>
    <s v="C-2201-0700-16-201020-2201051-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s v="NA"/>
    <m/>
    <s v="Tiquetes"/>
    <s v="TIQUETES "/>
    <m/>
    <s v="Enero"/>
    <m/>
    <n v="12"/>
    <s v="Mes (es)"/>
    <s v="SELECCIÓN ABREVIADA / SUBASTA INVERSA ELECTRÓNICA"/>
    <s v="COMPRAVENTA Y/O SUMINISTRO "/>
    <s v="PRESUPUESTO DE ENTIDAD NACIONAL"/>
    <n v="299802300"/>
    <n v="299802300"/>
    <m/>
    <m/>
    <s v="Infraestructura_EPBM_2201051"/>
    <s v="DCE"/>
    <s v="Eje_E_7"/>
    <s v="C_2201_0700_16"/>
    <s v="VEPBM- SUB DEACCESO - "/>
    <s v="2700"/>
    <s v="FORTALECIMIENTO INFRAESTRUCTURA PBM"/>
    <s v="FORTALECIMIENTO INFRAESTRUCTURA PBM"/>
    <s v="23"/>
    <s v="VEPBM- SUB DEACCESO - "/>
    <n v="27"/>
    <m/>
    <n v="0"/>
    <m/>
    <m/>
    <m/>
    <m/>
    <s v="NA"/>
    <m/>
    <s v="Tiquetes"/>
    <s v="TIQUETES "/>
    <m/>
    <s v="Enero"/>
    <m/>
    <n v="12"/>
    <s v="Mes (es)"/>
    <s v="SELECCIÓN ABREVIADA / SUBASTA INVERSA ELECTRÓNICA"/>
    <s v="COMPRAVENTA Y/O SUMINISTRO "/>
    <s v="PRESUPUESTO DE ENTIDAD NACIONAL"/>
    <n v="299802300"/>
    <n v="2998023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2"/>
    <x v="2"/>
    <s v="Diseñar y/o construir infraestructura educativa"/>
    <s v="ADQUIS. DE BYS"/>
    <s v="02"/>
    <s v="C-2201-0700-16-201020-2201051-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n v="939"/>
    <m/>
    <s v="Otro tipo de gasto"/>
    <s v="ADICIÓNY PRORROGA CONVENIO PIES DESCALZOS "/>
    <m/>
    <s v="Marzo"/>
    <m/>
    <m/>
    <s v="Mes (es)"/>
    <s v="MODIFICATORIOS (ADICIONES, PRÓRROGAS Y MODIFICACIONES)"/>
    <s v="FIDUCIA Y/O ENCARGO FIDUCIARIO          "/>
    <s v="PRESUPUESTO DE ENTIDAD NACIONAL"/>
    <n v="840056436"/>
    <n v="840056436"/>
    <m/>
    <m/>
    <s v="Infraestructura_EPBM_2201051"/>
    <s v="DCE"/>
    <s v="Eje_E_7"/>
    <s v="C_2201_0700_16"/>
    <s v="VEPBM- SUB DEACCESO - "/>
    <s v="2700"/>
    <s v="FORTALECIMIENTO INFRAESTRUCTURA PBM"/>
    <s v="FORTALECIMIENTO INFRAESTRUCTURA PBM"/>
    <s v="23"/>
    <s v="VEPBM- SUB DEACCESO - "/>
    <n v="27"/>
    <m/>
    <n v="0"/>
    <m/>
    <m/>
    <m/>
    <m/>
    <n v="939"/>
    <m/>
    <s v="Otro tipo de gasto"/>
    <s v="ADICIÓNY PRORROGA CONVENIO PIES DESCALZOS "/>
    <m/>
    <s v="Marzo"/>
    <m/>
    <m/>
    <s v="Mes (es)"/>
    <s v="MODIFICATORIOS (ADICIONES, PRÓRROGAS Y MODIFICACIONES)"/>
    <s v="FIDUCIA Y/O ENCARGO FIDUCIARIO          "/>
    <s v="PRESUPUESTO DE ENTIDAD NACIONAL"/>
    <n v="840056436"/>
    <n v="840056436"/>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1"/>
    <x v="1"/>
    <s v="Diseñar y/o construir infraestructura educativa"/>
    <s v="ADQUIS. DE BYS"/>
    <s v="02"/>
    <s v="C-2201-0700-16-201020-2201052-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n v="985"/>
    <m/>
    <s v="Otro tipo de gasto"/>
    <s v="MINISTERIO DE MINAS Y ENERGIA "/>
    <m/>
    <s v="Junio"/>
    <m/>
    <n v="12"/>
    <s v="Mes (es)"/>
    <s v="CONTRATACIÓN DIRECTA / CONVENIOS INTERADMINISTRATIVOS"/>
    <s v="CONVENIO INTERADMINISTRATIVO"/>
    <s v="PRESUPUESTO DE ENTIDAD NACIONAL"/>
    <n v="15000000000"/>
    <n v="15000000000"/>
    <m/>
    <m/>
    <s v="Infraestructura_EPBM_2201052"/>
    <s v="DCE"/>
    <s v="Eje_E_7"/>
    <s v="C_2201_0700_16"/>
    <s v="VEPBM- SUB DEACCESO - "/>
    <s v="2700"/>
    <s v="FORTALECIMIENTO INFRAESTRUCTURA PBM"/>
    <s v="FORTALECIMIENTO INFRAESTRUCTURA PBM"/>
    <s v="23"/>
    <s v="VEPBM- SUB DEACCESO - "/>
    <n v="27"/>
    <m/>
    <n v="0"/>
    <m/>
    <m/>
    <m/>
    <m/>
    <n v="985"/>
    <m/>
    <s v="Otro tipo de gasto"/>
    <s v="MINISTERIO DE MINAS Y ENERGIA "/>
    <m/>
    <s v="Junio"/>
    <m/>
    <n v="12"/>
    <s v="Mes (es)"/>
    <s v="CONTRATACIÓN DIRECTA / CONVENIOS INTERADMINISTRATIVOS"/>
    <s v="CONVENIO INTERADMINISTRATIVO"/>
    <s v="PRESUPUESTO DE ENTIDAD NACIONAL"/>
    <n v="15000000000"/>
    <n v="150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1"/>
    <x v="1"/>
    <s v="Diseñar y/o construir infraestructura educativa"/>
    <s v="ADQUIS. DE BYS"/>
    <s v="02"/>
    <s v="C-2201-0700-16-201020-2201052-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1"/>
    <m/>
    <s v="VEPBM- SUB DEACCESO - "/>
    <s v="2700"/>
    <n v="985"/>
    <m/>
    <s v="Otro tipo de gasto"/>
    <s v="MINISTERIO DE MINAS Y ENERGIA "/>
    <m/>
    <s v="Junio"/>
    <m/>
    <n v="12"/>
    <s v="Mes (es)"/>
    <s v="CONTRATACIÓN DIRECTA / CONVENIOS INTERADMINISTRATIVOS"/>
    <s v="CONVENIO INTERADMINISTRATIVO"/>
    <s v="PRESUPUESTO DE ENTIDAD NACIONAL"/>
    <n v="5000000000"/>
    <n v="5000000000"/>
    <m/>
    <m/>
    <s v="Infraestructura_EPBM_2201052"/>
    <m/>
    <m/>
    <m/>
    <m/>
    <m/>
    <m/>
    <m/>
    <m/>
    <m/>
    <m/>
    <m/>
    <m/>
    <m/>
    <m/>
    <m/>
    <m/>
    <n v="985"/>
    <m/>
    <s v="Otro tipo de gasto"/>
    <s v="MINISTERIO DE MINAS Y ENERGIA "/>
    <m/>
    <s v="Junio"/>
    <m/>
    <n v="12"/>
    <s v="Mes (es)"/>
    <s v="CONTRATACIÓN DIRECTA / CONVENIOS INTERADMINISTRATIVOS"/>
    <s v="CONVENIO INTERADMINISTRATIVO"/>
    <s v="PRESUPUESTO DE ENTIDAD NACIONAL"/>
    <n v="5000000000"/>
    <n v="50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3"/>
    <x v="3"/>
    <s v="Dotar con mobiliario escolar las instituciones educativas"/>
    <s v="ADQUIS. DE BYS"/>
    <s v="02"/>
    <s v="C-2201-0700-16-201020-2201027-02"/>
    <s v="ADQUIS. DE BYS-INSTITUCIONES EDUCATIVAS FORTALECIDAS-CONSTRUCCIÓN , MEJORAMIENTO Y DOTACIÓN DE ESPACIOS DE APRENDIZAJE PARA PRESTACIÓN DEL SERVICIO EDUCATIVO E IMPLEMENTACIÓN DE ESTRATEGIAS DE CALIDAD Y COBERTURA   NACIONAL"/>
    <s v="ADQUIS. DE BYS - INSTITUCIONES EDUCATIVAS FORTALECIDAS - 2. SEGURIDAD HUMANA Y JUSTICIA SOCIAL / 2. FORTALECIMIENTO Y DESARROLLO DE INFRAESTRUCTURA SOCIAL"/>
    <x v="0"/>
    <m/>
    <s v="VEPBM- SUB DEACCESO - "/>
    <s v="2700"/>
    <n v="980"/>
    <m/>
    <s v="Otro tipo de gasto"/>
    <s v="DOTACIÓN ACCESO "/>
    <m/>
    <s v="Junio"/>
    <m/>
    <n v="9"/>
    <s v="Mes (es)"/>
    <s v="ACUERDO MARCO DE PRECIOS"/>
    <s v="ORDEN DE COMPRA"/>
    <s v="PRESUPUESTO DE ENTIDAD NACIONAL"/>
    <n v="30000000000"/>
    <n v="30000000000"/>
    <m/>
    <m/>
    <s v="Infraestructura_EPBM_2201027"/>
    <s v="DCE"/>
    <s v="Eje_E_7"/>
    <s v="C_2201_0700_16"/>
    <s v="VEPBM- SUB DEACCESO - "/>
    <s v="2700"/>
    <s v="FORTALECIMIENTO INFRAESTRUCTURA PBM"/>
    <s v="FORTALECIMIENTO INFRAESTRUCTURA PBM"/>
    <s v="23"/>
    <s v="VEPBM- SUB DEACCESO - "/>
    <n v="27"/>
    <m/>
    <n v="0"/>
    <m/>
    <m/>
    <m/>
    <m/>
    <n v="980"/>
    <m/>
    <s v="Otro tipo de gasto"/>
    <s v="DOTACIÓN ACCESO "/>
    <m/>
    <s v="Junio"/>
    <m/>
    <n v="9"/>
    <s v="Mes (es)"/>
    <s v="ACUERDO MARCO DE PRECIOS"/>
    <s v="ORDEN DE COMPRA"/>
    <s v="PRESUPUESTO DE ENTIDAD NACIONAL"/>
    <n v="30000000000"/>
    <n v="300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3"/>
    <x v="3"/>
    <s v="Realizar interventoría técnica, administrativa y financiera a la adquisición y suministro de mobiliario escolar"/>
    <s v="ADQUIS. DE BYS"/>
    <s v="02"/>
    <s v="C-2201-0700-16-201020-2201027-02"/>
    <s v="ADQUIS. DE BYS-INSTITUCIONES EDUCATIVAS FORTALECIDAS-CONSTRUCCIÓN , MEJORAMIENTO Y DOTACIÓN DE ESPACIOS DE APRENDIZAJE PARA PRESTACIÓN DEL SERVICIO EDUCATIVO E IMPLEMENTACIÓN DE ESTRATEGIAS DE CALIDAD Y COBERTURA   NACIONAL"/>
    <s v="ADQUIS. DE BYS - INSTITUCIONES EDUCATIVAS FORTALECIDAS - 2. SEGURIDAD HUMANA Y JUSTICIA SOCIAL / 2. FORTALECIMIENTO Y DESARROLLO DE INFRAESTRUCTURA SOCIAL"/>
    <x v="0"/>
    <m/>
    <s v="VEPBM- SUB DEACCESO - "/>
    <s v="2700"/>
    <n v="981"/>
    <m/>
    <s v="Otro tipo de gasto"/>
    <s v="INTERVENTORIA DOTACIÓN ACCESO "/>
    <m/>
    <s v="Septiembre"/>
    <m/>
    <n v="9"/>
    <s v="Mes (es)"/>
    <s v="CONCURSO DE MÉRITOS / ABIERTO"/>
    <s v="INTERVENTORÍA"/>
    <s v="PRESUPUESTO DE ENTIDAD NACIONAL"/>
    <n v="2500000000"/>
    <n v="2500000000"/>
    <m/>
    <m/>
    <s v="Infraestructura_EPBM_2201027"/>
    <s v="DCE"/>
    <s v="Eje_E_7"/>
    <s v="C_2201_0700_16"/>
    <s v="VEPBM- SUB DEACCESO - "/>
    <s v="2700"/>
    <s v="FORTALECIMIENTO INFRAESTRUCTURA PBM"/>
    <s v="FORTALECIMIENTO INFRAESTRUCTURA PBM"/>
    <s v="23"/>
    <s v="VEPBM- SUB DEACCESO - "/>
    <n v="27"/>
    <m/>
    <n v="0"/>
    <m/>
    <m/>
    <m/>
    <m/>
    <n v="981"/>
    <m/>
    <s v="Otro tipo de gasto"/>
    <s v="INTERVENTORIA DOTACIÓN ACCESO "/>
    <m/>
    <s v="Septiembre"/>
    <m/>
    <n v="9"/>
    <s v="Mes (es)"/>
    <s v="CONCURSO DE MÉRITOS / ABIERTO"/>
    <s v="INTERVENTORÍA"/>
    <s v="PRESUPUESTO DE ENTIDAD NACIONAL"/>
    <n v="2500000000"/>
    <n v="25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3"/>
    <x v="3"/>
    <s v="Dotar con mobiliario escolar las instituciones educativas"/>
    <s v="ADQUIS. DE BYS"/>
    <s v="02"/>
    <s v="C-2201-0700-16-201020-2201027-02"/>
    <s v="ADQUIS. DE BYS-INSTITUCIONES EDUCATIVAS FORTALECIDAS-CONSTRUCCIÓN , MEJORAMIENTO Y DOTACIÓN DE ESPACIOS DE APRENDIZAJE PARA PRESTACIÓN DEL SERVICIO EDUCATIVO E IMPLEMENTACIÓN DE ESTRATEGIAS DE CALIDAD Y COBERTURA   NACIONAL"/>
    <s v="ADQUIS. DE BYS - INSTITUCIONES EDUCATIVAS FORTALECIDAS - 2. SEGURIDAD HUMANA Y JUSTICIA SOCIAL / 2. FORTALECIMIENTO Y DESARROLLO DE INFRAESTRUCTURA SOCIAL"/>
    <x v="0"/>
    <m/>
    <s v="VEPBM- SUB DEACCESO - "/>
    <s v="2700"/>
    <n v="982"/>
    <m/>
    <s v="Otro tipo de gasto"/>
    <s v="DOTACIÓN FORMACIÓN INTEGRAL "/>
    <m/>
    <s v="Julio"/>
    <m/>
    <n v="9"/>
    <s v="Mes (es)"/>
    <s v="ACUERDO MARCO DE PRECIOS"/>
    <s v="ORDEN DE COMPRA"/>
    <s v="PRESUPUESTO DE ENTIDAD NACIONAL"/>
    <n v="82500000000"/>
    <n v="82500000000"/>
    <m/>
    <m/>
    <s v="Infraestructura_EPBM_2201027"/>
    <s v="DCE"/>
    <s v="Eje_E_7"/>
    <s v="C_2201_0700_16"/>
    <s v="VEPBM- SUB DEACCESO - "/>
    <s v="2700"/>
    <s v="FORTALECIMIENTO INFRAESTRUCTURA PBM"/>
    <s v="FORTALECIMIENTO INFRAESTRUCTURA PBM"/>
    <s v="23"/>
    <s v="VEPBM- SUB DEACCESO - "/>
    <n v="27"/>
    <m/>
    <n v="0"/>
    <m/>
    <m/>
    <m/>
    <m/>
    <n v="982"/>
    <m/>
    <s v="Otro tipo de gasto"/>
    <s v="DOTACIÓN FORMACIÓN INTEGRAL "/>
    <m/>
    <s v="Julio"/>
    <m/>
    <n v="9"/>
    <s v="Mes (es)"/>
    <s v="ACUERDO MARCO DE PRECIOS"/>
    <s v="ORDEN DE COMPRA"/>
    <s v="PRESUPUESTO DE ENTIDAD NACIONAL"/>
    <n v="82500000000"/>
    <n v="825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3"/>
    <x v="3"/>
    <s v="Realizar interventoría técnica, administrativa y financiera a la adquisición y suministro de mobiliario escolar"/>
    <s v="ADQUIS. DE BYS"/>
    <s v="02"/>
    <s v="C-2201-0700-16-201020-2201027-02"/>
    <s v="ADQUIS. DE BYS-INSTITUCIONES EDUCATIVAS FORTALECIDAS-CONSTRUCCIÓN , MEJORAMIENTO Y DOTACIÓN DE ESPACIOS DE APRENDIZAJE PARA PRESTACIÓN DEL SERVICIO EDUCATIVO E IMPLEMENTACIÓN DE ESTRATEGIAS DE CALIDAD Y COBERTURA   NACIONAL"/>
    <s v="ADQUIS. DE BYS - INSTITUCIONES EDUCATIVAS FORTALECIDAS - 2. SEGURIDAD HUMANA Y JUSTICIA SOCIAL / 2. FORTALECIMIENTO Y DESARROLLO DE INFRAESTRUCTURA SOCIAL"/>
    <x v="0"/>
    <m/>
    <s v="VEPBM- SUB DEACCESO - "/>
    <s v="2700"/>
    <n v="984"/>
    <m/>
    <s v="Otro tipo de gasto"/>
    <s v="INTERVENTORIA DOTACIÓN ACCESO "/>
    <m/>
    <s v="Agosto"/>
    <m/>
    <n v="9"/>
    <s v="Mes (es)"/>
    <s v="CONCURSO DE MÉRITOS / ABIERTO"/>
    <s v="INTERVENTORÍA"/>
    <s v="PRESUPUESTO DE ENTIDAD NACIONAL"/>
    <n v="5000000000"/>
    <n v="5000000000"/>
    <m/>
    <m/>
    <s v="Infraestructura_EPBM_2201027"/>
    <m/>
    <m/>
    <m/>
    <m/>
    <m/>
    <m/>
    <m/>
    <m/>
    <m/>
    <m/>
    <m/>
    <m/>
    <m/>
    <m/>
    <m/>
    <m/>
    <n v="984"/>
    <m/>
    <s v="Otro tipo de gasto"/>
    <s v="INTERVENTORIA DOTACIÓN ACCESO "/>
    <m/>
    <s v="Agosto"/>
    <m/>
    <n v="9"/>
    <s v="Mes (es)"/>
    <s v="CONCURSO DE MÉRITOS / ABIERTO"/>
    <s v="INTERVENTORÍA"/>
    <s v="PRESUPUESTO DE ENTIDAD NACIONAL"/>
    <n v="5000000000"/>
    <n v="50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4"/>
    <x v="4"/>
    <s v="Administrar, gestionar y actualizar la información del sistema de información de infraestructura educativa"/>
    <s v="ADQUIS. DE BYS"/>
    <s v="02"/>
    <s v="C-2201-0700-16-201020-2201048-02"/>
    <s v="ADQUIS. DE BYS-SERVICIOS DE INFORMACIÓN EN MATERIA EDUCATIVA-CONSTRUCCIÓN , MEJORAMIENTO Y DOTACIÓN DE ESPACIOS DE APRENDIZAJE PARA PRESTACIÓN DEL SERVICIO EDUCATIVO E IMPLEMENTACIÓN DE ESTRATEGIAS DE CALIDAD Y COBERTURA   NACIONAL"/>
    <s v="ADQUIS. DE BYS - SERVICIOS DE INFORMACIÓN EN MATERIA EDUCATIVA - 2. SEGURIDAD HUMANA Y JUSTICIA SOCIAL / 2. FORTALECIMIENTO Y DESARROLLO DE INFRAESTRUCTURA SOCIAL"/>
    <x v="0"/>
    <m/>
    <s v="VEPBM- SUB DEACCESO - "/>
    <s v="2700"/>
    <n v="937"/>
    <m/>
    <s v="Otro tipo de gasto"/>
    <s v="ACTUALIZACIÓN CIER CAMARA DE COMERCIO DE BARRANQUILLA "/>
    <m/>
    <s v="Abril"/>
    <m/>
    <n v="9"/>
    <s v="Mes (es)"/>
    <s v="REGÍMEN ESPECIAL / CONVENIO ASOCIACIÓN"/>
    <s v="CONVENIO DE ASOCIACIÓN"/>
    <s v="PRESUPUESTO DE ENTIDAD NACIONAL"/>
    <n v="600000000"/>
    <n v="600000000"/>
    <m/>
    <m/>
    <s v="Infraestructura_EPBM_2201048"/>
    <s v="DCE"/>
    <s v="Eje_E_7"/>
    <s v="C_2201_0700_16"/>
    <s v="VEPBM- SUB DEACCESO - "/>
    <s v="2700"/>
    <s v="FORTALECIMIENTO INFRAESTRUCTURA PBM"/>
    <s v="FORTALECIMIENTO INFRAESTRUCTURA PBM"/>
    <s v="23"/>
    <s v="VEPBM- SUB DEACCESO - "/>
    <n v="27"/>
    <m/>
    <n v="0"/>
    <m/>
    <m/>
    <m/>
    <m/>
    <n v="937"/>
    <m/>
    <s v="Otro tipo de gasto"/>
    <s v="ACTUALIZACIÓN CIER CAMARA DE COMERCIO DE BARRANQUILLA "/>
    <m/>
    <s v="Abril"/>
    <m/>
    <n v="9"/>
    <s v="Mes (es)"/>
    <s v="REGÍMEN ESPECIAL / CONVENIO ASOCIACIÓN"/>
    <s v="CONVENIO DE ASOCIACIÓN"/>
    <s v="PRESUPUESTO DE ENTIDAD NACIONAL"/>
    <n v="600000000"/>
    <n v="6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s v="NA"/>
    <n v="80111620"/>
    <s v="Servicios profesionales"/>
    <s v="Servicio de asistencia técnica en educación inicial, preescolar, básica y media"/>
    <m/>
    <s v="Septiembre"/>
    <m/>
    <n v="4"/>
    <s v="Mes (es)"/>
    <s v="CONTRATACIÓN DIRECTA / SERVICIOS PROFESIONALES"/>
    <s v="PRESTACIÓN DE SERVICIOS PROFESIONALES"/>
    <s v="PRESUPUESTO DE ENTIDAD NACIONAL"/>
    <n v="1388245012"/>
    <n v="1603421856"/>
    <m/>
    <m/>
    <s v="Infraestructura_EPBM_2201006"/>
    <s v="DCE"/>
    <s v="Eje_E_7"/>
    <s v="C_2201_0700_16"/>
    <s v="VEPBM- SUB DEACCESO - "/>
    <s v="2700"/>
    <s v="FORTALECIMIENTO INFRAESTRUCTURA PBM"/>
    <s v="FORTALECIMIENTO INFRAESTRUCTURA PBM"/>
    <s v="23"/>
    <s v="VEPBM- SUB DEACCESO - "/>
    <n v="27"/>
    <m/>
    <n v="-215176844"/>
    <m/>
    <m/>
    <m/>
    <m/>
    <s v="NA"/>
    <n v="80111620"/>
    <s v="Servicios profesionales"/>
    <s v="Servicio de asistencia técnica en educación inicial, preescolar, básica y media"/>
    <m/>
    <s v="Septiembre"/>
    <m/>
    <n v="4"/>
    <s v="Mes (es)"/>
    <s v="CONTRATACIÓN DIRECTA / SERVICIOS PROFESIONALES"/>
    <s v="PRESTACIÓN DE SERVICIOS PROFESIONALES"/>
    <s v="PRESUPUESTO DE ENTIDAD NACIONAL"/>
    <n v="1603421856"/>
    <n v="1603421856"/>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0"/>
    <x v="0"/>
    <s v="Realizar asistencia técnica en formulación, desarrollo y seguimiento a proyectos de infraestructura educativa"/>
    <s v="ADQUIS. DE BYS"/>
    <s v="02"/>
    <s v="C-2201-0700-16-201020-2201006-02"/>
    <s v="ADQUIS. DE BYS-SERVICIO DE ASISTENCIA TÉCNICA EN EDUCACIÓN INICIAL, PREESCOLAR, BÁSICA Y MEDIA-CONSTRUCCIÓN , MEJORAMIENTO Y DOTACIÓN DE ESPACIOS DE APRENDIZAJE PARA PRESTACIÓN DEL SERVICIO EDUCATIVO E IMPLEMENTACIÓN DE ESTRATEGIAS DE CALIDAD Y COBERTURA   NACIONAL"/>
    <s v="ADQUIS. DE BYS - SERVICIO DE ASISTENCIA TÉCNICA EN EDUCACIÓN INICIAL, PREESCOLAR, BÁSICA Y MEDIA - 2. SEGURIDAD HUMANA Y JUSTICIA SOCIAL / 2. FORTALECIMIENTO Y DESARROLLO DE INFRAESTRUCTURA SOCIAL"/>
    <x v="0"/>
    <m/>
    <s v="VEPBM- SUB DEACCESO - "/>
    <s v="2700"/>
    <s v="NA"/>
    <n v="80111620"/>
    <s v="Servicios profesionales"/>
    <s v="Prestación de servicios profesionales para el proceso de administración de ingresos y operaciones financieras relacionados con los recursos del aporte parafiscal con destino a Escuelas Industriales e Institutos Técnicos creado en la Ley 21 de 1982."/>
    <m/>
    <s v="Septiembre"/>
    <m/>
    <n v="4"/>
    <s v="Mes (es)"/>
    <s v="CONTRATACIÓN DIRECTA / SERVICIOS PROFESIONALES"/>
    <s v="PRESTACIÓN DE SERVICIOS PROFESIONALES"/>
    <s v="PRESUPUESTO DE ENTIDAD NACIONAL"/>
    <n v="218888000"/>
    <n v="218888000"/>
    <m/>
    <m/>
    <s v="Infraestructura_EPBM_2201006"/>
    <m/>
    <m/>
    <m/>
    <m/>
    <m/>
    <m/>
    <m/>
    <m/>
    <m/>
    <m/>
    <m/>
    <m/>
    <m/>
    <m/>
    <m/>
    <m/>
    <s v="NA"/>
    <n v="80111620"/>
    <s v="Servicios profesionales"/>
    <s v="Prestación de servicios profesionales para el proceso de administración de ingresos y operaciones financieras relacionados con los recursos del aporte parafiscal con destino a Escuelas Industriales e Institutos Técnicos creado en la Ley 21 de 1982."/>
    <m/>
    <s v="Septiembre"/>
    <m/>
    <n v="4"/>
    <s v="Mes (es)"/>
    <s v="CONTRATACIÓN DIRECTA / SERVICIOS PROFESIONALES"/>
    <s v="PRESTACIÓN DE SERVICIOS PROFESIONALES"/>
    <s v="PRESUPUESTO DE ENTIDAD NACIONAL"/>
    <n v="218888000"/>
    <n v="218888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1"/>
    <x v="1"/>
    <s v="Realizar seguimiento y revisión técnica, administrativa, financiera y jurídica al desarrollo de las obras de mejoramiento y/o la operación de la infraestructura educativa"/>
    <s v="ADQUIS. DE BYS"/>
    <s v="02"/>
    <s v="C-2201-0700-16-201020-2201052-02"/>
    <s v="ADQUIS. DE BYS-INFRAESTRUCTURA EDUCATIVA MEJORADA-CONSTRUCCIÓN , MEJORAMIENTO Y DOTACIÓN DE ESPACIOS DE APRENDIZAJE PARA PRESTACIÓN DEL SERVICIO EDUCATIVO E IMPLEMENTACIÓN DE ESTRATEGIAS DE CALIDAD Y COBERTURA   NACIONAL"/>
    <s v="ADQUIS. DE BYS - INFRAESTRUCTURA EDUCATIVA MEJORADA - 2. SEGURIDAD HUMANA Y JUSTICIA SOCIAL / 2. FORTALECIMIENTO Y DESARROLLO DE INFRAESTRUCTURA SOCIAL"/>
    <x v="2"/>
    <m/>
    <s v="VEPBM- SUB DEACCESO - "/>
    <s v="2700"/>
    <s v="NA"/>
    <m/>
    <s v="Otro tipo de gasto"/>
    <s v="GERENCIA INTEGRAL 40%"/>
    <m/>
    <s v="Septiembre"/>
    <m/>
    <n v="6"/>
    <s v="Mes (es)"/>
    <s v="CONCURSO DE MÉRITOS / ABIERTO"/>
    <s v="CONSULTORÍA                             "/>
    <s v="RECURSOS DE CRÉDITO"/>
    <n v="84696537470"/>
    <n v="84696537470"/>
    <m/>
    <m/>
    <s v="Infraestructura_EPBM_2201052"/>
    <m/>
    <m/>
    <m/>
    <m/>
    <m/>
    <m/>
    <m/>
    <m/>
    <m/>
    <m/>
    <m/>
    <m/>
    <m/>
    <m/>
    <m/>
    <m/>
    <s v="NA"/>
    <m/>
    <s v="Otro tipo de gasto"/>
    <s v="GERENCIA INTEGRAL 40%"/>
    <m/>
    <s v="Septiembre"/>
    <m/>
    <n v="6"/>
    <s v="Mes (es)"/>
    <s v="CONCURSO DE MÉRITOS / ABIERTO"/>
    <s v="CONSULTORÍA                             "/>
    <s v="RECURSOS DE CRÉDITO"/>
    <n v="84696537470"/>
    <n v="8469653747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2"/>
    <x v="2"/>
    <s v="Diseñar y/o construir infraestructura educativa"/>
    <s v="ADQUIS. DE BYS"/>
    <s v="02"/>
    <s v="C-2201-0700-16-201020-2201051-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n v="986"/>
    <m/>
    <s v="Otro tipo de gasto"/>
    <s v="FUNDACIÓN PUES DESCALZOS "/>
    <m/>
    <s v="Junio"/>
    <m/>
    <n v="1"/>
    <s v="Año (s)"/>
    <s v="CONTRATACIÓN DIRECTA / CONVENIO COOPERACIÓN"/>
    <s v="CONVENIO DE ASOCIACIÓN"/>
    <s v="PRESUPUESTO DE ENTIDAD NACIONAL"/>
    <n v="25000000000"/>
    <n v="25000000000"/>
    <m/>
    <m/>
    <s v="Infraestructura_EPBM_2201051"/>
    <m/>
    <m/>
    <m/>
    <m/>
    <m/>
    <m/>
    <m/>
    <m/>
    <m/>
    <m/>
    <m/>
    <m/>
    <m/>
    <m/>
    <m/>
    <m/>
    <n v="986"/>
    <m/>
    <s v="Otro tipo de gasto"/>
    <s v="FUNDACIÓN PUES DESCALZOS "/>
    <m/>
    <s v="Junio"/>
    <m/>
    <n v="1"/>
    <s v="Año (s)"/>
    <s v="CONTRATACIÓN DIRECTA / CONVENIO COOPERACIÓN"/>
    <s v="CONVENIO DE ASOCIACIÓN"/>
    <s v="PRESUPUESTO DE ENTIDAD NACIONAL"/>
    <n v="25000000000"/>
    <n v="250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1"/>
    <x v="1"/>
    <s v="Diseñar y/o construir infraestructura educativa"/>
    <s v="ADQUIS. DE BYS"/>
    <s v="02"/>
    <s v="C-2201-0700-16-201020-2201052-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m/>
    <m/>
    <s v="Otro tipo de gasto"/>
    <s v="FUNDACIÓNN PLAN "/>
    <m/>
    <s v="Julio"/>
    <m/>
    <n v="1"/>
    <s v="Año (s)"/>
    <s v="CONTRATACIÓN DIRECTA / CONTRATOS INTERADMINISTRATIVOS"/>
    <s v="CONTRATO INTERADMINISTRATIVO"/>
    <s v="PRESUPUESTO DE ENTIDAD NACIONAL"/>
    <n v="10000000000"/>
    <n v="10000000000"/>
    <m/>
    <m/>
    <s v="Infraestructura_EPBM_2201052"/>
    <m/>
    <m/>
    <m/>
    <m/>
    <m/>
    <m/>
    <m/>
    <m/>
    <m/>
    <m/>
    <m/>
    <m/>
    <m/>
    <m/>
    <m/>
    <m/>
    <n v="1021"/>
    <m/>
    <s v="Otro tipo de gasto"/>
    <s v="FUNDACIÓNN PLAN "/>
    <m/>
    <s v="Julio"/>
    <m/>
    <n v="1"/>
    <s v="Año (s)"/>
    <s v="CONTRATACIÓN DIRECTA / CONTRATOS INTERADMINISTRATIVOS"/>
    <s v="CONTRATO INTERADMINISTRATIVO"/>
    <s v="PRESUPUESTO DE ENTIDAD NACIONAL"/>
    <n v="10000000000"/>
    <n v="100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2"/>
    <x v="2"/>
    <s v="Diseñar y/o construir infraestructura educativa"/>
    <s v="ADQUIS. DE BYS"/>
    <s v="02"/>
    <s v="C-2201-0700-16-201020-2201051-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n v="987"/>
    <m/>
    <s v="Otro tipo de gasto"/>
    <s v="CAFETEROS"/>
    <m/>
    <s v="Junio"/>
    <m/>
    <n v="6"/>
    <s v="Mes (es)"/>
    <s v="CONTRATACIÓN DIRECTA / CONTRATOS INTERADMINISTRATIVOS"/>
    <s v="CONTRATO INTERADMINISTRATIVO"/>
    <s v="PRESUPUESTO DE ENTIDAD NACIONAL"/>
    <n v="7500000000"/>
    <n v="7500000000"/>
    <m/>
    <m/>
    <s v="Infraestructura_EPBM_2201051"/>
    <m/>
    <m/>
    <m/>
    <m/>
    <m/>
    <m/>
    <m/>
    <m/>
    <m/>
    <m/>
    <m/>
    <m/>
    <m/>
    <m/>
    <m/>
    <m/>
    <n v="987"/>
    <m/>
    <s v="Otro tipo de gasto"/>
    <s v="CAFETEROS"/>
    <m/>
    <s v="Junio"/>
    <m/>
    <n v="6"/>
    <s v="Mes (es)"/>
    <s v="CONTRATACIÓN DIRECTA / CONTRATOS INTERADMINISTRATIVOS"/>
    <s v="CONTRATO INTERADMINISTRATIVO"/>
    <s v="PRESUPUESTO DE ENTIDAD NACIONAL"/>
    <n v="7500000000"/>
    <n v="7500000000"/>
    <m/>
    <m/>
  </r>
  <r>
    <s v="VPBM"/>
    <s v="Dirección de Cobertura y Equidad"/>
    <x v="0"/>
    <x v="0"/>
    <x v="0"/>
    <x v="0"/>
    <s v="CONSTRUCCIÓN , MEJORAMIENTO Y DOTACIÓN DE ESPACIOS DE APRENDIZAJE PARA PRESTACIÓN DEL SERVICIO EDUCATIVO E IMPLEMENTACIÓN DE ESTRATEGIAS DE CALIDAD Y COBERTURA   NACIONAL"/>
    <n v="2018011001145"/>
    <s v="C-2201-0700-16"/>
    <s v="2. SEGURIDAD HUMANA Y JUSTICIA SOCIAL / 2. FORTALECIMIENTO Y DESARROLLO DE INFRAESTRUCTURA SOCIAL"/>
    <x v="0"/>
    <x v="2"/>
    <x v="2"/>
    <s v="Diseñar y/o construir infraestructura educativa"/>
    <s v="ADQUIS. DE BYS"/>
    <s v="02"/>
    <s v="C-2201-0700-16-201020-2201051-02"/>
    <s v="ADQUIS. DE BYS-INFRAESTRUCTURA EDUCATIVA CONSTRUIDA-CONSTRUCCIÓN , MEJORAMIENTO Y DOTACIÓN DE ESPACIOS DE APRENDIZAJE PARA PRESTACIÓN DEL SERVICIO EDUCATIVO E IMPLEMENTACIÓN DE ESTRATEGIAS DE CALIDAD Y COBERTURA   NACIONAL"/>
    <s v="ADQUIS. DE BYS - INFRAESTRUCTURA EDUCATIVA CONSTRUIDA - 2. SEGURIDAD HUMANA Y JUSTICIA SOCIAL / 2. FORTALECIMIENTO Y DESARROLLO DE INFRAESTRUCTURA SOCIAL"/>
    <x v="0"/>
    <m/>
    <s v="VEPBM- SUB DEACCESO - "/>
    <s v="2700"/>
    <m/>
    <m/>
    <s v="Otro tipo de gasto"/>
    <s v="GERENCIA INTEGRAL - CONSULTORIA "/>
    <m/>
    <m/>
    <m/>
    <m/>
    <m/>
    <s v="CONCURSO DE MÉRITOS / ABIERTO"/>
    <s v="CONSULTORÍA                             "/>
    <s v="PRESUPUESTO DE ENTIDAD NACIONAL"/>
    <n v="69660621764"/>
    <n v="69660621764"/>
    <m/>
    <m/>
    <s v="Infraestructura_EPBM_2201051"/>
    <m/>
    <m/>
    <m/>
    <m/>
    <m/>
    <m/>
    <m/>
    <m/>
    <m/>
    <m/>
    <m/>
    <m/>
    <m/>
    <m/>
    <m/>
    <m/>
    <n v="1022"/>
    <m/>
    <s v="Otro tipo de gasto"/>
    <s v="GERENCIA INTEGRAL - CONSULTORIA "/>
    <m/>
    <m/>
    <m/>
    <m/>
    <m/>
    <s v="CONCURSO DE MÉRITOS / ABIERTO"/>
    <s v="CONSULTORÍA                             "/>
    <s v="PRESUPUESTO DE ENTIDAD NACIONAL"/>
    <n v="69660621764"/>
    <n v="69660621764"/>
    <m/>
    <m/>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m/>
    <s v="Viáticos"/>
    <s v="Gastos de desplazamiento"/>
    <m/>
    <s v="Enero"/>
    <n v="45324"/>
    <n v="12"/>
    <s v="Mes (es)"/>
    <s v="NA"/>
    <s v="OTROS          "/>
    <s v="PRESUPUESTO DE ENTIDAD NACIONAL"/>
    <n v="253036000"/>
    <n v="253036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m/>
    <s v="Tiquetes"/>
    <s v="TIQUETES "/>
    <m/>
    <s v="Enero"/>
    <n v="45323"/>
    <n v="9"/>
    <s v="Mes (es)"/>
    <s v="SELECCIÓN ABREVIADA / SUBASTA INVERSA ELECTRÓNICA"/>
    <s v="COMPRAVENTA Y/O SUMINISTRO "/>
    <s v="PRESUPUESTO DE ENTIDAD NACIONAL"/>
    <n v="100000000"/>
    <n v="257192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m/>
    <s v="Logistica"/>
    <s v="CONTRATAR LA SOCIEDAD COMISIONISTA MIEMBRO DE BOLSA QUE CELEBRARÁ EN EL MERCADO DE COMPRAS PÚBLICAS - MCP - DE LA BOLSA MERCANTIL DE COLOMBIA S.A. - BMC- LA NEGOCIACIÓN O NEGOCIACIONES NECESARIAS PARA ADQUIRIR LA 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
    <m/>
    <s v="Enero"/>
    <n v="45394"/>
    <n v="7"/>
    <s v="Mes (es)"/>
    <s v="LICITACIÓN PÚBLICA"/>
    <s v="PRESTACIÓN DE SERVICIOS                 "/>
    <s v="PRESUPUESTO DE ENTIDAD NACIONAL"/>
    <n v="500000000"/>
    <n v="500000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EN EL SEGUIMIENTO FINANCIERO Y PRESUPUESTAL DE LOS CONTRATOS A CARGO DE LA SUBDIRECCIÓN DE PERMANENCIA, A TRAVES DE LOS CUALES SE IMPLEMENTEN  ESTRATEGIAS EDUCATIVAS INTEGRALES DE ACCESO Y PERMANENCIA."/>
    <m/>
    <s v="Enero"/>
    <n v="45296"/>
    <n v="240"/>
    <s v="Días calendario"/>
    <s v="CONTRATACIÓN DIRECTA / SERVICIOS PROFESIONALES"/>
    <s v="PRESTACIÓN DE SERVICIOS PROFESIONALES"/>
    <s v="PRESUPUESTO DE ENTIDAD NACIONAL"/>
    <n v="96696000"/>
    <n v="96696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DESDE EL COMPONENTE JURIDICO Y/O CONTRACTUAL A LOS CONTRATOS Y  ESTRATEGIAS EDUCATIVAS INTEGRALES DE ACCESO Y PERMANENCIA, A CARGO DE LA SUBDIRECCIÓN "/>
    <m/>
    <s v="Enero"/>
    <n v="45303"/>
    <n v="233"/>
    <s v="Días calendario"/>
    <s v="CONTRATACIÓN DIRECTA / SERVICIOS PROFESIONALES"/>
    <s v="PRESTACIÓN DE SERVICIOS PROFESIONALES"/>
    <s v="PRESUPUESTO DE ENTIDAD NACIONAL"/>
    <n v="97696500"/>
    <n v="976965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EN EL ANALISIS Y REPORTE DE INFORMACIÓN RELATIVA AL DESARROLLO E IMPLEMENTACIÓN DE LAS ESTRATEGIAS EDUCATIVAS INTEGRALES DE ACCESO Y PERMANENCIA, A CARGO DE  LA SUBDIRECCIÓN"/>
    <m/>
    <s v="Enero"/>
    <n v="45303"/>
    <n v="233"/>
    <s v="Días calendario"/>
    <s v="CONTRATACIÓN DIRECTA / SERVICIOS PROFESIONALES"/>
    <s v="PRESTACIÓN DE SERVICIOS PROFESIONALES"/>
    <s v="PRESUPUESTO DE ENTIDAD NACIONAL"/>
    <n v="73307250"/>
    <n v="7330725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PARA REALIZAR  APOYO JURÍDICO Y/O CONTRACTUAL A LOS CONTRATOS Y  ESTRATEGIAS EDUCATIVAS INTEGRALES DE ACCESO Y PERMANENCIA, A CARGO DEL GRUPO DE PROGRAMAS GENERALES DE LA SUBDIRECCIÓN DE PERMANENCIA."/>
    <m/>
    <s v="Enero"/>
    <n v="45296"/>
    <n v="240"/>
    <s v="Días calendario"/>
    <s v="CONTRATACIÓN DIRECTA / SERVICIOS PROFESIONALES"/>
    <s v="PRESTACIÓN DE SERVICIOS PROFESIONALES"/>
    <s v="PRESUPUESTO DE ENTIDAD NACIONAL"/>
    <n v="84080000"/>
    <n v="84080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TÉCNICO Y ADMINISTRATIVO RELACIONADOS CON LA IMPLEMENTACIÓN Y ACOMPAÑAMIENTO DE LAS ESTRATEGIAS EDUCATIVAS INTEGRALES DE ACCESO Y PERMANENCIA, A CARGO DEL GRUPO DE EDUCACION EN EL MEDIO RURAL PARA JOVENES Y ADULTOS  DE LA SUBDIRECCIÓN DE PERMANENCIA."/>
    <m/>
    <s v="Enero"/>
    <n v="45296"/>
    <n v="240"/>
    <s v="Días calendario"/>
    <s v="CONTRATACIÓN DIRECTA / SERVICIOS PROFESIONALES"/>
    <s v="PRESTACIÓN DE SERVICIOS PROFESIONALES"/>
    <s v="PRESUPUESTO DE ENTIDAD NACIONAL"/>
    <n v="78272000"/>
    <n v="78272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PARA REALIZAR  APOYO JURÍDICO Y/O CONTRACTUAL A LOS CONTRATOS Y  ESTRATEGIAS EDUCATIVAS INTEGRALES DE ACCESO Y PERMANENCIA, A CARGO DEL GRUPO DE EDUCACION EN EL MEDIO RURAL PARA JOVENES Y ADULTOS  DE LA SUBDIRECCIÓN DE PERMANENCIA."/>
    <m/>
    <s v="Enero"/>
    <n v="45303"/>
    <n v="233"/>
    <s v="Días calendario"/>
    <s v="CONTRATACIÓN DIRECTA / SERVICIOS PROFESIONALES"/>
    <s v="PRESTACIÓN DE SERVICIOS PROFESIONALES"/>
    <s v="PRESUPUESTO DE ENTIDAD NACIONAL"/>
    <n v="83312000"/>
    <n v="83312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TÉCNICO Y ADMINISTRATIVO RELACIONADOS CON LA IMPLEMENTACIÓN Y SEGUIMIENTO DE LAS ESTRATEGIAS EDUCATIVAS INTEGRALES DE ACCESO Y PERMANENCIA, A CARGO GRUPO DE POBLACIONES EN CONDICION DE VULNERABILIDAD  DE LA SUBDIRECCIÓN DE PERMANENCIA."/>
    <m/>
    <s v="Enero"/>
    <n v="45303"/>
    <n v="233"/>
    <s v="Días calendario"/>
    <s v="CONTRATACIÓN DIRECTA / SERVICIOS PROFESIONALES"/>
    <s v="PRESTACIÓN DE SERVICIOS PROFESIONALES"/>
    <s v="PRESUPUESTO DE ENTIDAD NACIONAL"/>
    <n v="81359500"/>
    <n v="813595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TÉCNICO Y ADMINISTRATIVO RELACIONADOS CON LA IMPLEMENTACIÓN Y SEGUIMIENTO DE LAS ESTRATEGIAS EDUCATIVAS INTEGRALES DE ACCESO Y PERMANENCIA DIRIGIDAS A LA POBLACION VICTIMA DEL CONFLICTO ARMADO Y ESTUDIANTES RESIDENTES."/>
    <m/>
    <s v="Enero"/>
    <n v="45303"/>
    <n v="233"/>
    <s v="Días calendario"/>
    <s v="CONTRATACIÓN DIRECTA / SERVICIOS PROFESIONALES"/>
    <s v="PRESTACIÓN DE SERVICIOS PROFESIONALES"/>
    <s v="PRESUPUESTO DE ENTIDAD NACIONAL"/>
    <n v="77391500"/>
    <n v="773915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PARA REALIZAR  APOYO JURÍDICO Y/O CONTRACTUAL A LOS CONTRATOS Y  ESTRATEGIAS EDUCATIVAS INTEGRALES DE ACCESO Y PERMANENCIA, A CARGO DEL GRUPO DE POBLACIONES EN CONDICION DE VULNERABILIDAD  DE LA SUBDIRECCIÓN DE PERMANENCIA."/>
    <m/>
    <s v="Enero"/>
    <n v="45296"/>
    <n v="240"/>
    <s v="Días calendario"/>
    <s v="CONTRATACIÓN DIRECTA / SERVICIOS PROFESIONALES"/>
    <s v="PRESTACIÓN DE SERVICIOS PROFESIONALES"/>
    <s v="PRESUPUESTO DE ENTIDAD NACIONAL"/>
    <n v="83984000"/>
    <n v="83984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TÉCNICOS DE ACOMPAÑAMIENTO A LAS ENTIDADES TERRITORIALES, FRENTE CON LA IMPLEMENTACIÓN Y SEGUIMIENTO DE LAS ESTRATEGIAS EDUCATIVAS INTEGRALES, Y  LA IDENTIFICACIÓN DE FACTORES DE RIESGO DE DESERCIÓN."/>
    <m/>
    <s v="Enero"/>
    <n v="45303"/>
    <n v="233"/>
    <s v="Días calendario"/>
    <s v="CONTRATACIÓN DIRECTA / SERVICIOS PROFESIONALES"/>
    <s v="PRESTACIÓN DE SERVICIOS PROFESIONALES"/>
    <s v="PRESUPUESTO DE ENTIDAD NACIONAL"/>
    <n v="76461500"/>
    <n v="764615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TÉCNICO Y ADMINISTRATIVO DE ACOMPAÑAMIENTO A LAS ENTIDADES TERRITORIALES, FRENTE CON LA IMPLEMENTACIÓN Y SEGUIMIENTO DE LAS ESTRATEGIAS EDUCATIVAS INTEGRALES TENDIENTES A LA DISMINUCIÒN DE LA DESERCIÒN ESCOLAR"/>
    <m/>
    <s v="Enero"/>
    <n v="45303"/>
    <n v="233"/>
    <s v="Días calendario"/>
    <s v="CONTRATACIÓN DIRECTA / SERVICIOS PROFESIONALES"/>
    <s v="PRESTACIÓN DE SERVICIOS PROFESIONALES"/>
    <s v="PRESUPUESTO DE ENTIDAD NACIONAL"/>
    <n v="62147250"/>
    <n v="6214725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TÉCNICO Y ADMINISTRATIVO DE ACOMPAÑAMIENTO A LAS ENTIDADES TERRITORIALES, FRENTE CON LA IMPLEMENTACIÓN Y SEGUIMIENTO DE LAS ESTRATEGIAS EDUCATIVAS INTEGRALES A CARGO DEL GRUPO DE PROGRAMAS GENERALES DE LA SUBDIRECCION DE PERMANENCIA."/>
    <m/>
    <s v="Enero"/>
    <n v="45296"/>
    <n v="240"/>
    <s v="Días calendario"/>
    <s v="CONTRATACIÓN DIRECTA / SERVICIOS PROFESIONALES"/>
    <s v="PRESTACIÓN DE SERVICIOS PROFESIONALES"/>
    <s v="PRESUPUESTO DE ENTIDAD NACIONAL"/>
    <n v="77500000"/>
    <n v="77500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TÉCNICO Y ADMINISTRATIVO  EN LA IMPLEMENTACIÓN Y SEGUIMIENTO DE LAS ESTRATEGIAS EDUCATIVAS INTEGRALES, ESPECIALMENTE LA RELACIONADA CON LA ALIMENTACIÓN ESCOLAR, A CARGO DEL GRUPO DE PROGRAMAS GENERALES DE LA SUBDIRECCION DE PERMANENCIA."/>
    <m/>
    <s v="Enero"/>
    <n v="45303"/>
    <n v="233"/>
    <s v="Días calendario"/>
    <s v="CONTRATACIÓN DIRECTA / SERVICIOS PROFESIONALES"/>
    <s v="PRESTACIÓN DE SERVICIOS PROFESIONALES"/>
    <s v="PRESUPUESTO DE ENTIDAD NACIONAL"/>
    <n v="87156500"/>
    <n v="871565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DE SEGUIMIENTO FINANCIERO Y ADMINISTRATIVO EN LA IMPLEMENTACIÓN DE ESTRATEGIAS DE ACCESO Y EDUCACIÓN INTEGRAL."/>
    <m/>
    <s v="Enero"/>
    <n v="45296"/>
    <n v="240"/>
    <s v="Días calendario"/>
    <s v="CONTRATACIÓN DIRECTA / SERVICIOS PROFESIONALES"/>
    <s v="PRESTACIÓN DE SERVICIOS PROFESIONALES"/>
    <s v="PRESUPUESTO DE ENTIDAD NACIONAL"/>
    <n v="88680000"/>
    <n v="88680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EN LA ELABORACIÓN Y FORMULACIÓN DE LA NORMATIVIDAD REQUERIDA EN LA IMPLEMENTACIÓN DE ESTRATEGIAS DE ACCESO Y EDUCACIÓN INTEGRAL, Y EN LA ATENCIÓN DE LAS DIFERENTES SOLICITUDES QUE EN ESA MATERIA DEBAN SER ATENDIDAS POR LA DIRECCIÓN DE COBERTURA Y EQUIDAD."/>
    <m/>
    <s v="Enero"/>
    <n v="45296"/>
    <n v="240"/>
    <s v="Días calendario"/>
    <s v="CONTRATACIÓN DIRECTA / SERVICIOS PROFESIONALES"/>
    <s v="PRESTACIÓN DE SERVICIOS PROFESIONALES"/>
    <s v="PRESUPUESTO DE ENTIDAD NACIONAL"/>
    <n v="88680000"/>
    <n v="88680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PARA LA FORMULACIÓN, EJECUCIÓN Y SEGUIMIENTO DE LAS POLÍTICAS DE ACCESO Y EDUCACIÓN INTEGRAL PARA LA ATENCIÓN A LA POBLACIÓN VULNERABLE, COOPERACION Y EN GENERAL DE EDUCACIÓN CON LA SOCIEDAD CIVIL."/>
    <m/>
    <s v="Enero"/>
    <n v="45296"/>
    <n v="240"/>
    <s v="Días calendario"/>
    <s v="CONTRATACIÓN DIRECTA / SERVICIOS PROFESIONALES"/>
    <s v="PRESTACIÓN DE SERVICIOS PROFESIONALES"/>
    <s v="PRESUPUESTO DE ENTIDAD NACIONAL"/>
    <n v="88680000"/>
    <n v="88680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EN LA IMPLEMENTACIÓN DE LINEAMIENTOS, ACCIONES, Y ESTRATEGIAS QUE TIENDAN A LA ORIENTACIÓN Y FORTALECIMIENTO DE LA EDUCACIÓN PRIVADA EN EL TERRITORIO NACIONAL."/>
    <m/>
    <s v="Enero"/>
    <n v="45296"/>
    <n v="240"/>
    <s v="Días calendario"/>
    <s v="CONTRATACIÓN DIRECTA / SERVICIOS PROFESIONALES"/>
    <s v="PRESTACIÓN DE SERVICIOS PROFESIONALES"/>
    <s v="PRESUPUESTO DE ENTIDAD NACIONAL"/>
    <n v="88680000"/>
    <n v="88680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PARA LA DEFINICIÓN DE LINEAMIENTOS EN MATERIA DE ANÁLISIS DE INFORMACIÓN QUE SUSTENTEN LAS DECISIONES DE POLÍTICA PÚBLICA DE COBERTURA EDUCATIVA DEL MINISTERIO DE EDUCACIÓN."/>
    <m/>
    <s v="Enero"/>
    <n v="45296"/>
    <n v="240"/>
    <s v="Días calendario"/>
    <s v="CONTRATACIÓN DIRECTA / SERVICIOS PROFESIONALES"/>
    <s v="PRESTACIÓN DE SERVICIOS PROFESIONALES"/>
    <s v="PRESUPUESTO DE ENTIDAD NACIONAL"/>
    <n v="113512000"/>
    <n v="113512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EN LA IMPLEMENTACIÓN DE ACCIONES Y ESTRATEGIAS PARA LA EDUCACIÓN NO OFICIAL, Y EN LO RELACIONADO CON EL PROCESO DE AUTOEVALUACIÓN INSTITUCIONAL Y COSTOS EDUCATIVOS."/>
    <m/>
    <s v="Enero"/>
    <n v="45296"/>
    <n v="240"/>
    <s v="Días calendario"/>
    <s v="CONTRATACIÓN DIRECTA / SERVICIOS PROFESIONALES"/>
    <s v="PRESTACIÓN DE SERVICIOS PROFESIONALES"/>
    <s v="PRESUPUESTO DE ENTIDAD NACIONAL"/>
    <n v="79880000"/>
    <n v="79880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EN MATERIA JURIDICA Y CONTRACTUAL QUE SE REQUIERAN PARA LA IMPLEMENTACIÓN DE ESTRATEGIAS DE ACCESO Y EDUCACIÓN INTEGRAL."/>
    <m/>
    <s v="Enero"/>
    <n v="45296"/>
    <n v="240"/>
    <s v="Días calendario"/>
    <s v="CONTRATACIÓN DIRECTA / SERVICIOS PROFESIONALES"/>
    <s v="PRESTACIÓN DE SERVICIOS PROFESIONALES"/>
    <s v="PRESUPUESTO DE ENTIDAD NACIONAL"/>
    <n v="88488000"/>
    <n v="88488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600"/>
    <m/>
    <m/>
    <m/>
    <m/>
    <m/>
    <m/>
    <m/>
    <m/>
    <m/>
    <m/>
    <m/>
    <m/>
    <m/>
    <m/>
    <m/>
    <m/>
    <m/>
    <m/>
    <m/>
    <m/>
    <m/>
    <m/>
    <m/>
    <m/>
    <m/>
    <m/>
    <m/>
    <m/>
    <m/>
    <m/>
    <m/>
    <m/>
    <m/>
    <m/>
    <n v="80111620"/>
    <s v="Servicios profesionales"/>
    <s v="PRESTAR SERVICIOS PROFESIONALES PARA IMPLEMENTAR LAS ACCIONES TENDIENTES A LA PREVENCIÓN Y MITIGACIÓN DE RIESGOS ESCOLARES QUE IMPACTEN EL ACCESO Y LA EDUCACIÓN INTEGRAL."/>
    <m/>
    <s v="Enero"/>
    <n v="45296"/>
    <n v="240"/>
    <s v="Días calendario"/>
    <s v="CONTRATACIÓN DIRECTA / SERVICIOS PROFESIONALES"/>
    <s v="PRESTACIÓN DE SERVICIOS PROFESIONALES"/>
    <s v="PRESUPUESTO DE ENTIDAD NACIONAL"/>
    <n v="83312000"/>
    <n v="83312000"/>
    <s v="NO"/>
    <s v="NA"/>
  </r>
  <r>
    <s v="VPBM"/>
    <s v="Dirección de Cobertura y Equidad"/>
    <x v="1"/>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11620"/>
    <s v="Servicios profesionales"/>
    <s v="PRESTAR SERVICIOS PROFESIONALES EN LA PROYECCIÓN, DE SEPTIEMBRE  A DICIEMBRE"/>
    <m/>
    <s v="Septiembre"/>
    <n v="45536"/>
    <n v="120"/>
    <s v="Días calendario"/>
    <s v="CONTRATACIÓN DIRECTA / SERVICIOS PROFESIONALES"/>
    <s v="PRESTACIÓN DE SERVICIOS PROFESIONALES"/>
    <s v="PRESUPUESTO DE ENTIDAD NACIONAL"/>
    <n v="532136000"/>
    <n v="532136000"/>
    <s v="NO"/>
    <s v="NA"/>
  </r>
  <r>
    <s v="VPBM"/>
    <s v="Dirección de Cobertura y Equidad"/>
    <x v="2"/>
    <x v="1"/>
    <x v="1"/>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DIR COBERTURA - "/>
    <s v="2800"/>
    <m/>
    <n v="80111620"/>
    <s v="Servicios profesionales"/>
    <s v="PRESTAR SERVICIOS PROFESIONALES EN LA PROYECCIÓN, DE SEPTIEMBRE  A DICIEMBRE"/>
    <m/>
    <s v="Septiembre"/>
    <n v="45536"/>
    <n v="120"/>
    <s v="Días calendario"/>
    <s v="CONTRATACIÓN DIRECTA / SERVICIOS PROFESIONALES"/>
    <s v="PRESTACIÓN DE SERVICIOS PROFESIONALES"/>
    <s v="PRESUPUESTO DE ENTIDAD NACIONAL"/>
    <n v="900000000"/>
    <n v="900000000"/>
    <s v="NO"/>
    <s v="NA"/>
    <s v="Educación_Integral_2201089"/>
    <s v="DCE"/>
    <s v="Eje_E_5"/>
    <s v="C_2201_0700_20"/>
    <s v="VEPBM- SUB PERMANEN - "/>
    <s v="2800"/>
    <s v="FORTALECIMIENTO CAPACIDADES DE GESTION DE ETC"/>
    <s v="FORTALECIMIENTO CAPACIDADES DE GESTION DE ETC"/>
    <s v="18"/>
    <s v="VEPBM- SUB PERMANEN - "/>
    <n v="28"/>
    <m/>
    <m/>
    <m/>
    <m/>
    <m/>
    <m/>
    <m/>
    <n v="80111620"/>
    <s v="Servicios profesionales"/>
    <s v="PRESTAR SERVICIOS PROFESIONALES EN LA PROYECCIÓN, DE SEPTIEMBRE  A DICIEMBRE"/>
    <m/>
    <s v="Septiembre"/>
    <n v="45536"/>
    <n v="120"/>
    <s v="Días calendario"/>
    <s v="CONTRATACIÓN DIRECTA / SERVICIOS PROFESIONALES"/>
    <s v="PRESTACIÓN DE SERVICIOS PROFESIONALES"/>
    <s v="PRESUPUESTO DE ENTIDAD NACIONAL"/>
    <n v="338588000"/>
    <n v="338588000"/>
    <s v="NO"/>
    <s v="NA"/>
  </r>
  <r>
    <s v="VPBM"/>
    <s v="Dirección de Cobertura y Equidad"/>
    <x v="1"/>
    <x v="2"/>
    <x v="2"/>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5"/>
    <x v="5"/>
    <s v="Prestar asistencia técnica y acompañamiento en la implementación de estrategias educativas de acceso y permanencia en el sistema educativo"/>
    <s v="ADQUIS. DE BYS"/>
    <s v="02"/>
    <s v="C-2201-0700-20-20203F-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01602"/>
    <s v="Otro tipo de gasto"/>
    <s v="Implementación de la estrategia de búsqueda activa para aportar a la disminución de la deserción escolar  en zonas rurales atreves del  Fortalecimiento  a las ETC priorizadas por el Ministerio de Educación Nacional."/>
    <m/>
    <s v="Marzo"/>
    <n v="45414"/>
    <n v="220"/>
    <s v="Días calendario"/>
    <s v="LICITACIÓN PÚBLICA"/>
    <s v="PRESTACIÓN DE SERVICIOS                 "/>
    <s v="PRESUPUESTO DE ENTIDAD NACIONAL"/>
    <n v="4100000000"/>
    <n v="4100000000"/>
    <s v="NO"/>
    <s v="NA"/>
  </r>
  <r>
    <s v="VPBM"/>
    <s v="Dirección de Cobertura y Equidad"/>
    <x v="1"/>
    <x v="2"/>
    <x v="2"/>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2"/>
    <x v="5"/>
    <x v="5"/>
    <s v="Prestar asistencia técnica y acompañamiento en la implementación de estrategias educativas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EPBM- SUB PERMANEN - "/>
    <s v="2800"/>
    <m/>
    <m/>
    <m/>
    <m/>
    <m/>
    <m/>
    <m/>
    <m/>
    <m/>
    <m/>
    <m/>
    <m/>
    <m/>
    <m/>
    <m/>
    <m/>
    <m/>
    <m/>
    <m/>
    <m/>
    <m/>
    <m/>
    <m/>
    <m/>
    <m/>
    <m/>
    <m/>
    <m/>
    <m/>
    <m/>
    <m/>
    <m/>
    <m/>
    <m/>
    <n v="80101602"/>
    <s v="Otro tipo de gasto"/>
    <s v="Implementación de la estrategia de búsqueda activa para aportar a la disminución de la deserción escolar  en zonas rurales atreves del  Fortalecimiento  a las ETC priorizadas por el Ministerio de Educación Nacional."/>
    <m/>
    <s v="Marzo"/>
    <n v="45414"/>
    <n v="220"/>
    <s v="Días calendario"/>
    <s v="LICITACIÓN PÚBLICA"/>
    <s v="PRESTACIÓN DE SERVICIOS                 "/>
    <s v="PRESUPUESTO DE ENTIDAD NACIONAL"/>
    <n v="0"/>
    <n v="4435825269"/>
    <s v="NO"/>
    <s v="NA"/>
  </r>
  <r>
    <s v="VPBM"/>
    <s v="Dirección de Cobertura y Equidad"/>
    <x v="1"/>
    <x v="3"/>
    <x v="3"/>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6"/>
    <x v="6"/>
    <s v="Apoyar la implementación de los modelos educativos flexibles en las Entidades Territoriales Certificadas"/>
    <s v="ADQUIS. DE BYS"/>
    <s v="02"/>
    <s v="C-2201-0700-20-20203F-2201030-02"/>
    <s v="ADQUIS. DE BYS-SERVICIO EDUCACIÓN FORMAL POR MODELOS EDUCATIVOS FLEXIBLES -TRANSFORMACIÓN  DE LA EDUCACIÓN INICIAL, PREESCOLAR, BÁSICA Y MEDIA CON ENFOQUE INTEGRAL PARA LA REDUCCIÓN DE DESIGUALDADES Y CONSTRUCCIÓN DE LA PAZ  NACIONAL"/>
    <s v="ADQUIS. DE BYS - SERVICIO EDUCACIÓN FORMAL POR MODELOS EDUCATIVOS FLEXIBLES  - 2. SEGURIDAD HUMANA Y JUSTICIA SOCIAL / F. GESTIÓN TERRITORIAL EDUCATIVA Y COMUNITARIA"/>
    <x v="1"/>
    <m/>
    <s v="VEPBM- SUB PERMANEN - "/>
    <s v="2800"/>
    <m/>
    <m/>
    <m/>
    <m/>
    <m/>
    <m/>
    <m/>
    <m/>
    <m/>
    <m/>
    <m/>
    <m/>
    <m/>
    <m/>
    <m/>
    <m/>
    <m/>
    <m/>
    <m/>
    <m/>
    <m/>
    <m/>
    <m/>
    <m/>
    <m/>
    <m/>
    <m/>
    <m/>
    <m/>
    <m/>
    <m/>
    <m/>
    <m/>
    <m/>
    <n v="80101602"/>
    <s v="Otro tipo de gasto"/>
    <s v="Adición convenio 277 de 2019. _x000a_Constituir un fondo en administración para fomentar el acceso de la población vulnerable, rural y víctima del conflicto armado a trayectorias educativas completas, mediante implementación de estrategias pedagógicas flexibles en el territorio nacional por instituciones de educación superior de alta calidad en asocio con entidades territoriales certificadas en educación._x000a_"/>
    <m/>
    <s v="Enero"/>
    <n v="45383"/>
    <n v="245"/>
    <s v="Días calendario"/>
    <s v="MODIFICATORIOS (ADICIONES, PRÓRROGAS Y MODIFICACIONES)"/>
    <s v="CONVENIO INTERADMINISTRATIVO"/>
    <s v="PRESUPUESTO DE ENTIDAD NACIONAL"/>
    <n v="2239772000"/>
    <n v="2239772000"/>
    <s v="NO"/>
    <s v="NA"/>
  </r>
  <r>
    <s v="VPBM"/>
    <s v="Dirección de Cobertura y Equidad"/>
    <x v="1"/>
    <x v="3"/>
    <x v="3"/>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6"/>
    <x v="6"/>
    <s v="Apoyar la implementación de los modelos educativos flexibles en las Entidades Territoriales Certificadas"/>
    <s v="ADQUIS. DE BYS"/>
    <s v="02"/>
    <s v="C-2201-0700-20-20203F-2201030-02"/>
    <s v="ADQUIS. DE BYS-SERVICIO EDUCACIÓN FORMAL POR MODELOS EDUCATIVOS FLEXIBLES -TRANSFORMACIÓN  DE LA EDUCACIÓN INICIAL, PREESCOLAR, BÁSICA Y MEDIA CON ENFOQUE INTEGRAL PARA LA REDUCCIÓN DE DESIGUALDADES Y CONSTRUCCIÓN DE LA PAZ  NACIONAL"/>
    <s v="ADQUIS. DE BYS - SERVICIO EDUCACIÓN FORMAL POR MODELOS EDUCATIVOS FLEXIBLES  - 2. SEGURIDAD HUMANA Y JUSTICIA SOCIAL / F. GESTIÓN TERRITORIAL EDUCATIVA Y COMUNITARIA"/>
    <x v="1"/>
    <m/>
    <s v="VEPBM- SUB PERMANEN - "/>
    <s v="2800"/>
    <m/>
    <m/>
    <m/>
    <m/>
    <m/>
    <m/>
    <m/>
    <m/>
    <m/>
    <m/>
    <m/>
    <m/>
    <m/>
    <m/>
    <m/>
    <m/>
    <m/>
    <m/>
    <m/>
    <m/>
    <m/>
    <m/>
    <m/>
    <m/>
    <m/>
    <m/>
    <m/>
    <m/>
    <m/>
    <m/>
    <m/>
    <m/>
    <m/>
    <m/>
    <n v="80101602"/>
    <s v="Otro tipo de gasto"/>
    <s v="AUNAR ESFUERZOS PARA IMPLEMENTAR LA PRESTACIÓN DEL SERVICIO EDUCATIVO MEDIANTE EL PROYECTO ARANDO LA EDUCACIÓN DIRIGIDO A POBLACIÓN EXCOMBATIENTES Y COMUNIDAD ALEDAÑA, EN CUMPLIMIENTO DE LA POLÍTICA NACIONAL DE REINCORPORACIÓN."/>
    <m/>
    <s v="Enero"/>
    <n v="45444"/>
    <n v="214"/>
    <s v="Días calendario"/>
    <s v="REGÍMEN ESPECIAL / CONVENIO ASOCIACIÓN"/>
    <s v="CONVENIO DE COOPERACIÓN"/>
    <s v="PRESUPUESTO DE ENTIDAD NACIONAL"/>
    <n v="3000000000"/>
    <n v="3000000000"/>
    <s v="NO"/>
    <s v="NA"/>
  </r>
  <r>
    <s v="VPBM"/>
    <s v="Dirección de Cobertura y Equidad"/>
    <x v="1"/>
    <x v="3"/>
    <x v="3"/>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1"/>
    <x v="6"/>
    <x v="6"/>
    <s v="Apoyar la implementación de los modelos educativos flexibles en las Entidades Territoriales Certificadas"/>
    <s v="ADQUIS. DE BYS"/>
    <s v="02"/>
    <s v="C-2201-0700-20-20203F-2201030-02"/>
    <s v="ADQUIS. DE BYS-SERVICIO EDUCACIÓN FORMAL POR MODELOS EDUCATIVOS FLEXIBLES -TRANSFORMACIÓN  DE LA EDUCACIÓN INICIAL, PREESCOLAR, BÁSICA Y MEDIA CON ENFOQUE INTEGRAL PARA LA REDUCCIÓN DE DESIGUALDADES Y CONSTRUCCIÓN DE LA PAZ  NACIONAL"/>
    <s v="ADQUIS. DE BYS - SERVICIO EDUCACIÓN FORMAL POR MODELOS EDUCATIVOS FLEXIBLES  - 2. SEGURIDAD HUMANA Y JUSTICIA SOCIAL / F. GESTIÓN TERRITORIAL EDUCATIVA Y COMUNITARIA"/>
    <x v="1"/>
    <m/>
    <s v="VEPBM- SUB PERMANEN - "/>
    <s v="2800"/>
    <m/>
    <m/>
    <m/>
    <m/>
    <m/>
    <m/>
    <m/>
    <m/>
    <m/>
    <m/>
    <m/>
    <m/>
    <m/>
    <m/>
    <m/>
    <m/>
    <m/>
    <m/>
    <m/>
    <m/>
    <m/>
    <m/>
    <m/>
    <m/>
    <m/>
    <m/>
    <m/>
    <m/>
    <m/>
    <m/>
    <m/>
    <m/>
    <m/>
    <m/>
    <n v="80101602"/>
    <s v="Otro tipo de gasto"/>
    <s v="Adición convenio 277 de 2019. _x000a_Constituir un fondo en administración para fomentar el acceso de la población vulnerable, rural y víctima del conflicto armado a trayectorias educativas completas, mediante implementación de estrategias pedagógicas flexibles en el territorio nacional por instituciones de educación superior de alta calidad en asocio con entidades territoriales certificadas en educación._x000a_"/>
    <m/>
    <s v="Enero"/>
    <n v="45383"/>
    <n v="245"/>
    <s v="Días calendario"/>
    <s v="MODIFICATORIOS (ADICIONES, PRÓRROGAS Y MODIFICACIONES)"/>
    <s v="CONVENIO INTERADMINISTRATIVO"/>
    <s v="PRESUPUESTO DE ENTIDAD NACIONAL"/>
    <n v="1000000000"/>
    <n v="1000000000"/>
    <s v="NO"/>
    <s v="NA"/>
  </r>
  <r>
    <s v="VPBM"/>
    <s v="Dirección de Cobertura y Equidad"/>
    <x v="1"/>
    <x v="3"/>
    <x v="3"/>
    <x v="2"/>
    <s v="FORTALECIMIENTO DE LAS CAPACIDADES TERRITORIALES PARA LA GESTIÓN EDUCATIVA CON ÉNFASIS EN ZONAS RURALES NACIONAL"/>
    <n v="202300000000418"/>
    <s v="C-2201-0700-24"/>
    <s v="2. SEGURIDAD HUMANA Y JUSTICIA SOCIAL / F. GESTIÓN TERRITORIAL EDUCATIVA Y COMUNITARIA"/>
    <x v="1"/>
    <x v="7"/>
    <x v="5"/>
    <s v="Asistir y acompañar técnicamente a Secretarias de Educación y Establecimientos Educativos en el diseño e implementación de procesos de fortalecimiento a la estrategia de residencias escolares y los procesos de educación media rural"/>
    <s v="ADQUIS. DE BYS"/>
    <s v="02"/>
    <s v="C-2201-0700-24-20203F-2201089-02"/>
    <s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s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
    <x v="1"/>
    <m/>
    <s v="VEPBM- SUB PERMANEN - "/>
    <s v="2800"/>
    <m/>
    <m/>
    <m/>
    <m/>
    <m/>
    <m/>
    <m/>
    <m/>
    <m/>
    <m/>
    <m/>
    <m/>
    <m/>
    <m/>
    <m/>
    <m/>
    <m/>
    <m/>
    <m/>
    <m/>
    <m/>
    <m/>
    <m/>
    <m/>
    <m/>
    <m/>
    <m/>
    <m/>
    <m/>
    <m/>
    <m/>
    <m/>
    <m/>
    <m/>
    <n v="80101602"/>
    <s v="Otro tipo de gasto"/>
    <s v="Residencias comunitarias operación"/>
    <m/>
    <s v="Mayo"/>
    <n v="45445"/>
    <n v="306"/>
    <s v="Días calendario"/>
    <s v="REGÍMEN ESPECIAL / CONVENIO ASOCIACIÓN"/>
    <s v="CONVENIO DE ASOCIACIÓN"/>
    <s v="PRESUPUESTO DE ENTIDAD NACIONAL"/>
    <n v="2000000000"/>
    <n v="2000000000"/>
    <s v="NO"/>
    <s v="NA"/>
  </r>
  <r>
    <s v="VPBM"/>
    <s v="Dirección de Cobertura y Equidad"/>
    <x v="1"/>
    <x v="3"/>
    <x v="3"/>
    <x v="2"/>
    <s v="FORTALECIMIENTO DE LAS CAPACIDADES TERRITORIALES PARA LA GESTIÓN EDUCATIVA CON ÉNFASIS EN ZONAS RURALES NACIONAL"/>
    <n v="202300000000418"/>
    <s v="C-2201-0700-24"/>
    <s v="2. SEGURIDAD HUMANA Y JUSTICIA SOCIAL / F. GESTIÓN TERRITORIAL EDUCATIVA Y COMUNITARIA"/>
    <x v="1"/>
    <x v="8"/>
    <x v="7"/>
    <s v="Desarrollar programas y/o estrategias educativas de alfabetización orientadas a la restitución de los derechos a la educación en jóvenes, adultos y personas mayores en situación de analfabetismo en contextos de mayor vulnerabilidad y víctimas del conflicto armado."/>
    <s v="ADQUIS. DE BYS"/>
    <s v="02"/>
    <s v="C-2201-0700-24-20203F-2201032-02"/>
    <s v="ADQUIS. DE BYS-SERVICIO DE ALFABETIZACIÓN -FORTALECIMIENTO DE LAS CAPACIDADES TERRITORIALES PARA LA GESTIÓN EDUCATIVA CON ÉNFASIS EN ZONAS RURALES NACIONAL"/>
    <s v="ADQUIS. DE BYS - SERVICIO DE ALFABETIZACIÓN  - 2. SEGURIDAD HUMANA Y JUSTICIA SOCIAL / F. GESTIÓN TERRITORIAL EDUCATIVA Y COMUNITARIA"/>
    <x v="1"/>
    <m/>
    <s v="VEPBM- SUB PERMANEN - "/>
    <s v="2800"/>
    <m/>
    <m/>
    <m/>
    <m/>
    <m/>
    <m/>
    <m/>
    <m/>
    <m/>
    <m/>
    <m/>
    <m/>
    <m/>
    <m/>
    <m/>
    <m/>
    <m/>
    <m/>
    <m/>
    <m/>
    <m/>
    <m/>
    <m/>
    <m/>
    <m/>
    <m/>
    <m/>
    <m/>
    <m/>
    <m/>
    <m/>
    <m/>
    <m/>
    <m/>
    <n v="80101602"/>
    <s v="Otro tipo de gasto"/>
    <s v="Adición convenio 277 de 2019. _x000a_Constituir un fondo en administración para fomentar el acceso de la población vulnerable, rural y víctima del conflicto armado a trayectorias educativas completas, mediante implementación de estrategias pedagógicas flexibles en el territorio nacional por instituciones de educación superior de alta calidad en asocio con entidades territoriales certificadas en educación._x000a_"/>
    <m/>
    <s v="Enero"/>
    <n v="45383"/>
    <n v="245"/>
    <s v="Días calendario"/>
    <s v="MODIFICATORIOS (ADICIONES, PRÓRROGAS Y MODIFICACIONES)"/>
    <s v="CONVENIO INTERADMINISTRATIVO"/>
    <s v="PRESUPUESTO DE ENTIDAD NACIONAL"/>
    <n v="7000000000"/>
    <n v="3921228000"/>
    <s v="NO"/>
    <s v="NA"/>
  </r>
  <r>
    <s v="VPBM"/>
    <s v="Dirección de Cobertura y Equidad"/>
    <x v="1"/>
    <x v="3"/>
    <x v="3"/>
    <x v="1"/>
    <s v="TRANSFORMACIÓN  DE LA EDUCACIÓN INICIAL, PREESCOLAR, BÁSICA Y MEDIA CON ENFOQUE INTEGRAL PARA LA REDUCCIÓN DE DESIGUALDADES Y CONSTRUCCIÓN DE LA PAZ  NACIONAL"/>
    <n v="202300000000245"/>
    <s v="C-2201-0700-20"/>
    <s v="2. SEGURIDAD HUMANA Y JUSTICIA SOCIAL / H. HACIA LA ERRADICACIÓN DE LOS ANALFABETISMOS Y EL CIERRE DE INEQUIDADES"/>
    <x v="3"/>
    <x v="8"/>
    <x v="7"/>
    <s v="Desarrollar programas y/o estrategias educativas de alfabetización orientadas a la restitución de los derechos a la educación en jóvenes, adultos y personas mayores en situación de analfabetismo en contextos de mayor vulnerabilidad y víctimas del conflicto armado."/>
    <s v="ADQUIS. DE BYS"/>
    <s v="02"/>
    <s v="C-2201-0700-20-20203H-2201032-02"/>
    <s v="ADQUIS. DE BYS-SERVICIO DE ALFABETIZACIÓN -TRANSFORMACIÓN  DE LA EDUCACIÓN INICIAL, PREESCOLAR, BÁSICA Y MEDIA CON ENFOQUE INTEGRAL PARA LA REDUCCIÓN DE DESIGUALDADES Y CONSTRUCCIÓN DE LA PAZ  NACIONAL"/>
    <s v="ADQUIS. DE BYS - SERVICIO DE ALFABETIZACIÓN  - 2. SEGURIDAD HUMANA Y JUSTICIA SOCIAL / H. HACIA LA ERRADICACIÓN DE LOS ANALFABETISMOS Y EL CIERRE DE INEQUIDADES"/>
    <x v="1"/>
    <m/>
    <s v="VEPBM- SUB PERMANEN - "/>
    <s v="2800"/>
    <m/>
    <m/>
    <m/>
    <m/>
    <m/>
    <m/>
    <m/>
    <m/>
    <m/>
    <m/>
    <m/>
    <m/>
    <m/>
    <m/>
    <m/>
    <m/>
    <m/>
    <m/>
    <m/>
    <m/>
    <m/>
    <m/>
    <m/>
    <m/>
    <m/>
    <m/>
    <m/>
    <m/>
    <m/>
    <m/>
    <m/>
    <m/>
    <m/>
    <m/>
    <n v="80101602"/>
    <s v="Otro tipo de gasto"/>
    <s v="Adición convenio 277 de 2019. _x000a_Constituir un fondo en administración para fomentar el acceso de la población vulnerable, rural y víctima del conflicto armado a trayectorias educativas completas, mediante implementación de estrategias pedagógicas flexibles en el territorio nacional por instituciones de educación superior de alta calidad en asocio con entidades territoriales certificadas en educación._x000a_"/>
    <m/>
    <s v="Enero"/>
    <n v="45383"/>
    <n v="245"/>
    <s v="Días calendario"/>
    <s v="MODIFICATORIOS (ADICIONES, PRÓRROGAS Y MODIFICACIONES)"/>
    <s v="CONVENIO INTERADMINISTRATIVO"/>
    <s v="PRESUPUESTO DE ENTIDAD NACIONAL"/>
    <n v="0"/>
    <n v="3378772000"/>
    <s v="NO"/>
    <s v="NA"/>
  </r>
  <r>
    <s v="VPBM"/>
    <s v="Dirección de Cobertura y Equidad"/>
    <x v="1"/>
    <x v="0"/>
    <x v="0"/>
    <x v="2"/>
    <s v="FORTALECIMIENTO DE LAS CAPACIDADES TERRITORIALES PARA LA GESTIÓN EDUCATIVA CON ÉNFASIS EN ZONAS RURALES NACIONAL"/>
    <n v="202300000000418"/>
    <s v="C-2201-0700-24"/>
    <s v="2. SEGURIDAD HUMANA Y JUSTICIA SOCIAL / F. GESTIÓN TERRITORIAL EDUCATIVA Y COMUNITARIA"/>
    <x v="1"/>
    <x v="9"/>
    <x v="4"/>
    <s v="Elaborar y actualizar las herramientas, reportes e informes requeridos en la gestión del Programa."/>
    <s v="ADQUIS. DE BYS"/>
    <s v="02"/>
    <s v="C-2201-0700-24-20203F-2201048-02"/>
    <s v="ADQUIS. DE BYS-SERVICIOS DE INFORMACIÓN EN MATERIA EDUCATIVA -FORTALECIMIENTO DE LAS CAPACIDADES TERRITORIALES PARA LA GESTIÓN EDUCATIVA CON ÉNFASIS EN ZONAS RURALES NACIONAL"/>
    <s v="ADQUIS. DE BYS - SERVICIOS DE INFORMACIÓN EN MATERIA EDUCATIVA  - 2. SEGURIDAD HUMANA Y JUSTICIA SOCIAL / F. GESTIÓN TERRITORIAL EDUCATIVA Y COMUNITARIA"/>
    <x v="1"/>
    <m/>
    <s v="VEPBM- SUB PERMANEN - "/>
    <s v="2800"/>
    <m/>
    <m/>
    <m/>
    <m/>
    <m/>
    <m/>
    <m/>
    <m/>
    <m/>
    <m/>
    <m/>
    <m/>
    <m/>
    <m/>
    <m/>
    <m/>
    <m/>
    <m/>
    <m/>
    <m/>
    <m/>
    <m/>
    <m/>
    <m/>
    <m/>
    <m/>
    <m/>
    <m/>
    <m/>
    <m/>
    <m/>
    <m/>
    <m/>
    <m/>
    <n v="81112502"/>
    <s v="Otro tipo de gasto"/>
    <s v="PLC- 2024-0088 RENOVACIÓN Y ACTUALIZACIÓN DEL SOPORTE Y MANTENIMIENTO DE LOS MÓDULOS DEL LICENCIAMIENTO IBM SPSS MODELER PROFESIONAL INCLUIDA LA     CAPACITACIÓN Y TRANSFERENCIA DE CONOCIMIENTO"/>
    <m/>
    <s v="Mayo"/>
    <n v="45413"/>
    <n v="220"/>
    <s v="Días calendario"/>
    <s v="CONTRATACIÓN DIRECTA / NO EXISTA PLURALIDAD DE OFERENTES"/>
    <s v="COMPRAVENTA Y/O SUMINISTRO "/>
    <s v="PRESUPUESTO DE ENTIDAD NACIONAL"/>
    <n v="60000000"/>
    <n v="60000000"/>
    <s v="NO"/>
    <s v="NA"/>
  </r>
  <r>
    <s v="VPBM"/>
    <s v="Dirección de Cobertura y Equidad"/>
    <x v="2"/>
    <x v="0"/>
    <x v="0"/>
    <x v="2"/>
    <s v="FORTALECIMIENTO DE LAS CAPACIDADES TERRITORIALES PARA LA GESTIÓN EDUCATIVA CON ÉNFASIS EN ZONAS RURALES NACIONAL"/>
    <n v="202300000000418"/>
    <s v="C-2201-0700-24"/>
    <s v="2. SEGURIDAD HUMANA Y JUSTICIA SOCIAL / F. GESTIÓN TERRITORIAL EDUCATIVA Y COMUNITARIA"/>
    <x v="1"/>
    <x v="9"/>
    <x v="4"/>
    <s v="Elaborar y actualizar las herramientas, reportes e informes requeridos en la gestión del Programa."/>
    <s v="ADQUIS. DE BYS"/>
    <s v="02"/>
    <s v="C-2201-0700-24-20203F-2201048-02"/>
    <s v="ADQUIS. DE BYS-SERVICIOS DE INFORMACIÓN EN MATERIA EDUCATIVA -FORTALECIMIENTO DE LAS CAPACIDADES TERRITORIALES PARA LA GESTIÓN EDUCATIVA CON ÉNFASIS EN ZONAS RURALES NACIONAL"/>
    <s v="ADQUIS. DE BYS - SERVICIOS DE INFORMACIÓN EN MATERIA EDUCATIVA  - 2. SEGURIDAD HUMANA Y JUSTICIA SOCIAL / F. GESTIÓN TERRITORIAL EDUCATIVA Y COMUNITARIA"/>
    <x v="1"/>
    <m/>
    <s v="VEPBM- DIR COBERTURA - "/>
    <s v="2600"/>
    <m/>
    <m/>
    <m/>
    <m/>
    <m/>
    <m/>
    <m/>
    <m/>
    <m/>
    <m/>
    <m/>
    <m/>
    <m/>
    <m/>
    <m/>
    <m/>
    <m/>
    <m/>
    <m/>
    <m/>
    <m/>
    <m/>
    <m/>
    <m/>
    <m/>
    <m/>
    <m/>
    <m/>
    <m/>
    <m/>
    <m/>
    <m/>
    <m/>
    <m/>
    <n v="81115000"/>
    <s v="Otro tipo de gasto"/>
    <s v="Sistema información SIMAT, SIMPADE, EVY y liciencias"/>
    <m/>
    <s v="Agosto"/>
    <n v="45505"/>
    <n v="150"/>
    <s v="Días calendario"/>
    <s v="LICITACIÓN PÚBLICA"/>
    <s v="COMPRAVENTA Y/O SUMINISTRO "/>
    <s v="PRESUPUESTO DE ENTIDAD NACIONAL"/>
    <n v="1745000000"/>
    <n v="1745000000"/>
    <s v="NO"/>
    <s v="NA"/>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s v="MPC"/>
    <m/>
    <n v="2891854429"/>
    <m/>
    <m/>
    <m/>
    <m/>
    <m/>
    <m/>
    <s v="1.4-Reforma Rural Integral- Educación"/>
    <n v="3891854429"/>
    <m/>
    <m/>
    <m/>
    <m/>
    <m/>
    <m/>
    <m/>
    <m/>
    <m/>
    <m/>
    <m/>
    <m/>
    <m/>
    <m/>
    <m/>
    <m/>
    <m/>
    <m/>
    <m/>
    <m/>
    <m/>
    <m/>
    <m/>
    <m/>
    <s v="Logistica"/>
    <s v=" 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_x000a_"/>
    <s v="LICITACIÓN PÚBLICA"/>
    <s v="Enero"/>
    <s v="Abril"/>
    <n v="9"/>
    <s v="Mes (es)"/>
    <s v="SELECCIÓN ABREVIADA / BOLSA DE PRODUCTOS"/>
    <s v="PRESTACIÓN DE SERVICIOS                 "/>
    <s v="PRESUPUESTO DE ENTIDAD NACIONAL"/>
    <n v="3891854429"/>
    <n v="3891854429"/>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73307250"/>
    <m/>
    <m/>
    <m/>
    <m/>
    <m/>
    <m/>
    <m/>
    <m/>
    <m/>
    <m/>
    <m/>
    <m/>
    <m/>
    <m/>
    <m/>
    <m/>
    <m/>
    <m/>
    <m/>
    <m/>
    <m/>
    <m/>
    <s v="2024-188"/>
    <m/>
    <s v="Servicios profesionales"/>
    <s v="RUSSI BOHORQUEZ VANESSA"/>
    <s v="SERVICIOS PROFESIONALES"/>
    <s v="Enero"/>
    <s v="Enero"/>
    <n v="8"/>
    <s v="Mes (es)"/>
    <s v="CONTRATACIÓN DIRECTA / SERVICIOS PROFESIONALES"/>
    <s v="PRESTACIÓN DE SERVICIOS PROFESIONALES"/>
    <s v="PRESUPUESTO DE ENTIDAD NACIONAL"/>
    <n v="73307250"/>
    <n v="7330725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75000000"/>
    <m/>
    <m/>
    <m/>
    <m/>
    <m/>
    <m/>
    <m/>
    <m/>
    <m/>
    <m/>
    <m/>
    <m/>
    <m/>
    <m/>
    <m/>
    <m/>
    <m/>
    <m/>
    <m/>
    <m/>
    <m/>
    <m/>
    <s v="2024-189"/>
    <m/>
    <s v="Servicios profesionales"/>
    <s v="RODRIGO GARCIA CHAVEZ} (JUAN TARAPUEZ)"/>
    <s v="SERVICIOS PROFESIONALES"/>
    <s v="Enero"/>
    <s v="Enero"/>
    <n v="8"/>
    <s v="Mes (es)"/>
    <s v="CONTRATACIÓN DIRECTA / SERVICIOS PROFESIONALES"/>
    <s v="PRESTACIÓN DE SERVICIOS PROFESIONALES"/>
    <s v="PRESUPUESTO DE ENTIDAD NACIONAL"/>
    <n v="75000000"/>
    <n v="7500000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97094565"/>
    <m/>
    <m/>
    <m/>
    <m/>
    <m/>
    <m/>
    <m/>
    <m/>
    <m/>
    <m/>
    <m/>
    <m/>
    <m/>
    <m/>
    <m/>
    <m/>
    <m/>
    <m/>
    <m/>
    <m/>
    <m/>
    <m/>
    <s v="2024-190"/>
    <m/>
    <s v="Servicios profesionales"/>
    <s v="SEBASTIAN ESTRADA JARAMILLO"/>
    <s v="SERVICIOS PROFESIONALES"/>
    <s v="Enero"/>
    <s v="Enero"/>
    <n v="8"/>
    <s v="Mes (es)"/>
    <s v="CONTRATACIÓN DIRECTA / SERVICIOS PROFESIONALES"/>
    <s v="PRESTACIÓN DE SERVICIOS PROFESIONALES"/>
    <s v="PRESUPUESTO DE ENTIDAD NACIONAL"/>
    <n v="97094565"/>
    <n v="97094565"/>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92000000"/>
    <m/>
    <m/>
    <m/>
    <m/>
    <m/>
    <m/>
    <m/>
    <m/>
    <m/>
    <m/>
    <m/>
    <m/>
    <m/>
    <m/>
    <m/>
    <m/>
    <m/>
    <m/>
    <m/>
    <m/>
    <m/>
    <m/>
    <s v="2024-191"/>
    <m/>
    <s v="Servicios profesionales"/>
    <s v="RUIZ HERRERA ANGIE LORENA"/>
    <s v="SERVICIOS PROFESIONALES"/>
    <s v="Enero"/>
    <s v="Enero"/>
    <n v="8"/>
    <s v="Mes (es)"/>
    <s v="CONTRATACIÓN DIRECTA / SERVICIOS PROFESIONALES"/>
    <s v="PRESTACIÓN DE SERVICIOS PROFESIONALES"/>
    <s v="PRESUPUESTO DE ENTIDAD NACIONAL"/>
    <n v="92000000"/>
    <n v="9200000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75950320"/>
    <m/>
    <m/>
    <m/>
    <m/>
    <m/>
    <m/>
    <m/>
    <m/>
    <m/>
    <m/>
    <m/>
    <m/>
    <m/>
    <m/>
    <m/>
    <m/>
    <m/>
    <m/>
    <m/>
    <m/>
    <m/>
    <m/>
    <s v="2024-192"/>
    <m/>
    <s v="Servicios profesionales"/>
    <s v="REYES ROBERTS KATHERINE"/>
    <s v="SERVICIOS PROFESIONALES"/>
    <s v="Enero"/>
    <s v="Enero"/>
    <n v="8"/>
    <s v="Mes (es)"/>
    <s v="CONTRATACIÓN DIRECTA / SERVICIOS PROFESIONALES"/>
    <s v="PRESTACIÓN DE SERVICIOS PROFESIONALES"/>
    <s v="PRESUPUESTO DE ENTIDAD NACIONAL"/>
    <n v="75950320"/>
    <n v="7595032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100226648"/>
    <m/>
    <m/>
    <m/>
    <m/>
    <m/>
    <m/>
    <m/>
    <m/>
    <m/>
    <m/>
    <m/>
    <m/>
    <m/>
    <m/>
    <m/>
    <m/>
    <m/>
    <m/>
    <m/>
    <m/>
    <m/>
    <m/>
    <s v="2024-193"/>
    <m/>
    <s v="Servicios profesionales"/>
    <s v="VARGAS GARCIA BLANCA OMAIRA"/>
    <s v="SERVICIOS PROFESIONALES"/>
    <s v="Enero"/>
    <s v="Enero"/>
    <n v="8"/>
    <s v="Mes (es)"/>
    <s v="CONTRATACIÓN DIRECTA / SERVICIOS PROFESIONALES"/>
    <s v="PRESTACIÓN DE SERVICIOS PROFESIONALES"/>
    <s v="PRESUPUESTO DE ENTIDAD NACIONAL"/>
    <n v="100226648"/>
    <n v="100226648"/>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94083876"/>
    <m/>
    <m/>
    <m/>
    <m/>
    <m/>
    <m/>
    <m/>
    <m/>
    <m/>
    <m/>
    <m/>
    <m/>
    <m/>
    <m/>
    <m/>
    <m/>
    <m/>
    <m/>
    <m/>
    <m/>
    <m/>
    <m/>
    <s v="2024-195"/>
    <m/>
    <s v="Servicios profesionales"/>
    <s v="DUQUE GIRALDO DIANA MARLEN"/>
    <s v="SERVICIOS PROFESIONALES"/>
    <s v="Enero"/>
    <s v="Enero"/>
    <n v="8"/>
    <s v="Mes (es)"/>
    <s v="CONTRATACIÓN DIRECTA / SERVICIOS PROFESIONALES"/>
    <s v="PRESTACIÓN DE SERVICIOS PROFESIONALES"/>
    <s v="PRESUPUESTO DE ENTIDAD NACIONAL"/>
    <n v="94083876"/>
    <n v="94083876"/>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75000000"/>
    <m/>
    <m/>
    <m/>
    <m/>
    <m/>
    <m/>
    <m/>
    <m/>
    <m/>
    <m/>
    <m/>
    <m/>
    <m/>
    <m/>
    <m/>
    <m/>
    <m/>
    <m/>
    <m/>
    <m/>
    <m/>
    <m/>
    <s v="2024-197"/>
    <m/>
    <s v="Servicios profesionales"/>
    <s v="JAVIER MARIÑO (VASQUEZ SALAZAR PAULA ALEJANDRA )"/>
    <s v="SERVICIOS PROFESIONALES"/>
    <s v="Enero"/>
    <s v="Enero"/>
    <n v="8"/>
    <s v="Mes (es)"/>
    <s v="CONTRATACIÓN DIRECTA / SERVICIOS PROFESIONALES"/>
    <s v="PRESTACIÓN DE SERVICIOS PROFESIONALES"/>
    <s v="PRESUPUESTO DE ENTIDAD NACIONAL"/>
    <n v="75000000"/>
    <n v="7500000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90968000"/>
    <m/>
    <m/>
    <m/>
    <m/>
    <m/>
    <m/>
    <m/>
    <m/>
    <m/>
    <m/>
    <m/>
    <m/>
    <m/>
    <m/>
    <m/>
    <m/>
    <m/>
    <m/>
    <m/>
    <m/>
    <m/>
    <m/>
    <s v="2024-198"/>
    <m/>
    <s v="Servicios profesionales"/>
    <s v="VEGA MEDINA MILENA ANDREA"/>
    <s v="SERVICIOS PROFESIONALES"/>
    <s v="Enero"/>
    <s v="Enero"/>
    <n v="8"/>
    <s v="Mes (es)"/>
    <s v="CONTRATACIÓN DIRECTA / SERVICIOS PROFESIONALES"/>
    <s v="PRESTACIÓN DE SERVICIOS PROFESIONALES"/>
    <s v="PRESUPUESTO DE ENTIDAD NACIONAL"/>
    <n v="90968000"/>
    <n v="9096800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80921160"/>
    <m/>
    <m/>
    <m/>
    <m/>
    <m/>
    <m/>
    <m/>
    <m/>
    <m/>
    <m/>
    <m/>
    <m/>
    <m/>
    <m/>
    <m/>
    <m/>
    <m/>
    <m/>
    <m/>
    <m/>
    <m/>
    <m/>
    <s v="2024-199"/>
    <m/>
    <s v="Servicios profesionales"/>
    <s v="GARCIA ROMERO PAOLA ANDREA"/>
    <s v="SERVICIOS PROFESIONALES"/>
    <s v="Enero"/>
    <s v="Enero"/>
    <n v="8"/>
    <s v="Mes (es)"/>
    <s v="CONTRATACIÓN DIRECTA / SERVICIOS PROFESIONALES"/>
    <s v="PRESTACIÓN DE SERVICIOS PROFESIONALES"/>
    <s v="PRESUPUESTO DE ENTIDAD NACIONAL"/>
    <n v="80921160"/>
    <n v="8092116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784176964.5"/>
    <m/>
    <m/>
    <m/>
    <m/>
    <m/>
    <m/>
    <m/>
    <m/>
    <m/>
    <m/>
    <m/>
    <m/>
    <m/>
    <m/>
    <m/>
    <m/>
    <m/>
    <m/>
    <m/>
    <m/>
    <m/>
    <m/>
    <m/>
    <m/>
    <s v="Servicios profesionales"/>
    <s v="OPS Direcciòn de Fortalecimiento"/>
    <s v="SERVICIOS PROFESIONALES"/>
    <s v="Enero"/>
    <s v="Enero"/>
    <n v="8"/>
    <s v="Mes (es)"/>
    <s v="CONTRATACIÓN DIRECTA / SERVICIOS PROFESIONALES"/>
    <s v="PRESTACIÓN DE SERVICIOS PROFESIONALES"/>
    <s v="PRESUPUESTO DE ENTIDAD NACIONAL"/>
    <n v="784176964.5"/>
    <n v="784176964.5"/>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110000000"/>
    <m/>
    <m/>
    <m/>
    <m/>
    <m/>
    <m/>
    <m/>
    <m/>
    <m/>
    <m/>
    <m/>
    <m/>
    <m/>
    <m/>
    <m/>
    <m/>
    <m/>
    <m/>
    <m/>
    <m/>
    <m/>
    <m/>
    <s v="N/A"/>
    <m/>
    <s v="Viáticos"/>
    <s v="_x000a_Gastos de desplazamiento"/>
    <s v="N/A"/>
    <s v="Enero"/>
    <s v="Enero"/>
    <m/>
    <s v="Mes (es)"/>
    <s v="NA"/>
    <s v="NA"/>
    <s v="PRESUPUESTO DE ENTIDAD NACIONAL"/>
    <n v="110000000"/>
    <n v="110000000"/>
    <m/>
    <m/>
  </r>
  <r>
    <s v="VPBM"/>
    <s v="Dirección de Fortalecimiento a la Gestión Territorial"/>
    <x v="3"/>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la gestión educativa de las Entidades Territoriales certificadas en la incorporación y articulación del plan sectorial de educación y los planes territoriales"/>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DIR FORTALECIM - "/>
    <s v="2200"/>
    <m/>
    <m/>
    <m/>
    <m/>
    <m/>
    <m/>
    <m/>
    <m/>
    <m/>
    <s v="1.4-Reforma Rural Integral- Educación"/>
    <n v="140000000"/>
    <m/>
    <m/>
    <m/>
    <m/>
    <m/>
    <m/>
    <m/>
    <m/>
    <m/>
    <m/>
    <m/>
    <m/>
    <m/>
    <m/>
    <m/>
    <m/>
    <m/>
    <m/>
    <m/>
    <m/>
    <m/>
    <m/>
    <m/>
    <m/>
    <s v="Tiquetes"/>
    <s v="PRESTACIÓN DEL SERVICIO DE TRANSPORTE AÉREO DE PASAJEROS EN SUS RUTAS DE OPERACIÓN, LA ADQUISICIÓN DE TIQUETES AÉREOS EN RUTAS NACIONALES E INTERNACIONALES DE OTROS OPERADORES Y DEMÁS SERVICIOS CONEXOS QUE PERMITAN EL DESPLAZAMIENTO DE LOS FUNCIONARIOS Y COLABORADORES DEL MINISTERIO DE EDUCACIÓN NACIONAL EN CUMPLIMIENTO DE SUS FUNCIONES."/>
    <s v="ORDEN DE COMPRA"/>
    <s v="Enero"/>
    <s v="Enero"/>
    <m/>
    <s v="Mes (es)"/>
    <s v="ACUERDO MARCO DE PRECIOS"/>
    <s v="ORDEN DE COMPRA"/>
    <s v="PRESUPUESTO DE ENTIDAD NACIONAL"/>
    <n v="140000000"/>
    <n v="140000000"/>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1592665099"/>
    <m/>
    <m/>
    <m/>
    <m/>
    <m/>
    <m/>
    <m/>
    <m/>
    <m/>
    <m/>
    <m/>
    <m/>
    <m/>
    <m/>
    <m/>
    <m/>
    <m/>
    <m/>
    <m/>
    <m/>
    <m/>
    <m/>
    <m/>
    <m/>
    <s v="Logistica"/>
    <s v=" 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_x000a_"/>
    <s v="LICITACIÓN PÚBLICA"/>
    <s v="Enero"/>
    <s v="Abril"/>
    <n v="9"/>
    <s v="Mes (es)"/>
    <s v="SELECCIÓN ABREVIADA / BOLSA DE PRODUCTOS"/>
    <s v="PRESTACIÓN DE SERVICIOS                 "/>
    <s v="PRESUPUESTO DE ENTIDAD NACIONAL"/>
    <n v="1592665099"/>
    <n v="1592665099"/>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01"/>
    <m/>
    <s v="Servicios profesionales"/>
    <s v="ORTIZ LANCHEROS CARLOS ALFONSO"/>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2214475"/>
    <m/>
    <m/>
    <m/>
    <m/>
    <m/>
    <m/>
    <m/>
    <m/>
    <m/>
    <m/>
    <m/>
    <m/>
    <m/>
    <m/>
    <m/>
    <m/>
    <m/>
    <m/>
    <m/>
    <m/>
    <m/>
    <m/>
    <s v="2024-302"/>
    <m/>
    <s v="Servicios profesionales"/>
    <s v="ALVARADO RODRIGUEZ SANDRA MILENA"/>
    <s v="SERVICIOS PROFESIONALES"/>
    <s v="Enero"/>
    <s v="Enero"/>
    <n v="8"/>
    <s v="Mes (es)"/>
    <s v="CONTRATACIÓN DIRECTA / SERVICIOS PROFESIONALES"/>
    <s v="PRESTACIÓN DE SERVICIOS PROFESIONALES"/>
    <s v="PRESUPUESTO DE ENTIDAD NACIONAL"/>
    <n v="82214475"/>
    <n v="82214475"/>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55563833"/>
    <m/>
    <m/>
    <m/>
    <m/>
    <m/>
    <m/>
    <m/>
    <m/>
    <m/>
    <m/>
    <m/>
    <m/>
    <m/>
    <m/>
    <m/>
    <m/>
    <m/>
    <m/>
    <m/>
    <m/>
    <m/>
    <m/>
    <s v="2024-303"/>
    <m/>
    <s v="Servicios profesionales"/>
    <s v="GUEVARA MARIA PAULA"/>
    <s v="SERVICIOS PROFESIONALES"/>
    <s v="Enero"/>
    <s v="Enero"/>
    <n v="8"/>
    <s v="Mes (es)"/>
    <s v="CONTRATACIÓN DIRECTA / SERVICIOS PROFESIONALES"/>
    <s v="PRESTACIÓN DE SERVICIOS PROFESIONALES"/>
    <s v="PRESUPUESTO DE ENTIDAD NACIONAL"/>
    <n v="55563833"/>
    <n v="55563833"/>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04"/>
    <m/>
    <s v="Servicios profesionales"/>
    <s v="SANCHEZ REYES EVERALDO"/>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3310672"/>
    <m/>
    <m/>
    <m/>
    <m/>
    <m/>
    <m/>
    <m/>
    <m/>
    <m/>
    <m/>
    <m/>
    <m/>
    <m/>
    <m/>
    <m/>
    <m/>
    <m/>
    <m/>
    <m/>
    <m/>
    <m/>
    <m/>
    <s v="2024-305"/>
    <m/>
    <s v="Servicios profesionales"/>
    <s v="ESCOBAR ESPINOSA JEIMY TATIANA"/>
    <s v="SERVICIOS PROFESIONALES"/>
    <s v="Enero"/>
    <s v="Enero"/>
    <n v="8"/>
    <s v="Mes (es)"/>
    <s v="CONTRATACIÓN DIRECTA / SERVICIOS PROFESIONALES"/>
    <s v="PRESTACIÓN DE SERVICIOS PROFESIONALES"/>
    <s v="PRESUPUESTO DE ENTIDAD NACIONAL"/>
    <n v="83310672"/>
    <n v="83310672"/>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7817632"/>
    <m/>
    <m/>
    <m/>
    <m/>
    <m/>
    <m/>
    <m/>
    <m/>
    <m/>
    <m/>
    <m/>
    <m/>
    <m/>
    <m/>
    <m/>
    <m/>
    <m/>
    <m/>
    <m/>
    <m/>
    <m/>
    <m/>
    <s v="2024-306"/>
    <m/>
    <s v="Servicios profesionales"/>
    <s v="MORENO CLAVIJO GERMAN ALBERTO"/>
    <s v="SERVICIOS PROFESIONALES"/>
    <s v="Enero"/>
    <s v="Enero"/>
    <n v="8"/>
    <s v="Mes (es)"/>
    <s v="CONTRATACIÓN DIRECTA / SERVICIOS PROFESIONALES"/>
    <s v="PRESTACIÓN DE SERVICIOS PROFESIONALES"/>
    <s v="PRESUPUESTO DE ENTIDAD NACIONAL"/>
    <n v="87817632"/>
    <n v="87817632"/>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07"/>
    <m/>
    <s v="Servicios profesionales"/>
    <s v="MAYORGA BAUTISTA MAIRA ALEJANDRA"/>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08"/>
    <m/>
    <s v="Servicios profesionales"/>
    <s v="ALVAREZ RAMIREZ DIEGO ALEXIS (NIETO ALARCON MARIA CRISTINA)"/>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09"/>
    <m/>
    <s v="Servicios profesionales"/>
    <s v="BEDOYA FERNANDEZ SUSANA VANESSA (MANRIQUE LAGOS ADRY LILIANA)"/>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10"/>
    <m/>
    <s v="Servicios profesionales"/>
    <s v="BARBERO GARCIA MARIA PAULA"/>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11"/>
    <m/>
    <s v="Servicios profesionales"/>
    <s v="GAVILAN NOREÑA SANDRA MILENA (LOPEZ TORRES SONIA LILIANA)"/>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7695440"/>
    <m/>
    <m/>
    <m/>
    <m/>
    <m/>
    <m/>
    <m/>
    <m/>
    <m/>
    <m/>
    <m/>
    <m/>
    <m/>
    <m/>
    <m/>
    <m/>
    <m/>
    <m/>
    <m/>
    <m/>
    <m/>
    <m/>
    <s v="2024-312"/>
    <m/>
    <s v="Servicios profesionales"/>
    <s v="TABIMA GARZON JOHAN SEBASTIAN"/>
    <s v="SERVICIOS PROFESIONALES"/>
    <s v="Enero"/>
    <s v="Enero"/>
    <n v="8"/>
    <s v="Mes (es)"/>
    <s v="CONTRATACIÓN DIRECTA / SERVICIOS PROFESIONALES"/>
    <s v="PRESTACIÓN DE SERVICIOS PROFESIONALES"/>
    <s v="PRESUPUESTO DE ENTIDAD NACIONAL"/>
    <n v="87695440"/>
    <n v="87695440"/>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84954958"/>
    <m/>
    <m/>
    <m/>
    <m/>
    <m/>
    <m/>
    <m/>
    <m/>
    <m/>
    <m/>
    <m/>
    <m/>
    <m/>
    <m/>
    <m/>
    <m/>
    <m/>
    <m/>
    <m/>
    <m/>
    <m/>
    <m/>
    <s v="2024-313"/>
    <m/>
    <s v="Servicios profesionales"/>
    <s v="FLOREZ RODRIGUEZ YULI KATERIN (FLOREZ DIAZ LAURA CONSTANZA)"/>
    <s v="SERVICIOS PROFESIONALES"/>
    <s v="Enero"/>
    <s v="Enero"/>
    <n v="8"/>
    <s v="Mes (es)"/>
    <s v="CONTRATACIÓN DIRECTA / SERVICIOS PROFESIONALES"/>
    <s v="PRESTACIÓN DE SERVICIOS PROFESIONALES"/>
    <s v="PRESUPUESTO DE ENTIDAD NACIONAL"/>
    <n v="84954958"/>
    <n v="84954958"/>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565419580"/>
    <m/>
    <m/>
    <m/>
    <m/>
    <m/>
    <m/>
    <m/>
    <m/>
    <m/>
    <m/>
    <m/>
    <m/>
    <m/>
    <m/>
    <m/>
    <m/>
    <m/>
    <m/>
    <m/>
    <m/>
    <m/>
    <m/>
    <m/>
    <m/>
    <s v="Servicios profesionales"/>
    <s v="OPS Direcciòn de Fortalecimiento"/>
    <s v="SERVICIOS PROFESIONALES"/>
    <s v="Enero"/>
    <s v="Enero"/>
    <n v="8"/>
    <s v="Mes (es)"/>
    <s v="CONTRATACIÓN DIRECTA / SERVICIOS PROFESIONALES"/>
    <s v="PRESTACIÓN DE SERVICIOS PROFESIONALES"/>
    <s v="PRESUPUESTO DE ENTIDAD NACIONAL"/>
    <n v="565419584.5"/>
    <n v="565419580"/>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300000000"/>
    <m/>
    <m/>
    <m/>
    <m/>
    <m/>
    <m/>
    <m/>
    <m/>
    <m/>
    <m/>
    <m/>
    <m/>
    <m/>
    <m/>
    <m/>
    <m/>
    <m/>
    <m/>
    <m/>
    <m/>
    <m/>
    <m/>
    <s v="N/A"/>
    <m/>
    <s v="Viáticos"/>
    <s v="_x000a_Gastos de desplazamiento"/>
    <s v="N/A"/>
    <s v="Enero"/>
    <s v="Enero"/>
    <m/>
    <s v="Mes (es)"/>
    <s v="NA"/>
    <s v="NA"/>
    <s v="PRESUPUESTO DE ENTIDAD NACIONAL"/>
    <n v="300000000"/>
    <n v="300000000"/>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300000000"/>
    <m/>
    <m/>
    <m/>
    <m/>
    <m/>
    <m/>
    <m/>
    <m/>
    <m/>
    <m/>
    <m/>
    <m/>
    <m/>
    <m/>
    <m/>
    <m/>
    <m/>
    <m/>
    <m/>
    <m/>
    <m/>
    <m/>
    <m/>
    <m/>
    <s v="Tiquetes"/>
    <s v="PRESTACIÓN DEL SERVICIO DE TRANSPORTE AÉREO DE PASAJEROS EN SUS RUTAS DE OPERACIÓN, LA ADQUISICIÓN DE TIQUETES AÉREOS EN RUTAS NACIONALES E INTERNACIONALES DE OTROS OPERADORES Y DEMÁS SERVICIOS CONEXOS QUE PERMITAN EL DESPLAZAMIENTO DE LOS FUNCIONARIOS Y COLABORADORES DEL MINISTERIO DE EDUCACIÓN NACIONAL EN CUMPLIMIENTO DE SUS FUNCIONES."/>
    <s v="ORDEN DE COMPRA"/>
    <s v="Enero"/>
    <s v="Enero"/>
    <m/>
    <s v="Mes (es)"/>
    <s v="ACUERDO MARCO DE PRECIOS"/>
    <s v="ORDEN DE COMPRA"/>
    <s v="PRESUPUESTO DE ENTIDAD NACIONAL"/>
    <n v="300000000"/>
    <n v="300000000"/>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1"/>
    <x v="8"/>
    <s v="Realizar la consolidación y procesamiento de información relacionada con gestión territorial mediante instrumentos desarrollados y actualizados"/>
    <s v="ADQUIS. DE BYS"/>
    <s v="02"/>
    <s v="C-2201-0700-24-20203F-2201094-02"/>
    <s v="ADQUIS. DE BYS-SERVICIOS DE INFORMACIÓN IMPLEMENTADO PARA LA GESTIÓN DE LA EDUCACIÓN INICIAL Y PREESCOLAR EN CONDICIONES DE CALIDAD-FORTALECIMIENTO DE LAS CAPACIDADES TERRITORIALES PARA LA GESTIÓN EDUCATIVA CON ÉNFASIS EN ZONAS RURALES NACIONAL"/>
    <s v="ADQUIS. DE BYS - SERVICIOS DE INFORMACIÓN IMPLEMENTADO PARA LA GESTIÓN DE LA EDUCACIÓN INICIAL Y PREESCOLAR EN CONDICIONES DE CALIDAD - 2. SEGURIDAD HUMANA Y JUSTICIA SOCIAL / F. GESTIÓN TERRITORIAL EDUCATIVA Y COMUNITARIA"/>
    <x v="1"/>
    <m/>
    <s v="VEPBM- SUB FORTALECI - "/>
    <s v="2500"/>
    <m/>
    <m/>
    <m/>
    <m/>
    <m/>
    <m/>
    <m/>
    <m/>
    <m/>
    <m/>
    <m/>
    <m/>
    <m/>
    <m/>
    <m/>
    <m/>
    <m/>
    <m/>
    <m/>
    <m/>
    <m/>
    <m/>
    <m/>
    <m/>
    <m/>
    <m/>
    <m/>
    <m/>
    <m/>
    <m/>
    <m/>
    <m/>
    <m/>
    <m/>
    <m/>
    <s v="Otro tipo de gasto"/>
    <s v="ADQUIRIR EL DERECHO A USO DEL LICENCIAMIENTO MICROSOFT PARA EL MINISTERIO"/>
    <s v="_x000a_PRESTACIÓN DE SERVICIOS"/>
    <s v="Enero"/>
    <s v="Marzo"/>
    <n v="10"/>
    <s v="Mes (es)"/>
    <s v="ACUERDO MARCO DE PRECIOS"/>
    <s v="ORDEN DE COMPRA"/>
    <s v="PRESUPUESTO DE ENTIDAD NACIONAL"/>
    <n v="500000000"/>
    <n v="500000000"/>
    <m/>
    <m/>
  </r>
  <r>
    <s v="VPBM"/>
    <s v="Dirección de Fortalecimiento a la Gestión Territorial"/>
    <x v="4"/>
    <x v="1"/>
    <x v="4"/>
    <x v="2"/>
    <s v="FORTALECIMIENTO DE LAS CAPACIDADES TERRITORIALES PARA LA GESTIÓN EDUCATIVA CON ÉNFASIS EN ZONAS RURALES NACIONAL"/>
    <n v="202300000000418"/>
    <s v="C-2201-0700-24"/>
    <s v="2. SEGURIDAD HUMANA Y JUSTICIA SOCIAL / F. GESTIÓN TERRITORIAL EDUCATIVA Y COMUNITARIA"/>
    <x v="1"/>
    <x v="10"/>
    <x v="5"/>
    <s v="Apoyar en la implementación de estrategias de fortalecimiento de la gestión institucional y la articulación de procesos de planeación territorial en materia educativa"/>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FORTALECI - "/>
    <s v="2500"/>
    <m/>
    <m/>
    <m/>
    <m/>
    <m/>
    <m/>
    <m/>
    <m/>
    <m/>
    <s v="1.4-Reforma Rural Integral- Educación"/>
    <n v="1000000000"/>
    <m/>
    <m/>
    <m/>
    <m/>
    <m/>
    <m/>
    <m/>
    <m/>
    <m/>
    <m/>
    <m/>
    <m/>
    <m/>
    <m/>
    <m/>
    <m/>
    <m/>
    <m/>
    <m/>
    <m/>
    <m/>
    <m/>
    <s v="2024-919"/>
    <m/>
    <s v="Otro tipo de gasto"/>
    <s v="Diseño e implementación de un sistema de información para la medición, evaluación y definición de acciones focalizadas de fortalecimiento"/>
    <m/>
    <m/>
    <m/>
    <m/>
    <m/>
    <s v="SELECCIÓN ABREVIADA / MENOR CUANTÍA"/>
    <s v="PRESTACIÓN DE SERVICIOS                 "/>
    <s v="PRESUPUESTO DE ENTIDAD NACIONAL"/>
    <n v="1000000000"/>
    <n v="100000000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421375919"/>
    <m/>
    <m/>
    <m/>
    <m/>
    <m/>
    <m/>
    <m/>
    <m/>
    <m/>
    <m/>
    <m/>
    <m/>
    <m/>
    <m/>
    <m/>
    <m/>
    <m/>
    <m/>
    <m/>
    <m/>
    <m/>
    <m/>
    <m/>
    <m/>
    <s v="Logistica"/>
    <s v=" 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_x000a_"/>
    <s v="LICITACIÓN PÚBLICA"/>
    <s v="Enero"/>
    <s v="Abril"/>
    <n v="9"/>
    <s v="Mes (es)"/>
    <s v="SELECCIÓN ABREVIADA / BOLSA DE PRODUCTOS"/>
    <s v="PRESTACIÓN DE SERVICIOS                 "/>
    <s v="PRESUPUESTO DE ENTIDAD NACIONAL"/>
    <n v="421375919"/>
    <n v="421375919"/>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75950320"/>
    <m/>
    <m/>
    <m/>
    <m/>
    <m/>
    <m/>
    <m/>
    <m/>
    <m/>
    <m/>
    <m/>
    <m/>
    <m/>
    <m/>
    <m/>
    <m/>
    <m/>
    <m/>
    <m/>
    <m/>
    <m/>
    <m/>
    <s v="2024-201"/>
    <m/>
    <s v="Servicios profesionales"/>
    <s v="FELIX SIABATO (OLARTE OSPINA NOELIA MARIANA)"/>
    <s v="SERVICIOS PROFESIONALES"/>
    <s v="Enero"/>
    <s v="Enero"/>
    <n v="8"/>
    <s v="Mes (es)"/>
    <s v="CONTRATACIÓN DIRECTA / SERVICIOS PROFESIONALES"/>
    <s v="PRESTACIÓN DE SERVICIOS PROFESIONALES"/>
    <s v="PRESUPUESTO DE ENTIDAD NACIONAL"/>
    <n v="75950320"/>
    <n v="7595032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75950320"/>
    <m/>
    <m/>
    <m/>
    <m/>
    <m/>
    <m/>
    <m/>
    <m/>
    <m/>
    <m/>
    <m/>
    <m/>
    <m/>
    <m/>
    <m/>
    <m/>
    <m/>
    <m/>
    <m/>
    <m/>
    <m/>
    <m/>
    <s v="2024-210"/>
    <m/>
    <s v="Servicios profesionales"/>
    <s v="BERNAL MORENO ERIKA MAGNOLIA"/>
    <s v="SERVICIOS PROFESIONALES"/>
    <s v="Enero"/>
    <s v="Enero"/>
    <n v="8"/>
    <s v="Mes (es)"/>
    <s v="CONTRATACIÓN DIRECTA / SERVICIOS PROFESIONALES"/>
    <s v="PRESTACIÓN DE SERVICIOS PROFESIONALES"/>
    <s v="PRESUPUESTO DE ENTIDAD NACIONAL"/>
    <n v="75950320"/>
    <n v="7595032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60760240"/>
    <m/>
    <m/>
    <m/>
    <m/>
    <m/>
    <m/>
    <m/>
    <m/>
    <m/>
    <m/>
    <m/>
    <m/>
    <m/>
    <m/>
    <m/>
    <m/>
    <m/>
    <m/>
    <m/>
    <m/>
    <m/>
    <m/>
    <s v="2024-211"/>
    <m/>
    <s v="Servicios profesionales"/>
    <s v="GONZALEZ GONZALEZ JUAN DARIO"/>
    <s v="SERVICIOS PROFESIONALES"/>
    <s v="Enero"/>
    <s v="Enero"/>
    <n v="8"/>
    <s v="Mes (es)"/>
    <s v="CONTRATACIÓN DIRECTA / SERVICIOS PROFESIONALES"/>
    <s v="PRESTACIÓN DE SERVICIOS PROFESIONALES"/>
    <s v="PRESUPUESTO DE ENTIDAD NACIONAL"/>
    <n v="60760240"/>
    <n v="6076024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60760240"/>
    <m/>
    <m/>
    <m/>
    <m/>
    <m/>
    <m/>
    <m/>
    <m/>
    <m/>
    <m/>
    <m/>
    <m/>
    <m/>
    <m/>
    <m/>
    <m/>
    <m/>
    <m/>
    <m/>
    <m/>
    <m/>
    <m/>
    <s v="2024-212"/>
    <m/>
    <s v="Servicios profesionales"/>
    <s v="SAMACA GONZALEZ JOHANNA PAOLA"/>
    <s v="SERVICIOS PROFESIONALES"/>
    <s v="Enero"/>
    <s v="Enero"/>
    <n v="8"/>
    <s v="Mes (es)"/>
    <s v="CONTRATACIÓN DIRECTA / SERVICIOS PROFESIONALES"/>
    <s v="PRESTACIÓN DE SERVICIOS PROFESIONALES"/>
    <s v="PRESUPUESTO DE ENTIDAD NACIONAL"/>
    <n v="60760240"/>
    <n v="6076024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58861483"/>
    <m/>
    <m/>
    <m/>
    <m/>
    <m/>
    <m/>
    <m/>
    <m/>
    <m/>
    <m/>
    <m/>
    <m/>
    <m/>
    <m/>
    <m/>
    <m/>
    <m/>
    <m/>
    <m/>
    <m/>
    <m/>
    <m/>
    <s v="2024-213"/>
    <m/>
    <s v="Servicios profesionales"/>
    <s v="GRANADOS ROZO NURY PAOLA"/>
    <s v="SERVICIOS PROFESIONALES"/>
    <s v="Enero"/>
    <s v="Enero"/>
    <n v="8"/>
    <s v="Mes (es)"/>
    <s v="CONTRATACIÓN DIRECTA / SERVICIOS PROFESIONALES"/>
    <s v="PRESTACIÓN DE SERVICIOS PROFESIONALES"/>
    <s v="PRESUPUESTO DE ENTIDAD NACIONAL"/>
    <n v="58861483"/>
    <n v="58861483"/>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58861483"/>
    <m/>
    <m/>
    <m/>
    <m/>
    <m/>
    <m/>
    <m/>
    <m/>
    <m/>
    <m/>
    <m/>
    <m/>
    <m/>
    <m/>
    <m/>
    <m/>
    <m/>
    <m/>
    <m/>
    <m/>
    <m/>
    <m/>
    <s v="2024-215"/>
    <m/>
    <s v="Servicios profesionales"/>
    <s v="MUÑOZ RENDON CAROLINA EUGENIA"/>
    <s v="SERVICIOS PROFESIONALES"/>
    <s v="Enero"/>
    <s v="Enero"/>
    <n v="8"/>
    <s v="Mes (es)"/>
    <s v="CONTRATACIÓN DIRECTA / SERVICIOS PROFESIONALES"/>
    <s v="PRESTACIÓN DE SERVICIOS PROFESIONALES"/>
    <s v="PRESUPUESTO DE ENTIDAD NACIONAL"/>
    <n v="58861483"/>
    <n v="58861483"/>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58861483"/>
    <m/>
    <m/>
    <m/>
    <m/>
    <m/>
    <m/>
    <m/>
    <m/>
    <m/>
    <m/>
    <m/>
    <m/>
    <m/>
    <m/>
    <m/>
    <m/>
    <m/>
    <m/>
    <m/>
    <m/>
    <m/>
    <m/>
    <s v="2024-216"/>
    <m/>
    <s v="Servicios profesionales"/>
    <s v="ASCUNTAR URBANO SANDRA YAKELINE"/>
    <s v="SERVICIOS PROFESIONALES"/>
    <s v="Enero"/>
    <s v="Enero"/>
    <n v="8"/>
    <s v="Mes (es)"/>
    <s v="CONTRATACIÓN DIRECTA / SERVICIOS PROFESIONALES"/>
    <s v="PRESTACIÓN DE SERVICIOS PROFESIONALES"/>
    <s v="PRESUPUESTO DE ENTIDAD NACIONAL"/>
    <n v="58861483"/>
    <n v="58861483"/>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58861483"/>
    <m/>
    <m/>
    <m/>
    <m/>
    <m/>
    <m/>
    <m/>
    <m/>
    <m/>
    <m/>
    <m/>
    <m/>
    <m/>
    <m/>
    <m/>
    <m/>
    <m/>
    <m/>
    <m/>
    <m/>
    <m/>
    <m/>
    <s v="2024-217"/>
    <m/>
    <s v="Servicios profesionales"/>
    <s v="PALOMINO CHAGUALA SANDRA MILENA"/>
    <s v="SERVICIOS PROFESIONALES"/>
    <s v="Enero"/>
    <s v="Enero"/>
    <n v="8"/>
    <s v="Mes (es)"/>
    <s v="CONTRATACIÓN DIRECTA / SERVICIOS PROFESIONALES"/>
    <s v="PRESTACIÓN DE SERVICIOS PROFESIONALES"/>
    <s v="PRESUPUESTO DE ENTIDAD NACIONAL"/>
    <n v="58861483"/>
    <n v="58861483"/>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56962725"/>
    <m/>
    <m/>
    <m/>
    <m/>
    <m/>
    <m/>
    <m/>
    <m/>
    <m/>
    <m/>
    <m/>
    <m/>
    <m/>
    <m/>
    <m/>
    <m/>
    <m/>
    <m/>
    <m/>
    <m/>
    <m/>
    <m/>
    <s v="2024-219"/>
    <m/>
    <s v="Servicios profesionales"/>
    <s v="GARCIA BUSTOS RAUL"/>
    <s v="SERVICIOS PROFESIONALES"/>
    <s v="Enero"/>
    <s v="Enero"/>
    <n v="8"/>
    <s v="Mes (es)"/>
    <s v="CONTRATACIÓN DIRECTA / SERVICIOS PROFESIONALES"/>
    <s v="PRESTACIÓN DE SERVICIOS PROFESIONALES"/>
    <s v="PRESUPUESTO DE ENTIDAD NACIONAL"/>
    <n v="56962725"/>
    <n v="56962725"/>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56962725"/>
    <m/>
    <m/>
    <m/>
    <m/>
    <m/>
    <m/>
    <m/>
    <m/>
    <m/>
    <m/>
    <m/>
    <m/>
    <m/>
    <m/>
    <m/>
    <m/>
    <m/>
    <m/>
    <m/>
    <m/>
    <m/>
    <m/>
    <s v="2024-220"/>
    <m/>
    <s v="Servicios profesionales"/>
    <s v="CAMILO DELGADO HERRERA (BERNAL MOLINA CAROLINA )"/>
    <s v="SERVICIOS PROFESIONALES"/>
    <s v="Enero"/>
    <s v="Enero"/>
    <n v="8"/>
    <s v="Mes (es)"/>
    <s v="CONTRATACIÓN DIRECTA / SERVICIOS PROFESIONALES"/>
    <s v="PRESTACIÓN DE SERVICIOS PROFESIONALES"/>
    <s v="PRESUPUESTO DE ENTIDAD NACIONAL"/>
    <n v="56962725"/>
    <n v="56962725"/>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568878070"/>
    <m/>
    <m/>
    <m/>
    <m/>
    <m/>
    <m/>
    <m/>
    <m/>
    <m/>
    <m/>
    <m/>
    <m/>
    <m/>
    <m/>
    <m/>
    <m/>
    <m/>
    <m/>
    <m/>
    <m/>
    <m/>
    <m/>
    <m/>
    <m/>
    <s v="Servicios profesionales"/>
    <s v="OPS Direcciòn de Fortalecimiento"/>
    <s v="SERVICIOS PROFESIONALES"/>
    <s v="Enero"/>
    <s v="Enero"/>
    <n v="8"/>
    <s v="Mes (es)"/>
    <s v="CONTRATACIÓN DIRECTA / SERVICIOS PROFESIONALES"/>
    <s v="PRESTACIÓN DE SERVICIOS PROFESIONALES"/>
    <s v="PRESUPUESTO DE ENTIDAD NACIONAL"/>
    <n v="568878070"/>
    <n v="56887807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190000000"/>
    <m/>
    <m/>
    <m/>
    <m/>
    <m/>
    <m/>
    <m/>
    <m/>
    <m/>
    <m/>
    <m/>
    <m/>
    <m/>
    <m/>
    <m/>
    <m/>
    <m/>
    <m/>
    <m/>
    <m/>
    <m/>
    <m/>
    <s v="N/A"/>
    <m/>
    <s v="Viáticos"/>
    <s v="_x000a_Gastos de desplazamiento"/>
    <s v="N/A"/>
    <s v="Enero"/>
    <s v="Enero"/>
    <m/>
    <s v="Mes (es)"/>
    <s v="NA"/>
    <s v="NA"/>
    <s v="PRESUPUESTO DE ENTIDAD NACIONAL"/>
    <n v="190000000"/>
    <n v="19000000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el uso de los recursos financieros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 SUB MONITOREO -"/>
    <s v="2400"/>
    <m/>
    <m/>
    <m/>
    <m/>
    <m/>
    <m/>
    <m/>
    <m/>
    <m/>
    <s v="1.4-Reforma Rural Integral- Educación"/>
    <n v="180000000"/>
    <m/>
    <m/>
    <m/>
    <m/>
    <m/>
    <m/>
    <m/>
    <m/>
    <m/>
    <m/>
    <m/>
    <m/>
    <m/>
    <m/>
    <m/>
    <m/>
    <m/>
    <m/>
    <m/>
    <m/>
    <m/>
    <m/>
    <m/>
    <m/>
    <s v="Tiquetes"/>
    <s v="PRESTACIÓN DEL SERVICIO DE TRANSPORTE AÉREO DE PASAJEROS EN SUS RUTAS DE OPERACIÓN, LA ADQUISICIÓN DE TIQUETES AÉREOS EN RUTAS NACIONALES E INTERNACIONALES DE OTROS OPERADORES Y DEMÁS SERVICIOS CONEXOS QUE PERMITAN EL DESPLAZAMIENTO DE LOS FUNCIONARIOS Y COLABORADORES DEL MINISTERIO DE EDUCACIÓN NACIONAL EN CUMPLIMIENTO DE SUS FUNCIONES."/>
    <s v="ORDEN DE COMPRA"/>
    <s v="Enero"/>
    <s v="Enero"/>
    <m/>
    <s v="Mes (es)"/>
    <s v="ACUERDO MARCO DE PRECIOS"/>
    <s v="ORDEN DE COMPRA"/>
    <s v="PRESUPUESTO DE ENTIDAD NACIONAL"/>
    <n v="180000000"/>
    <n v="18000000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1"/>
    <x v="8"/>
    <s v="Realizar monitoreo y seguimiento a la gestión de los recursos financieros asignados al servicio educativo en las entidades territoriales certificadas"/>
    <s v="ADQUIS. DE BYS"/>
    <s v="02"/>
    <s v="C-2201-0700-24-20203F-2201094-02"/>
    <s v="ADQUIS. DE BYS-SERVICIOS DE INFORMACIÓN IMPLEMENTADO PARA LA GESTIÓN DE LA EDUCACIÓN INICIAL Y PREESCOLAR EN CONDICIONES DE CALIDAD-FORTALECIMIENTO DE LAS CAPACIDADES TERRITORIALES PARA LA GESTIÓN EDUCATIVA CON ÉNFASIS EN ZONAS RURALES NACIONAL"/>
    <s v="ADQUIS. DE BYS - SERVICIOS DE INFORMACIÓN IMPLEMENTADO PARA LA GESTIÓN DE LA EDUCACIÓN INICIAL Y PREESCOLAR EN CONDICIONES DE CALIDAD - 2. SEGURIDAD HUMANA Y JUSTICIA SOCIAL / F. GESTIÓN TERRITORIAL EDUCATIVA Y COMUNITARIA"/>
    <x v="1"/>
    <m/>
    <s v="VEPBM- SUB MONITOREO -"/>
    <s v="2400"/>
    <m/>
    <m/>
    <m/>
    <m/>
    <m/>
    <m/>
    <m/>
    <m/>
    <m/>
    <m/>
    <m/>
    <m/>
    <m/>
    <m/>
    <m/>
    <m/>
    <m/>
    <m/>
    <m/>
    <m/>
    <m/>
    <m/>
    <m/>
    <m/>
    <m/>
    <m/>
    <m/>
    <m/>
    <m/>
    <m/>
    <m/>
    <m/>
    <m/>
    <s v="2024-867"/>
    <m/>
    <s v="Otro tipo de gasto"/>
    <s v="Recuperando datos. Espere unos segundos e intente cortar o copiar de nuevo."/>
    <s v="CONTRATACIÓN DIRECTA / NO EXISTA PLURALIDAD DE OFERENTES"/>
    <s v="Enero"/>
    <s v="Enero"/>
    <n v="12"/>
    <s v="Mes (es)"/>
    <s v="CONTRATACIÓN DIRECTA / NO EXISTA PLURALIDAD DE OFERENTES"/>
    <s v="PRESTACIÓN DE SERVICIOS                 "/>
    <s v="PRESUPUESTO DE ENTIDAD NACIONAL"/>
    <n v="3021950590"/>
    <n v="302195059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1"/>
    <x v="8"/>
    <s v="Realizar monitoreo y seguimiento a la gestión de los recursos financieros asignados al servicio educativo en las entidades territoriales certificadas"/>
    <s v="ADQUIS. DE BYS"/>
    <s v="02"/>
    <s v="C-2201-0700-24-20203F-2201094-02"/>
    <s v="ADQUIS. DE BYS-SERVICIOS DE INFORMACIÓN IMPLEMENTADO PARA LA GESTIÓN DE LA EDUCACIÓN INICIAL Y PREESCOLAR EN CONDICIONES DE CALIDAD-FORTALECIMIENTO DE LAS CAPACIDADES TERRITORIALES PARA LA GESTIÓN EDUCATIVA CON ÉNFASIS EN ZONAS RURALES NACIONAL"/>
    <s v="ADQUIS. DE BYS - SERVICIOS DE INFORMACIÓN IMPLEMENTADO PARA LA GESTIÓN DE LA EDUCACIÓN INICIAL Y PREESCOLAR EN CONDICIONES DE CALIDAD - 2. SEGURIDAD HUMANA Y JUSTICIA SOCIAL / F. GESTIÓN TERRITORIAL EDUCATIVA Y COMUNITARIA"/>
    <x v="1"/>
    <m/>
    <s v="VEPBM- SUB MONITOREO -"/>
    <s v="2400"/>
    <m/>
    <m/>
    <m/>
    <m/>
    <m/>
    <m/>
    <m/>
    <m/>
    <m/>
    <m/>
    <m/>
    <m/>
    <m/>
    <m/>
    <m/>
    <m/>
    <m/>
    <m/>
    <m/>
    <m/>
    <m/>
    <m/>
    <m/>
    <m/>
    <m/>
    <m/>
    <m/>
    <m/>
    <m/>
    <m/>
    <m/>
    <m/>
    <m/>
    <m/>
    <m/>
    <s v="Otro tipo de gasto"/>
    <s v="Adquisicion de la actualizacion de la licencia, soporte y mantenimiento del sistema de información para la gestión del recurso humano (humano®), incluyendo soporte y mantenimiento evolutivo del sistema.42"/>
    <s v="CONTRATACIÓN DIRECTA / NO EXISTA PLURALIDAD DE OFERENTES"/>
    <s v="Enero"/>
    <s v="Enero"/>
    <n v="12"/>
    <s v="Mes (es)"/>
    <s v="CONTRATACIÓN DIRECTA / NO EXISTA PLURALIDAD DE OFERENTES"/>
    <s v="PRESTACIÓN DE SERVICIOS                 "/>
    <s v="PRESUPUESTO DE ENTIDAD NACIONAL"/>
    <n v="348046370"/>
    <n v="34804637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1"/>
    <x v="8"/>
    <s v="Proveer mejoras, asistencia y desarrollo a los sistemas de información para el monitoreo y seguimiento de los recursos financieros"/>
    <s v="ADQUIS. DE BYS"/>
    <s v="02"/>
    <s v="C-2201-0700-24-20203F-2201094-02"/>
    <s v="ADQUIS. DE BYS-SERVICIOS DE INFORMACIÓN IMPLEMENTADO PARA LA GESTIÓN DE LA EDUCACIÓN INICIAL Y PREESCOLAR EN CONDICIONES DE CALIDAD-FORTALECIMIENTO DE LAS CAPACIDADES TERRITORIALES PARA LA GESTIÓN EDUCATIVA CON ÉNFASIS EN ZONAS RURALES NACIONAL"/>
    <s v="ADQUIS. DE BYS - SERVICIOS DE INFORMACIÓN IMPLEMENTADO PARA LA GESTIÓN DE LA EDUCACIÓN INICIAL Y PREESCOLAR EN CONDICIONES DE CALIDAD - 2. SEGURIDAD HUMANA Y JUSTICIA SOCIAL / F. GESTIÓN TERRITORIAL EDUCATIVA Y COMUNITARIA"/>
    <x v="1"/>
    <m/>
    <s v="VEPBM- SUB MONITOREO -"/>
    <s v="2400"/>
    <m/>
    <m/>
    <m/>
    <m/>
    <m/>
    <m/>
    <m/>
    <m/>
    <m/>
    <m/>
    <m/>
    <m/>
    <m/>
    <m/>
    <m/>
    <m/>
    <m/>
    <m/>
    <m/>
    <m/>
    <m/>
    <m/>
    <m/>
    <m/>
    <m/>
    <m/>
    <m/>
    <m/>
    <m/>
    <m/>
    <m/>
    <m/>
    <m/>
    <m/>
    <m/>
    <s v="Otro tipo de gasto"/>
    <s v="Adquisicion de la actualizacion de la licencia, soporte y mantenimiento del sistema de información para la gestión del recurso humano (humano®), incluyendo soporte y mantenimiento evolutivo del sistema.42"/>
    <s v="CONTRATACIÓN DIRECTA / NO EXISTA PLURALIDAD DE OFERENTES"/>
    <s v="Enero"/>
    <s v="Enero"/>
    <n v="12"/>
    <s v="Mes (es)"/>
    <s v="CONTRATACIÓN DIRECTA / NO EXISTA PLURALIDAD DE OFERENTES"/>
    <s v="PRESTACIÓN DE SERVICIOS                 "/>
    <s v="PRESUPUESTO DE ENTIDAD NACIONAL"/>
    <n v="600000000"/>
    <n v="600000000"/>
    <m/>
    <m/>
  </r>
  <r>
    <s v="VPBM"/>
    <s v="Dirección de Fortalecimiento a la Gestión Territorial"/>
    <x v="5"/>
    <x v="1"/>
    <x v="4"/>
    <x v="2"/>
    <s v="FORTALECIMIENTO DE LAS CAPACIDADES TERRITORIALES PARA LA GESTIÓN EDUCATIVA CON ÉNFASIS EN ZONAS RURALES NACIONAL"/>
    <n v="202300000000418"/>
    <s v="C-2201-0700-24"/>
    <s v="2. SEGURIDAD HUMANA Y JUSTICIA SOCIAL / F. GESTIÓN TERRITORIAL EDUCATIVA Y COMUNITARIA"/>
    <x v="1"/>
    <x v="11"/>
    <x v="8"/>
    <s v="Realizar la consolidación y procesamiento de información relacionada con gestión territorial mediante instrumentos desarrollados y actualizados"/>
    <s v="ADQUIS. DE BYS"/>
    <s v="02"/>
    <s v="C-2201-0700-24-20203F-2201094-02"/>
    <s v="ADQUIS. DE BYS-SERVICIOS DE INFORMACIÓN IMPLEMENTADO PARA LA GESTIÓN DE LA EDUCACIÓN INICIAL Y PREESCOLAR EN CONDICIONES DE CALIDAD-FORTALECIMIENTO DE LAS CAPACIDADES TERRITORIALES PARA LA GESTIÓN EDUCATIVA CON ÉNFASIS EN ZONAS RURALES NACIONAL"/>
    <s v="ADQUIS. DE BYS - SERVICIOS DE INFORMACIÓN IMPLEMENTADO PARA LA GESTIÓN DE LA EDUCACIÓN INICIAL Y PREESCOLAR EN CONDICIONES DE CALIDAD - 2. SEGURIDAD HUMANA Y JUSTICIA SOCIAL / F. GESTIÓN TERRITORIAL EDUCATIVA Y COMUNITARIA"/>
    <x v="1"/>
    <m/>
    <s v="VEPBM- SUB MONITOREO -"/>
    <s v="2400"/>
    <m/>
    <m/>
    <m/>
    <m/>
    <m/>
    <m/>
    <m/>
    <m/>
    <m/>
    <m/>
    <m/>
    <m/>
    <m/>
    <m/>
    <m/>
    <m/>
    <m/>
    <m/>
    <m/>
    <m/>
    <m/>
    <m/>
    <m/>
    <m/>
    <m/>
    <m/>
    <m/>
    <m/>
    <m/>
    <m/>
    <m/>
    <m/>
    <m/>
    <m/>
    <m/>
    <s v="Otro tipo de gasto"/>
    <s v="Fabrica de software"/>
    <s v="LICITACIÓN PÚBLICA"/>
    <s v="Enero"/>
    <s v="Abril"/>
    <n v="9"/>
    <s v="Mes (es)"/>
    <s v="LICITACIÓN PÚBLICA"/>
    <s v="PRESTACIÓN DE SERVICIOS                 "/>
    <s v="PRESUPUESTO DE ENTIDAD NACIONAL"/>
    <n v="600000000"/>
    <n v="600000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1119357126"/>
    <m/>
    <m/>
    <m/>
    <m/>
    <m/>
    <m/>
    <m/>
    <m/>
    <m/>
    <m/>
    <m/>
    <m/>
    <m/>
    <m/>
    <m/>
    <m/>
    <m/>
    <m/>
    <m/>
    <m/>
    <m/>
    <m/>
    <m/>
    <m/>
    <s v="Logistica"/>
    <s v=" 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_x000a_"/>
    <s v="LICITACIÓN PÚBLICA"/>
    <s v="Enero"/>
    <s v="Abril"/>
    <n v="9"/>
    <s v="Mes (es)"/>
    <s v="LICITACIÓN PÚBLICA"/>
    <s v="PRESTACIÓN DE SERVICIOS                 "/>
    <s v="PRESUPUESTO DE ENTIDAD NACIONAL"/>
    <n v="1119357126"/>
    <n v="1119357126"/>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37500000"/>
    <m/>
    <m/>
    <m/>
    <m/>
    <m/>
    <m/>
    <m/>
    <m/>
    <m/>
    <m/>
    <m/>
    <m/>
    <m/>
    <m/>
    <m/>
    <m/>
    <m/>
    <m/>
    <m/>
    <m/>
    <m/>
    <m/>
    <s v="2024-102"/>
    <m/>
    <s v="Servicios profesionales"/>
    <s v="PARRA MENDIETA CAMILO ARTURO"/>
    <s v="SERVICIOS PROFESIONALES"/>
    <s v="Enero"/>
    <s v="Enero"/>
    <n v="8"/>
    <s v="Mes (es)"/>
    <s v="CONTRATACIÓN DIRECTA / SERVICIOS PROFESIONALES"/>
    <s v="PRESTACIÓN DE SERVICIOS PROFESIONALES"/>
    <s v="PRESUPUESTO DE ENTIDAD NACIONAL"/>
    <n v="37500000"/>
    <n v="37500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64766688"/>
    <m/>
    <m/>
    <m/>
    <m/>
    <m/>
    <m/>
    <m/>
    <m/>
    <m/>
    <m/>
    <m/>
    <m/>
    <m/>
    <m/>
    <m/>
    <m/>
    <m/>
    <m/>
    <m/>
    <m/>
    <m/>
    <m/>
    <s v="2024-103"/>
    <m/>
    <s v="Servicios profesionales"/>
    <s v="AREVALO BASTIDAS ANDRES FERNANDO"/>
    <s v="SERVICIOS PROFESIONALES"/>
    <s v="Enero"/>
    <s v="Enero"/>
    <n v="8"/>
    <s v="Mes (es)"/>
    <s v="CONTRATACIÓN DIRECTA / SERVICIOS PROFESIONALES"/>
    <s v="PRESTACIÓN DE SERVICIOS PROFESIONALES"/>
    <s v="PRESUPUESTO DE ENTIDAD NACIONAL"/>
    <n v="64766688"/>
    <n v="64766688"/>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62677440"/>
    <m/>
    <m/>
    <m/>
    <m/>
    <m/>
    <m/>
    <m/>
    <m/>
    <m/>
    <m/>
    <m/>
    <m/>
    <m/>
    <m/>
    <m/>
    <m/>
    <m/>
    <m/>
    <m/>
    <m/>
    <m/>
    <m/>
    <s v="2024-104"/>
    <m/>
    <s v="Servicios profesionales"/>
    <s v="GRANADOS TORRES LUIS ALBERTO"/>
    <s v="SERVICIOS PROFESIONALES"/>
    <s v="Enero"/>
    <s v="Enero"/>
    <n v="8"/>
    <s v="Mes (es)"/>
    <s v="CONTRATACIÓN DIRECTA / SERVICIOS PROFESIONALES"/>
    <s v="PRESTACIÓN DE SERVICIOS PROFESIONALES"/>
    <s v="PRESUPUESTO DE ENTIDAD NACIONAL"/>
    <n v="62677440"/>
    <n v="6267744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29416000"/>
    <m/>
    <m/>
    <m/>
    <m/>
    <m/>
    <m/>
    <m/>
    <m/>
    <m/>
    <m/>
    <m/>
    <m/>
    <m/>
    <m/>
    <m/>
    <m/>
    <m/>
    <m/>
    <m/>
    <m/>
    <m/>
    <m/>
    <s v="2024-105"/>
    <m/>
    <s v="Servicios profesionales"/>
    <s v="GARNICA HERRERA NICOLAS ESTEBAN"/>
    <s v="SERVICIOS PROFESIONALES"/>
    <s v="Enero"/>
    <s v="Enero"/>
    <n v="8"/>
    <s v="Mes (es)"/>
    <s v="CONTRATACIÓN DIRECTA / SERVICIOS PROFESIONALES"/>
    <s v="PRESTACIÓN DE SERVICIOS PROFESIONALES"/>
    <s v="PRESUPUESTO DE ENTIDAD NACIONAL"/>
    <n v="29416000"/>
    <n v="29416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96113950"/>
    <m/>
    <m/>
    <m/>
    <m/>
    <m/>
    <m/>
    <m/>
    <m/>
    <m/>
    <m/>
    <m/>
    <m/>
    <m/>
    <m/>
    <m/>
    <m/>
    <m/>
    <m/>
    <m/>
    <m/>
    <m/>
    <m/>
    <s v="2024-106"/>
    <m/>
    <s v="Servicios profesionales"/>
    <s v="CASTAÑEDA VALENCIA LESNEY JESUS"/>
    <s v="SERVICIOS PROFESIONALES"/>
    <s v="Enero"/>
    <s v="Enero"/>
    <n v="8"/>
    <s v="Mes (es)"/>
    <s v="CONTRATACIÓN DIRECTA / SERVICIOS PROFESIONALES"/>
    <s v="PRESTACIÓN DE SERVICIOS PROFESIONALES"/>
    <s v="PRESUPUESTO DE ENTIDAD NACIONAL"/>
    <n v="96113950"/>
    <n v="9611395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74541128"/>
    <m/>
    <m/>
    <m/>
    <m/>
    <m/>
    <m/>
    <m/>
    <m/>
    <m/>
    <m/>
    <m/>
    <m/>
    <m/>
    <m/>
    <m/>
    <m/>
    <m/>
    <m/>
    <m/>
    <m/>
    <m/>
    <m/>
    <s v="2024-107"/>
    <m/>
    <s v="Servicios profesionales"/>
    <s v="JAIMES ESQUIBEL MONICA ANDREA"/>
    <s v="SERVICIOS PROFESIONALES"/>
    <s v="Enero"/>
    <s v="Enero"/>
    <n v="8"/>
    <s v="Mes (es)"/>
    <s v="CONTRATACIÓN DIRECTA / SERVICIOS PROFESIONALES"/>
    <s v="PRESTACIÓN DE SERVICIOS PROFESIONALES"/>
    <s v="PRESUPUESTO DE ENTIDAD NACIONAL"/>
    <n v="74541128"/>
    <n v="74541128"/>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57016750"/>
    <m/>
    <m/>
    <m/>
    <m/>
    <m/>
    <m/>
    <m/>
    <m/>
    <m/>
    <m/>
    <m/>
    <m/>
    <m/>
    <m/>
    <m/>
    <m/>
    <m/>
    <m/>
    <m/>
    <m/>
    <m/>
    <m/>
    <s v="2024-108"/>
    <m/>
    <s v="Servicios profesionales"/>
    <s v="LOAIZA ACEVEDO FERNEY ANTONIO"/>
    <s v="SERVICIOS PROFESIONALES"/>
    <s v="Enero"/>
    <s v="Enero"/>
    <n v="8"/>
    <s v="Mes (es)"/>
    <s v="CONTRATACIÓN DIRECTA / SERVICIOS PROFESIONALES"/>
    <s v="PRESTACIÓN DE SERVICIOS PROFESIONALES"/>
    <s v="PRESUPUESTO DE ENTIDAD NACIONAL"/>
    <n v="57016750"/>
    <n v="5701675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62000000"/>
    <m/>
    <m/>
    <m/>
    <m/>
    <m/>
    <m/>
    <m/>
    <m/>
    <m/>
    <m/>
    <m/>
    <m/>
    <m/>
    <m/>
    <m/>
    <m/>
    <m/>
    <m/>
    <m/>
    <m/>
    <m/>
    <m/>
    <s v="2024-109"/>
    <m/>
    <s v="Servicios profesionales"/>
    <s v="BALLÉN CHACÓN NUBIA EDITH"/>
    <s v="SERVICIOS PROFESIONALES"/>
    <s v="Enero"/>
    <s v="Enero"/>
    <n v="8"/>
    <s v="Mes (es)"/>
    <s v="CONTRATACIÓN DIRECTA / SERVICIOS PROFESIONALES"/>
    <s v="PRESTACIÓN DE SERVICIOS PROFESIONALES"/>
    <s v="PRESUPUESTO DE ENTIDAD NACIONAL"/>
    <n v="62000000"/>
    <n v="62000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69882308"/>
    <m/>
    <m/>
    <m/>
    <m/>
    <m/>
    <m/>
    <m/>
    <m/>
    <m/>
    <m/>
    <m/>
    <m/>
    <m/>
    <m/>
    <m/>
    <m/>
    <m/>
    <m/>
    <m/>
    <m/>
    <m/>
    <m/>
    <s v="2024-110"/>
    <m/>
    <s v="Servicios profesionales"/>
    <s v="BAQUERO GARZON ANDRES MAURICIO"/>
    <s v="SERVICIOS PROFESIONALES"/>
    <s v="Enero"/>
    <s v="Enero"/>
    <n v="8"/>
    <s v="Mes (es)"/>
    <s v="CONTRATACIÓN DIRECTA / SERVICIOS PROFESIONALES"/>
    <s v="PRESTACIÓN DE SERVICIOS PROFESIONALES"/>
    <s v="PRESUPUESTO DE ENTIDAD NACIONAL"/>
    <n v="69882308"/>
    <n v="69882308"/>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47489962"/>
    <m/>
    <m/>
    <m/>
    <m/>
    <m/>
    <m/>
    <m/>
    <m/>
    <m/>
    <m/>
    <m/>
    <m/>
    <m/>
    <m/>
    <m/>
    <m/>
    <m/>
    <m/>
    <m/>
    <m/>
    <m/>
    <m/>
    <s v="2024-111"/>
    <m/>
    <s v="Servicios profesionales"/>
    <s v="CORTES PACHECO MARIA CAMILA"/>
    <s v="SERVICIOS PROFESIONALES"/>
    <s v="Enero"/>
    <s v="Enero"/>
    <n v="8"/>
    <s v="Mes (es)"/>
    <s v="CONTRATACIÓN DIRECTA / SERVICIOS PROFESIONALES"/>
    <s v="PRESTACIÓN DE SERVICIOS PROFESIONALES"/>
    <s v="PRESUPUESTO DE ENTIDAD NACIONAL"/>
    <n v="47489962"/>
    <n v="47489962"/>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63550000"/>
    <m/>
    <m/>
    <m/>
    <m/>
    <m/>
    <m/>
    <m/>
    <m/>
    <m/>
    <m/>
    <m/>
    <m/>
    <m/>
    <m/>
    <m/>
    <m/>
    <m/>
    <m/>
    <m/>
    <m/>
    <m/>
    <m/>
    <s v="2024-112"/>
    <m/>
    <s v="Servicios profesionales"/>
    <s v="GUERRERO SERNA YINNY PAOLA"/>
    <s v="SERVICIOS PROFESIONALES"/>
    <s v="Enero"/>
    <s v="Enero"/>
    <n v="8"/>
    <s v="Mes (es)"/>
    <s v="CONTRATACIÓN DIRECTA / SERVICIOS PROFESIONALES"/>
    <s v="PRESTACIÓN DE SERVICIOS PROFESIONALES"/>
    <s v="PRESUPUESTO DE ENTIDAD NACIONAL"/>
    <n v="63550000"/>
    <n v="63550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57225000"/>
    <m/>
    <m/>
    <m/>
    <m/>
    <m/>
    <m/>
    <m/>
    <m/>
    <m/>
    <m/>
    <m/>
    <m/>
    <m/>
    <m/>
    <m/>
    <m/>
    <m/>
    <m/>
    <m/>
    <m/>
    <m/>
    <m/>
    <s v="2024-113"/>
    <m/>
    <s v="Servicios profesionales"/>
    <s v="VELANDIA RAMOS JAVIER EDUARDO"/>
    <s v="SERVICIOS PROFESIONALES"/>
    <s v="Enero"/>
    <s v="Enero"/>
    <n v="8"/>
    <s v="Mes (es)"/>
    <s v="CONTRATACIÓN DIRECTA / SERVICIOS PROFESIONALES"/>
    <s v="PRESTACIÓN DE SERVICIOS PROFESIONALES"/>
    <s v="PRESUPUESTO DE ENTIDAD NACIONAL"/>
    <n v="57225000"/>
    <n v="57225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33402500"/>
    <m/>
    <m/>
    <m/>
    <m/>
    <m/>
    <m/>
    <m/>
    <m/>
    <m/>
    <m/>
    <m/>
    <m/>
    <m/>
    <m/>
    <m/>
    <m/>
    <m/>
    <m/>
    <m/>
    <m/>
    <m/>
    <m/>
    <s v="2024-114"/>
    <m/>
    <s v="Servicios profesionales"/>
    <s v="YANES MERCHAN JORGE HERNAN"/>
    <s v="SERVICIOS PROFESIONALES"/>
    <s v="Enero"/>
    <s v="Enero"/>
    <n v="8"/>
    <s v="Mes (es)"/>
    <s v="CONTRATACIÓN DIRECTA / SERVICIOS PROFESIONALES"/>
    <s v="PRESTACIÓN DE SERVICIOS PROFESIONALES"/>
    <s v="PRESUPUESTO DE ENTIDAD NACIONAL"/>
    <n v="33402500"/>
    <n v="334025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74883750"/>
    <m/>
    <m/>
    <m/>
    <m/>
    <m/>
    <m/>
    <m/>
    <m/>
    <m/>
    <m/>
    <m/>
    <m/>
    <m/>
    <m/>
    <m/>
    <m/>
    <m/>
    <m/>
    <m/>
    <m/>
    <m/>
    <m/>
    <s v="2024-115"/>
    <m/>
    <s v="Servicios profesionales"/>
    <s v="RUBIANO CASTRO JAVIER ALEJANDRO"/>
    <s v="SERVICIOS PROFESIONALES"/>
    <s v="Enero"/>
    <s v="Enero"/>
    <n v="8"/>
    <s v="Mes (es)"/>
    <s v="CONTRATACIÓN DIRECTA / SERVICIOS PROFESIONALES"/>
    <s v="PRESTACIÓN DE SERVICIOS PROFESIONALES"/>
    <s v="PRESUPUESTO DE ENTIDAD NACIONAL"/>
    <n v="74883750"/>
    <n v="7488375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67001250"/>
    <m/>
    <m/>
    <m/>
    <m/>
    <m/>
    <m/>
    <m/>
    <m/>
    <m/>
    <m/>
    <m/>
    <m/>
    <m/>
    <m/>
    <m/>
    <m/>
    <m/>
    <m/>
    <m/>
    <m/>
    <m/>
    <m/>
    <s v="2024-116"/>
    <m/>
    <s v="Servicios profesionales"/>
    <s v="BELTRAN HERRERA JUAN DAVID"/>
    <s v="SERVICIOS PROFESIONALES"/>
    <s v="Enero"/>
    <s v="Enero"/>
    <n v="8"/>
    <s v="Mes (es)"/>
    <s v="CONTRATACIÓN DIRECTA / SERVICIOS PROFESIONALES"/>
    <s v="PRESTACIÓN DE SERVICIOS PROFESIONALES"/>
    <s v="PRESUPUESTO DE ENTIDAD NACIONAL"/>
    <n v="67001250"/>
    <n v="6700125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462090470"/>
    <m/>
    <m/>
    <m/>
    <m/>
    <m/>
    <m/>
    <m/>
    <m/>
    <m/>
    <m/>
    <m/>
    <m/>
    <m/>
    <m/>
    <m/>
    <m/>
    <m/>
    <m/>
    <m/>
    <m/>
    <m/>
    <m/>
    <m/>
    <m/>
    <s v="Servicios profesionales"/>
    <s v="OPS Direcciòn de Fortalecimiento"/>
    <s v="SERVICIOS PROFESIONALES"/>
    <s v="Enero"/>
    <s v="Enero"/>
    <n v="8"/>
    <s v="Mes (es)"/>
    <s v="CONTRATACIÓN DIRECTA / SERVICIOS PROFESIONALES"/>
    <s v="PRESTACIÓN DE SERVICIOS PROFESIONALES"/>
    <s v="PRESUPUESTO DE ENTIDAD NACIONAL"/>
    <n v="462090470.75"/>
    <n v="46209047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240000000"/>
    <m/>
    <m/>
    <m/>
    <m/>
    <m/>
    <m/>
    <m/>
    <m/>
    <m/>
    <m/>
    <m/>
    <m/>
    <m/>
    <m/>
    <m/>
    <m/>
    <m/>
    <m/>
    <m/>
    <m/>
    <m/>
    <m/>
    <s v="N/A"/>
    <m/>
    <s v="Viáticos"/>
    <s v="_x000a_Gastos de desplazamiento"/>
    <s v="N/A"/>
    <s v="Enero"/>
    <s v="Enero"/>
    <m/>
    <s v="Mes (es)"/>
    <s v="NA"/>
    <s v="NA"/>
    <s v="PRESUPUESTO DE ENTIDAD NACIONAL"/>
    <n v="240000000"/>
    <n v="240000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0"/>
    <x v="5"/>
    <s v="Prestar asistencia técnica a entidades territoriales en la gestión del recurso humano del sector educativo"/>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230000000"/>
    <m/>
    <m/>
    <m/>
    <m/>
    <m/>
    <m/>
    <m/>
    <m/>
    <m/>
    <m/>
    <m/>
    <m/>
    <m/>
    <m/>
    <m/>
    <m/>
    <m/>
    <m/>
    <m/>
    <m/>
    <m/>
    <m/>
    <m/>
    <m/>
    <s v="Tiquetes"/>
    <s v="PRESTACIÓN DEL SERVICIO DE TRANSPORTE AÉREO DE PASAJEROS EN SUS RUTAS DE OPERACIÓN, LA ADQUISICIÓN DE TIQUETES AÉREOS EN RUTAS NACIONALES E INTERNACIONALES DE OTROS OPERADORES Y DEMÁS SERVICIOS CONEXOS QUE PERMITAN EL DESPLAZAMIENTO DE LOS FUNCIONARIOS Y COLABORADORES DEL MINISTERIO DE EDUCACIÓN NACIONAL EN CUMPLIMIENTO DE SUS FUNCIONES."/>
    <s v="ORDEN DE COMPRA"/>
    <s v="Enero"/>
    <s v="Enero"/>
    <m/>
    <s v="Mes (es)"/>
    <s v="ACUERDO MARCO DE PRECIOS"/>
    <s v="ORDEN DE COMPRA"/>
    <s v="PRESUPUESTO DE ENTIDAD NACIONAL"/>
    <n v="230000000"/>
    <n v="230000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7"/>
    <x v="5"/>
    <s v="Acompañar técnicamente a Secretarias de Educación y EE, en el desarrollo de estrategias de educaciones en emergencia y gestión de riesgos "/>
    <s v="ADQUIS. DE BYS"/>
    <s v="02"/>
    <s v="C-2201-0700-24-20203F-2201089-02"/>
    <s v="ADQUIS. DE BYS-SERVICIO DE ASISTENCIA TÉCNICA EN EDUCACIÓN INICIAL,PREESCOLAR, BÁSICA Y MEDIA EN PROCESOS DE GESTIÓN DEL CONOCIMIENTO-FORTALECIMIENTO DE LAS CAPACIDADES TERRITORIALES PARA LA GESTIÓN EDUCATIVA CON ÉNFASIS EN ZONAS RURALES NACIONAL"/>
    <s v="ADQUIS. DE BYS - SERVICIO DE ASISTENCIA TÉCNICA EN EDUCACIÓN INICIAL,PREESCOLAR, BÁSICA Y MEDIA EN PROCESOS DE GESTIÓN DEL CONOCIMIENTO - 2. SEGURIDAD HUMANA Y JUSTICIA SOCIAL / F. GESTIÓN TERRITORIAL EDUCATIVA Y COMUNITARIA"/>
    <x v="1"/>
    <m/>
    <s v="VEPBM-SUB RECURSOSH - "/>
    <s v="2300"/>
    <m/>
    <m/>
    <m/>
    <m/>
    <m/>
    <m/>
    <m/>
    <m/>
    <m/>
    <s v="1.4-Reforma Rural Integral- Educación"/>
    <n v="1000000000"/>
    <m/>
    <m/>
    <m/>
    <m/>
    <m/>
    <m/>
    <m/>
    <m/>
    <m/>
    <m/>
    <m/>
    <m/>
    <m/>
    <m/>
    <m/>
    <m/>
    <m/>
    <m/>
    <m/>
    <m/>
    <m/>
    <m/>
    <s v="2024-920"/>
    <m/>
    <s v="Otro tipo de gasto"/>
    <s v="EscuchaMEN - Cuidado socioemocional docentes"/>
    <s v="LICITACIÓN PÚBLICA"/>
    <s v="Marzo"/>
    <m/>
    <m/>
    <s v="Mes (es)"/>
    <s v="LICITACIÓN PÚBLICA"/>
    <s v="PRESTACIÓN DE SERVICIOS                 "/>
    <s v="PRESUPUESTO DE ENTIDAD NACIONAL"/>
    <n v="1000000000"/>
    <n v="1000000000"/>
    <m/>
    <m/>
  </r>
  <r>
    <s v="VPBM"/>
    <s v="Dirección de Fortalecimiento a la Gestión Territorial"/>
    <x v="6"/>
    <x v="1"/>
    <x v="4"/>
    <x v="2"/>
    <s v="FORTALECIMIENTO DE LAS CAPACIDADES TERRITORIALES PARA LA GESTIÓN EDUCATIVA CON ÉNFASIS EN ZONAS RURALES NACIONAL"/>
    <n v="202300000000418"/>
    <s v="C-2201-0700-24"/>
    <s v="2. SEGURIDAD HUMANA Y JUSTICIA SOCIAL / F. GESTIÓN TERRITORIAL EDUCATIVA Y COMUNITARIA"/>
    <x v="1"/>
    <x v="11"/>
    <x v="8"/>
    <s v="Realizar la consolidación y procesamiento de información relacionada con gestión territorial mediante instrumentos desarrollados y actualizados"/>
    <s v="ADQUIS. DE BYS"/>
    <s v="02"/>
    <s v="C-2201-0700-24-20203F-2201094-02"/>
    <s v="ADQUIS. DE BYS-SERVICIOS DE INFORMACIÓN IMPLEMENTADO PARA LA GESTIÓN DE LA EDUCACIÓN INICIAL Y PREESCOLAR EN CONDICIONES DE CALIDAD-FORTALECIMIENTO DE LAS CAPACIDADES TERRITORIALES PARA LA GESTIÓN EDUCATIVA CON ÉNFASIS EN ZONAS RURALES NACIONAL"/>
    <s v="ADQUIS. DE BYS - SERVICIOS DE INFORMACIÓN IMPLEMENTADO PARA LA GESTIÓN DE LA EDUCACIÓN INICIAL Y PREESCOLAR EN CONDICIONES DE CALIDAD - 2. SEGURIDAD HUMANA Y JUSTICIA SOCIAL / F. GESTIÓN TERRITORIAL EDUCATIVA Y COMUNITARIA"/>
    <x v="1"/>
    <m/>
    <s v="VEPBM-SUB RECURSOSH - "/>
    <s v="2300"/>
    <m/>
    <m/>
    <m/>
    <m/>
    <m/>
    <m/>
    <m/>
    <m/>
    <m/>
    <m/>
    <m/>
    <m/>
    <m/>
    <m/>
    <m/>
    <m/>
    <m/>
    <m/>
    <m/>
    <m/>
    <m/>
    <m/>
    <m/>
    <m/>
    <m/>
    <m/>
    <m/>
    <m/>
    <m/>
    <m/>
    <m/>
    <m/>
    <m/>
    <m/>
    <m/>
    <s v="Otro tipo de gasto"/>
    <s v="Fabrica de software"/>
    <s v="LICITACIÓN PÚBLICA"/>
    <s v="Enero"/>
    <s v="Abril"/>
    <n v="9"/>
    <s v="Mes (es)"/>
    <s v="LICITACIÓN PÚBLICA"/>
    <s v="PRESTACIÓN DE SERVICIOS                 "/>
    <s v="PRESUPUESTO DE ENTIDAD NACIONAL"/>
    <n v="900000000"/>
    <n v="900000000"/>
    <m/>
    <m/>
  </r>
  <r>
    <s v="VPBM"/>
    <s v="Dirección de Fortalecimiento a la Gestión Territorial"/>
    <x v="6"/>
    <x v="4"/>
    <x v="5"/>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2"/>
    <x v="5"/>
    <s v="Desarrollar actividades de bienestar de los docentes de educación inicial, preescolar, básica y media en los diferentes escenarios y actividades  programadas por el sector educativo. "/>
    <s v="ADQUIS. DE BYS"/>
    <s v="02"/>
    <s v="C-2201-0700-23-20203C-2201089-02"/>
    <s v="ADQUIS. DE BYS-SERVICIO DE ASISTENCIA TÉCNICA EN EDUCACIÓN INICIAL, PREESCOLAR, BÁSICA Y MEDIA PARA EL  FORTALECIMIENTO DE LAS CONDICIONES DE BIENESTAR DE LOS DOCENTES Y AGENTES EDUCATIVOS.-FORTALECIMIENTO DE LAS CAPACIDADES Y CONDICIONES DE BIENESTAR QUE DIGNIFIQUEN LA LABOR DOCENTE EN EDUCACIÓN INICIAL, PREESCOLAR, BÁSICA Y MEDIA.   NACIONAL"/>
    <s v="ADQUIS. DE BYS - SERVICIO DE ASISTENCIA TÉCNICA EN EDUCACIÓN INICIAL, PREESCOLAR, BÁSICA Y MEDIA PARA EL  FORTALECIMIENTO DE LAS CONDICIONES DE BIENESTAR DE LOS DOCENTES Y AGENTES EDUCATIVOS. - 2. SEGURIDAD HUMANA Y JUSTICIA SOCIAL / C. DIGNIFICACIÓN, FORMACIÓN Y DESARROLLO DE LA PROFESIÓN DOCENTE PARA UNA EDUCACIÓN DE CALIDAD"/>
    <x v="1"/>
    <m/>
    <s v="VEPBM-SUB RECURSOSH - "/>
    <s v="2300"/>
    <m/>
    <m/>
    <m/>
    <m/>
    <m/>
    <m/>
    <m/>
    <m/>
    <m/>
    <m/>
    <n v="295000000"/>
    <n v="295000000"/>
    <m/>
    <m/>
    <m/>
    <m/>
    <m/>
    <m/>
    <m/>
    <m/>
    <m/>
    <m/>
    <m/>
    <m/>
    <m/>
    <m/>
    <m/>
    <m/>
    <m/>
    <m/>
    <m/>
    <m/>
    <m/>
    <m/>
    <m/>
    <s v="Logistica"/>
    <s v="PRESTACIÓN DE SERVICIOS ESPECIALIZADOS DE OPERADOR LOGÍSTICO PARA LA PLANEACIÓN, ORGANIZACIÓN, PRODUCCIÓN Y EJECUCIÓN DE LOS EVENTOS Y ACTIVIDADES DE CARÁCTER LOCAL, NACIONAL E INTERNACIONAL QUE SE REQUIERAN EN DESARROLLO DE LOS PLANES, PROGRAMAS, PROYECTOS Y METAS DEL MINISTERIO DE EDUCACIÓN NACIONAL._x000a_"/>
    <s v="LICITACIÓN PÚBLICA"/>
    <s v="Enero"/>
    <s v="Abril"/>
    <n v="9"/>
    <s v="Mes (es)"/>
    <s v="SELECCIÓN ABREVIADA / BOLSA DE PRODUCTOS"/>
    <s v="PRESTACIÓN DE SERVICIOS                 "/>
    <s v="PRESUPUESTO DE ENTIDAD NACIONAL"/>
    <n v="10550000000"/>
    <n v="10550000000"/>
    <m/>
    <m/>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375000000"/>
    <n v="375000000"/>
    <m/>
    <m/>
    <m/>
    <m/>
    <m/>
    <m/>
    <m/>
    <m/>
    <m/>
    <m/>
    <m/>
    <m/>
    <m/>
    <m/>
    <m/>
    <m/>
    <m/>
    <m/>
    <m/>
    <m/>
    <m/>
    <m/>
    <m/>
    <s v="Servicios profesionales"/>
    <s v="Fortalecimiento Territorial (Asesoría y Gestión)"/>
    <s v="SERVICIOS DE CONSULTORÍA"/>
    <s v="Enero"/>
    <n v="45397"/>
    <n v="7"/>
    <s v="Mes (es)"/>
    <s v="BM-CONSULT/SELECCION FTE UNICA FIRMA"/>
    <s v="CONSULTORÍA                             "/>
    <s v="RECURSOS DE CRÉDITO"/>
    <n v="295000000"/>
    <n v="295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Fortalecer la gestión educativa y escolar de las ETC y EE con énfasis en zonas rurales en el marco del PEER  alrededor del PEI, PEC o PIER."/>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75000000"/>
    <n v="375000000"/>
    <m/>
    <m/>
    <m/>
    <m/>
    <m/>
    <m/>
    <m/>
    <m/>
    <m/>
    <m/>
    <m/>
    <m/>
    <m/>
    <m/>
    <m/>
    <m/>
    <m/>
    <m/>
    <m/>
    <m/>
    <m/>
    <m/>
    <m/>
    <s v="Servicios profesionales"/>
    <s v="Fortalecimiento Territorial (Asesoría y Gestión)"/>
    <s v="SERVICIOS DE CONSULTORÍA"/>
    <s v="Enero"/>
    <n v="45397"/>
    <n v="7"/>
    <s v="Mes (es)"/>
    <s v="BM-CONSULT/SELECCION FTE UNICA FIRMA"/>
    <s v="CONSULTORÍA                             "/>
    <s v="RECURSOS DE CRÉDITO"/>
    <n v="375000000"/>
    <n v="375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75000000"/>
    <n v="375000000"/>
    <m/>
    <m/>
    <m/>
    <m/>
    <m/>
    <m/>
    <m/>
    <m/>
    <m/>
    <m/>
    <m/>
    <m/>
    <m/>
    <m/>
    <m/>
    <m/>
    <m/>
    <m/>
    <m/>
    <m/>
    <m/>
    <m/>
    <m/>
    <s v="Servicios profesionales"/>
    <s v="Fortalecimiento Territorial (Asesoría y Gestión)"/>
    <s v="SERVICIOS DE CONSULTORÍA"/>
    <s v="Enero"/>
    <n v="45397"/>
    <n v="7"/>
    <s v="Mes (es)"/>
    <s v="BM-CONSULT/SELECCION FTE UNICA FIRMA"/>
    <s v="CONSULTORÍA                             "/>
    <s v="RECURSOS DE CRÉDITO"/>
    <n v="375000000"/>
    <n v="375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37500000"/>
    <n v="137500000"/>
    <m/>
    <m/>
    <m/>
    <m/>
    <m/>
    <m/>
    <m/>
    <m/>
    <m/>
    <m/>
    <m/>
    <m/>
    <m/>
    <m/>
    <m/>
    <m/>
    <m/>
    <m/>
    <m/>
    <m/>
    <m/>
    <m/>
    <m/>
    <s v="Servicios profesionales"/>
    <s v="Fortalecimiento Territorial (Asesoría y Gestión)"/>
    <s v="SERVICIOS DE CONSULTORÍA"/>
    <s v="Enero"/>
    <n v="45397"/>
    <n v="7"/>
    <s v="Mes (es)"/>
    <s v="BM-CONSULT/SELECCION FTE UNICA FIRMA"/>
    <s v="CONSULTORÍA                             "/>
    <s v="RECURSOS DE CRÉDITO"/>
    <n v="375000000"/>
    <n v="375000000"/>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137500000"/>
    <n v="137500000"/>
    <m/>
    <m/>
    <m/>
    <m/>
    <m/>
    <m/>
    <m/>
    <m/>
    <m/>
    <m/>
    <m/>
    <m/>
    <m/>
    <m/>
    <m/>
    <m/>
    <m/>
    <m/>
    <m/>
    <m/>
    <m/>
    <m/>
    <m/>
    <s v="Servicios profesionales"/>
    <s v="Fortalecimiento Territorial (Asesoría y Gestión)"/>
    <s v="SERVICIOS DE CONSULTORÍA"/>
    <s v="Enero"/>
    <n v="45397"/>
    <n v="7"/>
    <s v="Mes (es)"/>
    <s v="BM-CONSULT/SELECCION FTE UNICA FIRMA"/>
    <s v="CONSULTORÍA                             "/>
    <s v="RECURSOS DE CRÉDITO"/>
    <n v="137500000"/>
    <n v="1375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Fortalecer la gestión educativa y escolar de las ETC y EE con énfasis en zonas rurales en el marco del PEER  alrededor del PEI, PEC o PIER."/>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37500000"/>
    <n v="137500000"/>
    <m/>
    <m/>
    <m/>
    <m/>
    <m/>
    <m/>
    <m/>
    <m/>
    <m/>
    <m/>
    <m/>
    <m/>
    <m/>
    <m/>
    <m/>
    <m/>
    <m/>
    <m/>
    <m/>
    <m/>
    <m/>
    <m/>
    <m/>
    <s v="Servicios profesionales"/>
    <s v="Fortalecimiento Territorial (Asesoría y Gestión)"/>
    <s v="SERVICIOS DE CONSULTORÍA"/>
    <s v="Enero"/>
    <n v="45397"/>
    <n v="7"/>
    <s v="Mes (es)"/>
    <s v="BM-CONSULT/SELECCION FTE UNICA FIRMA"/>
    <s v="CONSULTORÍA                             "/>
    <s v="RECURSOS DE CRÉDITO"/>
    <n v="137500000"/>
    <n v="1375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37500000"/>
    <n v="137500000"/>
    <m/>
    <m/>
    <m/>
    <m/>
    <m/>
    <m/>
    <m/>
    <m/>
    <m/>
    <m/>
    <m/>
    <m/>
    <m/>
    <m/>
    <m/>
    <m/>
    <m/>
    <m/>
    <m/>
    <m/>
    <m/>
    <m/>
    <m/>
    <s v="Servicios profesionales"/>
    <s v="Fortalecimiento Territorial (Asesoría y Gestión)"/>
    <s v="SERVICIOS DE CONSULTORÍA"/>
    <s v="Enero"/>
    <n v="45397"/>
    <n v="7"/>
    <s v="Mes (es)"/>
    <s v="BM-CONSULT/SELECCION FTE UNICA FIRMA"/>
    <s v="CONSULTORÍA                             "/>
    <s v="RECURSOS DE CRÉDITO"/>
    <n v="137500000"/>
    <n v="1375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80000000"/>
    <n v="80000000"/>
    <m/>
    <m/>
    <m/>
    <m/>
    <m/>
    <m/>
    <m/>
    <m/>
    <m/>
    <m/>
    <m/>
    <m/>
    <m/>
    <m/>
    <m/>
    <m/>
    <m/>
    <m/>
    <m/>
    <m/>
    <m/>
    <m/>
    <m/>
    <s v="Servicios profesionales"/>
    <s v="Fortalecimiento Territorial (Asesoría y Gestión)"/>
    <s v="SERVICIOS DE CONSULTORÍA"/>
    <s v="Enero"/>
    <n v="45397"/>
    <n v="7"/>
    <s v="Mes (es)"/>
    <s v="BM-CONSULT/SELECCION FTE UNICA FIRMA"/>
    <s v="CONSULTORÍA                             "/>
    <s v="RECURSOS DE CRÉDITO"/>
    <n v="137500000"/>
    <n v="137500000"/>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1214917548.5"/>
    <n v="1214917548.5"/>
    <m/>
    <m/>
    <m/>
    <m/>
    <m/>
    <m/>
    <m/>
    <m/>
    <m/>
    <m/>
    <m/>
    <m/>
    <m/>
    <m/>
    <m/>
    <m/>
    <m/>
    <m/>
    <m/>
    <m/>
    <m/>
    <m/>
    <m/>
    <s v="Servicios profesionales"/>
    <s v="Por programar apoyo técnico"/>
    <s v="SERVICIOS DE CONSULTORÍA"/>
    <s v="Mayo"/>
    <n v="45427"/>
    <n v="6"/>
    <s v="Mes (es)"/>
    <s v="BM-CONSULT/SELECCION FTE UNICA FIRMA"/>
    <s v="CONSULTORÍA                             "/>
    <s v="RECURSOS DE CRÉDITO"/>
    <n v="80000000"/>
    <n v="80000000"/>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1214917548.5"/>
    <n v="1214917548.5"/>
    <m/>
    <m/>
    <m/>
    <m/>
    <m/>
    <m/>
    <m/>
    <m/>
    <m/>
    <m/>
    <m/>
    <m/>
    <m/>
    <m/>
    <m/>
    <m/>
    <m/>
    <m/>
    <m/>
    <m/>
    <m/>
    <m/>
    <m/>
    <s v="Servicios profesionales"/>
    <s v="Fortalecimiento Implementación PEER Zona 1"/>
    <s v="SERVICIOS DE CONSULTORÍA"/>
    <s v="Abril"/>
    <n v="45444"/>
    <n v="6"/>
    <s v="Mes (es)"/>
    <s v="Licitación (Ley 80)"/>
    <s v="CONSULTORÍA                             "/>
    <s v="RECURSOS DE CRÉDITO"/>
    <n v="1214917548.5"/>
    <n v="1214917548.5"/>
    <s v="NO"/>
    <s v="NA"/>
  </r>
  <r>
    <s v="VPBM"/>
    <s v="Dirección de Fortalecimiento a la Gestión Territorial"/>
    <x v="3"/>
    <x v="1"/>
    <x v="4"/>
    <x v="2"/>
    <s v="FORTALECIMIENTO DE LAS CAPACIDADES TERRITORIALES PARA LA GESTIÓN EDUCATIVA CON ÉNFASIS EN ZONAS RURALES NACIONAL"/>
    <n v="202300000000418"/>
    <s v="C-2201-0700-24"/>
    <m/>
    <x v="1"/>
    <x v="10"/>
    <x v="5"/>
    <s v="Fortalecer la gestión educativa y escolar de las ETC y EE con énfasis en zonas rurales en el marco del PEER  alrededor del PEI, PEC o PIER."/>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214917548.5"/>
    <n v="1214917548.5"/>
    <m/>
    <m/>
    <m/>
    <m/>
    <m/>
    <m/>
    <m/>
    <m/>
    <m/>
    <m/>
    <m/>
    <m/>
    <m/>
    <m/>
    <m/>
    <m/>
    <m/>
    <m/>
    <m/>
    <m/>
    <m/>
    <m/>
    <m/>
    <s v="Servicios profesionales"/>
    <s v="Fortalecimiento Implementación PEER Zona 1"/>
    <s v="SERVICIOS DE CONSULTORÍA"/>
    <s v="Abril"/>
    <n v="45444"/>
    <n v="6"/>
    <s v="Mes (es)"/>
    <s v="Licitación (Ley 80)"/>
    <s v="CONSULTORÍA                             "/>
    <s v="RECURSOS DE CRÉDITO"/>
    <n v="1214917548.5"/>
    <n v="1214917548.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214917548.5"/>
    <n v="1214917548.5"/>
    <m/>
    <m/>
    <m/>
    <m/>
    <m/>
    <m/>
    <m/>
    <m/>
    <m/>
    <m/>
    <m/>
    <m/>
    <m/>
    <m/>
    <m/>
    <m/>
    <m/>
    <m/>
    <m/>
    <m/>
    <m/>
    <m/>
    <m/>
    <s v="Servicios profesionales"/>
    <s v="Fortalecimiento Implementación PEER Zona 2"/>
    <s v="SERVICIOS DE CONSULTORÍA"/>
    <s v="Abril"/>
    <n v="45444"/>
    <n v="6"/>
    <s v="Mes (es)"/>
    <s v="Licitación (Ley 80)"/>
    <s v="CONSULTORÍA                             "/>
    <s v="RECURSOS DE CRÉDITO"/>
    <n v="1214917548.5"/>
    <n v="1214917548.5"/>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700000000"/>
    <n v="700000000"/>
    <m/>
    <m/>
    <m/>
    <m/>
    <m/>
    <m/>
    <m/>
    <m/>
    <m/>
    <m/>
    <m/>
    <m/>
    <m/>
    <m/>
    <m/>
    <m/>
    <m/>
    <m/>
    <m/>
    <m/>
    <m/>
    <m/>
    <m/>
    <s v="Servicios profesionales"/>
    <s v="Fortalecimiento Implementación PEER Zona 2"/>
    <s v="SERVICIOS DE CONSULTORÍA"/>
    <s v="Abril"/>
    <n v="45444"/>
    <n v="6"/>
    <s v="Mes (es)"/>
    <s v="Licitación (Ley 80)"/>
    <s v="CONSULTORÍA                             "/>
    <s v="RECURSOS DE CRÉDITO"/>
    <n v="1214917548.5"/>
    <n v="1214917548.5"/>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700000000"/>
    <n v="700000000"/>
    <m/>
    <m/>
    <m/>
    <m/>
    <m/>
    <m/>
    <m/>
    <m/>
    <m/>
    <m/>
    <m/>
    <m/>
    <m/>
    <m/>
    <m/>
    <m/>
    <m/>
    <m/>
    <m/>
    <m/>
    <m/>
    <m/>
    <m/>
    <s v="Servicios profesionales"/>
    <s v="Fortalecimiento Implementación PEER Zona 1"/>
    <s v="SERVICIOS DE CONSULTORÍA"/>
    <s v="Abril"/>
    <n v="45444"/>
    <n v="6"/>
    <s v="Mes (es)"/>
    <s v="Licitación (Ley 80)"/>
    <s v="CONSULTORÍA                             "/>
    <s v="RECURSOS DE CRÉDITO"/>
    <n v="700000000"/>
    <n v="70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Fortalecer la gestión educativa y escolar de las ETC y EE con énfasis en zonas rurales en el marco del PEER  alrededor del PEI, PEC o PIER."/>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700000000"/>
    <n v="700000000"/>
    <m/>
    <m/>
    <m/>
    <m/>
    <m/>
    <m/>
    <m/>
    <m/>
    <m/>
    <m/>
    <m/>
    <m/>
    <m/>
    <m/>
    <m/>
    <m/>
    <m/>
    <m/>
    <m/>
    <m/>
    <m/>
    <m/>
    <m/>
    <s v="Servicios profesionales"/>
    <s v="Fortalecimiento Implementación PEER Zona 1"/>
    <s v="SERVICIOS DE CONSULTORÍA"/>
    <s v="Abril"/>
    <n v="45444"/>
    <n v="6"/>
    <s v="Mes (es)"/>
    <s v="Licitación (Ley 80)"/>
    <s v="CONSULTORÍA                             "/>
    <s v="RECURSOS DE CRÉDITO"/>
    <n v="700000000"/>
    <n v="70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700000000"/>
    <n v="700000000"/>
    <m/>
    <m/>
    <m/>
    <m/>
    <m/>
    <m/>
    <m/>
    <m/>
    <m/>
    <m/>
    <m/>
    <m/>
    <m/>
    <m/>
    <m/>
    <m/>
    <m/>
    <m/>
    <m/>
    <m/>
    <m/>
    <m/>
    <m/>
    <s v="Servicios profesionales"/>
    <s v="Fortalecimiento Implementación PEER Zona 2"/>
    <s v="SERVICIOS DE CONSULTORÍA"/>
    <s v="Abril"/>
    <n v="45444"/>
    <n v="6"/>
    <s v="Mes (es)"/>
    <s v="Licitación (Ley 80)"/>
    <s v="CONSULTORÍA                             "/>
    <s v="RECURSOS DE CRÉDITO"/>
    <n v="700000000"/>
    <n v="70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4748687.5"/>
    <n v="34748687.5"/>
    <m/>
    <m/>
    <m/>
    <m/>
    <m/>
    <m/>
    <m/>
    <m/>
    <n v="34748687.5"/>
    <m/>
    <m/>
    <m/>
    <m/>
    <m/>
    <m/>
    <m/>
    <m/>
    <m/>
    <m/>
    <m/>
    <m/>
    <m/>
    <m/>
    <s v="Servicios profesionales"/>
    <s v="Fortalecimiento Implementación PEER Zona 2"/>
    <s v="SERVICIOS DE CONSULTORÍA"/>
    <s v="Abril"/>
    <n v="45444"/>
    <n v="6"/>
    <s v="Mes (es)"/>
    <s v="Licitación (Ley 80)"/>
    <s v="CONSULTORÍA                             "/>
    <s v="RECURSOS DE CRÉDITO"/>
    <n v="700000000"/>
    <n v="700000000"/>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34748687.5"/>
    <n v="34748687.5"/>
    <m/>
    <m/>
    <m/>
    <m/>
    <m/>
    <m/>
    <m/>
    <m/>
    <n v="34748687.5"/>
    <m/>
    <m/>
    <m/>
    <m/>
    <m/>
    <m/>
    <m/>
    <m/>
    <m/>
    <m/>
    <m/>
    <m/>
    <m/>
    <m/>
    <s v="Servicios profesionales"/>
    <s v="Gestor Territorial 1. (María Angélica Casadiego)"/>
    <s v="SERVICIOS DE CONSULTORÍA"/>
    <s v="Enero"/>
    <n v="45320"/>
    <n v="12"/>
    <s v="Mes (es)"/>
    <s v="BM CONSULT / SELECC DE CONSULT INDIV CONT DIRECTA"/>
    <s v="CONSULTORÍA                             "/>
    <s v="RECURSOS DE CRÉDITO"/>
    <n v="34748687.5"/>
    <n v="34748687.5"/>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34748687.5"/>
    <n v="34748687.5"/>
    <m/>
    <m/>
    <m/>
    <m/>
    <m/>
    <m/>
    <m/>
    <m/>
    <m/>
    <m/>
    <m/>
    <m/>
    <m/>
    <m/>
    <m/>
    <m/>
    <m/>
    <m/>
    <m/>
    <m/>
    <m/>
    <m/>
    <m/>
    <s v="Servicios profesionales"/>
    <s v="Gestor Territorial 1. (María Angélica Casadiego)"/>
    <s v="SERVICIOS DE CONSULTORÍA"/>
    <s v="Enero"/>
    <n v="45320"/>
    <n v="12"/>
    <s v="Mes (es)"/>
    <s v="BM CONSULT / SELECC DE CONSULT INDIV CONT DIRECTA"/>
    <s v="CONSULTORÍA                             "/>
    <s v="RECURSOS DE CRÉDITO"/>
    <n v="34748687.5"/>
    <n v="34748687.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4748687.5"/>
    <n v="34748687.5"/>
    <m/>
    <m/>
    <m/>
    <m/>
    <m/>
    <m/>
    <m/>
    <m/>
    <m/>
    <m/>
    <m/>
    <m/>
    <m/>
    <m/>
    <m/>
    <m/>
    <m/>
    <m/>
    <m/>
    <m/>
    <m/>
    <m/>
    <m/>
    <s v="Servicios profesionales"/>
    <s v="Gestor Territorial 1. (María Angélica Casadiego)"/>
    <s v="SERVICIOS DE CONSULTORÍA"/>
    <s v="Enero"/>
    <n v="45320"/>
    <n v="12"/>
    <s v="Mes (es)"/>
    <s v="BM CONSULT / SELECC DE CONSULT INDIV CONT DIRECTA"/>
    <s v="CONSULTORÍA                             "/>
    <s v="RECURSOS DE CRÉDITO"/>
    <n v="34748687.5"/>
    <n v="34748687.5"/>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1515548.75"/>
    <n v="31515548.75"/>
    <m/>
    <m/>
    <m/>
    <m/>
    <m/>
    <m/>
    <m/>
    <m/>
    <n v="31515548.75"/>
    <m/>
    <m/>
    <m/>
    <m/>
    <m/>
    <m/>
    <m/>
    <m/>
    <m/>
    <m/>
    <m/>
    <m/>
    <m/>
    <m/>
    <s v="Servicios profesionales"/>
    <s v="Gestor Territorial 1. (María Angélica Casadiego)"/>
    <s v="SERVICIOS DE CONSULTORÍA"/>
    <s v="Enero"/>
    <n v="45320"/>
    <n v="12"/>
    <s v="Mes (es)"/>
    <s v="BM CONSULT / SELECC DE CONSULT INDIV CONT DIRECTA"/>
    <s v="CONSULTORÍA                             "/>
    <s v="RECURSOS DE CRÉDITO"/>
    <n v="34748687.5"/>
    <n v="34748687.5"/>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31515548.75"/>
    <n v="31515548.75"/>
    <m/>
    <m/>
    <m/>
    <m/>
    <m/>
    <m/>
    <m/>
    <m/>
    <n v="31515548.75"/>
    <m/>
    <m/>
    <m/>
    <m/>
    <m/>
    <m/>
    <m/>
    <m/>
    <m/>
    <m/>
    <m/>
    <m/>
    <m/>
    <m/>
    <s v="Servicios profesionales"/>
    <s v="Gestor Territorial 2 (Martha Elena Herrera Cifuentes)"/>
    <s v="SERVICIOS DE CONSULTORÍA"/>
    <s v="Enero"/>
    <n v="45318"/>
    <n v="12"/>
    <s v="Mes (es)"/>
    <s v="BM CONSULT / SELECC DE CONSULT INDIV CONT DIRECTA"/>
    <s v="CONSULTORÍA                             "/>
    <s v="RECURSOS DE CRÉDITO"/>
    <n v="31515548.75"/>
    <n v="31515548.75"/>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31515548.75"/>
    <n v="31515548.75"/>
    <m/>
    <m/>
    <m/>
    <m/>
    <m/>
    <m/>
    <m/>
    <m/>
    <m/>
    <m/>
    <m/>
    <m/>
    <m/>
    <m/>
    <m/>
    <m/>
    <m/>
    <m/>
    <m/>
    <m/>
    <m/>
    <m/>
    <m/>
    <s v="Servicios profesionales"/>
    <s v="Gestor Territorial 2 (Martha Elena Herrera Cifuentes)"/>
    <s v="SERVICIOS DE CONSULTORÍA"/>
    <s v="Enero"/>
    <n v="45318"/>
    <n v="12"/>
    <s v="Mes (es)"/>
    <s v="BM CONSULT / SELECC DE CONSULT INDIV CONT DIRECTA"/>
    <s v="CONSULTORÍA                             "/>
    <s v="RECURSOS DE CRÉDITO"/>
    <n v="31515548.75"/>
    <n v="31515548.7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1515548.75"/>
    <n v="31515548.75"/>
    <m/>
    <m/>
    <m/>
    <m/>
    <m/>
    <m/>
    <m/>
    <m/>
    <m/>
    <m/>
    <m/>
    <m/>
    <m/>
    <m/>
    <m/>
    <m/>
    <m/>
    <m/>
    <m/>
    <m/>
    <m/>
    <m/>
    <m/>
    <s v="Servicios profesionales"/>
    <s v="Gestor Territorial 2 (Martha Elena Herrera Cifuentes)"/>
    <s v="SERVICIOS DE CONSULTORÍA"/>
    <s v="Enero"/>
    <n v="45318"/>
    <n v="12"/>
    <s v="Mes (es)"/>
    <s v="BM CONSULT / SELECC DE CONSULT INDIV CONT DIRECTA"/>
    <s v="CONSULTORÍA                             "/>
    <s v="RECURSOS DE CRÉDITO"/>
    <n v="31515548.75"/>
    <n v="31515548.75"/>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46750000"/>
    <n v="46750000"/>
    <m/>
    <m/>
    <m/>
    <m/>
    <m/>
    <m/>
    <m/>
    <m/>
    <n v="46750000"/>
    <m/>
    <m/>
    <m/>
    <m/>
    <m/>
    <m/>
    <m/>
    <m/>
    <m/>
    <m/>
    <m/>
    <m/>
    <m/>
    <m/>
    <s v="Servicios profesionales"/>
    <s v="Gestor Territorial 2 (Martha Elena Herrera Cifuentes)"/>
    <s v="SERVICIOS DE CONSULTORÍA"/>
    <s v="Enero"/>
    <n v="45318"/>
    <n v="12"/>
    <s v="Mes (es)"/>
    <s v="BM CONSULT / SELECC DE CONSULT INDIV CONT DIRECTA"/>
    <s v="CONSULTORÍA                             "/>
    <s v="RECURSOS DE CRÉDITO"/>
    <n v="31515548.75"/>
    <n v="31515548.75"/>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46750000"/>
    <n v="46750000"/>
    <m/>
    <m/>
    <m/>
    <m/>
    <m/>
    <m/>
    <m/>
    <m/>
    <n v="46750000"/>
    <m/>
    <m/>
    <m/>
    <m/>
    <m/>
    <m/>
    <m/>
    <m/>
    <m/>
    <m/>
    <m/>
    <m/>
    <m/>
    <m/>
    <s v="Servicios profesionales"/>
    <s v="Consultor Cobertura Sistemas Información (Iván Alejandro Rocha Carrillo)"/>
    <s v="SERVICIOS DE CONSULTORÍA"/>
    <s v="Enero"/>
    <n v="45318"/>
    <n v="12"/>
    <s v="Mes (es)"/>
    <s v="BM CONSULT / SELECC DE CONSULT INDIV CONT DIRECTA"/>
    <s v="CONSULTORÍA                             "/>
    <s v="RECURSOS DE CRÉDITO"/>
    <n v="46750000"/>
    <n v="46750000"/>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46750000"/>
    <n v="46750000"/>
    <m/>
    <m/>
    <m/>
    <m/>
    <m/>
    <m/>
    <m/>
    <m/>
    <m/>
    <m/>
    <m/>
    <m/>
    <m/>
    <m/>
    <m/>
    <m/>
    <m/>
    <m/>
    <m/>
    <m/>
    <m/>
    <m/>
    <m/>
    <s v="Servicios profesionales"/>
    <s v="Consultor Cobertura Sistemas Información (Iván Alejandro Rocha Carrillo)"/>
    <s v="SERVICIOS DE CONSULTORÍA"/>
    <s v="Enero"/>
    <n v="45318"/>
    <n v="12"/>
    <s v="Mes (es)"/>
    <s v="BM CONSULT / SELECC DE CONSULT INDIV CONT DIRECTA"/>
    <s v="CONSULTORÍA                             "/>
    <s v="RECURSOS DE CRÉDITO"/>
    <n v="46750000"/>
    <n v="4675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46750000"/>
    <n v="46750000"/>
    <m/>
    <m/>
    <m/>
    <m/>
    <m/>
    <m/>
    <m/>
    <m/>
    <m/>
    <m/>
    <m/>
    <m/>
    <m/>
    <m/>
    <m/>
    <m/>
    <m/>
    <m/>
    <m/>
    <m/>
    <m/>
    <m/>
    <m/>
    <s v="Servicios profesionales"/>
    <s v="Consultor Cobertura Sistemas Información (Iván Alejandro Rocha Carrillo)"/>
    <s v="SERVICIOS DE CONSULTORÍA"/>
    <s v="Enero"/>
    <n v="45318"/>
    <n v="12"/>
    <s v="Mes (es)"/>
    <s v="BM CONSULT / SELECC DE CONSULT INDIV CONT DIRECTA"/>
    <s v="CONSULTORÍA                             "/>
    <s v="RECURSOS DE CRÉDITO"/>
    <n v="46750000"/>
    <n v="4675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4683000"/>
    <n v="34683000"/>
    <m/>
    <m/>
    <m/>
    <m/>
    <m/>
    <m/>
    <m/>
    <m/>
    <n v="34683000"/>
    <m/>
    <m/>
    <m/>
    <m/>
    <m/>
    <m/>
    <m/>
    <m/>
    <m/>
    <m/>
    <m/>
    <m/>
    <m/>
    <m/>
    <s v="Servicios profesionales"/>
    <s v="Consultor Cobertura Sistemas Información (Iván Alejandro Rocha Carrillo)"/>
    <s v="SERVICIOS DE CONSULTORÍA"/>
    <s v="Enero"/>
    <n v="45318"/>
    <n v="12"/>
    <s v="Mes (es)"/>
    <s v="BM CONSULT / SELECC DE CONSULT INDIV CONT DIRECTA"/>
    <s v="CONSULTORÍA                             "/>
    <s v="RECURSOS DE CRÉDITO"/>
    <n v="46750000"/>
    <n v="46750000"/>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34683000"/>
    <n v="34683000"/>
    <m/>
    <m/>
    <m/>
    <m/>
    <m/>
    <m/>
    <m/>
    <m/>
    <n v="34683000"/>
    <m/>
    <m/>
    <m/>
    <m/>
    <m/>
    <m/>
    <m/>
    <m/>
    <m/>
    <m/>
    <m/>
    <m/>
    <m/>
    <m/>
    <s v="Servicios profesionales"/>
    <s v="Consultor Despacho VEPBM"/>
    <s v="SERVICIOS DE CONSULTORÍA"/>
    <s v="Enero"/>
    <n v="45318"/>
    <n v="12"/>
    <s v="Mes (es)"/>
    <s v="BM CONSULT / SELECC DE CONSULT INDIV COMP 3HV"/>
    <s v="CONSULTORÍA                             "/>
    <s v="RECURSOS DE CRÉDITO"/>
    <n v="34683000"/>
    <n v="34683000"/>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34683000"/>
    <n v="34683000"/>
    <m/>
    <m/>
    <m/>
    <m/>
    <m/>
    <m/>
    <m/>
    <m/>
    <m/>
    <m/>
    <m/>
    <m/>
    <m/>
    <m/>
    <m/>
    <m/>
    <m/>
    <m/>
    <m/>
    <m/>
    <m/>
    <m/>
    <m/>
    <s v="Servicios profesionales"/>
    <s v="Consultor Despacho VEPBM"/>
    <s v="SERVICIOS DE CONSULTORÍA"/>
    <s v="Enero"/>
    <n v="45318"/>
    <n v="12"/>
    <s v="Mes (es)"/>
    <s v="BM CONSULT / SELECC DE CONSULT INDIV COMP 3HV"/>
    <s v="CONSULTORÍA                             "/>
    <s v="RECURSOS DE CRÉDITO"/>
    <n v="34683000"/>
    <n v="34683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4683000"/>
    <n v="34683000"/>
    <m/>
    <m/>
    <m/>
    <m/>
    <m/>
    <m/>
    <m/>
    <m/>
    <m/>
    <m/>
    <m/>
    <m/>
    <m/>
    <m/>
    <m/>
    <m/>
    <m/>
    <m/>
    <m/>
    <m/>
    <m/>
    <m/>
    <m/>
    <s v="Servicios profesionales"/>
    <s v="Consultor Despacho VEPBM"/>
    <s v="SERVICIOS DE CONSULTORÍA"/>
    <s v="Enero"/>
    <n v="45318"/>
    <n v="12"/>
    <s v="Mes (es)"/>
    <s v="BM CONSULT / SELECC DE CONSULT INDIV COMP 3HV"/>
    <s v="CONSULTORÍA                             "/>
    <s v="RECURSOS DE CRÉDITO"/>
    <n v="34683000"/>
    <n v="34683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43666463.75"/>
    <n v="43666463.75"/>
    <m/>
    <m/>
    <m/>
    <m/>
    <m/>
    <m/>
    <m/>
    <m/>
    <m/>
    <m/>
    <m/>
    <m/>
    <m/>
    <m/>
    <m/>
    <m/>
    <m/>
    <m/>
    <m/>
    <m/>
    <m/>
    <m/>
    <m/>
    <s v="Servicios profesionales"/>
    <s v="Consultor Despacho VEPBM"/>
    <s v="SERVICIOS DE CONSULTORÍA"/>
    <s v="Enero"/>
    <n v="45318"/>
    <n v="12"/>
    <s v="Mes (es)"/>
    <s v="BM CONSULT / SELECC DE CONSULT INDIV COMP 3HV"/>
    <s v="CONSULTORÍA                             "/>
    <s v="RECURSOS DE CRÉDITO"/>
    <n v="34683000"/>
    <n v="34683000"/>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43666463.75"/>
    <n v="43666463.75"/>
    <m/>
    <m/>
    <m/>
    <m/>
    <m/>
    <m/>
    <m/>
    <m/>
    <m/>
    <m/>
    <m/>
    <m/>
    <m/>
    <m/>
    <m/>
    <m/>
    <m/>
    <m/>
    <m/>
    <m/>
    <m/>
    <m/>
    <m/>
    <s v="Servicios profesionales"/>
    <s v="Por programar apoyo técnico"/>
    <s v="SERVICIOS DE CONSULTORÍA"/>
    <s v="Mayo"/>
    <n v="45413"/>
    <n v="7"/>
    <s v="Mes (es)"/>
    <s v="BM CONSULT / SELECC DE CONSULT INDIV COMP 3HV"/>
    <s v="CONSULTORÍA                             "/>
    <s v="RECURSOS DE CRÉDITO"/>
    <n v="43666463.75"/>
    <n v="43666463.75"/>
    <s v="NO"/>
    <s v="NA"/>
  </r>
  <r>
    <s v="VPBM"/>
    <s v="Dirección de Fortalecimiento a la Gestión Territorial"/>
    <x v="3"/>
    <x v="1"/>
    <x v="4"/>
    <x v="2"/>
    <s v="FORTALECIMIENTO DE LAS CAPACIDADES TERRITORIALES PARA LA GESTIÓN EDUCATIVA CON ÉNFASIS EN ZONAS RURALES NACIONAL"/>
    <n v="202300000000418"/>
    <s v="C-2201-0700-24"/>
    <m/>
    <x v="1"/>
    <x v="10"/>
    <x v="5"/>
    <s v="Fortalecer la gestión educativa y escolar de las ETC y EE con énfasis en zonas rurales en el marco del PEER  alrededor del PEI, PEC o PIER."/>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43666463.75"/>
    <n v="43666463.75"/>
    <m/>
    <m/>
    <m/>
    <m/>
    <m/>
    <m/>
    <m/>
    <m/>
    <m/>
    <m/>
    <m/>
    <m/>
    <m/>
    <m/>
    <m/>
    <m/>
    <m/>
    <m/>
    <m/>
    <m/>
    <m/>
    <m/>
    <m/>
    <s v="Servicios profesionales"/>
    <s v="Por programar apoyo técnico"/>
    <s v="SERVICIOS DE CONSULTORÍA"/>
    <s v="Mayo"/>
    <n v="45413"/>
    <n v="7"/>
    <s v="Mes (es)"/>
    <s v="BM CONSULT / SELECC DE CONSULT INDIV COMP 3HV"/>
    <s v="CONSULTORÍA                             "/>
    <s v="RECURSOS DE CRÉDITO"/>
    <n v="43666463.75"/>
    <n v="43666463.7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43666463.75"/>
    <n v="43666463.75"/>
    <m/>
    <m/>
    <m/>
    <m/>
    <m/>
    <m/>
    <m/>
    <m/>
    <m/>
    <m/>
    <m/>
    <m/>
    <m/>
    <m/>
    <m/>
    <m/>
    <m/>
    <m/>
    <m/>
    <m/>
    <m/>
    <m/>
    <m/>
    <s v="Servicios profesionales"/>
    <s v="Por programar apoyo técnico"/>
    <s v="SERVICIOS DE CONSULTORÍA"/>
    <s v="Mayo"/>
    <n v="45413"/>
    <n v="7"/>
    <s v="Mes (es)"/>
    <s v="BM CONSULT / SELECC DE CONSULT INDIV COMP 3HV"/>
    <s v="CONSULTORÍA                             "/>
    <s v="RECURSOS DE CRÉDITO"/>
    <n v="43666463.75"/>
    <n v="43666463.75"/>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4224854"/>
    <n v="34224854"/>
    <m/>
    <m/>
    <m/>
    <m/>
    <m/>
    <m/>
    <m/>
    <m/>
    <m/>
    <m/>
    <m/>
    <m/>
    <m/>
    <m/>
    <m/>
    <m/>
    <m/>
    <m/>
    <m/>
    <m/>
    <m/>
    <m/>
    <m/>
    <s v="Servicios profesionales"/>
    <s v="Por programar apoyo técnico"/>
    <s v="SERVICIOS DE CONSULTORÍA"/>
    <s v="Mayo"/>
    <n v="45413"/>
    <n v="7"/>
    <s v="Mes (es)"/>
    <s v="BM CONSULT / SELECC DE CONSULT INDIV CONT DIRECTA"/>
    <s v="CONSULTORÍA                             "/>
    <s v="RECURSOS DE CRÉDITO"/>
    <n v="43666463.75"/>
    <n v="43666463.75"/>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34224854"/>
    <n v="34224854"/>
    <m/>
    <m/>
    <m/>
    <m/>
    <m/>
    <m/>
    <m/>
    <m/>
    <m/>
    <m/>
    <m/>
    <m/>
    <m/>
    <m/>
    <m/>
    <m/>
    <m/>
    <m/>
    <m/>
    <m/>
    <m/>
    <m/>
    <m/>
    <s v="Viáticos"/>
    <s v="VIATICOS C1"/>
    <s v="SERVICIOS DE NO CONSULTORÍA"/>
    <s v="Enero"/>
    <n v="45292"/>
    <n v="12"/>
    <s v="Mes (es)"/>
    <s v="N/A"/>
    <s v="NA"/>
    <s v="RECURSOS DE CRÉDITO"/>
    <n v="34224854"/>
    <n v="34224854"/>
    <s v="NO"/>
    <s v="NA"/>
  </r>
  <r>
    <s v="VPBM"/>
    <s v="Dirección de Fortalecimiento a la Gestión Territorial"/>
    <x v="3"/>
    <x v="1"/>
    <x v="4"/>
    <x v="2"/>
    <s v="FORTALECIMIENTO DE LAS CAPACIDADES TERRITORIALES PARA LA GESTIÓN EDUCATIVA CON ÉNFASIS EN ZONAS RURALES NACIONAL"/>
    <n v="202300000000418"/>
    <s v="C-2201-0700-24"/>
    <m/>
    <x v="1"/>
    <x v="10"/>
    <x v="5"/>
    <s v="Fortalecer la gestión educativa y escolar de las ETC y EE con énfasis en zonas rurales en el marco del PEER  alrededor del PEI, PEC o PIER."/>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4224854"/>
    <n v="34224854"/>
    <m/>
    <m/>
    <m/>
    <m/>
    <m/>
    <m/>
    <m/>
    <m/>
    <m/>
    <m/>
    <m/>
    <m/>
    <m/>
    <m/>
    <m/>
    <m/>
    <m/>
    <m/>
    <m/>
    <m/>
    <m/>
    <m/>
    <m/>
    <s v="Viáticos"/>
    <s v="VIATICOS C1"/>
    <s v="SERVICIOS DE NO CONSULTORÍA"/>
    <s v="Enero"/>
    <n v="45292"/>
    <n v="12"/>
    <s v="Mes (es)"/>
    <s v="N/A"/>
    <s v="NA"/>
    <s v="RECURSOS DE CRÉDITO"/>
    <n v="34224854"/>
    <n v="34224854"/>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4224854"/>
    <n v="34224854"/>
    <m/>
    <m/>
    <m/>
    <m/>
    <m/>
    <m/>
    <m/>
    <m/>
    <m/>
    <m/>
    <m/>
    <m/>
    <m/>
    <m/>
    <m/>
    <m/>
    <m/>
    <m/>
    <m/>
    <m/>
    <m/>
    <m/>
    <m/>
    <s v="Viáticos"/>
    <s v="VIATICOS C1"/>
    <s v="SERVICIOS DE NO CONSULTORÍA"/>
    <s v="Enero"/>
    <n v="45292"/>
    <n v="12"/>
    <s v="Mes (es)"/>
    <s v="N/A"/>
    <s v="NA"/>
    <s v="RECURSOS DE CRÉDITO"/>
    <n v="34224854"/>
    <n v="34224854"/>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60030172.61000001"/>
    <n v="360030172.61000001"/>
    <m/>
    <m/>
    <n v="360030172.61000001"/>
    <m/>
    <m/>
    <m/>
    <m/>
    <m/>
    <m/>
    <m/>
    <m/>
    <m/>
    <m/>
    <m/>
    <m/>
    <m/>
    <m/>
    <m/>
    <m/>
    <m/>
    <m/>
    <m/>
    <m/>
    <s v="Viáticos"/>
    <s v="VIATICOS C1"/>
    <s v="SERVICIOS DE NO CONSULTORÍA"/>
    <s v="Enero"/>
    <n v="45292"/>
    <n v="12"/>
    <s v="Mes (es)"/>
    <s v="N/A"/>
    <s v="NA"/>
    <s v="RECURSOS DE CRÉDITO"/>
    <n v="34224854"/>
    <n v="34224854"/>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2500000000"/>
    <n v="2500000000"/>
    <m/>
    <m/>
    <n v="2500000000"/>
    <m/>
    <m/>
    <m/>
    <m/>
    <m/>
    <m/>
    <m/>
    <m/>
    <m/>
    <m/>
    <m/>
    <m/>
    <m/>
    <m/>
    <m/>
    <m/>
    <m/>
    <m/>
    <m/>
    <m/>
    <s v="Servicios profesionales"/>
    <s v="Adición al Fondo SIMES"/>
    <s v="SERVICIOS DE CONSULTORÍA"/>
    <s v="Mayo"/>
    <n v="45427"/>
    <n v="6"/>
    <s v="Mes (es)"/>
    <s v="Transferencia"/>
    <s v="CONVENIO INTERADMINISTRATIVO"/>
    <s v="RECURSOS DE CRÉDITO"/>
    <n v="360030172.61000001"/>
    <n v="360030172.61000001"/>
    <s v="NO"/>
    <s v="NA"/>
  </r>
  <r>
    <s v="VPBM"/>
    <s v="Dirección de Fortalecimiento a la Gestión Territorial"/>
    <x v="3"/>
    <x v="1"/>
    <x v="4"/>
    <x v="2"/>
    <s v="FORTALECIMIENTO DE LAS CAPACIDADES TERRITORIALES PARA LA GESTIÓN EDUCATIVA CON ÉNFASIS EN ZONAS RURALES NACIONAL"/>
    <n v="202300000000418"/>
    <s v="C-2201-0700-24"/>
    <m/>
    <x v="5"/>
    <x v="7"/>
    <x v="5"/>
    <s v="Acompañar a las secretarias de educación y establecimientos educativos en el conocimiento, diseño e implementación de estrategias educativas que enriquezcan el curriculo y el PEI  el PIER y el PEC."/>
    <s v="ADQUISICIÓN DE BIENES  Y SERVICIOS"/>
    <s v="02"/>
    <s v="C-2201-0700-24-20203G-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2500000000"/>
    <n v="2500000000"/>
    <m/>
    <m/>
    <n v="159774751.77999985"/>
    <m/>
    <m/>
    <m/>
    <m/>
    <m/>
    <m/>
    <m/>
    <m/>
    <m/>
    <m/>
    <m/>
    <m/>
    <m/>
    <m/>
    <m/>
    <m/>
    <m/>
    <m/>
    <m/>
    <m/>
    <s v="Servicios profesionales"/>
    <s v="Adición al Fondo SIMES"/>
    <s v="SERVICIOS DE CONSULTORÍA"/>
    <s v="Mayo"/>
    <n v="45427"/>
    <n v="6"/>
    <s v="Mes (es)"/>
    <s v="Transferencia"/>
    <s v="CONVENIO INTERADMINISTRATIVO"/>
    <s v="RECURSOS DE CRÉDITO"/>
    <n v="2500000000"/>
    <n v="2500000000"/>
    <s v="NO"/>
    <s v="NA"/>
  </r>
  <r>
    <s v="VPBM"/>
    <s v="Dirección de Fortalecimiento a la Gestión Territorial"/>
    <x v="3"/>
    <x v="1"/>
    <x v="4"/>
    <x v="2"/>
    <s v="FORTALECIMIENTO DE LAS CAPACIDADES TERRITORIALES PARA LA GESTIÓN EDUCATIVA CON ÉNFASIS EN ZONAS RURALES NACIONAL"/>
    <n v="202300000000418"/>
    <s v="C-2201-0700-24"/>
    <m/>
    <x v="5"/>
    <x v="10"/>
    <x v="5"/>
    <s v="Apoyar en la implementación de estrategias de fortalecimiento de la gestión institucional y la articulación de procesos de planeación territorial en materia educativa."/>
    <s v="ADQUISICIÓN DE BIENES  Y SERVICIOS"/>
    <s v="02"/>
    <s v="C-2201-0700-24-20203G-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360030172.61000001"/>
    <n v="360030172.61000001"/>
    <m/>
    <m/>
    <n v="360030172.61000001"/>
    <m/>
    <m/>
    <m/>
    <m/>
    <m/>
    <m/>
    <m/>
    <m/>
    <m/>
    <m/>
    <m/>
    <m/>
    <m/>
    <m/>
    <m/>
    <m/>
    <m/>
    <m/>
    <m/>
    <m/>
    <s v="Servicios profesionales"/>
    <s v="Adición al Fondo SIMES"/>
    <s v="SERVICIOS DE CONSULTORÍA"/>
    <s v="Mayo"/>
    <n v="45427"/>
    <n v="6"/>
    <s v="Mes (es)"/>
    <s v="Transferencia"/>
    <s v="CONVENIO INTERADMINISTRATIVO"/>
    <s v="RECURSOS DE CRÉDITO"/>
    <n v="2500000000"/>
    <n v="250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n v="1970000000"/>
    <m/>
    <m/>
    <m/>
    <m/>
    <m/>
    <n v="1970000000"/>
    <m/>
    <m/>
    <m/>
    <m/>
    <m/>
    <m/>
    <m/>
    <m/>
    <m/>
    <m/>
    <m/>
    <m/>
    <m/>
    <m/>
    <s v="Servicios profesionales"/>
    <s v="Adición al Fondo SIMES"/>
    <s v="SERVICIOS DE CONSULTORÍA"/>
    <s v="Mayo"/>
    <n v="45427"/>
    <n v="6"/>
    <s v="Mes (es)"/>
    <s v="Transferencia"/>
    <s v="CONVENIO INTERADMINISTRATIVO"/>
    <s v="RECURSOS DE CRÉDITO"/>
    <n v="360030172.61000001"/>
    <n v="360030172.61000001"/>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73157879.409999996"/>
    <n v="73157879.409999996"/>
    <m/>
    <m/>
    <m/>
    <m/>
    <m/>
    <m/>
    <m/>
    <m/>
    <n v="73157879.409999996"/>
    <m/>
    <m/>
    <m/>
    <m/>
    <m/>
    <m/>
    <m/>
    <m/>
    <m/>
    <m/>
    <m/>
    <m/>
    <m/>
    <m/>
    <s v="Servicios profesionales"/>
    <s v="Modelo de Educación Inicial Rural (Lazos)"/>
    <s v="SERVICIOS DE CONSULTORÍA"/>
    <s v="Enero"/>
    <n v="45383"/>
    <n v="8"/>
    <s v="Mes (es)"/>
    <s v="BM-CONSULT/SELECCION FTE UNICA FIRMA"/>
    <s v="CONSULTORÍA                             "/>
    <s v="RECURSOS DE CRÉDITO"/>
    <n v="1970000000"/>
    <n v="1970000000"/>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992537419.59000003"/>
    <n v="992537419.59000003"/>
    <m/>
    <m/>
    <n v="992537419.59000003"/>
    <m/>
    <m/>
    <m/>
    <m/>
    <m/>
    <n v="992537419.59000003"/>
    <m/>
    <m/>
    <m/>
    <m/>
    <m/>
    <m/>
    <m/>
    <m/>
    <m/>
    <m/>
    <m/>
    <m/>
    <m/>
    <m/>
    <s v="Servicios profesionales"/>
    <s v="Por programar Gestores"/>
    <s v="SERVICIOS DE CONSULTORÍA"/>
    <s v="Mayo"/>
    <n v="45413"/>
    <n v="7"/>
    <s v="Mes (es)"/>
    <s v="BM-CONSULT / SELECC CONSULTOR INDIV COMP 3HV"/>
    <s v="CONSULTORÍA                             "/>
    <s v="RECURSOS DE CRÉDITO"/>
    <n v="73157879.409999996"/>
    <n v="73157879.409999996"/>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2807462580.4099998"/>
    <n v="2807462580.4099998"/>
    <m/>
    <m/>
    <n v="2807462580.4099998"/>
    <m/>
    <m/>
    <m/>
    <m/>
    <m/>
    <n v="2807462580.4099998"/>
    <m/>
    <m/>
    <m/>
    <m/>
    <m/>
    <m/>
    <m/>
    <m/>
    <m/>
    <m/>
    <m/>
    <m/>
    <m/>
    <m/>
    <s v="Servicios profesionales"/>
    <s v="Implementar estrategia de educación inicial en zonas rurales Región 1, 2 Y 3"/>
    <s v="SERVICIOS DE CONSULTORÍA"/>
    <s v="Abril"/>
    <n v="45427"/>
    <n v="6"/>
    <s v="Mes (es)"/>
    <s v="Licitación (Ley 80)"/>
    <s v="CONSULTORÍA                             "/>
    <s v="RECURSOS DE CRÉDITO"/>
    <n v="992537419.59000003"/>
    <n v="992537419.59000003"/>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m/>
    <m/>
    <m/>
    <m/>
    <m/>
    <m/>
    <m/>
    <m/>
    <n v="1617142857"/>
    <n v="1617142857"/>
    <m/>
    <m/>
    <n v="1617142857"/>
    <m/>
    <m/>
    <m/>
    <m/>
    <m/>
    <n v="1617142857"/>
    <m/>
    <m/>
    <m/>
    <m/>
    <m/>
    <m/>
    <m/>
    <m/>
    <m/>
    <m/>
    <m/>
    <m/>
    <m/>
    <m/>
    <s v="Servicios profesionales"/>
    <s v="Implementar estrategia de educación inicial en zonas rurales Región 1, 2 Y 3"/>
    <s v="SERVICIOS DE CONSULTORÍA"/>
    <s v="Abril"/>
    <n v="45427"/>
    <n v="6"/>
    <s v="Mes (es)"/>
    <s v="Licitación (Ley 80)"/>
    <s v="CONSULTORÍA                             "/>
    <s v="RECURSOS DE CRÉDITO"/>
    <n v="2807462580.4099998"/>
    <n v="2807462580.4099998"/>
    <s v="NO"/>
    <s v="NA"/>
  </r>
  <r>
    <s v="VPBM"/>
    <s v="Dirección de Fortalecimiento a la Gestión Territorial"/>
    <x v="3"/>
    <x v="1"/>
    <x v="1"/>
    <x v="2"/>
    <s v="FORTALECIMIENTO DE LAS CAPACIDADES TERRITORIALES PARA LA GESTIÓN EDUCATIVA CON ÉNFASIS EN ZONAS RURALES NACIONAL"/>
    <n v="202300000000418"/>
    <s v="C-2201-0700-24"/>
    <m/>
    <x v="1"/>
    <x v="13"/>
    <x v="9"/>
    <s v="Acompañar a Establecimientos Educativos en la ampliación y cualificación de la educación inicial,  en territorios rurales y rurales dispersos. "/>
    <s v="ADQUISICIÓN DE BIENES  Y SERVICIOS"/>
    <s v="02"/>
    <s v="C-2201-0700-24-20203F-2201037-02"/>
    <s v="ADQUISICIÓN DE BIENES  Y SERVICIOS-SERVICIO DE ATENCIÓN INTEGRAL PARA LA PRIMERA INFANCIA -FORTALECIMIENTO DE LAS CAPACIDADES TERRITORIALES PARA LA GESTIÓN EDUCATIVA CON ÉNFASIS EN ZONAS RURALES NACIONAL"/>
    <m/>
    <x v="3"/>
    <n v="2200"/>
    <m/>
    <m/>
    <m/>
    <m/>
    <n v="840000000"/>
    <m/>
    <m/>
    <m/>
    <m/>
    <m/>
    <m/>
    <m/>
    <n v="840000000"/>
    <n v="840000000"/>
    <m/>
    <m/>
    <m/>
    <m/>
    <m/>
    <m/>
    <m/>
    <m/>
    <n v="840000000"/>
    <m/>
    <m/>
    <m/>
    <m/>
    <m/>
    <m/>
    <m/>
    <m/>
    <m/>
    <m/>
    <m/>
    <m/>
    <m/>
    <m/>
    <s v="Servicios profesionales"/>
    <s v="Implementar estrategia de educación inicial en zonas rurales Región 1, 2 Y 3"/>
    <s v="SERVICIOS DE CONSULTORÍA"/>
    <s v="Abril"/>
    <n v="45427"/>
    <n v="6"/>
    <s v="Mes (es)"/>
    <s v="Licitación (Ley 80)"/>
    <s v="CONSULTORÍA                             "/>
    <s v="RECURSOS DE CRÉDITO"/>
    <n v="1617142857"/>
    <n v="1617142857"/>
    <s v="NO"/>
    <s v="NA"/>
  </r>
  <r>
    <s v="VPBM"/>
    <s v="Dirección de Fortalecimiento a la Gestión Territorial"/>
    <x v="3"/>
    <x v="1"/>
    <x v="4"/>
    <x v="2"/>
    <s v="FORTALECIMIENTO DE LAS CAPACIDADES TERRITORIALES PARA LA GESTIÓN EDUCATIVA CON ÉNFASIS EN ZONAS RURALES NACIONAL"/>
    <n v="202300000000418"/>
    <s v="C-2201-0700-24"/>
    <m/>
    <x v="1"/>
    <x v="10"/>
    <x v="5"/>
    <s v="Acompañar la formulación y ejecución de proyectos educativos comunitarios propios e interculturales, y proyectos educativos de educación rural- PIER. (PEC-CONTCEPI)"/>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n v="357142857"/>
    <m/>
    <m/>
    <m/>
    <m/>
    <m/>
    <m/>
    <m/>
    <n v="357142857"/>
    <n v="357142857"/>
    <m/>
    <m/>
    <m/>
    <m/>
    <m/>
    <m/>
    <m/>
    <m/>
    <n v="357142857"/>
    <m/>
    <m/>
    <m/>
    <m/>
    <m/>
    <m/>
    <m/>
    <m/>
    <m/>
    <m/>
    <m/>
    <m/>
    <m/>
    <m/>
    <s v="Servicios profesionales"/>
    <s v="Implementar estrategia primera infancia con pueblos y comunidades etnicas (5 contratos aproximadamente)"/>
    <s v="SERVICIOS DE CONSULTORÍA"/>
    <s v="Mayo"/>
    <n v="45427"/>
    <n v="6"/>
    <s v="Mes (es)"/>
    <s v="BM-CONSULT/SELECCION FTE UNICA FIRMA"/>
    <s v="CONSULTORÍA                             "/>
    <s v="RECURSOS DE CRÉDITO"/>
    <n v="840000000"/>
    <n v="84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compañar la formulación y ejecución de proyectos educativos comunitarios propios e interculturales, y proyectos educativos de educación rural- PIER. (PEC-CONTCEPI)"/>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n v="357142857"/>
    <m/>
    <m/>
    <m/>
    <m/>
    <m/>
    <m/>
    <m/>
    <n v="357142857"/>
    <n v="357142857"/>
    <m/>
    <m/>
    <m/>
    <m/>
    <m/>
    <m/>
    <m/>
    <m/>
    <n v="357142857"/>
    <m/>
    <m/>
    <m/>
    <m/>
    <m/>
    <m/>
    <m/>
    <m/>
    <m/>
    <m/>
    <m/>
    <m/>
    <m/>
    <m/>
    <s v="Servicios profesionales"/>
    <s v="Primera infancia con los pueblos étnicos. Fase Ejecución. (Cabildo Indígenas del Resguardo de Guambia)"/>
    <s v="SERVICIOS DE CONSULTORÍA"/>
    <s v="Mayo"/>
    <n v="45427"/>
    <n v="6"/>
    <s v="Mes (es)"/>
    <s v="BM-CONSULT/SELECCION FTE UNICA FIRMA"/>
    <s v="CONSULTORÍA                             "/>
    <s v="RECURSOS DE CRÉDITO"/>
    <n v="357142857"/>
    <n v="357142857"/>
    <s v="NO"/>
    <s v="NA"/>
  </r>
  <r>
    <s v="VPBM"/>
    <s v="Dirección de Fortalecimiento a la Gestión Territorial"/>
    <x v="3"/>
    <x v="1"/>
    <x v="4"/>
    <x v="2"/>
    <s v="FORTALECIMIENTO DE LAS CAPACIDADES TERRITORIALES PARA LA GESTIÓN EDUCATIVA CON ÉNFASIS EN ZONAS RURALES NACIONAL"/>
    <n v="202300000000418"/>
    <s v="C-2201-0700-24"/>
    <m/>
    <x v="1"/>
    <x v="10"/>
    <x v="5"/>
    <s v="Acompañar la formulación y ejecución de proyectos educativos comunitarios propios e interculturales, y proyectos educativos de educación rural- PIER. (PEC-CONTCEPI)"/>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n v="357142857"/>
    <m/>
    <m/>
    <m/>
    <m/>
    <m/>
    <m/>
    <m/>
    <n v="357142857"/>
    <n v="357142857"/>
    <m/>
    <m/>
    <m/>
    <m/>
    <m/>
    <m/>
    <m/>
    <m/>
    <n v="357142857"/>
    <m/>
    <m/>
    <m/>
    <m/>
    <m/>
    <m/>
    <m/>
    <m/>
    <m/>
    <m/>
    <m/>
    <m/>
    <m/>
    <m/>
    <s v="Servicios profesionales"/>
    <s v="Primera infancia con los pueblos étnicos. Fase Ejecución. (Asociación de Autoridades Tradicionales Mesa Permanente de Trabajo por el Pueblo Cofán y Cabildos indígenas pertenecientes)"/>
    <s v="SERVICIOS DE CONSULTORÍA"/>
    <s v="Mayo"/>
    <n v="45427"/>
    <n v="6"/>
    <s v="Mes (es)"/>
    <s v="BM-CONSULT/SELECCION FTE UNICA FIRMA"/>
    <s v="CONSULTORÍA                             "/>
    <s v="RECURSOS DE CRÉDITO"/>
    <n v="357142857"/>
    <n v="357142857"/>
    <s v="NO"/>
    <s v="NA"/>
  </r>
  <r>
    <s v="VPBM"/>
    <s v="Dirección de Fortalecimiento a la Gestión Territorial"/>
    <x v="3"/>
    <x v="1"/>
    <x v="4"/>
    <x v="2"/>
    <s v="FORTALECIMIENTO DE LAS CAPACIDADES TERRITORIALES PARA LA GESTIÓN EDUCATIVA CON ÉNFASIS EN ZONAS RURALES NACIONAL"/>
    <n v="202300000000418"/>
    <s v="C-2201-0700-24"/>
    <m/>
    <x v="1"/>
    <x v="10"/>
    <x v="5"/>
    <s v="Acompañar la formulación y ejecución de proyectos educativos comunitarios propios e interculturales, y proyectos educativos de educación rural- PIER. (PEC-CONTCEPI)"/>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n v="357142857"/>
    <m/>
    <m/>
    <m/>
    <m/>
    <m/>
    <m/>
    <m/>
    <n v="357142857"/>
    <n v="357142857"/>
    <m/>
    <m/>
    <m/>
    <m/>
    <m/>
    <m/>
    <m/>
    <m/>
    <n v="357142857"/>
    <m/>
    <m/>
    <m/>
    <m/>
    <m/>
    <m/>
    <m/>
    <m/>
    <m/>
    <m/>
    <m/>
    <m/>
    <m/>
    <m/>
    <s v="Servicios profesionales"/>
    <s v="Primera infancia con los pueblos étnicos. Fase Ejecución. (Asociación de Autoridades del Pueblo Indígena Jiw Guaviare - ASOAPIJG)"/>
    <s v="SERVICIOS DE CONSULTORÍA"/>
    <s v="Mayo"/>
    <n v="45427"/>
    <n v="6"/>
    <s v="Mes (es)"/>
    <s v="BM-CONSULT/SELECCION FTE UNICA FIRMA"/>
    <s v="CONSULTORÍA                             "/>
    <s v="RECURSOS DE CRÉDITO"/>
    <n v="357142857"/>
    <n v="357142857"/>
    <s v="NO"/>
    <s v="NA"/>
  </r>
  <r>
    <s v="VPBM"/>
    <s v="Dirección de Fortalecimiento a la Gestión Territorial"/>
    <x v="3"/>
    <x v="1"/>
    <x v="4"/>
    <x v="2"/>
    <s v="FORTALECIMIENTO DE LAS CAPACIDADES TERRITORIALES PARA LA GESTIÓN EDUCATIVA CON ÉNFASIS EN ZONAS RURALES NACIONAL"/>
    <n v="202300000000418"/>
    <s v="C-2201-0700-24"/>
    <m/>
    <x v="1"/>
    <x v="10"/>
    <x v="5"/>
    <s v="Acompañar la formulación y ejecución de proyectos educativos comunitarios propios e interculturales, y proyectos educativos de educación rural- PIER. (PEC-CONTCEPI)"/>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n v="357142857"/>
    <m/>
    <m/>
    <m/>
    <m/>
    <m/>
    <m/>
    <m/>
    <n v="357142857"/>
    <n v="357142857"/>
    <m/>
    <m/>
    <m/>
    <m/>
    <m/>
    <m/>
    <m/>
    <m/>
    <n v="357142857"/>
    <m/>
    <m/>
    <m/>
    <m/>
    <m/>
    <m/>
    <m/>
    <m/>
    <m/>
    <m/>
    <m/>
    <m/>
    <m/>
    <m/>
    <s v="Servicios profesionales"/>
    <s v="Primera infancia con los pueblos étnicos. Fase Ejecución. (Cabildo Mayor Arhuaco)"/>
    <s v="SERVICIOS DE CONSULTORÍA"/>
    <s v="Mayo"/>
    <n v="45427"/>
    <n v="6"/>
    <s v="Mes (es)"/>
    <s v="BM-CONSULT/SELECCION FTE UNICA FIRMA"/>
    <s v="CONSULTORÍA                             "/>
    <s v="RECURSOS DE CRÉDITO"/>
    <n v="357142857"/>
    <n v="357142857"/>
    <s v="NO"/>
    <s v="NA"/>
  </r>
  <r>
    <s v="VPBM"/>
    <s v="Dirección de Fortalecimiento a la Gestión Territorial"/>
    <x v="3"/>
    <x v="1"/>
    <x v="4"/>
    <x v="2"/>
    <s v="FORTALECIMIENTO DE LAS CAPACIDADES TERRITORIALES PARA LA GESTIÓN EDUCATIVA CON ÉNFASIS EN ZONAS RURALES NACIONAL"/>
    <n v="202300000000418"/>
    <s v="C-2201-0700-24"/>
    <m/>
    <x v="1"/>
    <x v="10"/>
    <x v="5"/>
    <s v="Acompañar la formulación y ejecución de proyectos educativos comunitarios propios e interculturales, y proyectos educativos de educación rural- PIER. (PEC-CONTCEPI)"/>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n v="357142858"/>
    <m/>
    <m/>
    <m/>
    <m/>
    <m/>
    <m/>
    <m/>
    <n v="357142858"/>
    <n v="357142858"/>
    <m/>
    <m/>
    <m/>
    <m/>
    <m/>
    <m/>
    <m/>
    <m/>
    <n v="357142858"/>
    <m/>
    <m/>
    <m/>
    <m/>
    <m/>
    <m/>
    <m/>
    <m/>
    <m/>
    <m/>
    <m/>
    <m/>
    <m/>
    <m/>
    <s v="Servicios profesionales"/>
    <s v="Primera infancia con los pueblos étnicos. Fase Ejecución. (Organización Indígena de la Guajira YANAMA)"/>
    <s v="SERVICIOS DE CONSULTORÍA"/>
    <s v="Mayo"/>
    <n v="45427"/>
    <n v="6"/>
    <s v="Mes (es)"/>
    <s v="BM-CONSULT/SELECCION FTE UNICA FIRMA"/>
    <s v="CONSULTORÍA                             "/>
    <s v="RECURSOS DE CRÉDITO"/>
    <n v="357142857"/>
    <n v="357142857"/>
    <s v="NO"/>
    <s v="NA"/>
  </r>
  <r>
    <s v="VPBM"/>
    <s v="Dirección de Fortalecimiento a la Gestión Territorial"/>
    <x v="3"/>
    <x v="1"/>
    <x v="4"/>
    <x v="2"/>
    <s v="FORTALECIMIENTO DE LAS CAPACIDADES TERRITORIALES PARA LA GESTIÓN EDUCATIVA CON ÉNFASIS EN ZONAS RURALES NACIONAL"/>
    <n v="202300000000418"/>
    <s v="C-2201-0700-24"/>
    <m/>
    <x v="1"/>
    <x v="10"/>
    <x v="5"/>
    <s v="Acompañar la formulación y ejecución de proyectos educativos comunitarios propios e interculturales, y proyectos educativos de educación rural- PIER. (PEC-CONTCEPI)"/>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600000000"/>
    <n v="600000000"/>
    <m/>
    <m/>
    <m/>
    <m/>
    <m/>
    <m/>
    <m/>
    <m/>
    <m/>
    <m/>
    <m/>
    <m/>
    <m/>
    <m/>
    <m/>
    <m/>
    <m/>
    <m/>
    <m/>
    <m/>
    <m/>
    <m/>
    <m/>
    <s v="Servicios profesionales"/>
    <s v="Primera infancia con los pueblos étnicos. Fase Ejecución. (Consejo Comunitario Campesino Palenque Monteoscuro)"/>
    <s v="SERVICIOS DE CONSULTORÍA"/>
    <s v="Mayo"/>
    <n v="45427"/>
    <n v="6"/>
    <s v="Mes (es)"/>
    <s v="BM-CONSULT/SELECCION FTE UNICA FIRMA"/>
    <s v="CONSULTORÍA                             "/>
    <s v="RECURSOS DE CRÉDITO"/>
    <n v="357142858"/>
    <n v="357142858"/>
    <s v="NO"/>
    <s v="NA"/>
  </r>
  <r>
    <s v="VPBM"/>
    <s v="Dirección de Fortalecimiento a la Gestión Territorial"/>
    <x v="3"/>
    <x v="1"/>
    <x v="1"/>
    <x v="2"/>
    <s v="FORTALECIMIENTO DE LAS CAPACIDADES TERRITORIALES PARA LA GESTIÓN EDUCATIVA CON ÉNFASIS EN ZONAS RURALES NACIONAL"/>
    <n v="202300000000418"/>
    <s v="C-2201-0700-24"/>
    <m/>
    <x v="1"/>
    <x v="14"/>
    <x v="10"/>
    <s v="Diseñar y aplicar una estrategia de difusión e intercambios de conocimientos derivados de los procesos de evaluación y gestión de conocimientos."/>
    <s v="ADQUISICIÓN DE BIENES  Y SERVICIOS"/>
    <s v="02"/>
    <s v="C-2201-0700-24-20203F-2201090-02"/>
    <s v="ADQUISICIÓN DE BIENES  Y SERVICIOS-SERVICIO DE EVALUACIÓN DE LAS ESTRATEGIAS EDUCATIVAS IMPLEMENTADAS EN LA EDUCACIÓN INICIAL, PREESCOLAR, BÁSICA Y MEDIA-FORTALECIMIENTO DE LAS CAPACIDADES TERRITORIALES PARA LA GESTIÓN EDUCATIVA CON ÉNFASIS EN ZONAS RURALES NACIONAL"/>
    <m/>
    <x v="3"/>
    <n v="2200"/>
    <m/>
    <m/>
    <m/>
    <m/>
    <m/>
    <m/>
    <m/>
    <m/>
    <m/>
    <m/>
    <m/>
    <m/>
    <n v="50000000"/>
    <n v="50000000"/>
    <m/>
    <m/>
    <m/>
    <m/>
    <m/>
    <m/>
    <m/>
    <m/>
    <m/>
    <m/>
    <m/>
    <m/>
    <m/>
    <m/>
    <m/>
    <m/>
    <m/>
    <m/>
    <m/>
    <m/>
    <m/>
    <m/>
    <m/>
    <s v="Logistica"/>
    <s v="Bolsa Logística para eventos"/>
    <s v="SERVICIOS DE NO CONSULTORÍA"/>
    <s v="Abril"/>
    <n v="45427"/>
    <n v="6"/>
    <s v="Mes (es)"/>
    <s v="BM-COMPARACION DE PRECIOS"/>
    <s v="OTROS          "/>
    <s v="RECURSOS DE CRÉDITO"/>
    <n v="600000000"/>
    <n v="600000000"/>
    <s v="NO"/>
    <s v="NA"/>
  </r>
  <r>
    <s v="VPBM"/>
    <s v="Dirección de Fortalecimiento a la Gestión Territorial"/>
    <x v="3"/>
    <x v="1"/>
    <x v="4"/>
    <x v="2"/>
    <s v="FORTALECIMIENTO DE LAS CAPACIDADES TERRITORIALES PARA LA GESTIÓN EDUCATIVA CON ÉNFASIS EN ZONAS RURALES NACIONAL"/>
    <n v="202300000000418"/>
    <s v="C-2201-0700-24"/>
    <m/>
    <x v="1"/>
    <x v="7"/>
    <x v="5"/>
    <s v="Acompañar a las secretarias de educación y establecimientos educativos en el conocimiento, diseño e implementación de estrategias educativas que enriquezcan el curriculo y el PEI  el PIER y el PEC."/>
    <s v="ADQUISICIÓN DE BIENES  Y SERVICIOS"/>
    <s v="02"/>
    <s v="C-2201-0700-24-20203F-2201089-02"/>
    <s v="ADQUISICIÓN DE BIENES  Y SERVICIO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
    <m/>
    <x v="3"/>
    <n v="2200"/>
    <m/>
    <m/>
    <m/>
    <m/>
    <m/>
    <m/>
    <m/>
    <m/>
    <m/>
    <m/>
    <m/>
    <m/>
    <n v="50000000"/>
    <n v="50000000"/>
    <m/>
    <m/>
    <m/>
    <m/>
    <m/>
    <m/>
    <m/>
    <m/>
    <m/>
    <m/>
    <m/>
    <m/>
    <m/>
    <m/>
    <m/>
    <m/>
    <m/>
    <m/>
    <m/>
    <m/>
    <m/>
    <m/>
    <m/>
    <s v="Viáticos"/>
    <s v="VIATICOS C2"/>
    <s v="SERVICIOS DE NO CONSULTORÍA"/>
    <s v="Enero"/>
    <n v="45292"/>
    <n v="12"/>
    <s v="Mes (es)"/>
    <s v="N/A"/>
    <s v="NA"/>
    <s v="RECURSOS DE CRÉDITO"/>
    <n v="50000000"/>
    <n v="5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Fortalecer la gestión educativa y escolar de las ETC y EE con énfasis en zonas rurales en el marco del PEER  alrededor del PEI, PEC o PIER."/>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50000000"/>
    <n v="50000000"/>
    <m/>
    <m/>
    <m/>
    <m/>
    <m/>
    <m/>
    <m/>
    <m/>
    <m/>
    <m/>
    <m/>
    <m/>
    <m/>
    <m/>
    <m/>
    <m/>
    <m/>
    <m/>
    <m/>
    <m/>
    <m/>
    <m/>
    <m/>
    <s v="Viáticos"/>
    <s v="VIATICOS C2"/>
    <s v="SERVICIOS DE NO CONSULTORÍA"/>
    <s v="Enero"/>
    <n v="45292"/>
    <n v="12"/>
    <s v="Mes (es)"/>
    <s v="N/A"/>
    <s v="NA"/>
    <s v="RECURSOS DE CRÉDITO"/>
    <n v="50000000"/>
    <n v="5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50000000"/>
    <n v="50000000"/>
    <m/>
    <m/>
    <m/>
    <m/>
    <m/>
    <m/>
    <m/>
    <m/>
    <m/>
    <m/>
    <m/>
    <m/>
    <m/>
    <m/>
    <m/>
    <m/>
    <m/>
    <m/>
    <m/>
    <m/>
    <m/>
    <m/>
    <m/>
    <s v="Viáticos"/>
    <s v="VIATICOS C2"/>
    <s v="SERVICIOS DE NO CONSULTORÍA"/>
    <s v="Enero"/>
    <n v="45292"/>
    <n v="12"/>
    <s v="Mes (es)"/>
    <s v="N/A"/>
    <s v="NA"/>
    <s v="RECURSOS DE CRÉDITO"/>
    <n v="50000000"/>
    <n v="5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sistir, cooperar y acompañar técnicamente a áreas del MEN, Secretarias de Educación y EE en el desarrollo de procesos de gestión de conocimiento en torno a prácticas significativas relacionadas con la implementación de estrategias de educación en zonas rurales."/>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m/>
    <m/>
    <m/>
    <m/>
    <m/>
    <m/>
    <m/>
    <m/>
    <m/>
    <m/>
    <m/>
    <m/>
    <m/>
    <m/>
    <m/>
    <m/>
    <m/>
    <m/>
    <m/>
    <m/>
    <m/>
    <s v="Viáticos"/>
    <s v="VIATICOS C2"/>
    <s v="SERVICIOS DE NO CONSULTORÍA"/>
    <s v="Enero"/>
    <n v="45292"/>
    <n v="12"/>
    <s v="Mes (es)"/>
    <s v="N/A"/>
    <s v="NA"/>
    <s v="RECURSOS DE CRÉDITO"/>
    <n v="50000000"/>
    <n v="50000000"/>
    <s v="NO"/>
    <s v="NA"/>
  </r>
  <r>
    <s v="VPBM"/>
    <s v="Dirección de Fortalecimiento a la Gestión Territorial"/>
    <x v="3"/>
    <x v="1"/>
    <x v="1"/>
    <x v="2"/>
    <s v="FORTALECIMIENTO DE LAS CAPACIDADES TERRITORIALES PARA LA GESTIÓN EDUCATIVA CON ÉNFASIS EN ZONAS RURALES NACIONAL"/>
    <n v="202300000000418"/>
    <s v="C-2201-0700-24"/>
    <m/>
    <x v="1"/>
    <x v="14"/>
    <x v="10"/>
    <s v="Diseñar e implementar la evaluación de las estrategias educativas  implementadas en la ruralidad"/>
    <s v="ADQUISICIÓN DE BIENES  Y SERVICIOS"/>
    <s v="02"/>
    <s v="C-2201-0700-24-20203F-2201090-02"/>
    <s v="ADQUISICIÓN DE BIENES  Y SERVICIOS-SERVICIO DE EVALUACIÓN DE LAS ESTRATEGIAS EDUCATIVAS IMPLEMENTADAS EN LA EDUCACIÓN INICIAL, PREESCOLAR, BÁSICA Y MEDIA-FORTALECIMIENTO DE LAS CAPACIDADES TERRITORIALES PARA LA GESTIÓN EDUCATIVA CON ÉNFASIS EN ZONAS RURALES NACIONAL"/>
    <m/>
    <x v="3"/>
    <n v="2200"/>
    <m/>
    <m/>
    <m/>
    <m/>
    <m/>
    <m/>
    <m/>
    <m/>
    <m/>
    <m/>
    <m/>
    <m/>
    <n v="530000000"/>
    <n v="530000000"/>
    <m/>
    <m/>
    <m/>
    <m/>
    <m/>
    <m/>
    <m/>
    <m/>
    <m/>
    <m/>
    <m/>
    <m/>
    <m/>
    <m/>
    <m/>
    <m/>
    <m/>
    <m/>
    <m/>
    <m/>
    <m/>
    <m/>
    <m/>
    <s v="Servicios profesionales"/>
    <s v="Evaluación de Resultados del Programa BID 4902/OC-CO"/>
    <s v="SERVICIOS DE CONSULTORÍA"/>
    <s v="Abril"/>
    <n v="45427"/>
    <n v="6"/>
    <s v="Mes (es)"/>
    <s v="BM-CONSULT/SELECCION FTE UNICA FIRMA"/>
    <s v="CONSULTORÍA                             "/>
    <s v="RECURSOS DE CRÉDITO"/>
    <n v="1970000000"/>
    <n v="1970000000"/>
    <s v="NO"/>
    <s v="NA"/>
  </r>
  <r>
    <s v="VPBM"/>
    <s v="Dirección de Fortalecimiento a la Gestión Territorial"/>
    <x v="3"/>
    <x v="1"/>
    <x v="1"/>
    <x v="2"/>
    <s v="FORTALECIMIENTO DE LAS CAPACIDADES TERRITORIALES PARA LA GESTIÓN EDUCATIVA CON ÉNFASIS EN ZONAS RURALES NACIONAL"/>
    <n v="202300000000418"/>
    <s v="C-2201-0700-24"/>
    <m/>
    <x v="1"/>
    <x v="14"/>
    <x v="10"/>
    <s v="Diseñar e implementar la evaluación de las estrategias educativas  implementadas en la ruralidad"/>
    <s v="ADQUISICIÓN DE BIENES  Y SERVICIOS"/>
    <s v="02"/>
    <s v="C-2201-0700-24-20203F-2201090-02"/>
    <s v="ADQUISICIÓN DE BIENES  Y SERVICIOS-SERVICIO DE EVALUACIÓN DE LAS ESTRATEGIAS EDUCATIVAS IMPLEMENTADAS EN LA EDUCACIÓN INICIAL, PREESCOLAR, BÁSICA Y MEDIA-FORTALECIMIENTO DE LAS CAPACIDADES TERRITORIALES PARA LA GESTIÓN EDUCATIVA CON ÉNFASIS EN ZONAS RURALES NACIONAL"/>
    <m/>
    <x v="3"/>
    <n v="2200"/>
    <m/>
    <m/>
    <m/>
    <m/>
    <m/>
    <m/>
    <m/>
    <m/>
    <m/>
    <m/>
    <m/>
    <m/>
    <n v="224410524"/>
    <m/>
    <m/>
    <m/>
    <m/>
    <m/>
    <m/>
    <m/>
    <m/>
    <m/>
    <m/>
    <m/>
    <m/>
    <m/>
    <m/>
    <m/>
    <m/>
    <m/>
    <m/>
    <m/>
    <m/>
    <m/>
    <m/>
    <m/>
    <m/>
    <s v="Servicios profesionales"/>
    <s v="Por programar Evaluación"/>
    <s v="SERVICIOS DE CONSULTORÍA"/>
    <s v="Abril"/>
    <n v="45427"/>
    <n v="6"/>
    <s v="Mes (es)"/>
    <s v="BM-CONSULT/SELECCION FTE UNICA FIRMA"/>
    <s v="CONSULTORÍA                             "/>
    <s v="RECURSOS DE CRÉDITO"/>
    <n v="530000000"/>
    <n v="530000000"/>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118388844"/>
    <m/>
    <m/>
    <m/>
    <m/>
    <m/>
    <m/>
    <m/>
    <m/>
    <m/>
    <m/>
    <m/>
    <m/>
    <m/>
    <m/>
    <m/>
    <m/>
    <m/>
    <m/>
    <m/>
    <m/>
    <m/>
    <m/>
    <m/>
    <m/>
    <s v="Servicios profesionales"/>
    <s v="Especialista Adquisiciones - OGP. (Carola Margarita Lombardi Angarita)"/>
    <s v="SERVICIOS DE CONSULTORÍA"/>
    <s v="Enero"/>
    <n v="45313"/>
    <n v="12"/>
    <s v="Mes (es)"/>
    <s v="BM CONSULT / SELECC DE CONSULT INDIV CONT DIRECTA"/>
    <s v="CONSULTORÍA                             "/>
    <s v="RECURSOS DE CRÉDITO"/>
    <n v="224410524"/>
    <n v="224410524"/>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184337220"/>
    <m/>
    <m/>
    <m/>
    <m/>
    <m/>
    <m/>
    <m/>
    <m/>
    <m/>
    <m/>
    <m/>
    <m/>
    <m/>
    <m/>
    <m/>
    <m/>
    <m/>
    <m/>
    <m/>
    <m/>
    <m/>
    <m/>
    <m/>
    <m/>
    <s v="Servicios profesionales"/>
    <s v="Especialista Financiera contabilidad - OGP. (Olga Elizabeth Pachón Hernández)"/>
    <s v="SERVICIOS DE CONSULTORÍA"/>
    <s v="Enero"/>
    <n v="45313"/>
    <n v="12"/>
    <s v="Mes (es)"/>
    <s v="BM CONSULT / SELECC DE CONSULT INDIV CONT DIRECTA"/>
    <s v="CONSULTORÍA                             "/>
    <s v="RECURSOS DE CRÉDITO"/>
    <n v="118388844"/>
    <n v="118388844"/>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65771580"/>
    <m/>
    <m/>
    <m/>
    <m/>
    <m/>
    <m/>
    <m/>
    <m/>
    <m/>
    <m/>
    <m/>
    <m/>
    <m/>
    <m/>
    <m/>
    <m/>
    <m/>
    <m/>
    <m/>
    <m/>
    <m/>
    <m/>
    <m/>
    <m/>
    <s v="Servicios profesionales"/>
    <s v="Especialista Adquisiciones - OGP. (Edwin Enrique Reyna Mejía)"/>
    <s v="SERVICIOS DE CONSULTORÍA"/>
    <s v="Enero"/>
    <n v="45313"/>
    <n v="12"/>
    <s v="Mes (es)"/>
    <s v="BM CONSULT / SELECC DE CONSULT INDIV CONT DIRECTA"/>
    <s v="CONSULTORÍA                             "/>
    <s v="RECURSOS DE CRÉDITO"/>
    <n v="184337220"/>
    <n v="184337220"/>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219735305"/>
    <m/>
    <m/>
    <m/>
    <m/>
    <m/>
    <m/>
    <m/>
    <m/>
    <m/>
    <m/>
    <m/>
    <m/>
    <m/>
    <m/>
    <m/>
    <m/>
    <m/>
    <m/>
    <m/>
    <m/>
    <m/>
    <m/>
    <m/>
    <m/>
    <s v="Servicios profesionales"/>
    <s v="Analista de información y gestión administrativa - OGP. (Luz Adriana Pinzón Martínez)"/>
    <s v="SERVICIOS DE CONSULTORÍA"/>
    <s v="Enero"/>
    <n v="45313"/>
    <n v="12"/>
    <s v="Mes (es)"/>
    <s v="BM CONSULT / SELECC DE CONSULT INDIV CONT DIRECTA"/>
    <s v="CONSULTORÍA                             "/>
    <s v="RECURSOS DE CRÉDITO"/>
    <n v="65771580"/>
    <n v="65771580"/>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154563213"/>
    <m/>
    <m/>
    <m/>
    <m/>
    <m/>
    <m/>
    <m/>
    <m/>
    <m/>
    <m/>
    <m/>
    <m/>
    <m/>
    <m/>
    <m/>
    <m/>
    <m/>
    <m/>
    <m/>
    <m/>
    <m/>
    <m/>
    <m/>
    <m/>
    <s v="Servicios profesionales"/>
    <s v="Coordinadora de Monitoreo, Seguimiento y gestión - OGP. (Adriana Herrera Gutiérrez)"/>
    <s v="SERVICIOS DE CONSULTORÍA"/>
    <s v="Enero"/>
    <n v="45314"/>
    <n v="12"/>
    <s v="Mes (es)"/>
    <s v="BM CONSULT / SELECC DE CONSULT INDIV CONT DIRECTA"/>
    <s v="CONSULTORÍA                             "/>
    <s v="RECURSOS DE CRÉDITO"/>
    <n v="219735305"/>
    <n v="219735305"/>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118388844"/>
    <m/>
    <m/>
    <m/>
    <m/>
    <m/>
    <m/>
    <m/>
    <m/>
    <m/>
    <m/>
    <m/>
    <m/>
    <m/>
    <m/>
    <m/>
    <m/>
    <m/>
    <m/>
    <m/>
    <m/>
    <m/>
    <m/>
    <m/>
    <m/>
    <s v="Servicios profesionales"/>
    <s v="Especialista Técnica - OGP (Carolina Pedroza Bernal)"/>
    <s v="SERVICIOS DE CONSULTORÍA"/>
    <s v="Enero"/>
    <n v="45316"/>
    <n v="12"/>
    <s v="Mes (es)"/>
    <s v="BM CONSULT / SELECC DE CONSULT INDIV CONT DIRECTA"/>
    <s v="CONSULTORÍA                             "/>
    <s v="RECURSOS DE CRÉDITO"/>
    <n v="154563213"/>
    <n v="154563213"/>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13006988"/>
    <m/>
    <m/>
    <m/>
    <m/>
    <m/>
    <m/>
    <m/>
    <m/>
    <m/>
    <m/>
    <m/>
    <m/>
    <m/>
    <m/>
    <m/>
    <m/>
    <m/>
    <m/>
    <m/>
    <m/>
    <m/>
    <m/>
    <m/>
    <m/>
    <s v="Servicios profesionales"/>
    <s v="Especialista Financiera desembolsos - OGP. (Carolina Ardila Verano)"/>
    <s v="SERVICIOS DE CONSULTORÍA"/>
    <s v="Enero"/>
    <n v="45313"/>
    <n v="12"/>
    <s v="Mes (es)"/>
    <s v="BM CONSULT / SELECC DE CONSULT INDIV CONT DIRECTA"/>
    <s v="CONSULTORÍA                             "/>
    <s v="RECURSOS DE CRÉDITO"/>
    <n v="118388844"/>
    <n v="118388844"/>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185739782"/>
    <m/>
    <m/>
    <m/>
    <m/>
    <m/>
    <m/>
    <m/>
    <m/>
    <m/>
    <m/>
    <m/>
    <m/>
    <m/>
    <m/>
    <m/>
    <m/>
    <m/>
    <m/>
    <m/>
    <m/>
    <m/>
    <m/>
    <m/>
    <m/>
    <s v="Servicios profesionales"/>
    <s v="Gerente Educación Rural - OGP. (Mauricio Katz García)"/>
    <s v="SERVICIOS DE CONSULTORÍA"/>
    <s v="Enero"/>
    <n v="45352"/>
    <n v="10"/>
    <s v="Mes (es)"/>
    <s v="BM CONSULT / SELECC DE CONSULT INDIV CONT DIRECTA"/>
    <s v="CONSULTORÍA                             "/>
    <s v="RECURSOS DE CRÉDITO"/>
    <n v="13006988"/>
    <n v="13006988"/>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226327348"/>
    <m/>
    <m/>
    <m/>
    <m/>
    <m/>
    <m/>
    <m/>
    <m/>
    <m/>
    <m/>
    <m/>
    <m/>
    <m/>
    <m/>
    <m/>
    <m/>
    <m/>
    <m/>
    <m/>
    <m/>
    <m/>
    <m/>
    <m/>
    <m/>
    <s v="Servicios profesionales"/>
    <s v="Gerente Educación Rural - OGP. (Por definir)"/>
    <s v="SERVICIOS DE CONSULTORÍA"/>
    <s v="Enero"/>
    <n v="45383"/>
    <n v="8"/>
    <s v="Mes (es)"/>
    <s v="BM CONSULT / SELECC DE CONSULT INDIV CONT DIRECTA"/>
    <s v="CONSULTORÍA                             "/>
    <s v="RECURSOS DE CRÉDITO"/>
    <n v="185739782"/>
    <n v="185739782"/>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91215961.589999974"/>
    <m/>
    <m/>
    <m/>
    <m/>
    <m/>
    <m/>
    <m/>
    <m/>
    <m/>
    <m/>
    <m/>
    <m/>
    <m/>
    <m/>
    <m/>
    <m/>
    <m/>
    <m/>
    <m/>
    <m/>
    <m/>
    <m/>
    <m/>
    <m/>
    <s v="Servicios profesionales"/>
    <s v="Coordinador Técnico - OGP. (Andrea Johanna Parra Triana)"/>
    <s v="SERVICIOS DE CONSULTORÍA"/>
    <s v="Marzo"/>
    <n v="45316"/>
    <n v="12"/>
    <s v="Mes (es)"/>
    <s v="BM CONSULT / SELECC DE CONSULT INDIV CONT DIRECTA"/>
    <s v="CONSULTORÍA                             "/>
    <s v="RECURSOS DE CRÉDITO"/>
    <n v="226327348"/>
    <n v="226327348"/>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n v="214000000"/>
    <m/>
    <m/>
    <m/>
    <m/>
    <m/>
    <m/>
    <m/>
    <m/>
    <m/>
    <m/>
    <m/>
    <m/>
    <m/>
    <m/>
    <m/>
    <m/>
    <m/>
    <m/>
    <m/>
    <m/>
    <m/>
    <m/>
    <m/>
    <m/>
    <s v="Servicios profesionales"/>
    <s v="Por programar Apoyo OGP"/>
    <s v="SERVICIOS DE CONSULTORÍA"/>
    <s v="Mayo"/>
    <n v="45413"/>
    <n v="7"/>
    <s v="Mes (es)"/>
    <s v="BM-CONSULT / SELECC CONSULTOR INDIV COMP 3HV"/>
    <s v="CONSULTORÍA                             "/>
    <s v="RECURSOS DE CRÉDITO"/>
    <n v="91215961.589999974"/>
    <n v="91215961.589999974"/>
    <s v="NO"/>
    <s v="NA"/>
  </r>
  <r>
    <s v="VPBM"/>
    <s v="Dirección de Fortalecimiento a la Gestión Territorial"/>
    <x v="3"/>
    <x v="1"/>
    <x v="1"/>
    <x v="2"/>
    <s v="FORTALECIMIENTO DE LAS CAPACIDADES TERRITORIALES PARA LA GESTIÓN EDUCATIVA CON ÉNFASIS EN ZONAS RURALES NACIONAL"/>
    <n v="202300000000418"/>
    <s v="C-2201-0700-24"/>
    <m/>
    <x v="1"/>
    <x v="9"/>
    <x v="4"/>
    <s v="Elaborar y actualizar las herramientas, reportes e informes requeridos en la gestión del Programa."/>
    <s v="ADQUISICIÓN DE BIENES  Y SERVICIOS"/>
    <s v="02"/>
    <s v="C-2201-0700-24-20203F-2201048-02"/>
    <s v="ADQUISICIÓN DE BIENES  Y SERVICIOS-SERVICIOS DE INFORMACIÓN EN MATERIA EDUCATIVA -FORTALECIMIENTO DE LAS CAPACIDADES TERRITORIALES PARA LA GESTIÓN EDUCATIVA CON ÉNFASIS EN ZONAS RURALES NACIONAL"/>
    <m/>
    <x v="2"/>
    <n v="2200"/>
    <m/>
    <m/>
    <m/>
    <m/>
    <m/>
    <m/>
    <m/>
    <m/>
    <m/>
    <m/>
    <m/>
    <m/>
    <n v="214000000"/>
    <m/>
    <m/>
    <m/>
    <m/>
    <m/>
    <m/>
    <m/>
    <m/>
    <m/>
    <m/>
    <m/>
    <m/>
    <m/>
    <m/>
    <m/>
    <m/>
    <m/>
    <m/>
    <m/>
    <m/>
    <m/>
    <m/>
    <m/>
    <m/>
    <s v="Servicios profesionales"/>
    <s v="Por programar Apoyo OGP"/>
    <s v="SERVICIOS DE CONSULTORÍA"/>
    <s v="Mayo"/>
    <n v="45413"/>
    <n v="7"/>
    <s v="Mes (es)"/>
    <s v="BM-CONSULT / SELECC CONSULTOR INDIV COMP 3HV"/>
    <s v="CONSULTORÍA                             "/>
    <s v="RECURSOS DE CRÉDITO"/>
    <n v="731371620"/>
    <n v="731371620"/>
    <s v="NO"/>
    <s v="NA"/>
  </r>
  <r>
    <s v="VPBM"/>
    <s v="Dirección de Fortalecimiento a la Gestión Territorial"/>
    <x v="3"/>
    <x v="1"/>
    <x v="1"/>
    <x v="2"/>
    <s v="FORTALECIMIENTO DE LAS CAPACIDADES TERRITORIALES PARA LA GESTIÓN EDUCATIVA CON ÉNFASIS EN ZONAS RURALES NACIONAL"/>
    <n v="202300000000418"/>
    <s v="C-2201-0700-24"/>
    <m/>
    <x v="1"/>
    <x v="9"/>
    <x v="4"/>
    <s v="Realizar el control interno, inspecciones, informes y auditoría del uso de los recursos de Banca Multilateral"/>
    <s v="ADQUISICIÓN DE BIENES  Y SERVICIOS"/>
    <s v="02"/>
    <s v="C-2201-0700-24-20203F-2201048-02"/>
    <s v="ADQUISICIÓN DE BIENES  Y SERVICIOS-SERVICIOS DE INFORMACIÓN EN MATERIA EDUCATIVA -FORTALECIMIENTO DE LAS CAPACIDADES TERRITORIALES PARA LA GESTIÓN EDUCATIVA CON ÉNFASIS EN ZONAS RURALES NACIONAL"/>
    <m/>
    <x v="3"/>
    <n v="2200"/>
    <m/>
    <m/>
    <m/>
    <m/>
    <m/>
    <m/>
    <m/>
    <m/>
    <m/>
    <m/>
    <m/>
    <m/>
    <m/>
    <m/>
    <m/>
    <m/>
    <m/>
    <m/>
    <m/>
    <m/>
    <m/>
    <m/>
    <m/>
    <m/>
    <m/>
    <m/>
    <m/>
    <m/>
    <m/>
    <m/>
    <m/>
    <m/>
    <m/>
    <m/>
    <m/>
    <m/>
    <m/>
    <s v="Servicios profesionales"/>
    <s v="Auditoría Externa del Programa BID 4902/OC-CO"/>
    <s v="SERVICIOS DE CONSULTORÍA"/>
    <s v="Enero"/>
    <n v="45352"/>
    <n v="10"/>
    <s v="Mes (es)"/>
    <s v="BM-CONSULT/SELECCION FTE UNICA FIRMA"/>
    <s v="CONSULTORÍA                             "/>
    <s v="RECURSOS DE CRÉDITO"/>
    <n v="214000000"/>
    <n v="214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n v="1970000000"/>
    <m/>
    <m/>
    <m/>
    <m/>
    <m/>
    <n v="1970000000"/>
    <m/>
    <m/>
    <m/>
    <m/>
    <m/>
    <m/>
    <m/>
    <m/>
    <m/>
    <m/>
    <m/>
    <m/>
    <m/>
    <m/>
    <s v="Servicios profesionales"/>
    <s v="Adición al Fondo SIMES y Fortalecimiento de Normales"/>
    <s v="SERVICIOS DE CONSULTORÍA"/>
    <s v="Mayo"/>
    <n v="45427"/>
    <n v="6"/>
    <s v="Mes (es)"/>
    <s v="Transferencia"/>
    <s v="CONVENIO INTERADMINISTRATIVO"/>
    <s v="RECURSOS DE CRÉDITO"/>
    <n v="360030172.61000001"/>
    <n v="2064917548.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n v="1970000000"/>
    <m/>
    <m/>
    <m/>
    <m/>
    <m/>
    <n v="1970000000"/>
    <m/>
    <m/>
    <m/>
    <m/>
    <m/>
    <m/>
    <m/>
    <m/>
    <m/>
    <m/>
    <m/>
    <m/>
    <m/>
    <m/>
    <s v="Servicios profesionales"/>
    <s v="Adición al Fondo SIMES y Fortalecimiento de Normales"/>
    <s v="SERVICIOS DE CONSULTORÍA"/>
    <s v="Mayo"/>
    <n v="45427"/>
    <n v="6"/>
    <s v="Mes (es)"/>
    <s v="Transferencia"/>
    <s v="CONVENIO INTERADMINISTRATIVO"/>
    <s v="RECURSOS DE CRÉDITO"/>
    <n v="360030172.61000001"/>
    <n v="2064917548.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n v="1970000000"/>
    <m/>
    <m/>
    <m/>
    <m/>
    <m/>
    <n v="1970000000"/>
    <m/>
    <m/>
    <m/>
    <m/>
    <m/>
    <m/>
    <m/>
    <m/>
    <m/>
    <m/>
    <m/>
    <m/>
    <m/>
    <m/>
    <s v="Servicios profesionales"/>
    <s v="Adición al Fondo SIMES y Fortalecimiento de Normales"/>
    <s v="SERVICIOS DE CONSULTORÍA"/>
    <s v="Mayo"/>
    <n v="45427"/>
    <n v="6"/>
    <s v="Mes (es)"/>
    <s v="Transferencia"/>
    <s v="CONVENIO INTERADMINISTRATIVO"/>
    <s v="RECURSOS DE CRÉDITO"/>
    <n v="360030172.61000001"/>
    <n v="2064917548.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n v="1970000000"/>
    <m/>
    <m/>
    <m/>
    <m/>
    <m/>
    <n v="1970000000"/>
    <m/>
    <m/>
    <m/>
    <m/>
    <m/>
    <m/>
    <m/>
    <m/>
    <m/>
    <m/>
    <m/>
    <m/>
    <m/>
    <m/>
    <s v="Servicios profesionales"/>
    <s v="Adición al Fondo SIMES y Fortalecimiento de Normales"/>
    <s v="SERVICIOS DE CONSULTORÍA"/>
    <s v="Mayo"/>
    <n v="45427"/>
    <n v="6"/>
    <s v="Mes (es)"/>
    <s v="Transferencia"/>
    <s v="CONVENIO INTERADMINISTRATIVO"/>
    <s v="RECURSOS DE CRÉDITO"/>
    <n v="360030172.61000001"/>
    <n v="2064917548.5"/>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n v="1970000000"/>
    <m/>
    <m/>
    <m/>
    <m/>
    <m/>
    <n v="1970000000"/>
    <m/>
    <m/>
    <m/>
    <m/>
    <m/>
    <m/>
    <m/>
    <m/>
    <m/>
    <m/>
    <m/>
    <m/>
    <m/>
    <m/>
    <s v="Servicios profesionales"/>
    <s v="Adición al Fondo SIMES y Fortalecimiento de Normales"/>
    <s v="SERVICIOS DE CONSULTORÍA"/>
    <s v="Mayo"/>
    <n v="45427"/>
    <n v="6"/>
    <s v="Mes (es)"/>
    <s v="Transferencia"/>
    <s v="CONVENIO INTERADMINISTRATIVO"/>
    <s v="RECURSOS DE CRÉDITO"/>
    <n v="360030172.61000001"/>
    <n v="1500000000"/>
    <s v="NO"/>
    <s v="NA"/>
  </r>
  <r>
    <s v="VPBM"/>
    <s v="Dirección de Fortalecimiento a la Gestión Territorial"/>
    <x v="3"/>
    <x v="1"/>
    <x v="4"/>
    <x v="2"/>
    <s v="FORTALECIMIENTO DE LAS CAPACIDADES TERRITORIALES PARA LA GESTIÓN EDUCATIVA CON ÉNFASIS EN ZONAS RURALES NACIONAL"/>
    <n v="202300000000418"/>
    <s v="C-2201-0700-24"/>
    <m/>
    <x v="1"/>
    <x v="10"/>
    <x v="5"/>
    <s v="Apoyar en la implementación de estrategias de fortalecimiento de la gestión institucional y la articulación de procesos de planeación territorial en materia educativa."/>
    <s v="ADQUISICIÓN DE BIENES  Y SERVICIOS"/>
    <s v="02"/>
    <s v="C-2201-0700-24-20203F-2201089-02"/>
    <s v="ADQUISICIÓN DE BIENES  Y SERVICIOS-SERVICIO DE ASISTENCIA TÉCNICA EN EDUCACIÓN INICIAL,PREESCOLAR, BÁSICA Y MEDIA EN PROCESOS DE GESTIÓN DEL CONOCIMIENTO-FORTALECIMIENTO DE LAS CAPACIDADES TERRITORIALES PARA LA GESTIÓN EDUCATIVA CON ÉNFASIS EN ZONAS RURALES NACIONAL"/>
    <m/>
    <x v="3"/>
    <n v="2200"/>
    <m/>
    <m/>
    <m/>
    <m/>
    <m/>
    <m/>
    <m/>
    <m/>
    <m/>
    <m/>
    <m/>
    <m/>
    <n v="1970000000"/>
    <n v="1970000000"/>
    <m/>
    <m/>
    <n v="1970000000"/>
    <m/>
    <m/>
    <m/>
    <m/>
    <m/>
    <n v="1970000000"/>
    <m/>
    <m/>
    <m/>
    <m/>
    <m/>
    <m/>
    <m/>
    <m/>
    <m/>
    <m/>
    <m/>
    <m/>
    <m/>
    <m/>
    <s v="Servicios profesionales"/>
    <s v="Adición al Fondo SIMES y Fortalecimiento de Normales"/>
    <s v="SERVICIOS DE CONSULTORÍA"/>
    <s v="Mayo"/>
    <n v="45427"/>
    <n v="6"/>
    <s v="Mes (es)"/>
    <s v="Transferencia"/>
    <s v="CONVENIO INTERADMINISTRATIVO"/>
    <s v="RECURSOS DE CRÉDITO"/>
    <n v="360030172.61000001"/>
    <n v="1039609848.7799988"/>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500000000"/>
    <m/>
    <m/>
    <m/>
    <m/>
    <m/>
    <m/>
    <m/>
    <m/>
    <m/>
    <m/>
    <m/>
    <m/>
    <m/>
    <m/>
    <s v="Tiquetes"/>
    <s v="Tiquetes"/>
    <m/>
    <s v="Enero"/>
    <d v="2024-02-01T00:00:00"/>
    <n v="11"/>
    <s v="Mes (es)"/>
    <s v="SELECCIÓN ABREVIADA / SUBASTA INVERSA ELECTRÓNICA"/>
    <s v="COMPRAVENTA Y/O SUMINISTRO "/>
    <s v="PRESUPUESTO DE ENTIDAD NACIONAL"/>
    <n v="500000000"/>
    <n v="50000000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500000000"/>
    <m/>
    <m/>
    <m/>
    <m/>
    <m/>
    <m/>
    <m/>
    <m/>
    <m/>
    <m/>
    <m/>
    <m/>
    <m/>
    <m/>
    <s v="Viáticos"/>
    <s v="Viáticos"/>
    <m/>
    <s v="Enero"/>
    <d v="2024-02-01T00:00:00"/>
    <n v="11"/>
    <s v="Mes (es)"/>
    <s v="NA"/>
    <s v="OTROS          "/>
    <s v="PRESUPUESTO DE ENTIDAD NACIONAL"/>
    <n v="500000000"/>
    <n v="50000000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500000000"/>
    <m/>
    <m/>
    <m/>
    <m/>
    <m/>
    <m/>
    <m/>
    <m/>
    <m/>
    <m/>
    <m/>
    <m/>
    <m/>
    <m/>
    <s v="Logistica"/>
    <s v="Logistica"/>
    <m/>
    <s v="Enero"/>
    <d v="2024-02-01T00:00:00"/>
    <n v="11"/>
    <s v="Mes (es)"/>
    <s v="SELECCIÓN ABREVIADA / BOLSA DE PRODUCTOS"/>
    <s v="PRESTACIÓN DE SERVICIOS                 "/>
    <s v="PRESUPUESTO DE ENTIDAD NACIONAL"/>
    <n v="500000000"/>
    <n v="50000000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53811200"/>
    <m/>
    <m/>
    <m/>
    <m/>
    <m/>
    <m/>
    <m/>
    <m/>
    <m/>
    <m/>
    <m/>
    <m/>
    <n v="719"/>
    <m/>
    <s v="Servicios profesionales"/>
    <s v="ROMERO RIOS LUISA FERNANDA"/>
    <m/>
    <s v="Enero"/>
    <d v="2024-01-01T00:00:00"/>
    <n v="8"/>
    <s v="Mes (es)"/>
    <s v="CONTRATACIÓN DIRECTA / SERVICIOS PROFESIONALES"/>
    <s v="PRESTACIÓN DE SERVICIOS PROFESIONALES"/>
    <s v="PRESUPUESTO DE ENTIDAD NACIONAL"/>
    <n v="53811200"/>
    <n v="5381120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68025686"/>
    <m/>
    <m/>
    <m/>
    <m/>
    <m/>
    <m/>
    <m/>
    <m/>
    <m/>
    <m/>
    <m/>
    <m/>
    <n v="720"/>
    <m/>
    <s v="Servicios profesionales"/>
    <s v="OSORIO RODRIGUEZ WALTER STEAK"/>
    <m/>
    <s v="Enero"/>
    <d v="2024-01-01T00:00:00"/>
    <n v="8"/>
    <s v="Mes (es)"/>
    <s v="CONTRATACIÓN DIRECTA / SERVICIOS PROFESIONALES"/>
    <s v="PRESTACIÓN DE SERVICIOS PROFESIONALES"/>
    <s v="PRESUPUESTO DE ENTIDAD NACIONAL"/>
    <n v="68025686.560000002"/>
    <n v="68025686"/>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68025686"/>
    <m/>
    <m/>
    <m/>
    <m/>
    <m/>
    <m/>
    <m/>
    <m/>
    <m/>
    <m/>
    <m/>
    <m/>
    <n v="721"/>
    <m/>
    <s v="Servicios profesionales"/>
    <s v="GIL GARCIA CAROLINA"/>
    <m/>
    <s v="Enero"/>
    <d v="2024-01-01T00:00:00"/>
    <n v="8"/>
    <s v="Mes (es)"/>
    <s v="CONTRATACIÓN DIRECTA / SERVICIOS PROFESIONALES"/>
    <s v="PRESTACIÓN DE SERVICIOS PROFESIONALES"/>
    <s v="PRESUPUESTO DE ENTIDAD NACIONAL"/>
    <n v="68025686.560000002"/>
    <n v="68025686"/>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68025686"/>
    <m/>
    <m/>
    <m/>
    <m/>
    <m/>
    <m/>
    <m/>
    <m/>
    <m/>
    <m/>
    <m/>
    <m/>
    <n v="722"/>
    <m/>
    <s v="Servicios profesionales"/>
    <s v="BUITRAGO PARRA JANNETH"/>
    <m/>
    <s v="Enero"/>
    <d v="2024-01-01T00:00:00"/>
    <n v="8"/>
    <s v="Mes (es)"/>
    <s v="CONTRATACIÓN DIRECTA / SERVICIOS PROFESIONALES"/>
    <s v="PRESTACIÓN DE SERVICIOS PROFESIONALES"/>
    <s v="PRESUPUESTO DE ENTIDAD NACIONAL"/>
    <n v="68025686.560000002"/>
    <n v="68025686"/>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68025686"/>
    <m/>
    <m/>
    <m/>
    <m/>
    <m/>
    <m/>
    <m/>
    <m/>
    <m/>
    <m/>
    <m/>
    <m/>
    <n v="723"/>
    <m/>
    <s v="Servicios profesionales"/>
    <s v="MORA LEON MARIA CONSUELO"/>
    <m/>
    <s v="Enero"/>
    <d v="2024-01-01T00:00:00"/>
    <n v="8"/>
    <s v="Mes (es)"/>
    <s v="CONTRATACIÓN DIRECTA / SERVICIOS PROFESIONALES"/>
    <s v="PRESTACIÓN DE SERVICIOS PROFESIONALES"/>
    <s v="PRESUPUESTO DE ENTIDAD NACIONAL"/>
    <n v="68025686.560000002"/>
    <n v="68025686"/>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68025686"/>
    <m/>
    <m/>
    <m/>
    <m/>
    <m/>
    <m/>
    <m/>
    <m/>
    <m/>
    <m/>
    <m/>
    <m/>
    <n v="724"/>
    <m/>
    <s v="Servicios profesionales"/>
    <s v="TRUJILLO VANEGAS KAREM YISETH"/>
    <m/>
    <s v="Enero"/>
    <d v="2024-01-01T00:00:00"/>
    <n v="8"/>
    <s v="Mes (es)"/>
    <s v="CONTRATACIÓN DIRECTA / SERVICIOS PROFESIONALES"/>
    <s v="PRESTACIÓN DE SERVICIOS PROFESIONALES"/>
    <s v="PRESUPUESTO DE ENTIDAD NACIONAL"/>
    <n v="68025686.560000002"/>
    <n v="68025686"/>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68025686"/>
    <m/>
    <m/>
    <m/>
    <m/>
    <m/>
    <m/>
    <m/>
    <m/>
    <m/>
    <m/>
    <m/>
    <m/>
    <n v="725"/>
    <m/>
    <s v="Servicios profesionales"/>
    <s v="NIAMPIRA MORENO ALEXANDRA"/>
    <m/>
    <s v="Enero"/>
    <d v="2024-01-01T00:00:00"/>
    <n v="8"/>
    <s v="Mes (es)"/>
    <s v="CONTRATACIÓN DIRECTA / SERVICIOS PROFESIONALES"/>
    <s v="PRESTACIÓN DE SERVICIOS PROFESIONALES"/>
    <s v="PRESUPUESTO DE ENTIDAD NACIONAL"/>
    <n v="68025686.560000002"/>
    <n v="68025686"/>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72968280"/>
    <m/>
    <m/>
    <m/>
    <m/>
    <m/>
    <m/>
    <m/>
    <m/>
    <m/>
    <m/>
    <m/>
    <m/>
    <n v="726"/>
    <m/>
    <s v="Servicios profesionales"/>
    <s v="RAMIREZ TORRES SERGIO"/>
    <m/>
    <s v="Enero"/>
    <d v="2024-01-01T00:00:00"/>
    <n v="8"/>
    <s v="Mes (es)"/>
    <s v="CONTRATACIÓN DIRECTA / SERVICIOS PROFESIONALES"/>
    <s v="PRESTACIÓN DE SERVICIOS PROFESIONALES"/>
    <s v="PRESUPUESTO DE ENTIDAD NACIONAL"/>
    <n v="72968280"/>
    <n v="7296828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72968280"/>
    <m/>
    <m/>
    <m/>
    <m/>
    <m/>
    <m/>
    <m/>
    <m/>
    <m/>
    <m/>
    <m/>
    <m/>
    <n v="727"/>
    <m/>
    <s v="Servicios profesionales"/>
    <s v="TELLEZ CALDERON MARITZA CAROLINA"/>
    <m/>
    <s v="Enero"/>
    <d v="2024-01-01T00:00:00"/>
    <n v="8"/>
    <s v="Mes (es)"/>
    <s v="CONTRATACIÓN DIRECTA / SERVICIOS PROFESIONALES"/>
    <s v="PRESTACIÓN DE SERVICIOS PROFESIONALES"/>
    <s v="PRESUPUESTO DE ENTIDAD NACIONAL"/>
    <n v="72968280"/>
    <n v="7296828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72968280"/>
    <m/>
    <m/>
    <m/>
    <m/>
    <m/>
    <m/>
    <m/>
    <m/>
    <m/>
    <m/>
    <m/>
    <m/>
    <n v="728"/>
    <m/>
    <s v="Servicios profesionales"/>
    <s v="MARIN QUINTERO JOHANA MARIA"/>
    <m/>
    <s v="Enero"/>
    <d v="2024-01-01T00:00:00"/>
    <n v="8"/>
    <s v="Mes (es)"/>
    <s v="CONTRATACIÓN DIRECTA / SERVICIOS PROFESIONALES"/>
    <s v="PRESTACIÓN DE SERVICIOS PROFESIONALES"/>
    <s v="PRESUPUESTO DE ENTIDAD NACIONAL"/>
    <n v="72968280"/>
    <n v="7296828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79937280"/>
    <m/>
    <m/>
    <m/>
    <m/>
    <m/>
    <m/>
    <m/>
    <m/>
    <m/>
    <m/>
    <m/>
    <m/>
    <n v="729"/>
    <m/>
    <s v="Servicios profesionales"/>
    <s v="MARIN QUINTERO OSCAR ALEJANDRO"/>
    <m/>
    <s v="Enero"/>
    <d v="2024-01-01T00:00:00"/>
    <n v="8"/>
    <s v="Mes (es)"/>
    <s v="CONTRATACIÓN DIRECTA / SERVICIOS PROFESIONALES"/>
    <s v="PRESTACIÓN DE SERVICIOS PROFESIONALES"/>
    <s v="PRESUPUESTO DE ENTIDAD NACIONAL"/>
    <n v="79937280"/>
    <n v="7993728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79937280"/>
    <m/>
    <m/>
    <m/>
    <m/>
    <m/>
    <m/>
    <m/>
    <m/>
    <m/>
    <m/>
    <m/>
    <m/>
    <n v="730"/>
    <m/>
    <s v="Servicios profesionales"/>
    <s v="ZAMORA LONDOÑO DIANA PATRICIA"/>
    <m/>
    <s v="Enero"/>
    <d v="2024-01-01T00:00:00"/>
    <n v="8"/>
    <s v="Mes (es)"/>
    <s v="CONTRATACIÓN DIRECTA / SERVICIOS PROFESIONALES"/>
    <s v="PRESTACIÓN DE SERVICIOS PROFESIONALES"/>
    <s v="PRESUPUESTO DE ENTIDAD NACIONAL"/>
    <n v="79937280"/>
    <n v="7993728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7825369"/>
    <m/>
    <m/>
    <m/>
    <m/>
    <m/>
    <m/>
    <m/>
    <m/>
    <m/>
    <m/>
    <m/>
    <m/>
    <n v="731"/>
    <m/>
    <s v="Servicios profesionales"/>
    <s v="ANGEL MORALES CLEMENCIA"/>
    <m/>
    <s v="Enero"/>
    <d v="2024-01-01T00:00:00"/>
    <n v="8"/>
    <s v="Mes (es)"/>
    <s v="CONTRATACIÓN DIRECTA / SERVICIOS PROFESIONALES"/>
    <s v="PRESTACIÓN DE SERVICIOS PROFESIONALES"/>
    <s v="PRESUPUESTO DE ENTIDAD NACIONAL"/>
    <n v="87825368.819999993"/>
    <n v="87825369"/>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7825369"/>
    <m/>
    <m/>
    <m/>
    <m/>
    <m/>
    <m/>
    <m/>
    <m/>
    <m/>
    <m/>
    <m/>
    <m/>
    <n v="732"/>
    <m/>
    <s v="Servicios profesionales"/>
    <s v="NACIMBA PAUCAR MARIO EDUARDO"/>
    <m/>
    <s v="Enero"/>
    <d v="2024-01-01T00:00:00"/>
    <n v="8"/>
    <s v="Mes (es)"/>
    <s v="CONTRATACIÓN DIRECTA / SERVICIOS PROFESIONALES"/>
    <s v="PRESTACIÓN DE SERVICIOS PROFESIONALES"/>
    <s v="PRESUPUESTO DE ENTIDAD NACIONAL"/>
    <n v="87825368.819999993"/>
    <n v="87825369"/>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7825369"/>
    <m/>
    <m/>
    <m/>
    <m/>
    <m/>
    <m/>
    <m/>
    <m/>
    <m/>
    <m/>
    <m/>
    <m/>
    <n v="733"/>
    <m/>
    <s v="Servicios profesionales"/>
    <s v="MARTINEZ ARIAS INGRID JOHANNA"/>
    <m/>
    <s v="Enero"/>
    <d v="2024-01-01T00:00:00"/>
    <n v="8"/>
    <s v="Mes (es)"/>
    <s v="CONTRATACIÓN DIRECTA / SERVICIOS PROFESIONALES"/>
    <s v="PRESTACIÓN DE SERVICIOS PROFESIONALES"/>
    <s v="PRESUPUESTO DE ENTIDAD NACIONAL"/>
    <n v="87825368.819999993"/>
    <n v="87825369"/>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7825369"/>
    <m/>
    <m/>
    <m/>
    <m/>
    <m/>
    <m/>
    <m/>
    <m/>
    <m/>
    <m/>
    <m/>
    <m/>
    <n v="734"/>
    <m/>
    <s v="Servicios profesionales"/>
    <s v="PEÑA RUSSI AMALIA"/>
    <m/>
    <s v="Enero"/>
    <d v="2024-01-01T00:00:00"/>
    <n v="8"/>
    <s v="Mes (es)"/>
    <s v="CONTRATACIÓN DIRECTA / SERVICIOS PROFESIONALES"/>
    <s v="PRESTACIÓN DE SERVICIOS PROFESIONALES"/>
    <s v="PRESUPUESTO DE ENTIDAD NACIONAL"/>
    <n v="87825368.819999993"/>
    <n v="87825369"/>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7825369"/>
    <m/>
    <m/>
    <m/>
    <m/>
    <m/>
    <m/>
    <m/>
    <m/>
    <m/>
    <m/>
    <m/>
    <m/>
    <n v="735"/>
    <m/>
    <s v="Servicios profesionales"/>
    <s v="CARLOS ANDRÉS_x000a_ALZATE CASTRILLÓN"/>
    <m/>
    <s v="Enero"/>
    <d v="2024-01-01T00:00:00"/>
    <n v="8"/>
    <s v="Mes (es)"/>
    <s v="CONTRATACIÓN DIRECTA / SERVICIOS PROFESIONALES"/>
    <s v="PRESTACIÓN DE SERVICIOS PROFESIONALES"/>
    <s v="PRESUPUESTO DE ENTIDAD NACIONAL"/>
    <n v="87825368.819999993"/>
    <n v="87825369"/>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7825369"/>
    <m/>
    <m/>
    <m/>
    <m/>
    <m/>
    <m/>
    <m/>
    <m/>
    <m/>
    <m/>
    <m/>
    <m/>
    <n v="736"/>
    <m/>
    <s v="Servicios profesionales"/>
    <s v="BOTERO ARANGO CARMENZA"/>
    <m/>
    <s v="Enero"/>
    <d v="2024-01-01T00:00:00"/>
    <n v="8"/>
    <s v="Mes (es)"/>
    <s v="CONTRATACIÓN DIRECTA / SERVICIOS PROFESIONALES"/>
    <s v="PRESTACIÓN DE SERVICIOS PROFESIONALES"/>
    <s v="PRESUPUESTO DE ENTIDAD NACIONAL"/>
    <n v="87825368.819999993"/>
    <n v="87825369"/>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7825369"/>
    <m/>
    <m/>
    <m/>
    <m/>
    <m/>
    <m/>
    <m/>
    <m/>
    <m/>
    <m/>
    <m/>
    <m/>
    <n v="737"/>
    <m/>
    <s v="Servicios profesionales"/>
    <s v="ROZO ROJAS SHADY IBETH"/>
    <m/>
    <s v="Enero"/>
    <d v="2024-01-01T00:00:00"/>
    <n v="8"/>
    <s v="Mes (es)"/>
    <s v="CONTRATACIÓN DIRECTA / SERVICIOS PROFESIONALES"/>
    <s v="PRESTACIÓN DE SERVICIOS PROFESIONALES"/>
    <s v="PRESUPUESTO DE ENTIDAD NACIONAL"/>
    <n v="87825368.819999993"/>
    <n v="87825369"/>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9123840"/>
    <m/>
    <m/>
    <m/>
    <m/>
    <m/>
    <m/>
    <m/>
    <m/>
    <m/>
    <m/>
    <m/>
    <m/>
    <n v="738"/>
    <m/>
    <s v="Servicios profesionales"/>
    <s v="MENDOZA DIAZ VICTOR JORGE"/>
    <m/>
    <s v="Enero"/>
    <d v="2024-01-01T00:00:00"/>
    <n v="8"/>
    <s v="Mes (es)"/>
    <s v="CONTRATACIÓN DIRECTA / SERVICIOS PROFESIONALES"/>
    <s v="PRESTACIÓN DE SERVICIOS PROFESIONALES"/>
    <s v="PRESUPUESTO DE ENTIDAD NACIONAL"/>
    <n v="89123840"/>
    <n v="8912384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89608368"/>
    <m/>
    <m/>
    <m/>
    <m/>
    <m/>
    <m/>
    <m/>
    <m/>
    <m/>
    <m/>
    <m/>
    <m/>
    <n v="739"/>
    <m/>
    <s v="Servicios profesionales"/>
    <s v="BOHORQUEZ RAMIREZ MARIA XIMENA"/>
    <m/>
    <s v="Enero"/>
    <d v="2024-01-01T00:00:00"/>
    <n v="8"/>
    <s v="Mes (es)"/>
    <s v="CONTRATACIÓN DIRECTA / SERVICIOS PROFESIONALES"/>
    <s v="PRESTACIÓN DE SERVICIOS PROFESIONALES"/>
    <s v="PRESUPUESTO DE ENTIDAD NACIONAL"/>
    <n v="89608368.480000004"/>
    <n v="89608368"/>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93895121"/>
    <m/>
    <m/>
    <m/>
    <m/>
    <m/>
    <m/>
    <m/>
    <m/>
    <m/>
    <m/>
    <m/>
    <m/>
    <n v="740"/>
    <m/>
    <s v="Servicios profesionales"/>
    <s v="OCHOA CELY SARA INES"/>
    <m/>
    <s v="Enero"/>
    <d v="2024-01-01T00:00:00"/>
    <n v="8"/>
    <s v="Mes (es)"/>
    <s v="CONTRATACIÓN DIRECTA / SERVICIOS PROFESIONALES"/>
    <s v="PRESTACIÓN DE SERVICIOS PROFESIONALES"/>
    <s v="PRESUPUESTO DE ENTIDAD NACIONAL"/>
    <n v="93895121.359999999"/>
    <n v="93895121"/>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93895121"/>
    <m/>
    <m/>
    <m/>
    <m/>
    <m/>
    <m/>
    <m/>
    <m/>
    <m/>
    <m/>
    <m/>
    <m/>
    <n v="741"/>
    <m/>
    <s v="Servicios profesionales"/>
    <s v="MOLANO VARGAS ADRIANA CAROLINA"/>
    <m/>
    <s v="Enero"/>
    <d v="2024-01-01T00:00:00"/>
    <n v="8"/>
    <s v="Mes (es)"/>
    <s v="CONTRATACIÓN DIRECTA / SERVICIOS PROFESIONALES"/>
    <s v="PRESTACIÓN DE SERVICIOS PROFESIONALES"/>
    <s v="PRESUPUESTO DE ENTIDAD NACIONAL"/>
    <n v="93895121.359999999"/>
    <n v="93895121"/>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129693856"/>
    <m/>
    <m/>
    <m/>
    <m/>
    <m/>
    <m/>
    <m/>
    <m/>
    <m/>
    <m/>
    <m/>
    <m/>
    <n v="742"/>
    <m/>
    <s v="Servicios profesionales"/>
    <s v="PINEDA BAEZ NISME YURANY"/>
    <m/>
    <s v="Enero"/>
    <d v="2024-01-01T00:00:00"/>
    <n v="8"/>
    <s v="Mes (es)"/>
    <s v="CONTRATACIÓN DIRECTA / SERVICIOS PROFESIONALES"/>
    <s v="PRESTACIÓN DE SERVICIOS PROFESIONALES"/>
    <s v="PRESUPUESTO DE ENTIDAD NACIONAL"/>
    <n v="129693856"/>
    <n v="129693856"/>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975869309"/>
    <m/>
    <m/>
    <m/>
    <m/>
    <m/>
    <m/>
    <m/>
    <m/>
    <m/>
    <m/>
    <m/>
    <m/>
    <s v="NA"/>
    <m/>
    <s v="Servicios profesionales"/>
    <s v="Honorarios OPS septiembre a diciembre 2023"/>
    <m/>
    <s v="Julio"/>
    <d v="2024-09-01T00:00:00"/>
    <n v="4"/>
    <s v="Mes (es)"/>
    <s v="CONTRATACIÓN DIRECTA / SERVICIOS PROFESIONALES"/>
    <s v="PRESTACIÓN DE SERVICIOS PROFESIONALES"/>
    <s v="PRESUPUESTO DE ENTIDAD NACIONAL"/>
    <n v="975869305"/>
    <n v="975869309"/>
    <s v="NO"/>
    <s v="NA"/>
  </r>
  <r>
    <s v="VPBM"/>
    <s v="Dirección de Primera Infancia"/>
    <x v="7"/>
    <x v="1"/>
    <x v="1"/>
    <x v="2"/>
    <s v="FORTALECIMIENTO DE LAS CAPACIDADES TERRITORIALES PARA LA GESTIÓN EDUCATIVA CON ÉNFASIS EN ZONAS RURALES NACIONAL"/>
    <n v="202300000000418"/>
    <s v="C-2201-0700-24"/>
    <s v="2. SEGURIDAD HUMANA Y JUSTICIA SOCIAL / A. PRIMERA INFANCIA FELIZ Y PROTEGIDA"/>
    <x v="6"/>
    <x v="11"/>
    <x v="8"/>
    <s v="Desarrollo"/>
    <s v="ADQUIS. DE BYS"/>
    <s v="02"/>
    <s v="C-2201-0700-24-20203A-2201094-02"/>
    <s v="ADQUIS. DE BYS-SERVICIOS DE INFORMACIÓN IMPLEMENTADO PARA LA GESTIÓN DE LA EDUCACIÓN INICIAL Y PREESCOLAR EN CONDICIONES DE CALIDAD-FORTALECIMIENTO DE LAS CAPACIDADES TERRITORIALES PARA LA GESTIÓN EDUCATIVA CON ÉNFASIS EN ZONAS RURALES NACIONAL"/>
    <s v="ADQUIS. DE BYS - SERVICIOS DE INFORMACIÓN IMPLEMENTADO PARA LA GESTIÓN DE LA EDUCACIÓN INICIAL Y PREESCOLAR EN CONDICIONES DE CALIDAD - 2. SEGURIDAD HUMANA Y JUSTICIA SOCIAL / A. PRIMERA INFANCIA FELIZ Y PROTEGIDA"/>
    <x v="1"/>
    <m/>
    <s v="VEPBM-DIR PRIMERAINF - "/>
    <s v="2900"/>
    <m/>
    <m/>
    <m/>
    <m/>
    <m/>
    <m/>
    <m/>
    <m/>
    <m/>
    <m/>
    <m/>
    <m/>
    <m/>
    <m/>
    <m/>
    <m/>
    <m/>
    <m/>
    <m/>
    <m/>
    <n v="280325000"/>
    <m/>
    <m/>
    <m/>
    <m/>
    <m/>
    <m/>
    <m/>
    <m/>
    <m/>
    <m/>
    <m/>
    <m/>
    <s v="NA"/>
    <n v="80111614"/>
    <s v="Otro tipo de gasto"/>
    <s v="realizar ajustes a los sistemas de información de la dirección de primera infancia que permitan responder a los desafíos del seguimiento a la integralidad de la atención de los niños, niñas y adolescentes"/>
    <m/>
    <s v="Marzo"/>
    <d v="2024-04-01T00:00:00"/>
    <n v="9"/>
    <s v="Mes (es)"/>
    <s v="LICITACIÓN PÚBLICA"/>
    <s v="OTROS          "/>
    <s v="PRESUPUESTO DE ENTIDAD NACIONAL"/>
    <n v="280325000"/>
    <n v="280325000"/>
    <s v="NO"/>
    <s v="NA"/>
  </r>
  <r>
    <s v="VPBM"/>
    <s v="Dirección de Primera Infancia"/>
    <x v="8"/>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5"/>
    <x v="11"/>
    <s v="Adelantar adquisición, entrega y uso de recursos educativos escolares (Libros, textos, guías, cuadernillos de trabajo, entre otros) y mobiliario escolar para el fortalecimiento de la educación media"/>
    <s v="ADQUIS. DE BYS"/>
    <s v="02"/>
    <s v="C-2201-0700-20-20203A-2201070-02"/>
    <s v="ADQUIS. DE BYS-AMBIENTES DE APRENDIZAJE PARA LA EDUCACIÓN INICIAL PREESCOLAR, BÁSICA Y MEDIA DOTADOS -TRANSFORMACIÓN  DE LA EDUCACIÓN INICIAL, PREESCOLAR, BÁSICA Y MEDIA CON ENFOQUE INTEGRAL PARA LA REDUCCIÓN DE DESIGUALDADES Y CONSTRUCCIÓN DE LA PAZ  NACIONAL"/>
    <s v="ADQUIS. DE BYS - AMBIENTES DE APRENDIZAJE PARA LA EDUCACIÓN INICIAL PREESCOLAR, BÁSICA Y MEDIA DOTADOS  - 2. SEGURIDAD HUMANA Y JUSTICIA SOCIAL / A. PRIMERA INFANCIA FELIZ Y PROTEGIDA"/>
    <x v="1"/>
    <m/>
    <s v="VEPBM-SUB COBERTURPI - "/>
    <s v="3100"/>
    <m/>
    <m/>
    <m/>
    <m/>
    <m/>
    <m/>
    <m/>
    <m/>
    <m/>
    <m/>
    <n v="3239022548"/>
    <m/>
    <m/>
    <m/>
    <m/>
    <m/>
    <m/>
    <m/>
    <m/>
    <m/>
    <m/>
    <m/>
    <m/>
    <m/>
    <m/>
    <m/>
    <m/>
    <m/>
    <m/>
    <m/>
    <m/>
    <m/>
    <m/>
    <n v="1039"/>
    <n v="80161603"/>
    <s v="Otro tipo de gasto"/>
    <s v="Adquirir  y distribuir dotaciones pedagógicas que potencialicen el desarrollo integral y los aprendizajes  de los niños y niñas en educación inicial en establecimientos educativos focalizados  "/>
    <m/>
    <s v="Marzo"/>
    <d v="2024-05-01T00:00:00"/>
    <n v="7"/>
    <s v="Mes (es)"/>
    <s v="LICITACIÓN PÚBLICA"/>
    <s v="COMPRAVENTA Y/O SUMINISTRO "/>
    <s v="PRESUPUESTO DE ENTIDAD NACIONAL"/>
    <n v="3239022548"/>
    <n v="3239022548"/>
    <s v="NO"/>
    <s v="NA"/>
  </r>
  <r>
    <s v="VPBM"/>
    <s v="Dirección de Primera Infancia"/>
    <x v="8"/>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5"/>
    <x v="11"/>
    <s v="Adelantar adquisición, entrega y uso de recursos educativos escolares (Libros, textos, guías, cuadernillos de trabajo, entre otros) y mobiliario escolar para el fortalecimiento de la educación media"/>
    <s v="ADQUIS. DE BYS"/>
    <s v="02"/>
    <s v="C-2201-0700-20-20203A-2201070-02"/>
    <s v="ADQUIS. DE BYS-AMBIENTES DE APRENDIZAJE PARA LA EDUCACIÓN INICIAL PREESCOLAR, BÁSICA Y MEDIA DOTADOS -TRANSFORMACIÓN  DE LA EDUCACIÓN INICIAL, PREESCOLAR, BÁSICA Y MEDIA CON ENFOQUE INTEGRAL PARA LA REDUCCIÓN DE DESIGUALDADES Y CONSTRUCCIÓN DE LA PAZ  NACIONAL"/>
    <s v="ADQUIS. DE BYS - AMBIENTES DE APRENDIZAJE PARA LA EDUCACIÓN INICIAL PREESCOLAR, BÁSICA Y MEDIA DOTADOS  - 2. SEGURIDAD HUMANA Y JUSTICIA SOCIAL / A. PRIMERA INFANCIA FELIZ Y PROTEGIDA"/>
    <x v="1"/>
    <m/>
    <s v="VEPBM-SUB COBERTURPI - "/>
    <s v="3100"/>
    <m/>
    <m/>
    <m/>
    <m/>
    <m/>
    <m/>
    <m/>
    <m/>
    <m/>
    <m/>
    <n v="3239022548"/>
    <m/>
    <m/>
    <m/>
    <m/>
    <m/>
    <m/>
    <m/>
    <m/>
    <m/>
    <m/>
    <m/>
    <m/>
    <m/>
    <m/>
    <m/>
    <m/>
    <m/>
    <m/>
    <m/>
    <m/>
    <m/>
    <m/>
    <n v="1040"/>
    <n v="80161603"/>
    <s v="Otro tipo de gasto"/>
    <s v="Adquirir  y distribuir dotaciones pedagógicas que potencialicen el desarrollo integral y los aprendizajes  de los niños y niñas en educación inicial en establecimientos educativos focalizados  "/>
    <m/>
    <s v="Marzo"/>
    <d v="2024-05-01T00:00:00"/>
    <n v="7"/>
    <s v="Mes (es)"/>
    <s v="LICITACIÓN PÚBLICA"/>
    <s v="COMPRAVENTA Y/O SUMINISTRO "/>
    <s v="PRESUPUESTO DE ENTIDAD NACIONAL"/>
    <n v="3239022548"/>
    <n v="3239022548"/>
    <s v="NO"/>
    <s v="NA"/>
  </r>
  <r>
    <s v="VPBM"/>
    <s v="Dirección de Primera Infancia"/>
    <x v="8"/>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5"/>
    <x v="11"/>
    <s v="Adelantar adquisición, entrega y uso de recursos educativos escolares (Libros, textos, guías, cuadernillos de trabajo, entre otros) y mobiliario escolar para el fortalecimiento de la educación media"/>
    <s v="ADQUIS. DE BYS"/>
    <s v="02"/>
    <s v="C-2201-0700-20-20203A-2201070-02"/>
    <s v="ADQUIS. DE BYS-AMBIENTES DE APRENDIZAJE PARA LA EDUCACIÓN INICIAL PREESCOLAR, BÁSICA Y MEDIA DOTADOS -TRANSFORMACIÓN  DE LA EDUCACIÓN INICIAL, PREESCOLAR, BÁSICA Y MEDIA CON ENFOQUE INTEGRAL PARA LA REDUCCIÓN DE DESIGUALDADES Y CONSTRUCCIÓN DE LA PAZ  NACIONAL"/>
    <s v="ADQUIS. DE BYS - AMBIENTES DE APRENDIZAJE PARA LA EDUCACIÓN INICIAL PREESCOLAR, BÁSICA Y MEDIA DOTADOS  - 2. SEGURIDAD HUMANA Y JUSTICIA SOCIAL / A. PRIMERA INFANCIA FELIZ Y PROTEGIDA"/>
    <x v="1"/>
    <m/>
    <s v="VEPBM-SUB COBERTURPI - "/>
    <s v="3100"/>
    <m/>
    <m/>
    <m/>
    <m/>
    <m/>
    <m/>
    <m/>
    <m/>
    <m/>
    <m/>
    <n v="3239022548"/>
    <m/>
    <m/>
    <m/>
    <m/>
    <m/>
    <m/>
    <m/>
    <m/>
    <m/>
    <m/>
    <m/>
    <m/>
    <m/>
    <m/>
    <m/>
    <m/>
    <m/>
    <m/>
    <m/>
    <m/>
    <m/>
    <m/>
    <n v="1042"/>
    <n v="80161603"/>
    <s v="Otro tipo de gasto"/>
    <s v="Adquirir  y distribuir dotaciones pedagógicas que potencialicen el desarrollo integral y los aprendizajes  de los niños y niñas en educación inicial en establecimientos educativos focalizados  "/>
    <m/>
    <s v="Marzo"/>
    <d v="2024-05-01T00:00:00"/>
    <n v="7"/>
    <s v="Mes (es)"/>
    <s v="LICITACIÓN PÚBLICA"/>
    <s v="COMPRAVENTA Y/O SUMINISTRO "/>
    <s v="PRESUPUESTO DE ENTIDAD NACIONAL"/>
    <n v="3239022548"/>
    <n v="3239022548"/>
    <s v="NO"/>
    <s v="NA"/>
  </r>
  <r>
    <s v="VPBM"/>
    <s v="Dirección de Primera Infancia"/>
    <x v="8"/>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5"/>
    <x v="11"/>
    <s v="Adelantar adquisición, entrega y uso de recursos educativos escolares (Libros, textos, guías, cuadernillos de trabajo, entre otros) y mobiliario escolar para el fortalecimiento de la educación media"/>
    <s v="ADQUIS. DE BYS"/>
    <s v="02"/>
    <s v="C-2201-0700-20-20203A-2201070-02"/>
    <s v="ADQUIS. DE BYS-AMBIENTES DE APRENDIZAJE PARA LA EDUCACIÓN INICIAL PREESCOLAR, BÁSICA Y MEDIA DOTADOS -TRANSFORMACIÓN  DE LA EDUCACIÓN INICIAL, PREESCOLAR, BÁSICA Y MEDIA CON ENFOQUE INTEGRAL PARA LA REDUCCIÓN DE DESIGUALDADES Y CONSTRUCCIÓN DE LA PAZ  NACIONAL"/>
    <s v="ADQUIS. DE BYS - AMBIENTES DE APRENDIZAJE PARA LA EDUCACIÓN INICIAL PREESCOLAR, BÁSICA Y MEDIA DOTADOS  - 2. SEGURIDAD HUMANA Y JUSTICIA SOCIAL / A. PRIMERA INFANCIA FELIZ Y PROTEGIDA"/>
    <x v="1"/>
    <m/>
    <s v="VEPBM-SUB COBERTURPI - "/>
    <s v="3100"/>
    <m/>
    <m/>
    <m/>
    <m/>
    <m/>
    <m/>
    <m/>
    <m/>
    <m/>
    <m/>
    <n v="1770403396"/>
    <m/>
    <m/>
    <m/>
    <m/>
    <m/>
    <m/>
    <m/>
    <m/>
    <m/>
    <m/>
    <m/>
    <m/>
    <m/>
    <m/>
    <m/>
    <m/>
    <m/>
    <m/>
    <m/>
    <m/>
    <m/>
    <m/>
    <n v="1043"/>
    <n v="80161603"/>
    <s v="Otro tipo de gasto"/>
    <s v="Adquirir  y distribuir dotaciones pedagógicas que potencialicen el desarrollo integral y los aprendizajes  de los niños y niñas en educación inicial en establecimientos educativos focalizados  "/>
    <m/>
    <s v="Marzo"/>
    <d v="2024-05-01T00:00:00"/>
    <n v="7"/>
    <s v="Mes (es)"/>
    <s v="LICITACIÓN PÚBLICA"/>
    <s v="COMPRAVENTA Y/O SUMINISTRO "/>
    <s v="PRESUPUESTO DE ENTIDAD NACIONAL"/>
    <n v="1770403396"/>
    <n v="1770403396"/>
    <s v="NO"/>
    <s v="NA"/>
  </r>
  <r>
    <s v="VPBM"/>
    <s v="Dirección de Primera Infancia"/>
    <x v="8"/>
    <x v="1"/>
    <x v="7"/>
    <x v="2"/>
    <s v="FORTALECIMIENTO DE LAS CAPACIDADES TERRITORIALES PARA LA GESTIÓN EDUCATIVA CON ÉNFASIS EN ZONAS RURALES NACIONAL"/>
    <n v="202300000000418"/>
    <s v="C-2201-0700-24"/>
    <s v="2. SEGURIDAD HUMANA Y JUSTICIA SOCIAL / A. PRIMERA INFANCIA FELIZ Y PROTEGIDA"/>
    <x v="6"/>
    <x v="15"/>
    <x v="11"/>
    <s v="Seleccionar y/o producir y entregar dotaciones pedagógicas, material didáctico y de mediación con sus orientaciones de uso y adecuaciones socioculturales en zonas rurales y rurales dispersas"/>
    <s v="ADQUIS. DE BYS"/>
    <s v="02"/>
    <s v="C-2201-0700-24-20203A-2201070-02"/>
    <s v="ADQUIS. DE BYS-AMBIENTES DE APRENDIZAJE PARA LA EDUCACIÓN INICIAL PREESCOLAR, BÁSICA Y MEDIA DOTADOS -FORTALECIMIENTO DE LAS CAPACIDADES TERRITORIALES PARA LA GESTIÓN EDUCATIVA CON ÉNFASIS EN ZONAS RURALES NACIONAL"/>
    <s v="ADQUIS. DE BYS - AMBIENTES DE APRENDIZAJE PARA LA EDUCACIÓN INICIAL PREESCOLAR, BÁSICA Y MEDIA DOTADOS  - 2. SEGURIDAD HUMANA Y JUSTICIA SOCIAL / A. PRIMERA INFANCIA FELIZ Y PROTEGIDA"/>
    <x v="1"/>
    <m/>
    <s v="VEPBM-SUB COBERTURPI - "/>
    <s v="3100"/>
    <m/>
    <m/>
    <m/>
    <m/>
    <m/>
    <m/>
    <m/>
    <m/>
    <m/>
    <m/>
    <n v="1468619152"/>
    <m/>
    <m/>
    <m/>
    <m/>
    <m/>
    <m/>
    <m/>
    <m/>
    <m/>
    <m/>
    <m/>
    <m/>
    <m/>
    <m/>
    <m/>
    <m/>
    <m/>
    <m/>
    <m/>
    <m/>
    <m/>
    <m/>
    <n v="1043"/>
    <n v="80161603"/>
    <s v="Otro tipo de gasto"/>
    <s v="Adquirir  y distribuir dotaciones pedagógicas que potencialicen el desarrollo integral y los aprendizajes  de los niños y niñas en educación inicial en establecimientos educativos focalizados  "/>
    <m/>
    <s v="Marzo"/>
    <d v="2024-05-01T00:00:00"/>
    <n v="7"/>
    <s v="Mes (es)"/>
    <s v="LICITACIÓN PÚBLICA"/>
    <s v="COMPRAVENTA Y/O SUMINISTRO "/>
    <s v="PRESUPUESTO DE ENTIDAD NACIONAL"/>
    <n v="1468619152"/>
    <n v="1468619152"/>
    <s v="NO"/>
    <s v="NA"/>
  </r>
  <r>
    <s v="VPBM"/>
    <s v="Dirección de Primera Infancia"/>
    <x v="8"/>
    <x v="1"/>
    <x v="7"/>
    <x v="2"/>
    <s v="FORTALECIMIENTO DE LAS CAPACIDADES TERRITORIALES PARA LA GESTIÓN EDUCATIVA CON ÉNFASIS EN ZONAS RURALES NACIONAL"/>
    <n v="202300000000418"/>
    <s v="C-2201-0700-24"/>
    <s v="2. SEGURIDAD HUMANA Y JUSTICIA SOCIAL / A. PRIMERA INFANCIA FELIZ Y PROTEGIDA"/>
    <x v="6"/>
    <x v="15"/>
    <x v="11"/>
    <s v="Seleccionar y/o producir y entregar dotaciones pedagógicas, material didáctico y de mediación con sus orientaciones de uso y adecuaciones socioculturales en zonas rurales y rurales dispersas"/>
    <s v="ADQUIS. DE BYS"/>
    <s v="02"/>
    <s v="C-2201-0700-24-20203A-2201070-02"/>
    <s v="ADQUIS. DE BYS-AMBIENTES DE APRENDIZAJE PARA LA EDUCACIÓN INICIAL PREESCOLAR, BÁSICA Y MEDIA DOTADOS -FORTALECIMIENTO DE LAS CAPACIDADES TERRITORIALES PARA LA GESTIÓN EDUCATIVA CON ÉNFASIS EN ZONAS RURALES NACIONAL"/>
    <s v="ADQUIS. DE BYS - AMBIENTES DE APRENDIZAJE PARA LA EDUCACIÓN INICIAL PREESCOLAR, BÁSICA Y MEDIA DOTADOS  - 2. SEGURIDAD HUMANA Y JUSTICIA SOCIAL / A. PRIMERA INFANCIA FELIZ Y PROTEGIDA"/>
    <x v="1"/>
    <m/>
    <s v="VEPBM-SUB COBERTURPI - "/>
    <s v="3100"/>
    <m/>
    <m/>
    <m/>
    <m/>
    <m/>
    <m/>
    <m/>
    <m/>
    <m/>
    <m/>
    <m/>
    <m/>
    <m/>
    <m/>
    <m/>
    <m/>
    <m/>
    <m/>
    <m/>
    <m/>
    <n v="115005000"/>
    <m/>
    <m/>
    <m/>
    <m/>
    <m/>
    <m/>
    <m/>
    <m/>
    <m/>
    <m/>
    <m/>
    <m/>
    <n v="907"/>
    <n v="80161603"/>
    <s v="Otro tipo de gasto"/>
    <s v="Adción Interventoria CONSORCIO DOTACIÓN 2023"/>
    <m/>
    <s v="Marzo"/>
    <d v="2024-05-01T00:00:00"/>
    <n v="7"/>
    <s v="Mes (es)"/>
    <s v="MODIFICATORIOS (ADICIONES, PRÓRROGAS Y MODIFICACIONES)"/>
    <s v="CONSULTORÍA                             "/>
    <s v="PRESUPUESTO DE ENTIDAD NACIONAL"/>
    <n v="115005000"/>
    <n v="115005000"/>
    <s v="NO"/>
    <s v="NA"/>
  </r>
  <r>
    <s v="VPBM"/>
    <s v="Dirección de Primera Infancia"/>
    <x v="8"/>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5"/>
    <x v="11"/>
    <s v="Adelantar adquisición, entrega y uso de recursos educativos escolares (Libros, textos, guías, cuadernillos de trabajo, entre otros) y mobiliario escolar para el fortalecimiento de la educación media"/>
    <s v="ADQUIS. DE BYS"/>
    <s v="02"/>
    <s v="C-2201-0700-20-20203A-2201070-02"/>
    <s v="ADQUIS. DE BYS-AMBIENTES DE APRENDIZAJE PARA LA EDUCACIÓN INICIAL PREESCOLAR, BÁSICA Y MEDIA DOTADOS -TRANSFORMACIÓN  DE LA EDUCACIÓN INICIAL, PREESCOLAR, BÁSICA Y MEDIA CON ENFOQUE INTEGRAL PARA LA REDUCCIÓN DE DESIGUALDADES Y CONSTRUCCIÓN DE LA PAZ  NACIONAL"/>
    <s v="ADQUIS. DE BYS - AMBIENTES DE APRENDIZAJE PARA LA EDUCACIÓN INICIAL PREESCOLAR, BÁSICA Y MEDIA DOTADOS  - 2. SEGURIDAD HUMANA Y JUSTICIA SOCIAL / A. PRIMERA INFANCIA FELIZ Y PROTEGIDA"/>
    <x v="1"/>
    <m/>
    <s v="VEPBM-SUB COBERTURPI - "/>
    <s v="3100"/>
    <m/>
    <m/>
    <m/>
    <m/>
    <m/>
    <m/>
    <m/>
    <m/>
    <m/>
    <m/>
    <m/>
    <m/>
    <m/>
    <m/>
    <m/>
    <m/>
    <m/>
    <m/>
    <m/>
    <m/>
    <n v="1118900002"/>
    <m/>
    <m/>
    <m/>
    <m/>
    <m/>
    <m/>
    <m/>
    <m/>
    <m/>
    <m/>
    <m/>
    <m/>
    <n v="1044"/>
    <n v="80161603"/>
    <s v="Otro tipo de gasto"/>
    <s v="Adquirir  y distribuir dotaciones pedagógicas que potencialicen el desarrollo integral y los aprendizajes  de los niños y niñas en educación inicial en establecimientos educativos focalizados  "/>
    <m/>
    <s v="Marzo"/>
    <d v="2024-05-01T00:00:00"/>
    <n v="7"/>
    <s v="Mes (es)"/>
    <s v="LICITACIÓN PÚBLICA"/>
    <s v="COMPRAVENTA Y/O SUMINISTRO "/>
    <s v="PRESUPUESTO DE ENTIDAD NACIONAL"/>
    <n v="1118900002"/>
    <n v="1118900002"/>
    <s v="NO"/>
    <s v="NA"/>
  </r>
  <r>
    <s v="VPBM"/>
    <s v="Dirección de Primera Infancia"/>
    <x v="9"/>
    <x v="5"/>
    <x v="8"/>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5"/>
    <x v="11"/>
    <s v="Adelantar adquisición, entrega y uso de recursos educativos escolares (Libros, textos, guías, cuadernillos de trabajo, entre otros) y mobiliario escolar para la formación integral y la educación CRESE, entre otras estrategias educativas integrales"/>
    <s v="ADQUIS. DE BYS"/>
    <s v="02"/>
    <s v="C-2201-0700-20-20203A-2201070-02"/>
    <s v="ADQUIS. DE BYS-AMBIENTES DE APRENDIZAJE PARA LA EDUCACIÓN INICIAL PREESCOLAR, BÁSICA Y MEDIA DOTADOS -TRANSFORMACIÓN  DE LA EDUCACIÓN INICIAL, PREESCOLAR, BÁSICA Y MEDIA CON ENFOQUE INTEGRAL PARA LA REDUCCIÓN DE DESIGUALDADES Y CONSTRUCCIÓN DE LA PAZ  NACIONAL"/>
    <s v="ADQUIS. DE BYS - AMBIENTES DE APRENDIZAJE PARA LA EDUCACIÓN INICIAL PREESCOLAR, BÁSICA Y MEDIA DOTADOS  - 2. SEGURIDAD HUMANA Y JUSTICIA SOCIAL / A. PRIMERA INFANCIA FELIZ Y PROTEGIDA"/>
    <x v="1"/>
    <m/>
    <s v="VEPBM- SUB CALIDADPI - "/>
    <s v="3000"/>
    <m/>
    <m/>
    <m/>
    <m/>
    <m/>
    <m/>
    <m/>
    <m/>
    <m/>
    <m/>
    <m/>
    <m/>
    <m/>
    <m/>
    <m/>
    <m/>
    <m/>
    <m/>
    <m/>
    <m/>
    <n v="3789375463"/>
    <m/>
    <m/>
    <m/>
    <m/>
    <m/>
    <m/>
    <m/>
    <m/>
    <m/>
    <m/>
    <m/>
    <m/>
    <n v="1002"/>
    <n v="80161603"/>
    <s v="Otro tipo de gasto"/>
    <s v="Imprimir y distribuir material bibliográfico con su respectivo catálogo a las instituciones educativas con preescolar focalizadas por el Ministerio de Educación Nacional, para fortalecer los procesos pedagógicos, contribuir al desarrollo integral y el aprendizaje en la educación inicial"/>
    <m/>
    <s v="Marzo"/>
    <d v="2024-04-01T00:00:00"/>
    <n v="7"/>
    <s v="Mes (es)"/>
    <s v="CONTRATACIÓN DIRECTA / CONTRATOS INTERADMINISTRATIVOS"/>
    <s v="PRESTACIÓN DE SERVICIOS                 "/>
    <s v="PRESUPUESTO DE ENTIDAD NACIONAL"/>
    <n v="3789375463"/>
    <n v="3789375463"/>
    <s v="NO"/>
    <s v="NA"/>
  </r>
  <r>
    <s v="VPBM"/>
    <s v="Dirección de Primera Infancia"/>
    <x v="9"/>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5"/>
    <x v="11"/>
    <s v="Adelantar adquisición, entrega y uso de recursos educativos escolares (Libros, textos, guías, cuadernillos de trabajo, entre otros) y mobiliario escolar para la formación integral y la educación CRESE, entre otras estrategias educativas integrales"/>
    <s v="ADQUIS. DE BYS"/>
    <s v="02"/>
    <s v="C-2201-0700-20-20203A-2201070-02"/>
    <s v="ADQUIS. DE BYS-AMBIENTES DE APRENDIZAJE PARA LA EDUCACIÓN INICIAL PREESCOLAR, BÁSICA Y MEDIA DOTADOS -TRANSFORMACIÓN  DE LA EDUCACIÓN INICIAL, PREESCOLAR, BÁSICA Y MEDIA CON ENFOQUE INTEGRAL PARA LA REDUCCIÓN DE DESIGUALDADES Y CONSTRUCCIÓN DE LA PAZ  NACIONAL"/>
    <s v="ADQUIS. DE BYS - AMBIENTES DE APRENDIZAJE PARA LA EDUCACIÓN INICIAL PREESCOLAR, BÁSICA Y MEDIA DOTADOS  - 2. SEGURIDAD HUMANA Y JUSTICIA SOCIAL / A. PRIMERA INFANCIA FELIZ Y PROTEGIDA"/>
    <x v="1"/>
    <m/>
    <s v="VEPBM- SUB CALIDADPI - "/>
    <s v="3000"/>
    <m/>
    <m/>
    <m/>
    <m/>
    <m/>
    <m/>
    <m/>
    <m/>
    <m/>
    <m/>
    <m/>
    <m/>
    <m/>
    <m/>
    <m/>
    <m/>
    <m/>
    <m/>
    <m/>
    <m/>
    <n v="810008112"/>
    <m/>
    <m/>
    <m/>
    <m/>
    <m/>
    <m/>
    <m/>
    <m/>
    <m/>
    <m/>
    <m/>
    <m/>
    <n v="1002"/>
    <n v="80161603"/>
    <s v="Otro tipo de gasto"/>
    <s v="Imprimir y distribuir material bibliográfico con su respectivo catálogo a las instituciones educativas con preescolar focalizadas por el Ministerio de Educación Nacional, para fortalecer los procesos pedagógicos, contribuir al desarrollo integral y el aprendizaje en la educación inicial"/>
    <m/>
    <s v="Marzo"/>
    <d v="2024-04-01T00:00:00"/>
    <n v="7"/>
    <s v="Mes (es)"/>
    <s v="CONTRATACIÓN DIRECTA / CONTRATOS INTERADMINISTRATIVOS"/>
    <s v="PRESTACIÓN DE SERVICIOS                 "/>
    <s v="PRESUPUESTO DE ENTIDAD NACIONAL"/>
    <n v="810008112"/>
    <n v="810008112"/>
    <s v="NO"/>
    <s v="NA"/>
  </r>
  <r>
    <s v="VPBM"/>
    <s v="Dirección de Primera Infancia"/>
    <x v="7"/>
    <x v="5"/>
    <x v="8"/>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500000000"/>
    <m/>
    <m/>
    <m/>
    <m/>
    <m/>
    <m/>
    <m/>
    <m/>
    <m/>
    <m/>
    <m/>
    <m/>
    <n v="950"/>
    <s v="86141501;86121504;80101604;80101602;86101808"/>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1"/>
    <m/>
    <s v="Marzo"/>
    <d v="2024-04-01T00:00:00"/>
    <n v="7"/>
    <s v="Mes (es)"/>
    <s v="REGÍMEN ESPECIAL / CONVENIO ASOCIACIÓN"/>
    <s v="CONVENIO DE ASOCIACIÓN"/>
    <s v="PRESUPUESTO DE ENTIDAD NACIONAL"/>
    <n v="500000000"/>
    <n v="500000000"/>
    <s v="NO"/>
    <s v="NA"/>
  </r>
  <r>
    <s v="VPBM"/>
    <s v="Dirección de Primera Infancia"/>
    <x v="7"/>
    <x v="5"/>
    <x v="8"/>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DIR PRIMERAINF - "/>
    <s v="2900"/>
    <m/>
    <m/>
    <m/>
    <m/>
    <m/>
    <m/>
    <m/>
    <m/>
    <m/>
    <m/>
    <m/>
    <m/>
    <m/>
    <m/>
    <m/>
    <m/>
    <m/>
    <m/>
    <m/>
    <m/>
    <n v="500000000"/>
    <m/>
    <m/>
    <m/>
    <m/>
    <m/>
    <m/>
    <m/>
    <m/>
    <m/>
    <m/>
    <m/>
    <m/>
    <n v="952"/>
    <s v="86141501;86121504;80101604;80101602;86101808"/>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2"/>
    <m/>
    <s v="Marzo"/>
    <d v="2024-04-01T00:00:00"/>
    <n v="7"/>
    <s v="Mes (es)"/>
    <s v="REGÍMEN ESPECIAL / CONVENIO ASOCIACIÓN"/>
    <s v="CONVENIO DE ASOCIACIÓN"/>
    <s v="PRESUPUESTO DE ENTIDAD NACIONAL"/>
    <n v="500000000"/>
    <n v="50000000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2"/>
    <x v="16"/>
    <x v="10"/>
    <s v=" Implementar los mecanismos de evaluación de programas, proyectos y estrategias, con énfasis en formación integral y educación CRESE"/>
    <s v="ADQUIS. DE BYS"/>
    <s v="02"/>
    <s v="C-2201-0700-20-20203B-2201090-02"/>
    <s v="ADQUIS. DE BYS-SERVICIO DE EVALUACIÓN DE LA CALIDAD DE LA EDUCACIÓN INICIAL, PREESCOLAR, BÁSICA Y MEDIA.-TRANSFORMACIÓN  DE LA EDUCACIÓN INICIAL, PREESCOLAR, BÁSICA Y MEDIA CON ENFOQUE INTEGRAL PARA LA REDUCCIÓN DE DESIGUALDADES Y CONSTRUCCIÓN DE LA PAZ  NACIONAL"/>
    <s v="ADQUIS. DE BYS - SERVICIO DE EVALUACIÓN DE LA CALIDAD DE LA EDUCACIÓN INICIAL, PREESCOLAR, BÁSICA Y MEDIA. - 2. SEGURIDAD HUMANA Y JUSTICIA SOCIAL / A. PRIMERA INFANCIA FELIZ Y PROTEGIDA"/>
    <x v="1"/>
    <m/>
    <s v="VEPBM-DIR PRIMERAINF - "/>
    <s v="2900"/>
    <m/>
    <m/>
    <m/>
    <m/>
    <m/>
    <m/>
    <m/>
    <m/>
    <m/>
    <m/>
    <m/>
    <m/>
    <m/>
    <m/>
    <m/>
    <m/>
    <m/>
    <m/>
    <m/>
    <m/>
    <n v="5000000000"/>
    <m/>
    <m/>
    <m/>
    <m/>
    <m/>
    <m/>
    <m/>
    <m/>
    <m/>
    <m/>
    <m/>
    <m/>
    <n v="1001"/>
    <s v="86141501;86121504;80101604;80101602;86101809"/>
    <s v="Otro tipo de gasto"/>
    <s v="Realizar la segunda medición de la calidad de la educación inicial en una muestra representativa nacional de la modalidad institucional del ICBF y de grado Transición en Establecimientos Educativos Oficiales del MEN"/>
    <m/>
    <s v="Marzo"/>
    <d v="2024-04-01T00:00:00"/>
    <n v="14"/>
    <s v="Mes (es)"/>
    <s v="CONTRATACIÓN DIRECTA / CONVENIOS INTERADMINISTRATIVOS"/>
    <s v="CONVENIO INTERADMINISTRATIVO"/>
    <s v="PRESUPUESTO DE ENTIDAD NACIONAL"/>
    <n v="5000000000"/>
    <n v="5000000000"/>
    <s v="NO"/>
    <s v="NA"/>
  </r>
  <r>
    <s v="VPBM"/>
    <s v="Dirección de Primera Infancia"/>
    <x v="7"/>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2"/>
    <x v="16"/>
    <x v="10"/>
    <s v=" Implementar los mecanismos de evaluación de programas, proyectos y estrategias, con énfasis en formación integral y educación CRESE"/>
    <s v="ADQUIS. DE BYS"/>
    <s v="02"/>
    <s v="C-2201-0700-20-20203B-2201090-02"/>
    <s v="ADQUIS. DE BYS-SERVICIO DE EVALUACIÓN DE LA CALIDAD DE LA EDUCACIÓN INICIAL, PREESCOLAR, BÁSICA Y MEDIA.-TRANSFORMACIÓN  DE LA EDUCACIÓN INICIAL, PREESCOLAR, BÁSICA Y MEDIA CON ENFOQUE INTEGRAL PARA LA REDUCCIÓN DE DESIGUALDADES Y CONSTRUCCIÓN DE LA PAZ  NACIONAL"/>
    <s v="ADQUIS. DE BYS - SERVICIO DE EVALUACIÓN DE LA CALIDAD DE LA EDUCACIÓN INICIAL, PREESCOLAR, BÁSICA Y MEDIA. - 2. SEGURIDAD HUMANA Y JUSTICIA SOCIAL / A. PRIMERA INFANCIA FELIZ Y PROTEGIDA"/>
    <x v="1"/>
    <m/>
    <s v="VEPBM-DIR PRIMERAINF - "/>
    <s v="2900"/>
    <m/>
    <m/>
    <m/>
    <m/>
    <m/>
    <m/>
    <m/>
    <m/>
    <m/>
    <m/>
    <m/>
    <m/>
    <m/>
    <m/>
    <m/>
    <m/>
    <m/>
    <m/>
    <m/>
    <m/>
    <n v="3336912585"/>
    <m/>
    <m/>
    <m/>
    <m/>
    <m/>
    <m/>
    <m/>
    <m/>
    <m/>
    <m/>
    <m/>
    <m/>
    <n v="1000"/>
    <s v="86141501;86121504;80101604;80101602;86101810"/>
    <s v="Otro tipo de gasto"/>
    <s v="Realizar la primera medición de seguimiento longitudinal a la cohorte de la generación de la vida y la paz"/>
    <m/>
    <s v="Marzo"/>
    <d v="2024-04-01T00:00:00"/>
    <n v="14"/>
    <s v="Mes (es)"/>
    <s v="CONTRATACIÓN DIRECTA / CONVENIO COOPERACIÓN"/>
    <s v="CONVENIO DE COOPERACIÓN"/>
    <s v="PRESUPUESTO DE ENTIDAD NACIONAL"/>
    <n v="3336912585"/>
    <n v="5000000000"/>
    <s v="NO"/>
    <s v="NA"/>
  </r>
  <r>
    <s v="VPBM"/>
    <s v="Dirección de Primera Infancia"/>
    <x v="9"/>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Revisar, ajustar y/o diseñar estrategias para el mejoramiento de las prácticas pedagógicas."/>
    <s v="ADQUIS. DE BYS"/>
    <s v="02"/>
    <s v="C-2201-0700-23-20203C-2201074-02"/>
    <s v="ADQUIS. DE BYS-SERVICIO DE FORTALECIMIENTO A LAS CAPACIDADES DE LOS DOCENTES DE EDUCACIÓN INICIAL, PREESCOLAR, BÁSICA Y MEDIA-FORTALECIMIENTO DE LAS CAPACIDADES Y CONDICIONES DE BIENESTAR QUE DIGNIFIQUEN LA LABOR DOCENTE EN EDUCACIÓN INICIAL, PREESCOLAR, BÁSICA Y MEDIA.   NACIONAL"/>
    <s v="ADQUIS. DE BYS - SERVICIO DE FORTALECIMIENTO A LAS CAPACIDADES DE LOS DOCENTES DE EDUCACIÓN INICIAL, PREESCOLAR, BÁSICA Y MEDIA - 2. SEGURIDAD HUMANA Y JUSTICIA SOCIAL / C. DIGNIFICACIÓN, FORMACIÓN Y DESARROLLO DE LA PROFESIÓN DOCENTE PARA UNA EDUCACIÓN DE CALIDAD"/>
    <x v="3"/>
    <s v="BM"/>
    <s v="VEPBM- SUB CALIDADPI - BM"/>
    <n v="3001"/>
    <m/>
    <m/>
    <m/>
    <m/>
    <m/>
    <m/>
    <m/>
    <m/>
    <m/>
    <m/>
    <m/>
    <m/>
    <m/>
    <m/>
    <m/>
    <m/>
    <m/>
    <m/>
    <m/>
    <m/>
    <n v="1900000000"/>
    <m/>
    <m/>
    <m/>
    <m/>
    <m/>
    <m/>
    <m/>
    <m/>
    <m/>
    <m/>
    <m/>
    <m/>
    <n v="951"/>
    <s v="86141501;86121504;80101604;80101602;86101808"/>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m/>
    <s v="Marzo"/>
    <d v="2024-05-01T00:00:00"/>
    <n v="7"/>
    <s v="Mes (es)"/>
    <s v="REGÍMEN ESPECIAL / CONVENIO ASOCIACIÓN"/>
    <s v="CONVENIO DE ASOCIACIÓN"/>
    <s v="PRESUPUESTO DE ENTIDAD NACIONAL"/>
    <n v="0"/>
    <n v="1900000000"/>
    <s v="NO"/>
    <s v="NA"/>
  </r>
  <r>
    <s v="VPBM"/>
    <s v="Dirección de Primera Infancia"/>
    <x v="9"/>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Revisar, ajustar y/o diseñar estrategias para el mejoramiento de las prácticas pedagógicas."/>
    <s v="ADQUIS. DE BYS"/>
    <s v="02"/>
    <s v="C-2201-0700-23-20203C-2201074-02"/>
    <s v="ADQUIS. DE BYS-SERVICIO DE FORTALECIMIENTO A LAS CAPACIDADES DE LOS DOCENTES DE EDUCACIÓN INICIAL, PREESCOLAR, BÁSICA Y MEDIA-FORTALECIMIENTO DE LAS CAPACIDADES Y CONDICIONES DE BIENESTAR QUE DIGNIFIQUEN LA LABOR DOCENTE EN EDUCACIÓN INICIAL, PREESCOLAR, BÁSICA Y MEDIA.   NACIONAL"/>
    <s v="ADQUIS. DE BYS - SERVICIO DE FORTALECIMIENTO A LAS CAPACIDADES DE LOS DOCENTES DE EDUCACIÓN INICIAL, PREESCOLAR, BÁSICA Y MEDIA - 2. SEGURIDAD HUMANA Y JUSTICIA SOCIAL / C. DIGNIFICACIÓN, FORMACIÓN Y DESARROLLO DE LA PROFESIÓN DOCENTE PARA UNA EDUCACIÓN DE CALIDAD"/>
    <x v="3"/>
    <s v="BM"/>
    <s v="VEPBM- SUB CALIDADPI - BM"/>
    <n v="3001"/>
    <m/>
    <m/>
    <m/>
    <m/>
    <m/>
    <m/>
    <m/>
    <m/>
    <m/>
    <m/>
    <m/>
    <m/>
    <m/>
    <m/>
    <m/>
    <m/>
    <m/>
    <m/>
    <m/>
    <m/>
    <n v="1250000000"/>
    <m/>
    <m/>
    <m/>
    <m/>
    <m/>
    <m/>
    <m/>
    <m/>
    <m/>
    <m/>
    <m/>
    <m/>
    <n v="951"/>
    <s v="86141501;86121504;80101604;80101602;86101808"/>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m/>
    <s v="Marzo"/>
    <d v="2024-05-01T00:00:00"/>
    <n v="7"/>
    <s v="Mes (es)"/>
    <s v="REGÍMEN ESPECIAL / CONVENIO ASOCIACIÓN"/>
    <s v="CONVENIO DE ASOCIACIÓN"/>
    <s v="PRESUPUESTO DE ENTIDAD NACIONAL"/>
    <n v="0"/>
    <n v="1250000000"/>
    <s v="NO"/>
    <s v="NA"/>
  </r>
  <r>
    <s v="VPBM"/>
    <s v="Dirección de Primera Infancia"/>
    <x v="8"/>
    <x v="1"/>
    <x v="1"/>
    <x v="2"/>
    <s v="FORTALECIMIENTO DE LAS CAPACIDADES TERRITORIALES PARA LA GESTIÓN EDUCATIVA CON ÉNFASIS EN ZONAS RURALES NACIONAL"/>
    <n v="202300000000418"/>
    <s v="C-2201-0700-24"/>
    <s v="2. SEGURIDAD HUMANA Y JUSTICIA SOCIAL / A. PRIMERA INFANCIA FELIZ Y PROTEGIDA"/>
    <x v="6"/>
    <x v="13"/>
    <x v="9"/>
    <s v="Fortalecer a las ETC en la implementación de estrategias de educación inicial en el marco de la atención integral"/>
    <s v="ADQUIS. DE BYS"/>
    <s v="02"/>
    <s v="C-2201-0700-24-20203A-2201037-02"/>
    <s v="ADQUIS. DE BYS-SERVICIO DE ATENCIÓN INTEGRAL PARA LA PRIMERA INFANCIA -FORTALECIMIENTO DE LAS CAPACIDADES TERRITORIALES PARA LA GESTIÓN EDUCATIVA CON ÉNFASIS EN ZONAS RURALES NACIONAL"/>
    <s v="ADQUIS. DE BYS - SERVICIO DE ATENCIÓN INTEGRAL PARA LA PRIMERA INFANCIA  - 2. SEGURIDAD HUMANA Y JUSTICIA SOCIAL / A. PRIMERA INFANCIA FELIZ Y PROTEGIDA"/>
    <x v="1"/>
    <m/>
    <s v="VEPBM-SUB COBERTURPI - "/>
    <s v="3100"/>
    <m/>
    <m/>
    <m/>
    <m/>
    <m/>
    <m/>
    <m/>
    <m/>
    <m/>
    <m/>
    <n v="614636702"/>
    <m/>
    <m/>
    <m/>
    <m/>
    <m/>
    <m/>
    <m/>
    <m/>
    <m/>
    <m/>
    <m/>
    <m/>
    <m/>
    <m/>
    <m/>
    <m/>
    <m/>
    <m/>
    <m/>
    <m/>
    <m/>
    <m/>
    <n v="950"/>
    <s v="86141501;86121504;80101604;80101602;86101810"/>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1"/>
    <m/>
    <s v="Marzo"/>
    <d v="2024-05-01T00:00:00"/>
    <n v="7"/>
    <s v="Mes (es)"/>
    <s v="REGÍMEN ESPECIAL / CONVENIO ASOCIACIÓN"/>
    <s v="CONVENIO DE ASOCIACIÓN"/>
    <s v="PRESUPUESTO DE ENTIDAD NACIONAL"/>
    <n v="614636702"/>
    <n v="614636702"/>
    <s v="NO"/>
    <s v="NA"/>
  </r>
  <r>
    <s v="VPBM"/>
    <s v="Dirección de Primera Infancia"/>
    <x v="8"/>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SUB COBERTURPI - "/>
    <s v="3100"/>
    <m/>
    <m/>
    <m/>
    <m/>
    <m/>
    <m/>
    <m/>
    <m/>
    <m/>
    <m/>
    <n v="1393663900"/>
    <m/>
    <m/>
    <m/>
    <m/>
    <m/>
    <m/>
    <m/>
    <m/>
    <m/>
    <m/>
    <m/>
    <m/>
    <m/>
    <m/>
    <m/>
    <m/>
    <m/>
    <m/>
    <m/>
    <m/>
    <m/>
    <m/>
    <n v="950"/>
    <s v="86141501;86121504;80101604;80101602;86101810"/>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1"/>
    <m/>
    <s v="Marzo"/>
    <d v="2024-05-01T00:00:00"/>
    <n v="7"/>
    <s v="Mes (es)"/>
    <s v="REGÍMEN ESPECIAL / CONVENIO ASOCIACIÓN"/>
    <s v="CONVENIO DE ASOCIACIÓN"/>
    <s v="PRESUPUESTO DE ENTIDAD NACIONAL"/>
    <n v="1393663900"/>
    <n v="1393663900"/>
    <s v="NO"/>
    <s v="NA"/>
  </r>
  <r>
    <s v="VPBM"/>
    <s v="Dirección de Primera Infancia"/>
    <x v="8"/>
    <x v="5"/>
    <x v="6"/>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5"/>
    <x v="5"/>
    <s v="Prestar asistencia técnica y acompañamiento en la implementación de estrategias educativas de educación inicial en el marco de una atención integral para una primera infancia feliz y protegida"/>
    <s v="ADQUIS. DE BYS"/>
    <s v="02"/>
    <s v="C-2201-0700-20-20203A-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A. PRIMERA INFANCIA FELIZ Y PROTEGIDA"/>
    <x v="1"/>
    <m/>
    <s v="VEPBM-SUB COBERTURPI - "/>
    <s v="3100"/>
    <m/>
    <m/>
    <m/>
    <m/>
    <m/>
    <m/>
    <m/>
    <m/>
    <m/>
    <m/>
    <n v="269423515"/>
    <m/>
    <m/>
    <m/>
    <m/>
    <m/>
    <m/>
    <m/>
    <m/>
    <m/>
    <m/>
    <m/>
    <m/>
    <m/>
    <m/>
    <m/>
    <m/>
    <m/>
    <m/>
    <m/>
    <m/>
    <m/>
    <m/>
    <n v="952"/>
    <s v="86141501;86121504;80101604;80101602;86101810"/>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2"/>
    <m/>
    <s v="Marzo"/>
    <d v="2024-05-01T00:00:00"/>
    <n v="7"/>
    <s v="Mes (es)"/>
    <s v="REGÍMEN ESPECIAL / CONVENIO ASOCIACIÓN"/>
    <s v="CONVENIO DE ASOCIACIÓN"/>
    <s v="PRESUPUESTO DE ENTIDAD NACIONAL"/>
    <n v="269423515"/>
    <n v="269423515"/>
    <s v="NO"/>
    <s v="NA"/>
  </r>
  <r>
    <s v="VPBM"/>
    <s v="Dirección de Primera Infancia"/>
    <x v="9"/>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2"/>
    <x v="5"/>
    <s v="Actualizar y/o diseñar e implementar documentos de política social y lineamientos técnicos orientados al fortalecimiento de estrategias de bienestar de los docentes de educación inicial, preescolar, básica y media."/>
    <s v="ADQUIS. DE BYS"/>
    <s v="02"/>
    <s v="C-2201-0700-23-20203C-2201089-02"/>
    <s v="ADQUIS. DE BYS-SERVICIO DE ASISTENCIA TÉCNICA EN EDUCACIÓN INICIAL, PREESCOLAR, BÁSICA Y MEDIA PARA EL  FORTALECIMIENTO DE LAS CONDICIONES DE BIENESTAR DE LOS DOCENTES Y AGENTES EDUCATIVOS.-FORTALECIMIENTO DE LAS CAPACIDADES Y CONDICIONES DE BIENESTAR QUE DIGNIFIQUEN LA LABOR DOCENTE EN EDUCACIÓN INICIAL, PREESCOLAR, BÁSICA Y MEDIA.   NACIONAL"/>
    <s v="ADQUIS. DE BYS - SERVICIO DE ASISTENCIA TÉCNICA EN EDUCACIÓN INICIAL, PREESCOLAR, BÁSICA Y MEDIA PARA EL  FORTALECIMIENTO DE LAS CONDICIONES DE BIENESTAR DE LOS DOCENTES Y AGENTES EDUCATIVOS. - 2. SEGURIDAD HUMANA Y JUSTICIA SOCIAL / C. DIGNIFICACIÓN, FORMACIÓN Y DESARROLLO DE LA PROFESIÓN DOCENTE PARA UNA EDUCACIÓN DE CALIDAD"/>
    <x v="1"/>
    <m/>
    <s v="VEPBM- SUB CALIDADPI - "/>
    <s v="3000"/>
    <m/>
    <m/>
    <m/>
    <m/>
    <m/>
    <m/>
    <m/>
    <m/>
    <m/>
    <m/>
    <n v="3894660000"/>
    <m/>
    <m/>
    <m/>
    <m/>
    <m/>
    <m/>
    <m/>
    <m/>
    <m/>
    <m/>
    <m/>
    <m/>
    <m/>
    <m/>
    <m/>
    <m/>
    <m/>
    <m/>
    <m/>
    <m/>
    <m/>
    <m/>
    <n v="952"/>
    <s v="86141501;86121504;80101604;80101602;86101808"/>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2"/>
    <m/>
    <s v="Marzo"/>
    <d v="2024-05-01T00:00:00"/>
    <n v="7"/>
    <s v="Mes (es)"/>
    <s v="REGÍMEN ESPECIAL / CONVENIO ASOCIACIÓN"/>
    <s v="CONVENIO DE ASOCIACIÓN"/>
    <s v="PRESUPUESTO DE ENTIDAD NACIONAL"/>
    <n v="3894660000"/>
    <n v="3894660000"/>
    <s v="NO"/>
    <s v="NA"/>
  </r>
  <r>
    <s v="VPBM"/>
    <s v="Dirección de Primera Infancia"/>
    <x v="9"/>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Revisar, ajustar y/o diseñar estrategias para el mejoramiento de las prácticas pedagógicas."/>
    <s v="ADQUIS. DE BYS"/>
    <s v="02"/>
    <s v="C-2201-0700-23-20203C-2201074-02"/>
    <s v="ADQUIS. DE BYS-SERVICIO DE FORTALECIMIENTO A LAS CAPACIDADES DE LOS DOCENTES DE EDUCACIÓN INICIAL, PREESCOLAR, BÁSICA Y MEDIA-FORTALECIMIENTO DE LAS CAPACIDADES Y CONDICIONES DE BIENESTAR QUE DIGNIFIQUEN LA LABOR DOCENTE EN EDUCACIÓN INICIAL, PREESCOLAR, BÁSICA Y MEDIA.   NACIONAL"/>
    <s v="ADQUIS. DE BYS - SERVICIO DE FORTALECIMIENTO A LAS CAPACIDADES DE LOS DOCENTES DE EDUCACIÓN INICIAL, PREESCOLAR, BÁSICA Y MEDIA - 2. SEGURIDAD HUMANA Y JUSTICIA SOCIAL / C. DIGNIFICACIÓN, FORMACIÓN Y DESARROLLO DE LA PROFESIÓN DOCENTE PARA UNA EDUCACIÓN DE CALIDAD"/>
    <x v="1"/>
    <m/>
    <s v="VEPBM- SUB CALIDADPI - "/>
    <s v="3000"/>
    <m/>
    <m/>
    <m/>
    <m/>
    <m/>
    <m/>
    <m/>
    <m/>
    <m/>
    <m/>
    <n v="400349999"/>
    <m/>
    <m/>
    <m/>
    <m/>
    <m/>
    <m/>
    <m/>
    <m/>
    <m/>
    <m/>
    <m/>
    <m/>
    <m/>
    <m/>
    <m/>
    <m/>
    <m/>
    <m/>
    <m/>
    <m/>
    <m/>
    <m/>
    <n v="950"/>
    <s v="86141501;86121504;80101604;80101602;86101808"/>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1"/>
    <m/>
    <s v="Marzo"/>
    <d v="2024-05-01T00:00:00"/>
    <n v="7"/>
    <s v="Mes (es)"/>
    <s v="REGÍMEN ESPECIAL / CONVENIO ASOCIACIÓN"/>
    <s v="CONVENIO DE ASOCIACIÓN"/>
    <s v="PRESUPUESTO DE ENTIDAD NACIONAL"/>
    <n v="400349999"/>
    <n v="400349999"/>
    <s v="NO"/>
    <s v="NA"/>
  </r>
  <r>
    <s v="VPBM"/>
    <s v="Dirección de Primera Infancia"/>
    <x v="9"/>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Formar docentes y agentes educativos."/>
    <s v="ADQUIS. DE BYS"/>
    <s v="02"/>
    <s v="C-2201-0700-23-20203C-2201074-02"/>
    <s v="ADQUIS. DE BYS-SERVICIO DE FORTALECIMIENTO A LAS CAPACIDADES DE LOS DOCENTES DE EDUCACIÓN INICIAL, PREESCOLAR, BÁSICA Y MEDIA-FORTALECIMIENTO DE LAS CAPACIDADES Y CONDICIONES DE BIENESTAR QUE DIGNIFIQUEN LA LABOR DOCENTE EN EDUCACIÓN INICIAL, PREESCOLAR, BÁSICA Y MEDIA.   NACIONAL"/>
    <s v="ADQUIS. DE BYS - SERVICIO DE FORTALECIMIENTO A LAS CAPACIDADES DE LOS DOCENTES DE EDUCACIÓN INICIAL, PREESCOLAR, BÁSICA Y MEDIA - 2. SEGURIDAD HUMANA Y JUSTICIA SOCIAL / C. DIGNIFICACIÓN, FORMACIÓN Y DESARROLLO DE LA PROFESIÓN DOCENTE PARA UNA EDUCACIÓN DE CALIDAD"/>
    <x v="1"/>
    <m/>
    <s v="VEPBM- SUB CALIDADPI - "/>
    <s v="3000"/>
    <m/>
    <m/>
    <m/>
    <m/>
    <m/>
    <m/>
    <m/>
    <m/>
    <m/>
    <m/>
    <n v="1755432914"/>
    <m/>
    <m/>
    <m/>
    <m/>
    <m/>
    <m/>
    <m/>
    <m/>
    <m/>
    <m/>
    <m/>
    <m/>
    <m/>
    <m/>
    <m/>
    <m/>
    <m/>
    <m/>
    <m/>
    <m/>
    <m/>
    <m/>
    <n v="950"/>
    <s v="86141501;86121504;80101604;80101602;86101808"/>
    <s v="Otro tipo de gasto"/>
    <s v="Aunar esfuerzos técnicos, administrativos y financieros para fortalecer las capacidades para la gestión de la educación inicial en las Entidades Territoriales Certificadas en Educación y de los Establecimientos Educativos Oficiales focalizados, como parte del proceso de universalización progresiva de la educación inicial con calidad y pertinencia en el marco de la atención integral. REGION 1"/>
    <m/>
    <s v="Marzo"/>
    <d v="2024-05-01T00:00:00"/>
    <n v="7"/>
    <s v="Mes (es)"/>
    <s v="REGÍMEN ESPECIAL / CONVENIO ASOCIACIÓN"/>
    <s v="CONVENIO DE ASOCIACIÓN"/>
    <s v="PRESUPUESTO DE ENTIDAD NACIONAL"/>
    <n v="1755432914"/>
    <n v="1755432914"/>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991"/>
    <m/>
    <s v="Otro tipo de gasto"/>
    <s v="Aunar esfuerzos técnicos administrativos y financieros para el fortalecimiento del  Programa Educación Intercultural y Bilingue y los Centros de Inmersión en Lengua Extranjera"/>
    <s v="British Council "/>
    <s v="Febrero"/>
    <n v="45366"/>
    <n v="9"/>
    <s v="Mes (es)"/>
    <s v="CONTRATACIÓN DIRECTA / CONVENIO COOPERACIÓN"/>
    <s v="CONVENIO DE COOPERACIÓN"/>
    <s v="PRESUPUESTO DE ENTIDAD NACIONAL"/>
    <n v="5000000000"/>
    <n v="10000000000"/>
    <s v="SI"/>
    <m/>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1003"/>
    <m/>
    <s v="Otro tipo de gasto"/>
    <s v="Aunar esfuerzos técnicos administrativos y financieros para la implementación de la política educativa propia SEIP, desde los niveles local, zonal y regional del CRIC, en el marco del plan cuatrienal del SEIP (2024-2026)"/>
    <s v="CRIC"/>
    <s v="Enero"/>
    <n v="45337"/>
    <n v="11"/>
    <s v="Mes (es)"/>
    <s v="REGÍMEN ESPECIAL / CONVENIO ASOCIACIÓN"/>
    <s v="CONVENIO DE ASOCIACIÓN"/>
    <s v="PRESUPUESTO DE ENTIDAD NACIONAL"/>
    <n v="47744703789"/>
    <n v="44685913589"/>
    <s v="NO"/>
    <m/>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993"/>
    <m/>
    <s v="Otro tipo de gasto"/>
    <s v="Aunar esfuerzos técnicos, financieros y administrativos para fortalecer las capacidades de  lectura, escritura y oralidad  de los niños, niñas, adolescentes, jóvenes y comunidad educativa."/>
    <s v="Prestación de Servicios."/>
    <s v="Febrero"/>
    <n v="45366"/>
    <n v="9"/>
    <s v="Mes (es)"/>
    <s v="CONTRATACIÓN DIRECTA / CONVENIO COOPERACIÓN"/>
    <s v="CONVENIO DE COOPERACIÓN"/>
    <s v="PRESUPUESTO DE ENTIDAD NACIONAL"/>
    <n v="4000000000"/>
    <n v="10000000000"/>
    <s v="NO"/>
    <m/>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992"/>
    <m/>
    <s v="Otro tipo de gasto"/>
    <s v="Aunar esfuerzos técnicos, administrativos y financieros para fortalecer la implementación de la Educación CRESE (educación ciudadana, para la reconciliación, socioemocional, antirracista y para la acción climática),"/>
    <m/>
    <s v="Febrero"/>
    <n v="45352"/>
    <n v="9"/>
    <s v="Mes (es)"/>
    <s v="REGÍMEN ESPECIAL / CONVENIO ASOCIACIÓN"/>
    <s v="CONVENIO DE ASOCIACIÓN"/>
    <s v="PRESUPUESTO DE ENTIDAD NACIONAL"/>
    <n v="1781000000"/>
    <n v="25000000000"/>
    <s v="NO"/>
    <m/>
  </r>
  <r>
    <s v="VPBM"/>
    <s v="Dirección de Calidad para la Educación Preescolar, Básica y Media"/>
    <x v="10"/>
    <x v="4"/>
    <x v="5"/>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Diseñar el programa de formacion post gradual para docentes de educacion inicial, preescolar, basica y media"/>
    <s v="ADQUIS. DE BYS"/>
    <s v="02"/>
    <s v="C-2201-0700-23-20203C-2201074-02"/>
    <s v="ADQUIS. DE BYS - SERVICIO DE EDUCACIÓN INFORMAL  - 2. SEGURIDAD HUMANA Y JUSTICIA SOCIAL / C. DIGNIFICACIÓN, FORMACIÓN Y DESARROLLO DE LA PROFESIÓN DOCENTE PARA UNA EDUCACIÓN DE CALIDAD"/>
    <s v="ADQUIS. DE BYS - SERVICIO DE EDUCACIÓN INFORMAL  - 2. SEGURIDAD HUMANA Y JUSTICIA SOCIAL / C. DIGNIFICACIÓN, FORMACIÓN Y DESARROLLO DE LA PROFESIÓN DOCENTE PARA UNA EDUCACIÓN DE CALIDAD"/>
    <x v="1"/>
    <m/>
    <s v="VEPBM-SUB FOMENTOCOM - "/>
    <n v="2100"/>
    <m/>
    <m/>
    <m/>
    <m/>
    <m/>
    <m/>
    <m/>
    <m/>
    <m/>
    <m/>
    <m/>
    <m/>
    <m/>
    <m/>
    <m/>
    <m/>
    <m/>
    <m/>
    <m/>
    <m/>
    <m/>
    <m/>
    <m/>
    <m/>
    <m/>
    <m/>
    <m/>
    <m/>
    <m/>
    <m/>
    <m/>
    <m/>
    <m/>
    <n v="1004"/>
    <m/>
    <s v="Otro tipo de gasto"/>
    <s v="Adición fondo 261 de 2019 "/>
    <m/>
    <m/>
    <m/>
    <m/>
    <m/>
    <m/>
    <m/>
    <m/>
    <m/>
    <n v="16265157087"/>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7 RAD 002449. PRESTAR SERVICIOS PROFESIONALES PARA ESTRUCTURAR INICIATIVAS PEDAGÓGICAS RELACIONADAS CON LA ESTRATEGIA DE FORTALECIMIENTO DE LA EDUCACIÓN MEDIA QUE GARANTICEN TRAYECTORIAS COMPLETAS DE ADOLESCENTES Y JÓVENES DEL PAÍS."/>
    <s v="PLC 0687 RAD 002449. PRESTAR SERVICIOS PROFESIONALES PARA ESTRUCTURAR INICIATIVAS PEDAGÓGICAS RELACIONADAS CON LA ESTRATEGIA DE FORTALECIMIENTO DE LA EDUCACIÓN MEDIA QUE GARANTICEN TRAYECTORIAS COMPLETAS DE ADOLESCENTES Y JÓVENES DEL PAÍS."/>
    <s v="Enero"/>
    <n v="45301"/>
    <n v="8"/>
    <s v="Mes (es)"/>
    <s v="CONTRATACIÓN DIRECTA / SERVICIOS PROFESIONALES"/>
    <s v="Servicios profesionales"/>
    <s v="PRESUPUESTO DE ENTIDAD NACIONAL"/>
    <n v="95607368"/>
    <n v="6700125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4 RAD 002450. PRESTAR SERVICIOS PROFESIONALES PARA ESTRUCTURAR INICIATIVAS PEDAGÓGICAS RELACIONADAS CON EL FORTALECIMIENTO DE LA ESTRATEGIA DE LA EDUCACIÓN MEDIA, ESPECIALMENTE EN LOS COMPONENTES DE FORMACIÓN INTEGRAL, CRESE, ORIENTACIÓN SOCIO"/>
    <s v="PLC 0684 RAD 002450. PRESTAR SERVICIOS PROFESIONALES PARA ESTRUCTURAR INICIATIVAS PEDAGÓGICAS RELACIONADAS CON EL FORTALECIMIENTO DE LA ESTRATEGIA DE LA EDUCACIÓN MEDIA, ESPECIALMENTE EN LOS COMPONENTES DE FORMACIÓN INTEGRAL, CRESE, ORIENTACIÓN SOCIO"/>
    <s v="Enero"/>
    <n v="45301"/>
    <n v="8"/>
    <s v="Mes (es)"/>
    <s v="CONTRATACIÓN DIRECTA / SERVICIOS PROFESIONALES"/>
    <s v="Servicios profesionales"/>
    <s v="PRESUPUESTO DE ENTIDAD NACIONAL"/>
    <n v="84080000"/>
    <n v="62555977"/>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72 RAD 001975 PRESTACIÓN DE SERVICIOS PROFESIONALES PARA LLEVAR A CABO LA GESTIÓN FINANCIERA DE LOS PROYECTOS A CARGO DE LA DIRECCIÓN DE CALIDAD PARA LA EDUCACIÓN PREESCOLAR BÁSICA Y MEDIA"/>
    <s v="PLC 0672 RAD 001975 PRESTACIÓN DE SERVICIOS PROFESIONALES PARA LLEVAR A CABO LA GESTIÓN FINANCIERA DE LOS PROYECTOS A CARGO DE LA DIRECCIÓN DE CALIDAD PARA LA EDUCACIÓN PREESCOLAR BÁSICA Y MEDIA"/>
    <s v="Enero"/>
    <n v="45301"/>
    <n v="8"/>
    <s v="Mes (es)"/>
    <s v="CONTRATACIÓN DIRECTA / SERVICIOS PROFESIONALES"/>
    <s v="Servicios profesionales"/>
    <s v="PRESUPUESTO DE ENTIDAD NACIONAL"/>
    <n v="84080000"/>
    <n v="10084976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1 RAD 002378. PRESTAR SERVICIOS PROFESIONALES PARA ORIENTAR LA IMPLEMENTACIÓN DE ESTRATEGIAS Y PROGRAMAS QUE PROMUEVAN LA MODERNIZACIÓN EN LA EDUCACIÓN MEDIA, CON CALIDAD Y PERTINENCIA."/>
    <s v="PLC 0681 RAD 002378. PRESTAR SERVICIOS PROFESIONALES PARA ORIENTAR LA IMPLEMENTACIÓN DE ESTRATEGIAS Y PROGRAMAS QUE PROMUEVAN LA MODERNIZACIÓN EN LA EDUCACIÓN MEDIA, CON CALIDAD Y PERTINENCIA."/>
    <s v="Enero"/>
    <n v="45301"/>
    <n v="8"/>
    <s v="Mes (es)"/>
    <s v="CONTRATACIÓN DIRECTA / SERVICIOS PROFESIONALES"/>
    <s v="Servicios profesionales"/>
    <s v="PRESUPUESTO DE ENTIDAD NACIONAL"/>
    <n v="85742051.400000006"/>
    <n v="88284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76 RAD 002451 PRESTAR SERVICIOS PROFESIONALES PARA EVALUAR Y GESTIONAR PROYECTOS EDUCATIVOS DE LAS ENTIDADES TERRITORIALES MEDIANTE EL MECANISMO DE OBRAS POR IMPUESTOS Y RECURSOS DE REGALÍAS RELACIONADOS CON TEMAS DE COMPETENCIA DE LA DIRECCIÓN"/>
    <s v="PLC 0676 RAD 002451 PRESTAR SERVICIOS PROFESIONALES PARA EVALUAR Y GESTIONAR PROYECTOS EDUCATIVOS DE LAS ENTIDADES TERRITORIALES MEDIANTE EL MECANISMO DE OBRAS POR IMPUESTOS Y RECURSOS DE REGALÍAS RELACIONADOS CON TEMAS DE COMPETENCIA DE LA DIRECCIÓN"/>
    <s v="Enero"/>
    <n v="45301"/>
    <n v="8"/>
    <s v="Mes (es)"/>
    <s v="CONTRATACIÓN DIRECTA / SERVICIOS PROFESIONALES"/>
    <s v="Servicios profesionales"/>
    <s v="PRESUPUESTO DE ENTIDAD NACIONAL"/>
    <n v="66688270.608000003"/>
    <n v="8038317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685 RDO 002888 PRESTAR SERVICIOS PROFESIONALES PARA ESTRUCTURAR INICIATIVAS PEDAGOGICAS RELACIONADAS CON EL FORTALECIMIENTO DE LA EDUCACION MEDIA PARA GARANTIZAR LA_x000a_TRANSICION A LA POSTMEDIA."/>
    <s v="PLC 685 RDO 002888 PRESTAR SERVICIOS PROFESIONALES PARA ESTRUCTURAR INICIATIVAS PEDAGOGICAS RELACIONADAS CON EL FORTALECIMIENTO DE LA EDUCACION MEDIA PARA GARANTIZAR LA_x000a_TRANSICION A LA POSTMEDIA."/>
    <s v="Enero"/>
    <n v="45301"/>
    <n v="8"/>
    <s v="Mes (es)"/>
    <s v="CONTRATACIÓN DIRECTA / SERVICIOS PROFESIONALES"/>
    <s v="Servicios profesionales"/>
    <s v="PRESUPUESTO DE ENTIDAD NACIONAL"/>
    <n v="85742051.400000006"/>
    <n v="69366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71 RAD 001807. PRESTACIÓN DE SERVICIOS PROFESIONALES JURÍDICOS PARA LA GESTIÓN DE PROCESOS CONTRACTUALES Y ATENCIÓN, REVISIÓN DE PETICIONES INTERNAS Y EXTERNAS RELACIONADAS CON PROGRAMAS Y PROYECTOS DE LA DIRECCIÓN DE CALIDAD PARA LA EDUCACIÓN"/>
    <s v="PLC 0671 RAD 001807. PRESTACIÓN DE SERVICIOS PROFESIONALES JURÍDICOS PARA LA GESTIÓN DE PROCESOS CONTRACTUALES Y ATENCIÓN, REVISIÓN DE PETICIONES INTERNAS Y EXTERNAS RELACIONADAS CON PROGRAMAS Y PROYECTOS DE LA DIRECCIÓN DE CALIDAD PARA LA EDUCACIÓN"/>
    <s v="Enero"/>
    <n v="45301"/>
    <n v="8"/>
    <s v="Mes (es)"/>
    <s v="CONTRATACIÓN DIRECTA / SERVICIOS PROFESIONALES"/>
    <s v="Servicios profesionales"/>
    <s v="PRESUPUESTO DE ENTIDAD NACIONAL"/>
    <n v="84080000"/>
    <n v="95607368"/>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0 RAD 001911. PRESTACIÓN DE SERVICIOS PROFESIONALES PARA APOYAR JURÍDICAMENTE A LA DIRECCIÓN DE CALIDAD PARA LA EDUCACIÓN PREESCOLAR, BÁSICA Y MEDIA EN LA REVISIÓN Y SEGUIMIENTO A LAS RESPUESTAS DE LOS ORGANISMOS DE CONTROL, CONGRESO Y AUTORID"/>
    <s v="PLC 0680 RAD 001911. PRESTACIÓN DE SERVICIOS PROFESIONALES PARA APOYAR JURÍDICAMENTE A LA DIRECCIÓN DE CALIDAD PARA LA EDUCACIÓN PREESCOLAR, BÁSICA Y MEDIA EN LA REVISIÓN Y SEGUIMIENTO A LAS RESPUESTAS DE LOS ORGANISMOS DE CONTROL, CONGRESO Y AUTORID"/>
    <s v="Enero"/>
    <n v="45301"/>
    <n v="8"/>
    <s v="Mes (es)"/>
    <s v="CONTRATACIÓN DIRECTA / SERVICIOS PROFESIONALES"/>
    <s v="Servicios profesionales"/>
    <s v="PRESUPUESTO DE ENTIDAD NACIONAL"/>
    <n v="67264000"/>
    <n v="95453944"/>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6 RAD 001802 PRESTACIÓN DE SERVICIOS PROFESIONALES A LA DIRECCIÓN DE CALIDAD PARA GESTIONAR LO RELACIONADO EL PROCESO DE CONVALIDACIÓN DE TITULOS Y HOMOLOGACIÓN DE ESTUDIOS EN EL EXTERIOR CORRESPONDIENTES A LOS NIVELES DE EDUCACIÓN PREESCOLAR,"/>
    <s v="PLC 0686 RAD 001802 PRESTACIÓN DE SERVICIOS PROFESIONALES A LA DIRECCIÓN DE CALIDAD PARA GESTIONAR LO RELACIONADO EL PROCESO DE CONVALIDACIÓN DE TITULOS Y HOMOLOGACIÓN DE ESTUDIOS EN EL EXTERIOR CORRESPONDIENTES A LOS NIVELES DE EDUCACIÓN PREESCOLAR,"/>
    <s v="Enero"/>
    <n v="45301"/>
    <n v="8"/>
    <s v="Mes (es)"/>
    <s v="CONTRATACIÓN DIRECTA / SERVICIOS PROFESIONALES"/>
    <s v="Servicios profesionales"/>
    <s v="PRESUPUESTO DE ENTIDAD NACIONAL"/>
    <n v="80444263.088"/>
    <n v="52617264"/>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74 RAD 002886. PRESTACIÓN DE SERVICIOS PROFESIONALES PARA ESTRUCTURAR, VALIDAR Y MONITOREAR EL COMPONENTE PEDAGOGICO EN LAS ESTRATEGIAS Y ACCIONES DE LA DIRECCIÓN DE CALIDAD PARA LA EDUCACIÓN PREESCOLAR, BÁSICA Y MEDIA"/>
    <s v="PLC 0674 RAD 002886. PRESTACIÓN DE SERVICIOS PROFESIONALES PARA ESTRUCTURAR, VALIDAR Y MONITOREAR EL COMPONENTE PEDAGOGICO EN LAS ESTRATEGIAS Y ACCIONES DE LA DIRECCIÓN DE CALIDAD PARA LA EDUCACIÓN PREESCOLAR, BÁSICA Y MEDIA"/>
    <s v="Enero"/>
    <n v="45301"/>
    <n v="8"/>
    <s v="Mes (es)"/>
    <s v="CONTRATACIÓN DIRECTA / SERVICIOS PROFESIONALES"/>
    <s v="Servicios profesionales"/>
    <s v="PRESUPUESTO DE ENTIDAD NACIONAL"/>
    <n v="95453947.224000007"/>
    <n v="8038317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675 RAD 002885 PRESTACION DE SERVICIOS PROFESIONALES PARA IMPLEMENTAR Y MONITOREAR LOS PROGRAMAS Y PROYECTOS DE LA ESTRATEGIA DEL PLAN NACIONAL DE LECTURA, ESCRITURA Y ORALIDAD"/>
    <s v="PLC 675 RAD 002885 PRESTACION DE SERVICIOS PROFESIONALES PARA IMPLEMENTAR Y MONITOREAR LOS PROGRAMAS Y PROYECTOS DE LA ESTRATEGIA DEL PLAN NACIONAL DE LECTURA, ESCRITURA Y ORALIDAD"/>
    <s v="Enero"/>
    <n v="45301"/>
    <n v="8"/>
    <s v="Mes (es)"/>
    <s v="CONTRATACIÓN DIRECTA / SERVICIOS PROFESIONALES"/>
    <s v="Servicios profesionales"/>
    <s v="PRESUPUESTO DE ENTIDAD NACIONAL"/>
    <n v="88284000"/>
    <n v="47925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70 RAD 002884 PRESTAR SERVICIOS PROFESIONALES PARA EL FORTALECIMIENTO DE LA ESTRATEGIA SIMES EN ARTICULACIÓN CON LA EDUCACIÓN MEDIA."/>
    <s v="PLC 0670 RAD 002884 PRESTAR SERVICIOS PROFESIONALES PARA EL FORTALECIMIENTO DE LA ESTRATEGIA SIMES EN ARTICULACIÓN CON LA EDUCACIÓN MEDIA."/>
    <s v="Enero"/>
    <n v="45301"/>
    <n v="8"/>
    <s v="Mes (es)"/>
    <s v="CONTRATACIÓN DIRECTA / SERVICIOS PROFESIONALES"/>
    <s v="Servicios profesionales"/>
    <s v="PRESUPUESTO DE ENTIDAD NACIONAL"/>
    <n v="84080000"/>
    <n v="90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8 RAD 002883 PRESTACIÓN DE SERVICIOS DE APOYO A LA GESTIÓN DE LA DIRECCIÓN DE CALIDAD EN LO RELACIONADO CON EL PROCESO DE CONVALIDACIÓN DE TITULOS Y ESTUDIOS PARCIALES CORRESPONDIENTE A LOS NIVELES DE EDUCACIÓN PREESCOLAR,"/>
    <s v="PLC 0688 RAD 002883 PRESTACIÓN DE SERVICIOS DE APOYO A LA GESTIÓN DE LA DIRECCIÓN DE CALIDAD EN LO RELACIONADO CON EL PROCESO DE CONVALIDACIÓN DE TITULOS Y ESTUDIOS PARCIALES CORRESPONDIENTE A LOS NIVELES DE EDUCACIÓN PREESCOLAR,"/>
    <s v="Enero"/>
    <n v="45301"/>
    <n v="8"/>
    <s v="Mes (es)"/>
    <s v="CONTRATACIÓN DIRECTA / SERVICIOS PROFESIONALES"/>
    <s v="Servicios profesionales"/>
    <s v="PRESUPUESTO DE ENTIDAD NACIONAL"/>
    <n v="73990400"/>
    <n v="22875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RDO. IE-001801. PLC-0682.  PRESTACIÓN DE SERVICIOS PROFESIONALES PARA LA PLANIFICACION, SEGUIMIENTO Y EJECUCIÓN DE LAS ESTRATEGIAS Y PROGRAMAS DIRECCIÓN DE CALIDAD DE LA EDUCACIÓN PREESCOLAR, BÁSICA PARA EL CUMPLIMIENTO DE LOS OBJETIVOS MISIONALES DE"/>
    <s v="RDO. IE-001801. PLC-0682.  PRESTACIÓN DE SERVICIOS PROFESIONALES PARA LA PLANIFICACION, SEGUIMIENTO Y EJECUCIÓN DE LAS ESTRATEGIAS Y PROGRAMAS DIRECCIÓN DE CALIDAD DE LA EDUCACIÓN PREESCOLAR, BÁSICA PARA EL CUMPLIMIENTO DE LOS OBJETIVOS MISIONALES DE"/>
    <s v="Enero"/>
    <n v="45301"/>
    <n v="8"/>
    <s v="Mes (es)"/>
    <s v="CONTRATACIÓN DIRECTA / SERVICIOS PROFESIONALES"/>
    <s v="Servicios profesionales"/>
    <s v="PRESUPUESTO DE ENTIDAD NACIONAL"/>
    <n v="66726375.663999997"/>
    <n v="8408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3 RAD 002452. PRESTAR SERVICIOS PROFESIONALES EN EL SEGUIMIENTO A LA EJECUCIÓN DE LAS ESTRATEGIAS, PROYECTOS, ACCIONES Y PROGRAMAS AL EQUIPO DE EDUCACIÓN MEDIA"/>
    <s v="PLC 0683 RAD 002452. PRESTAR SERVICIOS PROFESIONALES EN EL SEGUIMIENTO A LA EJECUCIÓN DE LAS ESTRATEGIAS, PROYECTOS, ACCIONES Y PROGRAMAS AL EQUIPO DE EDUCACIÓN MEDIA"/>
    <s v="Enero"/>
    <n v="45301"/>
    <n v="8"/>
    <s v="Mes (es)"/>
    <s v="CONTRATACIÓN DIRECTA / SERVICIOS PROFESIONALES"/>
    <s v="Servicios profesionales"/>
    <s v="PRESUPUESTO DE ENTIDAD NACIONAL"/>
    <n v="73990400"/>
    <n v="69366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RDO. IE-002890. PLC-0678. PRESTAR SERVICIOS PROFESIONALES PARA REALIZAR LAS ACCIONES JURIDICAS DE LAS ESTRATEGIAS DE FORTALECIMIENTO DE LAS TRAYECTORIAS EDUCATIVAS EN EDUCACIÓN MEDIA."/>
    <s v="RDO. IE-002890. PLC-0678. PRESTAR SERVICIOS PROFESIONALES PARA REALIZAR LAS ACCIONES JURIDICAS DE LAS ESTRATEGIAS DE FORTALECIMIENTO DE LAS TRAYECTORIAS EDUCATIVAS EN EDUCACIÓN MEDIA."/>
    <s v="Enero"/>
    <n v="45301"/>
    <n v="8"/>
    <s v="Mes (es)"/>
    <s v="CONTRATACIÓN DIRECTA / SERVICIOS PROFESIONALES"/>
    <s v="Servicios profesionales"/>
    <s v="PRESUPUESTO DE ENTIDAD NACIONAL"/>
    <n v="52617264"/>
    <n v="60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79 RAD 002453 PRESTAR SERVICIOS PROFESIONALES PARA ESTRUCTURAR ESTRATEGIAS, PROYECTOS Y PLANES CON EL OBJETIVO DE FORTALECER TÉCNICA Y OPERATIVAMENTE LA EDUCACIÓN PARA LA PAZ"/>
    <s v="PLC 0679 RAD 002453 PRESTAR SERVICIOS PROFESIONALES PARA ESTRUCTURAR ESTRATEGIAS, PROYECTOS Y PLANES CON EL OBJETIVO DE FORTALECER TÉCNICA Y OPERATIVAMENTE LA EDUCACIÓN PARA LA PAZ"/>
    <s v="Enero"/>
    <n v="45301"/>
    <n v="8"/>
    <s v="Mes (es)"/>
    <s v="CONTRATACIÓN DIRECTA / SERVICIOS PROFESIONALES"/>
    <s v="Servicios profesionales"/>
    <s v="PRESUPUESTO DE ENTIDAD NACIONAL"/>
    <n v="71468000"/>
    <n v="75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RDO. IE-001806. PLC-0673. PRESTACIÓN DE SERVICIOS PROFESIONALES PARA ELABORAR E IMPLEMENTAR HERRAMIENTAS METODOLÓGICAS, ESTADÍSTICAS Y ANALÍTICAS AVANZADAS, INCLUYENDO SOLUCIONES DE BIG DATA, A FIN DE OPTIMIZAR LA CONSOLIDACIÓN Y REPORTAR INFORMACIÓN"/>
    <s v="RDO. IE-001806. PLC-0673. PRESTACIÓN DE SERVICIOS PROFESIONALES PARA ELABORAR E IMPLEMENTAR HERRAMIENTAS METODOLÓGICAS, ESTADÍSTICAS Y ANALÍTICAS AVANZADAS, INCLUYENDO SOLUCIONES DE BIG DATA, A FIN DE OPTIMIZAR LA CONSOLIDACIÓN Y REPORTAR INFORMACIÓN"/>
    <s v="Enero"/>
    <n v="45301"/>
    <n v="8"/>
    <s v="Mes (es)"/>
    <s v="CONTRATACIÓN DIRECTA / SERVICIOS PROFESIONALES"/>
    <s v="Servicios profesionales"/>
    <s v="PRESUPUESTO DE ENTIDAD NACIONAL"/>
    <n v="25644400"/>
    <n v="8408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RDO. IE-001803. PLC-0677.  PRESTACIÓN DE SERVICIOS PROFESIONALES PARA REALIZAR SEGUIMIENTO ADMINISTRATIVO A LAS ACCIONES DE LA DIRECCIÓN DE CALIDAD PARA LA EDUCACIÓN, PREESCOLAR, BÁSICA Y MEDIA."/>
    <s v="RDO. IE-001803. PLC-0677.  PRESTACIÓN DE SERVICIOS PROFESIONALES PARA REALIZAR SEGUIMIENTO ADMINISTRATIVO A LAS ACCIONES DE LA DIRECCIÓN DE CALIDAD PARA LA EDUCACIÓN, PREESCOLAR, BÁSICA Y MEDIA."/>
    <s v="Agosto"/>
    <n v="45536"/>
    <n v="4"/>
    <s v="Mes (es)"/>
    <s v="CONTRATACIÓN DIRECTA / SERVICIOS PROFESIONALES"/>
    <s v="Servicios profesionales"/>
    <s v="PRESUPUESTO DE ENTIDAD NACIONAL"/>
    <n v="742639396"/>
    <n v="8408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s v="1900"/>
    <m/>
    <m/>
    <m/>
    <m/>
    <m/>
    <m/>
    <m/>
    <m/>
    <m/>
    <m/>
    <m/>
    <m/>
    <m/>
    <m/>
    <m/>
    <m/>
    <m/>
    <m/>
    <m/>
    <m/>
    <m/>
    <m/>
    <m/>
    <m/>
    <m/>
    <m/>
    <m/>
    <m/>
    <m/>
    <m/>
    <m/>
    <m/>
    <m/>
    <m/>
    <m/>
    <s v="Servicios profesionales"/>
    <s v="PLC 0689 RAD 002892. PRESTACIÓN DE SERVICIOS DE APOYO A LA GESTIÓN DE LA DIRECCIÓN DE CALIDAD EN LO RELACIONADO CON EL PROCESO DE CONVALIDACIÓN DE TITULOS Y ESTUDIOS PARCIALES CORRESPONDIENTE A LOS NIVELES DE EDUCACIÓN PREESCOLAR, BASICA Y MEDIA REAL"/>
    <s v="PLC 0689 RAD 002892. PRESTACIÓN DE SERVICIOS DE APOYO A LA GESTIÓN DE LA DIRECCIÓN DE CALIDAD EN LO RELACIONADO CON EL PROCESO DE CONVALIDACIÓN DE TITULOS Y ESTUDIOS PARCIALES CORRESPONDIENTE A LOS NIVELES DE EDUCACIÓN PREESCOLAR, BASICA Y MEDIA REAL"/>
    <s v="Enero"/>
    <n v="45301"/>
    <n v="8"/>
    <s v="Mes (es)"/>
    <s v="CONTRATACIÓN DIRECTA / SERVICIOS PROFESIONALES"/>
    <s v="Servicios profesionales"/>
    <s v="PRESUPUESTO DE ENTIDAD NACIONAL"/>
    <n v="18400000"/>
    <n v="17250000"/>
    <m/>
    <m/>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998"/>
    <m/>
    <s v="Otro tipo de gasto"/>
    <s v="Aunar esfuerzos técnicos, administrativos y financieros para el desarrollo y seguimiento de la Cátedra de Estudios Afrocolombianos "/>
    <m/>
    <s v="Mayo"/>
    <n v="45413"/>
    <n v="8"/>
    <s v="Mes (es)"/>
    <s v="CONTRATACIÓN DIRECTA / SERVICIOS PROFESIONALES"/>
    <s v="CONVENIO DE ASOCIACIÓN"/>
    <s v="PRESUPUESTO DE ENTIDAD NACIONAL"/>
    <n v="3000000000"/>
    <n v="5000000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996"/>
    <m/>
    <s v="Otro tipo de gasto"/>
    <s v="Fortalecimiento de los proyectos educativos comunitarios (PEC) del Consejo Regional Indigenas del Huila (CRIHU)"/>
    <m/>
    <s v="Mayo"/>
    <n v="45413"/>
    <n v="8"/>
    <s v="Mes (es)"/>
    <s v="CONTRATACIÓN DIRECTA / SERVICIOS PROFESIONALES"/>
    <s v="CONVENIO DE ASOCIACIÓN"/>
    <s v="PRESUPUESTO DE ENTIDAD NACIONAL"/>
    <n v="750000000"/>
    <n v="750000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999"/>
    <m/>
    <s v="Otro tipo de gasto"/>
    <s v="Aúnar esfuerzos técnicos y administrativos Para diseñar una estrategia De educación flexible y los lineamientos de la educación propia del pueblo Rrom"/>
    <m/>
    <s v="Mayo"/>
    <n v="45413"/>
    <n v="8"/>
    <s v="Mes (es)"/>
    <s v="CONTRATACIÓN DIRECTA / SERVICIOS PROFESIONALES"/>
    <s v="CONVENIO DE ASOCIACIÓN"/>
    <s v="PRESUPUESTO DE ENTIDAD NACIONAL"/>
    <n v="1400000000"/>
    <n v="1400000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s v="Pendiente"/>
    <m/>
    <s v="Otro tipo de gasto"/>
    <s v="Fortalecimiento de los proyectos educativos comunitarios (PEC) de los pueblos indigenas del Amazona, por medio de la Mesa Regional Amazonica establecida mediante decreto 3012 de 2005"/>
    <s v="Pendiente"/>
    <s v="Pendiente"/>
    <s v="Pendiente"/>
    <s v="Pendiente"/>
    <s v="Pendiente"/>
    <s v="Pendiente"/>
    <s v="Pendiente"/>
    <s v="Pendiente"/>
    <s v="Pendiente"/>
    <n v="1100000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0"/>
    <m/>
    <s v="Servicios profesionales"/>
    <s v="Prestación de servicios profesionales  en la Subdirección de Fomento de Competencias para orientar; realizar acompañamiento técnico; sistematizar y analizar datos y fomentar la articulación intersectorial en secretarias de educación y establecimientos educativos en los procesos de implementación del programa de Tiempo Escolar a nivel nacional. "/>
    <m/>
    <s v="Febrero"/>
    <n v="45301"/>
    <n v="7"/>
    <s v="Mes (es)"/>
    <s v="CONTRATACIÓN DIRECTA / SERVICIOS PROFESIONALES"/>
    <s v="Servicios profesionales"/>
    <s v="PRESUPUESTO DE ENTIDAD NACIONAL"/>
    <n v="58856000"/>
    <n v="58856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1"/>
    <m/>
    <s v="Servicios profesionales"/>
    <s v="Prestación de servicios profesionales  en la Subdirección de Fomento de Competencias en relación con los procesos de asesoría, planeación, estructuración e implementación de políticas y desarrollo de objetivos definidos para la subdirección."/>
    <m/>
    <s v="Enero"/>
    <n v="45301"/>
    <n v="7.5"/>
    <s v="Mes (es)"/>
    <s v="CONTRATACIÓN DIRECTA / SERVICIOS PROFESIONALES"/>
    <s v="Servicios profesionales"/>
    <s v="PRESUPUESTO DE ENTIDAD NACIONAL"/>
    <n v="82766250"/>
    <n v="8276625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2"/>
    <m/>
    <s v="Servicios profesionales"/>
    <s v="Prestación de servicios profesionales  en la Subdirección de Fomento de Competencias para asesorar y asistir la implementación del programa Tiempo Escolar en entidades territoriales y establecimientos educativos. "/>
    <m/>
    <s v="Enero"/>
    <n v="45301"/>
    <n v="7.5"/>
    <s v="Mes (es)"/>
    <s v="CONTRATACIÓN DIRECTA / SERVICIOS PROFESIONALES"/>
    <s v="Servicios profesionales"/>
    <s v="PRESUPUESTO DE ENTIDAD NACIONAL"/>
    <n v="70942500"/>
    <n v="709425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3"/>
    <m/>
    <s v="Servicios profesionales"/>
    <s v="Prestación de servicios profesionales  en la Subdirección de Fomento de Competencias para orientar la implementación y ejecución técnica y pedagógica del plan nacional de lectura, escritura y oralidad."/>
    <m/>
    <s v="Enero"/>
    <n v="45301"/>
    <n v="7.5"/>
    <s v="Mes (es)"/>
    <s v="CONTRATACIÓN DIRECTA / SERVICIOS PROFESIONALES"/>
    <s v="Servicios profesionales"/>
    <s v="PRESUPUESTO DE ENTIDAD NACIONAL"/>
    <n v="58416245.835000001"/>
    <n v="58416245.835000001"/>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8"/>
    <m/>
    <s v="Servicios profesionales"/>
    <s v="Prestación de servicios profesionales  en la Subdirección de Fomento de Competencias para implementar la estrategia del Plan Nacional de Lectura, Escritura y Oralidad"/>
    <m/>
    <s v="Enero"/>
    <n v="45301"/>
    <n v="7.5"/>
    <s v="Mes (es)"/>
    <s v="CONTRATACIÓN DIRECTA / SERVICIOS PROFESIONALES"/>
    <s v="Servicios profesionales"/>
    <s v="PRESUPUESTO DE ENTIDAD NACIONAL"/>
    <n v="86707500"/>
    <n v="867075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7"/>
    <m/>
    <s v="Servicios profesionales"/>
    <s v="Prestación de servicios profesionales  en la Subdirección de Fomento de Competencias en la orientación; asesoría y seguimiento contractual; y formulación de respuestas a solicitudes internas y externas de la dependencia. "/>
    <m/>
    <s v="Enero"/>
    <n v="45301"/>
    <n v="8"/>
    <s v="Mes (es)"/>
    <s v="CONTRATACIÓN DIRECTA / SERVICIOS PROFESIONALES"/>
    <s v="Servicios profesionales"/>
    <s v="PRESUPUESTO DE ENTIDAD NACIONAL"/>
    <n v="88284000"/>
    <n v="88284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4"/>
    <m/>
    <s v="Servicios profesionales"/>
    <s v="Prestación de servicios profesionales  en la Subdirección de Fomento de Competencias para acompañar, hacer seguimiento y orientar de forma técnica la implementación de las estrategias del Programa de Educación Intercultural y Bilingüe "/>
    <m/>
    <s v="Febrero"/>
    <n v="45301"/>
    <n v="7"/>
    <s v="Mes (es)"/>
    <s v="CONTRATACIÓN DIRECTA / SERVICIOS PROFESIONALES"/>
    <s v="Servicios profesionales"/>
    <s v="PRESUPUESTO DE ENTIDAD NACIONAL"/>
    <n v="66213000"/>
    <n v="66213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5"/>
    <m/>
    <s v="Servicios profesionales"/>
    <s v="Prestación de servicios profesionales  en la Subdirección de Fomento de Competencias para asesorar, orientar, acompañar y realizar seguimiento a los procesos y estrategias del Programa de Educación Intercultural y Bilingüe"/>
    <m/>
    <s v="Enero"/>
    <n v="45301"/>
    <n v="8"/>
    <s v="Mes (es)"/>
    <s v="CONTRATACIÓN DIRECTA / SERVICIOS PROFESIONALES"/>
    <s v="Servicios profesionales"/>
    <s v="PRESUPUESTO DE ENTIDAD NACIONAL"/>
    <n v="100896000"/>
    <n v="100896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6"/>
    <m/>
    <s v="Servicios profesionales"/>
    <s v="Prestación de servicios profesionales  en la Subdirección de Fomento de Competencias para apoyar, orientar y acompañar en la implementación del programa Tiempo Escolar en las entidades territoriales certificadas y establecimientos educativos."/>
    <m/>
    <s v="Febrero"/>
    <n v="45301"/>
    <n v="7"/>
    <s v="Mes (es)"/>
    <s v="CONTRATACIÓN DIRECTA / SERVICIOS PROFESIONALES"/>
    <s v="Servicios profesionales"/>
    <s v="PRESUPUESTO DE ENTIDAD NACIONAL"/>
    <n v="66213000"/>
    <n v="66213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9"/>
    <m/>
    <s v="Servicios profesionales"/>
    <s v="Prestación de servicios profesionales  en la Subdirección de Fomento de Competencias para acompañar, orientar y hacer seguimiento a las estrategias de formación docente en cumplimiento de metas definidas para la dependencia. "/>
    <m/>
    <s v="Enero"/>
    <n v="45301"/>
    <n v="7.5"/>
    <s v="Mes (es)"/>
    <s v="CONTRATACIÓN DIRECTA / SERVICIOS PROFESIONALES"/>
    <s v="Servicios profesionales"/>
    <s v="PRESUPUESTO DE ENTIDAD NACIONAL"/>
    <n v="56662831.004999995"/>
    <n v="56662831.004999995"/>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5"/>
    <m/>
    <s v="Servicios profesionales"/>
    <s v="Prestación de servicios profesionales para  gestionar  y organizar  la información, ejecución y seguimiento de metas y estrategias del programa de formación docente, y realizar  el seguimiento al cumplimiento de indicadores de la Subdirección de Fomento_x000a__x000a__x000a__x000a__x000a_"/>
    <m/>
    <s v="Febrero"/>
    <n v="45301"/>
    <n v="7"/>
    <s v="Mes (es)"/>
    <s v="CONTRATACIÓN DIRECTA / SERVICIOS PROFESIONALES"/>
    <s v="Servicios profesionales"/>
    <s v="PRESUPUESTO DE ENTIDAD NACIONAL"/>
    <n v="56908763.954000004"/>
    <n v="56908763.954000004"/>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698"/>
    <m/>
    <s v="Servicios profesionales"/>
    <s v="Prestación de servicios profesionales  en la Subdirección de Fomento de Competencias en la planificación, formulación, ejecución financiera de las  metas, indicadores y estrategias, asi como la programación y acompañamiento operativo a la losgistica para el cumplimineto de los obejetivos de la dependencia"/>
    <m/>
    <s v="Febrero"/>
    <n v="45301"/>
    <n v="7"/>
    <s v="Mes (es)"/>
    <s v="CONTRATACIÓN DIRECTA / SERVICIOS PROFESIONALES"/>
    <s v="Servicios profesionales"/>
    <s v="PRESUPUESTO DE ENTIDAD NACIONAL"/>
    <n v="69891500"/>
    <n v="698915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0"/>
    <m/>
    <s v="Servicios profesionales"/>
    <s v="Prestación de servicios profesionales  en la Subdirección de Fomento de Competencias para ofrecer respuesta y orientación jurídica a solicitudes internas y externas asignadas a la dependencia "/>
    <m/>
    <s v="Enero"/>
    <n v="45301"/>
    <n v="8"/>
    <s v="Mes (es)"/>
    <s v="CONTRATACIÓN DIRECTA / SERVICIOS PROFESIONALES"/>
    <s v="Servicios profesionales"/>
    <s v="PRESUPUESTO DE ENTIDAD NACIONAL"/>
    <n v="95607368"/>
    <n v="95607368"/>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1"/>
    <m/>
    <s v="Servicios profesionales"/>
    <s v="Prestación de servicios profesionales  en la Subdirección de Fomento de Competencias para acompañar, orientar y hacer seguimiento a la implementación de las estrategias propuestas en el programa de Tiempo Escolar.  "/>
    <m/>
    <s v="Enero"/>
    <n v="45301"/>
    <n v="8"/>
    <s v="Mes (es)"/>
    <s v="CONTRATACIÓN DIRECTA / SERVICIOS PROFESIONALES"/>
    <s v="Servicios profesionales"/>
    <s v="PRESUPUESTO DE ENTIDAD NACIONAL"/>
    <n v="100896000"/>
    <n v="100896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3"/>
    <m/>
    <s v="Servicios profesionales"/>
    <s v="Prestación de servicios profesionales  en la Subdirección de Fomento de Competencias para realizar acompañamiento y monitoreo al proceso de formación docente   y demás estrategias del Programa de Educación Intercultural y Bilingüe."/>
    <m/>
    <s v="Febrero"/>
    <n v="45301"/>
    <n v="7"/>
    <s v="Mes (es)"/>
    <s v="CONTRATACIÓN DIRECTA / SERVICIOS PROFESIONALES"/>
    <s v="Servicios profesionales"/>
    <s v="PRESUPUESTO DE ENTIDAD NACIONAL"/>
    <n v="58856000"/>
    <n v="58856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10"/>
    <m/>
    <s v="Servicios profesionales"/>
    <s v="Prestación de servicios profesionales  en la Subdirección de Fomento de Competencias para acompañar, orientar y consolidar las estrategias pedagógicas del programa tiempo escolar en las entidades territoriales certificadas y establecimientos educativos focalizados"/>
    <m/>
    <s v="Febrero"/>
    <n v="45301"/>
    <n v="7"/>
    <s v="Mes (es)"/>
    <s v="CONTRATACIÓN DIRECTA / SERVICIOS PROFESIONALES"/>
    <s v="Servicios profesionales"/>
    <s v="PRESUPUESTO DE ENTIDAD NACIONAL"/>
    <n v="61386808"/>
    <n v="61386808"/>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4"/>
    <m/>
    <s v="Servicios profesionales"/>
    <s v="Prestación de servicios profesionales  en la Subdirección de Fomento de Competencias en los procesos de asesoría, monitoreo, control y evaluación de las estrategias y programas de formación de docentes y directivos en pregrado y posgrado. "/>
    <m/>
    <s v="Enero"/>
    <n v="45301"/>
    <n v="7.5"/>
    <s v="Mes (es)"/>
    <s v="CONTRATACIÓN DIRECTA / SERVICIOS PROFESIONALES"/>
    <s v="Servicios profesionales"/>
    <s v="PRESUPUESTO DE ENTIDAD NACIONAL"/>
    <n v="64432658.550000004"/>
    <n v="64432658.550000004"/>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6"/>
    <m/>
    <s v="Servicios profesionales"/>
    <s v="Prestación de servicios profesionales  en la Subdirección de Fomento de Competencias epara orientar, acompañar y monitorear técnicamente las metas y estrategias del programa de formación docente. "/>
    <m/>
    <s v="Enero"/>
    <n v="45301"/>
    <n v="7.5"/>
    <s v="Mes (es)"/>
    <s v="CONTRATACIÓN DIRECTA / SERVICIOS PROFESIONALES"/>
    <s v="Servicios profesionales"/>
    <s v="PRESUPUESTO DE ENTIDAD NACIONAL"/>
    <n v="63060000"/>
    <n v="63060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7"/>
    <m/>
    <s v="Servicios profesionales"/>
    <s v="Prestación de servicios profesionales  en la Subdirección de Fomento de Competencias ejecutando procesos de control y verificación de recursos asignados a la dependencia. "/>
    <m/>
    <s v="Enero"/>
    <n v="45301"/>
    <n v="7.5"/>
    <s v="Mes (es)"/>
    <s v="CONTRATACIÓN DIRECTA / SERVICIOS PROFESIONALES"/>
    <s v="Servicios profesionales"/>
    <s v="PRESUPUESTO DE ENTIDAD NACIONAL"/>
    <n v="67001250"/>
    <n v="6700125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2"/>
    <m/>
    <s v="Servicios profesionales"/>
    <s v="Prestación de servicios profesionales  en la Subdirección de Fomento de Competencias en la recolección, consolidación, gestión y actualización de bases de datos, tableros de control, y dashboards en cumplimiento de los objetivos definidos par la dependencia. "/>
    <m/>
    <s v="Enero"/>
    <n v="45301"/>
    <n v="7.5"/>
    <s v="Mes (es)"/>
    <s v="CONTRATACIÓN DIRECTA / SERVICIOS PROFESIONALES"/>
    <s v="Servicios profesionales"/>
    <s v="PRESUPUESTO DE ENTIDAD NACIONAL"/>
    <n v="44930250"/>
    <n v="4493025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09"/>
    <m/>
    <s v="Servicios profesionales"/>
    <s v="Prestación de servicios profesionales  en la Subdirección de Fomento de Competencias para asesorar e implementar  estrategias de educación sexual, reproductiva y de género en el marco de la educación CRESE en las entidades territoriales certificadas y establecimientos educativos."/>
    <m/>
    <s v="Febrero"/>
    <n v="45301"/>
    <n v="7"/>
    <s v="Mes (es)"/>
    <s v="CONTRATACIÓN DIRECTA / SERVICIOS PROFESIONALES"/>
    <s v="Servicios profesionales"/>
    <s v="PRESUPUESTO DE ENTIDAD NACIONAL"/>
    <n v="66688265"/>
    <n v="66688265"/>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11"/>
    <m/>
    <s v="Servicios profesionales"/>
    <s v="Prestación de servicios profesionales  en la Subdirección de Fomento de Competencias para ejecución técnica de las estrategias contempladas en el programa Tiempo Escolar en las entidades territoriales certificadas y establecimientos educativos"/>
    <m/>
    <s v="Enero"/>
    <n v="45301"/>
    <n v="7.5"/>
    <s v="Mes (es)"/>
    <s v="CONTRATACIÓN DIRECTA / SERVICIOS PROFESIONALES"/>
    <s v="Servicios profesionales"/>
    <s v="PRESUPUESTO DE ENTIDAD NACIONAL"/>
    <n v="70942500"/>
    <n v="709425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m/>
    <m/>
    <s v="Servicios profesionales"/>
    <s v="OPS SEP DIC - Fomento "/>
    <m/>
    <s v="Agosto"/>
    <n v="45536"/>
    <n v="4"/>
    <s v="Mes (es)"/>
    <s v="CONTRATACIÓN DIRECTA / SERVICIOS PROFESIONALES"/>
    <s v="Servicios profesionales"/>
    <s v="PRESUPUESTO DE ENTIDAD NACIONAL"/>
    <n v="1003155853"/>
    <n v="1003155853"/>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12"/>
    <m/>
    <s v="Servicios profesionales"/>
    <s v="Prestación de servicios profesionales de forma temporal para realizar la ejecución y seguimiento que permitan el fortalecimiento de la prestación del servicio educativo con calidad  en la  educación propia e intercultural para los pueblos y comunidades étnicas. "/>
    <m/>
    <s v="Enero"/>
    <n v="45301"/>
    <n v="8"/>
    <s v="Mes (es)"/>
    <s v="CONTRATACIÓN DIRECTA / SERVICIOS PROFESIONALES"/>
    <s v="Servicios profesionales"/>
    <s v="PRESUPUESTO DE ENTIDAD NACIONAL"/>
    <n v="36238480"/>
    <n v="3623848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13"/>
    <m/>
    <s v="Servicios profesionales"/>
    <s v="Prestación de servicios profesionales de forma temporal en la ejecución, fortalecimiento y seguimiento de las acciones encaminadas para atender los relacionamientos territoriales con los pueblos y comunidades étnicas, y realizar el seguimiento a los compromisos que se generen en las mismas."/>
    <m/>
    <s v="Enero"/>
    <n v="45301"/>
    <n v="7.5"/>
    <s v="Mes (es)"/>
    <s v="CONTRATACIÓN DIRECTA / SERVICIOS PROFESIONALES"/>
    <s v="Servicios profesionales"/>
    <s v="PRESUPUESTO DE ENTIDAD NACIONAL"/>
    <n v="60151357.5"/>
    <n v="60151357.5"/>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14"/>
    <m/>
    <s v="Servicios profesionales"/>
    <s v="Prestación de servicios profesionales de forma temporal en la ejecución y seguimiento de las acciones encaminadas atender  la educación propia e intercultural para los pueblos indígenas, comunidades negras y campesinado. "/>
    <m/>
    <s v="Enero"/>
    <n v="45301"/>
    <n v="7.5"/>
    <s v="Mes (es)"/>
    <s v="CONTRATACIÓN DIRECTA / SERVICIOS PROFESIONALES"/>
    <s v="Servicios profesionales"/>
    <s v="PRESUPUESTO DE ENTIDAD NACIONAL"/>
    <n v="78825000"/>
    <n v="7882500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15"/>
    <m/>
    <s v="Servicios profesionales"/>
    <s v="Prestación de servicios profesionales jurídicos de forma temporal para acompañar los distintos espacios de negociación y concertación nacional y territorial con los pueblos y comunidades étnicas que se generen en relación con los temas de educación propia e intercultural.  "/>
    <m/>
    <s v="Marzo"/>
    <n v="45301"/>
    <n v="6"/>
    <s v="Mes (es)"/>
    <s v="CONTRATACIÓN DIRECTA / SERVICIOS PROFESIONALES"/>
    <s v="Servicios profesionales"/>
    <s v="PRESUPUESTO DE ENTIDAD NACIONAL"/>
    <n v="51646140"/>
    <n v="5164614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716"/>
    <m/>
    <s v="Servicios profesionales"/>
    <s v="Prestación de servicios profesionales de forma temporal para realizar el acompañamiento, participación y seguimiento al cumplimento de las políticas públicas lideradas por el Ministerio de Educación Nacional que impacten a las pueblos y comunidades étnicas. . "/>
    <m/>
    <s v="Enero"/>
    <n v="45301"/>
    <n v="7.5"/>
    <s v="Mes (es)"/>
    <s v="CONTRATACIÓN DIRECTA / SERVICIOS PROFESIONALES"/>
    <s v="Servicios profesionales"/>
    <s v="PRESUPUESTO DE ENTIDAD NACIONAL"/>
    <n v="74883750"/>
    <n v="74883750"/>
    <s v="NO"/>
    <s v="NA"/>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s v="Pendiente"/>
    <m/>
    <s v="Otro tipo de gasto"/>
    <s v="PEC OTROS PUEBLOS  INDIGENAS Y COMUNIDADES NEGRAS"/>
    <m/>
    <m/>
    <m/>
    <m/>
    <m/>
    <m/>
    <m/>
    <m/>
    <n v="0"/>
    <n v="8000000000"/>
    <m/>
    <m/>
  </r>
  <r>
    <s v="VPBM"/>
    <s v="Dirección de Calidad para la Educación Preescolar, Básica y Media"/>
    <x v="10"/>
    <x v="4"/>
    <x v="11"/>
    <x v="3"/>
    <s v="FORTALECIMIENTO DE LAS CAPACIDADES Y CONDICIONES DE BIENESTAR QUE DIGNIFIQUEN LA LABOR DOCENTE EN EDUCACIÓN INICIAL, PREESCOLAR, BÁSICA Y MEDIA.   NACIONAL"/>
    <n v="202300000000419"/>
    <s v="C-2201-0700-23"/>
    <s v="2. SEGURIDAD HUMANA Y JUSTICIA SOCIAL / B. RESIGNIFICACIÓN DE LA JORNADA ESCOLAR: MÁS QUE TIEMPO"/>
    <x v="4"/>
    <x v="18"/>
    <x v="13"/>
    <s v="Desarrollar estrategias de  fortalecimiento entre pares, consolidacion de redes y comunidades de aprendizaje alrededor de temas de formacion integral, educacion para la paz, ambiental, intercultural y aprendizaje de competencias basicas."/>
    <s v="ADQUIS. DE BYS"/>
    <s v="02"/>
    <s v="C-2201-0700-23-20203C-220104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FORTALECIMIENTO A LAS CAPACIDADES DE LOS DOCENTES DE EDUCACIÓN INICIAL, PREESCOLAR, BÁSICA Y MEDIA - 2. SEGURIDAD HUMANA Y JUSTICIA SOCIAL / C. DIGNIFICACIÓN, FORMACIÓN Y DESARROLLO DE LA PROFESIÓN DOCENTE PARA UNA EDUCACIÓN DE CALIDAD"/>
    <x v="1"/>
    <m/>
    <s v="VEPBM-SUB FOMENTOCOM - "/>
    <s v="2100"/>
    <m/>
    <m/>
    <m/>
    <m/>
    <m/>
    <m/>
    <m/>
    <m/>
    <m/>
    <m/>
    <m/>
    <m/>
    <m/>
    <m/>
    <m/>
    <m/>
    <m/>
    <m/>
    <m/>
    <m/>
    <m/>
    <m/>
    <m/>
    <m/>
    <m/>
    <m/>
    <m/>
    <m/>
    <m/>
    <m/>
    <m/>
    <m/>
    <m/>
    <n v="810"/>
    <m/>
    <s v="Logistica"/>
    <s v="Adición al contrato de logística (enero a mayo)"/>
    <m/>
    <m/>
    <m/>
    <m/>
    <m/>
    <m/>
    <m/>
    <m/>
    <m/>
    <n v="5589400000"/>
    <m/>
    <m/>
  </r>
  <r>
    <s v="VPBM"/>
    <s v="Dirección de Calidad para la Educación Preescolar, Básica y Media"/>
    <x v="10"/>
    <x v="4"/>
    <x v="11"/>
    <x v="3"/>
    <s v="FORTALECIMIENTO DE LAS CAPACIDADES Y CONDICIONES DE BIENESTAR QUE DIGNIFIQUEN LA LABOR DOCENTE EN EDUCACIÓN INICIAL, PREESCOLAR, BÁSICA Y MEDIA.   NACIONAL"/>
    <n v="202300000000419"/>
    <s v="C-2201-0700-23"/>
    <s v="2. SEGURIDAD HUMANA Y JUSTICIA SOCIAL / B. RESIGNIFICACIÓN DE LA JORNADA ESCOLAR: MÁS QUE TIEMPO"/>
    <x v="4"/>
    <x v="18"/>
    <x v="13"/>
    <s v="Desarrollar estrategias de  fortalecimiento entre pares, consolidacion de redes y comunidades de aprendizaje alrededor de temas de formacion integral, educacion para la paz, ambiental, intercultural y aprendizaje de competencias basicas."/>
    <s v="ADQUIS. DE BYS"/>
    <s v="02"/>
    <s v="C-2201-0700-23-20203C-220104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FORTALECIMIENTO A LAS CAPACIDADES DE LOS DOCENTES DE EDUCACIÓN INICIAL, PREESCOLAR, BÁSICA Y MEDIA - 2. SEGURIDAD HUMANA Y JUSTICIA SOCIAL / C. DIGNIFICACIÓN, FORMACIÓN Y DESARROLLO DE LA PROFESIÓN DOCENTE PARA UNA EDUCACIÓN DE CALIDAD"/>
    <x v="1"/>
    <m/>
    <s v="VEPBM-SUB FOMENTOCOM - "/>
    <s v="2100"/>
    <m/>
    <m/>
    <m/>
    <m/>
    <m/>
    <m/>
    <m/>
    <m/>
    <m/>
    <m/>
    <m/>
    <m/>
    <m/>
    <m/>
    <m/>
    <m/>
    <m/>
    <m/>
    <m/>
    <m/>
    <m/>
    <m/>
    <m/>
    <m/>
    <m/>
    <m/>
    <m/>
    <m/>
    <m/>
    <m/>
    <m/>
    <m/>
    <m/>
    <n v="1008"/>
    <m/>
    <s v="Otro tipo de gasto"/>
    <s v="Aunar esfuerzos técnicos, administrativos y financieros para desarrollar el proyecto de Poder Pedagógico Popular y Formación Integral, dirigido hacia la generación de estrategias para el fortalecimiento territorial y la actulaizacion curricular (Convenio Cooperacion Internacional  con el Banco Mundial) "/>
    <m/>
    <m/>
    <m/>
    <m/>
    <m/>
    <m/>
    <m/>
    <m/>
    <m/>
    <n v="3045000000"/>
    <m/>
    <m/>
  </r>
  <r>
    <s v="VPBM"/>
    <s v="Dirección de Calidad para la Educación Preescolar, Básica y Media"/>
    <x v="12"/>
    <x v="6"/>
    <x v="12"/>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16"/>
    <x v="10"/>
    <s v="Diseñar, ajustar y validar  los mecanismos de seguimiento a los aprendizajes, teniendo en cuenta enfoques diferenciales étnicos"/>
    <s v="ADQUIS. DE BYS"/>
    <s v="02"/>
    <s v="C-2201-0700-20-20203B-2201090-02"/>
    <s v="ADQUIS. DE BYS - DOCUMENTOS DE LINEAMIENTOS TÉCNICOS - 2. SEGURIDAD HUMANA Y JUSTICIA SOCIAL / B. RESIGNIFICACIÓN DE LA JORNADA ESCOLAR: MÁS QUE TIEMPO"/>
    <s v="ADQUIS. DE BYS - DOCUMENTOS DE LINEAMIENTOS TÉCNICOS - 2. SEGURIDAD HUMANA Y JUSTICIA SOCIAL / B. RESIGNIFICACIÓN DE LA JORNADA ESCOLAR: MÁS QUE TIEMPO"/>
    <x v="1"/>
    <m/>
    <s v="VEPBM-SUB REFERENTES - "/>
    <s v="2000"/>
    <m/>
    <m/>
    <m/>
    <m/>
    <m/>
    <m/>
    <m/>
    <m/>
    <m/>
    <m/>
    <m/>
    <m/>
    <m/>
    <m/>
    <m/>
    <m/>
    <m/>
    <m/>
    <m/>
    <m/>
    <m/>
    <m/>
    <m/>
    <m/>
    <m/>
    <m/>
    <m/>
    <m/>
    <m/>
    <m/>
    <m/>
    <m/>
    <m/>
    <s v="Pendiente"/>
    <m/>
    <s v="Otro tipo de gasto"/>
    <s v="Exoneración pago tarifa saber 11° a favor de víctimas de violencia, (83.227)"/>
    <m/>
    <m/>
    <m/>
    <m/>
    <m/>
    <m/>
    <m/>
    <m/>
    <n v="0"/>
    <n v="4827166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14"/>
    <s v="Actividad 1 diseñar lineamientos para la incorporacion "/>
    <s v="ADQUIS. DE BYS"/>
    <s v="02"/>
    <s v="C-2201-0700-20-20203B-2201005-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1008"/>
    <m/>
    <s v="Otro tipo de gasto"/>
    <s v="Aunar esfuerzos técnicos, administrativos y financieros para desarrollar el proyecto de Poder Pedagógico Popular y Formación Integral, dirigido hacia la generación de estrategias para el fortalecimiento territorial y la actulaizacion curricular (Convenio Cooperacion Internacional  con el Banco Mundial) "/>
    <m/>
    <s v="Abril"/>
    <n v="45641"/>
    <n v="8"/>
    <s v="Mes (es)"/>
    <s v="LICITACIÓN PÚBLICA"/>
    <s v="PRESTACIÓN DE SERVICIOS                 "/>
    <s v="PRESUPUESTO DE ENTIDAD NACIONAL"/>
    <n v="2000000000"/>
    <n v="2000000000"/>
    <s v="NO"/>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de acceso y permanencia en el sistema educativ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995"/>
    <m/>
    <s v="Otro tipo de gasto"/>
    <s v="Prestar servicios para la implementación de estrategias que promuevan la educación inclusiva niñas, niños adolescentes, jóvenes y adultos."/>
    <m/>
    <s v="Abril"/>
    <n v="45413"/>
    <n v="7"/>
    <s v="Mes (es)"/>
    <s v="LICITACIÓN PÚBLICA"/>
    <s v="PRESTACIÓN DE SERVICIOS                 "/>
    <s v="PRESUPUESTO DE ENTIDAD NACIONAL"/>
    <n v="2000000000"/>
    <n v="3000000000"/>
    <s v="NO"/>
    <m/>
  </r>
  <r>
    <s v="VPBM"/>
    <s v="Dirección de Calidad para la Educación Preescolar, Básica y Media"/>
    <x v="12"/>
    <x v="6"/>
    <x v="12"/>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16"/>
    <x v="10"/>
    <s v="Diseñar, ajustar y validar  los mecanismos de seguimiento a los aprendizajes, teniendo en cuenta enfoques diferenciales étnicos"/>
    <s v="ADQUIS. DE BYS"/>
    <s v="02"/>
    <s v="C-2201-0700-20-20203B-2201090-02"/>
    <s v="ADQUIS. DE BYS - SERVICIO DE EVALUACIÓN - 2. SEGURIDAD HUMANA Y JUSTICIA SOCIAL / B. RESIGNIFICACIÓN DE LA JORNADA ESCOLAR: MÁS QUE TIEMPO"/>
    <s v="ADQUIS. DE BYS - SERVICIO DE EVALUACIÓN - 2. SEGURIDAD HUMANA Y JUSTICIA SOCIAL / B. RESIGNIFICACIÓN DE LA JORNADA ESCOLAR: MÁS QUE TIEMPO"/>
    <x v="3"/>
    <s v="BM"/>
    <s v="VEPBM-SUB REFERENTES - BM"/>
    <n v="2001"/>
    <m/>
    <m/>
    <m/>
    <m/>
    <m/>
    <m/>
    <m/>
    <m/>
    <m/>
    <m/>
    <m/>
    <m/>
    <m/>
    <m/>
    <m/>
    <m/>
    <m/>
    <m/>
    <m/>
    <m/>
    <m/>
    <m/>
    <m/>
    <m/>
    <m/>
    <m/>
    <m/>
    <m/>
    <m/>
    <m/>
    <m/>
    <m/>
    <m/>
    <n v="994"/>
    <m/>
    <s v="Otro tipo de gasto"/>
    <s v="Prestación de servicio de evaluación de  calidad de la educación inicial, preescolar, básica y media (Pruebas Ser, Saber y Diferencial)"/>
    <s v="Icfes"/>
    <s v="Enero"/>
    <n v="45323"/>
    <n v="11"/>
    <s v="Mes (es)"/>
    <s v="CONTRATACIÓN DIRECTA / CONTRATOS INTERADMINISTRATIVOS"/>
    <s v="CONTRATO INTERADMINISTRATIVO"/>
    <s v="PRESUPUESTO DE ENTIDAD NACIONAL"/>
    <n v="22500000000"/>
    <n v="22500000000"/>
    <s v="NO"/>
    <m/>
  </r>
  <r>
    <s v="VPBM"/>
    <s v="Dirección de Calidad para la Educación Preescolar, Básica y Media"/>
    <x v="12"/>
    <x v="6"/>
    <x v="12"/>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16"/>
    <x v="10"/>
    <s v="Diseñar, ajustar y validar  los mecanismos de seguimiento a los aprendizajes, teniendo en cuenta enfoques diferenciales étnicos"/>
    <s v="ADQUIS. DE BYS"/>
    <s v="02"/>
    <s v="C-2201-0700-20-20203B-2201090-02"/>
    <s v="ADQUIS. DE BYS - SERVICIO DE EVALUACIÓN - 2. SEGURIDAD HUMANA Y JUSTICIA SOCIAL / C. DIGNIFICACIÓN, FORMACIÓN Y DESARROLLO DE LA PROFESIÓN DOCENTE PARA UNA EDUCACIÓN DE CALIDAD"/>
    <s v="ADQUIS. DE BYS - SERVICIO DE EVALUACIÓN - 2. SEGURIDAD HUMANA Y JUSTICIA SOCIAL / B. RESIGNIFICACIÓN DE LA JORNADA ESCOLAR: MÁS QUE TIEMPO"/>
    <x v="1"/>
    <m/>
    <s v="VEPBM-SUB REFERENTES - BM"/>
    <n v="2001"/>
    <m/>
    <m/>
    <m/>
    <m/>
    <m/>
    <m/>
    <m/>
    <m/>
    <m/>
    <m/>
    <m/>
    <m/>
    <m/>
    <m/>
    <m/>
    <m/>
    <m/>
    <m/>
    <m/>
    <m/>
    <m/>
    <m/>
    <m/>
    <m/>
    <m/>
    <m/>
    <m/>
    <m/>
    <m/>
    <m/>
    <m/>
    <m/>
    <m/>
    <n v="994"/>
    <m/>
    <s v="Otro tipo de gasto"/>
    <s v="Prestación de servicio de evaluación de  calidad de la educación inicial, preescolar, básica y media (Pruebas Ser, Saber y Diferencial)"/>
    <s v="Icfes"/>
    <s v="Enero"/>
    <n v="45323"/>
    <n v="11"/>
    <s v="Mes (es)"/>
    <s v="CONTRATACIÓN DIRECTA / CONTRATOS INTERADMINISTRATIVOS"/>
    <s v="CONTRATO INTERADMINISTRATIVO"/>
    <s v="PRESUPUESTO DE ENTIDAD NACIONAL"/>
    <n v="0"/>
    <n v="3000000000"/>
    <s v="NO"/>
    <m/>
  </r>
  <r>
    <s v="VPBM"/>
    <s v="Dirección de Primera Infancia"/>
    <x v="7"/>
    <x v="4"/>
    <x v="9"/>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6"/>
    <x v="16"/>
    <x v="10"/>
    <s v="Implementar los mecanismos de evaluación de programas, proyectos y estrategias, con énfasis en formación integral y educación CRESE"/>
    <s v="ADQUIS. DE BYS"/>
    <s v="02"/>
    <s v="C-2201-0700-20-20203A-2201090-02"/>
    <s v="ADQUIS. DE BYS-SERVICIO DE EVALUACIÓN DE LA CALIDAD DE LA EDUCACIÓN INICIAL, PREESCOLAR, BÁSICA Y MEDIA.-TRANSFORMACIÓN  DE LA EDUCACIÓN INICIAL, PREESCOLAR, BÁSICA Y MEDIA CON ENFOQUE INTEGRAL PARA LA REDUCCIÓN DE DESIGUALDADES Y CONSTRUCCIÓN DE LA PAZ  NACIONAL"/>
    <s v="ADQUIS. DE BYS - SERVICIO DE EVALUACIÓN DE LA CALIDAD DE LA EDUCACIÓN INICIAL, PREESCOLAR, BÁSICA Y MEDIA. - 2. SEGURIDAD HUMANA Y JUSTICIA SOCIAL / B. RESIGNIFICACIÓN DE LA JORNADA ESCOLAR: MÁS QUE TIEMPO"/>
    <x v="1"/>
    <m/>
    <s v="VEPBM-DIR PRIMERAINF - "/>
    <s v="2900"/>
    <m/>
    <m/>
    <m/>
    <m/>
    <m/>
    <m/>
    <m/>
    <m/>
    <m/>
    <m/>
    <m/>
    <m/>
    <m/>
    <m/>
    <m/>
    <m/>
    <m/>
    <m/>
    <m/>
    <m/>
    <m/>
    <m/>
    <m/>
    <m/>
    <m/>
    <m/>
    <m/>
    <m/>
    <m/>
    <m/>
    <m/>
    <m/>
    <m/>
    <n v="975"/>
    <m/>
    <s v="Otro tipo de gasto"/>
    <s v="Prestación de servicios para la evaluación de docentes (ascenso, reubicación)"/>
    <m/>
    <s v="Marzo"/>
    <n v="45383"/>
    <n v="9"/>
    <s v="Mes (es)"/>
    <s v="CONTRATACIÓN DIRECTA / CONTRATOS INTERADMINISTRATIVOS"/>
    <s v="CONTRATO INTERADMINISTRATIVO"/>
    <s v="PRESUPUESTO DE ENTIDAD NACIONAL"/>
    <n v="8336912585"/>
    <n v="8336912585"/>
    <s v="NO"/>
    <m/>
  </r>
  <r>
    <s v="VPBM"/>
    <s v="Dirección de Primera Infancia"/>
    <x v="7"/>
    <x v="4"/>
    <x v="9"/>
    <x v="1"/>
    <s v="TRANSFORMACIÓN  DE LA EDUCACIÓN INICIAL, PREESCOLAR, BÁSICA Y MEDIA CON ENFOQUE INTEGRAL PARA LA REDUCCIÓN DE DESIGUALDADES Y CONSTRUCCIÓN DE LA PAZ  NACIONAL"/>
    <n v="202300000000245"/>
    <s v="C-2201-0700-20"/>
    <s v="2. SEGURIDAD HUMANA Y JUSTICIA SOCIAL / A. PRIMERA INFANCIA FELIZ Y PROTEGIDA"/>
    <x v="2"/>
    <x v="16"/>
    <x v="10"/>
    <s v="Implementar los mecanismos de evaluación de programas, proyectos y estrategias, con énfasis en formación integral y educación CRESE"/>
    <s v="ADQUIS. DE BYS"/>
    <s v="02"/>
    <s v="C-2201-0700-20-20203B-2201090-02"/>
    <s v="ADQUIS. DE BYS-SERVICIO DE EVALUACIÓN DE LA CALIDAD DE LA EDUCACIÓN INICIAL, PREESCOLAR, BÁSICA Y MEDIA.-TRANSFORMACIÓN  DE LA EDUCACIÓN INICIAL, PREESCOLAR, BÁSICA Y MEDIA CON ENFOQUE INTEGRAL PARA LA REDUCCIÓN DE DESIGUALDADES Y CONSTRUCCIÓN DE LA PAZ  NACIONAL"/>
    <s v="ADQUIS. DE BYS - SERVICIO DE EVALUACIÓN DE LA CALIDAD DE LA EDUCACIÓN INICIAL, PREESCOLAR, BÁSICA Y MEDIA. - 2. SEGURIDAD HUMANA Y JUSTICIA SOCIAL / B. RESIGNIFICACIÓN DE LA JORNADA ESCOLAR: MÁS QUE TIEMPO"/>
    <x v="1"/>
    <m/>
    <s v="VEPBM-DIR PRIMERAINF - "/>
    <s v="2900"/>
    <m/>
    <m/>
    <m/>
    <m/>
    <m/>
    <m/>
    <m/>
    <m/>
    <m/>
    <m/>
    <m/>
    <m/>
    <m/>
    <m/>
    <m/>
    <m/>
    <m/>
    <m/>
    <m/>
    <m/>
    <n v="1663087415"/>
    <m/>
    <m/>
    <m/>
    <m/>
    <m/>
    <m/>
    <m/>
    <m/>
    <m/>
    <m/>
    <m/>
    <m/>
    <n v="975"/>
    <m/>
    <s v="Otro tipo de gasto"/>
    <s v="Prestación de servicios para la evaluación de docentes (ascenso, reubicación)"/>
    <m/>
    <s v="Marzo"/>
    <n v="45383"/>
    <n v="9"/>
    <s v="Mes (es)"/>
    <s v="CONTRATACIÓN DIRECTA / CONTRATOS INTERADMINISTRATIVOS"/>
    <s v="CONTRATO INTERADMINISTRATIVO"/>
    <s v="PRESUPUESTO DE ENTIDAD NACIONAL"/>
    <n v="1663087415"/>
    <n v="1663087415"/>
    <s v="NO"/>
    <m/>
  </r>
  <r>
    <s v="VPBM"/>
    <s v="Dirección de Calidad para la Educación Preescolar, Básica y Media"/>
    <x v="12"/>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9"/>
    <x v="10"/>
    <s v="Establecer el proceso de evaluación de los docentes regidos por la normatividad vigente."/>
    <s v="ADQUIS. DE BYS"/>
    <s v="02"/>
    <s v="C-2201-0700-23-20203C-2201090-02"/>
    <s v="ADQUIS. DE BYS-SERVICIO DE EVALUACIÓN PARA DOCENTES.-FORTALECIMIENTO DE LAS CAPACIDADES Y CONDICIONES DE BIENESTAR QUE DIGNIFIQUEN LA LABOR DOCENTE EN EDUCACIÓN INICIAL, PREESCOLAR, BÁSICA Y MEDIA.   NACIONAL"/>
    <s v="ADQUIS. DE BYS - SERVICIO DE EVALUACIÓN PARA DOCENTES. - 2. SEGURIDAD HUMANA Y JUSTICIA SOCIAL / C. DIGNIFICACIÓN, FORMACIÓN Y DESARROLLO DE LA PROFESIÓN DOCENTE PARA UNA EDUCACIÓN DE CALIDAD"/>
    <x v="1"/>
    <m/>
    <s v="VEPBM-SUB REFERENTES - "/>
    <s v="2000"/>
    <m/>
    <m/>
    <m/>
    <m/>
    <m/>
    <m/>
    <m/>
    <m/>
    <m/>
    <m/>
    <m/>
    <m/>
    <m/>
    <m/>
    <m/>
    <m/>
    <m/>
    <m/>
    <m/>
    <m/>
    <m/>
    <m/>
    <m/>
    <m/>
    <m/>
    <m/>
    <m/>
    <m/>
    <m/>
    <m/>
    <m/>
    <m/>
    <m/>
    <n v="975"/>
    <m/>
    <s v="Otro tipo de gasto"/>
    <s v="Prestación de servicios para la evaluación de docentes (ascenso, reubicación)"/>
    <m/>
    <s v="Marzo"/>
    <n v="45383"/>
    <n v="9"/>
    <s v="Mes (es)"/>
    <s v="CONTRATACIÓN DIRECTA / CONTRATOS INTERADMINISTRATIVOS"/>
    <s v="CONTRATO INTERADMINISTRATIVO"/>
    <s v="PRESUPUESTO DE ENTIDAD NACIONAL"/>
    <n v="8000000000"/>
    <n v="8000000000"/>
    <s v="NO"/>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63"/>
    <m/>
    <s v="Servicios profesionales"/>
    <s v="Prestación de servicios profesionales, para appyar la estructurarción, socialización y seguimiento de la implementación de estrategias de evaluación de estudiantes y evaluación de docentes del sector educativo en el marco de la formación integrall _x000a_"/>
    <m/>
    <s v="Enero"/>
    <n v="45301"/>
    <n v="8"/>
    <s v="Mes (es)"/>
    <s v="CONTRATACIÓN DIRECTA / SERVICIOS PROFESIONALES"/>
    <s v="Servicios profesionales"/>
    <s v="PRESUPUESTO DE ENTIDAD NACIONAL"/>
    <n v="73920000"/>
    <n v="73920000"/>
    <s v="NO"/>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64"/>
    <m/>
    <s v="Servicios profesionales"/>
    <s v="Prestación de servicios profesionales, para establecer jurídicamente los términos y condiciones para la estructuración de programas y proyectos educativos que incluyen la evaluación de desempeño, la evaluación para el ascenso y reubicación salarial, así como la estructuración de proyectos normativos y apoyo jurídico en mesas sindicales. _x000a__x000a_El contratista se compromete a desarrollar estudios, análisis, elaborar  propuestas y brindar asesoramiento legal para garantizar la implementación efectiva de dichos programas y proyectos en el ámbito educativo."/>
    <m/>
    <s v="Enero"/>
    <n v="45301"/>
    <n v="8"/>
    <s v="Mes (es)"/>
    <s v="CONTRATACIÓN DIRECTA / SERVICIOS PROFESIONALES"/>
    <s v="Servicios profesionales"/>
    <s v="PRESUPUESTO DE ENTIDAD NACIONAL"/>
    <n v="100800000"/>
    <n v="1008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65"/>
    <m/>
    <s v="Servicios profesionales"/>
    <s v="Prestación de servicios profesionales, para adelantar la definición de criterios de evaluación, así como la creación de un marco metodológico para la implementación eficiente del procesos de apropiación de uso de resultados de evaluación externa en el marco de la formación integral y la educación CRESE_x000a_"/>
    <m/>
    <s v="Enero"/>
    <n v="45301"/>
    <n v="8"/>
    <s v="Mes (es)"/>
    <s v="CONTRATACIÓN DIRECTA / SERVICIOS PROFESIONALES"/>
    <s v="Servicios profesionales"/>
    <s v="PRESUPUESTO DE ENTIDAD NACIONAL"/>
    <n v="73920000"/>
    <n v="7392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66"/>
    <m/>
    <s v="Servicios profesionales"/>
    <s v="Prestación de servicios profesionales en el marco de la educación integral, para promover estrategias que fortalezcan la educación inclusiva, con énfasis en apoyos y ajustes razonables."/>
    <m/>
    <s v="Enero"/>
    <n v="45301"/>
    <n v="8"/>
    <s v="Mes (es)"/>
    <s v="CONTRATACIÓN DIRECTA / SERVICIOS PROFESIONALES"/>
    <s v="Servicios profesionales"/>
    <s v="PRESUPUESTO DE ENTIDAD NACIONAL"/>
    <n v="67200000"/>
    <n v="672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67"/>
    <m/>
    <s v="Servicios profesionales"/>
    <s v="Prestación de servicios profesionales en el marco de la educación integral, para promover estrategias que fortalezcan la educación inclusiva, con énfasis en apoyos y ajustes razonables."/>
    <m/>
    <s v="Enero"/>
    <n v="45301"/>
    <n v="8"/>
    <s v="Mes (es)"/>
    <s v="CONTRATACIÓN DIRECTA / SERVICIOS PROFESIONALES"/>
    <s v="Servicios profesionales"/>
    <s v="PRESUPUESTO DE ENTIDAD NACIONAL"/>
    <n v="67200000"/>
    <n v="672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68"/>
    <m/>
    <s v="Servicios profesionales"/>
    <s v="Prestación de servicios profesionales en el marco de la educación integral, para promover estrategias que fortalezcan la educación inclusiva, con énfasis en apoyos y ajustes razonables."/>
    <m/>
    <s v="Enero"/>
    <n v="45301"/>
    <n v="8"/>
    <s v="Mes (es)"/>
    <s v="CONTRATACIÓN DIRECTA / SERVICIOS PROFESIONALES"/>
    <s v="Servicios profesionales"/>
    <s v="PRESUPUESTO DE ENTIDAD NACIONAL"/>
    <n v="67200000"/>
    <n v="672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69"/>
    <m/>
    <s v="Servicios profesionales"/>
    <s v="Prestación de servicios profesionales para liderar y orientar en el marco de la educación integral, estrategias que fortalezcan la educación inclusiva, con énfasis en apoyos y ajustes razonables. "/>
    <m/>
    <s v="Enero"/>
    <n v="45301"/>
    <n v="8"/>
    <s v="Mes (es)"/>
    <s v="CONTRATACIÓN DIRECTA / SERVICIOS PROFESIONALES"/>
    <s v="Servicios profesionales"/>
    <s v="PRESUPUESTO DE ENTIDAD NACIONAL"/>
    <n v="100800000"/>
    <n v="1008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0"/>
    <m/>
    <s v="Servicios profesionales"/>
    <s v="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LENGUAJE."/>
    <m/>
    <s v="Enero"/>
    <n v="45301"/>
    <n v="8"/>
    <s v="Mes (es)"/>
    <s v="CONTRATACIÓN DIRECTA / SERVICIOS PROFESIONALES"/>
    <s v="Servicios profesionales"/>
    <s v="PRESUPUESTO DE ENTIDAD NACIONAL"/>
    <n v="84000000"/>
    <n v="840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1"/>
    <m/>
    <s v="Servicios profesionales"/>
    <s v="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TECNOLOGÍA E INFORMÁTICA."/>
    <m/>
    <s v="Enero"/>
    <n v="45301"/>
    <n v="8"/>
    <s v="Mes (es)"/>
    <s v="CONTRATACIÓN DIRECTA / SERVICIOS PROFESIONALES"/>
    <s v="Servicios profesionales"/>
    <s v="PRESUPUESTO DE ENTIDAD NACIONAL"/>
    <n v="88200000"/>
    <n v="882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2"/>
    <m/>
    <s v="Servicios profesionales"/>
    <s v="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
    <m/>
    <s v="Enero"/>
    <n v="45301"/>
    <n v="8"/>
    <s v="Mes (es)"/>
    <s v="CONTRATACIÓN DIRECTA / SERVICIOS PROFESIONALES"/>
    <s v="Servicios profesionales"/>
    <s v="PRESUPUESTO DE ENTIDAD NACIONAL"/>
    <n v="84000000"/>
    <n v="840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3"/>
    <m/>
    <s v="Servicios profesionales"/>
    <s v="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CIENCIAS SOCIALES"/>
    <m/>
    <s v="Enero"/>
    <n v="45301"/>
    <n v="8"/>
    <s v="Mes (es)"/>
    <s v="CONTRATACIÓN DIRECTA / SERVICIOS PROFESIONALES"/>
    <s v="Servicios profesionales"/>
    <s v="PRESUPUESTO DE ENTIDAD NACIONAL"/>
    <n v="67200000"/>
    <n v="672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4"/>
    <m/>
    <s v="Servicios profesionales"/>
    <s v="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EDUCACIÓN ARTÍSTICA Y CULTURAL"/>
    <m/>
    <s v="Enero"/>
    <n v="45301"/>
    <n v="8"/>
    <s v="Mes (es)"/>
    <s v="CONTRATACIÓN DIRECTA / SERVICIOS PROFESIONALES"/>
    <s v="Servicios profesionales"/>
    <s v="PRESUPUESTO DE ENTIDAD NACIONAL"/>
    <n v="73920000"/>
    <n v="7392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5"/>
    <m/>
    <s v="Servicios profesionales"/>
    <s v="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CIENCIAS SOCIALES"/>
    <m/>
    <s v="Enero"/>
    <n v="45301"/>
    <n v="8"/>
    <s v="Mes (es)"/>
    <s v="CONTRATACIÓN DIRECTA / SERVICIOS PROFESIONALES"/>
    <s v="Servicios profesionales"/>
    <s v="PRESUPUESTO DE ENTIDAD NACIONAL"/>
    <n v="67200000"/>
    <n v="672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6"/>
    <m/>
    <s v="Servicios profesionales"/>
    <s v="PRESTAR SERVICIOS PROFESIONALES DE FORMA TEMPORAL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EDUCACIÓN FÍSICA, RECREACIÓN Y DEPORTE"/>
    <m/>
    <s v="Enero"/>
    <n v="45301"/>
    <n v="8"/>
    <s v="Mes (es)"/>
    <s v="CONTRATACIÓN DIRECTA / SERVICIOS PROFESIONALES"/>
    <s v="Servicios profesionales"/>
    <s v="PRESUPUESTO DE ENTIDAD NACIONAL"/>
    <n v="73920000"/>
    <n v="7392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7"/>
    <m/>
    <s v="Servicios profesionales"/>
    <s v="PRESTAR SERVICIOS PROFESIONALES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CIENCIAS NATURALES Y EDUCACIÓN AMBIENTAL"/>
    <m/>
    <s v="Enero"/>
    <n v="45301"/>
    <n v="8"/>
    <s v="Mes (es)"/>
    <s v="CONTRATACIÓN DIRECTA / SERVICIOS PROFESIONALES"/>
    <s v="Servicios profesionales"/>
    <s v="PRESUPUESTO DE ENTIDAD NACIONAL"/>
    <n v="67200000"/>
    <n v="672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8"/>
    <m/>
    <s v="Servicios profesionales"/>
    <s v="PRESTAR SERVICIOS PROFESIONALES PARA ELABORAR CONCEPTOS TÉCNICOS-JURÍDICOS A  PROYECTOS DE LEY, TUTELAS, ENTES DE CONTROL, CIUDADANÍA Y CONTRATACIÓN DE LA SUBDIRECCIÓN DE REFERENTES Y EVALUACIÓN"/>
    <m/>
    <s v="Enero"/>
    <n v="45301"/>
    <n v="8"/>
    <s v="Mes (es)"/>
    <s v="CONTRATACIÓN DIRECTA / SERVICIOS PROFESIONALES"/>
    <s v="Servicios profesionales"/>
    <s v="PRESUPUESTO DE ENTIDAD NACIONAL"/>
    <n v="58800000"/>
    <n v="5880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79"/>
    <m/>
    <s v="Servicios profesionales"/>
    <s v="PRESTAR SERVICIOS PROFESIONALES PARA LA REVISIÓN, EL DISEÑO, FORMULACIÓN Y APROPIACIÓN DE LOS LINEAMIENTOS CURRICULARES PARA LA INCORPORACIÓN DE LA FORMACIÓN INTEGRAL Y LA EDUCACIÓN CRESE CON ENFOQUE POBLACIONAL, REGIONAL, DE GÉNERO, TERRITORIAL, ATENDIENDO ESPECIALMENTE LA RURALIDAD, Y ARTICULANDO ESTRATEGIAS DE CURRÍCULO Y EVALUACIÓN PARA LA EPBM EN EL ÁREA DE MATEMÁTICAS Y STEAM "/>
    <m/>
    <s v="Enero"/>
    <n v="45301"/>
    <n v="8"/>
    <s v="Mes (es)"/>
    <s v="CONTRATACIÓN DIRECTA / SERVICIOS PROFESIONALES"/>
    <s v="Servicios profesionales"/>
    <s v="PRESUPUESTO DE ENTIDAD NACIONAL"/>
    <n v="73920000"/>
    <n v="73920000"/>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REFERENTES - "/>
    <s v="2000"/>
    <m/>
    <m/>
    <m/>
    <m/>
    <m/>
    <m/>
    <m/>
    <m/>
    <m/>
    <m/>
    <m/>
    <m/>
    <m/>
    <m/>
    <m/>
    <m/>
    <m/>
    <m/>
    <m/>
    <m/>
    <m/>
    <m/>
    <m/>
    <m/>
    <m/>
    <m/>
    <m/>
    <m/>
    <m/>
    <m/>
    <m/>
    <m/>
    <m/>
    <n v="80"/>
    <m/>
    <s v="Servicios profesionales"/>
    <s v="SEP - DIC Referentes"/>
    <m/>
    <s v="Agosto"/>
    <n v="45536"/>
    <n v="4"/>
    <s v="Mes (es)"/>
    <s v="CONTRATACIÓN DIRECTA / SERVICIOS PROFESIONALES"/>
    <s v="Servicios profesionales"/>
    <s v="PRESUPUESTO DE ENTIDAD NACIONAL"/>
    <n v="644700000"/>
    <n v="6447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SUB REFERENTES - "/>
    <n v="1900"/>
    <m/>
    <m/>
    <m/>
    <m/>
    <m/>
    <m/>
    <m/>
    <m/>
    <m/>
    <m/>
    <m/>
    <m/>
    <m/>
    <m/>
    <m/>
    <m/>
    <m/>
    <m/>
    <m/>
    <m/>
    <m/>
    <m/>
    <m/>
    <m/>
    <m/>
    <m/>
    <m/>
    <m/>
    <m/>
    <m/>
    <m/>
    <m/>
    <m/>
    <m/>
    <m/>
    <s v="Tiquetes"/>
    <s v="Tiquetes"/>
    <m/>
    <m/>
    <m/>
    <m/>
    <m/>
    <m/>
    <m/>
    <m/>
    <m/>
    <n v="3120872727"/>
    <m/>
    <m/>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SUB FOMENTOCOM - "/>
    <n v="2100"/>
    <m/>
    <m/>
    <m/>
    <m/>
    <m/>
    <m/>
    <m/>
    <m/>
    <m/>
    <m/>
    <m/>
    <m/>
    <m/>
    <m/>
    <m/>
    <m/>
    <m/>
    <m/>
    <m/>
    <m/>
    <m/>
    <m/>
    <m/>
    <m/>
    <m/>
    <m/>
    <m/>
    <m/>
    <m/>
    <m/>
    <m/>
    <m/>
    <m/>
    <m/>
    <m/>
    <s v="Logistica"/>
    <s v="Logistica "/>
    <m/>
    <m/>
    <m/>
    <m/>
    <m/>
    <m/>
    <m/>
    <m/>
    <m/>
    <n v="4635392497"/>
    <m/>
    <m/>
  </r>
  <r>
    <s v="VPBM"/>
    <s v="Dirección de Calidad para la Educación Preescolar, Básica y Media"/>
    <x v="12"/>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SUB REFERENTES - "/>
    <n v="1900"/>
    <m/>
    <m/>
    <m/>
    <m/>
    <m/>
    <m/>
    <m/>
    <m/>
    <m/>
    <m/>
    <m/>
    <m/>
    <m/>
    <m/>
    <m/>
    <m/>
    <m/>
    <m/>
    <m/>
    <m/>
    <m/>
    <m/>
    <m/>
    <m/>
    <m/>
    <m/>
    <m/>
    <m/>
    <m/>
    <m/>
    <m/>
    <m/>
    <m/>
    <m/>
    <m/>
    <s v="Logistica"/>
    <s v="Logistica "/>
    <m/>
    <m/>
    <m/>
    <m/>
    <m/>
    <m/>
    <m/>
    <m/>
    <m/>
    <n v="4500000000"/>
    <m/>
    <m/>
  </r>
  <r>
    <s v="VPBM"/>
    <s v="Viceministerio de Educación Preescolar, Básica y Media"/>
    <x v="13"/>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ICEMINISTER. BASICA -"/>
    <n v="1800"/>
    <m/>
    <m/>
    <m/>
    <m/>
    <m/>
    <m/>
    <m/>
    <m/>
    <m/>
    <m/>
    <m/>
    <m/>
    <m/>
    <m/>
    <m/>
    <m/>
    <m/>
    <m/>
    <m/>
    <m/>
    <m/>
    <m/>
    <m/>
    <m/>
    <m/>
    <m/>
    <m/>
    <m/>
    <m/>
    <m/>
    <m/>
    <m/>
    <m/>
    <m/>
    <m/>
    <s v="Logistica"/>
    <s v="Logistica "/>
    <m/>
    <m/>
    <m/>
    <m/>
    <m/>
    <m/>
    <m/>
    <m/>
    <m/>
    <n v="4120687039"/>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SUB REFERENTES - "/>
    <n v="1900"/>
    <m/>
    <m/>
    <m/>
    <m/>
    <m/>
    <m/>
    <m/>
    <m/>
    <m/>
    <m/>
    <m/>
    <m/>
    <m/>
    <m/>
    <m/>
    <m/>
    <m/>
    <m/>
    <m/>
    <m/>
    <m/>
    <m/>
    <m/>
    <m/>
    <m/>
    <m/>
    <m/>
    <m/>
    <m/>
    <m/>
    <m/>
    <m/>
    <m/>
    <m/>
    <m/>
    <s v="Viáticos"/>
    <s v="Viáticos"/>
    <m/>
    <m/>
    <m/>
    <m/>
    <m/>
    <m/>
    <m/>
    <m/>
    <m/>
    <n v="3022000000"/>
    <m/>
    <m/>
  </r>
  <r>
    <s v="VPBM"/>
    <s v="Dirección de Calidad para la Educación Preescolar, Básica y Media"/>
    <x v="11"/>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Acompañar a educadores en el fortalecimiento de su práctica de aula en proyectos pedagógicos, competencias básicas, socioemocionales y comunicativas."/>
    <s v="ADQUIS. DE BYS"/>
    <s v="02"/>
    <s v="C-2201-0700-23-20203C-2201074-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FORTALECIMIENTO A LAS CAPACIDADES DE LOS DOCENTES DE EDUCACIÓN INICIAL, PREESCOLAR, BÁSICA Y MEDIA - 2. SEGURIDAD HUMANA Y JUSTICIA SOCIAL / C. DIGNIFICACIÓN, FORMACIÓN Y DESARROLLO DE LA PROFESIÓN DOCENTE PARA UNA EDUCACIÓN DE CALIDAD"/>
    <x v="3"/>
    <s v="BM"/>
    <s v="VEPBM-DIR DE CALIDAD - BM"/>
    <n v="1901"/>
    <m/>
    <m/>
    <m/>
    <m/>
    <m/>
    <m/>
    <m/>
    <m/>
    <m/>
    <m/>
    <m/>
    <m/>
    <m/>
    <m/>
    <m/>
    <m/>
    <m/>
    <m/>
    <m/>
    <m/>
    <m/>
    <m/>
    <m/>
    <m/>
    <m/>
    <m/>
    <m/>
    <m/>
    <m/>
    <m/>
    <m/>
    <m/>
    <m/>
    <m/>
    <m/>
    <s v="Otro tipo de gasto"/>
    <s v="SISTEMA DE GESTIÓN MESA DE AYUDA"/>
    <m/>
    <m/>
    <m/>
    <m/>
    <m/>
    <m/>
    <m/>
    <m/>
    <m/>
    <n v="4250000000"/>
    <m/>
    <m/>
  </r>
  <r>
    <s v="VPBM"/>
    <s v="Dirección de Calidad para la Educación Preescolar, Básica y Media"/>
    <x v="11"/>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Acompañar a educadores en el fortalecimiento de su práctica de aula en proyectos pedagógicos, competencias básicas, socioemocionales y comunicativas."/>
    <s v="ADQUIS. DE BYS"/>
    <s v="02"/>
    <s v="C-2201-0700-23-20203C-2201074-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FORTALECIMIENTO A LAS CAPACIDADES DE LOS DOCENTES DE EDUCACIÓN INICIAL, PREESCOLAR, BÁSICA Y MEDIA - 2. SEGURIDAD HUMANA Y JUSTICIA SOCIAL / C. DIGNIFICACIÓN, FORMACIÓN Y DESARROLLO DE LA PROFESIÓN DOCENTE PARA UNA EDUCACIÓN DE CALIDAD"/>
    <x v="3"/>
    <s v="BM"/>
    <s v="VEPBM-DIR DE CALIDAD - BM"/>
    <n v="1901"/>
    <m/>
    <m/>
    <m/>
    <m/>
    <m/>
    <m/>
    <m/>
    <m/>
    <m/>
    <m/>
    <m/>
    <m/>
    <m/>
    <m/>
    <m/>
    <m/>
    <m/>
    <m/>
    <m/>
    <m/>
    <m/>
    <m/>
    <m/>
    <m/>
    <m/>
    <m/>
    <m/>
    <m/>
    <m/>
    <m/>
    <m/>
    <m/>
    <m/>
    <m/>
    <m/>
    <s v="Otro tipo de gasto"/>
    <s v="IMPRIMIR MATERIAL Y HERRAMIENTAS PEDAGÓGICAS PARA FORTALECER LA IMPLEMENTACIÓN DEL PROGRAMA DE FORMACION INTEGRAL."/>
    <m/>
    <m/>
    <m/>
    <m/>
    <m/>
    <m/>
    <m/>
    <m/>
    <m/>
    <n v="17346182913"/>
    <m/>
    <m/>
  </r>
  <r>
    <s v="VPBM"/>
    <s v="Dirección de Calidad para la Educación Preescolar, Básica y Media"/>
    <x v="11"/>
    <x v="6"/>
    <x v="10"/>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Acompañar a educadores en el fortalecimiento de su práctica de aula en proyectos pedagógicos, competencias básicas, socioemocionales y comunicativas."/>
    <s v="ADQUIS. DE BYS"/>
    <s v="02"/>
    <s v="C-2201-0700-23-20203C-2201074-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FORTALECIMIENTO A LAS CAPACIDADES DE LOS DOCENTES DE EDUCACIÓN INICIAL, PREESCOLAR, BÁSICA Y MEDIA - 2. SEGURIDAD HUMANA Y JUSTICIA SOCIAL / C. DIGNIFICACIÓN, FORMACIÓN Y DESARROLLO DE LA PROFESIÓN DOCENTE PARA UNA EDUCACIÓN DE CALIDAD"/>
    <x v="3"/>
    <s v="BM"/>
    <s v="VEPBM-DIR DE CALIDAD - BM"/>
    <n v="1901"/>
    <m/>
    <m/>
    <m/>
    <m/>
    <m/>
    <m/>
    <m/>
    <m/>
    <m/>
    <m/>
    <m/>
    <m/>
    <m/>
    <m/>
    <m/>
    <m/>
    <m/>
    <m/>
    <m/>
    <m/>
    <m/>
    <m/>
    <m/>
    <m/>
    <m/>
    <m/>
    <m/>
    <m/>
    <m/>
    <m/>
    <m/>
    <m/>
    <m/>
    <m/>
    <m/>
    <s v="Logistica"/>
    <s v="Logistica para la formación integral _ PTAFI"/>
    <m/>
    <m/>
    <m/>
    <m/>
    <m/>
    <m/>
    <m/>
    <m/>
    <m/>
    <n v="10903717087"/>
    <m/>
    <m/>
  </r>
  <r>
    <s v="VPBM"/>
    <s v="Dirección de Calidad para la Educación Preescolar, Básica y Media"/>
    <x v="11"/>
    <x v="6"/>
    <x v="10"/>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Acompañar a educadores en el fortalecimiento de su práctica de aula en proyectos pedagógicos, competencias básicas, socioemocionales y comunicativas."/>
    <s v="GASTOS DE PERSONAL"/>
    <s v="02"/>
    <s v="C-2201-0700-23-20203C-2201074-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FORTALECIMIENTO A LAS CAPACIDADES DE LOS DOCENTES DE EDUCACIÓN INICIAL, PREESCOLAR, BÁSICA Y MEDIA - 2. SEGURIDAD HUMANA Y JUSTICIA SOCIAL / C. DIGNIFICACIÓN, FORMACIÓN Y DESARROLLO DE LA PROFESIÓN DOCENTE PARA UNA EDUCACIÓN DE CALIDAD"/>
    <x v="3"/>
    <s v="BM"/>
    <s v="VEPBM-DIR DE CALIDAD - BM"/>
    <n v="1901"/>
    <m/>
    <m/>
    <m/>
    <m/>
    <m/>
    <m/>
    <m/>
    <m/>
    <m/>
    <m/>
    <m/>
    <m/>
    <m/>
    <m/>
    <m/>
    <m/>
    <m/>
    <m/>
    <m/>
    <m/>
    <m/>
    <m/>
    <m/>
    <m/>
    <m/>
    <m/>
    <m/>
    <m/>
    <m/>
    <m/>
    <m/>
    <m/>
    <m/>
    <m/>
    <m/>
    <s v="Otro tipo de gasto"/>
    <s v="OPS  DIC - (13 CUPOS) _x000a_ENCARGO FIDUCIARIO PARA LA ADMINISTRACIÓN DE LOS RECURSOS PARA EL PAGO DE LOS REEMBOLSOS A LOS TUTORES DEL PROGRAMA TODOS A APRENDER EN ARMONÍA CON LA FORMACIÓN INTEGRAL Y LAS METAS DEL PLAN NACIONAL DE DESARROLLO."/>
    <m/>
    <m/>
    <m/>
    <m/>
    <m/>
    <m/>
    <m/>
    <m/>
    <m/>
    <n v="14404995098"/>
    <m/>
    <m/>
  </r>
  <r>
    <s v="VPBM"/>
    <s v="Dirección de Calidad para la Educación Preescolar, Básica y Media"/>
    <x v="11"/>
    <x v="4"/>
    <x v="9"/>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17"/>
    <x v="12"/>
    <s v="Acompañar a educadores en el fortalecimiento de su práctica de aula en proyectos pedagógicos, competencias básicas, socioemocionales y comunicativas."/>
    <s v="GASTOS DE PERSONAL"/>
    <n v="1"/>
    <s v="C-2201-0700-23-20203C-2201074-1"/>
    <s v="GASTOS DE PERSONAL - SERVICIO DE FORTALECIMIENTO A LAS CAPACIDADES DE LOS DOCENTES DE EDUCACIÓN INICIAL, PREESCOLAR, BÁSICA Y MEDIA – FORTALECIMIENTO DE LAS CAPACIDADES Y CONDICIONES DE BIENESTAR QUE DIGNIFIQUEN LA LABOR DOCENTE EN EDUCACION INICIAL, PRE"/>
    <s v="GASTOS DE PERSONAL - SERVICIO DE FORTALECIMIENTO A LAS CAPACIDADES DE LOS DOCENTES DE EDUCACIÓN INICIAL, PREESCOLAR, BÁSICA Y MEDIA – FORTALECIMIENTO DE LAS CAPACIDADES Y CONDICIONES DE BIENESTAR QUE DIGNIFIQUEN LA LABOR DOCENTE EN EDUCACION INICIAL, PRE"/>
    <x v="3"/>
    <s v="BM"/>
    <s v="VEPBM-DIR DE CALIDAD - BM"/>
    <n v="1902"/>
    <m/>
    <m/>
    <m/>
    <m/>
    <m/>
    <m/>
    <m/>
    <m/>
    <m/>
    <m/>
    <m/>
    <m/>
    <m/>
    <m/>
    <m/>
    <m/>
    <m/>
    <m/>
    <m/>
    <m/>
    <m/>
    <m/>
    <m/>
    <m/>
    <m/>
    <m/>
    <m/>
    <m/>
    <m/>
    <m/>
    <m/>
    <m/>
    <m/>
    <m/>
    <m/>
    <s v="Otro tipo de gasto"/>
    <s v="BM - Nómina Formadores"/>
    <m/>
    <m/>
    <m/>
    <m/>
    <m/>
    <m/>
    <m/>
    <m/>
    <m/>
    <n v="16283004902"/>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 PRESTACIÓN DE SERVICIOS PROFESIONALES PARA REALIZAR LA CREACIÓN, EL DISEÑO, DIAGRAMACIÓN, PRODUCCIÓN Y DIVULGACIÓN DE LAS ACTIVIDADES DE SENSIBILIZACIÓN, MATERIAL Y PIEZAS EDUCATIVAS Y PROMOCIONALES DEL PROGRAMA DE TUTORÍAS PARA E"/>
    <m/>
    <s v="Enero"/>
    <s v="Febrero"/>
    <n v="7"/>
    <m/>
    <s v="CONTRATACION DIRECTA"/>
    <s v="PRESTACION DE SERVICIOS"/>
    <s v="PRESUESTO ENTIDAD NACIONAL"/>
    <m/>
    <n v="80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LA PLANEACION Y_x000a_EJECUCION DE ACTIVIDADES PARA LA ARTICULACIÓN INTERSECTORIAL DEL_x000a_PROGRAMA DE TUTORÍAS PARA EL APRENDIZAJE Y LA FORMACIÓN INTEGRAL."/>
    <m/>
    <s v="Enero"/>
    <s v="Febrero"/>
    <n v="7"/>
    <m/>
    <s v="CONTRATACION DIRECTA"/>
    <s v="PRESTACION DE SERVICIOS"/>
    <s v="PRESUESTO ENTIDAD NACIONAL"/>
    <m/>
    <n v="78788875"/>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adelantar la planeación, ejecución y el seguimiento de las actividades jurídicas del Programa de Tutorías para el Aprendizaje en armonía con la Formación Integral"/>
    <m/>
    <s v="Enero"/>
    <s v="Febrero"/>
    <n v="7"/>
    <m/>
    <s v="CONTRATACION DIRECTA"/>
    <s v="PRESTACION DE SERVICIOS"/>
    <s v="PRESUESTO ENTIDAD NACIONAL"/>
    <m/>
    <n v="70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realizar la construcción de estrategias pedagógicas en las lineas de matemáticas y lenguaje en el Programa de Tutorías para el Aprendizaje y su implementación en armonía con la Formación Integral"/>
    <m/>
    <s v="Enero"/>
    <s v="Febrero"/>
    <n v="7"/>
    <m/>
    <s v="CONTRATACION DIRECTA"/>
    <s v="PRESTACION DE SERVICIOS"/>
    <s v="PRESUESTO ENTIDAD NACIONAL"/>
    <m/>
    <n v="115038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realizar la construcción de estrategias pedagógicas en el Programa de Tutorías para el Aprendizaje y su implementación en armonía con la Formación Integral con enfoque en educación ambiental"/>
    <m/>
    <s v="Enero"/>
    <s v="Febrero"/>
    <n v="7"/>
    <m/>
    <s v="CONTRATACION DIRECTA"/>
    <s v="PRESTACION DE SERVICIOS"/>
    <s v="PRESUESTO ENTIDAD NACIONAL"/>
    <m/>
    <n v="735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atender la planeación, ejecución y seguimiento de las actividades logísticas del Programa de Tutorías para el Aprendizaje en armonía con la Formación Integral"/>
    <m/>
    <s v="Enero"/>
    <s v="Febrero"/>
    <n v="7"/>
    <m/>
    <s v="CONTRATACION DIRECTA"/>
    <s v="PRESTACION DE SERVICIOS"/>
    <s v="PRESUESTO ENTIDAD NACIONAL"/>
    <m/>
    <n v="603274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orientar las actividades asociadas a la validación de nombramientos de los tutores y la revisión de las agendas de acompañamientos del Programa de Tutorías para el Aprendizaje en armonía con la Formación Integral "/>
    <m/>
    <s v="Enero"/>
    <s v="Febrero"/>
    <n v="7"/>
    <m/>
    <s v="CONTRATACION DIRECTA"/>
    <s v="PRESTACION DE SERVICIOS"/>
    <s v="PRESUESTO ENTIDAD NACIONAL"/>
    <m/>
    <n v="360493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la construcción y la implementación de las estrategias pedagógicas de los procesos de formación y acompañamiento situado del equipo del Programa de Tutorías para el Aprendizaje y la Formación Integral"/>
    <m/>
    <s v="Enero"/>
    <s v="Febrero"/>
    <n v="7"/>
    <m/>
    <s v="CONTRATACION DIRECTA"/>
    <s v="PRESTACION DE SERVICIOS"/>
    <s v="PRESUESTO ENTIDAD NACIONAL"/>
    <m/>
    <n v="70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adelantar el procesamiento de la información cuantitativa y el seguimiento al sistema de información del Programa de Tutorías para el Aprendizaje en armonía con la Formación Integral "/>
    <m/>
    <s v="Enero"/>
    <s v="Febrero"/>
    <n v="7"/>
    <m/>
    <s v="CONTRATACION DIRECTA"/>
    <s v="PRESTACION DE SERVICIOS"/>
    <s v="PRESUESTO ENTIDAD NACIONAL"/>
    <m/>
    <n v="63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Realizar el proceso de revisión e identificación de materiales y herramientas didácticas y pedagógicas que acompañen los procesos de formación y acompañamiento del Programa de Tutorías para el Aprendizaje y la Formación Integral en coordinación con las áreas de la Dirección de Calidad de Preescolar Básica y Media."/>
    <m/>
    <s v="Enero"/>
    <s v="Febrero"/>
    <n v="7"/>
    <m/>
    <s v="CONTRATACION DIRECTA"/>
    <s v="PRESTACION DE SERVICIOS"/>
    <s v="PRESUESTO ENTIDAD NACIONAL"/>
    <m/>
    <n v="84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orientar los componentes pedagógico y estratégico de los procesos del Programa de Tutorías para el Aprendizaje y su implementación en armonía con la Formación Integral "/>
    <m/>
    <s v="Enero"/>
    <s v="Febrero"/>
    <n v="7"/>
    <m/>
    <s v="CONTRATACION DIRECTA"/>
    <s v="PRESTACION DE SERVICIOS"/>
    <s v="PRESUESTO ENTIDAD NACIONAL"/>
    <m/>
    <n v="9800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atender la planeación, ejecución y seguimiento de las actividades administrativas del Programa de Tutorías para el Aprendizaje en el marco de la Formación Integral."/>
    <m/>
    <s v="Enero"/>
    <s v="Febrero"/>
    <n v="7"/>
    <m/>
    <s v="CONTRATACION DIRECTA"/>
    <s v="PRESTACION DE SERVICIOS"/>
    <s v="PRESUESTO ENTIDAD NACIONAL"/>
    <m/>
    <n v="34480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Prestación de servicios profesionales  para proyectar respuestas a requerimientos y consolidar los informes del  Programa de Tutorías para el Aprendizaje en armonía con la Formación Integral "/>
    <m/>
    <s v="Enero"/>
    <s v="Febrero"/>
    <n v="7"/>
    <m/>
    <s v="CONTRATACION DIRECTA"/>
    <s v="PRESTACION DE SERVICIOS"/>
    <s v="PRESUESTO ENTIDAD NACIONAL"/>
    <m/>
    <n v="24479000"/>
    <m/>
    <m/>
  </r>
  <r>
    <s v="VPBM"/>
    <s v="Dirección de Calidad para la Educación Preescolar, Básica y Media"/>
    <x v="11"/>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 - SERVICIO DE FORTALECIMIENTO A LAS CAPACIDADES DE LOS DOCENTES DE EDUCACIÓN INICIAL, PREESCOLAR, BÁSICA Y MEDIA - 2. SEGURIDAD HUMANA Y JUSTICIA SOCIAL / C. DIGNIFICACIÓN, FORMACIÓN Y DESARROLLO DE LA PROFESIÓN DOCENTE PARA UNA EDUCACIÓN DE CALIDAD"/>
    <s v="ADQUIS. DE BYS - SERVICIO DE ASISTENCIA TÉCNICA 2. SEGURIDAD HUMANA Y JUSTICIA SOCIAL / B. RESIGNIFICACIÓN DE LA JORNADA ESCOLAR: MÁS QUE TIEMPO"/>
    <x v="1"/>
    <m/>
    <s v="VEPBM-DIR DE CALIDAD - "/>
    <m/>
    <m/>
    <m/>
    <m/>
    <m/>
    <m/>
    <m/>
    <m/>
    <m/>
    <m/>
    <m/>
    <m/>
    <m/>
    <m/>
    <m/>
    <m/>
    <m/>
    <m/>
    <m/>
    <m/>
    <m/>
    <m/>
    <m/>
    <m/>
    <m/>
    <m/>
    <m/>
    <m/>
    <m/>
    <m/>
    <m/>
    <m/>
    <m/>
    <m/>
    <m/>
    <m/>
    <s v="Servicios profesionales"/>
    <s v="OPS PTA-FI AGO - DIC"/>
    <m/>
    <s v="Julio"/>
    <s v="Agosto"/>
    <n v="7"/>
    <m/>
    <s v="CONTRATACION DIRECTA"/>
    <s v="PRESTACION DE SERVICIOS"/>
    <s v="PRESUESTO ENTIDAD NACIONAL"/>
    <m/>
    <n v="1144108186"/>
    <m/>
    <m/>
  </r>
  <r>
    <s v="VPBM"/>
    <s v="Dirección de Calidad para la Educación Preescolar, Básica y Media"/>
    <x v="11"/>
    <x v="7"/>
    <x v="10"/>
    <x v="2"/>
    <s v="FORTALECIMIENTO DE LAS CAPACIDADES TERRITORIALES PARA LA GESTIÓN EDUCATIVA CON ÉNFASIS EN ZONAS RURALES NACIONAL"/>
    <n v="202300000000418"/>
    <s v="C-2201-0700-24"/>
    <s v="2. SEGURIDAD HUMANA Y JUSTICIA SOCIAL / 2. FORTALECIMIENTO Y DESARROLLO DE INFRAESTRUCTURA SOCIAL"/>
    <x v="1"/>
    <x v="10"/>
    <x v="4"/>
    <s v="Apoyar en la implementación de estrategias de fortalecimiento de la gestión institucional y la articulación de procesos de planeación territorial en materia educativa"/>
    <s v="ADQUIS. DE BYS"/>
    <s v="02"/>
    <s v="C-2201-0700-24-20203F-2201048-02"/>
    <s v="ADQUIS. DE BYS--TRANSFORMACIÓN  DE LA EDUCACIÓN INICIAL, PREESCOLAR, BÁSICA Y MEDIA CON ENFOQUE INTEGRAL PARA LA REDUCCIÓN DE DESIGUALDADES Y CONSTRUCCIÓN DE LA PAZ  NACIONAL"/>
    <s v="ADQUIS. DE BYS -  - 2. SEGURIDAD HUMANA Y JUSTICIA SOCIAL / C. DIGNIFICACIÓN, FORMACIÓN Y DESARROLLO DE LA PROFESIÓN DOCENTE PARA UNA EDUCACIÓN DE CALIDAD"/>
    <x v="1"/>
    <m/>
    <s v="VEPBM-DIR DE CALIDAD - "/>
    <n v="1900"/>
    <m/>
    <m/>
    <m/>
    <m/>
    <m/>
    <m/>
    <m/>
    <m/>
    <m/>
    <m/>
    <m/>
    <m/>
    <m/>
    <m/>
    <m/>
    <m/>
    <m/>
    <m/>
    <m/>
    <m/>
    <m/>
    <m/>
    <m/>
    <m/>
    <m/>
    <m/>
    <m/>
    <m/>
    <m/>
    <m/>
    <m/>
    <m/>
    <m/>
    <n v="1006"/>
    <m/>
    <s v="Otro tipo de gasto"/>
    <s v="Adecuación del sistema de información para la formación integral SAFI para la administración de la información del Proyecto de Formación Integral. (SISTEMA DE INFORMACIÓN RUTA PTA 3,0)"/>
    <m/>
    <s v="Mayo"/>
    <n v="45488"/>
    <n v="3"/>
    <s v="Mes (es)"/>
    <s v="BM BIENES / LICITACION PUBLICA INTERNACIONAL"/>
    <s v="PRESTACION DE SERVICIOS"/>
    <s v="RECURSOS DE CRÉDITO"/>
    <n v="0"/>
    <n v="3000000000"/>
    <s v="NO"/>
    <m/>
  </r>
  <r>
    <s v="VPBM"/>
    <s v="Dirección de Calidad para la Educación Preescolar, Básica y Media"/>
    <x v="10"/>
    <x v="6"/>
    <x v="10"/>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20"/>
    <x v="5"/>
    <s v="Desarrollar programas jovenes en paz con oferta educativa pertinentey formación CRESE para consolidacion de de proyectos de vida de joveens en condicion de vulnerabilidad."/>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m/>
    <m/>
    <s v="Otro tipo de gasto"/>
    <s v="Adición Fondo de Media / Componentes jovenes en paz"/>
    <m/>
    <s v="Mayo"/>
    <n v="45352"/>
    <n v="7"/>
    <s v="Mes (es)"/>
    <s v="REGÍMEN ESPECIAL / CONVENIO ASOCIACIÓN"/>
    <s v="CONVENIO DE ASOCIACIÓN"/>
    <s v="PRESUPUESTO DE ENTIDAD NACIONAL"/>
    <m/>
    <n v="1700000000"/>
    <s v="NO"/>
    <m/>
  </r>
  <r>
    <s v="VPBM"/>
    <s v="Dirección de Calidad para la Educación Preescolar, Básica y Media"/>
    <x v="10"/>
    <x v="2"/>
    <x v="13"/>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Asistencia tecnica para la implementación de un sistema modular de formación certificada en la educación media para tránsito con la educación superior"/>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n v="2100"/>
    <m/>
    <m/>
    <m/>
    <m/>
    <m/>
    <m/>
    <m/>
    <m/>
    <m/>
    <m/>
    <m/>
    <m/>
    <m/>
    <m/>
    <m/>
    <m/>
    <m/>
    <m/>
    <m/>
    <m/>
    <m/>
    <m/>
    <m/>
    <m/>
    <m/>
    <m/>
    <m/>
    <m/>
    <m/>
    <m/>
    <m/>
    <m/>
    <m/>
    <m/>
    <m/>
    <s v="Otro tipo de gasto"/>
    <s v="Acompañamiento a IEO que realizaran el transito a ENS e intercambio de saberes con otras ENS por medio de encuentros formativos."/>
    <m/>
    <s v="Mayo"/>
    <n v="45352"/>
    <n v="7"/>
    <s v="Mes (es)"/>
    <m/>
    <m/>
    <m/>
    <m/>
    <n v="7114712452.8000002"/>
    <m/>
    <m/>
  </r>
  <r>
    <s v="VPBM"/>
    <s v="Dirección de Calidad para la Educación Preescolar, Básica y Media"/>
    <x v="10"/>
    <x v="2"/>
    <x v="13"/>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Asistencia tecnica para la implementación de un sistema modular de formación certificada en la educación media para tránsito con la educación superior"/>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m/>
    <m/>
    <s v="Otro tipo de gasto"/>
    <s v="Fortalecimiento a las ENS en el compenente de investigación."/>
    <m/>
    <s v="Mayo"/>
    <n v="45352"/>
    <n v="7"/>
    <s v="Mes (es)"/>
    <m/>
    <m/>
    <m/>
    <m/>
    <n v="4743141635.1999998"/>
    <m/>
    <m/>
  </r>
  <r>
    <s v="VPBM"/>
    <s v="Dirección de Calidad para la Educación Preescolar, Básica y Media"/>
    <x v="10"/>
    <x v="2"/>
    <x v="13"/>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Asistencia tecnica y acompañamiento para diversificar la oferta educativa vocacional en articulacion con el SEN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EPBM-SUB FOMENTOCOM - "/>
    <s v="2100"/>
    <m/>
    <m/>
    <m/>
    <m/>
    <m/>
    <m/>
    <m/>
    <m/>
    <m/>
    <m/>
    <m/>
    <m/>
    <m/>
    <m/>
    <m/>
    <m/>
    <m/>
    <m/>
    <m/>
    <m/>
    <m/>
    <m/>
    <m/>
    <m/>
    <m/>
    <m/>
    <m/>
    <m/>
    <m/>
    <m/>
    <m/>
    <m/>
    <m/>
    <n v="1038"/>
    <m/>
    <s v="Otro tipo de gasto"/>
    <s v="Desarrollar capacidades en establecimientos educativos y en entidades territoriales (ETC) para el diseño e implementación de propuestas de articulación curricular con Instituciones de Educación Superior (IES), Escuelas Normales Superiores (ENS), SENA, Instituciones de Educación para el Trabajo, Desarrollo Humano"/>
    <m/>
    <s v="Abril"/>
    <s v="Mayo"/>
    <n v="7"/>
    <m/>
    <m/>
    <m/>
    <m/>
    <m/>
    <n v="3150000000"/>
    <m/>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38"/>
    <n v="80111620"/>
    <s v="Servicios profesionales"/>
    <s v="PRESTAR SERVICIOS PROFESIONALES PARA ASESORAR AL DESPACHO DEL VICEMINISTERIO DE EDUCACIÓN PREESCOLAR, BÁSICA Y MEDIA, PARA LA EJECUCIÓN DE LAS ACTIVIDADES DE ARTICULACIÓN SECTORIAL, INTERSECTORIAL E INTERINSTITUCIONAL DEL SECTOR QUE PERMITAN EL CUMPLIMIENTO DE LOS COMPROMISOS DEL DESPACHO DEL VICEMINISTERIO DE EDUCACIÓN PREESCOLAR, BÁSICA Y MEDIA."/>
    <s v="Prestación de Servicios."/>
    <s v="Enero"/>
    <n v="45292"/>
    <n v="8"/>
    <s v="Mes (es)"/>
    <s v="CONTRATACIÓN DIRECTA / SERVICIOS PROFESIONALES"/>
    <s v="PRESTACIÓN DE SERVICIOS                 "/>
    <s v="PRESUPUESTO DE ENTIDAD NACIONAL"/>
    <n v="120000000"/>
    <n v="12000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44"/>
    <n v="80111620"/>
    <s v="Servicios profesionales"/>
    <s v="PRESTAR SERVICIOS PROFESIONALES EN EL VICEMINISTERIO DE EDUCACIÓN PREESCOLAR, BÁSICA Y MEDIA PARA LA REVISIÓN JURÍDICA, CONSTRUCCIÓN Y SEGUIMIENTO DE PROYECTOS NORMATIVOS, CONCEPTOS Y  GESTION DE LOS PROCESOS DE CONTRATACIÓN Y PROYECTOS A CARGO DEL DESPACHO. "/>
    <s v="Prestación de Servicios."/>
    <s v="Enero"/>
    <n v="45292"/>
    <n v="8"/>
    <s v="Mes (es)"/>
    <s v="CONTRATACIÓN DIRECTA / SERVICIOS PROFESIONALES"/>
    <s v="PRESTACIÓN DE SERVICIOS                 "/>
    <s v="PRESUPUESTO DE ENTIDAD NACIONAL"/>
    <n v="100849756"/>
    <n v="100849756"/>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95"/>
    <n v="80111620"/>
    <s v="Servicios profesionales"/>
    <s v="PRESTAR SERVICIOS PROFESIONALES EN EL VICEMINISTERIO DE EDUCACIÓN PREESCOLAR, BÁSICA Y MEDIA PARA LA REVISIÓN JURÍDICA, CONSTRUCCIÓN Y SEGUIMIENTO DE PROYECTOS NORMATIVOS, CONCEPTOS Y  GESTION DE LOS PROCESOS DE CONTRATACIÓN Y PROYECTOS A CARGO DEL DESPACHO. "/>
    <s v="Prestación de Servicios."/>
    <s v="Enero"/>
    <n v="45292"/>
    <n v="8"/>
    <s v="Mes (es)"/>
    <s v="CONTRATACIÓN DIRECTA / SERVICIOS PROFESIONALES"/>
    <s v="PRESTACIÓN DE SERVICIOS                 "/>
    <s v="PRESUPUESTO DE ENTIDAD NACIONAL"/>
    <n v="92488000"/>
    <n v="90968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98"/>
    <n v="80111620"/>
    <s v="Servicios profesionales"/>
    <s v="PRESTAR SERVICIOS PROFESIONALES EN EL VICEMINISTERIO DE EDUCACIÓN PREESCOLAR, BÁSICA Y MEDIA PARA LA PLANEACIÓN,  SEGUIMIENTO, CONSOLIDACION Y REPORTE FINANCIERO DE LOS PROCESOS CONTRACTUALES Y DEMÁS COMPROMISOS A CARGO DEL DESPACHO."/>
    <s v="Prestación de Servicios."/>
    <s v="Enero"/>
    <n v="45292"/>
    <n v="8"/>
    <s v="Mes (es)"/>
    <s v="CONTRATACIÓN DIRECTA / SERVICIOS PROFESIONALES"/>
    <s v="PRESTACIÓN DE SERVICIOS                 "/>
    <s v="PRESUPUESTO DE ENTIDAD NACIONAL"/>
    <n v="75672000"/>
    <n v="75672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40"/>
    <n v="80111620"/>
    <s v="Servicios profesionales"/>
    <s v="PRESTAR SERVICIOS PROFESIONALES PARA LA ATENCIÓN, SEGUIMIENTO Y REVISIÓN DE LAS COMUNICACIONES ELECTRÓNICAS QUE RECIBA EL VICEMINISTRO Y ACUERDOS Y COMPROMISOS DEL DESPACHO."/>
    <s v="Prestación de Servicios."/>
    <s v="Enero"/>
    <n v="45306"/>
    <n v="8"/>
    <s v="Mes (es)"/>
    <s v="CONTRATACIÓN DIRECTA / SERVICIOS PROFESIONALES"/>
    <s v="PRESTACIÓN DE SERVICIOS                 "/>
    <s v="PRESUPUESTO DE ENTIDAD NACIONAL"/>
    <n v="91546297"/>
    <n v="91546297"/>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42"/>
    <n v="80111620"/>
    <s v="Servicios profesionales"/>
    <s v="PRESTAR SERVICIOS DE APOYO A LA GESTIÓN PARA REALIZAR ACTIVIDADES ADMINISTRATIVAS Y OPERATIVAS Y DE SEGUIMIENTO A LOS TEMAS PROPIOS DEL DESPACHO DEL VICEMINISTERIO DE EDUCACIÓN PREESCOLAR, BÁSICA Y MEDIA."/>
    <s v="Prestación de Servicios."/>
    <s v="Enero"/>
    <n v="45306"/>
    <n v="8"/>
    <s v="Mes (es)"/>
    <s v="CONTRATACIÓN DIRECTA / SERVICIOS DE APOYO"/>
    <s v="PRESTACIÓN DE SERVICIOS                 "/>
    <s v="PRESUPUESTO DE ENTIDAD NACIONAL"/>
    <n v="33002430"/>
    <n v="3300243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46"/>
    <n v="80111620"/>
    <s v="Servicios profesionales"/>
    <s v="PRESTAR SERVICIOS PROFESIONALES EN EL VICEMINISTERIO DE EDUCACIÓN PREESCOLAR, BÁSICA Y MEDIA PARA LA REVISIÓN JURÍDICA, CONSTRUCCIÓN Y SEGUIMIENTO DE PROYECTOS NORMATIVOS, CONCEPTOS Y  GESTION DE LOS PROCESOS DE CONTRATACIÓN Y PROYECTOS A CARGO DEL DESPACHO. "/>
    <s v="Prestación de Servicios."/>
    <s v="Enero"/>
    <n v="45306"/>
    <n v="8"/>
    <s v="Mes (es)"/>
    <s v="CONTRATACIÓN DIRECTA / SERVICIOS PROFESIONALES"/>
    <s v="PRESTACIÓN DE SERVICIOS                 "/>
    <s v="PRESUPUESTO DE ENTIDAD NACIONAL"/>
    <n v="97698205"/>
    <n v="97698205"/>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48"/>
    <n v="80111620"/>
    <s v="Servicios profesionales"/>
    <s v="PRESTAR SERVICIOS PROFESIONALES PARA ASESORAR JURÍDICAMENTE  LAS ESTRATEGIAS Y PROGRAMAS DEL VICEMINISTERIO DE EDUCACIÓN PREESCOLAR, BÁSICA Y MEDIA."/>
    <s v="Prestación de Servicios."/>
    <s v="Enero"/>
    <n v="45306"/>
    <n v="8"/>
    <s v="Mes (es)"/>
    <s v="CONTRATACIÓN DIRECTA / SERVICIOS PROFESIONALES"/>
    <s v="PRESTACIÓN DE SERVICIOS                 "/>
    <s v="PRESUPUESTO DE ENTIDAD NACIONAL"/>
    <n v="116250000"/>
    <n v="11625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50"/>
    <n v="80111620"/>
    <s v="Servicios profesionales"/>
    <s v="PRESTAR LOS SERVICIOS PROFESIONALES PARA DESARROLLAR LAS ACCIONES JURÍDICAS REQUERIDAS PARA ATENDER LAS SOLICITUDES Y PETICIONES DE LOS ENTES DE CONTROL INTERNOS Y EXTERNOS."/>
    <s v="Prestación de Servicios."/>
    <s v="Enero"/>
    <n v="45306"/>
    <n v="8"/>
    <s v="Mes (es)"/>
    <s v="CONTRATACIÓN DIRECTA / SERVICIOS PROFESIONALES"/>
    <s v="PRESTACIÓN DE SERVICIOS                 "/>
    <s v="PRESUPUESTO DE ENTIDAD NACIONAL"/>
    <n v="85250000"/>
    <n v="8250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52"/>
    <n v="80111620"/>
    <s v="Servicios profesionales"/>
    <s v="PRESTAR SERVICIOS PROFESIONALES PARA APOYAR AL VICEMINISTERIO DE EDUCACIÓN PREESCOLAR, BÁSICA Y MEDIA EN LA PROYECCIÓN Y CONSOLIDACIÓN DE LAS RESPUESTAS A LAS SOLICITUDES RELACIONADAS CON LOS PROYECTOS DE LEY DEL SECTOR Y DEMAS REQUERIMIENTOS."/>
    <s v="Prestación de Servicios."/>
    <s v="Enero"/>
    <n v="45306"/>
    <n v="8"/>
    <s v="Mes (es)"/>
    <s v="CONTRATACIÓN DIRECTA / SERVICIOS PROFESIONALES"/>
    <s v="PRESTACIÓN DE SERVICIOS                 "/>
    <s v="PRESUPUESTO DE ENTIDAD NACIONAL"/>
    <n v="73307250"/>
    <n v="7330725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96"/>
    <n v="80111620"/>
    <s v="Servicios profesionales"/>
    <s v="PRESTAR SERVICIOS PROFESIONALES  EN EL  VICEMINISTERIO DE EDUCACIÓN PREESCOLAR, BÁSICA Y MEDIA PARA ASESORAR EL RELACIONAMIENTO Y  CONTROL DE LA ACTIVIDAD LEGISLATIVA QUE SE ADELANTE EN EL CONGRESO DE LA REPÚBLICA DE LOS TEMAS PROPIOS DEL SECTOR EDUCACIÓN."/>
    <s v="Prestación de Servicios."/>
    <s v="Enero"/>
    <n v="45306"/>
    <n v="8"/>
    <s v="Mes (es)"/>
    <s v="CONTRATACIÓN DIRECTA / SERVICIOS PROFESIONALES"/>
    <s v="PRESTACIÓN DE SERVICIOS                 "/>
    <s v="PRESUPUESTO DE ENTIDAD NACIONAL"/>
    <n v="97698201"/>
    <n v="97698201"/>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99"/>
    <n v="80111620"/>
    <s v="Servicios profesionales"/>
    <s v="PRESTAR SERVICIOS PROFESIONALES EN EL VICEMINISTERIO DE EDUCACIÓN PREESCOLAR, BÁSICA Y MEDIA PARA LA GESTIÓN Y SEGUIMIENTO OPERATIVO Y ADMINISTRATIVO A LOS PROGRAMAS ESTRATÉGICOS DEL DESPACHO."/>
    <s v="Prestación de Servicios."/>
    <s v="Enero"/>
    <n v="45306"/>
    <n v="8"/>
    <s v="Mes (es)"/>
    <s v="CONTRATACIÓN DIRECTA / SERVICIOS PROFESIONALES"/>
    <s v="PRESTACIÓN DE SERVICIOS                 "/>
    <s v="PRESUPUESTO DE ENTIDAD NACIONAL"/>
    <n v="53521623"/>
    <n v="53521623"/>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400"/>
    <n v="80111620"/>
    <s v="Servicios profesionales"/>
    <s v="PRESTAR SERVICIOS PROFESIONALES, PARA DESARROLLAR LAS ETAPAS DE PLANEACIÓN, FORMULACIÓN, SEGUIMIENTO, MONITOREO Y LIQUIDACIÓN DESDE EL ENFOQUE PRESUPUESTAL DE LOS DIFERENTES PROYECTOS ESTRATEGICOS DEL VICEMINISTERIO DE EDUCACIÓN PREESCOLAR BÁSICA Y MEDIA."/>
    <s v="Prestación de Servicios."/>
    <s v="Enero"/>
    <n v="45306"/>
    <n v="8"/>
    <s v="Mes (es)"/>
    <s v="CONTRATACIÓN DIRECTA / SERVICIOS PROFESIONALES"/>
    <s v="PRESTACIÓN DE SERVICIOS                 "/>
    <s v="PRESUPUESTO DE ENTIDAD NACIONAL"/>
    <n v="91546297"/>
    <n v="91546297"/>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402"/>
    <n v="80111620"/>
    <s v="Servicios profesionales"/>
    <s v="PRESTAR SERVICIOS PROFESIONALES PARA ASESORAR AL DESPACHO DEL VEPBM EN PLANEACIÓN, PRESUPUESTO Y POLÍTICAS PÚBLICAS EN TEMAS ESTRATEGICOS DEL VEPBM ."/>
    <s v="Prestación de Servicios."/>
    <s v="Enero"/>
    <n v="45306"/>
    <n v="8"/>
    <s v="Mes (es)"/>
    <s v="CONTRATACIÓN DIRECTA / SERVICIOS PROFESIONALES"/>
    <s v="PRESTACIÓN DE SERVICIOS                 "/>
    <s v="PRESUPUESTO DE ENTIDAD NACIONAL"/>
    <n v="127363500"/>
    <n v="1273635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404"/>
    <n v="80111620"/>
    <s v="Servicios profesionales"/>
    <s v="PRESTAR SERVICIOS PROFESIONALES EN EL VICEMINISTERIO DE EDUCACIÓN PREESCOLAR, BÁSICA Y MEDIA PARA LA ELABORACIÓN, SEGUIMIENTO, FORTALECIMIENTO Y GESTIÓN DE LOS PROYECTOS Y POLITICAS ESTRATÉGICAS DEL DESPACHO. "/>
    <s v="Prestación de Servicios."/>
    <s v="Enero"/>
    <n v="45306"/>
    <n v="8"/>
    <s v="Mes (es)"/>
    <s v="CONTRATACIÓN DIRECTA / SERVICIOS PROFESIONALES"/>
    <s v="PRESTACIÓN DE SERVICIOS                 "/>
    <s v="PRESUPUESTO DE ENTIDAD NACIONAL"/>
    <n v="100750000"/>
    <n v="10075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54"/>
    <n v="80111620"/>
    <s v="Servicios profesionales"/>
    <s v="PRESTAR SERVICIOS PROFESIONALES PARA EL FORTALECIMIENTO OPERATIVO DE LA LÍNEA DE POLÍTICA DE FORMACIÓN INTEGRAL EN LAS ENTIDADES TERRITORIALES CERTIFICADAS Y ESTABLECIMIENTOS EDUCATIVOS FOCALIZADOS."/>
    <s v="Prestación de Servicios."/>
    <s v="Enero"/>
    <n v="45306"/>
    <n v="8"/>
    <s v="Mes (es)"/>
    <s v="CONTRATACIÓN DIRECTA / SERVICIOS PROFESIONALES"/>
    <s v="PRESTACIÓN DE SERVICIOS                 "/>
    <s v="PRESUPUESTO DE ENTIDAD NACIONAL"/>
    <n v="104923315"/>
    <n v="104923315"/>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56"/>
    <n v="80111620"/>
    <s v="Servicios profesionales"/>
    <s v="PRESTAR SERVICIOS PROFESIONALES PARA ASESORAR AL DESPACHO DEL VICEMINISTERIO DE EDUCACIÓN PREESCOLAR, BÁSICA Y MEDIA EN EL FORTALECIMIENTO A LA GESTIÓN TERRITORIAL Y A LA ESTRATEGIA DE PODER PEDAGÓGICO POPULAR."/>
    <s v="Prestación de Servicios."/>
    <s v="Enero"/>
    <n v="45306"/>
    <n v="8"/>
    <s v="Mes (es)"/>
    <s v="CONTRATACIÓN DIRECTA / SERVICIOS PROFESIONALES"/>
    <s v="PRESTACIÓN DE SERVICIOS                 "/>
    <s v="PRESUPUESTO DE ENTIDAD NACIONAL"/>
    <n v="133859039"/>
    <n v="123255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58"/>
    <n v="80111620"/>
    <s v="Servicios profesionales"/>
    <s v="PRESTAR SERVICIOS PROFESIONALES PARA ASESORAR AL DESPACHO DEL VICEMINISTERIO DE EDUCACIÓN PREESCOLAR, BÁSICA Y MEDIA EN LA CONSTRUCCIÓN, ACOMPAÑAMIENTO PEDAGÓGICO, ORIENTACIÓN Y GESTIÓN DE LA FORMACIÓN DOCENTE Y ESTRATEGIAS DE CALIDAD  DEL SERVICIO EDUCATIVO"/>
    <s v="Prestación de Servicios."/>
    <s v="Enero"/>
    <n v="45306"/>
    <n v="8"/>
    <s v="Mes (es)"/>
    <s v="CONTRATACIÓN DIRECTA / SERVICIOS PROFESIONALES"/>
    <s v="PRESTACIÓN DE SERVICIOS                 "/>
    <s v="PRESUPUESTO DE ENTIDAD NACIONAL"/>
    <n v="133859039"/>
    <n v="1273635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62"/>
    <n v="80111620"/>
    <s v="Servicios profesionales"/>
    <s v="PRESTAR SERVICIOS PROFESIONALES PARA ASESORAR AL DESPACHO DEL VICEMINISTERIO DE EDUCACIÓN PREESCOLAR, BÁSICA Y MEDIA, EN LA GENERACIÓN DE ALIANZAS ESTRATÉGICAS CON EL SECTOR PÚBLICO, PRIVADO Y DE COOPERACIÓN PARA DESARROLLAR LOS PLANES Y PROGRAMAS DEL VEPBM "/>
    <s v="Prestación de Servicios."/>
    <s v="Enero"/>
    <n v="45306"/>
    <n v="8"/>
    <s v="Mes (es)"/>
    <s v="CONTRATACIÓN DIRECTA / SERVICIOS PROFESIONALES"/>
    <s v="PRESTACIÓN DE SERVICIOS                 "/>
    <s v="PRESUPUESTO DE ENTIDAD NACIONAL"/>
    <n v="133859039"/>
    <n v="1273635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64"/>
    <n v="80111620"/>
    <s v="Servicios profesionales"/>
    <s v="PRESTAR SERVICIOS PROFESIONALES AL DESPACHO DEL VICEMINISTRO DE EDUCACIÓN PREESCOLAR, BÁSICA Y MEDIA EN LA CREACION DE LAS ESTRATEGIAS DE COMUNICACIÓN DEL PODER PEDAGOGICO POPULAR."/>
    <s v="Prestación de Servicios."/>
    <s v="Enero"/>
    <n v="45306"/>
    <n v="8"/>
    <s v="Mes (es)"/>
    <s v="CONTRATACIÓN DIRECTA / SERVICIOS PROFESIONALES"/>
    <s v="PRESTACIÓN DE SERVICIOS                 "/>
    <s v="PRESUPUESTO DE ENTIDAD NACIONAL"/>
    <n v="126251375"/>
    <n v="126251375"/>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70"/>
    <n v="80111620"/>
    <s v="Servicios profesionales"/>
    <s v="PRESTAR SERVICIOS PROFESIONALES EN EL ASESORAMIENTO DE LA METODOLOGÍA Y SISTEMATIZACIÓN DE LA IMPLEMENTACIÓN DE LAS INICIATIVAS EN EL MARCO DEL PROGRAMA DE DIÁLOGO TERRITORIAL PODER PEDAGÓGICO POPULAR."/>
    <s v="Prestación de Servicios."/>
    <s v="Enero"/>
    <n v="45306"/>
    <n v="8"/>
    <s v="Mes (es)"/>
    <s v="CONTRATACIÓN DIRECTA / SERVICIOS PROFESIONALES"/>
    <s v="PRESTACIÓN DE SERVICIOS                 "/>
    <s v="PRESUPUESTO DE ENTIDAD NACIONAL"/>
    <n v="120125000"/>
    <n v="120125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72"/>
    <n v="80111620"/>
    <s v="Servicios profesionales"/>
    <s v="PRESTAR SERVICIOS PROFESIONALES AL DESPACHO DEL VICEMINISTRO DE EDUCACIÓN PREESCOLAR, BÁSICA Y MEDIA EN LA CREACION DE LAS ESTRATEGIAS INTERSECTORIALES Y DE COOPERACIÓN RELACIONADAS CON EDUCACIÓN AMBIENTAL EN EL MARCO DEL PROGRAMA DE FORMACIÓN INTEGRAL."/>
    <s v="Prestación de Servicios."/>
    <s v="Enero"/>
    <n v="45306"/>
    <n v="8"/>
    <s v="Mes (es)"/>
    <s v="CONTRATACIÓN DIRECTA / SERVICIOS PROFESIONALES"/>
    <s v="PRESTACIÓN DE SERVICIOS                 "/>
    <s v="PRESUPUESTO DE ENTIDAD NACIONAL"/>
    <n v="120125000"/>
    <n v="112375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97"/>
    <n v="80111620"/>
    <s v="Servicios profesionales"/>
    <s v="PRESTAR SERVICIOS PROFESIONALES PARA ASESORAR Y COORDINAR LOS REQUERIMIENTOS DE TIPO ADMINISTRATIVO Y FINANCIERO PARA EL DESARROLLO Y CUMPLIMIENTO DE LOS PLANES, PROGRAMAS Y PROYECTOS DESARROLLADOS DESDE EL VICEMINISTERIO DE EDUCACIÓN PREESCOLAR, BÁSICA Y MEDIA, Y SUS ÁREAS ADSCRITAS."/>
    <s v="Prestación de Servicios."/>
    <s v="Enero"/>
    <n v="45313"/>
    <n v="8"/>
    <s v="Mes (es)"/>
    <s v="CONTRATACIÓN DIRECTA / SERVICIOS PROFESIONALES"/>
    <s v="PRESTACIÓN DE SERVICIOS                 "/>
    <s v="PRESUPUESTO DE ENTIDAD NACIONAL"/>
    <n v="98154069"/>
    <n v="98154069"/>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401"/>
    <n v="80111620"/>
    <s v="Servicios profesionales"/>
    <s v="PRESTACIÓN DE SERVICIOS PROFESIONALES PARA  LA SISTEMATIZACIÓN, ANALISIS  Y GENERACION DE DATOS TECNICOS E INFORMACIÓN  DE LAS METAS, ESTATEGIAS Y PROYECTOS DEL VEPBM "/>
    <s v="Prestación de Servicios."/>
    <s v="Enero"/>
    <n v="45313"/>
    <n v="8"/>
    <s v="Mes (es)"/>
    <s v="CONTRATACIÓN DIRECTA / SERVICIOS PROFESIONALES"/>
    <s v="PRESTACIÓN DE SERVICIOS                 "/>
    <s v="PRESUPUESTO DE ENTIDAD NACIONAL"/>
    <n v="68875000"/>
    <n v="68875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403"/>
    <n v="80111620"/>
    <s v="Servicios profesionales"/>
    <s v="PRESTAR SERVICIOS PROFESIONALES EN EL VICEMINISTERIO DE EDUCACIÓN PREESCOLAR, BÁSICA Y MEDIA PARA ASESORAR LA DEFINICIÓN DE LAS LÍNEAS DE ACCIÓN  DE PROYECTOS Y PROGRAMAS ESTRATÉGICOS ASOCIADOS A TEMAS DE SALUD Y BIENESTAR DEL MAGISTERIO."/>
    <s v="Prestación de Servicios."/>
    <s v="Enero"/>
    <n v="45313"/>
    <n v="8"/>
    <s v="Mes (es)"/>
    <s v="CONTRATACIÓN DIRECTA / SERVICIOS PROFESIONALES"/>
    <s v="PRESTACIÓN DE SERVICIOS                 "/>
    <s v="PRESUPUESTO DE ENTIDAD NACIONAL"/>
    <n v="98154069"/>
    <n v="98154069"/>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405"/>
    <n v="80111620"/>
    <s v="Servicios profesionales"/>
    <s v="PRESTAR SERVICIOS PROFESIONALES PARA REALIZAR SEGUIMIENTO, MONITOREO Y REPORTE DE LAS ESTRATEGIAS Y METAS  DEL VEPBM "/>
    <s v="Prestación de Servicios."/>
    <s v="Enero"/>
    <n v="45313"/>
    <n v="8"/>
    <s v="Mes (es)"/>
    <s v="CONTRATACIÓN DIRECTA / SERVICIOS PROFESIONALES"/>
    <s v="PRESTACIÓN DE SERVICIOS                 "/>
    <s v="PRESUPUESTO DE ENTIDAD NACIONAL"/>
    <n v="94250000"/>
    <n v="9425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s v="PENDIENTE"/>
    <n v="80111620"/>
    <s v="Servicios profesionales"/>
    <s v="OPS SEP - DIC - Despacho VPBM"/>
    <s v="Prestación de Servicios."/>
    <s v="Septiembre"/>
    <n v="45536"/>
    <n v="4"/>
    <s v="Mes (es)"/>
    <s v="CONTRATACIÓN DIRECTA / SERVICIOS PROFESIONALES"/>
    <s v="PRESTACIÓN DE SERVICIOS                 "/>
    <s v="PRESUPUESTO DE ENTIDAD NACIONAL"/>
    <n v="1397127099"/>
    <n v="1841077024"/>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60"/>
    <n v="80111620"/>
    <s v="Servicios profesionales"/>
    <s v="PRESTAR SERVICIOS PROFESIONALES TEMPORALES PARA ASESORAR AL DESPACHO DEL VICEMINISTRO DE EDUCACIÓN PREESCOLAR, BÁSICA Y MEDIA EN LA FORMULACION, ACOMPAÑAMIENTO Y EJECUCION DE LAS ESTRATEGIAS DE INFORMACIÓN DE LOS PROGRAMAS A CARGO DEL VICEMINISTERIO."/>
    <s v="Prestación de Servicios."/>
    <s v="Enero"/>
    <n v="45313"/>
    <n v="8"/>
    <s v="Mes (es)"/>
    <s v="CONTRATACIÓN DIRECTA / SERVICIOS PROFESIONALES"/>
    <s v="PRESTACIÓN DE SERVICIOS                 "/>
    <s v="PRESUPUESTO DE ENTIDAD NACIONAL"/>
    <n v="98154069"/>
    <n v="67692461"/>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66"/>
    <n v="80111620"/>
    <s v="Servicios profesionales"/>
    <s v="PRESTAR SERVICIOS PROFESIONALES  PARA LA IMPLEMENTACIÓN DE PROGRAMAS DE MOVILIZACIÓN SOCIAL QUE CONTRIBUIRÁ CON EL CIERRE DE BRECHAS DE APRENDIZAJES"/>
    <s v="Prestación de Servicios."/>
    <s v="Enero"/>
    <n v="45306"/>
    <n v="2"/>
    <s v="Mes (es)"/>
    <s v="CONTRATACIÓN DIRECTA / SERVICIOS PROFESIONALES"/>
    <s v="PRESTACIÓN DE SERVICIOS                 "/>
    <s v="PRESUPUESTO DE ENTIDAD NACIONAL"/>
    <n v="22542685"/>
    <n v="27076984"/>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368"/>
    <n v="80111620"/>
    <s v="Servicios profesionales"/>
    <s v="PRESTAR SERVICIOS PROFESIONALES A LA SECRETARÍA GENERAL EN ASUNTOS ADMINISTRATIVOS Y FINANCIEROS RELACIONADOS CON EL CONTRATO DE FIDUCIA DEL FOMAG, ASÍ COMO AL DESPACHO DEL VICEMINISTERIO DE EDUCACIÓN PREESCOLAR, BÁSICA Y MEDIA EN LOS PROCESOS RELACIONADOS CON EL ACCESO Y PERMANENCIA DE LA COBERTURA EDUCATIVA"/>
    <s v="Prestación de Servicios."/>
    <s v="Enero"/>
    <n v="45306"/>
    <n v="2"/>
    <s v="Mes (es)"/>
    <s v="CONTRATACIÓN DIRECTA / SERVICIOS PROFESIONALES"/>
    <s v="PRESTACIÓN DE SERVICIOS                 "/>
    <s v="PRESUPUESTO DE ENTIDAD NACIONAL"/>
    <n v="31290000"/>
    <n v="3129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estrategias educativas que incorporen la cultura, el deporte, la recreación, la actividad física, las artes y la cienci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417"/>
    <n v="80111620"/>
    <s v="Servicios profesionales"/>
    <s v="PRESTAR SERVICIOS PROFESIONALES AL VICEMINISTERIO DE EDUCACIÓN SUPERIOR Y AL VICEMINISTERIO DE EDUCACIÓN PREESCOLAR BÁSICA Y MEDIA PARA ASESORAR Y ARTICULAR A LOS DIFERENTES ACTORES EN LA CREACION DEL SISTEMA COLOMBIANO DE FORMACIÓN DE EDUCADORES."/>
    <s v="Prestación de Servicios."/>
    <s v="Enero"/>
    <n v="45306"/>
    <n v="12"/>
    <s v="Mes (es)"/>
    <s v="CONTRATACIÓN DIRECTA / SERVICIOS PROFESIONALES"/>
    <s v="PRESTACIÓN DE SERVICIOS                 "/>
    <s v="PRESUPUESTO DE ENTIDAD NACIONAL"/>
    <n v="70500000"/>
    <n v="7050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B. RESIGNIFICACIÓN DE LA JORNADA ESCOLAR: MÁS QUE TIEMPO"/>
    <x v="2"/>
    <x v="5"/>
    <x v="5"/>
    <s v="Prestar asistencia técnica y acompañamiento en la implementación de  la estrategia de Educación CRESE (ciudadana, para la reconciliación, antirracista, socioemocional y para el cambio climático)"/>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RESIGNIFICACIÓN DE LA JORNADA ESCOLAR: MÁS QUE TIEMPO"/>
    <x v="1"/>
    <m/>
    <s v="VICEMINISTER. BASICA -"/>
    <s v="1800"/>
    <m/>
    <m/>
    <m/>
    <m/>
    <m/>
    <m/>
    <m/>
    <m/>
    <m/>
    <m/>
    <m/>
    <m/>
    <m/>
    <m/>
    <m/>
    <m/>
    <m/>
    <m/>
    <m/>
    <m/>
    <m/>
    <m/>
    <m/>
    <m/>
    <m/>
    <m/>
    <m/>
    <m/>
    <m/>
    <m/>
    <m/>
    <m/>
    <m/>
    <n v="808"/>
    <n v="80111620"/>
    <s v="Tiquetes"/>
    <s v="Tiquetes"/>
    <m/>
    <m/>
    <m/>
    <m/>
    <m/>
    <m/>
    <m/>
    <m/>
    <n v="79560624849"/>
    <n v="479127273"/>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F. GESTIÓN TERRITORIAL EDUCATIVA Y COMUNITARIA"/>
    <x v="3"/>
    <x v="5"/>
    <x v="5"/>
    <s v="Prestar asistencia técnica y acompañamiento en la implementación de  la estrategia de Educación CRESE (ciudadana, para la reconciliación, antirracista, socioemocional y para el cambio climático)"/>
    <s v="ADQUIS. DE BYS"/>
    <s v="02"/>
    <s v="C-2201-0700-20-20203H-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F. GESTIÓN TERRITORIAL EDUCATIVA Y COMUNITARIA"/>
    <x v="1"/>
    <m/>
    <s v="VICEMINISTER. BASICA -"/>
    <s v="1800"/>
    <m/>
    <m/>
    <m/>
    <m/>
    <m/>
    <m/>
    <m/>
    <m/>
    <m/>
    <m/>
    <m/>
    <m/>
    <m/>
    <m/>
    <m/>
    <m/>
    <m/>
    <m/>
    <m/>
    <m/>
    <m/>
    <m/>
    <m/>
    <m/>
    <m/>
    <m/>
    <m/>
    <m/>
    <m/>
    <m/>
    <m/>
    <m/>
    <m/>
    <m/>
    <m/>
    <s v="Logistica"/>
    <s v="Operador Logistico "/>
    <m/>
    <m/>
    <m/>
    <m/>
    <m/>
    <m/>
    <m/>
    <m/>
    <n v="100000000"/>
    <n v="2261000000"/>
    <s v="NO"/>
    <m/>
  </r>
  <r>
    <s v="VPBM"/>
    <s v="Viceministerio de Educación Preescolar, Básica y Media"/>
    <x v="13"/>
    <x v="6"/>
    <x v="14"/>
    <x v="1"/>
    <s v="TRANSFORMACIÓN  DE LA EDUCACIÓN INICIAL, PREESCOLAR, BÁSICA Y MEDIA CON ENFOQUE INTEGRAL PARA LA REDUCCIÓN DE DESIGUALDADES Y CONSTRUCCIÓN DE LA PAZ  NACIONAL"/>
    <n v="202300000000245"/>
    <s v="C-2201-0700-20"/>
    <s v="2. SEGURIDAD HUMANA Y JUSTICIA SOCIAL / H. HACIA LA ERRADICACIÓN DE LOS ANALFABETISMOS Y EL CIERRE DE INEQUIDADES"/>
    <x v="3"/>
    <x v="5"/>
    <x v="5"/>
    <s v="Prestar asistencia técnica y acompañamiento en la implementación de  la estrategia de Educación CRESE (ciudadana, para la reconciliación, antirracista, socioemocional y para el cambio climático)"/>
    <s v="ADQUIS. DE BYS"/>
    <s v="02"/>
    <s v="C-2201-0700-20-20203H-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H. HACIA LA ERRADICACIÓN DE LOS ANALFABETISMOS Y EL CIERRE DE INEQUIDADES"/>
    <x v="1"/>
    <m/>
    <s v="VICEMINISTER. BASICA -"/>
    <s v="1800"/>
    <m/>
    <m/>
    <m/>
    <m/>
    <m/>
    <m/>
    <m/>
    <m/>
    <m/>
    <m/>
    <m/>
    <m/>
    <m/>
    <m/>
    <m/>
    <m/>
    <m/>
    <m/>
    <m/>
    <m/>
    <m/>
    <m/>
    <m/>
    <m/>
    <m/>
    <m/>
    <m/>
    <m/>
    <m/>
    <m/>
    <m/>
    <m/>
    <m/>
    <m/>
    <m/>
    <s v="Viáticos"/>
    <s v="Viáticos"/>
    <m/>
    <m/>
    <m/>
    <m/>
    <m/>
    <m/>
    <m/>
    <m/>
    <n v="6239772000"/>
    <n v="600000000"/>
    <s v="NO"/>
    <m/>
  </r>
  <r>
    <s v="VPBM"/>
    <s v="Viceministerio de Educación Preescolar, Básica y Media"/>
    <x v="13"/>
    <x v="4"/>
    <x v="15"/>
    <x v="2"/>
    <s v="FORTALECIMIENTO DE LAS CAPACIDADES TERRITORIALES PARA LA GESTIÓN EDUCATIVA CON ÉNFASIS EN ZONAS RURALES NACIONAL"/>
    <n v="202300000000418"/>
    <s v="C-2201-0700-24"/>
    <s v="2. SEGURIDAD HUMANA Y JUSTICIA SOCIAL / 2. FORTALECIMIENTO Y DESARROLLO DE INFRAESTRUCTURA SOCIAL"/>
    <x v="1"/>
    <x v="14"/>
    <x v="15"/>
    <s v="Diseñar y aplicar una estrategia de difusión e intercambios de conocimientos derivados de los procesos de evaluación y gestión de conocimientos."/>
    <s v="ADQUIS. DE BYS"/>
    <s v="02"/>
    <s v="C-2201-0700-24-20203F-PENDIENTE-02"/>
    <s v="ADQUISICIÓN DE BIENES  Y SERVICIOS-SERVICIO DE EVALUACIÓN DE LAS ESTRATEGIAS EDUCATIVAS IMPLEMENTADAS EN LA EDUCACIÓN INICIAL, PREESCOLAR, BÁSICA Y MEDIA-FORTALECIMIENTO DE LAS CAPACIDADES TERRITORIALES PARA LA GESTIÓN EDUCATIVA CON ÉNFASIS EN ZONAS RURALES NACIONAL"/>
    <m/>
    <x v="1"/>
    <m/>
    <s v="VICEMINISTER. BASICA -"/>
    <s v="1800"/>
    <m/>
    <m/>
    <m/>
    <m/>
    <m/>
    <m/>
    <m/>
    <m/>
    <m/>
    <m/>
    <m/>
    <m/>
    <m/>
    <m/>
    <m/>
    <m/>
    <m/>
    <m/>
    <m/>
    <m/>
    <m/>
    <m/>
    <m/>
    <m/>
    <m/>
    <m/>
    <m/>
    <m/>
    <m/>
    <m/>
    <m/>
    <m/>
    <m/>
    <m/>
    <m/>
    <s v="Logistica"/>
    <s v="Desarrollo de estartegia de diálogo y producción de conocimientoa través de  encuentros de Poder Pedagógico Popular y Marketing de Maestros"/>
    <m/>
    <m/>
    <m/>
    <m/>
    <m/>
    <m/>
    <m/>
    <m/>
    <m/>
    <n v="1879312961"/>
    <s v="NO"/>
    <m/>
  </r>
  <r>
    <s v="TRANSVERSAL"/>
    <s v="Despacho Ministr@"/>
    <x v="14"/>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PLANEACIONFINA"/>
    <n v="1200"/>
    <m/>
    <m/>
    <m/>
    <m/>
    <m/>
    <m/>
    <m/>
    <m/>
    <m/>
    <m/>
    <m/>
    <m/>
    <m/>
    <m/>
    <m/>
    <m/>
    <m/>
    <m/>
    <m/>
    <m/>
    <m/>
    <m/>
    <m/>
    <m/>
    <m/>
    <m/>
    <m/>
    <m/>
    <m/>
    <m/>
    <m/>
    <m/>
    <m/>
    <n v="68"/>
    <m/>
    <s v="Servicios profesionales"/>
    <s v="LUIS JAIME PIÑEROS JIMÉNEZ"/>
    <m/>
    <m/>
    <m/>
    <m/>
    <m/>
    <m/>
    <m/>
    <m/>
    <n v="0"/>
    <n v="94937500"/>
    <s v="NO"/>
    <m/>
  </r>
  <r>
    <s v="TRANSVERSAL"/>
    <s v="Despacho Ministr@"/>
    <x v="15"/>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COMUNICACIONES"/>
    <n v="1100"/>
    <m/>
    <m/>
    <m/>
    <m/>
    <m/>
    <m/>
    <m/>
    <m/>
    <m/>
    <m/>
    <m/>
    <m/>
    <m/>
    <m/>
    <m/>
    <m/>
    <m/>
    <m/>
    <m/>
    <m/>
    <m/>
    <m/>
    <m/>
    <m/>
    <m/>
    <m/>
    <m/>
    <m/>
    <m/>
    <m/>
    <m/>
    <m/>
    <m/>
    <m/>
    <m/>
    <s v="Servicios profesionales"/>
    <s v="FOTÓGRAFO COMUNICACIONES PARA VPBM"/>
    <m/>
    <m/>
    <m/>
    <m/>
    <m/>
    <m/>
    <m/>
    <m/>
    <n v="0"/>
    <n v="62614638"/>
    <s v="NO"/>
    <m/>
  </r>
  <r>
    <s v="TRANSVERSAL"/>
    <s v="Despacho Ministr@"/>
    <x v="16"/>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m/>
    <m/>
    <m/>
    <m/>
    <m/>
    <m/>
    <m/>
    <m/>
    <m/>
    <m/>
    <m/>
    <m/>
    <m/>
    <m/>
    <m/>
    <m/>
    <m/>
    <m/>
    <m/>
    <m/>
    <m/>
    <m/>
    <m/>
    <m/>
    <m/>
    <m/>
    <m/>
    <m/>
    <m/>
    <m/>
    <m/>
    <m/>
    <m/>
    <m/>
    <m/>
    <m/>
    <m/>
    <s v="Otro tipo de gasto"/>
    <s v="Fábrica de Software - Apoyo a OAT"/>
    <m/>
    <m/>
    <m/>
    <m/>
    <m/>
    <m/>
    <m/>
    <m/>
    <n v="0"/>
    <n v="100000000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Creación de centros de interés en ciencia y tecnología"/>
    <s v=" "/>
    <m/>
    <n v="45383"/>
    <n v="8"/>
    <s v="Mes (es)"/>
    <s v="REGÍMEN ESPECIAL / CONVENIO APOYO ESAL"/>
    <s v="CONVENIO DE ASOCIACIÓN"/>
    <s v="PRESUPUESTO DE ENTIDAD NACIONAL"/>
    <n v="10105729349"/>
    <n v="10105729349"/>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Rediseñar el Portal colombia aprende  a traves de una estrategia de gestión de contenidos educativos digitales en el marco de la estrategia de REA - recursos educativos abiertos)"/>
    <s v=" "/>
    <m/>
    <n v="45383"/>
    <n v="8"/>
    <s v="Mes (es)"/>
    <s v="CONTRATACIÓN DIRECTA / DESARROLLO DE ACTIVIDADES CIENTÍFICAS Y TECNOLÓGICAS"/>
    <s v="CONTRATOS DE ACTIVIDAD CIENTÍFICA Y TEC"/>
    <s v="PRESUPUESTO DE ENTIDAD NACIONAL"/>
    <n v="1900000000"/>
    <n v="190000000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Realizar el fortalecimiento de la red de docentes de los centros de interés en articulación con el sector EDTECH, Gobierno de Corea, MinTIC y Minciencias"/>
    <s v=" "/>
    <m/>
    <n v="45383"/>
    <n v="8"/>
    <s v="Mes (es)"/>
    <s v="REGÍMEN ESPECIAL / CONVENIO APOYO ESAL"/>
    <s v="CONVENIO DE ASOCIACIÓN"/>
    <s v="PRESUPUESTO DE ENTIDAD NACIONAL"/>
    <n v="1200000000"/>
    <n v="120000000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CIÓN DE SERVICIOS PROFESIONALES PARA DESARROLLAR ESTRATEGIAS DE FOMENTO AL USO DE LAS TECNOLOGIAS EMERGENTES A TRAVÉS DEL PORTAL COLOMBIA APRENDE Y DE ACUERDO CON LAS APUESTAS ESTRATEGICAS DE LA OFICINA DE INNOVACIÓN EDUCATIVA"/>
    <s v=" "/>
    <m/>
    <n v="45292"/>
    <n v="8"/>
    <s v="Mes (es)"/>
    <s v="CONTRATACIÓN DIRECTA / SERVICIOS PROFESIONALES"/>
    <s v="PRESTACIÓN DE SERVICIOS PROFESIONALES"/>
    <s v="PRESUPUESTO DE ENTIDAD NACIONAL"/>
    <n v="58944284"/>
    <n v="58944284"/>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CIÓN DE SERVICIOS PROFESIONALES PARA REALIZAR EJERCICIOS DE PLANEACIÓN, FINANCIEROS Y  DE SEGUIMIENTO A LA GESTIÓN DE LA OFICINA DE INNOVACIÓN EDUCATIVA"/>
    <s v=" "/>
    <m/>
    <n v="45292"/>
    <n v="8"/>
    <s v="Mes (es)"/>
    <s v="CONTRATACIÓN DIRECTA / SERVICIOS PROFESIONALES"/>
    <s v="PRESTACIÓN DE SERVICIOS PROFESIONALES"/>
    <s v="PRESUPUESTO DE ENTIDAD NACIONAL"/>
    <n v="73995310"/>
    <n v="7399531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R SERVICIOS PROFESIONALES PARA  REALIZAR EL ACOMPAÑAMIENTO PEDAGOGICO, METODOLOGICO Y DIDACTIVO DE LAS APUESTAS ESTRATEGIAS DE OFICINA DE INNOVACIÓN EDUCATIVA CON USO DE NUEVAS TECNOLOGÍAS "/>
    <s v=" "/>
    <m/>
    <n v="45292"/>
    <n v="8"/>
    <s v="Mes (es)"/>
    <s v="CONTRATACIÓN DIRECTA / SERVICIOS PROFESIONALES"/>
    <s v="PRESTACIÓN DE SERVICIOS PROFESIONALES"/>
    <s v="PRESUPUESTO DE ENTIDAD NACIONAL"/>
    <n v="75672000"/>
    <n v="7567200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R SERVICIOS PROFESIONALES PARA LA REVISIÓN JURÍDICA DE LOS PROCESOS DERIVADOS DE ALIANZAS, MOU, CONTRATOS, CONVENIOS O DE OTRA ÍNDOLE EN TODAS SUS ETAPAS A CARGO DE LA OFICINA DE INNOVACIÓN EDUCATIVA CON USO DE NUEVAS TECNOLOGÍAS"/>
    <s v=" "/>
    <m/>
    <n v="45292"/>
    <n v="8"/>
    <s v="Mes (es)"/>
    <s v="CONTRATACIÓN DIRECTA / SERVICIOS PROFESIONALES"/>
    <s v="PRESTACIÓN DE SERVICIOS PROFESIONALES"/>
    <s v="PRESUPUESTO DE ENTIDAD NACIONAL"/>
    <n v="68861520"/>
    <n v="6886152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R SERVICIOS PROFESIONALES PARA DESARROLLAR LA ESTRATEGIA DE CENTROS DE INTERÉS Y REDES EN CIENCIA Y TECNOLOGÍA ACUERDO CON LAS APUESTAS ESTRATEGICAS DE LA OFICINA DE INNOVACIÓN EDUCATIVA"/>
    <s v=" "/>
    <m/>
    <n v="45292"/>
    <n v="8"/>
    <s v="Mes (es)"/>
    <s v="CONTRATACIÓN DIRECTA / SERVICIOS PROFESIONALES"/>
    <s v="PRESTACIÓN DE SERVICIOS PROFESIONALES"/>
    <s v="PRESUPUESTO DE ENTIDAD NACIONAL"/>
    <n v="75672000"/>
    <n v="7567200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R SERVICIOS PROFESIONALES PARA EL ACOMPAÑAMIENTO AL SANEAMIENTO, CREACIÓN Y DIFUSIÓN  DE CONTENIDOS EDUCATIVOS DEL PORTAL  COLOMBIA APRENDE DESDE  LA OFICINA DE INNOVACIÓN EDUCATIVA CON USO DE NUEVAS TECNOLOGÍAS."/>
    <s v=" "/>
    <m/>
    <n v="45292"/>
    <n v="8"/>
    <s v="Mes (es)"/>
    <s v="CONTRATACIÓN DIRECTA / SERVICIOS PROFESIONALES"/>
    <s v="PRESTACIÓN DE SERVICIOS PROFESIONALES"/>
    <s v="PRESUPUESTO DE ENTIDAD NACIONAL"/>
    <n v="38662548"/>
    <n v="38662548"/>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CIÓN DE SERVICIOS PROFESIONALES PARA GESTIONAR ALIANZAS PÚBLICO - PRIVADAS ESTRATÉGICAS QUE FORTALEZCAN LAS ACCIONES DE LA OFICINA DE INNOVACIÓN EDUCATIVA CON USO DE NUEVAS TECNOLOGÍAS A TRAVÉS DEL DESARROLLO DE INICIATIVAS Y PROYECTOS QUE CONTRIBUYAN EN BENEFICIO DE LA COMUNIDAD EDUCATIVA."/>
    <s v=" "/>
    <m/>
    <n v="45292"/>
    <n v="8"/>
    <s v="Mes (es)"/>
    <s v="CONTRATACIÓN DIRECTA / SERVICIOS PROFESIONALES"/>
    <s v="PRESTACIÓN DE SERVICIOS PROFESIONALES"/>
    <s v="PRESUPUESTO DE ENTIDAD NACIONAL"/>
    <n v="60557729"/>
    <n v="60557729"/>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PRESTAR SERVICIOS PROFESIONALES PARA LA CREACIÓN, DISEÑO DE PRODUCTOS GRÁFICOS Y DESARROLLO DE ESTRATEGIAS DIGITALES DE ACUERDO CON LA EXPERIENCIA DE USUARIOS DE LA OFICINA DE INNOVACIÓN EDUCATIVA CON USO DE NUEVAS TECNOLOGÍAS."/>
    <s v=" "/>
    <m/>
    <n v="45292"/>
    <n v="8"/>
    <s v="Mes (es)"/>
    <s v="CONTRATACIÓN DIRECTA / SERVICIOS PROFESIONALES"/>
    <s v="PRESTACIÓN DE SERVICIOS PROFESIONALES"/>
    <s v="PRESUPUESTO DE ENTIDAD NACIONAL"/>
    <n v="68861520"/>
    <n v="6886152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Servicios profesionales"/>
    <s v="Contratos OPS de septiembre a diciembre"/>
    <m/>
    <m/>
    <m/>
    <n v="4"/>
    <s v="Mes (es)"/>
    <s v="CONTRATACIÓN DIRECTA / SERVICIOS PROFESIONALES"/>
    <s v="PRESTACIÓN DE SERVICIOS PROFESIONALES"/>
    <s v="PRESUPUESTO DE ENTIDAD NACIONAL"/>
    <n v="253043740"/>
    <n v="25304374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Tiquetes"/>
    <s v="COMISIONES OFICINA"/>
    <s v=" "/>
    <m/>
    <n v="45292"/>
    <n v="12"/>
    <s v="Mes (es)"/>
    <s v="NA"/>
    <s v="OTROS          "/>
    <s v="PRESUPUESTO DE ENTIDAD NACIONAL"/>
    <n v="60000000"/>
    <n v="6000000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Viáticos"/>
    <s v="VIATICOS OFICINA"/>
    <s v=" "/>
    <m/>
    <n v="45292"/>
    <n v="12"/>
    <s v="Mes (es)"/>
    <s v="NA"/>
    <s v="OTROS          "/>
    <s v="PRESUPUESTO DE ENTIDAD NACIONAL"/>
    <n v="60000000"/>
    <n v="60000000"/>
    <s v="NO"/>
    <m/>
  </r>
  <r>
    <s v="TRANSVERSALES"/>
    <s v="Despacho Ministr@"/>
    <x v="17"/>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7"/>
    <x v="5"/>
    <x v="5"/>
    <s v="Prestar asistencia técnica y acompañamiento en la implementación de estrategias educativas que promuevan la innovación educativa"/>
    <s v="ADQUIS. DE BYS"/>
    <s v="02"/>
    <s v="C-2201-0700-20-20204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INNOVACIONEDUC - "/>
    <s v="1600"/>
    <m/>
    <m/>
    <m/>
    <m/>
    <m/>
    <m/>
    <m/>
    <m/>
    <m/>
    <m/>
    <m/>
    <m/>
    <m/>
    <m/>
    <m/>
    <m/>
    <m/>
    <m/>
    <m/>
    <m/>
    <m/>
    <m/>
    <m/>
    <m/>
    <m/>
    <m/>
    <m/>
    <m/>
    <m/>
    <m/>
    <m/>
    <m/>
    <m/>
    <m/>
    <m/>
    <s v="Logistica"/>
    <s v="LOGISTICA OFICINA"/>
    <s v=" "/>
    <m/>
    <n v="45292"/>
    <n v="12"/>
    <s v="Mes (es)"/>
    <s v="NA"/>
    <s v="OTROS          "/>
    <s v="PRESUPUESTO DE ENTIDAD NACIONAL"/>
    <n v="900000000"/>
    <n v="900000000"/>
    <s v="NO"/>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252"/>
    <m/>
    <s v="Servicios profesionales"/>
    <s v="PRESTAR SERVICIOS PROFESIONALES A LA SUBDIRECCIÓN DE GESTIÓN ADMINISTRATIVA EN LOS ASPECTOS TÉCNICOS Y TECNOLÓGICOS  EN EL MARCO DE LA OPERACIÓN LOGISTICA  REQUERIDA POR EL VICEMINISTERIO DE EDUCACIÓN PREESCOLAR BÁSICA Y MEDIA"/>
    <m/>
    <m/>
    <m/>
    <s v="5 meses"/>
    <m/>
    <s v="CONTRATACIÓN DIRECTA / SERVICIOS PROFESIONALES"/>
    <s v="PRESTACIÓN DE SERVICIOS PROFESIONALES"/>
    <n v="10"/>
    <n v="40989000"/>
    <n v="40989000"/>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319"/>
    <m/>
    <s v="Servicios profesionales"/>
    <s v="PRESTAR SERVICIOS PROFESIONALES A LA SUBDIRECCIÓN DE GESTION ADMINISTRATIVA PARA GESTIONAR LOS EVENTOS SOLICITADOS EN EL MARCO DE LA OPERACIÓN LOGISTICA Y EVENTOS REQUERIDOS POR LOS DIFERENTES DESPACHOS, DEPENDENCIAS Y OFICINAS DEL MINISTERIO DE EDUCACIÓN NACIONAL"/>
    <m/>
    <m/>
    <m/>
    <s v="8 meses"/>
    <m/>
    <s v="CONTRATACIÓN DIRECTA / SERVICIOS PROFESIONALES"/>
    <s v="PRESTACIÓN DE SERVICIOS PROFESIONALES"/>
    <n v="10"/>
    <n v="32215710"/>
    <n v="32215710"/>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320"/>
    <m/>
    <s v="Servicios profesionales"/>
    <s v="PRESTAR SERVICIOS PROFESIONALES A LA SUBDIRECCIÓN DE GESTION ADMINISTRATIVA PARA DESARROLLAR LAS ACTIVIDADES FINANCIERAS  EN EL MARCO DE LA  OPERACIÓN LOGISTICA Y EVENTOS REQUERIDOS POR EL VICEMINISTERIO DE EDUCACIÓN PREESCOLAR BÁSICA Y MEDIA"/>
    <m/>
    <m/>
    <m/>
    <s v="8 meses"/>
    <m/>
    <s v="CONTRATACIÓN DIRECTA / SERVICIOS PROFESIONALES"/>
    <s v="PRESTACIÓN DE SERVICIOS PROFESIONALES"/>
    <n v="10"/>
    <n v="52599904"/>
    <n v="52599904"/>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321"/>
    <m/>
    <s v="Servicios profesionales"/>
    <s v="PRESTAR SERVICIOS PROFESIONALES A LA SUBDIRECCIÓN DE GESTION ADMINISTRATIVA PARA DESARROLLAR LAS ACTIVIDADES FINANCIERAS  EN EL MARCO DE LA  OPERACIÓN LOGISTICA Y EVENTOS REQUERIDOS POR LOS DESPACHOS DEL MINISTERIO Y OFICINAS ASESORAS"/>
    <m/>
    <m/>
    <m/>
    <s v="8 meses"/>
    <m/>
    <s v="CONTRATACIÓN DIRECTA / SERVICIOS PROFESIONALES"/>
    <s v="PRESTACIÓN DE SERVICIOS PROFESIONALES"/>
    <n v="10"/>
    <n v="52599904"/>
    <n v="52599904"/>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322"/>
    <m/>
    <s v="Servicios profesionales"/>
    <s v="PRESTAR SERVICIOS PROFESIONALES A LA SUBDIRECCIÓN DE GESTION ADMINISTRATIVA PARA DESARROLLAR LAS ACTIVIDADES TRIBUTARIAS, FINANCIERAS Y  DE SEGUIMIENTO QUE GARANTICEN LA CORRECTA EJECUCIÓN Y LEGALIZACIÓN  DE LOS CONTRATOS SUSCRITOS EN  EL MARCO DE LA OPERACIÓN LOGISTICA Y EVENTOS ESPECIALMENTE LOS REQUERIDOS POR EL VICEMINISTERIO DE EDUCACION PREESCOLAR BÁSICA Y MEDIA"/>
    <m/>
    <m/>
    <m/>
    <s v="8 meses"/>
    <m/>
    <s v="CONTRATACIÓN DIRECTA / SERVICIOS PROFESIONALES"/>
    <s v="PRESTACIÓN DE SERVICIOS PROFESIONALES"/>
    <n v="10"/>
    <n v="70297056"/>
    <n v="70297056"/>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323"/>
    <m/>
    <s v="Servicios profesionales"/>
    <s v="PRESTAR SERVICIOS PROFESIONALES A LA SUBDIRECCIÓN DE GESTION ADMINISTRATIVA PARA GESTIONAR LOS ASUNTOS ADMINISTRATIVOS,  ELABORACIÓN DE INFORMES, REPORTES E INDICADORES EN EL MARCO DE LA  OPERACIÓN LOGISTICA Y EVENTOS ESPECIALMENTE DEL VICEMINISTERIO DE PREESCOLAR BÁSICA Y MEDIA"/>
    <m/>
    <m/>
    <m/>
    <s v="8 meses"/>
    <m/>
    <s v="CONTRATACIÓN DIRECTA / SERVICIOS PROFESIONALES"/>
    <s v="PRESTACIÓN DE SERVICIOS PROFESIONALES"/>
    <n v="10"/>
    <n v="34363424"/>
    <n v="34363424"/>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324"/>
    <m/>
    <s v="Servicios profesionales"/>
    <s v="PRESTAR SERVICIOS PROFESIONALES A LA SUBDIRECCIÓN DE GESTION ADMINISTRATIVA PARA DESARROLLAR LAS ACTIVIDADES FINANCIERAS  EN EL MARCO DE LA  OPERACIÓN LOGISTICA Y EVENTOS REQUERIDOS POR EL VICEMINISTERIO DE EDUCACIÓN PREESCOLAR BÁSICA Y MEDIA"/>
    <m/>
    <m/>
    <m/>
    <s v="8 meses"/>
    <m/>
    <s v="CONTRATACIÓN DIRECTA / SERVICIOS PROFESIONALES"/>
    <s v="PRESTACIÓN DE SERVICIOS PROFESIONALES"/>
    <n v="10"/>
    <n v="52599904"/>
    <n v="52599904"/>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s v="325"/>
    <m/>
    <s v="Servicios profesionales"/>
    <s v="PRESTAR SERVICIOS PROFESIONALES A LA SUBDIRECCIÓN DE GESTION ADMINISTRATIVA PARA GESTIONAR LOS EVENTOS SOLICITADOS  EN EL MARCO DE LA  OPERACIÓN LOGISTICA Y EVENTOS REQUERIDOS POR EL VICEMINISTERIO DE EDUCACIÓN PREESCOLAR BÁSICA Y MEDIA"/>
    <m/>
    <m/>
    <m/>
    <s v="8 meses"/>
    <m/>
    <s v="CONTRATACIÓN DIRECTA / SERVICIOS PROFESIONALES"/>
    <s v="PRESTACIÓN DE SERVICIOS PROFESIONALES"/>
    <n v="10"/>
    <n v="34363424"/>
    <n v="34363424"/>
    <m/>
    <m/>
  </r>
  <r>
    <s v="Secretaria General"/>
    <s v="Secretaría General"/>
    <x v="18"/>
    <x v="6"/>
    <x v="14"/>
    <x v="1"/>
    <s v="TRANSFORMACIÓN  DE LA EDUCACIÓN INICIAL, PREESCOLAR, BÁSICA Y MEDIA CON ENFOQUE INTEGRAL PARA LA REDUCCIÓN DE DESIGUALDADES Y CONSTRUCCIÓN DE LA PAZ  NACIONAL"/>
    <n v="202300000000245"/>
    <s v="C-2201-0700-20"/>
    <s v="2. SEGURIDAD HUMANA Y JUSTICIA SOCIAL / B. ALFABETIZACIÓN Y APROPIACIÓN DIGITAL COMO MOTOR DE OPORTUNIDADES PARA LA IGUALDAD"/>
    <x v="2"/>
    <x v="5"/>
    <x v="5"/>
    <s v="Prestar asistencia técnica y acompañamiento en la implementación de estrategias educativas que promuevan la innovación educativa"/>
    <s v="ADQUIS. DE BYS"/>
    <s v="02"/>
    <s v="C-2201-0700-20-20203B-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SUBDIRECCIÓN DE GESTIÓN ADMINISTRATIVA)"/>
    <s v="PENDIENTE"/>
    <m/>
    <m/>
    <m/>
    <m/>
    <m/>
    <m/>
    <m/>
    <m/>
    <m/>
    <m/>
    <m/>
    <m/>
    <m/>
    <m/>
    <m/>
    <m/>
    <m/>
    <m/>
    <m/>
    <m/>
    <m/>
    <m/>
    <m/>
    <m/>
    <m/>
    <m/>
    <m/>
    <m/>
    <m/>
    <m/>
    <m/>
    <m/>
    <m/>
    <m/>
    <m/>
    <s v="Servicios profesionales"/>
    <s v="PRESTAR SERVICIOS PROFESIONALES A LA SUBDIRECCIÓN DE GESTION ADMINISTRATIVA PARA GESTIONAR LOS EVENTOS SOLICITADOS  EN EL MARCO DE LA  OPERACIÓN LOGISTICA Y EVENTOS REQUERIDOS POR EL VICEMINISTERIO DE EDUCACIÓN PREESCOLAR BÁSICA Y MEDIA"/>
    <m/>
    <m/>
    <m/>
    <m/>
    <m/>
    <s v="CONTRATACIÓN DIRECTA / SERVICIOS PROFESIONALES"/>
    <m/>
    <m/>
    <n v="108500000"/>
    <n v="108500000"/>
    <m/>
    <m/>
  </r>
  <r>
    <s v="TRANSVERSAL"/>
    <s v="Despacho Ministr@"/>
    <x v="19"/>
    <x v="8"/>
    <x v="16"/>
    <x v="3"/>
    <s v="FORTALECIMIENTO DE LAS CAPACIDADES Y CONDICIONES DE BIENESTAR QUE DIGNIFIQUEN LA LABOR DOCENTE EN EDUCACIÓN INICIAL, PREESCOLAR, BÁSICA Y MEDIA.   NACIONAL"/>
    <n v="202300000000419"/>
    <s v="C-2201-0700-23"/>
    <s v="2. SEGURIDAD HUMANA Y JUSTICIA SOCIAL / C. DIGNIFICACIÓN, FORMACIÓN Y DESARROLLO DE LA PROFESIÓN DOCENTE PARA UNA EDUCACIÓN DE CALIDAD"/>
    <x v="4"/>
    <x v="21"/>
    <x v="5"/>
    <s v="Realizar seguimiento a la ejecución de los recursos del Sistema de Prestaciones sociales del Magisterio"/>
    <s v="ADQUIS. DE BYS"/>
    <s v="02"/>
    <s v="C-2201-0700-23-20203C-2201089-02"/>
    <s v="ADQUIS. DE BYS-SERVICIO DE ASISTENCIA TÉCNICA EN EDUCACIÓN INICIAL, PREESCOLAR, BÁSICA Y MEDIA.-TRANSFORMACIÓN  DE LA EDUCACIÓN INICIAL, PREESCOLAR, BÁSICA Y MEDIA CON ENFOQUE INTEGRAL PARA LA REDUCCIÓN DE DESIGUALDADES Y CONSTRUCCIÓN DE LA PAZ  NACIONAL"/>
    <s v="ADQUIS. DE BYS - SERVICIO DE ASISTENCIA TÉCNICA EN EDUCACIÓN INICIAL, PREESCOLAR, BÁSICA Y MEDIA. - 2. SEGURIDAD HUMANA Y JUSTICIA SOCIAL / B. ALFABETIZACIÓN Y APROPIACIÓN DIGITAL COMO MOTOR DE OPORTUNIDADES PARA LA IGUALDAD"/>
    <x v="1"/>
    <m/>
    <s v="OFIC. ASESORJURIDICA"/>
    <n v="1300"/>
    <m/>
    <m/>
    <m/>
    <m/>
    <m/>
    <m/>
    <m/>
    <m/>
    <m/>
    <m/>
    <m/>
    <m/>
    <m/>
    <m/>
    <m/>
    <m/>
    <m/>
    <m/>
    <m/>
    <m/>
    <m/>
    <m/>
    <m/>
    <m/>
    <m/>
    <m/>
    <m/>
    <m/>
    <m/>
    <m/>
    <m/>
    <m/>
    <m/>
    <m/>
    <m/>
    <s v="Otro tipo de gasto"/>
    <s v="Contrato con Lupa Jurídica"/>
    <m/>
    <m/>
    <m/>
    <m/>
    <m/>
    <m/>
    <m/>
    <m/>
    <m/>
    <n v="1500000000"/>
    <m/>
    <m/>
  </r>
  <r>
    <s v="VPBM"/>
    <s v="Dirección de Primera Infancia"/>
    <x v="7"/>
    <x v="1"/>
    <x v="1"/>
    <x v="2"/>
    <s v="FORTALECIMIENTO DE LAS CAPACIDADES TERRITORIALES PARA LA GESTIÓN EDUCATIVA CON ÉNFASIS EN ZONAS RURALES NACIONAL"/>
    <n v="202300000000418"/>
    <s v="C-2201-0700-24"/>
    <s v="2. SEGURIDAD HUMANA Y JUSTICIA SOCIAL / A. PRIMERA INFANCIA FELIZ Y PROTEGIDA"/>
    <x v="6"/>
    <x v="13"/>
    <x v="9"/>
    <s v="Acompañar a Establecimientos Educativos en la ampliación y cualificación de la educación inicial,  en territorios rurales y rurales dispersos. "/>
    <s v="ADQUIS. DE BYS"/>
    <s v="02"/>
    <s v="C-2201-0700-24-20203A-2201037-02"/>
    <s v="ADQUISICIÓN DE BIENES  Y SERVICIOS-SERVICIO DE EVALUACIÓN DE LAS ESTRATEGIAS EDUCATIVAS IMPLEMENTADAS EN LA EDUCACIÓN INICIAL, PREESCOLAR, BÁSICA Y MEDIA-FORTALECIMIENTO DE LAS CAPACIDADES TERRITORIALES PARA LA GESTIÓN EDUCATIVA CON ÉNFASIS EN ZONAS RURALES NACIONAL"/>
    <m/>
    <x v="1"/>
    <m/>
    <m/>
    <s v="1800"/>
    <m/>
    <m/>
    <s v="Logistica"/>
    <s v="Desarrollo de estartegia de diálogo y producción de conocimientoa través de  encuentros de Poder Pedagógico Popular y Marketing de Maestros"/>
    <m/>
    <m/>
    <m/>
    <m/>
    <m/>
    <m/>
    <m/>
    <m/>
    <m/>
    <n v="1879312961"/>
    <s v="NO"/>
    <m/>
    <m/>
    <s v="D_VPBM"/>
    <s v="Eje_E_2"/>
    <s v="C_2201_0700_20"/>
    <s v="VICEMINISTER. BASICA -"/>
    <s v="1800"/>
    <s v="COORDINACION OFERTA INTERSECTORIAL"/>
    <s v="COORDINACION OFERTA INTERSECTORIAL"/>
    <s v="03"/>
    <s v="VICEMINISTER. BASICA -"/>
    <n v="18"/>
    <m/>
    <m/>
    <m/>
    <m/>
    <m/>
    <m/>
    <m/>
    <m/>
    <s v="Otro tipo de gasto"/>
    <s v="Recursos pendientes de distribuir y para trasladar al proyecto de PPP para el programa de becas"/>
    <m/>
    <m/>
    <m/>
    <m/>
    <m/>
    <m/>
    <m/>
    <m/>
    <n v="0"/>
    <n v="25942587804.5"/>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2"/>
    <x v="2"/>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3"/>
    <x v="3"/>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3"/>
    <x v="3"/>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Impulsar  las acciones que conlleven a la permanencia en la educación superior de grupos poblacionales específicos."/>
    <x v="1"/>
    <x v="1"/>
  </r>
  <r>
    <x v="0"/>
    <s v="Apoyo para fomentar el acceso con calidad a la educación superior a través de incentivos a la demanda en Colombia   Nacional"/>
    <s v="Ampliar el acceso a la educación superior de grupos poblacionales específicos."/>
    <x v="0"/>
    <x v="0"/>
  </r>
  <r>
    <x v="0"/>
    <s v="Apoyo para fomentar el acceso con calidad a la educación superior a través de incentivos a la demanda en Colombia   Nacional"/>
    <s v="Ampliar el acceso a la educación superior de grupos poblacionales específicos."/>
    <x v="0"/>
    <x v="0"/>
  </r>
  <r>
    <x v="1"/>
    <s v="Mejoramiento de las condiciones de infraestructura de las instituciones de educación superior públicas  Nacional"/>
    <s v="Fortalecer la capacidad para la formulación, estructuración y seguimiento  de proyectos de infraestructura en IES públicas"/>
    <x v="4"/>
    <x v="4"/>
  </r>
  <r>
    <x v="1"/>
    <s v="Mejoramiento de las condiciones de infraestructura de las instituciones de educación superior públicas  Nacional"/>
    <s v="Aumentar la capacidad financiera y operativa del sector educativo para atender las necesidades de los territorios en educación superior con condiciones de calidad, pertinencia y accesibilidad"/>
    <x v="5"/>
    <x v="5"/>
  </r>
  <r>
    <x v="1"/>
    <s v="Mejoramiento de las condiciones de infraestructura de las instituciones de educación superior públicas  Nacional"/>
    <s v="Fortalecer la capacidad para la formulación, estructuración y seguimiento  de proyectos de infraestructura en IES públicas"/>
    <x v="4"/>
    <x v="4"/>
  </r>
  <r>
    <x v="1"/>
    <s v="Mejoramiento de las condiciones de infraestructura de las instituciones de educación superior públicas  Nacional"/>
    <s v="Aumentar la capacidad financiera y operativa del sector educativo para atender las necesidades de los territorios en educación superior con condiciones de calidad, pertinencia y accesibilidad"/>
    <x v="5"/>
    <x v="5"/>
  </r>
  <r>
    <x v="1"/>
    <s v="Mejoramiento de las condiciones de infraestructura de las instituciones de educación superior públicas  Nacional"/>
    <s v="Fortalecer la capacidad para la formulación, estructuración y seguimiento  de proyectos de infraestructura en IES públicas"/>
    <x v="4"/>
    <x v="4"/>
  </r>
  <r>
    <x v="1"/>
    <s v="Mejoramiento de las condiciones de infraestructura de las instituciones de educación superior públicas  Nacional"/>
    <s v="Aumentar la capacidad financiera y operativa del sector educativo para atender las necesidades de los territorios en educación superior con condiciones de calidad, pertinencia y accesibilidad"/>
    <x v="5"/>
    <x v="5"/>
  </r>
  <r>
    <x v="1"/>
    <s v="Mejoramiento de las condiciones de infraestructura de las instituciones de educación superior públicas  Nacional"/>
    <s v="Fortalecer la capacidad para la formulación, estructuración y seguimiento  de proyectos de infraestructura en IES públicas"/>
    <x v="4"/>
    <x v="4"/>
  </r>
  <r>
    <x v="1"/>
    <s v="Mejoramiento de las condiciones de infraestructura de las instituciones de educación superior públicas  Nacional"/>
    <s v="Fortalecer la capacidad para la formulación, estructuración y seguimiento  de proyectos de infraestructura en IES públicas"/>
    <x v="4"/>
    <x v="4"/>
  </r>
  <r>
    <x v="1"/>
    <s v="Mejoramiento de las condiciones de infraestructura de las instituciones de educación superior públicas  Nacional"/>
    <s v="Aumentar la capacidad financiera y operativa del sector educativo para atender las necesidades de los territorios en educación superior con condiciones de calidad, pertinencia y accesibilidad"/>
    <x v="5"/>
    <x v="5"/>
  </r>
  <r>
    <x v="2"/>
    <s v="Fortalecimiento de las Universidades Estatales - Estampilla pro Universidad Ley 1697 de 2013  Nacional"/>
    <s v="Generar fuentes de financiación de las Universidades Estatales"/>
    <x v="5"/>
    <x v="6"/>
  </r>
  <r>
    <x v="2"/>
    <s v="Fortalecimiento de las Universidades Estatales - Estampilla pro Universidad Ley 1697 de 2013  Nacional"/>
    <s v="Generar fuentes de financiación de las Universidades Estatales"/>
    <x v="5"/>
    <x v="6"/>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6"/>
    <x v="7"/>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7"/>
    <x v="8"/>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8"/>
    <x v="9"/>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8"/>
    <x v="10"/>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8"/>
    <x v="9"/>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8"/>
    <x v="9"/>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7"/>
    <x v="8"/>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8"/>
    <x v="10"/>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9"/>
    <x v="11"/>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7"/>
    <x v="8"/>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6"/>
    <x v="7"/>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8"/>
    <x v="10"/>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8"/>
    <x v="10"/>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9"/>
    <x v="11"/>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10"/>
    <x v="12"/>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11"/>
    <x v="13"/>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9"/>
    <x v="11"/>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7"/>
    <x v="8"/>
  </r>
  <r>
    <x v="3"/>
    <s v="Fortalecimiento de las capacidades territoriales para la transformación educativa con énfasis en zonas rurales  Nacional"/>
    <s v="Acompañar y atender de manera integral a las comunidades indígenas, afrodescendientes, raizales y palenqueras."/>
    <x v="8"/>
    <x v="14"/>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8"/>
    <x v="9"/>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11"/>
    <x v="13"/>
  </r>
  <r>
    <x v="3"/>
    <s v="Fortalecimiento de las capacidades territoriales para la transformación educativa con énfasis en zonas rurales  Nacional"/>
    <s v="Fortalecer en las zonas rurales las condiciones para que niños, niñas, adolescentes, jóvenes y adultos cuenten con educación de calidad y pertinencia bajo una perspectiva de integralidad."/>
    <x v="10"/>
    <x v="12"/>
  </r>
  <r>
    <x v="3"/>
    <s v="Fortalecimiento de las capacidades territoriales para la transformación educativa con énfasis en zonas rurales  Nacional"/>
    <s v="Acompañar y atender de manera integral a las comunidades indígenas, afrodescendientes, raizales y palenqueras."/>
    <x v="8"/>
    <x v="14"/>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8"/>
    <x v="9"/>
  </r>
  <r>
    <x v="3"/>
    <s v="Fortalecimiento de las capacidades territoriales para la transformación educativa con énfasis en zonas rurales  Nacional"/>
    <s v="Acompañar y atender de manera integral a las comunidades indígenas, afrodescendientes, raizales y palenqueras."/>
    <x v="8"/>
    <x v="14"/>
  </r>
  <r>
    <x v="3"/>
    <s v="Fortalecimiento de las capacidades territoriales para la transformación educativa con énfasis en zonas rurales  Nacional"/>
    <s v="Fortalecer y acompañar de forma diferenciada a los territorios en la gestión de la educación con apoyo en alianzas público-populares, intersectoriales y con las familias."/>
    <x v="7"/>
    <x v="8"/>
  </r>
  <r>
    <x v="4"/>
    <s v="Fortalecimiento de las estrategias de fomento al acceso de la educación superior con un enfoque regional y cierre de brechas  Nacional"/>
    <s v="Fortalecer el sistema de aseguramiento de la calidad de la educación superior para facilitar la innovación y la pertinencia académica"/>
    <x v="4"/>
    <x v="15"/>
  </r>
  <r>
    <x v="4"/>
    <s v="Fortalecimiento de las estrategias de fomento al acceso de la educación superior con un enfoque regional y cierre de brechas  Nacional"/>
    <s v="Fortalecer las estrategias de internacionalización de la educación superior"/>
    <x v="12"/>
    <x v="16"/>
  </r>
  <r>
    <x v="4"/>
    <s v="Fortalecimiento de las estrategias de fomento al acceso de la educación superior con un enfoque regional y cierre de brechas  Nacional"/>
    <s v="Desarrollar acciones con enfoque de educación inclusiva e intercultural orientadas a garantizar el acceso, permanencia y condiciones de calidad a grupos poblacionales de especial protección constitucional."/>
    <x v="13"/>
    <x v="17"/>
  </r>
  <r>
    <x v="4"/>
    <s v="Fortalecimiento de las estrategias de fomento al acceso de la educación superior con un enfoque regional y cierre de brechas  Nacional"/>
    <s v="Fortalecer el sistema de aseguramiento de la calidad de la educación superior para facilitar la innovación y la pertinencia académica"/>
    <x v="4"/>
    <x v="15"/>
  </r>
  <r>
    <x v="4"/>
    <s v="Fortalecimiento de las estrategias de fomento al acceso de la educación superior con un enfoque regional y cierre de brechas  Nacional"/>
    <s v="Fortalecer el sistema de aseguramiento de la calidad de la educación superior para facilitar la innovación y la pertinencia académica"/>
    <x v="4"/>
    <x v="15"/>
  </r>
  <r>
    <x v="4"/>
    <s v="Fortalecimiento de las estrategias de fomento al acceso de la educación superior con un enfoque regional y cierre de brechas  Nacional"/>
    <s v="Desarrollar acciones con enfoque de educación inclusiva e intercultural orientadas a garantizar el acceso, permanencia y condiciones de calidad a grupos poblacionales de especial protección constitucional."/>
    <x v="13"/>
    <x v="17"/>
  </r>
  <r>
    <x v="4"/>
    <s v="Fortalecimiento de las estrategias de fomento al acceso de la educación superior con un enfoque regional y cierre de brechas  Nacional"/>
    <s v="Fortalecer el proceso de gestión  de la información en la educación superior e implementar nuevos requerimientos acordes con las necesidades del sector"/>
    <x v="14"/>
    <x v="18"/>
  </r>
  <r>
    <x v="4"/>
    <s v="Fortalecimiento de las estrategias de fomento al acceso de la educación superior con un enfoque regional y cierre de brechas  Nacional"/>
    <s v="Implementar estrategias de ampliación de cobertura y aumento de tasa de tránsito a la educación superior con enfoque regional, rural y rurales dispersos"/>
    <x v="15"/>
    <x v="19"/>
  </r>
  <r>
    <x v="4"/>
    <s v="Fortalecimiento de las estrategias de fomento al acceso de la educación superior con un enfoque regional y cierre de brechas  Nacional"/>
    <s v="Fortalecer las estrategias de internacionalización de la educación superior"/>
    <x v="12"/>
    <x v="16"/>
  </r>
  <r>
    <x v="4"/>
    <s v="Fortalecimiento de las estrategias de fomento al acceso de la educación superior con un enfoque regional y cierre de brechas  Nacional"/>
    <s v="Implementar estrategias de ampliación de cobertura y aumento de tasa de tránsito a la educación superior con enfoque regional, rural y rurales dispersos"/>
    <x v="15"/>
    <x v="19"/>
  </r>
  <r>
    <x v="4"/>
    <s v="Fortalecimiento de las estrategias de fomento al acceso de la educación superior con un enfoque regional y cierre de brechas  Nacional"/>
    <s v="Implementar estrategias de ampliación de cobertura y aumento de tasa de tránsito a la educación superior con enfoque regional, rural y rurales dispersos"/>
    <x v="15"/>
    <x v="19"/>
  </r>
  <r>
    <x v="4"/>
    <s v="Fortalecimiento de las estrategias de fomento al acceso de la educación superior con un enfoque regional y cierre de brechas  Nacional"/>
    <s v="Desarrollar acciones con enfoque de educación inclusiva e intercultural orientadas a garantizar el acceso, permanencia y condiciones de calidad a grupos poblacionales de especial protección constitucional."/>
    <x v="13"/>
    <x v="17"/>
  </r>
  <r>
    <x v="4"/>
    <s v="Fortalecimiento de las estrategias de fomento al acceso de la educación superior con un enfoque regional y cierre de brechas  Nacional"/>
    <s v="Fortalecer el proceso de gestión  de la información en la educación superior e implementar nuevos requerimientos acordes con las necesidades del sector"/>
    <x v="14"/>
    <x v="18"/>
  </r>
  <r>
    <x v="4"/>
    <s v="Fortalecimiento de las estrategias de fomento al acceso de la educación superior con un enfoque regional y cierre de brechas  Nacional"/>
    <s v="Fortalecer el sistema de aseguramiento de la calidad de la educación superior para facilitar la innovación y la pertinencia académica"/>
    <x v="4"/>
    <x v="15"/>
  </r>
  <r>
    <x v="4"/>
    <s v="Fortalecimiento de las estrategias de fomento al acceso de la educación superior con un enfoque regional y cierre de brechas  Nacional"/>
    <s v="Desarrollar acciones con enfoque de educación inclusiva e intercultural orientadas a garantizar el acceso, permanencia y condiciones de calidad a grupos poblacionales de especial protección constitucional."/>
    <x v="13"/>
    <x v="17"/>
  </r>
  <r>
    <x v="5"/>
    <s v="Fortalecimiento  de las capacidades y condiciones de bienestar para dignificar la labor docente en educación inicial, preescolar, básica y media.  Nacional"/>
    <s v="Conseguir acuerdos ambiciosos entre familia, sociedad y Estado para ser corresponsables de la educación."/>
    <x v="16"/>
    <x v="20"/>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1"/>
    <x v="21"/>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7"/>
    <x v="22"/>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7"/>
    <x v="22"/>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7"/>
    <x v="22"/>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7"/>
    <x v="22"/>
  </r>
  <r>
    <x v="5"/>
    <s v="Fortalecimiento  de las capacidades y condiciones de bienestar para dignificar la labor docente en educación inicial, preescolar, básica y media.  Nacional"/>
    <s v="Implementar la estrategia integral de atención y bienestar docente."/>
    <x v="8"/>
    <x v="23"/>
  </r>
  <r>
    <x v="5"/>
    <s v="Fortalecimiento  de las capacidades y condiciones de bienestar para dignificar la labor docente en educación inicial, preescolar, básica y media.  Nacional"/>
    <s v="Implementar la estrategia integral de atención y bienestar docente."/>
    <x v="8"/>
    <x v="23"/>
  </r>
  <r>
    <x v="5"/>
    <s v="Fortalecimiento  de las capacidades y condiciones de bienestar para dignificar la labor docente en educación inicial, preescolar, básica y media.  Nacional"/>
    <s v="Mejorar el uso y seguimiento de los recursos humanos del sector educativo"/>
    <x v="18"/>
    <x v="24"/>
  </r>
  <r>
    <x v="5"/>
    <s v="Fortalecimiento  de las capacidades y condiciones de bienestar para dignificar la labor docente en educación inicial, preescolar, básica y media.  Nacional"/>
    <s v="Conseguir acuerdos ambiciosos entre familia, sociedad y Estado para ser corresponsables de la educación."/>
    <x v="16"/>
    <x v="20"/>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7"/>
    <x v="22"/>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7"/>
    <x v="22"/>
  </r>
  <r>
    <x v="5"/>
    <s v="Fortalecimiento  de las capacidades y condiciones de bienestar para dignificar la labor docente en educación inicial, preescolar, básica y media.  Nacional"/>
    <s v="Implementar la estrategia integral de atención y bienestar docente."/>
    <x v="8"/>
    <x v="23"/>
  </r>
  <r>
    <x v="5"/>
    <s v="Fortalecimiento  de las capacidades y condiciones de bienestar para dignificar la labor docente en educación inicial, preescolar, básica y media.  Nacional"/>
    <s v="Conseguir acuerdos ambiciosos entre familia, sociedad y Estado para ser corresponsables de la educación."/>
    <x v="16"/>
    <x v="20"/>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7"/>
    <x v="22"/>
  </r>
  <r>
    <x v="5"/>
    <s v="Fortalecimiento  de las capacidades y condiciones de bienestar para dignificar la labor docente en educación inicial, preescolar, básica y media.  Nacional"/>
    <s v="Mejorar el uso y seguimiento de los recursos humanos del sector educativo"/>
    <x v="18"/>
    <x v="24"/>
  </r>
  <r>
    <x v="5"/>
    <s v="Fortalecimiento  de las capacidades y condiciones de bienestar para dignificar la labor docente en educación inicial, preescolar, básica y media.  Nacional"/>
    <s v="Mejorar el uso y seguimiento de los recursos humanos del sector educativo"/>
    <x v="18"/>
    <x v="24"/>
  </r>
  <r>
    <x v="5"/>
    <s v="Fortalecimiento  de las capacidades y condiciones de bienestar para dignificar la labor docente en educación inicial, preescolar, básica y media.  Nacional"/>
    <s v="Mejorar modelos, estrategias, prácticas y capacidades pedagógicas de los docentes para una educación que responda a las necesidades de la comunidad educativa e impacte en el cierre de inequidades."/>
    <x v="11"/>
    <x v="21"/>
  </r>
  <r>
    <x v="5"/>
    <s v="Fortalecimiento  de las capacidades y condiciones de bienestar para dignificar la labor docente en educación inicial, preescolar, básica y media.  Nacional"/>
    <s v="Mejorar el uso y seguimiento de los recursos humanos del sector educativo"/>
    <x v="18"/>
    <x v="24"/>
  </r>
  <r>
    <x v="6"/>
    <s v="Transformación  de la educación inicial, preescolar, básica y media con enfoque integral para la reducción de desigualdades y construcción de la paz  Nacional"/>
    <s v="Consolidar un esquema de evaluación integral para el mejoramiento de la calidad educativa."/>
    <x v="11"/>
    <x v="25"/>
  </r>
  <r>
    <x v="6"/>
    <s v="Transformación  de la educación inicial, preescolar, básica y media con enfoque integral para la reducción de desigualdades y construcción de la paz  Nacional"/>
    <s v="Actualizar los currículos escolares orientados a potenciar la formación integral"/>
    <x v="19"/>
    <x v="26"/>
  </r>
  <r>
    <x v="6"/>
    <s v="Transformación  de la educación inicial, preescolar, básica y media con enfoque integral para la reducción de desigualdades y construcción de la paz  Nacional"/>
    <s v="Actualizar los currículos escolares orientados a potenciar la formación integral"/>
    <x v="8"/>
    <x v="27"/>
  </r>
  <r>
    <x v="6"/>
    <s v="Transformación  de la educación inicial, preescolar, básica y media con enfoque integral para la reducción de desigualdades y construcción de la paz  Nacional"/>
    <s v="Mejorar ambientes de aprendizaje con recursos y materiales educativos"/>
    <x v="20"/>
    <x v="28"/>
  </r>
  <r>
    <x v="6"/>
    <s v="Transformación  de la educación inicial, preescolar, básica y media con enfoque integral para la reducción de desigualdades y construcción de la paz  Nacional"/>
    <s v="Mejorar ambientes de aprendizaje con recursos y materiales educativos"/>
    <x v="20"/>
    <x v="28"/>
  </r>
  <r>
    <x v="6"/>
    <s v="Transformación  de la educación inicial, preescolar, básica y media con enfoque integral para la reducción de desigualdades y construcción de la paz  Nacional"/>
    <s v="Consolidar estrategias que permitan la articulación entre de la educación media y la educación superior como oportunidad para las juventudes y sus proyectos de vida."/>
    <x v="9"/>
    <x v="29"/>
  </r>
  <r>
    <x v="6"/>
    <s v="Transformación  de la educación inicial, preescolar, básica y media con enfoque integral para la reducción de desigualdades y construcción de la paz  Nacional"/>
    <s v="Consolidar estrategias que permitan la articulación entre de la educación media y la educación superior como oportunidad para las juventudes y sus proyectos de vida."/>
    <x v="8"/>
    <x v="30"/>
  </r>
  <r>
    <x v="6"/>
    <s v="Transformación  de la educación inicial, preescolar, básica y media con enfoque integral para la reducción de desigualdades y construcción de la paz  Nacional"/>
    <s v="Consolidar estrategias que permitan la articulación entre de la educación media y la educación superior como oportunidad para las juventudes y sus proyectos de vida."/>
    <x v="9"/>
    <x v="29"/>
  </r>
  <r>
    <x v="6"/>
    <s v="Transformación  de la educación inicial, preescolar, básica y media con enfoque integral para la reducción de desigualdades y construcción de la paz  Nacional"/>
    <s v="Actualizar los currículos escolares orientados a potenciar la formación integral"/>
    <x v="9"/>
    <x v="11"/>
  </r>
  <r>
    <x v="6"/>
    <s v="Transformación  de la educación inicial, preescolar, básica y media con enfoque integral para la reducción de desigualdades y construcción de la paz  Nacional"/>
    <s v="Actualizar los currículos escolares orientados a potenciar la formación integral"/>
    <x v="8"/>
    <x v="27"/>
  </r>
  <r>
    <x v="6"/>
    <s v="Transformación  de la educación inicial, preescolar, básica y media con enfoque integral para la reducción de desigualdades y construcción de la paz  Nacional"/>
    <s v="Consolidar un esquema de evaluación integral para el mejoramiento de la calidad educativa."/>
    <x v="11"/>
    <x v="25"/>
  </r>
  <r>
    <x v="6"/>
    <s v="Transformación  de la educación inicial, preescolar, básica y media con enfoque integral para la reducción de desigualdades y construcción de la paz  Nacional"/>
    <s v="Mejorar ambientes de aprendizaje con recursos y materiales educativos"/>
    <x v="20"/>
    <x v="28"/>
  </r>
  <r>
    <x v="6"/>
    <s v="Transformación  de la educación inicial, preescolar, básica y media con enfoque integral para la reducción de desigualdades y construcción de la paz  Nacional"/>
    <s v="Actualizar los currículos escolares orientados a potenciar la formación integral"/>
    <x v="9"/>
    <x v="11"/>
  </r>
  <r>
    <x v="6"/>
    <s v="Transformación  de la educación inicial, preescolar, básica y media con enfoque integral para la reducción de desigualdades y construcción de la paz  Nacional"/>
    <s v="Consolidar un esquema de evaluación integral para el mejoramiento de la calidad educativa."/>
    <x v="11"/>
    <x v="31"/>
  </r>
  <r>
    <x v="6"/>
    <s v="Transformación  de la educación inicial, preescolar, básica y media con enfoque integral para la reducción de desigualdades y construcción de la paz  Nacional"/>
    <s v="Consolidar estrategias que permitan la articulación entre de la educación media y la educación superior como oportunidad para las juventudes y sus proyectos de vida."/>
    <x v="8"/>
    <x v="30"/>
  </r>
  <r>
    <x v="6"/>
    <s v="Transformación  de la educación inicial, preescolar, básica y media con enfoque integral para la reducción de desigualdades y construcción de la paz  Nacional"/>
    <s v="Actualizar los currículos escolares orientados a potenciar la formación integral"/>
    <x v="19"/>
    <x v="26"/>
  </r>
  <r>
    <x v="6"/>
    <s v="Transformación  de la educación inicial, preescolar, básica y media con enfoque integral para la reducción de desigualdades y construcción de la paz  Nacional"/>
    <s v="Actualizar los currículos escolares orientados a potenciar la formación integral"/>
    <x v="8"/>
    <x v="27"/>
  </r>
  <r>
    <x v="6"/>
    <s v="Transformación  de la educación inicial, preescolar, básica y media con enfoque integral para la reducción de desigualdades y construcción de la paz  Nacional"/>
    <s v="Consolidar un esquema de evaluación integral para el mejoramiento de la calidad educativa."/>
    <x v="11"/>
    <x v="25"/>
  </r>
  <r>
    <x v="6"/>
    <s v="Transformación  de la educación inicial, preescolar, básica y media con enfoque integral para la reducción de desigualdades y construcción de la paz  Nacional"/>
    <s v="Consolidar un esquema de evaluación integral para el mejoramiento de la calidad educativa."/>
    <x v="11"/>
    <x v="31"/>
  </r>
  <r>
    <x v="6"/>
    <s v="Transformación  de la educación inicial, preescolar, básica y media con enfoque integral para la reducción de desigualdades y construcción de la paz  Nacional"/>
    <s v="Actualizar los currículos escolares orientados a potenciar la formación integral"/>
    <x v="8"/>
    <x v="27"/>
  </r>
  <r>
    <x v="6"/>
    <s v="Transformación  de la educación inicial, preescolar, básica y media con enfoque integral para la reducción de desigualdades y construcción de la paz  Nacional"/>
    <s v="Consolidar estrategias que permitan la articulación entre de la educación media y la educación superior como oportunidad para las juventudes y sus proyectos de vida."/>
    <x v="8"/>
    <x v="30"/>
  </r>
  <r>
    <x v="6"/>
    <s v="Transformación  de la educación inicial, preescolar, básica y media con enfoque integral para la reducción de desigualdades y construcción de la paz  Nacional"/>
    <s v="Actualizar los currículos escolares orientados a potenciar la formación integral"/>
    <x v="8"/>
    <x v="27"/>
  </r>
  <r>
    <x v="7"/>
    <s v="Fortalecimiento de las Instituciones de Educacion Superior Públicas para el mejoramiento integral de la calidad   Nacional"/>
    <s v="Asignar recursos adicionales de inversión del PGN para las Instituciones de Educación Superior Públicas"/>
    <x v="5"/>
    <x v="6"/>
  </r>
  <r>
    <x v="7"/>
    <s v="Fortalecimiento de las Instituciones de Educacion Superior Públicas para el mejoramiento integral de la calidad   Nacional"/>
    <s v="Asignar recursos adicionales de inversión del PGN para las Instituciones de Educación Superior Públicas"/>
    <x v="5"/>
    <x v="6"/>
  </r>
  <r>
    <x v="8"/>
    <s v="Mejoramiento Integral de las Condiciones de Calidad de las Instituciones de Educación Superior Públicas Nacional"/>
    <s v="Fortalecer la capacidad de las Instituciones de Educación Superior Públicas que les permita cumplir con las condiciones para la acreditación de alta calidad"/>
    <x v="5"/>
    <x v="32"/>
  </r>
  <r>
    <x v="8"/>
    <s v="Mejoramiento Integral de las Condiciones de Calidad de las Instituciones de Educación Superior Públicas Nacional"/>
    <s v="Fortalecer la capacidad de las Instituciones de Educación Superior Públicas que les permita cumplir con las condiciones para la acreditación de alta calidad"/>
    <x v="5"/>
    <x v="32"/>
  </r>
  <r>
    <x v="9"/>
    <s v="Fortalecimiento de las capacidades territoriales para la gestión educativa con énfasis en zonas rurales  Nacional"/>
    <s v="Fortalecer las estrategias educativas en la ruralidad"/>
    <x v="8"/>
    <x v="33"/>
  </r>
  <r>
    <x v="9"/>
    <s v="Fortalecimiento de las capacidades territoriales para la gestión educativa con énfasis en zonas rurales  Nacional"/>
    <s v="Mejorar el acceso y permanencia al servicio educativo en las zonas rurales y rurales dispersas"/>
    <x v="9"/>
    <x v="11"/>
  </r>
  <r>
    <x v="9"/>
    <s v="Fortalecimiento de las capacidades territoriales para la gestión educativa con énfasis en zonas rurales  Nacional"/>
    <s v="Fortalecer las estrategias educativas en la ruralidad"/>
    <x v="11"/>
    <x v="34"/>
  </r>
  <r>
    <x v="9"/>
    <s v="Fortalecimiento de las capacidades territoriales para la gestión educativa con énfasis en zonas rurales  Nacional"/>
    <s v="Mejorar el acceso y permanencia al servicio educativo en las zonas rurales y rurales dispersas"/>
    <x v="10"/>
    <x v="12"/>
  </r>
  <r>
    <x v="9"/>
    <s v="Fortalecimiento de las capacidades territoriales para la gestión educativa con énfasis en zonas rurales  Nacional"/>
    <s v="Fortalecer las estrategias educativas en la ruralidad"/>
    <x v="8"/>
    <x v="33"/>
  </r>
  <r>
    <x v="9"/>
    <s v="Fortalecimiento de las capacidades territoriales para la gestión educativa con énfasis en zonas rurales  Nacional"/>
    <s v="Fortalecer las estrategias educativas en la ruralidad"/>
    <x v="8"/>
    <x v="33"/>
  </r>
  <r>
    <x v="9"/>
    <s v="Fortalecimiento de las capacidades territoriales para la gestión educativa con énfasis en zonas rurales  Nacional"/>
    <s v="Fortalecer las estrategias educativas en la ruralidad"/>
    <x v="21"/>
    <x v="35"/>
  </r>
  <r>
    <x v="9"/>
    <s v="Fortalecimiento de las capacidades territoriales para la gestión educativa con énfasis en zonas rurales  Nacional"/>
    <s v="Mejorar el acceso y permanencia al servicio educativo en las zonas rurales y rurales dispersas"/>
    <x v="9"/>
    <x v="11"/>
  </r>
  <r>
    <x v="9"/>
    <s v="Fortalecimiento de las capacidades territoriales para la gestión educativa con énfasis en zonas rurales  Nacional"/>
    <s v="Mejorar el acceso y permanencia al servicio educativo en las zonas rurales y rurales dispersas"/>
    <x v="10"/>
    <x v="12"/>
  </r>
  <r>
    <x v="9"/>
    <s v="Fortalecimiento de las capacidades territoriales para la gestión educativa con énfasis en zonas rurales  Nacional"/>
    <s v="Fortalecer las estrategias educativas en la ruralidad"/>
    <x v="8"/>
    <x v="33"/>
  </r>
  <r>
    <x v="9"/>
    <s v="Fortalecimiento de las capacidades territoriales para la gestión educativa con énfasis en zonas rurales  Nacional"/>
    <s v="Fortalecer las estrategias educativas en la ruralidad"/>
    <x v="8"/>
    <x v="33"/>
  </r>
  <r>
    <x v="9"/>
    <s v="Fortalecimiento de las capacidades territoriales para la gestión educativa con énfasis en zonas rurales  Nacional"/>
    <s v="Fortalecer las estrategias educativas en la ruralidad"/>
    <x v="8"/>
    <x v="33"/>
  </r>
  <r>
    <x v="9"/>
    <s v="Fortalecimiento de las capacidades territoriales para la gestión educativa con énfasis en zonas rurales  Nacional"/>
    <s v="Fortalecer las estrategias educativas en la ruralidad"/>
    <x v="8"/>
    <x v="33"/>
  </r>
  <r>
    <x v="9"/>
    <s v="Fortalecimiento de las capacidades territoriales para la gestión educativa con énfasis en zonas rurales  Nacional"/>
    <s v="Mejorar el acceso y permanencia al servicio educativo en las zonas rurales y rurales dispersas"/>
    <x v="9"/>
    <x v="11"/>
  </r>
  <r>
    <x v="9"/>
    <s v="Fortalecimiento de las capacidades territoriales para la gestión educativa con énfasis en zonas rurales  Nacional"/>
    <s v="Mejorar el acceso y permanencia al servicio educativo en las zonas rurales y rurales dispersas"/>
    <x v="6"/>
    <x v="7"/>
  </r>
  <r>
    <x v="9"/>
    <s v="Fortalecimiento de las capacidades territoriales para la gestión educativa con énfasis en zonas rurales  Nacional"/>
    <s v="Mejorar el acceso y permanencia al servicio educativo en las zonas rurales y rurales dispersas"/>
    <x v="8"/>
    <x v="36"/>
  </r>
  <r>
    <x v="9"/>
    <s v="Fortalecimiento de las capacidades territoriales para la gestión educativa con énfasis en zonas rurales  Nacional"/>
    <s v="Mejorar el acceso y permanencia al servicio educativo en las zonas rurales y rurales dispersas"/>
    <x v="22"/>
    <x v="37"/>
  </r>
  <r>
    <x v="9"/>
    <s v="Fortalecimiento de las capacidades territoriales para la gestión educativa con énfasis en zonas rurales  Nacional"/>
    <s v="Mejorar el acceso y permanencia al servicio educativo en las zonas rurales y rurales dispersas"/>
    <x v="22"/>
    <x v="37"/>
  </r>
  <r>
    <x v="9"/>
    <s v="Fortalecimiento de las capacidades territoriales para la gestión educativa con énfasis en zonas rurales  Nacional"/>
    <s v="Mejorar el acceso y permanencia al servicio educativo en las zonas rurales y rurales dispersas"/>
    <x v="6"/>
    <x v="7"/>
  </r>
  <r>
    <x v="9"/>
    <s v="Fortalecimiento de las capacidades territoriales para la gestión educativa con énfasis en zonas rurales  Nacional"/>
    <s v="Fortalecer las estrategias educativas en la ruralidad"/>
    <x v="21"/>
    <x v="35"/>
  </r>
  <r>
    <x v="9"/>
    <s v="Fortalecimiento de las capacidades territoriales para la gestión educativa con énfasis en zonas rurales  Nacional"/>
    <s v="Mejorar el acceso y permanencia al servicio educativo en las zonas rurales y rurales dispersas"/>
    <x v="8"/>
    <x v="36"/>
  </r>
  <r>
    <x v="9"/>
    <s v="Fortalecimiento de las capacidades territoriales para la gestión educativa con énfasis en zonas rurales  Nacional"/>
    <s v="Mejorar el acceso y permanencia al servicio educativo en las zonas rurales y rurales dispersas"/>
    <x v="8"/>
    <x v="36"/>
  </r>
  <r>
    <x v="9"/>
    <s v="Fortalecimiento de las capacidades territoriales para la gestión educativa con énfasis en zonas rurales  Nacional"/>
    <s v="Fortalecer las estrategias educativas en la ruralidad"/>
    <x v="11"/>
    <x v="34"/>
  </r>
  <r>
    <x v="10"/>
    <s v="Fortalecimiento DE LAS CAPACIDADES Y CONDICIONES DE BIENESTAR QUE DIGNIFIQUEN LA LABOR DOCENTE EN EDUCACIÓN INICIAL, PREESCOLAR, BÁSICA Y MEDIA.   Nacional"/>
    <s v="Desarrollar oferta social dirigida al bienestar docente."/>
    <x v="8"/>
    <x v="23"/>
  </r>
  <r>
    <x v="10"/>
    <s v="Fortalecimiento DE LAS CAPACIDADES Y CONDICIONES DE BIENESTAR QUE DIGNIFIQUEN LA LABOR DOCENTE EN EDUCACIÓN INICIAL, PREESCOLAR, BÁSICA Y MEDIA.   Nacional"/>
    <s v="Desarrollar oferta social dirigida al bienestar docente."/>
    <x v="8"/>
    <x v="23"/>
  </r>
  <r>
    <x v="10"/>
    <s v="Fortalecimiento DE LAS CAPACIDADES Y CONDICIONES DE BIENESTAR QUE DIGNIFIQUEN LA LABOR DOCENTE EN EDUCACIÓN INICIAL, PREESCOLAR, BÁSICA Y MEDIA.   Nacional"/>
    <s v="Incrementar los niveles de cualificación de los docentes del sector oficial."/>
    <x v="17"/>
    <x v="38"/>
  </r>
  <r>
    <x v="10"/>
    <s v="Fortalecimiento DE LAS CAPACIDADES Y CONDICIONES DE BIENESTAR QUE DIGNIFIQUEN LA LABOR DOCENTE EN EDUCACIÓN INICIAL, PREESCOLAR, BÁSICA Y MEDIA.   Nacional"/>
    <s v="Fortalecer la gestión del recurso humano docente del sector educativo oficial."/>
    <x v="18"/>
    <x v="24"/>
  </r>
  <r>
    <x v="10"/>
    <s v="Fortalecimiento DE LAS CAPACIDADES Y CONDICIONES DE BIENESTAR QUE DIGNIFIQUEN LA LABOR DOCENTE EN EDUCACIÓN INICIAL, PREESCOLAR, BÁSICA Y MEDIA.   Nacional"/>
    <s v="Fortalecer la gestión del recurso humano docente del sector educativo oficial."/>
    <x v="18"/>
    <x v="24"/>
  </r>
  <r>
    <x v="10"/>
    <s v="Fortalecimiento DE LAS CAPACIDADES Y CONDICIONES DE BIENESTAR QUE DIGNIFIQUEN LA LABOR DOCENTE EN EDUCACIÓN INICIAL, PREESCOLAR, BÁSICA Y MEDIA.   Nacional"/>
    <s v="Incrementar los niveles de cualificación de los docentes del sector oficial."/>
    <x v="11"/>
    <x v="39"/>
  </r>
  <r>
    <x v="10"/>
    <s v="Fortalecimiento DE LAS CAPACIDADES Y CONDICIONES DE BIENESTAR QUE DIGNIFIQUEN LA LABOR DOCENTE EN EDUCACIÓN INICIAL, PREESCOLAR, BÁSICA Y MEDIA.   Nacional"/>
    <s v="Incrementar los niveles de cualificación de los docentes del sector oficial."/>
    <x v="17"/>
    <x v="38"/>
  </r>
  <r>
    <x v="10"/>
    <s v="Fortalecimiento DE LAS CAPACIDADES Y CONDICIONES DE BIENESTAR QUE DIGNIFIQUEN LA LABOR DOCENTE EN EDUCACIÓN INICIAL, PREESCOLAR, BÁSICA Y MEDIA.   Nacional"/>
    <s v="Desarrollar oferta social dirigida al bienestar docente."/>
    <x v="8"/>
    <x v="23"/>
  </r>
  <r>
    <x v="10"/>
    <s v="Fortalecimiento DE LAS CAPACIDADES Y CONDICIONES DE BIENESTAR QUE DIGNIFIQUEN LA LABOR DOCENTE EN EDUCACIÓN INICIAL, PREESCOLAR, BÁSICA Y MEDIA.   Nacional"/>
    <s v="Incrementar los niveles de cualificación de los docentes del sector oficial."/>
    <x v="17"/>
    <x v="38"/>
  </r>
  <r>
    <x v="10"/>
    <s v="Fortalecimiento DE LAS CAPACIDADES Y CONDICIONES DE BIENESTAR QUE DIGNIFIQUEN LA LABOR DOCENTE EN EDUCACIÓN INICIAL, PREESCOLAR, BÁSICA Y MEDIA.   Nacional"/>
    <s v="Fortalecer la gestión del recurso humano docente del sector educativo oficial."/>
    <x v="18"/>
    <x v="24"/>
  </r>
  <r>
    <x v="10"/>
    <s v="Fortalecimiento DE LAS CAPACIDADES Y CONDICIONES DE BIENESTAR QUE DIGNIFIQUEN LA LABOR DOCENTE EN EDUCACIÓN INICIAL, PREESCOLAR, BÁSICA Y MEDIA.   Nacional"/>
    <s v="Incrementar los niveles de cualificación de los docentes del sector oficial."/>
    <x v="11"/>
    <x v="39"/>
  </r>
  <r>
    <x v="10"/>
    <s v="Fortalecimiento DE LAS CAPACIDADES Y CONDICIONES DE BIENESTAR QUE DIGNIFIQUEN LA LABOR DOCENTE EN EDUCACIÓN INICIAL, PREESCOLAR, BÁSICA Y MEDIA.   Nacional"/>
    <s v="Incrementar los niveles de cualificación de los docentes del sector oficial."/>
    <x v="17"/>
    <x v="38"/>
  </r>
  <r>
    <x v="10"/>
    <s v="Fortalecimiento DE LAS CAPACIDADES Y CONDICIONES DE BIENESTAR QUE DIGNIFIQUEN LA LABOR DOCENTE EN EDUCACIÓN INICIAL, PREESCOLAR, BÁSICA Y MEDIA.   Nacional"/>
    <s v="Aumentar la participación de los docentes y otros actores territoriales en la construcción de políticas públicas educativas."/>
    <x v="16"/>
    <x v="20"/>
  </r>
  <r>
    <x v="10"/>
    <s v="Fortalecimiento DE LAS CAPACIDADES Y CONDICIONES DE BIENESTAR QUE DIGNIFIQUEN LA LABOR DOCENTE EN EDUCACIÓN INICIAL, PREESCOLAR, BÁSICA Y MEDIA.   Nacional"/>
    <s v="Aumentar la participación de los docentes y otros actores territoriales en la construcción de políticas públicas educativas."/>
    <x v="16"/>
    <x v="20"/>
  </r>
  <r>
    <x v="10"/>
    <s v="Fortalecimiento DE LAS CAPACIDADES Y CONDICIONES DE BIENESTAR QUE DIGNIFIQUEN LA LABOR DOCENTE EN EDUCACIÓN INICIAL, PREESCOLAR, BÁSICA Y MEDIA.   Nacional"/>
    <s v="Desarrollar oferta social dirigida al bienestar docente."/>
    <x v="8"/>
    <x v="23"/>
  </r>
  <r>
    <x v="10"/>
    <s v="Fortalecimiento DE LAS CAPACIDADES Y CONDICIONES DE BIENESTAR QUE DIGNIFIQUEN LA LABOR DOCENTE EN EDUCACIÓN INICIAL, PREESCOLAR, BÁSICA Y MEDIA.   Nacional"/>
    <s v="Fortalecer la gestión del recurso humano docente del sector educativo oficial."/>
    <x v="18"/>
    <x v="24"/>
  </r>
  <r>
    <x v="10"/>
    <s v="Fortalecimiento DE LAS CAPACIDADES Y CONDICIONES DE BIENESTAR QUE DIGNIFIQUEN LA LABOR DOCENTE EN EDUCACIÓN INICIAL, PREESCOLAR, BÁSICA Y MEDIA.   Nacional"/>
    <s v="Aumentar la participación de los docentes y otros actores territoriales en la construcción de políticas públicas educativas."/>
    <x v="16"/>
    <x v="20"/>
  </r>
  <r>
    <x v="10"/>
    <s v="Fortalecimiento DE LAS CAPACIDADES Y CONDICIONES DE BIENESTAR QUE DIGNIFIQUEN LA LABOR DOCENTE EN EDUCACIÓN INICIAL, PREESCOLAR, BÁSICA Y MEDIA.   Nacional"/>
    <s v="Aumentar la participación de los docentes y otros actores territoriales en la construcción de políticas públicas educativas."/>
    <x v="16"/>
    <x v="20"/>
  </r>
  <r>
    <x v="10"/>
    <s v="Fortalecimiento DE LAS CAPACIDADES Y CONDICIONES DE BIENESTAR QUE DIGNIFIQUEN LA LABOR DOCENTE EN EDUCACIÓN INICIAL, PREESCOLAR, BÁSICA Y MEDIA.   Nacional"/>
    <s v="Desarrollar oferta social dirigida al bienestar docente."/>
    <x v="8"/>
    <x v="23"/>
  </r>
  <r>
    <x v="10"/>
    <s v="Fortalecimiento DE LAS CAPACIDADES Y CONDICIONES DE BIENESTAR QUE DIGNIFIQUEN LA LABOR DOCENTE EN EDUCACIÓN INICIAL, PREESCOLAR, BÁSICA Y MEDIA.   Nacional"/>
    <s v="Incrementar los niveles de cualificación de los docentes del sector oficial."/>
    <x v="17"/>
    <x v="38"/>
  </r>
  <r>
    <x v="10"/>
    <s v="Fortalecimiento DE LAS CAPACIDADES Y CONDICIONES DE BIENESTAR QUE DIGNIFIQUEN LA LABOR DOCENTE EN EDUCACIÓN INICIAL, PREESCOLAR, BÁSICA Y MEDIA.   Nacional"/>
    <s v="Incrementar los niveles de cualificación de los docentes del sector oficial."/>
    <x v="17"/>
    <x v="38"/>
  </r>
  <r>
    <x v="11"/>
    <s v="Fortalecimiento de los Procesos de Fomento de Educación Superior para Mejorar las Condiciones Institucionales que Garanticen Equidad en el Acceso, Permanencia y Pertinencia en la Educación Superior  Nacional"/>
    <s v="Fortalecer la capacidad para asegurar las condiciones de calidad para el desarrollo las funciones sustantivas de la educación superior en las instituciones de educación superior"/>
    <x v="4"/>
    <x v="40"/>
  </r>
  <r>
    <x v="11"/>
    <s v="Fortalecimiento de los Procesos de Fomento de Educación Superior para Mejorar las Condiciones Institucionales que Garanticen Equidad en el Acceso, Permanencia y Pertinencia en la Educación Superior  Nacional"/>
    <s v="Incentivar las condiciones para el ingreso de poblaciones vulnerables a la educación superior"/>
    <x v="15"/>
    <x v="41"/>
  </r>
  <r>
    <x v="11"/>
    <s v="Fortalecimiento de los Procesos de Fomento de Educación Superior para Mejorar las Condiciones Institucionales que Garanticen Equidad en el Acceso, Permanencia y Pertinencia en la Educación Superior  Nacional"/>
    <s v="Incentivar las condiciones para el ingreso de poblaciones vulnerables a la educación superior"/>
    <x v="15"/>
    <x v="41"/>
  </r>
  <r>
    <x v="11"/>
    <s v="Fortalecimiento de los Procesos de Fomento de Educación Superior para Mejorar las Condiciones Institucionales que Garanticen Equidad en el Acceso, Permanencia y Pertinencia en la Educación Superior  Nacional"/>
    <s v="Incentivar las condiciones para el ingreso de poblaciones vulnerables a la educación superior"/>
    <x v="15"/>
    <x v="41"/>
  </r>
  <r>
    <x v="11"/>
    <s v="Fortalecimiento de los Procesos de Fomento de Educación Superior para Mejorar las Condiciones Institucionales que Garanticen Equidad en el Acceso, Permanencia y Pertinencia en la Educación Superior  Nacional"/>
    <s v="Fortalecer la capacidad para asegurar las condiciones de calidad para el desarrollo las funciones sustantivas de la educación superior en las instituciones de educación superior"/>
    <x v="4"/>
    <x v="40"/>
  </r>
  <r>
    <x v="11"/>
    <s v="Fortalecimiento de los Procesos de Fomento de Educación Superior para Mejorar las Condiciones Institucionales que Garanticen Equidad en el Acceso, Permanencia y Pertinencia en la Educación Superior  Nacional"/>
    <s v="Fortalecer la capacidad para asegurar las condiciones de calidad para el desarrollo las funciones sustantivas de la educación superior en las instituciones de educación superior"/>
    <x v="4"/>
    <x v="40"/>
  </r>
  <r>
    <x v="11"/>
    <s v="Fortalecimiento de los Procesos de Fomento de Educación Superior para Mejorar las Condiciones Institucionales que Garanticen Equidad en el Acceso, Permanencia y Pertinencia en la Educación Superior  Nacional"/>
    <s v="Incentivar las condiciones para el ingreso de poblaciones vulnerables a la educación superior"/>
    <x v="15"/>
    <x v="41"/>
  </r>
  <r>
    <x v="11"/>
    <s v="Fortalecimiento de los Procesos de Fomento de Educación Superior para Mejorar las Condiciones Institucionales que Garanticen Equidad en el Acceso, Permanencia y Pertinencia en la Educación Superior  Nacional"/>
    <s v="Promover condiciones que reconozcan e incentiven la educación inclusiva, intercultural y diversa en las IES"/>
    <x v="13"/>
    <x v="42"/>
  </r>
  <r>
    <x v="11"/>
    <s v="Fortalecimiento de los Procesos de Fomento de Educación Superior para Mejorar las Condiciones Institucionales que Garanticen Equidad en el Acceso, Permanencia y Pertinencia en la Educación Superior  Nacional"/>
    <s v="Incentivar las condiciones para el ingreso de poblaciones vulnerables a la educación superior"/>
    <x v="15"/>
    <x v="41"/>
  </r>
  <r>
    <x v="11"/>
    <s v="Fortalecimiento de los Procesos de Fomento de Educación Superior para Mejorar las Condiciones Institucionales que Garanticen Equidad en el Acceso, Permanencia y Pertinencia en la Educación Superior  Nacional"/>
    <s v="Promover condiciones que reconozcan e incentiven la educación inclusiva, intercultural y diversa en las IES"/>
    <x v="13"/>
    <x v="42"/>
  </r>
  <r>
    <x v="11"/>
    <s v="Fortalecimiento de los Procesos de Fomento de Educación Superior para Mejorar las Condiciones Institucionales que Garanticen Equidad en el Acceso, Permanencia y Pertinencia en la Educación Superior  Nacional"/>
    <s v="Fortalecer la capacidad para asegurar las condiciones de calidad para el desarrollo las funciones sustantivas de la educación superior en las instituciones de educación superior"/>
    <x v="4"/>
    <x v="40"/>
  </r>
  <r>
    <x v="11"/>
    <s v="Fortalecimiento de los Procesos de Fomento de Educación Superior para Mejorar las Condiciones Institucionales que Garanticen Equidad en el Acceso, Permanencia y Pertinencia en la Educación Superior  Nacional"/>
    <s v="Promover condiciones que reconozcan e incentiven la educación inclusiva, intercultural y diversa en las IES"/>
    <x v="13"/>
    <x v="42"/>
  </r>
  <r>
    <x v="11"/>
    <s v="Fortalecimiento de los Procesos de Fomento de Educación Superior para Mejorar las Condiciones Institucionales que Garanticen Equidad en el Acceso, Permanencia y Pertinencia en la Educación Superior  Nacional"/>
    <s v="Incentivar las condiciones para el ingreso de poblaciones vulnerables a la educación superior"/>
    <x v="15"/>
    <x v="41"/>
  </r>
  <r>
    <x v="12"/>
    <s v="Incremento en la calidad del servicio público de educación superior en Colombia Nacional  Nacional"/>
    <s v="Disminuir las prácticas inadecuadas desarrolladas por las Instituciones de Educación Superior"/>
    <x v="23"/>
    <x v="43"/>
  </r>
  <r>
    <x v="12"/>
    <s v="Incremento en la calidad del servicio público de educación superior en Colombia Nacional  Nacional"/>
    <s v="Reducción de trámites realizados de forma inadecuada por parte de los usuarios de los servicios del sistema de aseguramiento de la calidad"/>
    <x v="24"/>
    <x v="44"/>
  </r>
  <r>
    <x v="12"/>
    <s v="Incremento en la calidad del servicio público de educación superior en Colombia Nacional  Nacional"/>
    <s v="Robustecer las plataformas tecnológicas que apoyan los procesos del sistema de aseguramiento e la calidad"/>
    <x v="14"/>
    <x v="45"/>
  </r>
  <r>
    <x v="12"/>
    <s v="Incremento en la calidad del servicio público de educación superior en Colombia Nacional  Nacional"/>
    <s v="Reducción de trámites realizados de forma inadecuada por parte de los usuarios de los servicios del sistema de aseguramiento de la calidad"/>
    <x v="25"/>
    <x v="46"/>
  </r>
  <r>
    <x v="12"/>
    <s v="Incremento en la calidad del servicio público de educación superior en Colombia Nacional  Nacional"/>
    <s v="Disminuir las prácticas inadecuadas desarrolladas por las Instituciones de Educación Superior"/>
    <x v="23"/>
    <x v="43"/>
  </r>
  <r>
    <x v="12"/>
    <s v="Incremento en la calidad del servicio público de educación superior en Colombia Nacional  Nacional"/>
    <s v="Reducción de trámites realizados de forma inadecuada por parte de los usuarios de los servicios del sistema de aseguramiento de la calidad"/>
    <x v="4"/>
    <x v="47"/>
  </r>
  <r>
    <x v="12"/>
    <s v="Incremento en la calidad del servicio público de educación superior en Colombia Nacional  Nacional"/>
    <s v="Reducción de trámites realizados de forma inadecuada por parte de los usuarios de los servicios del sistema de aseguramiento de la calidad"/>
    <x v="26"/>
    <x v="48"/>
  </r>
  <r>
    <x v="12"/>
    <s v="Incremento en la calidad del servicio público de educación superior en Colombia Nacional  Nacional"/>
    <s v="Disminuir las prácticas inadecuadas desarrolladas por las Instituciones de Educación Superior"/>
    <x v="23"/>
    <x v="43"/>
  </r>
  <r>
    <x v="12"/>
    <s v="Incremento en la calidad del servicio público de educación superior en Colombia Nacional  Nacional"/>
    <s v="Reducción de trámites realizados de forma inadecuada por parte de los usuarios de los servicios del sistema de aseguramiento de la calidad"/>
    <x v="25"/>
    <x v="46"/>
  </r>
  <r>
    <x v="12"/>
    <s v="Incremento en la calidad del servicio público de educación superior en Colombia Nacional  Nacional"/>
    <s v="Reducción de trámites realizados de forma inadecuada por parte de los usuarios de los servicios del sistema de aseguramiento de la calidad"/>
    <x v="4"/>
    <x v="47"/>
  </r>
  <r>
    <x v="12"/>
    <s v="Incremento en la calidad del servicio público de educación superior en Colombia Nacional  Nacional"/>
    <s v="Robustecer las plataformas tecnológicas que apoyan los procesos del sistema de aseguramiento e la calidad"/>
    <x v="14"/>
    <x v="45"/>
  </r>
  <r>
    <x v="12"/>
    <s v="Incremento en la calidad del servicio público de educación superior en Colombia Nacional  Nacional"/>
    <s v="Reducción de trámites realizados de forma inadecuada por parte de los usuarios de los servicios del sistema de aseguramiento de la calidad"/>
    <x v="26"/>
    <x v="48"/>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Ampliar el acceso a la educación superior de grupos poblacionales específicos o vulnerables"/>
    <x v="27"/>
    <x v="49"/>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8"/>
    <x v="50"/>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9"/>
    <x v="51"/>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29"/>
    <x v="51"/>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30"/>
    <x v="52"/>
  </r>
  <r>
    <x v="13"/>
    <s v="Implementación de la política de gratuidad y estrategias para la financiación del acceso, la permanencia y la graduación de los estudiantes en la educación superior  Nacional"/>
    <s v="Impulsar la permanencia y la graduación en la educación superior, de los grupos poblacionales específicos o vulnerables"/>
    <x v="30"/>
    <x v="52"/>
  </r>
  <r>
    <x v="14"/>
    <s v="Construcción mejoramiento y dotación de ambientes educativos para la implementación de estrategias que contribuyan a incrementar la cobertura y calidad en los niveles de preescolar, básica y media en el marco de la Formación Integral en Colombia  Nacional"/>
    <s v="Implementar esquemas de mejoramiento para que la infraestructura física cumpla con los lineamientos y estándares técnicos de calidad y sostenibilidad"/>
    <x v="31"/>
    <x v="53"/>
  </r>
  <r>
    <x v="14"/>
    <s v="Construcción mejoramiento y dotación de ambientes educativos para la implementación de estrategias que contribuyan a incrementar la cobertura y calidad en los niveles de preescolar, básica y media en el marco de la Formación Integral en Colombia  Nacional"/>
    <s v="Implementar esquemas de mejoramiento para que la infraestructura física cumpla con los lineamientos y estándares técnicos de calidad y sostenibilidad"/>
    <x v="31"/>
    <x v="53"/>
  </r>
  <r>
    <x v="14"/>
    <s v="Construcción mejoramiento y dotación de ambientes educativos para la implementación de estrategias que contribuyan a incrementar la cobertura y calidad en los niveles de preescolar, básica y media en el marco de la Formación Integral en Colombia  Nacional"/>
    <s v="Fortalecer la capacidad técnica nacional y territorial para la estructuración y seguimiento de proyectos de infraestructura educativa sostenibles por parte de los actores del sistema educativo"/>
    <x v="22"/>
    <x v="37"/>
  </r>
  <r>
    <x v="14"/>
    <s v="Construcción mejoramiento y dotación de ambientes educativos para la implementación de estrategias que contribuyan a incrementar la cobertura y calidad en los niveles de preescolar, básica y media en el marco de la Formación Integral en Colombia  Nacional"/>
    <s v="Fortalecer la capacidad técnica nacional y territorial para la estructuración y seguimiento de proyectos de infraestructura educativa sostenibles por parte de los actores del sistema educativo"/>
    <x v="22"/>
    <x v="37"/>
  </r>
  <r>
    <x v="14"/>
    <s v="Construcción mejoramiento y dotación de ambientes educativos para la implementación de estrategias que contribuyan a incrementar la cobertura y calidad en los niveles de preescolar, básica y media en el marco de la Formación Integral en Colombia  Nacional"/>
    <s v="Generar nuevos espacios de infraestructura educativa adecuados para el desarrollo de un servicio educativo integral y sostenible,"/>
    <x v="32"/>
    <x v="54"/>
  </r>
  <r>
    <x v="14"/>
    <s v="Construcción mejoramiento y dotación de ambientes educativos para la implementación de estrategias que contribuyan a incrementar la cobertura y calidad en los niveles de preescolar, básica y media en el marco de la Formación Integral en Colombia  Nacional"/>
    <s v="Generar nuevos espacios de infraestructura educativa adecuados para el desarrollo de un servicio educativo integral y sostenible,"/>
    <x v="32"/>
    <x v="54"/>
  </r>
  <r>
    <x v="14"/>
    <s v="Construcción mejoramiento y dotación de ambientes educativos para la implementación de estrategias que contribuyan a incrementar la cobertura y calidad en los niveles de preescolar, básica y media en el marco de la Formación Integral en Colombia  Nacional"/>
    <s v="Generar nuevos espacios de infraestructura educativa adecuados para el desarrollo de un servicio educativo integral y sostenible,"/>
    <x v="32"/>
    <x v="54"/>
  </r>
  <r>
    <x v="14"/>
    <s v="Construcción mejoramiento y dotación de ambientes educativos para la implementación de estrategias que contribuyan a incrementar la cobertura y calidad en los niveles de preescolar, básica y media en el marco de la Formación Integral en Colombia  Nacional"/>
    <s v="Implementar esquemas de mejoramiento para que la infraestructura física cumpla con los lineamientos y estándares técnicos de calidad y sostenibilidad"/>
    <x v="33"/>
    <x v="55"/>
  </r>
  <r>
    <x v="14"/>
    <s v="Construcción mejoramiento y dotación de ambientes educativos para la implementación de estrategias que contribuyan a incrementar la cobertura y calidad en los niveles de preescolar, básica y media en el marco de la Formación Integral en Colombia  Nacional"/>
    <s v="Implementar esquemas de mejoramiento para que la infraestructura física cumpla con los lineamientos y estándares técnicos de calidad y sostenibilidad"/>
    <x v="33"/>
    <x v="55"/>
  </r>
  <r>
    <x v="14"/>
    <s v="Construcción mejoramiento y dotación de ambientes educativos para la implementación de estrategias que contribuyan a incrementar la cobertura y calidad en los niveles de preescolar, básica y media en el marco de la Formación Integral en Colombia  Nacional"/>
    <s v="Incrementar y mejorar el mobiliario escolar, material lúdico-pedagógico y de elementos básicos para el funcionamiento de la I.E"/>
    <x v="34"/>
    <x v="56"/>
  </r>
  <r>
    <x v="14"/>
    <s v="Construcción mejoramiento y dotación de ambientes educativos para la implementación de estrategias que contribuyan a incrementar la cobertura y calidad en los niveles de preescolar, básica y media en el marco de la Formación Integral en Colombia  Nacional"/>
    <s v="Incrementar y mejorar el mobiliario escolar, material lúdico-pedagógico y de elementos básicos para el funcionamiento de la I.E"/>
    <x v="34"/>
    <x v="56"/>
  </r>
  <r>
    <x v="14"/>
    <s v="Construcción mejoramiento y dotación de ambientes educativos para la implementación de estrategias que contribuyan a incrementar la cobertura y calidad en los niveles de preescolar, básica y media en el marco de la Formación Integral en Colombia  Nacional"/>
    <s v="Fortalecer la capacidad técnica nacional y territorial para la estructuración y seguimiento de proyectos de infraestructura educativa sostenibles por parte de los actores del sistema educativo"/>
    <x v="8"/>
    <x v="47"/>
  </r>
  <r>
    <x v="14"/>
    <s v="Construcción mejoramiento y dotación de ambientes educativos para la implementación de estrategias que contribuyan a incrementar la cobertura y calidad en los niveles de preescolar, básica y media en el marco de la Formación Integral en Colombia  Nacional"/>
    <s v="Fortalecer la capacidad técnica nacional y territorial para la estructuración y seguimiento de proyectos de infraestructura educativa sostenibles por parte de los actores del sistema educativo"/>
    <x v="8"/>
    <x v="47"/>
  </r>
  <r>
    <x v="15"/>
    <s v="Fortalecimiento de la gestión institucional y buen gobierno del Ministerio de Educación   Nacional"/>
    <s v="Mejorar las capacidades institucionales para brindar un servicio oportuno, incluyente, confiable y dinámico a grupos de valor y de interés"/>
    <x v="35"/>
    <x v="57"/>
  </r>
  <r>
    <x v="15"/>
    <s v="Fortalecimiento de la gestión institucional y buen gobierno del Ministerio de Educación   Nacional"/>
    <s v="Mejorar las capacidades institucionales para brindar un servicio oportuno, incluyente, confiable y dinámico a grupos de valor y de interés"/>
    <x v="35"/>
    <x v="57"/>
  </r>
  <r>
    <x v="15"/>
    <s v="Fortalecimiento de la gestión institucional y buen gobierno del Ministerio de Educación   Nacional"/>
    <s v="Mejorar las capacidades institucionales para brindar un servicio oportuno, incluyente, confiable y dinámico a grupos de valor y de interés"/>
    <x v="35"/>
    <x v="57"/>
  </r>
  <r>
    <x v="15"/>
    <s v="Fortalecimiento de la gestión institucional y buen gobierno del Ministerio de Educación   Nacional"/>
    <s v="Mejorar las capacidades institucionales para brindar un servicio oportuno, incluyente, confiable y dinámico a grupos de valor y de interés"/>
    <x v="35"/>
    <x v="57"/>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6"/>
    <x v="58"/>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6"/>
    <x v="58"/>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7"/>
    <x v="59"/>
  </r>
  <r>
    <x v="15"/>
    <s v="Fortalecimiento de la gestión institucional y buen gobierno del Ministerio de Educación   Nacional"/>
    <s v="Mejorar las capacidades institucionales para brindar un servicio oportuno, incluyente, confiable y dinámico a grupos de valor y de interés"/>
    <x v="37"/>
    <x v="60"/>
  </r>
  <r>
    <x v="15"/>
    <s v="Fortalecimiento de la gestión institucional y buen gobierno del Ministerio de Educación   Nacional"/>
    <s v="Mejorar las capacidades institucionales para brindar un servicio oportuno, incluyente, confiable y dinámico a grupos de valor y de interés"/>
    <x v="37"/>
    <x v="60"/>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7"/>
    <x v="59"/>
  </r>
  <r>
    <x v="15"/>
    <s v="Fortalecimiento de la gestión institucional y buen gobierno del Ministerio de Educación   Nacional"/>
    <s v="Mejorar las capacidades institucionales para brindar un servicio oportuno, incluyente, confiable y dinámico a grupos de valor y de interés"/>
    <x v="37"/>
    <x v="60"/>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7"/>
    <x v="59"/>
  </r>
  <r>
    <x v="15"/>
    <s v="Fortalecimiento de la gestión institucional y buen gobierno del Ministerio de Educación   Nacional"/>
    <s v="Mejorar las capacidades institucionales para brindar un servicio oportuno, incluyente, confiable y dinámico a grupos de valor y de interés"/>
    <x v="37"/>
    <x v="60"/>
  </r>
  <r>
    <x v="15"/>
    <s v="Fortalecimiento de la gestión institucional y buen gobierno del Ministerio de Educación   Nacional"/>
    <s v="Mejorar las capacidades institucionales para brindar un servicio oportuno, incluyente, confiable y dinámico a grupos de valor y de interés"/>
    <x v="37"/>
    <x v="60"/>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8"/>
    <x v="61"/>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8"/>
    <x v="61"/>
  </r>
  <r>
    <x v="15"/>
    <s v="Fortalecimiento de la gestión institucional y buen gobierno del Ministerio de Educación   Nacional"/>
    <s v="Generar capacidades institucionales para orientar, coordinar y armonizar el direccionamiento estratégico, y losprocesos de planeación y seguimiento con un enfoque orientado a resultados"/>
    <x v="38"/>
    <x v="61"/>
  </r>
  <r>
    <x v="15"/>
    <s v="Fortalecimiento de la gestión institucional y buen gobierno del Ministerio de Educación   Nacional"/>
    <s v="Promover el avance digital con transformación, sostenibilidad y seguridad de la información para facilitar el acceso ágil y efectivo a los servicios institucionales y sectoriales"/>
    <x v="39"/>
    <x v="62"/>
  </r>
  <r>
    <x v="15"/>
    <s v="Fortalecimiento de la gestión institucional y buen gobierno del Ministerio de Educación   Nacional"/>
    <s v="Promover el avance digital con transformación, sostenibilidad y seguridad de la información para facilitar el acceso ágil y efectivo a los servicios institucionales y sectoriales"/>
    <x v="39"/>
    <x v="62"/>
  </r>
  <r>
    <x v="15"/>
    <s v="Fortalecimiento de la gestión institucional y buen gobierno del Ministerio de Educación   Nacional"/>
    <s v="Promover el avance digital con transformación, sostenibilidad y seguridad de la información para facilitar el acceso ágil y efectivo a los servicios institucionales y sectoriales"/>
    <x v="39"/>
    <x v="62"/>
  </r>
  <r>
    <x v="15"/>
    <s v="Fortalecimiento de la gestión institucional y buen gobierno del Ministerio de Educación   Nacional"/>
    <s v="Promover el avance digital con transformación, sostenibilidad y seguridad de la información para facilitar el acceso ágil y efectivo a los servicios institucionales y sectoriales"/>
    <x v="39"/>
    <x v="62"/>
  </r>
  <r>
    <x v="15"/>
    <s v="Fortalecimiento de la gestión institucional y buen gobierno del Ministerio de Educación   Nacional"/>
    <s v="Promover el avance digital con transformación, sostenibilidad y seguridad de la información para facilitar el acceso ágil y efectivo a los servicios institucionales y sectoriales"/>
    <x v="40"/>
    <x v="47"/>
  </r>
  <r>
    <x v="15"/>
    <s v="Fortalecimiento de la gestión institucional y buen gobierno del Ministerio de Educación   Nacional"/>
    <s v="Promover el avance digital con transformación, sostenibilidad y seguridad de la información para facilitar el acceso ágil y efectivo a los servicios institucionales y sectoriales"/>
    <x v="40"/>
    <x v="47"/>
  </r>
  <r>
    <x v="16"/>
    <m/>
    <m/>
    <x v="41"/>
    <x v="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80B6B0-55F2-4F69-BE93-18EFBD8B51A0}" name="TablaDinámica5" cacheId="6"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40:E53" firstHeaderRow="1" firstDataRow="1" firstDataCol="4" rowPageCount="1" colPageCount="1"/>
  <pivotFields count="72">
    <pivotField showAll="0"/>
    <pivotField showAll="0"/>
    <pivotField axis="axisRow" showAll="0">
      <items count="21">
        <item x="13"/>
        <item x="11"/>
        <item x="2"/>
        <item x="3"/>
        <item x="7"/>
        <item x="15"/>
        <item x="19"/>
        <item x="14"/>
        <item x="16"/>
        <item x="17"/>
        <item x="18"/>
        <item x="0"/>
        <item x="9"/>
        <item x="8"/>
        <item x="10"/>
        <item x="4"/>
        <item x="5"/>
        <item x="1"/>
        <item x="6"/>
        <item x="12"/>
        <item t="default"/>
      </items>
    </pivotField>
    <pivotField showAll="0"/>
    <pivotField showAll="0"/>
    <pivotField axis="axisPage" showAll="0">
      <items count="5">
        <item x="2"/>
        <item x="1"/>
        <item x="0"/>
        <item x="3"/>
        <item t="default"/>
      </items>
    </pivotField>
    <pivotField showAll="0"/>
    <pivotField showAll="0"/>
    <pivotField showAll="0"/>
    <pivotField showAll="0"/>
    <pivotField axis="axisRow" showAll="0">
      <items count="9">
        <item x="0"/>
        <item x="4"/>
        <item x="5"/>
        <item x="2"/>
        <item x="1"/>
        <item x="6"/>
        <item x="7"/>
        <item x="3"/>
        <item t="default"/>
      </items>
    </pivotField>
    <pivotField axis="axisRow" outline="0" showAll="0" defaultSubtotal="0">
      <items count="24">
        <item x="15"/>
        <item x="2"/>
        <item x="1"/>
        <item x="3"/>
        <item x="8"/>
        <item x="0"/>
        <item x="12"/>
        <item x="5"/>
        <item x="10"/>
        <item x="7"/>
        <item x="13"/>
        <item x="21"/>
        <item x="19"/>
        <item x="16"/>
        <item x="14"/>
        <item x="20"/>
        <item x="18"/>
        <item x="17"/>
        <item x="23"/>
        <item x="6"/>
        <item x="22"/>
        <item x="4"/>
        <item x="9"/>
        <item x="11"/>
      </items>
    </pivotField>
    <pivotField axis="axisRow" outline="0" showAll="0" defaultSubtotal="0">
      <items count="16">
        <item x="0"/>
        <item x="3"/>
        <item x="6"/>
        <item x="7"/>
        <item x="10"/>
        <item x="4"/>
        <item x="14"/>
        <item x="2"/>
        <item x="1"/>
        <item x="12"/>
        <item x="13"/>
        <item x="5"/>
        <item x="11"/>
        <item x="9"/>
        <item x="8"/>
        <item x="15"/>
      </items>
    </pivotField>
    <pivotField showAll="0"/>
    <pivotField showAll="0"/>
    <pivotField showAll="0"/>
    <pivotField showAll="0"/>
    <pivotField showAll="0"/>
    <pivotField showAll="0"/>
    <pivotField showAll="0"/>
    <pivotField showAll="0"/>
    <pivotField axis="axisRow" outline="0" showAll="0" defaultSubtotal="0">
      <items count="19">
        <item x="18"/>
        <item x="2"/>
        <item x="10"/>
        <item x="11"/>
        <item x="0"/>
        <item x="4"/>
        <item x="5"/>
        <item x="1"/>
        <item x="13"/>
        <item x="16"/>
        <item x="3"/>
        <item x="8"/>
        <item x="9"/>
        <item x="12"/>
        <item x="6"/>
        <item x="14"/>
        <item x="15"/>
        <item x="17"/>
        <item x="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5">
    <field x="10"/>
    <field x="12"/>
    <field x="11"/>
    <field x="21"/>
    <field x="2"/>
  </rowFields>
  <rowItems count="13">
    <i>
      <x v="3"/>
    </i>
    <i r="1">
      <x v="6"/>
      <x v="12"/>
      <x v="13"/>
      <x v="14"/>
    </i>
    <i r="1">
      <x v="10"/>
      <x v="16"/>
      <x v="8"/>
      <x v="1"/>
    </i>
    <i r="3">
      <x v="9"/>
      <x v="1"/>
    </i>
    <i r="3">
      <x v="13"/>
      <x v="14"/>
    </i>
    <i r="2">
      <x v="17"/>
      <x v="2"/>
      <x v="12"/>
    </i>
    <i r="3">
      <x v="3"/>
      <x v="12"/>
    </i>
    <i r="3">
      <x v="9"/>
      <x v="1"/>
    </i>
    <i r="1">
      <x v="11"/>
      <x v="6"/>
      <x v="2"/>
      <x v="12"/>
    </i>
    <i r="3">
      <x v="14"/>
      <x v="18"/>
    </i>
    <i r="1">
      <x v="12"/>
      <x v="15"/>
      <x v="15"/>
      <x v="19"/>
    </i>
    <i r="1">
      <x v="15"/>
      <x v="18"/>
      <x v="18"/>
      <x v="6"/>
    </i>
    <i t="grand">
      <x/>
    </i>
  </rowItems>
  <colItems count="1">
    <i/>
  </colItems>
  <pageFields count="1">
    <pageField fld="5" item="3" hier="-1"/>
  </pageFields>
  <dataFields count="1">
    <dataField name="Suma de Valor estimado para 2024" fld="69" baseField="0" baseItem="0" numFmtId="168"/>
  </dataFields>
  <formats count="77">
    <format dxfId="618">
      <pivotArea outline="0" collapsedLevelsAreSubtotals="1" fieldPosition="0"/>
    </format>
    <format dxfId="617">
      <pivotArea dataOnly="0" labelOnly="1" outline="0" axis="axisValues" fieldPosition="0"/>
    </format>
    <format dxfId="616">
      <pivotArea dataOnly="0" labelOnly="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615">
      <pivotArea collapsedLevelsAreSubtotals="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614">
      <pivotArea collapsedLevelsAreSubtotals="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13">
      <pivotArea dataOnly="0" labelOnly="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12">
      <pivotArea dataOnly="0" labelOnly="1" fieldPosition="0">
        <references count="3">
          <reference field="10" count="1" selected="0">
            <x v="2"/>
          </reference>
          <reference field="11" count="1">
            <x v="11"/>
          </reference>
          <reference field="12" count="1" selected="0">
            <x v="11"/>
          </reference>
        </references>
      </pivotArea>
    </format>
    <format dxfId="611">
      <pivotArea collapsedLevelsAreSubtotals="1" fieldPosition="0">
        <references count="5">
          <reference field="2" count="1">
            <x v="14"/>
          </reference>
          <reference field="10" count="1" selected="0">
            <x v="2"/>
          </reference>
          <reference field="11" count="1" selected="0">
            <x v="11"/>
          </reference>
          <reference field="12" count="1" selected="0">
            <x v="11"/>
          </reference>
          <reference field="21" count="1" selected="0">
            <x v="13"/>
          </reference>
        </references>
      </pivotArea>
    </format>
    <format dxfId="610">
      <pivotArea dataOnly="0" labelOnly="1" fieldPosition="0">
        <references count="3">
          <reference field="10" count="1" selected="0">
            <x v="2"/>
          </reference>
          <reference field="11" count="1">
            <x v="7"/>
          </reference>
          <reference field="12" count="1" selected="0">
            <x v="15"/>
          </reference>
        </references>
      </pivotArea>
    </format>
    <format dxfId="609">
      <pivotArea collapsedLevelsAreSubtotals="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08">
      <pivotArea dataOnly="0" labelOnly="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07">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06">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05">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604">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03">
      <pivotArea collapsedLevelsAreSubtotals="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602">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601">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00">
      <pivotArea collapsedLevelsAreSubtotals="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599">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598">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597">
      <pivotArea collapsedLevelsAreSubtotals="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596">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595">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594">
      <pivotArea collapsedLevelsAreSubtotals="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593">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592">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591">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590">
      <pivotArea collapsedLevelsAreSubtotals="1" fieldPosition="0">
        <references count="5">
          <reference field="2" count="1">
            <x v="12"/>
          </reference>
          <reference field="10" count="1" selected="0">
            <x v="3"/>
          </reference>
          <reference field="11" count="1" selected="0">
            <x v="6"/>
          </reference>
          <reference field="12" count="1" selected="0">
            <x v="11"/>
          </reference>
          <reference field="21" count="1" selected="0">
            <x v="2"/>
          </reference>
        </references>
      </pivotArea>
    </format>
    <format dxfId="589">
      <pivotArea collapsedLevelsAreSubtotals="1" fieldPosition="0">
        <references count="5">
          <reference field="2" count="1">
            <x v="18"/>
          </reference>
          <reference field="10" count="1" selected="0">
            <x v="3"/>
          </reference>
          <reference field="11" count="1" selected="0">
            <x v="6"/>
          </reference>
          <reference field="12" count="1" selected="0">
            <x v="11"/>
          </reference>
          <reference field="21" count="1" selected="0">
            <x v="14"/>
          </reference>
        </references>
      </pivotArea>
    </format>
    <format dxfId="588">
      <pivotArea collapsedLevelsAreSubtotals="1" fieldPosition="0">
        <references count="5">
          <reference field="2" count="1">
            <x v="19"/>
          </reference>
          <reference field="10" count="1" selected="0">
            <x v="3"/>
          </reference>
          <reference field="11" count="1" selected="0">
            <x v="15"/>
          </reference>
          <reference field="12" count="1" selected="0">
            <x v="12"/>
          </reference>
          <reference field="21" count="1" selected="0">
            <x v="15"/>
          </reference>
        </references>
      </pivotArea>
    </format>
    <format dxfId="587">
      <pivotArea collapsedLevelsAreSubtotals="1" fieldPosition="0">
        <references count="5">
          <reference field="2" count="1">
            <x v="6"/>
          </reference>
          <reference field="10" count="1" selected="0">
            <x v="3"/>
          </reference>
          <reference field="11" count="1" selected="0">
            <x v="18"/>
          </reference>
          <reference field="12" count="1" selected="0">
            <x v="15"/>
          </reference>
          <reference field="21" count="1" selected="0">
            <x v="18"/>
          </reference>
        </references>
      </pivotArea>
    </format>
    <format dxfId="586">
      <pivotArea dataOnly="0" labelOnly="1" fieldPosition="0">
        <references count="4">
          <reference field="10" count="1" selected="0">
            <x v="3"/>
          </reference>
          <reference field="11" count="1" selected="0">
            <x v="12"/>
          </reference>
          <reference field="12" count="1" selected="0">
            <x v="6"/>
          </reference>
          <reference field="21" count="1">
            <x v="13"/>
          </reference>
        </references>
      </pivotArea>
    </format>
    <format dxfId="585">
      <pivotArea dataOnly="0" labelOnly="1" fieldPosition="0">
        <references count="4">
          <reference field="10" count="1" selected="0">
            <x v="3"/>
          </reference>
          <reference field="11" count="1" selected="0">
            <x v="16"/>
          </reference>
          <reference field="12" count="1" selected="0">
            <x v="10"/>
          </reference>
          <reference field="21" count="3">
            <x v="8"/>
            <x v="9"/>
            <x v="13"/>
          </reference>
        </references>
      </pivotArea>
    </format>
    <format dxfId="584">
      <pivotArea dataOnly="0" labelOnly="1" fieldPosition="0">
        <references count="4">
          <reference field="10" count="1" selected="0">
            <x v="3"/>
          </reference>
          <reference field="11" count="1" selected="0">
            <x v="17"/>
          </reference>
          <reference field="12" count="1" selected="0">
            <x v="10"/>
          </reference>
          <reference field="21" count="3">
            <x v="2"/>
            <x v="3"/>
            <x v="9"/>
          </reference>
        </references>
      </pivotArea>
    </format>
    <format dxfId="583">
      <pivotArea dataOnly="0" labelOnly="1" fieldPosition="0">
        <references count="4">
          <reference field="10" count="1" selected="0">
            <x v="3"/>
          </reference>
          <reference field="11" count="1" selected="0">
            <x v="6"/>
          </reference>
          <reference field="12" count="1" selected="0">
            <x v="11"/>
          </reference>
          <reference field="21" count="2">
            <x v="2"/>
            <x v="14"/>
          </reference>
        </references>
      </pivotArea>
    </format>
    <format dxfId="582">
      <pivotArea dataOnly="0" labelOnly="1" fieldPosition="0">
        <references count="4">
          <reference field="10" count="1" selected="0">
            <x v="3"/>
          </reference>
          <reference field="11" count="1" selected="0">
            <x v="15"/>
          </reference>
          <reference field="12" count="1" selected="0">
            <x v="12"/>
          </reference>
          <reference field="21" count="1">
            <x v="15"/>
          </reference>
        </references>
      </pivotArea>
    </format>
    <format dxfId="581">
      <pivotArea dataOnly="0" labelOnly="1" fieldPosition="0">
        <references count="4">
          <reference field="10" count="1" selected="0">
            <x v="3"/>
          </reference>
          <reference field="11" count="1" selected="0">
            <x v="18"/>
          </reference>
          <reference field="12" count="1" selected="0">
            <x v="15"/>
          </reference>
          <reference field="21" count="1">
            <x v="18"/>
          </reference>
        </references>
      </pivotArea>
    </format>
    <format dxfId="580">
      <pivotArea dataOnly="0" labelOnly="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579">
      <pivotArea dataOnly="0" labelOnly="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578">
      <pivotArea dataOnly="0" labelOnly="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577">
      <pivotArea dataOnly="0" labelOnly="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576">
      <pivotArea dataOnly="0" labelOnly="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575">
      <pivotArea dataOnly="0" labelOnly="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574">
      <pivotArea dataOnly="0" labelOnly="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573">
      <pivotArea dataOnly="0" labelOnly="1" fieldPosition="0">
        <references count="5">
          <reference field="2" count="1">
            <x v="12"/>
          </reference>
          <reference field="10" count="1" selected="0">
            <x v="3"/>
          </reference>
          <reference field="11" count="1" selected="0">
            <x v="6"/>
          </reference>
          <reference field="12" count="1" selected="0">
            <x v="11"/>
          </reference>
          <reference field="21" count="1" selected="0">
            <x v="2"/>
          </reference>
        </references>
      </pivotArea>
    </format>
    <format dxfId="572">
      <pivotArea dataOnly="0" labelOnly="1" fieldPosition="0">
        <references count="5">
          <reference field="2" count="1">
            <x v="18"/>
          </reference>
          <reference field="10" count="1" selected="0">
            <x v="3"/>
          </reference>
          <reference field="11" count="1" selected="0">
            <x v="6"/>
          </reference>
          <reference field="12" count="1" selected="0">
            <x v="11"/>
          </reference>
          <reference field="21" count="1" selected="0">
            <x v="14"/>
          </reference>
        </references>
      </pivotArea>
    </format>
    <format dxfId="571">
      <pivotArea dataOnly="0" labelOnly="1" fieldPosition="0">
        <references count="5">
          <reference field="2" count="1">
            <x v="19"/>
          </reference>
          <reference field="10" count="1" selected="0">
            <x v="3"/>
          </reference>
          <reference field="11" count="1" selected="0">
            <x v="15"/>
          </reference>
          <reference field="12" count="1" selected="0">
            <x v="12"/>
          </reference>
          <reference field="21" count="1" selected="0">
            <x v="15"/>
          </reference>
        </references>
      </pivotArea>
    </format>
    <format dxfId="570">
      <pivotArea dataOnly="0" labelOnly="1" fieldPosition="0">
        <references count="5">
          <reference field="2" count="1">
            <x v="6"/>
          </reference>
          <reference field="10" count="1" selected="0">
            <x v="3"/>
          </reference>
          <reference field="11" count="1" selected="0">
            <x v="18"/>
          </reference>
          <reference field="12" count="1" selected="0">
            <x v="15"/>
          </reference>
          <reference field="21" count="1" selected="0">
            <x v="18"/>
          </reference>
        </references>
      </pivotArea>
    </format>
    <format dxfId="569">
      <pivotArea collapsedLevelsAreSubtotals="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568">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567">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566">
      <pivotArea collapsedLevelsAreSubtotals="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565">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564">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563">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562">
      <pivotArea collapsedLevelsAreSubtotals="1" fieldPosition="0">
        <references count="5">
          <reference field="2" count="1">
            <x v="12"/>
          </reference>
          <reference field="10" count="1" selected="0">
            <x v="3"/>
          </reference>
          <reference field="11" count="1" selected="0">
            <x v="6"/>
          </reference>
          <reference field="12" count="1" selected="0">
            <x v="11"/>
          </reference>
          <reference field="21" count="1" selected="0">
            <x v="2"/>
          </reference>
        </references>
      </pivotArea>
    </format>
    <format dxfId="561">
      <pivotArea collapsedLevelsAreSubtotals="1" fieldPosition="0">
        <references count="5">
          <reference field="2" count="1">
            <x v="18"/>
          </reference>
          <reference field="10" count="1" selected="0">
            <x v="3"/>
          </reference>
          <reference field="11" count="1" selected="0">
            <x v="6"/>
          </reference>
          <reference field="12" count="1" selected="0">
            <x v="11"/>
          </reference>
          <reference field="21" count="1" selected="0">
            <x v="14"/>
          </reference>
        </references>
      </pivotArea>
    </format>
    <format dxfId="560">
      <pivotArea collapsedLevelsAreSubtotals="1" fieldPosition="0">
        <references count="5">
          <reference field="2" count="1">
            <x v="19"/>
          </reference>
          <reference field="10" count="1" selected="0">
            <x v="3"/>
          </reference>
          <reference field="11" count="1" selected="0">
            <x v="15"/>
          </reference>
          <reference field="12" count="1" selected="0">
            <x v="12"/>
          </reference>
          <reference field="21" count="1" selected="0">
            <x v="15"/>
          </reference>
        </references>
      </pivotArea>
    </format>
    <format dxfId="559">
      <pivotArea collapsedLevelsAreSubtotals="1" fieldPosition="0">
        <references count="5">
          <reference field="2" count="1">
            <x v="6"/>
          </reference>
          <reference field="10" count="1" selected="0">
            <x v="3"/>
          </reference>
          <reference field="11" count="1" selected="0">
            <x v="18"/>
          </reference>
          <reference field="12" count="1" selected="0">
            <x v="15"/>
          </reference>
          <reference field="21" count="1" selected="0">
            <x v="18"/>
          </reference>
        </references>
      </pivotArea>
    </format>
    <format dxfId="558">
      <pivotArea dataOnly="0" labelOnly="1" fieldPosition="0">
        <references count="4">
          <reference field="10" count="1" selected="0">
            <x v="3"/>
          </reference>
          <reference field="11" count="1" selected="0">
            <x v="12"/>
          </reference>
          <reference field="12" count="1" selected="0">
            <x v="6"/>
          </reference>
          <reference field="21" count="1">
            <x v="13"/>
          </reference>
        </references>
      </pivotArea>
    </format>
    <format dxfId="557">
      <pivotArea dataOnly="0" labelOnly="1" fieldPosition="0">
        <references count="4">
          <reference field="10" count="1" selected="0">
            <x v="3"/>
          </reference>
          <reference field="11" count="1" selected="0">
            <x v="16"/>
          </reference>
          <reference field="12" count="1" selected="0">
            <x v="10"/>
          </reference>
          <reference field="21" count="3">
            <x v="8"/>
            <x v="9"/>
            <x v="13"/>
          </reference>
        </references>
      </pivotArea>
    </format>
    <format dxfId="556">
      <pivotArea dataOnly="0" labelOnly="1" fieldPosition="0">
        <references count="4">
          <reference field="10" count="1" selected="0">
            <x v="3"/>
          </reference>
          <reference field="11" count="1" selected="0">
            <x v="17"/>
          </reference>
          <reference field="12" count="1" selected="0">
            <x v="10"/>
          </reference>
          <reference field="21" count="3">
            <x v="2"/>
            <x v="3"/>
            <x v="9"/>
          </reference>
        </references>
      </pivotArea>
    </format>
    <format dxfId="555">
      <pivotArea dataOnly="0" labelOnly="1" fieldPosition="0">
        <references count="4">
          <reference field="10" count="1" selected="0">
            <x v="3"/>
          </reference>
          <reference field="11" count="1" selected="0">
            <x v="6"/>
          </reference>
          <reference field="12" count="1" selected="0">
            <x v="11"/>
          </reference>
          <reference field="21" count="2">
            <x v="2"/>
            <x v="14"/>
          </reference>
        </references>
      </pivotArea>
    </format>
    <format dxfId="554">
      <pivotArea dataOnly="0" labelOnly="1" fieldPosition="0">
        <references count="4">
          <reference field="10" count="1" selected="0">
            <x v="3"/>
          </reference>
          <reference field="11" count="1" selected="0">
            <x v="15"/>
          </reference>
          <reference field="12" count="1" selected="0">
            <x v="12"/>
          </reference>
          <reference field="21" count="1">
            <x v="15"/>
          </reference>
        </references>
      </pivotArea>
    </format>
    <format dxfId="553">
      <pivotArea dataOnly="0" labelOnly="1" fieldPosition="0">
        <references count="4">
          <reference field="10" count="1" selected="0">
            <x v="3"/>
          </reference>
          <reference field="11" count="1" selected="0">
            <x v="18"/>
          </reference>
          <reference field="12" count="1" selected="0">
            <x v="15"/>
          </reference>
          <reference field="21" count="1">
            <x v="18"/>
          </reference>
        </references>
      </pivotArea>
    </format>
    <format dxfId="552">
      <pivotArea dataOnly="0" labelOnly="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551">
      <pivotArea dataOnly="0" labelOnly="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550">
      <pivotArea dataOnly="0" labelOnly="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549">
      <pivotArea dataOnly="0" labelOnly="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548">
      <pivotArea dataOnly="0" labelOnly="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547">
      <pivotArea dataOnly="0" labelOnly="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546">
      <pivotArea dataOnly="0" labelOnly="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545">
      <pivotArea dataOnly="0" labelOnly="1" fieldPosition="0">
        <references count="5">
          <reference field="2" count="1">
            <x v="12"/>
          </reference>
          <reference field="10" count="1" selected="0">
            <x v="3"/>
          </reference>
          <reference field="11" count="1" selected="0">
            <x v="6"/>
          </reference>
          <reference field="12" count="1" selected="0">
            <x v="11"/>
          </reference>
          <reference field="21" count="1" selected="0">
            <x v="2"/>
          </reference>
        </references>
      </pivotArea>
    </format>
    <format dxfId="544">
      <pivotArea dataOnly="0" labelOnly="1" fieldPosition="0">
        <references count="5">
          <reference field="2" count="1">
            <x v="18"/>
          </reference>
          <reference field="10" count="1" selected="0">
            <x v="3"/>
          </reference>
          <reference field="11" count="1" selected="0">
            <x v="6"/>
          </reference>
          <reference field="12" count="1" selected="0">
            <x v="11"/>
          </reference>
          <reference field="21" count="1" selected="0">
            <x v="14"/>
          </reference>
        </references>
      </pivotArea>
    </format>
    <format dxfId="543">
      <pivotArea dataOnly="0" labelOnly="1" fieldPosition="0">
        <references count="5">
          <reference field="2" count="1">
            <x v="19"/>
          </reference>
          <reference field="10" count="1" selected="0">
            <x v="3"/>
          </reference>
          <reference field="11" count="1" selected="0">
            <x v="15"/>
          </reference>
          <reference field="12" count="1" selected="0">
            <x v="12"/>
          </reference>
          <reference field="21" count="1" selected="0">
            <x v="15"/>
          </reference>
        </references>
      </pivotArea>
    </format>
    <format dxfId="542">
      <pivotArea dataOnly="0" labelOnly="1" fieldPosition="0">
        <references count="5">
          <reference field="2" count="1">
            <x v="6"/>
          </reference>
          <reference field="10" count="1" selected="0">
            <x v="3"/>
          </reference>
          <reference field="11" count="1" selected="0">
            <x v="18"/>
          </reference>
          <reference field="12" count="1" selected="0">
            <x v="15"/>
          </reference>
          <reference field="21" count="1" selected="0">
            <x v="1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02591AD-8672-497F-AE39-06D181DCA65B}" name="TablaDinámica1" cacheId="8"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B2:D78" firstHeaderRow="1" firstDataRow="1" firstDataCol="3"/>
  <pivotFields count="5">
    <pivotField axis="axisRow" compact="0" outline="0" showAll="0" defaultSubtotal="0">
      <items count="17">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2">
        <item x="31"/>
        <item x="19"/>
        <item x="7"/>
        <item x="20"/>
        <item x="6"/>
        <item x="10"/>
        <item x="22"/>
        <item x="16"/>
        <item x="32"/>
        <item x="33"/>
        <item x="34"/>
        <item x="9"/>
        <item x="17"/>
        <item x="8"/>
        <item x="11"/>
        <item x="18"/>
        <item x="21"/>
        <item x="24"/>
        <item x="13"/>
        <item x="0"/>
        <item x="1"/>
        <item x="5"/>
        <item x="26"/>
        <item x="15"/>
        <item x="2"/>
        <item x="3"/>
        <item x="12"/>
        <item x="14"/>
        <item x="23"/>
        <item x="4"/>
        <item x="27"/>
        <item x="28"/>
        <item x="25"/>
        <item x="29"/>
        <item x="30"/>
        <item x="35"/>
        <item x="36"/>
        <item x="37"/>
        <item x="38"/>
        <item x="39"/>
        <item x="40"/>
        <item x="41"/>
      </items>
      <extLst>
        <ext xmlns:x14="http://schemas.microsoft.com/office/spreadsheetml/2009/9/main" uri="{2946ED86-A175-432a-8AC1-64E0C546D7DE}">
          <x14:pivotField fillDownLabels="1"/>
        </ext>
      </extLst>
    </pivotField>
    <pivotField axis="axisRow" compact="0" outline="0" showAll="0" defaultSubtotal="0">
      <items count="64">
        <item x="11"/>
        <item x="29"/>
        <item x="48"/>
        <item x="26"/>
        <item x="44"/>
        <item x="58"/>
        <item x="53"/>
        <item x="54"/>
        <item x="56"/>
        <item x="55"/>
        <item x="46"/>
        <item x="7"/>
        <item x="6"/>
        <item x="5"/>
        <item x="32"/>
        <item x="49"/>
        <item x="0"/>
        <item x="52"/>
        <item x="3"/>
        <item x="51"/>
        <item x="2"/>
        <item x="50"/>
        <item x="1"/>
        <item x="47"/>
        <item x="14"/>
        <item x="27"/>
        <item x="10"/>
        <item x="9"/>
        <item x="30"/>
        <item x="33"/>
        <item x="36"/>
        <item x="15"/>
        <item x="23"/>
        <item x="40"/>
        <item x="4"/>
        <item x="12"/>
        <item x="20"/>
        <item x="13"/>
        <item x="31"/>
        <item x="34"/>
        <item x="25"/>
        <item x="21"/>
        <item x="39"/>
        <item x="17"/>
        <item x="42"/>
        <item x="19"/>
        <item x="41"/>
        <item x="38"/>
        <item x="22"/>
        <item x="57"/>
        <item x="59"/>
        <item x="60"/>
        <item x="18"/>
        <item x="45"/>
        <item x="8"/>
        <item x="43"/>
        <item x="24"/>
        <item x="28"/>
        <item x="16"/>
        <item x="61"/>
        <item x="37"/>
        <item x="35"/>
        <item x="62"/>
        <item x="63"/>
      </items>
      <extLst>
        <ext xmlns:x14="http://schemas.microsoft.com/office/spreadsheetml/2009/9/main" uri="{2946ED86-A175-432a-8AC1-64E0C546D7DE}">
          <x14:pivotField fillDownLabels="1"/>
        </ext>
      </extLst>
    </pivotField>
  </pivotFields>
  <rowFields count="3">
    <field x="4"/>
    <field x="3"/>
    <field x="0"/>
  </rowFields>
  <rowItems count="76">
    <i>
      <x/>
      <x v="11"/>
      <x v="3"/>
    </i>
    <i r="2">
      <x v="6"/>
    </i>
    <i r="2">
      <x v="9"/>
    </i>
    <i>
      <x v="1"/>
      <x v="11"/>
      <x v="6"/>
    </i>
    <i>
      <x v="2"/>
      <x v="22"/>
      <x v="12"/>
    </i>
    <i>
      <x v="3"/>
      <x v="1"/>
      <x v="6"/>
    </i>
    <i>
      <x v="4"/>
      <x v="17"/>
      <x v="12"/>
    </i>
    <i>
      <x v="5"/>
      <x v="36"/>
      <x v="15"/>
    </i>
    <i>
      <x v="6"/>
      <x/>
      <x v="14"/>
    </i>
    <i>
      <x v="7"/>
      <x v="8"/>
      <x v="14"/>
    </i>
    <i>
      <x v="8"/>
      <x v="10"/>
      <x v="14"/>
    </i>
    <i>
      <x v="9"/>
      <x v="9"/>
      <x v="14"/>
    </i>
    <i>
      <x v="10"/>
      <x v="32"/>
      <x v="12"/>
    </i>
    <i>
      <x v="11"/>
      <x v="4"/>
      <x v="3"/>
    </i>
    <i r="2">
      <x v="9"/>
    </i>
    <i>
      <x v="12"/>
      <x v="21"/>
      <x v="2"/>
    </i>
    <i r="2">
      <x v="7"/>
    </i>
    <i>
      <x v="13"/>
      <x v="21"/>
      <x v="1"/>
    </i>
    <i>
      <x v="14"/>
      <x v="21"/>
      <x v="8"/>
    </i>
    <i>
      <x v="15"/>
      <x v="30"/>
      <x v="13"/>
    </i>
    <i>
      <x v="16"/>
      <x v="19"/>
      <x/>
    </i>
    <i>
      <x v="17"/>
      <x v="34"/>
      <x v="13"/>
    </i>
    <i>
      <x v="18"/>
      <x v="25"/>
      <x/>
    </i>
    <i>
      <x v="19"/>
      <x v="33"/>
      <x v="13"/>
    </i>
    <i>
      <x v="20"/>
      <x v="24"/>
      <x/>
    </i>
    <i>
      <x v="21"/>
      <x v="31"/>
      <x v="13"/>
    </i>
    <i>
      <x v="22"/>
      <x v="20"/>
      <x/>
    </i>
    <i>
      <x v="23"/>
      <x v="13"/>
      <x v="14"/>
    </i>
    <i r="1">
      <x v="29"/>
      <x v="12"/>
    </i>
    <i r="1">
      <x v="40"/>
      <x v="15"/>
    </i>
    <i>
      <x v="24"/>
      <x v="13"/>
      <x v="3"/>
    </i>
    <i>
      <x v="25"/>
      <x v="13"/>
      <x v="6"/>
    </i>
    <i>
      <x v="26"/>
      <x v="13"/>
      <x v="3"/>
    </i>
    <i>
      <x v="27"/>
      <x v="13"/>
      <x v="3"/>
    </i>
    <i>
      <x v="28"/>
      <x v="13"/>
      <x v="6"/>
    </i>
    <i>
      <x v="29"/>
      <x v="13"/>
      <x v="9"/>
    </i>
    <i>
      <x v="30"/>
      <x v="13"/>
      <x v="9"/>
    </i>
    <i>
      <x v="31"/>
      <x v="29"/>
      <x v="4"/>
    </i>
    <i>
      <x v="32"/>
      <x v="13"/>
      <x v="5"/>
    </i>
    <i r="2">
      <x v="10"/>
    </i>
    <i>
      <x v="33"/>
      <x v="29"/>
      <x v="11"/>
    </i>
    <i>
      <x v="34"/>
      <x v="29"/>
      <x v="1"/>
    </i>
    <i>
      <x v="35"/>
      <x v="5"/>
      <x v="3"/>
    </i>
    <i r="2">
      <x v="9"/>
    </i>
    <i>
      <x v="36"/>
      <x v="7"/>
      <x v="5"/>
    </i>
    <i r="2">
      <x v="10"/>
    </i>
    <i>
      <x v="37"/>
      <x v="14"/>
      <x v="3"/>
    </i>
    <i>
      <x v="38"/>
      <x v="14"/>
      <x v="6"/>
    </i>
    <i>
      <x v="39"/>
      <x v="14"/>
      <x v="9"/>
    </i>
    <i>
      <x v="40"/>
      <x v="14"/>
      <x v="6"/>
    </i>
    <i>
      <x v="41"/>
      <x v="14"/>
      <x v="5"/>
    </i>
    <i>
      <x v="42"/>
      <x v="14"/>
      <x v="10"/>
    </i>
    <i>
      <x v="43"/>
      <x v="18"/>
      <x v="4"/>
    </i>
    <i>
      <x v="44"/>
      <x v="18"/>
      <x v="11"/>
    </i>
    <i>
      <x v="45"/>
      <x v="23"/>
      <x v="4"/>
    </i>
    <i>
      <x v="46"/>
      <x v="23"/>
      <x v="11"/>
    </i>
    <i>
      <x v="47"/>
      <x v="12"/>
      <x v="10"/>
    </i>
    <i>
      <x v="48"/>
      <x v="12"/>
      <x v="5"/>
    </i>
    <i>
      <x v="49"/>
      <x v="35"/>
      <x v="15"/>
    </i>
    <i>
      <x v="50"/>
      <x v="37"/>
      <x v="15"/>
    </i>
    <i>
      <x v="51"/>
      <x v="37"/>
      <x v="15"/>
    </i>
    <i>
      <x v="52"/>
      <x v="27"/>
      <x v="4"/>
    </i>
    <i>
      <x v="53"/>
      <x v="27"/>
      <x v="12"/>
    </i>
    <i>
      <x v="54"/>
      <x v="2"/>
      <x v="3"/>
    </i>
    <i>
      <x v="55"/>
      <x v="28"/>
      <x v="12"/>
    </i>
    <i>
      <x v="56"/>
      <x v="15"/>
      <x v="5"/>
    </i>
    <i r="2">
      <x v="10"/>
    </i>
    <i>
      <x v="57"/>
      <x v="3"/>
      <x v="6"/>
    </i>
    <i>
      <x v="58"/>
      <x v="26"/>
      <x v="4"/>
    </i>
    <i>
      <x v="59"/>
      <x v="38"/>
      <x v="15"/>
    </i>
    <i>
      <x v="60"/>
      <x v="6"/>
      <x v="9"/>
    </i>
    <i r="2">
      <x v="14"/>
    </i>
    <i>
      <x v="61"/>
      <x v="16"/>
      <x v="9"/>
    </i>
    <i>
      <x v="62"/>
      <x v="39"/>
      <x v="15"/>
    </i>
    <i>
      <x v="63"/>
      <x v="41"/>
      <x v="1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B5FAF1B-32D4-4B92-8200-7FCE9FA7B536}" name="TablaDinámica4" cacheId="6"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3:E34" firstHeaderRow="1" firstDataRow="1" firstDataCol="4" rowPageCount="1" colPageCount="1"/>
  <pivotFields count="72">
    <pivotField showAll="0"/>
    <pivotField showAll="0"/>
    <pivotField axis="axisRow" showAll="0">
      <items count="21">
        <item x="13"/>
        <item x="11"/>
        <item x="2"/>
        <item x="3"/>
        <item x="7"/>
        <item x="15"/>
        <item x="19"/>
        <item x="14"/>
        <item x="16"/>
        <item x="17"/>
        <item x="18"/>
        <item x="0"/>
        <item x="9"/>
        <item x="8"/>
        <item x="10"/>
        <item x="4"/>
        <item x="5"/>
        <item x="1"/>
        <item x="6"/>
        <item x="12"/>
        <item t="default"/>
      </items>
    </pivotField>
    <pivotField showAll="0"/>
    <pivotField showAll="0"/>
    <pivotField axis="axisPage" showAll="0">
      <items count="5">
        <item x="2"/>
        <item x="1"/>
        <item x="0"/>
        <item x="3"/>
        <item t="default"/>
      </items>
    </pivotField>
    <pivotField showAll="0"/>
    <pivotField showAll="0"/>
    <pivotField showAll="0"/>
    <pivotField showAll="0"/>
    <pivotField axis="axisRow" showAll="0">
      <items count="9">
        <item x="0"/>
        <item x="4"/>
        <item x="5"/>
        <item x="2"/>
        <item x="1"/>
        <item x="6"/>
        <item x="7"/>
        <item x="3"/>
        <item t="default"/>
      </items>
    </pivotField>
    <pivotField axis="axisRow" outline="0" showAll="0" defaultSubtotal="0">
      <items count="24">
        <item x="15"/>
        <item x="2"/>
        <item x="1"/>
        <item x="3"/>
        <item x="8"/>
        <item x="0"/>
        <item x="12"/>
        <item x="5"/>
        <item x="10"/>
        <item x="7"/>
        <item x="13"/>
        <item x="21"/>
        <item x="19"/>
        <item x="16"/>
        <item x="14"/>
        <item x="20"/>
        <item x="18"/>
        <item x="17"/>
        <item x="23"/>
        <item x="6"/>
        <item x="22"/>
        <item x="4"/>
        <item x="9"/>
        <item x="11"/>
      </items>
    </pivotField>
    <pivotField axis="axisRow" outline="0" showAll="0" defaultSubtotal="0">
      <items count="16">
        <item x="0"/>
        <item x="3"/>
        <item x="6"/>
        <item x="7"/>
        <item x="10"/>
        <item x="4"/>
        <item x="14"/>
        <item x="2"/>
        <item x="1"/>
        <item x="12"/>
        <item x="13"/>
        <item x="5"/>
        <item x="11"/>
        <item x="9"/>
        <item x="8"/>
        <item x="15"/>
      </items>
    </pivotField>
    <pivotField showAll="0"/>
    <pivotField showAll="0"/>
    <pivotField showAll="0"/>
    <pivotField showAll="0"/>
    <pivotField showAll="0"/>
    <pivotField showAll="0"/>
    <pivotField showAll="0"/>
    <pivotField showAll="0"/>
    <pivotField axis="axisRow" outline="0" showAll="0" defaultSubtotal="0">
      <items count="19">
        <item x="18"/>
        <item x="2"/>
        <item x="10"/>
        <item x="11"/>
        <item x="0"/>
        <item x="4"/>
        <item x="5"/>
        <item x="1"/>
        <item x="13"/>
        <item x="16"/>
        <item x="3"/>
        <item x="8"/>
        <item x="9"/>
        <item x="12"/>
        <item x="6"/>
        <item x="14"/>
        <item x="15"/>
        <item x="17"/>
        <item x="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5">
    <field x="10"/>
    <field x="12"/>
    <field x="11"/>
    <field x="21"/>
    <field x="2"/>
  </rowFields>
  <rowItems count="31">
    <i>
      <x v="1"/>
    </i>
    <i r="1">
      <x v="9"/>
      <x/>
      <x v="2"/>
      <x v="12"/>
    </i>
    <i r="3">
      <x v="12"/>
      <x v="13"/>
    </i>
    <i r="1">
      <x v="11"/>
      <x v="7"/>
      <x v="11"/>
      <x v="4"/>
    </i>
    <i r="3">
      <x v="12"/>
      <x v="13"/>
    </i>
    <i r="1">
      <x v="12"/>
      <x v="13"/>
      <x v="11"/>
      <x v="4"/>
    </i>
    <i>
      <x v="2"/>
    </i>
    <i r="1">
      <x v="11"/>
      <x v="7"/>
      <x v="8"/>
      <x v="1"/>
    </i>
    <i r="3">
      <x v="13"/>
      <x v="14"/>
    </i>
    <i r="4">
      <x v="19"/>
    </i>
    <i r="3">
      <x v="15"/>
      <x v="1"/>
    </i>
    <i r="4">
      <x v="19"/>
    </i>
    <i r="3">
      <x v="17"/>
      <x/>
    </i>
    <i r="2">
      <x v="11"/>
      <x v="13"/>
      <x v="14"/>
    </i>
    <i r="1">
      <x v="12"/>
      <x v="13"/>
      <x v="15"/>
      <x v="19"/>
    </i>
    <i r="3">
      <x v="16"/>
      <x v="19"/>
    </i>
    <i r="1">
      <x v="15"/>
      <x v="7"/>
      <x v="13"/>
      <x v="14"/>
    </i>
    <i>
      <x v="4"/>
    </i>
    <i r="1">
      <x v="2"/>
      <x v="19"/>
      <x v="7"/>
      <x v="17"/>
    </i>
    <i r="1">
      <x v="11"/>
      <x v="7"/>
      <x v="1"/>
      <x v="2"/>
    </i>
    <i r="3">
      <x v="7"/>
      <x v="17"/>
    </i>
    <i r="3">
      <x v="17"/>
      <x/>
    </i>
    <i>
      <x v="5"/>
    </i>
    <i r="1">
      <x v="11"/>
      <x v="7"/>
      <x v="17"/>
      <x/>
    </i>
    <i>
      <x v="6"/>
    </i>
    <i r="1">
      <x v="11"/>
      <x v="7"/>
      <x/>
      <x v="9"/>
    </i>
    <i r="3">
      <x v="17"/>
      <x v="5"/>
    </i>
    <i r="4">
      <x v="7"/>
    </i>
    <i r="4">
      <x v="10"/>
    </i>
    <i r="3">
      <x v="18"/>
      <x v="8"/>
    </i>
    <i t="grand">
      <x/>
    </i>
  </rowItems>
  <colItems count="1">
    <i/>
  </colItems>
  <pageFields count="1">
    <pageField fld="5" item="1" hier="-1"/>
  </pageFields>
  <dataFields count="1">
    <dataField name="Suma de Valor estimado para 2024" fld="69" baseField="0" baseItem="0" numFmtId="168"/>
  </dataFields>
  <formats count="14">
    <format dxfId="632">
      <pivotArea outline="0" collapsedLevelsAreSubtotals="1" fieldPosition="0"/>
    </format>
    <format dxfId="631">
      <pivotArea dataOnly="0" labelOnly="1" outline="0" axis="axisValues" fieldPosition="0"/>
    </format>
    <format dxfId="630">
      <pivotArea dataOnly="0" labelOnly="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629">
      <pivotArea collapsedLevelsAreSubtotals="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628">
      <pivotArea collapsedLevelsAreSubtotals="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27">
      <pivotArea dataOnly="0" labelOnly="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26">
      <pivotArea dataOnly="0" labelOnly="1" fieldPosition="0">
        <references count="3">
          <reference field="10" count="1" selected="0">
            <x v="2"/>
          </reference>
          <reference field="11" count="1">
            <x v="11"/>
          </reference>
          <reference field="12" count="1" selected="0">
            <x v="11"/>
          </reference>
        </references>
      </pivotArea>
    </format>
    <format dxfId="625">
      <pivotArea collapsedLevelsAreSubtotals="1" fieldPosition="0">
        <references count="5">
          <reference field="2" count="1">
            <x v="14"/>
          </reference>
          <reference field="10" count="1" selected="0">
            <x v="2"/>
          </reference>
          <reference field="11" count="1" selected="0">
            <x v="11"/>
          </reference>
          <reference field="12" count="1" selected="0">
            <x v="11"/>
          </reference>
          <reference field="21" count="1" selected="0">
            <x v="13"/>
          </reference>
        </references>
      </pivotArea>
    </format>
    <format dxfId="624">
      <pivotArea dataOnly="0" labelOnly="1" fieldPosition="0">
        <references count="3">
          <reference field="10" count="1" selected="0">
            <x v="2"/>
          </reference>
          <reference field="11" count="1">
            <x v="7"/>
          </reference>
          <reference field="12" count="1" selected="0">
            <x v="15"/>
          </reference>
        </references>
      </pivotArea>
    </format>
    <format dxfId="623">
      <pivotArea collapsedLevelsAreSubtotals="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22">
      <pivotArea dataOnly="0" labelOnly="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21">
      <pivotArea collapsedLevelsAreSubtotals="1" fieldPosition="0">
        <references count="5">
          <reference field="2" count="3">
            <x v="5"/>
            <x v="7"/>
            <x v="10"/>
          </reference>
          <reference field="10" count="1" selected="0">
            <x v="6"/>
          </reference>
          <reference field="11" count="1" selected="0">
            <x v="7"/>
          </reference>
          <reference field="12" count="1" selected="0">
            <x v="11"/>
          </reference>
          <reference field="21" count="1" selected="0">
            <x v="17"/>
          </reference>
        </references>
      </pivotArea>
    </format>
    <format dxfId="620">
      <pivotArea dataOnly="0" labelOnly="1" fieldPosition="0">
        <references count="5">
          <reference field="2" count="3">
            <x v="5"/>
            <x v="7"/>
            <x v="10"/>
          </reference>
          <reference field="10" count="1" selected="0">
            <x v="6"/>
          </reference>
          <reference field="11" count="1" selected="0">
            <x v="7"/>
          </reference>
          <reference field="12" count="1" selected="0">
            <x v="11"/>
          </reference>
          <reference field="21" count="1" selected="0">
            <x v="17"/>
          </reference>
        </references>
      </pivotArea>
    </format>
    <format dxfId="619">
      <pivotArea collapsedLevelsAreSubtotals="1" fieldPosition="0">
        <references count="5">
          <reference field="2" count="1">
            <x v="19"/>
          </reference>
          <reference field="10" count="1" selected="0">
            <x v="2"/>
          </reference>
          <reference field="11" count="1" selected="0">
            <x v="13"/>
          </reference>
          <reference field="12" count="1" selected="0">
            <x v="12"/>
          </reference>
          <reference field="21" count="1" selected="0">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0CD0F6-2ED3-40A3-B470-63A0EC63D018}" name="TablaDinámica7" cacheId="6"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73:E100" firstHeaderRow="1" firstDataRow="1" firstDataCol="4" rowPageCount="1" colPageCount="1"/>
  <pivotFields count="72">
    <pivotField showAll="0"/>
    <pivotField showAll="0"/>
    <pivotField axis="axisRow" showAll="0">
      <items count="21">
        <item x="13"/>
        <item x="11"/>
        <item x="2"/>
        <item x="3"/>
        <item x="7"/>
        <item x="15"/>
        <item x="19"/>
        <item x="14"/>
        <item x="16"/>
        <item x="17"/>
        <item x="18"/>
        <item x="0"/>
        <item x="9"/>
        <item x="8"/>
        <item x="10"/>
        <item x="4"/>
        <item x="5"/>
        <item x="1"/>
        <item x="6"/>
        <item x="12"/>
        <item t="default"/>
      </items>
    </pivotField>
    <pivotField showAll="0"/>
    <pivotField showAll="0"/>
    <pivotField axis="axisPage" showAll="0">
      <items count="5">
        <item x="2"/>
        <item x="1"/>
        <item x="0"/>
        <item x="3"/>
        <item t="default"/>
      </items>
    </pivotField>
    <pivotField showAll="0"/>
    <pivotField showAll="0"/>
    <pivotField showAll="0"/>
    <pivotField showAll="0"/>
    <pivotField axis="axisRow" showAll="0">
      <items count="9">
        <item x="0"/>
        <item x="4"/>
        <item x="5"/>
        <item x="2"/>
        <item x="1"/>
        <item x="6"/>
        <item x="7"/>
        <item x="3"/>
        <item t="default"/>
      </items>
    </pivotField>
    <pivotField axis="axisRow" outline="0" showAll="0" defaultSubtotal="0">
      <items count="24">
        <item x="15"/>
        <item x="2"/>
        <item x="1"/>
        <item x="3"/>
        <item x="8"/>
        <item x="0"/>
        <item x="12"/>
        <item x="5"/>
        <item x="10"/>
        <item x="7"/>
        <item x="13"/>
        <item x="21"/>
        <item x="19"/>
        <item x="16"/>
        <item x="14"/>
        <item x="20"/>
        <item x="18"/>
        <item x="17"/>
        <item x="23"/>
        <item x="6"/>
        <item x="22"/>
        <item x="4"/>
        <item x="9"/>
        <item x="11"/>
      </items>
    </pivotField>
    <pivotField axis="axisRow" outline="0" showAll="0" defaultSubtotal="0">
      <items count="16">
        <item x="0"/>
        <item x="3"/>
        <item x="6"/>
        <item x="7"/>
        <item x="10"/>
        <item x="4"/>
        <item x="14"/>
        <item x="2"/>
        <item x="1"/>
        <item x="12"/>
        <item x="13"/>
        <item x="5"/>
        <item x="11"/>
        <item x="9"/>
        <item x="8"/>
        <item x="15"/>
      </items>
    </pivotField>
    <pivotField showAll="0"/>
    <pivotField showAll="0"/>
    <pivotField showAll="0"/>
    <pivotField showAll="0"/>
    <pivotField showAll="0"/>
    <pivotField showAll="0"/>
    <pivotField showAll="0"/>
    <pivotField showAll="0"/>
    <pivotField axis="axisRow" outline="0" showAll="0" defaultSubtotal="0">
      <items count="19">
        <item x="18"/>
        <item x="2"/>
        <item x="10"/>
        <item x="11"/>
        <item x="0"/>
        <item x="4"/>
        <item x="5"/>
        <item x="1"/>
        <item x="13"/>
        <item x="16"/>
        <item x="3"/>
        <item x="8"/>
        <item x="9"/>
        <item x="12"/>
        <item x="6"/>
        <item x="14"/>
        <item x="15"/>
        <item x="17"/>
        <item x="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5">
    <field x="10"/>
    <field x="12"/>
    <field x="11"/>
    <field x="21"/>
    <field x="2"/>
  </rowFields>
  <rowItems count="27">
    <i>
      <x/>
    </i>
    <i r="1">
      <x v="11"/>
      <x v="8"/>
      <x v="9"/>
      <x v="1"/>
    </i>
    <i r="1">
      <x v="12"/>
      <x v="20"/>
      <x v="17"/>
      <x/>
    </i>
    <i>
      <x v="1"/>
    </i>
    <i r="1">
      <x v="4"/>
      <x v="10"/>
      <x v="12"/>
      <x v="13"/>
    </i>
    <i r="1">
      <x v="9"/>
      <x/>
      <x v="12"/>
      <x v="13"/>
    </i>
    <i r="1">
      <x v="13"/>
      <x v="23"/>
      <x v="11"/>
      <x v="4"/>
    </i>
    <i>
      <x v="4"/>
    </i>
    <i r="1">
      <x v="3"/>
      <x v="4"/>
      <x v="7"/>
      <x v="17"/>
    </i>
    <i r="1">
      <x v="5"/>
      <x v="22"/>
      <x v="1"/>
      <x v="2"/>
    </i>
    <i r="3">
      <x v="7"/>
      <x v="17"/>
    </i>
    <i r="1">
      <x v="11"/>
      <x v="9"/>
      <x v="7"/>
      <x v="17"/>
    </i>
    <i r="1">
      <x v="13"/>
      <x v="23"/>
      <x v="5"/>
      <x v="15"/>
    </i>
    <i r="3">
      <x v="6"/>
      <x v="16"/>
    </i>
    <i r="3">
      <x v="14"/>
      <x v="18"/>
    </i>
    <i r="1">
      <x v="14"/>
      <x v="8"/>
      <x v="5"/>
      <x v="15"/>
    </i>
    <i r="3">
      <x v="6"/>
      <x v="16"/>
    </i>
    <i r="3">
      <x v="10"/>
      <x v="3"/>
    </i>
    <i r="3">
      <x v="14"/>
      <x v="18"/>
    </i>
    <i r="2">
      <x v="9"/>
      <x v="14"/>
      <x v="18"/>
    </i>
    <i>
      <x v="7"/>
    </i>
    <i r="1">
      <x v="4"/>
      <x v="10"/>
      <x v="18"/>
      <x v="3"/>
    </i>
    <i r="1">
      <x v="5"/>
      <x v="22"/>
      <x v="18"/>
      <x v="3"/>
    </i>
    <i r="1">
      <x v="11"/>
      <x v="9"/>
      <x v="18"/>
      <x v="3"/>
    </i>
    <i r="1">
      <x v="12"/>
      <x v="14"/>
      <x v="18"/>
      <x v="3"/>
    </i>
    <i r="1">
      <x v="14"/>
      <x v="8"/>
      <x v="18"/>
      <x v="3"/>
    </i>
    <i t="grand">
      <x/>
    </i>
  </rowItems>
  <colItems count="1">
    <i/>
  </colItems>
  <pageFields count="1">
    <pageField fld="5" item="0" hier="-1"/>
  </pageFields>
  <dataFields count="1">
    <dataField name="Suma de Valor estimado para 2024" fld="69" baseField="0" baseItem="0" numFmtId="168"/>
  </dataFields>
  <formats count="41">
    <format dxfId="673">
      <pivotArea outline="0" collapsedLevelsAreSubtotals="1" fieldPosition="0"/>
    </format>
    <format dxfId="672">
      <pivotArea dataOnly="0" labelOnly="1" outline="0" axis="axisValues" fieldPosition="0"/>
    </format>
    <format dxfId="671">
      <pivotArea dataOnly="0" labelOnly="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670">
      <pivotArea collapsedLevelsAreSubtotals="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669">
      <pivotArea collapsedLevelsAreSubtotals="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68">
      <pivotArea dataOnly="0" labelOnly="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67">
      <pivotArea dataOnly="0" labelOnly="1" fieldPosition="0">
        <references count="3">
          <reference field="10" count="1" selected="0">
            <x v="2"/>
          </reference>
          <reference field="11" count="1">
            <x v="11"/>
          </reference>
          <reference field="12" count="1" selected="0">
            <x v="11"/>
          </reference>
        </references>
      </pivotArea>
    </format>
    <format dxfId="666">
      <pivotArea collapsedLevelsAreSubtotals="1" fieldPosition="0">
        <references count="5">
          <reference field="2" count="1">
            <x v="14"/>
          </reference>
          <reference field="10" count="1" selected="0">
            <x v="2"/>
          </reference>
          <reference field="11" count="1" selected="0">
            <x v="11"/>
          </reference>
          <reference field="12" count="1" selected="0">
            <x v="11"/>
          </reference>
          <reference field="21" count="1" selected="0">
            <x v="13"/>
          </reference>
        </references>
      </pivotArea>
    </format>
    <format dxfId="665">
      <pivotArea dataOnly="0" labelOnly="1" fieldPosition="0">
        <references count="3">
          <reference field="10" count="1" selected="0">
            <x v="2"/>
          </reference>
          <reference field="11" count="1">
            <x v="7"/>
          </reference>
          <reference field="12" count="1" selected="0">
            <x v="15"/>
          </reference>
        </references>
      </pivotArea>
    </format>
    <format dxfId="664">
      <pivotArea collapsedLevelsAreSubtotals="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63">
      <pivotArea dataOnly="0" labelOnly="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62">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61">
      <pivotArea dataOnly="0" labelOnly="1" fieldPosition="0">
        <references count="4">
          <reference field="10" count="1" selected="0">
            <x v="3"/>
          </reference>
          <reference field="11" count="1" selected="0">
            <x v="16"/>
          </reference>
          <reference field="12" count="1" selected="0">
            <x v="10"/>
          </reference>
          <reference field="21" count="1">
            <x v="9"/>
          </reference>
        </references>
      </pivotArea>
    </format>
    <format dxfId="660">
      <pivotArea dataOnly="0" labelOnly="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59">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58">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657">
      <pivotArea dataOnly="0" labelOnly="1" fieldPosition="0">
        <references count="4">
          <reference field="10" count="1" selected="0">
            <x v="3"/>
          </reference>
          <reference field="11" count="1" selected="0">
            <x v="17"/>
          </reference>
          <reference field="12" count="1" selected="0">
            <x v="10"/>
          </reference>
          <reference field="21" count="2">
            <x v="3"/>
            <x v="9"/>
          </reference>
        </references>
      </pivotArea>
    </format>
    <format dxfId="656">
      <pivotArea dataOnly="0" labelOnly="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55">
      <pivotArea dataOnly="0" labelOnly="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654">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53">
      <pivotArea collapsedLevelsAreSubtotals="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652">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651">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50">
      <pivotArea collapsedLevelsAreSubtotals="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649">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648">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647">
      <pivotArea collapsedLevelsAreSubtotals="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646">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645">
      <pivotArea collapsedLevelsAreSubtotals="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644">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643">
      <pivotArea collapsedLevelsAreSubtotals="1" fieldPosition="0">
        <references count="5">
          <reference field="2" count="1">
            <x v="1"/>
          </reference>
          <reference field="10" count="1" selected="0">
            <x v="0"/>
          </reference>
          <reference field="11" count="1" selected="0">
            <x v="8"/>
          </reference>
          <reference field="12" count="1" selected="0">
            <x v="11"/>
          </reference>
          <reference field="21" count="1" selected="0">
            <x v="9"/>
          </reference>
        </references>
      </pivotArea>
    </format>
    <format dxfId="642">
      <pivotArea collapsedLevelsAreSubtotals="1" fieldPosition="0">
        <references count="5">
          <reference field="2" count="1">
            <x v="0"/>
          </reference>
          <reference field="10" count="1" selected="0">
            <x v="0"/>
          </reference>
          <reference field="11" count="1" selected="0">
            <x v="20"/>
          </reference>
          <reference field="12" count="1" selected="0">
            <x v="12"/>
          </reference>
          <reference field="21" count="1" selected="0">
            <x v="17"/>
          </reference>
        </references>
      </pivotArea>
    </format>
    <format dxfId="641">
      <pivotArea dataOnly="0" labelOnly="1" fieldPosition="0">
        <references count="5">
          <reference field="2" count="1">
            <x v="1"/>
          </reference>
          <reference field="10" count="1" selected="0">
            <x v="0"/>
          </reference>
          <reference field="11" count="1" selected="0">
            <x v="8"/>
          </reference>
          <reference field="12" count="1" selected="0">
            <x v="11"/>
          </reference>
          <reference field="21" count="1" selected="0">
            <x v="9"/>
          </reference>
        </references>
      </pivotArea>
    </format>
    <format dxfId="640">
      <pivotArea dataOnly="0" labelOnly="1" fieldPosition="0">
        <references count="5">
          <reference field="2" count="1">
            <x v="0"/>
          </reference>
          <reference field="10" count="1" selected="0">
            <x v="0"/>
          </reference>
          <reference field="11" count="1" selected="0">
            <x v="20"/>
          </reference>
          <reference field="12" count="1" selected="0">
            <x v="12"/>
          </reference>
          <reference field="21" count="1" selected="0">
            <x v="17"/>
          </reference>
        </references>
      </pivotArea>
    </format>
    <format dxfId="639">
      <pivotArea collapsedLevelsAreSubtotals="1" fieldPosition="0">
        <references count="5">
          <reference field="2" count="1">
            <x v="17"/>
          </reference>
          <reference field="10" count="1" selected="0">
            <x v="4"/>
          </reference>
          <reference field="11" count="1" selected="0">
            <x v="4"/>
          </reference>
          <reference field="12" count="1" selected="0">
            <x v="3"/>
          </reference>
          <reference field="21" count="1" selected="0">
            <x v="7"/>
          </reference>
        </references>
      </pivotArea>
    </format>
    <format dxfId="638">
      <pivotArea dataOnly="0" labelOnly="1" fieldPosition="0">
        <references count="5">
          <reference field="2" count="1">
            <x v="17"/>
          </reference>
          <reference field="10" count="1" selected="0">
            <x v="4"/>
          </reference>
          <reference field="11" count="1" selected="0">
            <x v="4"/>
          </reference>
          <reference field="12" count="1" selected="0">
            <x v="3"/>
          </reference>
          <reference field="21" count="1" selected="0">
            <x v="7"/>
          </reference>
        </references>
      </pivotArea>
    </format>
    <format dxfId="637">
      <pivotArea collapsedLevelsAreSubtotals="1" fieldPosition="0">
        <references count="5">
          <reference field="2" count="1">
            <x v="3"/>
          </reference>
          <reference field="10" count="1" selected="0">
            <x v="7"/>
          </reference>
          <reference field="11" count="1" selected="0">
            <x v="10"/>
          </reference>
          <reference field="12" count="1" selected="0">
            <x v="4"/>
          </reference>
          <reference field="21" count="1" selected="0">
            <x v="18"/>
          </reference>
        </references>
      </pivotArea>
    </format>
    <format dxfId="636">
      <pivotArea collapsedLevelsAreSubtotals="1" fieldPosition="0">
        <references count="5">
          <reference field="2" count="1">
            <x v="3"/>
          </reference>
          <reference field="10" count="1" selected="0">
            <x v="7"/>
          </reference>
          <reference field="11" count="1" selected="0">
            <x v="22"/>
          </reference>
          <reference field="12" count="1" selected="0">
            <x v="5"/>
          </reference>
          <reference field="21" count="1" selected="0">
            <x v="18"/>
          </reference>
        </references>
      </pivotArea>
    </format>
    <format dxfId="635">
      <pivotArea collapsedLevelsAreSubtotals="1" fieldPosition="0">
        <references count="5">
          <reference field="2" count="1">
            <x v="3"/>
          </reference>
          <reference field="10" count="1" selected="0">
            <x v="7"/>
          </reference>
          <reference field="11" count="1" selected="0">
            <x v="9"/>
          </reference>
          <reference field="12" count="1" selected="0">
            <x v="11"/>
          </reference>
          <reference field="21" count="1" selected="0">
            <x v="18"/>
          </reference>
        </references>
      </pivotArea>
    </format>
    <format dxfId="634">
      <pivotArea collapsedLevelsAreSubtotals="1" fieldPosition="0">
        <references count="5">
          <reference field="2" count="1">
            <x v="3"/>
          </reference>
          <reference field="10" count="1" selected="0">
            <x v="7"/>
          </reference>
          <reference field="11" count="1" selected="0">
            <x v="14"/>
          </reference>
          <reference field="12" count="1" selected="0">
            <x v="12"/>
          </reference>
          <reference field="21" count="1" selected="0">
            <x v="18"/>
          </reference>
        </references>
      </pivotArea>
    </format>
    <format dxfId="633">
      <pivotArea collapsedLevelsAreSubtotals="1" fieldPosition="0">
        <references count="5">
          <reference field="2" count="1">
            <x v="3"/>
          </reference>
          <reference field="10" count="1" selected="0">
            <x v="7"/>
          </reference>
          <reference field="11" count="1" selected="0">
            <x v="8"/>
          </reference>
          <reference field="12" count="1" selected="0">
            <x v="14"/>
          </reference>
          <reference field="21" count="1" selected="0">
            <x v="1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923E298-C7CC-4F20-9D06-B665FD5B801C}" name="TablaDinámica6" cacheId="6"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59:E67" firstHeaderRow="1" firstDataRow="1" firstDataCol="4" rowPageCount="1" colPageCount="1"/>
  <pivotFields count="72">
    <pivotField showAll="0"/>
    <pivotField showAll="0"/>
    <pivotField axis="axisRow" showAll="0">
      <items count="21">
        <item x="13"/>
        <item x="11"/>
        <item x="2"/>
        <item x="3"/>
        <item x="7"/>
        <item x="15"/>
        <item x="19"/>
        <item x="14"/>
        <item x="16"/>
        <item x="17"/>
        <item x="18"/>
        <item x="0"/>
        <item x="9"/>
        <item x="8"/>
        <item x="10"/>
        <item x="4"/>
        <item x="5"/>
        <item x="1"/>
        <item x="6"/>
        <item x="12"/>
        <item t="default"/>
      </items>
    </pivotField>
    <pivotField showAll="0"/>
    <pivotField showAll="0"/>
    <pivotField axis="axisPage" showAll="0">
      <items count="5">
        <item x="2"/>
        <item x="1"/>
        <item x="0"/>
        <item x="3"/>
        <item t="default"/>
      </items>
    </pivotField>
    <pivotField showAll="0"/>
    <pivotField showAll="0"/>
    <pivotField showAll="0"/>
    <pivotField showAll="0"/>
    <pivotField axis="axisRow" showAll="0">
      <items count="9">
        <item x="0"/>
        <item x="4"/>
        <item x="5"/>
        <item x="2"/>
        <item x="1"/>
        <item x="6"/>
        <item x="7"/>
        <item x="3"/>
        <item t="default"/>
      </items>
    </pivotField>
    <pivotField axis="axisRow" outline="0" showAll="0" defaultSubtotal="0">
      <items count="24">
        <item x="15"/>
        <item x="2"/>
        <item x="1"/>
        <item x="3"/>
        <item x="8"/>
        <item x="0"/>
        <item x="12"/>
        <item x="5"/>
        <item x="10"/>
        <item x="7"/>
        <item x="13"/>
        <item x="21"/>
        <item x="19"/>
        <item x="16"/>
        <item x="14"/>
        <item x="20"/>
        <item x="18"/>
        <item x="17"/>
        <item x="23"/>
        <item x="6"/>
        <item x="22"/>
        <item x="4"/>
        <item x="9"/>
        <item x="11"/>
      </items>
    </pivotField>
    <pivotField axis="axisRow" outline="0" showAll="0" defaultSubtotal="0">
      <items count="16">
        <item x="0"/>
        <item x="3"/>
        <item x="6"/>
        <item x="7"/>
        <item x="10"/>
        <item x="4"/>
        <item x="14"/>
        <item x="2"/>
        <item x="1"/>
        <item x="12"/>
        <item x="13"/>
        <item x="5"/>
        <item x="11"/>
        <item x="9"/>
        <item x="8"/>
        <item x="15"/>
      </items>
    </pivotField>
    <pivotField showAll="0"/>
    <pivotField showAll="0"/>
    <pivotField showAll="0"/>
    <pivotField showAll="0"/>
    <pivotField showAll="0"/>
    <pivotField showAll="0"/>
    <pivotField showAll="0"/>
    <pivotField showAll="0"/>
    <pivotField axis="axisRow" outline="0" showAll="0" defaultSubtotal="0">
      <items count="19">
        <item x="18"/>
        <item x="2"/>
        <item x="10"/>
        <item x="11"/>
        <item x="0"/>
        <item x="4"/>
        <item x="5"/>
        <item x="1"/>
        <item x="13"/>
        <item x="16"/>
        <item x="3"/>
        <item x="8"/>
        <item x="9"/>
        <item x="12"/>
        <item x="6"/>
        <item x="14"/>
        <item x="15"/>
        <item x="17"/>
        <item x="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5">
    <field x="10"/>
    <field x="12"/>
    <field x="11"/>
    <field x="21"/>
    <field x="2"/>
  </rowFields>
  <rowItems count="8">
    <i>
      <x/>
    </i>
    <i r="1">
      <x/>
      <x v="5"/>
      <x v="4"/>
      <x v="11"/>
    </i>
    <i r="1">
      <x v="1"/>
      <x v="3"/>
      <x v="4"/>
      <x v="11"/>
    </i>
    <i r="1">
      <x v="5"/>
      <x v="21"/>
      <x v="4"/>
      <x v="11"/>
    </i>
    <i r="1">
      <x v="7"/>
      <x v="1"/>
      <x v="4"/>
      <x v="11"/>
    </i>
    <i r="1">
      <x v="8"/>
      <x v="1"/>
      <x v="4"/>
      <x v="11"/>
    </i>
    <i r="2">
      <x v="2"/>
      <x v="4"/>
      <x v="11"/>
    </i>
    <i t="grand">
      <x/>
    </i>
  </rowItems>
  <colItems count="1">
    <i/>
  </colItems>
  <pageFields count="1">
    <pageField fld="5" item="2" hier="-1"/>
  </pageFields>
  <dataFields count="1">
    <dataField name="Suma de Valor estimado para 2024" fld="69" baseField="0" baseItem="0" numFmtId="168"/>
  </dataFields>
  <formats count="30">
    <format dxfId="703">
      <pivotArea outline="0" collapsedLevelsAreSubtotals="1" fieldPosition="0"/>
    </format>
    <format dxfId="702">
      <pivotArea dataOnly="0" labelOnly="1" outline="0" axis="axisValues" fieldPosition="0"/>
    </format>
    <format dxfId="701">
      <pivotArea dataOnly="0" labelOnly="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700">
      <pivotArea collapsedLevelsAreSubtotals="1" fieldPosition="0">
        <references count="5">
          <reference field="2" count="1">
            <x v="19"/>
          </reference>
          <reference field="10" count="1" selected="0">
            <x v="2"/>
          </reference>
          <reference field="11" count="1" selected="0">
            <x v="7"/>
          </reference>
          <reference field="12" count="1" selected="0">
            <x v="11"/>
          </reference>
          <reference field="21" count="1" selected="0">
            <x v="13"/>
          </reference>
        </references>
      </pivotArea>
    </format>
    <format dxfId="699">
      <pivotArea collapsedLevelsAreSubtotals="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98">
      <pivotArea dataOnly="0" labelOnly="1" fieldPosition="0">
        <references count="5">
          <reference field="2" count="1">
            <x v="1"/>
          </reference>
          <reference field="10" count="1" selected="0">
            <x v="2"/>
          </reference>
          <reference field="11" count="1" selected="0">
            <x v="7"/>
          </reference>
          <reference field="12" count="1" selected="0">
            <x v="11"/>
          </reference>
          <reference field="21" count="1" selected="0">
            <x v="15"/>
          </reference>
        </references>
      </pivotArea>
    </format>
    <format dxfId="697">
      <pivotArea dataOnly="0" labelOnly="1" fieldPosition="0">
        <references count="3">
          <reference field="10" count="1" selected="0">
            <x v="2"/>
          </reference>
          <reference field="11" count="1">
            <x v="11"/>
          </reference>
          <reference field="12" count="1" selected="0">
            <x v="11"/>
          </reference>
        </references>
      </pivotArea>
    </format>
    <format dxfId="696">
      <pivotArea collapsedLevelsAreSubtotals="1" fieldPosition="0">
        <references count="5">
          <reference field="2" count="1">
            <x v="14"/>
          </reference>
          <reference field="10" count="1" selected="0">
            <x v="2"/>
          </reference>
          <reference field="11" count="1" selected="0">
            <x v="11"/>
          </reference>
          <reference field="12" count="1" selected="0">
            <x v="11"/>
          </reference>
          <reference field="21" count="1" selected="0">
            <x v="13"/>
          </reference>
        </references>
      </pivotArea>
    </format>
    <format dxfId="695">
      <pivotArea dataOnly="0" labelOnly="1" fieldPosition="0">
        <references count="3">
          <reference field="10" count="1" selected="0">
            <x v="2"/>
          </reference>
          <reference field="11" count="1">
            <x v="7"/>
          </reference>
          <reference field="12" count="1" selected="0">
            <x v="15"/>
          </reference>
        </references>
      </pivotArea>
    </format>
    <format dxfId="694">
      <pivotArea collapsedLevelsAreSubtotals="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93">
      <pivotArea dataOnly="0" labelOnly="1" fieldPosition="0">
        <references count="5">
          <reference field="2" count="1">
            <x v="0"/>
          </reference>
          <reference field="10" count="1" selected="0">
            <x v="4"/>
          </reference>
          <reference field="11" count="1" selected="0">
            <x v="7"/>
          </reference>
          <reference field="12" count="1" selected="0">
            <x v="11"/>
          </reference>
          <reference field="21" count="1" selected="0">
            <x v="17"/>
          </reference>
        </references>
      </pivotArea>
    </format>
    <format dxfId="692">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91">
      <pivotArea dataOnly="0" labelOnly="1" fieldPosition="0">
        <references count="4">
          <reference field="10" count="1" selected="0">
            <x v="3"/>
          </reference>
          <reference field="11" count="1" selected="0">
            <x v="16"/>
          </reference>
          <reference field="12" count="1" selected="0">
            <x v="10"/>
          </reference>
          <reference field="21" count="1">
            <x v="9"/>
          </reference>
        </references>
      </pivotArea>
    </format>
    <format dxfId="690">
      <pivotArea dataOnly="0" labelOnly="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89">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88">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687">
      <pivotArea dataOnly="0" labelOnly="1" fieldPosition="0">
        <references count="4">
          <reference field="10" count="1" selected="0">
            <x v="3"/>
          </reference>
          <reference field="11" count="1" selected="0">
            <x v="17"/>
          </reference>
          <reference field="12" count="1" selected="0">
            <x v="10"/>
          </reference>
          <reference field="21" count="2">
            <x v="3"/>
            <x v="9"/>
          </reference>
        </references>
      </pivotArea>
    </format>
    <format dxfId="686">
      <pivotArea dataOnly="0" labelOnly="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85">
      <pivotArea dataOnly="0" labelOnly="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684">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3"/>
          </reference>
        </references>
      </pivotArea>
    </format>
    <format dxfId="683">
      <pivotArea collapsedLevelsAreSubtotals="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682">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 dxfId="681">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9"/>
          </reference>
        </references>
      </pivotArea>
    </format>
    <format dxfId="680">
      <pivotArea collapsedLevelsAreSubtotals="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679">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678">
      <pivotArea collapsedLevelsAreSubtotals="1" fieldPosition="0">
        <references count="5">
          <reference field="2" count="1">
            <x v="1"/>
          </reference>
          <reference field="10" count="1" selected="0">
            <x v="3"/>
          </reference>
          <reference field="11" count="1" selected="0">
            <x v="17"/>
          </reference>
          <reference field="12" count="1" selected="0">
            <x v="10"/>
          </reference>
          <reference field="21" count="1" selected="0">
            <x v="9"/>
          </reference>
        </references>
      </pivotArea>
    </format>
    <format dxfId="677">
      <pivotArea collapsedLevelsAreSubtotals="1" fieldPosition="0">
        <references count="5">
          <reference field="2" count="1">
            <x v="14"/>
          </reference>
          <reference field="10" count="1" selected="0">
            <x v="3"/>
          </reference>
          <reference field="11" count="1" selected="0">
            <x v="12"/>
          </reference>
          <reference field="12" count="1" selected="0">
            <x v="6"/>
          </reference>
          <reference field="21" count="1" selected="0">
            <x v="13"/>
          </reference>
        </references>
      </pivotArea>
    </format>
    <format dxfId="676">
      <pivotArea collapsedLevelsAreSubtotals="1" fieldPosition="0">
        <references count="5">
          <reference field="2" count="1">
            <x v="12"/>
          </reference>
          <reference field="10" count="1" selected="0">
            <x v="3"/>
          </reference>
          <reference field="11" count="1" selected="0">
            <x v="17"/>
          </reference>
          <reference field="12" count="1" selected="0">
            <x v="10"/>
          </reference>
          <reference field="21" count="1" selected="0">
            <x v="2"/>
          </reference>
        </references>
      </pivotArea>
    </format>
    <format dxfId="675">
      <pivotArea collapsedLevelsAreSubtotals="1" fieldPosition="0">
        <references count="5">
          <reference field="2" count="1">
            <x v="14"/>
          </reference>
          <reference field="10" count="1" selected="0">
            <x v="3"/>
          </reference>
          <reference field="11" count="1" selected="0">
            <x v="16"/>
          </reference>
          <reference field="12" count="1" selected="0">
            <x v="10"/>
          </reference>
          <reference field="21" count="1" selected="0">
            <x v="13"/>
          </reference>
        </references>
      </pivotArea>
    </format>
    <format dxfId="674">
      <pivotArea collapsedLevelsAreSubtotals="1" fieldPosition="0">
        <references count="5">
          <reference field="2" count="1">
            <x v="1"/>
          </reference>
          <reference field="10" count="1" selected="0">
            <x v="3"/>
          </reference>
          <reference field="11" count="1" selected="0">
            <x v="16"/>
          </reference>
          <reference field="12" count="1" selected="0">
            <x v="10"/>
          </reference>
          <reference field="21" count="1" selected="0">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8041779-DC8B-49AE-B881-C9628B3B1BF9}" name="TablaDinámica3" cacheId="7"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50:E61" firstHeaderRow="1" firstDataRow="1" firstDataCol="4" rowPageCount="1" colPageCount="1"/>
  <pivotFields count="72">
    <pivotField showAll="0"/>
    <pivotField showAll="0"/>
    <pivotField axis="axisRow" outline="0" showAll="0" defaultSubtotal="0">
      <items count="20">
        <item x="13"/>
        <item x="11"/>
        <item x="2"/>
        <item x="3"/>
        <item x="7"/>
        <item x="15"/>
        <item x="19"/>
        <item x="14"/>
        <item x="16"/>
        <item x="17"/>
        <item x="18"/>
        <item x="0"/>
        <item x="9"/>
        <item x="8"/>
        <item x="10"/>
        <item x="4"/>
        <item x="5"/>
        <item x="1"/>
        <item x="6"/>
        <item x="12"/>
      </items>
    </pivotField>
    <pivotField showAll="0"/>
    <pivotField showAll="0"/>
    <pivotField axis="axisPage" showAll="0">
      <items count="5">
        <item x="2"/>
        <item x="1"/>
        <item x="0"/>
        <item x="3"/>
        <item t="default"/>
      </items>
    </pivotField>
    <pivotField showAll="0"/>
    <pivotField numFmtId="1" showAll="0"/>
    <pivotField showAll="0"/>
    <pivotField showAll="0"/>
    <pivotField axis="axisRow" showAll="0">
      <items count="9">
        <item x="0"/>
        <item sd="0" x="6"/>
        <item x="2"/>
        <item x="4"/>
        <item x="1"/>
        <item x="5"/>
        <item x="3"/>
        <item x="7"/>
        <item t="default"/>
      </items>
    </pivotField>
    <pivotField axis="axisRow" outline="0" showAll="0" defaultSubtotal="0">
      <items count="23">
        <item x="15"/>
        <item x="2"/>
        <item x="1"/>
        <item x="3"/>
        <item x="8"/>
        <item x="0"/>
        <item x="12"/>
        <item x="5"/>
        <item x="10"/>
        <item x="7"/>
        <item x="13"/>
        <item x="20"/>
        <item x="18"/>
        <item x="16"/>
        <item x="14"/>
        <item x="19"/>
        <item m="1" x="22"/>
        <item x="17"/>
        <item x="21"/>
        <item x="6"/>
        <item x="4"/>
        <item x="9"/>
        <item x="11"/>
      </items>
    </pivotField>
    <pivotField axis="axisRow" outline="0" showAll="0" defaultSubtotal="0">
      <items count="16">
        <item x="14"/>
        <item x="0"/>
        <item x="3"/>
        <item x="6"/>
        <item x="7"/>
        <item x="9"/>
        <item x="4"/>
        <item x="13"/>
        <item x="2"/>
        <item x="1"/>
        <item x="11"/>
        <item x="12"/>
        <item x="5"/>
        <item x="10"/>
        <item x="8"/>
        <item x="15"/>
      </items>
    </pivotField>
    <pivotField showAll="0"/>
    <pivotField showAll="0"/>
    <pivotField showAll="0"/>
    <pivotField showAll="0"/>
    <pivotField showAll="0"/>
    <pivotField showAll="0"/>
    <pivotField axis="axisRow" showAll="0">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5">
    <field x="10"/>
    <field x="12"/>
    <field x="11"/>
    <field x="2"/>
    <field x="19"/>
  </rowFields>
  <rowItems count="11">
    <i>
      <x v="3"/>
    </i>
    <i r="1">
      <x v="7"/>
      <x v="12"/>
      <x v="14"/>
      <x/>
    </i>
    <i r="1">
      <x v="11"/>
      <x v="17"/>
      <x v="1"/>
      <x v="2"/>
    </i>
    <i r="3">
      <x v="12"/>
      <x/>
    </i>
    <i r="4">
      <x v="2"/>
    </i>
    <i r="3">
      <x v="14"/>
      <x/>
    </i>
    <i r="1">
      <x v="12"/>
      <x v="6"/>
      <x v="12"/>
      <x/>
    </i>
    <i r="3">
      <x v="18"/>
      <x/>
    </i>
    <i r="2">
      <x v="18"/>
      <x v="6"/>
      <x/>
    </i>
    <i r="1">
      <x v="13"/>
      <x v="15"/>
      <x v="19"/>
      <x/>
    </i>
    <i t="grand">
      <x/>
    </i>
  </rowItems>
  <colItems count="1">
    <i/>
  </colItems>
  <pageFields count="1">
    <pageField fld="5" item="3" hier="-1"/>
  </pageFields>
  <dataFields count="1">
    <dataField name="Suma de Valor estimado para 2024" fld="69" baseField="0" baseItem="0" numFmtId="168"/>
  </dataFields>
  <formats count="17">
    <format dxfId="490">
      <pivotArea outline="0" collapsedLevelsAreSubtotals="1" fieldPosition="0"/>
    </format>
    <format dxfId="489">
      <pivotArea dataOnly="0" labelOnly="1" outline="0" axis="axisValues" fieldPosition="0"/>
    </format>
    <format dxfId="488">
      <pivotArea collapsedLevelsAreSubtotals="1" fieldPosition="0">
        <references count="4">
          <reference field="2" count="1">
            <x v="11"/>
          </reference>
          <reference field="10" count="1" selected="0">
            <x v="0"/>
          </reference>
          <reference field="11" count="1" selected="0">
            <x v="1"/>
          </reference>
          <reference field="12" count="1" selected="0">
            <x v="9"/>
          </reference>
        </references>
      </pivotArea>
    </format>
    <format dxfId="487">
      <pivotArea collapsedLevelsAreSubtotals="1" fieldPosition="0">
        <references count="4">
          <reference field="2" count="1">
            <x v="11"/>
          </reference>
          <reference field="10" count="1" selected="0">
            <x v="0"/>
          </reference>
          <reference field="11" count="1" selected="0">
            <x v="2"/>
          </reference>
          <reference field="12" count="1" selected="0">
            <x v="9"/>
          </reference>
        </references>
      </pivotArea>
    </format>
    <format dxfId="486">
      <pivotArea collapsedLevelsAreSubtotals="1" fieldPosition="0">
        <references count="4">
          <reference field="2" count="1">
            <x v="0"/>
          </reference>
          <reference field="10" count="1" selected="0">
            <x v="2"/>
          </reference>
          <reference field="11" count="1" selected="0">
            <x v="7"/>
          </reference>
          <reference field="12" count="1" selected="0">
            <x v="12"/>
          </reference>
        </references>
      </pivotArea>
    </format>
    <format dxfId="485">
      <pivotArea dataOnly="0" labelOnly="1" fieldPosition="0">
        <references count="4">
          <reference field="2" count="1">
            <x v="0"/>
          </reference>
          <reference field="10" count="1" selected="0">
            <x v="2"/>
          </reference>
          <reference field="11" count="1" selected="0">
            <x v="7"/>
          </reference>
          <reference field="12" count="1" selected="0">
            <x v="12"/>
          </reference>
        </references>
      </pivotArea>
    </format>
    <format dxfId="484">
      <pivotArea collapsedLevelsAreSubtotals="1" fieldPosition="0">
        <references count="4">
          <reference field="2" count="3">
            <x v="5"/>
            <x v="7"/>
            <x v="10"/>
          </reference>
          <reference field="10" count="1" selected="0">
            <x v="2"/>
          </reference>
          <reference field="11" count="1" selected="0">
            <x v="7"/>
          </reference>
          <reference field="12" count="1" selected="0">
            <x v="12"/>
          </reference>
        </references>
      </pivotArea>
    </format>
    <format dxfId="483">
      <pivotArea dataOnly="0" labelOnly="1" fieldPosition="0">
        <references count="4">
          <reference field="2" count="3">
            <x v="5"/>
            <x v="7"/>
            <x v="10"/>
          </reference>
          <reference field="10" count="1" selected="0">
            <x v="2"/>
          </reference>
          <reference field="11" count="1" selected="0">
            <x v="7"/>
          </reference>
          <reference field="12" count="1" selected="0">
            <x v="12"/>
          </reference>
        </references>
      </pivotArea>
    </format>
    <format dxfId="482">
      <pivotArea collapsedLevelsAreSubtotals="1" fieldPosition="0">
        <references count="4">
          <reference field="2" count="1">
            <x v="17"/>
          </reference>
          <reference field="10" count="1" selected="0">
            <x v="6"/>
          </reference>
          <reference field="11" count="1" selected="0">
            <x v="4"/>
          </reference>
          <reference field="12" count="1" selected="0">
            <x v="4"/>
          </reference>
        </references>
      </pivotArea>
    </format>
    <format dxfId="481">
      <pivotArea dataOnly="0" labelOnly="1" fieldPosition="0">
        <references count="3">
          <reference field="10" count="1" selected="0">
            <x v="6"/>
          </reference>
          <reference field="11" count="1">
            <x v="4"/>
          </reference>
          <reference field="12" count="1" selected="0">
            <x v="4"/>
          </reference>
        </references>
      </pivotArea>
    </format>
    <format dxfId="480">
      <pivotArea dataOnly="0" labelOnly="1" fieldPosition="0">
        <references count="4">
          <reference field="2" count="1">
            <x v="17"/>
          </reference>
          <reference field="10" count="1" selected="0">
            <x v="6"/>
          </reference>
          <reference field="11" count="1" selected="0">
            <x v="4"/>
          </reference>
          <reference field="12" count="1" selected="0">
            <x v="4"/>
          </reference>
        </references>
      </pivotArea>
    </format>
    <format dxfId="479">
      <pivotArea collapsedLevelsAreSubtotals="1" fieldPosition="0">
        <references count="5">
          <reference field="2" count="1" selected="0">
            <x v="1"/>
          </reference>
          <reference field="10" count="1" selected="0">
            <x v="3"/>
          </reference>
          <reference field="11" count="1" selected="0">
            <x v="17"/>
          </reference>
          <reference field="12" count="1" selected="0">
            <x v="11"/>
          </reference>
          <reference field="19" count="1">
            <x v="2"/>
          </reference>
        </references>
      </pivotArea>
    </format>
    <format dxfId="478">
      <pivotArea collapsedLevelsAreSubtotals="1" fieldPosition="0">
        <references count="5">
          <reference field="2" count="1" selected="0">
            <x v="12"/>
          </reference>
          <reference field="10" count="1" selected="0">
            <x v="3"/>
          </reference>
          <reference field="11" count="1" selected="0">
            <x v="17"/>
          </reference>
          <reference field="12" count="1" selected="0">
            <x v="11"/>
          </reference>
          <reference field="19" count="1">
            <x v="2"/>
          </reference>
        </references>
      </pivotArea>
    </format>
    <format dxfId="477">
      <pivotArea collapsedLevelsAreSubtotals="1" fieldPosition="0">
        <references count="5">
          <reference field="2" count="1" selected="0">
            <x v="12"/>
          </reference>
          <reference field="10" count="1" selected="0">
            <x v="3"/>
          </reference>
          <reference field="11" count="1" selected="0">
            <x v="17"/>
          </reference>
          <reference field="12" count="1" selected="0">
            <x v="11"/>
          </reference>
          <reference field="19" count="1">
            <x v="0"/>
          </reference>
        </references>
      </pivotArea>
    </format>
    <format dxfId="476">
      <pivotArea collapsedLevelsAreSubtotals="1" fieldPosition="0">
        <references count="5">
          <reference field="2" count="1" selected="0">
            <x v="14"/>
          </reference>
          <reference field="10" count="1" selected="0">
            <x v="3"/>
          </reference>
          <reference field="11" count="1" selected="0">
            <x v="17"/>
          </reference>
          <reference field="12" count="1" selected="0">
            <x v="11"/>
          </reference>
          <reference field="19" count="1">
            <x v="0"/>
          </reference>
        </references>
      </pivotArea>
    </format>
    <format dxfId="475">
      <pivotArea dataOnly="0" labelOnly="1" fieldPosition="0">
        <references count="3">
          <reference field="10" count="1" selected="0">
            <x v="3"/>
          </reference>
          <reference field="11" count="1">
            <x v="18"/>
          </reference>
          <reference field="12" count="1" selected="0">
            <x v="12"/>
          </reference>
        </references>
      </pivotArea>
    </format>
    <format dxfId="474">
      <pivotArea dataOnly="0" labelOnly="1" fieldPosition="0">
        <references count="4">
          <reference field="2" count="1">
            <x v="6"/>
          </reference>
          <reference field="10" count="1" selected="0">
            <x v="3"/>
          </reference>
          <reference field="11" count="1" selected="0">
            <x v="18"/>
          </reference>
          <reference field="12" count="1" selected="0">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ADF1F7C-64F3-4AE1-9347-781407CA3AC0}" name="TablaDinámica2" cacheId="7"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18:D43" firstHeaderRow="1" firstDataRow="1" firstDataCol="3" rowPageCount="1" colPageCount="1"/>
  <pivotFields count="72">
    <pivotField showAll="0"/>
    <pivotField showAll="0"/>
    <pivotField axis="axisRow" showAll="0">
      <items count="21">
        <item x="13"/>
        <item x="11"/>
        <item x="2"/>
        <item x="3"/>
        <item x="7"/>
        <item x="15"/>
        <item x="19"/>
        <item x="14"/>
        <item x="16"/>
        <item x="17"/>
        <item x="18"/>
        <item x="0"/>
        <item x="9"/>
        <item x="8"/>
        <item x="10"/>
        <item x="4"/>
        <item x="5"/>
        <item x="1"/>
        <item x="6"/>
        <item x="12"/>
        <item t="default"/>
      </items>
    </pivotField>
    <pivotField showAll="0"/>
    <pivotField showAll="0"/>
    <pivotField axis="axisPage" showAll="0">
      <items count="5">
        <item x="2"/>
        <item x="1"/>
        <item x="0"/>
        <item x="3"/>
        <item t="default"/>
      </items>
    </pivotField>
    <pivotField showAll="0"/>
    <pivotField numFmtId="1" showAll="0"/>
    <pivotField showAll="0"/>
    <pivotField showAll="0"/>
    <pivotField axis="axisRow" showAll="0">
      <items count="9">
        <item x="0"/>
        <item sd="0" x="6"/>
        <item x="2"/>
        <item x="4"/>
        <item x="1"/>
        <item x="5"/>
        <item x="3"/>
        <item x="7"/>
        <item t="default"/>
      </items>
    </pivotField>
    <pivotField axis="axisRow" outline="0" showAll="0" defaultSubtotal="0">
      <items count="23">
        <item x="15"/>
        <item x="2"/>
        <item x="1"/>
        <item x="3"/>
        <item x="8"/>
        <item x="0"/>
        <item x="12"/>
        <item x="5"/>
        <item x="10"/>
        <item x="7"/>
        <item x="13"/>
        <item x="20"/>
        <item x="18"/>
        <item x="16"/>
        <item x="14"/>
        <item x="19"/>
        <item m="1" x="22"/>
        <item x="17"/>
        <item x="21"/>
        <item x="6"/>
        <item x="4"/>
        <item x="9"/>
        <item x="11"/>
      </items>
    </pivotField>
    <pivotField axis="axisRow" outline="0" showAll="0" defaultSubtotal="0">
      <items count="16">
        <item x="14"/>
        <item x="0"/>
        <item x="3"/>
        <item x="6"/>
        <item x="7"/>
        <item x="9"/>
        <item x="4"/>
        <item x="13"/>
        <item x="2"/>
        <item x="1"/>
        <item x="11"/>
        <item x="12"/>
        <item x="5"/>
        <item x="10"/>
        <item x="8"/>
        <item x="1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4">
    <field x="10"/>
    <field x="12"/>
    <field x="11"/>
    <field x="2"/>
  </rowFields>
  <rowItems count="25">
    <i>
      <x v="1"/>
    </i>
    <i>
      <x v="2"/>
    </i>
    <i r="1">
      <x/>
      <x v="7"/>
      <x v="19"/>
    </i>
    <i r="1">
      <x v="12"/>
      <x v="7"/>
      <x/>
    </i>
    <i r="3">
      <x v="1"/>
    </i>
    <i r="3">
      <x v="5"/>
    </i>
    <i r="3">
      <x v="7"/>
    </i>
    <i r="3">
      <x v="10"/>
    </i>
    <i r="3">
      <x v="14"/>
    </i>
    <i r="3">
      <x v="17"/>
    </i>
    <i r="3">
      <x v="19"/>
    </i>
    <i r="2">
      <x v="11"/>
      <x v="14"/>
    </i>
    <i r="1">
      <x v="13"/>
      <x v="13"/>
      <x v="4"/>
    </i>
    <i r="3">
      <x v="19"/>
    </i>
    <i>
      <x v="4"/>
    </i>
    <i r="1">
      <x v="3"/>
      <x v="19"/>
      <x v="17"/>
    </i>
    <i r="1">
      <x v="12"/>
      <x v="7"/>
      <x v="2"/>
    </i>
    <i r="3">
      <x v="17"/>
    </i>
    <i>
      <x v="6"/>
    </i>
    <i r="1">
      <x v="4"/>
      <x v="4"/>
      <x v="17"/>
    </i>
    <i r="1">
      <x v="12"/>
      <x v="7"/>
      <x/>
    </i>
    <i>
      <x v="7"/>
    </i>
    <i r="1">
      <x v="12"/>
      <x v="7"/>
      <x v="8"/>
    </i>
    <i r="3">
      <x v="9"/>
    </i>
    <i t="grand">
      <x/>
    </i>
  </rowItems>
  <colItems count="1">
    <i/>
  </colItems>
  <pageFields count="1">
    <pageField fld="5" item="1" hier="-1"/>
  </pageFields>
  <dataFields count="1">
    <dataField name="Suma de Valor estimado para 2024" fld="69" baseField="0" baseItem="0" numFmtId="168"/>
  </dataFields>
  <formats count="11">
    <format dxfId="501">
      <pivotArea outline="0" collapsedLevelsAreSubtotals="1" fieldPosition="0"/>
    </format>
    <format dxfId="500">
      <pivotArea dataOnly="0" labelOnly="1" outline="0" axis="axisValues" fieldPosition="0"/>
    </format>
    <format dxfId="499">
      <pivotArea collapsedLevelsAreSubtotals="1" fieldPosition="0">
        <references count="4">
          <reference field="2" count="1">
            <x v="11"/>
          </reference>
          <reference field="10" count="1" selected="0">
            <x v="0"/>
          </reference>
          <reference field="11" count="1" selected="0">
            <x v="1"/>
          </reference>
          <reference field="12" count="1" selected="0">
            <x v="9"/>
          </reference>
        </references>
      </pivotArea>
    </format>
    <format dxfId="498">
      <pivotArea collapsedLevelsAreSubtotals="1" fieldPosition="0">
        <references count="4">
          <reference field="2" count="1">
            <x v="11"/>
          </reference>
          <reference field="10" count="1" selected="0">
            <x v="0"/>
          </reference>
          <reference field="11" count="1" selected="0">
            <x v="2"/>
          </reference>
          <reference field="12" count="1" selected="0">
            <x v="9"/>
          </reference>
        </references>
      </pivotArea>
    </format>
    <format dxfId="497">
      <pivotArea collapsedLevelsAreSubtotals="1" fieldPosition="0">
        <references count="4">
          <reference field="2" count="1">
            <x v="0"/>
          </reference>
          <reference field="10" count="1" selected="0">
            <x v="2"/>
          </reference>
          <reference field="11" count="1" selected="0">
            <x v="7"/>
          </reference>
          <reference field="12" count="1" selected="0">
            <x v="12"/>
          </reference>
        </references>
      </pivotArea>
    </format>
    <format dxfId="496">
      <pivotArea dataOnly="0" labelOnly="1" fieldPosition="0">
        <references count="4">
          <reference field="2" count="1">
            <x v="0"/>
          </reference>
          <reference field="10" count="1" selected="0">
            <x v="2"/>
          </reference>
          <reference field="11" count="1" selected="0">
            <x v="7"/>
          </reference>
          <reference field="12" count="1" selected="0">
            <x v="12"/>
          </reference>
        </references>
      </pivotArea>
    </format>
    <format dxfId="495">
      <pivotArea collapsedLevelsAreSubtotals="1" fieldPosition="0">
        <references count="4">
          <reference field="2" count="3">
            <x v="5"/>
            <x v="7"/>
            <x v="10"/>
          </reference>
          <reference field="10" count="1" selected="0">
            <x v="2"/>
          </reference>
          <reference field="11" count="1" selected="0">
            <x v="7"/>
          </reference>
          <reference field="12" count="1" selected="0">
            <x v="12"/>
          </reference>
        </references>
      </pivotArea>
    </format>
    <format dxfId="494">
      <pivotArea dataOnly="0" labelOnly="1" fieldPosition="0">
        <references count="4">
          <reference field="2" count="3">
            <x v="5"/>
            <x v="7"/>
            <x v="10"/>
          </reference>
          <reference field="10" count="1" selected="0">
            <x v="2"/>
          </reference>
          <reference field="11" count="1" selected="0">
            <x v="7"/>
          </reference>
          <reference field="12" count="1" selected="0">
            <x v="12"/>
          </reference>
        </references>
      </pivotArea>
    </format>
    <format dxfId="493">
      <pivotArea collapsedLevelsAreSubtotals="1" fieldPosition="0">
        <references count="4">
          <reference field="2" count="1">
            <x v="17"/>
          </reference>
          <reference field="10" count="1" selected="0">
            <x v="6"/>
          </reference>
          <reference field="11" count="1" selected="0">
            <x v="4"/>
          </reference>
          <reference field="12" count="1" selected="0">
            <x v="4"/>
          </reference>
        </references>
      </pivotArea>
    </format>
    <format dxfId="492">
      <pivotArea dataOnly="0" labelOnly="1" fieldPosition="0">
        <references count="3">
          <reference field="10" count="1" selected="0">
            <x v="6"/>
          </reference>
          <reference field="11" count="1">
            <x v="4"/>
          </reference>
          <reference field="12" count="1" selected="0">
            <x v="4"/>
          </reference>
        </references>
      </pivotArea>
    </format>
    <format dxfId="491">
      <pivotArea dataOnly="0" labelOnly="1" fieldPosition="0">
        <references count="4">
          <reference field="2" count="1">
            <x v="17"/>
          </reference>
          <reference field="10" count="1" selected="0">
            <x v="6"/>
          </reference>
          <reference field="11" count="1" selected="0">
            <x v="4"/>
          </reference>
          <reference field="12"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94BCAFF-FAE2-46C4-9743-E7A9DFBAA2A4}" name="TablaDinámica1"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D10" firstHeaderRow="1" firstDataRow="1" firstDataCol="3" rowPageCount="1" colPageCount="1"/>
  <pivotFields count="72">
    <pivotField showAll="0"/>
    <pivotField showAll="0"/>
    <pivotField axis="axisRow" showAll="0">
      <items count="21">
        <item x="13"/>
        <item x="11"/>
        <item x="2"/>
        <item x="3"/>
        <item x="7"/>
        <item x="15"/>
        <item x="19"/>
        <item x="14"/>
        <item x="16"/>
        <item x="17"/>
        <item x="18"/>
        <item x="0"/>
        <item x="9"/>
        <item x="8"/>
        <item x="10"/>
        <item x="4"/>
        <item x="5"/>
        <item x="1"/>
        <item x="6"/>
        <item x="12"/>
        <item t="default"/>
      </items>
    </pivotField>
    <pivotField showAll="0"/>
    <pivotField showAll="0"/>
    <pivotField axis="axisPage" showAll="0">
      <items count="5">
        <item x="2"/>
        <item x="1"/>
        <item x="0"/>
        <item x="3"/>
        <item t="default"/>
      </items>
    </pivotField>
    <pivotField showAll="0"/>
    <pivotField numFmtId="1" showAll="0"/>
    <pivotField showAll="0"/>
    <pivotField showAll="0"/>
    <pivotField axis="axisRow" showAll="0">
      <items count="9">
        <item x="0"/>
        <item x="6"/>
        <item x="2"/>
        <item x="4"/>
        <item x="1"/>
        <item x="5"/>
        <item x="3"/>
        <item x="7"/>
        <item t="default"/>
      </items>
    </pivotField>
    <pivotField axis="axisRow" outline="0" showAll="0" defaultSubtotal="0">
      <items count="23">
        <item x="15"/>
        <item x="2"/>
        <item x="1"/>
        <item x="3"/>
        <item x="8"/>
        <item x="0"/>
        <item x="12"/>
        <item x="5"/>
        <item x="10"/>
        <item x="7"/>
        <item x="13"/>
        <item x="20"/>
        <item x="18"/>
        <item x="16"/>
        <item x="14"/>
        <item x="19"/>
        <item m="1" x="22"/>
        <item x="17"/>
        <item x="21"/>
        <item x="6"/>
        <item x="4"/>
        <item x="9"/>
        <item x="11"/>
      </items>
    </pivotField>
    <pivotField axis="axisRow" outline="0" showAll="0" defaultSubtotal="0">
      <items count="16">
        <item x="14"/>
        <item x="0"/>
        <item x="3"/>
        <item x="6"/>
        <item x="7"/>
        <item x="9"/>
        <item x="4"/>
        <item x="13"/>
        <item x="2"/>
        <item x="1"/>
        <item x="11"/>
        <item x="12"/>
        <item x="5"/>
        <item x="10"/>
        <item x="8"/>
        <item x="15"/>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4">
    <field x="10"/>
    <field x="12"/>
    <field x="11"/>
    <field x="2"/>
  </rowFields>
  <rowItems count="7">
    <i>
      <x/>
    </i>
    <i r="1">
      <x v="1"/>
      <x v="5"/>
      <x v="11"/>
    </i>
    <i r="1">
      <x v="2"/>
      <x v="3"/>
      <x v="11"/>
    </i>
    <i r="1">
      <x v="6"/>
      <x v="20"/>
      <x v="11"/>
    </i>
    <i r="1">
      <x v="8"/>
      <x v="1"/>
      <x v="11"/>
    </i>
    <i r="1">
      <x v="9"/>
      <x v="2"/>
      <x v="11"/>
    </i>
    <i t="grand">
      <x/>
    </i>
  </rowItems>
  <colItems count="1">
    <i/>
  </colItems>
  <pageFields count="1">
    <pageField fld="5" item="2" hier="-1"/>
  </pageFields>
  <dataFields count="1">
    <dataField name="Suma de Valor estimado para 2024" fld="69" baseField="0" baseItem="0" numFmtId="168"/>
  </dataFields>
  <formats count="4">
    <format dxfId="505">
      <pivotArea outline="0" collapsedLevelsAreSubtotals="1" fieldPosition="0"/>
    </format>
    <format dxfId="504">
      <pivotArea dataOnly="0" labelOnly="1" outline="0" axis="axisValues" fieldPosition="0"/>
    </format>
    <format dxfId="503">
      <pivotArea collapsedLevelsAreSubtotals="1" fieldPosition="0">
        <references count="4">
          <reference field="2" count="1">
            <x v="11"/>
          </reference>
          <reference field="10" count="1" selected="0">
            <x v="0"/>
          </reference>
          <reference field="11" count="1" selected="0">
            <x v="1"/>
          </reference>
          <reference field="12" count="1" selected="0">
            <x v="9"/>
          </reference>
        </references>
      </pivotArea>
    </format>
    <format dxfId="502">
      <pivotArea collapsedLevelsAreSubtotals="1" fieldPosition="0">
        <references count="4">
          <reference field="2" count="1">
            <x v="11"/>
          </reference>
          <reference field="10" count="1" selected="0">
            <x v="0"/>
          </reference>
          <reference field="11" count="1" selected="0">
            <x v="2"/>
          </reference>
          <reference field="12" count="1" selected="0">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31C9A5F-D17F-4E13-B39E-4C452AB303EB}" name="TablaDinámica4" cacheId="7"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67:E77" firstHeaderRow="1" firstDataRow="1" firstDataCol="4" rowPageCount="1" colPageCount="1"/>
  <pivotFields count="72">
    <pivotField showAll="0"/>
    <pivotField showAll="0"/>
    <pivotField axis="axisRow" outline="0" showAll="0" defaultSubtotal="0">
      <items count="20">
        <item x="13"/>
        <item x="11"/>
        <item x="2"/>
        <item x="3"/>
        <item x="7"/>
        <item x="15"/>
        <item x="19"/>
        <item x="14"/>
        <item x="16"/>
        <item x="17"/>
        <item x="18"/>
        <item x="0"/>
        <item x="9"/>
        <item x="8"/>
        <item x="10"/>
        <item x="4"/>
        <item x="5"/>
        <item x="1"/>
        <item x="6"/>
        <item x="12"/>
      </items>
    </pivotField>
    <pivotField showAll="0"/>
    <pivotField showAll="0"/>
    <pivotField axis="axisPage" showAll="0">
      <items count="5">
        <item x="2"/>
        <item x="1"/>
        <item x="0"/>
        <item x="3"/>
        <item t="default"/>
      </items>
    </pivotField>
    <pivotField showAll="0"/>
    <pivotField numFmtId="1" showAll="0"/>
    <pivotField showAll="0"/>
    <pivotField showAll="0"/>
    <pivotField axis="axisRow" showAll="0">
      <items count="9">
        <item x="0"/>
        <item x="6"/>
        <item x="2"/>
        <item x="4"/>
        <item x="1"/>
        <item x="5"/>
        <item x="3"/>
        <item x="7"/>
        <item t="default"/>
      </items>
    </pivotField>
    <pivotField axis="axisRow" outline="0" showAll="0" defaultSubtotal="0">
      <items count="23">
        <item x="15"/>
        <item x="2"/>
        <item x="1"/>
        <item x="3"/>
        <item x="8"/>
        <item x="0"/>
        <item x="12"/>
        <item x="5"/>
        <item x="10"/>
        <item x="7"/>
        <item x="13"/>
        <item x="20"/>
        <item x="18"/>
        <item x="16"/>
        <item x="14"/>
        <item x="19"/>
        <item m="1" x="22"/>
        <item x="17"/>
        <item x="21"/>
        <item x="6"/>
        <item x="4"/>
        <item x="9"/>
        <item x="11"/>
      </items>
    </pivotField>
    <pivotField axis="axisRow" outline="0" showAll="0" defaultSubtotal="0">
      <items count="16">
        <item x="14"/>
        <item x="0"/>
        <item x="3"/>
        <item x="6"/>
        <item x="7"/>
        <item x="9"/>
        <item x="4"/>
        <item x="13"/>
        <item x="2"/>
        <item x="1"/>
        <item x="11"/>
        <item x="12"/>
        <item x="5"/>
        <item x="10"/>
        <item x="8"/>
        <item x="15"/>
      </items>
    </pivotField>
    <pivotField showAll="0"/>
    <pivotField showAll="0"/>
    <pivotField showAll="0"/>
    <pivotField showAll="0"/>
    <pivotField showAll="0"/>
    <pivotField showAll="0"/>
    <pivotField axis="axisRow" showAll="0">
      <items count="5">
        <item h="1" x="1"/>
        <item h="1" x="2"/>
        <item x="3"/>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5">
    <field x="10"/>
    <field x="12"/>
    <field x="11"/>
    <field x="2"/>
    <field x="19"/>
  </rowFields>
  <rowItems count="10">
    <i>
      <x v="4"/>
    </i>
    <i r="1">
      <x v="5"/>
      <x v="10"/>
      <x v="3"/>
      <x v="2"/>
    </i>
    <i r="1">
      <x v="6"/>
      <x v="21"/>
      <x v="3"/>
      <x v="2"/>
    </i>
    <i r="1">
      <x v="12"/>
      <x v="8"/>
      <x v="3"/>
      <x v="2"/>
    </i>
    <i r="2">
      <x v="9"/>
      <x v="3"/>
      <x v="2"/>
    </i>
    <i r="1">
      <x v="13"/>
      <x v="14"/>
      <x v="3"/>
      <x v="2"/>
    </i>
    <i>
      <x v="5"/>
    </i>
    <i r="1">
      <x v="12"/>
      <x v="8"/>
      <x v="3"/>
      <x v="2"/>
    </i>
    <i r="2">
      <x v="9"/>
      <x v="3"/>
      <x v="2"/>
    </i>
    <i t="grand">
      <x/>
    </i>
  </rowItems>
  <colItems count="1">
    <i/>
  </colItems>
  <pageFields count="1">
    <pageField fld="5" item="0" hier="-1"/>
  </pageFields>
  <dataFields count="1">
    <dataField name="Suma de Valor estimado para 2024" fld="69" baseField="0" baseItem="0" numFmtId="168"/>
  </dataFields>
  <formats count="36">
    <format dxfId="541">
      <pivotArea outline="0" collapsedLevelsAreSubtotals="1" fieldPosition="0"/>
    </format>
    <format dxfId="540">
      <pivotArea dataOnly="0" labelOnly="1" outline="0" axis="axisValues" fieldPosition="0"/>
    </format>
    <format dxfId="539">
      <pivotArea collapsedLevelsAreSubtotals="1" fieldPosition="0">
        <references count="4">
          <reference field="2" count="1">
            <x v="11"/>
          </reference>
          <reference field="10" count="1" selected="0">
            <x v="0"/>
          </reference>
          <reference field="11" count="1" selected="0">
            <x v="1"/>
          </reference>
          <reference field="12" count="1" selected="0">
            <x v="9"/>
          </reference>
        </references>
      </pivotArea>
    </format>
    <format dxfId="538">
      <pivotArea collapsedLevelsAreSubtotals="1" fieldPosition="0">
        <references count="4">
          <reference field="2" count="1">
            <x v="11"/>
          </reference>
          <reference field="10" count="1" selected="0">
            <x v="0"/>
          </reference>
          <reference field="11" count="1" selected="0">
            <x v="2"/>
          </reference>
          <reference field="12" count="1" selected="0">
            <x v="9"/>
          </reference>
        </references>
      </pivotArea>
    </format>
    <format dxfId="537">
      <pivotArea collapsedLevelsAreSubtotals="1" fieldPosition="0">
        <references count="4">
          <reference field="2" count="1">
            <x v="0"/>
          </reference>
          <reference field="10" count="1" selected="0">
            <x v="2"/>
          </reference>
          <reference field="11" count="1" selected="0">
            <x v="7"/>
          </reference>
          <reference field="12" count="1" selected="0">
            <x v="12"/>
          </reference>
        </references>
      </pivotArea>
    </format>
    <format dxfId="536">
      <pivotArea dataOnly="0" labelOnly="1" fieldPosition="0">
        <references count="4">
          <reference field="2" count="1">
            <x v="0"/>
          </reference>
          <reference field="10" count="1" selected="0">
            <x v="2"/>
          </reference>
          <reference field="11" count="1" selected="0">
            <x v="7"/>
          </reference>
          <reference field="12" count="1" selected="0">
            <x v="12"/>
          </reference>
        </references>
      </pivotArea>
    </format>
    <format dxfId="535">
      <pivotArea collapsedLevelsAreSubtotals="1" fieldPosition="0">
        <references count="4">
          <reference field="2" count="3">
            <x v="5"/>
            <x v="7"/>
            <x v="10"/>
          </reference>
          <reference field="10" count="1" selected="0">
            <x v="2"/>
          </reference>
          <reference field="11" count="1" selected="0">
            <x v="7"/>
          </reference>
          <reference field="12" count="1" selected="0">
            <x v="12"/>
          </reference>
        </references>
      </pivotArea>
    </format>
    <format dxfId="534">
      <pivotArea dataOnly="0" labelOnly="1" fieldPosition="0">
        <references count="4">
          <reference field="2" count="3">
            <x v="5"/>
            <x v="7"/>
            <x v="10"/>
          </reference>
          <reference field="10" count="1" selected="0">
            <x v="2"/>
          </reference>
          <reference field="11" count="1" selected="0">
            <x v="7"/>
          </reference>
          <reference field="12" count="1" selected="0">
            <x v="12"/>
          </reference>
        </references>
      </pivotArea>
    </format>
    <format dxfId="533">
      <pivotArea collapsedLevelsAreSubtotals="1" fieldPosition="0">
        <references count="4">
          <reference field="2" count="1">
            <x v="17"/>
          </reference>
          <reference field="10" count="1" selected="0">
            <x v="6"/>
          </reference>
          <reference field="11" count="1" selected="0">
            <x v="4"/>
          </reference>
          <reference field="12" count="1" selected="0">
            <x v="4"/>
          </reference>
        </references>
      </pivotArea>
    </format>
    <format dxfId="532">
      <pivotArea dataOnly="0" labelOnly="1" fieldPosition="0">
        <references count="3">
          <reference field="10" count="1" selected="0">
            <x v="6"/>
          </reference>
          <reference field="11" count="1">
            <x v="4"/>
          </reference>
          <reference field="12" count="1" selected="0">
            <x v="4"/>
          </reference>
        </references>
      </pivotArea>
    </format>
    <format dxfId="531">
      <pivotArea dataOnly="0" labelOnly="1" fieldPosition="0">
        <references count="4">
          <reference field="2" count="1">
            <x v="17"/>
          </reference>
          <reference field="10" count="1" selected="0">
            <x v="6"/>
          </reference>
          <reference field="11" count="1" selected="0">
            <x v="4"/>
          </reference>
          <reference field="12" count="1" selected="0">
            <x v="4"/>
          </reference>
        </references>
      </pivotArea>
    </format>
    <format dxfId="530">
      <pivotArea collapsedLevelsAreSubtotals="1" fieldPosition="0">
        <references count="5">
          <reference field="2" count="1" selected="0">
            <x v="1"/>
          </reference>
          <reference field="10" count="1" selected="0">
            <x v="3"/>
          </reference>
          <reference field="11" count="1" selected="0">
            <x v="17"/>
          </reference>
          <reference field="12" count="1" selected="0">
            <x v="11"/>
          </reference>
          <reference field="19" count="1">
            <x v="2"/>
          </reference>
        </references>
      </pivotArea>
    </format>
    <format dxfId="529">
      <pivotArea collapsedLevelsAreSubtotals="1" fieldPosition="0">
        <references count="5">
          <reference field="2" count="1" selected="0">
            <x v="12"/>
          </reference>
          <reference field="10" count="1" selected="0">
            <x v="3"/>
          </reference>
          <reference field="11" count="1" selected="0">
            <x v="17"/>
          </reference>
          <reference field="12" count="1" selected="0">
            <x v="11"/>
          </reference>
          <reference field="19" count="1">
            <x v="2"/>
          </reference>
        </references>
      </pivotArea>
    </format>
    <format dxfId="528">
      <pivotArea collapsedLevelsAreSubtotals="1" fieldPosition="0">
        <references count="5">
          <reference field="2" count="1" selected="0">
            <x v="12"/>
          </reference>
          <reference field="10" count="1" selected="0">
            <x v="3"/>
          </reference>
          <reference field="11" count="1" selected="0">
            <x v="17"/>
          </reference>
          <reference field="12" count="1" selected="0">
            <x v="11"/>
          </reference>
          <reference field="19" count="1">
            <x v="0"/>
          </reference>
        </references>
      </pivotArea>
    </format>
    <format dxfId="527">
      <pivotArea collapsedLevelsAreSubtotals="1" fieldPosition="0">
        <references count="5">
          <reference field="2" count="1" selected="0">
            <x v="14"/>
          </reference>
          <reference field="10" count="1" selected="0">
            <x v="3"/>
          </reference>
          <reference field="11" count="1" selected="0">
            <x v="17"/>
          </reference>
          <reference field="12" count="1" selected="0">
            <x v="11"/>
          </reference>
          <reference field="19" count="1">
            <x v="0"/>
          </reference>
        </references>
      </pivotArea>
    </format>
    <format dxfId="526">
      <pivotArea dataOnly="0" labelOnly="1" fieldPosition="0">
        <references count="3">
          <reference field="10" count="1" selected="0">
            <x v="3"/>
          </reference>
          <reference field="11" count="1">
            <x v="18"/>
          </reference>
          <reference field="12" count="1" selected="0">
            <x v="12"/>
          </reference>
        </references>
      </pivotArea>
    </format>
    <format dxfId="525">
      <pivotArea dataOnly="0" labelOnly="1" fieldPosition="0">
        <references count="4">
          <reference field="2" count="1">
            <x v="6"/>
          </reference>
          <reference field="10" count="1" selected="0">
            <x v="3"/>
          </reference>
          <reference field="11" count="1" selected="0">
            <x v="18"/>
          </reference>
          <reference field="12" count="1" selected="0">
            <x v="12"/>
          </reference>
        </references>
      </pivotArea>
    </format>
    <format dxfId="524">
      <pivotArea collapsedLevelsAreSubtotals="1" fieldPosition="0">
        <references count="5">
          <reference field="2" count="1" selected="0">
            <x v="4"/>
          </reference>
          <reference field="10" count="1" selected="0">
            <x v="1"/>
          </reference>
          <reference field="11" count="1" selected="0">
            <x v="10"/>
          </reference>
          <reference field="12" count="1" selected="0">
            <x v="5"/>
          </reference>
          <reference field="19" count="1">
            <x v="0"/>
          </reference>
        </references>
      </pivotArea>
    </format>
    <format dxfId="523">
      <pivotArea collapsedLevelsAreSubtotals="1" fieldPosition="0">
        <references count="5">
          <reference field="2" count="1" selected="0">
            <x v="13"/>
          </reference>
          <reference field="10" count="1" selected="0">
            <x v="1"/>
          </reference>
          <reference field="11" count="1" selected="0">
            <x v="10"/>
          </reference>
          <reference field="12" count="1" selected="0">
            <x v="5"/>
          </reference>
          <reference field="19" count="1">
            <x v="0"/>
          </reference>
        </references>
      </pivotArea>
    </format>
    <format dxfId="522">
      <pivotArea collapsedLevelsAreSubtotals="1" fieldPosition="0">
        <references count="5">
          <reference field="2" count="1" selected="0">
            <x v="17"/>
          </reference>
          <reference field="10" count="1" selected="0">
            <x v="4"/>
          </reference>
          <reference field="11" count="1" selected="0">
            <x v="21"/>
          </reference>
          <reference field="12" count="1" selected="0">
            <x v="6"/>
          </reference>
          <reference field="19" count="1">
            <x v="0"/>
          </reference>
        </references>
      </pivotArea>
    </format>
    <format dxfId="521">
      <pivotArea collapsedLevelsAreSubtotals="1" fieldPosition="0">
        <references count="5">
          <reference field="2" count="1" selected="0">
            <x v="3"/>
          </reference>
          <reference field="10" count="1" selected="0">
            <x v="4"/>
          </reference>
          <reference field="11" count="1" selected="0">
            <x v="21"/>
          </reference>
          <reference field="12" count="1" selected="0">
            <x v="6"/>
          </reference>
          <reference field="19" count="1">
            <x v="2"/>
          </reference>
        </references>
      </pivotArea>
    </format>
    <format dxfId="520">
      <pivotArea collapsedLevelsAreSubtotals="1" fieldPosition="0">
        <references count="5">
          <reference field="2" count="1" selected="0">
            <x v="2"/>
          </reference>
          <reference field="10" count="1" selected="0">
            <x v="4"/>
          </reference>
          <reference field="11" count="1" selected="0">
            <x v="21"/>
          </reference>
          <reference field="12" count="1" selected="0">
            <x v="6"/>
          </reference>
          <reference field="19" count="1">
            <x v="0"/>
          </reference>
        </references>
      </pivotArea>
    </format>
    <format dxfId="519">
      <pivotArea collapsedLevelsAreSubtotals="1" fieldPosition="0">
        <references count="5">
          <reference field="2" count="1" selected="0">
            <x v="17"/>
          </reference>
          <reference field="10" count="1" selected="0">
            <x v="4"/>
          </reference>
          <reference field="11" count="1" selected="0">
            <x v="4"/>
          </reference>
          <reference field="12" count="1" selected="0">
            <x v="4"/>
          </reference>
          <reference field="19" count="1">
            <x v="0"/>
          </reference>
        </references>
      </pivotArea>
    </format>
    <format dxfId="518">
      <pivotArea collapsedLevelsAreSubtotals="1" fieldPosition="0">
        <references count="5">
          <reference field="2" count="1" selected="0">
            <x v="3"/>
          </reference>
          <reference field="10" count="1" selected="0">
            <x v="4"/>
          </reference>
          <reference field="11" count="1" selected="0">
            <x v="10"/>
          </reference>
          <reference field="12" count="1" selected="0">
            <x v="5"/>
          </reference>
          <reference field="19" count="1">
            <x v="2"/>
          </reference>
        </references>
      </pivotArea>
    </format>
    <format dxfId="517">
      <pivotArea collapsedLevelsAreSubtotals="1" fieldPosition="0">
        <references count="5">
          <reference field="2" count="1" selected="0">
            <x v="1"/>
          </reference>
          <reference field="10" count="1" selected="0">
            <x v="4"/>
          </reference>
          <reference field="11" count="1" selected="0">
            <x v="8"/>
          </reference>
          <reference field="12" count="1" selected="0">
            <x v="6"/>
          </reference>
          <reference field="19" count="1">
            <x v="0"/>
          </reference>
        </references>
      </pivotArea>
    </format>
    <format dxfId="516">
      <pivotArea collapsedLevelsAreSubtotals="1" fieldPosition="0">
        <references count="5">
          <reference field="2" count="1" selected="0">
            <x v="3"/>
          </reference>
          <reference field="10" count="1" selected="0">
            <x v="4"/>
          </reference>
          <reference field="11" count="1" selected="0">
            <x v="21"/>
          </reference>
          <reference field="12" count="1" selected="0">
            <x v="6"/>
          </reference>
          <reference field="19" count="1">
            <x v="1"/>
          </reference>
        </references>
      </pivotArea>
    </format>
    <format dxfId="515">
      <pivotArea collapsedLevelsAreSubtotals="1" fieldPosition="0">
        <references count="5">
          <reference field="2" count="1" selected="0">
            <x v="3"/>
          </reference>
          <reference field="10" count="1" selected="0">
            <x v="4"/>
          </reference>
          <reference field="11" count="1" selected="0">
            <x v="8"/>
          </reference>
          <reference field="12" count="1" selected="0">
            <x v="12"/>
          </reference>
          <reference field="19" count="1">
            <x v="0"/>
          </reference>
        </references>
      </pivotArea>
    </format>
    <format dxfId="514">
      <pivotArea collapsedLevelsAreSubtotals="1" fieldPosition="0">
        <references count="5">
          <reference field="2" count="1" selected="0">
            <x v="3"/>
          </reference>
          <reference field="10" count="1" selected="0">
            <x v="4"/>
          </reference>
          <reference field="11" count="1" selected="0">
            <x v="14"/>
          </reference>
          <reference field="12" count="1" selected="0">
            <x v="13"/>
          </reference>
          <reference field="19" count="1">
            <x v="2"/>
          </reference>
        </references>
      </pivotArea>
    </format>
    <format dxfId="513">
      <pivotArea collapsedLevelsAreSubtotals="1" fieldPosition="0">
        <references count="5">
          <reference field="2" count="1" selected="0">
            <x v="15"/>
          </reference>
          <reference field="10" count="1" selected="0">
            <x v="4"/>
          </reference>
          <reference field="11" count="1" selected="0">
            <x v="8"/>
          </reference>
          <reference field="12" count="1" selected="0">
            <x v="12"/>
          </reference>
          <reference field="19" count="0"/>
        </references>
      </pivotArea>
    </format>
    <format dxfId="512">
      <pivotArea collapsedLevelsAreSubtotals="1" fieldPosition="0">
        <references count="5">
          <reference field="2" count="1" selected="0">
            <x v="16"/>
          </reference>
          <reference field="10" count="1" selected="0">
            <x v="4"/>
          </reference>
          <reference field="11" count="1" selected="0">
            <x v="8"/>
          </reference>
          <reference field="12" count="1" selected="0">
            <x v="12"/>
          </reference>
          <reference field="19" count="0"/>
        </references>
      </pivotArea>
    </format>
    <format dxfId="511">
      <pivotArea collapsedLevelsAreSubtotals="1" fieldPosition="0">
        <references count="5">
          <reference field="2" count="1" selected="0">
            <x v="18"/>
          </reference>
          <reference field="10" count="1" selected="0">
            <x v="4"/>
          </reference>
          <reference field="11" count="1" selected="0">
            <x v="8"/>
          </reference>
          <reference field="12" count="1" selected="0">
            <x v="12"/>
          </reference>
          <reference field="19" count="0"/>
        </references>
      </pivotArea>
    </format>
    <format dxfId="510">
      <pivotArea collapsedLevelsAreSubtotals="1" fieldPosition="0">
        <references count="5">
          <reference field="2" count="1" selected="0">
            <x v="17"/>
          </reference>
          <reference field="10" count="1" selected="0">
            <x v="4"/>
          </reference>
          <reference field="11" count="1" selected="0">
            <x v="9"/>
          </reference>
          <reference field="12" count="1" selected="0">
            <x v="12"/>
          </reference>
          <reference field="19" count="0"/>
        </references>
      </pivotArea>
    </format>
    <format dxfId="509">
      <pivotArea collapsedLevelsAreSubtotals="1" fieldPosition="0">
        <references count="5">
          <reference field="2" count="1" selected="0">
            <x v="18"/>
          </reference>
          <reference field="10" count="1" selected="0">
            <x v="4"/>
          </reference>
          <reference field="11" count="1" selected="0">
            <x v="9"/>
          </reference>
          <reference field="12" count="1" selected="0">
            <x v="12"/>
          </reference>
          <reference field="19" count="0"/>
        </references>
      </pivotArea>
    </format>
    <format dxfId="508">
      <pivotArea collapsedLevelsAreSubtotals="1" fieldPosition="0">
        <references count="5">
          <reference field="2" count="1" selected="0">
            <x v="15"/>
          </reference>
          <reference field="10" count="1" selected="0">
            <x v="4"/>
          </reference>
          <reference field="11" count="1" selected="0">
            <x v="22"/>
          </reference>
          <reference field="12" count="1" selected="0">
            <x v="14"/>
          </reference>
          <reference field="19" count="0"/>
        </references>
      </pivotArea>
    </format>
    <format dxfId="507">
      <pivotArea collapsedLevelsAreSubtotals="1" fieldPosition="0">
        <references count="5">
          <reference field="2" count="1" selected="0">
            <x v="16"/>
          </reference>
          <reference field="10" count="1" selected="0">
            <x v="4"/>
          </reference>
          <reference field="11" count="1" selected="0">
            <x v="22"/>
          </reference>
          <reference field="12" count="1" selected="0">
            <x v="14"/>
          </reference>
          <reference field="19" count="0"/>
        </references>
      </pivotArea>
    </format>
    <format dxfId="506">
      <pivotArea collapsedLevelsAreSubtotals="1" fieldPosition="0">
        <references count="5">
          <reference field="2" count="1" selected="0">
            <x v="18"/>
          </reference>
          <reference field="10" count="1" selected="0">
            <x v="4"/>
          </reference>
          <reference field="11" count="1" selected="0">
            <x v="22"/>
          </reference>
          <reference field="12" count="1" selected="0">
            <x v="14"/>
          </reference>
          <reference field="1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696DEF3-C7CC-4CD7-89B7-0172F3382D30}" name="TablaDinámica1" cacheId="7"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6:H50" firstHeaderRow="1" firstDataRow="2" firstDataCol="3"/>
  <pivotFields count="72">
    <pivotField showAll="0"/>
    <pivotField showAll="0"/>
    <pivotField axis="axisRow" outline="0" showAll="0" defaultSubtotal="0">
      <items count="20">
        <item x="13"/>
        <item x="11"/>
        <item x="2"/>
        <item x="3"/>
        <item x="7"/>
        <item x="15"/>
        <item x="19"/>
        <item x="14"/>
        <item x="16"/>
        <item x="17"/>
        <item x="18"/>
        <item x="0"/>
        <item x="9"/>
        <item x="8"/>
        <item x="10"/>
        <item x="4"/>
        <item x="5"/>
        <item x="1"/>
        <item x="6"/>
        <item x="12"/>
      </items>
    </pivotField>
    <pivotField axis="axisRow" outline="0" showAll="0" defaultSubtotal="0">
      <items count="9">
        <item x="5"/>
        <item x="6"/>
        <item x="7"/>
        <item x="2"/>
        <item x="4"/>
        <item x="1"/>
        <item x="3"/>
        <item x="0"/>
        <item x="8"/>
      </items>
    </pivotField>
    <pivotField axis="axisRow" outline="0" showAll="0" defaultSubtotal="0">
      <items count="17">
        <item x="3"/>
        <item x="8"/>
        <item x="4"/>
        <item x="2"/>
        <item x="14"/>
        <item x="9"/>
        <item x="0"/>
        <item x="5"/>
        <item x="13"/>
        <item x="1"/>
        <item x="10"/>
        <item x="6"/>
        <item x="7"/>
        <item x="12"/>
        <item x="15"/>
        <item x="11"/>
        <item x="16"/>
      </items>
    </pivotField>
    <pivotField axis="axisCol" showAll="0">
      <items count="5">
        <item x="2"/>
        <item x="1"/>
        <item x="0"/>
        <item x="3"/>
        <item t="default"/>
      </items>
    </pivotField>
    <pivotField showAll="0"/>
    <pivotField numFmtId="1" showAll="0"/>
    <pivotField showAll="0"/>
    <pivotField showAll="0"/>
    <pivotField showAll="0">
      <items count="9">
        <item x="0"/>
        <item x="6"/>
        <item x="2"/>
        <item x="4"/>
        <item x="1"/>
        <item x="5"/>
        <item x="3"/>
        <item x="7"/>
        <item t="default"/>
      </items>
    </pivotField>
    <pivotField outline="0" showAll="0" defaultSubtotal="0">
      <items count="23">
        <item x="15"/>
        <item x="2"/>
        <item x="1"/>
        <item x="3"/>
        <item x="8"/>
        <item x="0"/>
        <item x="12"/>
        <item x="5"/>
        <item x="10"/>
        <item x="7"/>
        <item x="13"/>
        <item x="20"/>
        <item x="18"/>
        <item x="16"/>
        <item x="14"/>
        <item x="19"/>
        <item m="1" x="22"/>
        <item x="17"/>
        <item x="21"/>
        <item x="6"/>
        <item x="4"/>
        <item x="9"/>
        <item x="11"/>
      </items>
    </pivotField>
    <pivotField outline="0" showAll="0" defaultSubtotal="0">
      <items count="16">
        <item x="14"/>
        <item x="0"/>
        <item x="3"/>
        <item x="6"/>
        <item x="7"/>
        <item x="9"/>
        <item x="4"/>
        <item x="13"/>
        <item x="2"/>
        <item x="1"/>
        <item x="11"/>
        <item x="12"/>
        <item x="5"/>
        <item x="10"/>
        <item x="8"/>
        <item x="15"/>
      </items>
    </pivotField>
    <pivotField showAll="0"/>
    <pivotField showAll="0"/>
    <pivotField showAll="0"/>
    <pivotField showAll="0"/>
    <pivotField showAll="0"/>
    <pivotField showAll="0"/>
    <pivotField showAll="0">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3">
    <field x="3"/>
    <field x="4"/>
    <field x="2"/>
  </rowFields>
  <rowItems count="43">
    <i>
      <x/>
      <x v="1"/>
      <x v="4"/>
    </i>
    <i r="2">
      <x v="12"/>
    </i>
    <i r="1">
      <x v="11"/>
      <x v="4"/>
    </i>
    <i r="2">
      <x v="12"/>
    </i>
    <i r="2">
      <x v="13"/>
    </i>
    <i>
      <x v="1"/>
      <x v="4"/>
      <x/>
    </i>
    <i r="2">
      <x v="5"/>
    </i>
    <i r="2">
      <x v="7"/>
    </i>
    <i r="2">
      <x v="8"/>
    </i>
    <i r="2">
      <x v="9"/>
    </i>
    <i r="2">
      <x v="10"/>
    </i>
    <i r="1">
      <x v="10"/>
      <x/>
    </i>
    <i r="2">
      <x v="1"/>
    </i>
    <i r="2">
      <x v="14"/>
    </i>
    <i r="2">
      <x v="19"/>
    </i>
    <i r="1">
      <x v="13"/>
      <x v="19"/>
    </i>
    <i>
      <x v="2"/>
      <x v="10"/>
      <x v="1"/>
    </i>
    <i>
      <x v="3"/>
      <x v="3"/>
      <x v="17"/>
    </i>
    <i r="1">
      <x v="8"/>
      <x v="14"/>
    </i>
    <i>
      <x v="4"/>
      <x v="5"/>
      <x v="1"/>
    </i>
    <i r="2">
      <x v="4"/>
    </i>
    <i r="2">
      <x v="12"/>
    </i>
    <i r="2">
      <x v="19"/>
    </i>
    <i r="1">
      <x v="7"/>
      <x v="14"/>
    </i>
    <i r="2">
      <x v="18"/>
    </i>
    <i r="1">
      <x v="14"/>
      <x/>
    </i>
    <i r="1">
      <x v="15"/>
      <x v="14"/>
    </i>
    <i>
      <x v="5"/>
      <x v="2"/>
      <x v="3"/>
    </i>
    <i r="2">
      <x v="15"/>
    </i>
    <i r="2">
      <x v="16"/>
    </i>
    <i r="2">
      <x v="18"/>
    </i>
    <i r="1">
      <x v="9"/>
      <x v="2"/>
    </i>
    <i r="2">
      <x v="3"/>
    </i>
    <i r="2">
      <x v="4"/>
    </i>
    <i r="2">
      <x v="13"/>
    </i>
    <i r="2">
      <x v="17"/>
    </i>
    <i r="1">
      <x v="12"/>
      <x v="13"/>
    </i>
    <i>
      <x v="6"/>
      <x/>
      <x v="17"/>
    </i>
    <i>
      <x v="7"/>
      <x v="6"/>
      <x v="2"/>
    </i>
    <i r="2">
      <x v="11"/>
    </i>
    <i r="2">
      <x v="17"/>
    </i>
    <i>
      <x v="8"/>
      <x v="16"/>
      <x v="6"/>
    </i>
    <i t="grand">
      <x/>
    </i>
  </rowItems>
  <colFields count="1">
    <field x="5"/>
  </colFields>
  <colItems count="5">
    <i>
      <x/>
    </i>
    <i>
      <x v="1"/>
    </i>
    <i>
      <x v="2"/>
    </i>
    <i>
      <x v="3"/>
    </i>
    <i t="grand">
      <x/>
    </i>
  </colItems>
  <dataFields count="1">
    <dataField name="Suma de Valor estimado para 2024" fld="69" baseField="0" baseItem="0" numFmtId="168"/>
  </dataFields>
  <formats count="2">
    <format dxfId="473">
      <pivotArea outline="0" collapsedLevelsAreSubtotals="1" fieldPosition="0"/>
    </format>
    <format dxfId="4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61636F1-D0E9-44D5-8C00-717020F4EB8E}" name="TRANSVERSALES" displayName="TRANSVERSALES" ref="AI2:AI4" totalsRowShown="0" headerRowDxfId="883" dataDxfId="881" headerRowBorderDxfId="882" tableBorderDxfId="880">
  <autoFilter ref="AI2:AI4" xr:uid="{C0F9299F-CF98-4BA1-B0B6-F8C74298A15B}"/>
  <tableColumns count="1">
    <tableColumn id="2" xr3:uid="{9D9BA285-DE60-4D56-9F64-9B4FBA9333E7}" name="TRANSVERSALES" dataDxfId="87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5FC5638-63CE-4DF4-B986-73308DDB0862}" name="OAC" displayName="OAC" ref="BB2:BB3" totalsRowShown="0" headerRowDxfId="842" dataDxfId="840" headerRowBorderDxfId="841" tableBorderDxfId="839">
  <autoFilter ref="BB2:BB3" xr:uid="{A5FC5638-63CE-4DF4-B986-73308DDB0862}"/>
  <tableColumns count="1">
    <tableColumn id="1" xr3:uid="{16DD43E6-26E9-431A-9958-0FF6B129252B}" name="OAC" dataDxfId="838"/>
  </tableColumns>
  <tableStyleInfo name="TableStyleMedium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9DA5626-8C5C-4886-9798-4D00405AF343}" name="Infraestructura_EPBM_2201048" displayName="Infraestructura_EPBM_2201048" ref="CN21:CN23" totalsRowShown="0" headerRowDxfId="304">
  <autoFilter ref="CN21:CN23" xr:uid="{2B791F6B-4A95-4E1E-9AA8-7B9A7BC4A67F}"/>
  <tableColumns count="1">
    <tableColumn id="1" xr3:uid="{454A63CB-1853-4A35-8992-BDDD6F51B2D5}" name="Infraestructura_EPBM_2201048"/>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235E66EE-B953-41D9-8AA7-A84D569AC907}" name="Infraestructura_EPBM_2201051" displayName="Infraestructura_EPBM_2201051" ref="CO21:CO24" totalsRowShown="0" headerRowDxfId="303">
  <autoFilter ref="CO21:CO24" xr:uid="{A1057361-EC61-41E9-94CC-6590D7E3997A}"/>
  <tableColumns count="1">
    <tableColumn id="1" xr3:uid="{36AF8368-AC25-49EC-B915-B0CBDD60591C}" name="Infraestructura_EPBM_2201051"/>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60495563-B9A5-4D66-B29C-F4111D1E74F2}" name="Infraestructura_EPBM_2201052" displayName="Infraestructura_EPBM_2201052" ref="CP21:CP24" totalsRowShown="0" headerRowDxfId="302">
  <autoFilter ref="CP21:CP24" xr:uid="{96799402-F213-4F94-927F-5082D2AFFA71}"/>
  <tableColumns count="1">
    <tableColumn id="1" xr3:uid="{0CC271E2-BFA5-46FC-B27E-630EF2ABEA6E}" name="Infraestructura_EPBM_2201052"/>
  </tableColumns>
  <tableStyleInfo name="TableStyleMedium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6679C9C-1F69-4020-831F-027834537B7B}" name="Capacidades_Territoriales_2201032" displayName="Capacidades_Territoriales_2201032" ref="CQ21:CQ23" totalsRowShown="0" headerRowDxfId="301" tableBorderDxfId="300">
  <autoFilter ref="CQ21:CQ23" xr:uid="{48940303-32FA-4083-93DB-EE3ED956DAD5}"/>
  <tableColumns count="1">
    <tableColumn id="1" xr3:uid="{7BC35A2E-7EAA-49EF-9630-C4387CB2A765}" name="Capacidades_Territoriales_2201032"/>
  </tableColumns>
  <tableStyleInfo name="TableStyleMedium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7681FA12-A167-4CA3-97C4-A0210DB190F2}" name="Capacidades_Territoriales_2201037" displayName="Capacidades_Territoriales_2201037" ref="CR21:CR23" totalsRowShown="0" headerRowDxfId="299">
  <autoFilter ref="CR21:CR23" xr:uid="{B033765F-49F8-4DA6-92A6-A1D177E8BC62}"/>
  <tableColumns count="1">
    <tableColumn id="1" xr3:uid="{9A3835CF-B28F-4FF4-9543-A3090B846144}" name="Capacidades_Territoriales_2201037"/>
  </tableColumns>
  <tableStyleInfo name="TableStyleMedium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2E6DA85B-7F03-47E6-9B75-6B61D44B78FA}" name="Capacidades_Territoriales_2201048" displayName="Capacidades_Territoriales_2201048" ref="CS21:CS23" totalsRowShown="0" headerRowDxfId="298">
  <autoFilter ref="CS21:CS23" xr:uid="{3516F0C6-4D12-48EF-91B0-C319440B8A67}"/>
  <tableColumns count="1">
    <tableColumn id="1" xr3:uid="{68A880FC-93E9-4C12-A688-6BD070D4E24A}" name="Capacidades_Territoriales_2201048"/>
  </tableColumns>
  <tableStyleInfo name="TableStyleMedium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93455ED2-CFED-470E-BAD2-BD1C174DC48F}" name="Capacidades_Territoriales_2201070" displayName="Capacidades_Territoriales_2201070" ref="CT21:CT24" totalsRowShown="0" headerRowDxfId="297">
  <autoFilter ref="CT21:CT24" xr:uid="{C14DDAA4-47A9-4BD2-89A9-CDF1331B5E54}"/>
  <tableColumns count="1">
    <tableColumn id="1" xr3:uid="{910B81E4-3EEA-4CF1-8334-AD48E57B122B}" name="Capacidades_Territoriales_2201070"/>
  </tableColumns>
  <tableStyleInfo name="TableStyleMedium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10C4D019-D3FF-48E3-820E-D30F2C9AE08C}" name="Capacidades_Territoriales_2201089" displayName="Capacidades_Territoriales_2201089" ref="CU21:CU24" totalsRowShown="0" headerRowDxfId="296">
  <autoFilter ref="CU21:CU24" xr:uid="{74A2DECD-592B-48F7-9886-5043B86473D4}"/>
  <tableColumns count="1">
    <tableColumn id="1" xr3:uid="{319F0F26-5838-401C-B7C2-6D514BD44919}" name="Capacidades_Territoriales_2201089"/>
  </tableColumns>
  <tableStyleInfo name="TableStyleMedium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802231E-A343-42E1-B3F2-A7B61D441874}" name="Capacidades_Territoriales_2201090" displayName="Capacidades_Territoriales_2201090" ref="CW21:CW23" totalsRowShown="0" headerRowDxfId="295">
  <autoFilter ref="CW21:CW23" xr:uid="{285817AD-2BB3-4A26-9A3F-7658A644BF15}"/>
  <tableColumns count="1">
    <tableColumn id="1" xr3:uid="{47284C40-33A6-4482-A3C2-091A877A7511}" name="Capacidades_Territoriales_2201090"/>
  </tableColumns>
  <tableStyleInfo name="TableStyleMedium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47CF8D4-9567-4547-8797-B76EEA71132A}" name="Capacidades_Territoriales_2201094" displayName="Capacidades_Territoriales_2201094" ref="CX21:CX23" totalsRowShown="0" headerRowDxfId="294">
  <autoFilter ref="CX21:CX23" xr:uid="{C48BC736-7BE3-4834-8DA6-73245E6D3481}"/>
  <tableColumns count="1">
    <tableColumn id="1" xr3:uid="{3C8EE3C2-BDBB-4108-8F91-49305EAD5E42}" name="Capacidades_Territoriales_220109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1A9233A-0C0D-4431-9C86-36FFCD05ED9A}" name="OAPF" displayName="OAPF" ref="BC2:BC3" totalsRowShown="0" headerRowDxfId="837" dataDxfId="835" headerRowBorderDxfId="836" tableBorderDxfId="834">
  <autoFilter ref="BC2:BC3" xr:uid="{31A9233A-0C0D-4431-9C86-36FFCD05ED9A}"/>
  <tableColumns count="1">
    <tableColumn id="1" xr3:uid="{8815057C-C21B-4DA4-96CE-4382E3B8C09E}" name="OAPF" dataDxfId="833"/>
  </tableColumns>
  <tableStyleInfo name="TableStyleMedium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B9433293-03B8-4B93-943C-3B4D1E062AB8}" name="TRANSVERSAL_2299072" displayName="TRANSVERSAL_2299072" ref="CY21:CY23" totalsRowShown="0" headerRowDxfId="293" tableBorderDxfId="292">
  <autoFilter ref="CY21:CY23" xr:uid="{DDDB8A89-3B68-40E5-9BDF-EEF189D2F359}"/>
  <tableColumns count="1">
    <tableColumn id="1" xr3:uid="{68C7FA54-89D7-476D-9060-CB599878063F}" name="TRANSVERSAL_2299072"/>
  </tableColumns>
  <tableStyleInfo name="TableStyleMedium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8FD73534-F73E-4CAB-96B0-934E0B2B728F}" name="TRANSVERSAL_2299052" displayName="TRANSVERSAL_2299052" ref="CZ21:CZ25" totalsRowShown="0" headerRowDxfId="291">
  <autoFilter ref="CZ21:CZ25" xr:uid="{D9002223-F446-49C7-ACF0-3C7A099DC8A0}"/>
  <tableColumns count="1">
    <tableColumn id="1" xr3:uid="{93376A19-B157-4842-97B2-441F2F736556}" name="TRANSVERSAL_2299052"/>
  </tableColumns>
  <tableStyleInfo name="TableStyleMedium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8A48A88E-ACEF-4AF1-948A-3F188C786ABB}" name="TRANSVERSAL_2299054" displayName="TRANSVERSAL_2299054" ref="DA21:DA23" totalsRowShown="0" headerRowDxfId="290">
  <autoFilter ref="DA21:DA23" xr:uid="{28BBD6D9-3226-4178-B47D-8B60F4D5F0F6}"/>
  <tableColumns count="1">
    <tableColumn id="1" xr3:uid="{76F2B271-E49C-4BEA-B616-A3E2E999C7F5}" name="TRANSVERSAL_2299054"/>
  </tableColumns>
  <tableStyleInfo name="TableStyleMedium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A3AC635C-51BB-4396-AEE0-D93D4658C6C9}" name="TRANSVERSAL_2299060" displayName="TRANSVERSAL_2299060" ref="DB21:DB25" totalsRowShown="0" headerRowDxfId="289">
  <autoFilter ref="DB21:DB25" xr:uid="{BCC7EDC2-7E2A-4498-B938-E18D2F5125F0}"/>
  <tableColumns count="1">
    <tableColumn id="1" xr3:uid="{587EAD02-D50D-4BC2-8055-3B884F71F76C}" name="TRANSVERSAL_2299060"/>
  </tableColumns>
  <tableStyleInfo name="TableStyleMedium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320A5B98-208B-417A-B527-0DF44E4BC45A}" name="TRANSVERSAL_2299062" displayName="TRANSVERSAL_2299062" ref="DD21:DD24" totalsRowShown="0" headerRowDxfId="288">
  <autoFilter ref="DD21:DD24" xr:uid="{0AD83196-C46E-4A18-8951-253ABC44798C}"/>
  <tableColumns count="1">
    <tableColumn id="1" xr3:uid="{C19FC524-D509-47CB-BD68-315ABF1C1E2D}" name="TRANSVERSAL_2299062"/>
  </tableColumns>
  <tableStyleInfo name="TableStyleMedium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9B194E51-9D60-483F-91CB-D43C441E2EB1}" name="TRANSVERSAL_2299063" displayName="TRANSVERSAL_2299063" ref="DE21:DE25" totalsRowShown="0" headerRowDxfId="287">
  <autoFilter ref="DE21:DE25" xr:uid="{20C58781-F70A-4C97-A396-521F8DE95352}"/>
  <tableColumns count="1">
    <tableColumn id="1" xr3:uid="{49168874-B965-44C6-9193-D763E356497A}" name="TRANSVERSAL_2299063"/>
  </tableColumns>
  <tableStyleInfo name="TableStyleMedium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2A72FB30-C822-469C-927D-5395A73D6C1B}" name="EDUCACIÓN_INTEGRAL_2201005" displayName="EDUCACIÓN_INTEGRAL_2201005" ref="DF21:DF23" totalsRowShown="0" headerRowDxfId="286" tableBorderDxfId="285">
  <autoFilter ref="DF21:DF23" xr:uid="{27B10A14-678A-4A6A-A1C9-722FA4391A16}"/>
  <tableColumns count="1">
    <tableColumn id="1" xr3:uid="{D654F5F5-D662-4AEF-BC0A-5686A12F3461}" name="EDUCACIÓN_INTEGRAL_2201005"/>
  </tableColumns>
  <tableStyleInfo name="TableStyleMedium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8C433E4-BCC4-41A1-8C10-AD59FA6AB7AA}" name="EDUCACIÓN_INTEGRAL_2201030" displayName="EDUCACIÓN_INTEGRAL_2201030" ref="DG21:DG24" totalsRowShown="0" headerRowDxfId="284">
  <autoFilter ref="DG21:DG24" xr:uid="{CEC36782-B066-4563-8FC6-E014BF9F183B}"/>
  <tableColumns count="1">
    <tableColumn id="1" xr3:uid="{FAA03A0D-A5C5-44D5-B70D-716276069D7A}" name="EDUCACIÓN_INTEGRAL_2201030"/>
  </tableColumns>
  <tableStyleInfo name="TableStyleMedium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0D20DB1-36B6-4D0B-B7BF-5CF73D9F3ECD}" name="Educación_Integral_2201070" displayName="Educación_Integral_2201070" ref="DH21:DH23" totalsRowShown="0" headerRowDxfId="283">
  <autoFilter ref="DH21:DH23" xr:uid="{A622EBAA-F11F-4E63-A174-D90001501456}"/>
  <tableColumns count="1">
    <tableColumn id="1" xr3:uid="{DBEB6A64-085E-47AA-AC1C-2164A25D8852}" name="Educación_Integral_2201070"/>
  </tableColumns>
  <tableStyleInfo name="TableStyleMedium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D768886C-F26D-46EE-B4D0-6BCB0EC7E5A7}" name="Educación_Integral_2201089" displayName="Educación_Integral_2201089" ref="DJ21:DJ26" totalsRowShown="0" headerRowDxfId="282">
  <autoFilter ref="DJ21:DJ26" xr:uid="{8EED84C7-AE63-4899-9510-E87BF796B30A}"/>
  <tableColumns count="1">
    <tableColumn id="1" xr3:uid="{9D526C2C-B6D5-44DB-9C54-D731087F0407}" name="Educación_Integral_220108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3447A60-DE88-43C4-9C35-AACE90E889F7}" name="OAJ" displayName="OAJ" ref="BD2:BD3" totalsRowShown="0" headerRowDxfId="832" dataDxfId="830" headerRowBorderDxfId="831" tableBorderDxfId="829">
  <autoFilter ref="BD2:BD3" xr:uid="{33447A60-DE88-43C4-9C35-AACE90E889F7}"/>
  <tableColumns count="1">
    <tableColumn id="1" xr3:uid="{3689385F-68A0-42C3-B604-805AD51AEFDA}" name="OAJ" dataDxfId="828"/>
  </tableColumns>
  <tableStyleInfo name="TableStyleMedium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CAE6FA90-52C0-4D72-AAF2-BE8237184891}" name="Educación_Integral_2201090" displayName="Educación_Integral_2201090" ref="DL21:DL23" totalsRowShown="0" headerRowDxfId="281">
  <autoFilter ref="DL21:DL23" xr:uid="{27993781-275E-497C-AB5F-A38FD22AE1CB}"/>
  <tableColumns count="1">
    <tableColumn id="1" xr3:uid="{EED9FCEB-F418-4645-91A0-917F98A1ADB4}" name="Educación_Integral_2201090"/>
  </tableColumns>
  <tableStyleInfo name="TableStyleMedium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3FFAC587-C822-4204-B596-255D2CFE0A00}" name="ESTAMPILLA_2202030" displayName="ESTAMPILLA_2202030" ref="DN21:DN23" totalsRowShown="0" headerRowDxfId="280" tableBorderDxfId="279">
  <autoFilter ref="DN21:DN23" xr:uid="{EC678A61-4F67-44AF-BB7A-2F4DA984BC9C}"/>
  <tableColumns count="1">
    <tableColumn id="1" xr3:uid="{72831DC7-7BE2-4628-8E54-9ACE3BAC4565}" name="ESTAMPILLA_2202030"/>
  </tableColumns>
  <tableStyleInfo name="TableStyleMedium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C9808B76-5385-4CC2-BCA1-EB550460BDE4}" name="Infraestructura_ES" displayName="Infraestructura_ES" ref="BJ21:BJ23" totalsRowShown="0" headerRowDxfId="278" headerRowBorderDxfId="277" tableBorderDxfId="276">
  <autoFilter ref="BJ21:BJ23" xr:uid="{FB844078-94A9-4F9B-8973-90C2A9235ABA}"/>
  <tableColumns count="1">
    <tableColumn id="1" xr3:uid="{11600CFF-8171-4E1B-A0F2-7A0FD91FAB81}" name="Infraestructura_ES"/>
  </tableColumns>
  <tableStyleInfo name="TableStyleMedium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2EC33945-9713-4C9F-92A1-B857DD0FDF90}" name="Fortalecimiento_IES_PFC" displayName="Fortalecimiento_IES_PFC" ref="BH21:BH22" totalsRowShown="0" headerRowDxfId="275" dataDxfId="273" headerRowBorderDxfId="274" tableBorderDxfId="272" totalsRowBorderDxfId="271">
  <autoFilter ref="BH21:BH22" xr:uid="{436B6717-2F5B-4ED5-AD16-8FACCEFF76DF}"/>
  <tableColumns count="1">
    <tableColumn id="1" xr3:uid="{F9D698AB-4D40-47C3-AF52-189986BE0375}" name="Fortalecimiento_IES_PFC" dataDxfId="270"/>
  </tableColumns>
  <tableStyleInfo name="TableStyleMedium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3B9230C8-4579-4621-8074-13C7980D8B50}" name="CALIDAD_ES_2202059" displayName="CALIDAD_ES_2202059" ref="BW21:BW23" totalsRowShown="0" headerRowDxfId="269" dataDxfId="267" headerRowBorderDxfId="268" tableBorderDxfId="266">
  <autoFilter ref="BW21:BW23" xr:uid="{B0BD0223-BA9B-4B8C-B2B0-42E4A09A1C5C}"/>
  <tableColumns count="1">
    <tableColumn id="1" xr3:uid="{86238620-C285-47D0-9486-71ABD5F9FE7F}" name="CALIDAD_ES_2202059" dataDxfId="265"/>
  </tableColumns>
  <tableStyleInfo name="TableStyleMedium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E3FCF13-D698-4C00-810A-2A6D5721C07E}" name="CALIDAD_ES_2202066" displayName="CALIDAD_ES_2202066" ref="BX21:BX23" totalsRowShown="0" headerRowDxfId="264" dataDxfId="262" headerRowBorderDxfId="263" tableBorderDxfId="261">
  <autoFilter ref="BX21:BX23" xr:uid="{02854B9F-D8CA-4935-AD39-0B47A9E7FD2E}"/>
  <tableColumns count="1">
    <tableColumn id="1" xr3:uid="{F7A65607-CC1F-40BE-A563-340C14F07451}" name="CALIDAD_ES_2202066" dataDxfId="260"/>
  </tableColumns>
  <tableStyleInfo name="TableStyleMedium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6E66AB47-1B1D-44DB-91E3-486E9071E552}" name="INFRAESTRUCTURA_ES_2202030" displayName="INFRAESTRUCTURA_ES_2202030" ref="DO21:DO25" totalsRowShown="0" headerRowDxfId="259" headerRowBorderDxfId="258" tableBorderDxfId="257">
  <autoFilter ref="DO21:DO25" xr:uid="{C0629E1B-31CB-4D5F-88BC-DA9B40C15B05}"/>
  <tableColumns count="1">
    <tableColumn id="1" xr3:uid="{09D06E14-886B-48C9-A959-EDF67D084E2D}" name="INFRAESTRUCTURA_ES_2202030"/>
  </tableColumns>
  <tableStyleInfo name="TableStyleMedium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8E30DC29-0A69-4F3E-A29A-3B8167D2201C}" name="INFRAESTRUCTURA_ES_2202059" displayName="INFRAESTRUCTURA_ES_2202059" ref="DP21:DP26" totalsRowShown="0" headerRowDxfId="256" headerRowBorderDxfId="255" tableBorderDxfId="254">
  <autoFilter ref="DP21:DP26" xr:uid="{F055BA62-3B64-4E31-850F-75389A8F2ECA}"/>
  <tableColumns count="1">
    <tableColumn id="1" xr3:uid="{CD8800E0-59BA-4BF1-9A46-D915B018E3C4}" name="INFRAESTRUCTURA_ES_2202059"/>
  </tableColumns>
  <tableStyleInfo name="TableStyleMedium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066A407-956F-458B-ACAB-AD4B9B270C2E}" name="Capacidades_Territoriales_´2201089" displayName="Capacidades_Territoriales_´2201089" ref="CV21:CV28" totalsRowShown="0" headerRowDxfId="253">
  <autoFilter ref="CV21:CV28" xr:uid="{1066A407-956F-458B-ACAB-AD4B9B270C2E}"/>
  <tableColumns count="1">
    <tableColumn id="1" xr3:uid="{9ACB9A2E-55A6-4E97-A145-86F212119EF8}" name="Capacidades_Territoriales_´2201089"/>
  </tableColumns>
  <tableStyleInfo name="TableStyleMedium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513130CE-1100-4DC7-96E6-0BB5C4BE964B}" name="Fortalecimiento_IES_PFC_2202030" displayName="Fortalecimiento_IES_PFC_2202030" ref="DQ21:DQ23" totalsRowShown="0" headerRowDxfId="252" dataDxfId="250" headerRowBorderDxfId="251">
  <autoFilter ref="DQ21:DQ23" xr:uid="{513130CE-1100-4DC7-96E6-0BB5C4BE964B}"/>
  <tableColumns count="1">
    <tableColumn id="1" xr3:uid="{6F428779-D0C6-4611-B26D-B6F8ADFD7CEF}" name="Fortalecimiento_IES_PFC_2202030" dataDxfId="24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C2D4E77-48A4-4DA8-9716-6B9436502954}" name="OCI" displayName="OCI" ref="BE2:BE3" totalsRowShown="0" headerRowDxfId="827" dataDxfId="825" headerRowBorderDxfId="826" tableBorderDxfId="824">
  <autoFilter ref="BE2:BE3" xr:uid="{3C2D4E77-48A4-4DA8-9716-6B9436502954}"/>
  <tableColumns count="1">
    <tableColumn id="1" xr3:uid="{C5208030-2F8E-4C77-880A-DDE243BFDCB2}" name="OCI" dataDxfId="823"/>
  </tableColumns>
  <tableStyleInfo name="TableStyleMedium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3A6C93B2-F24B-4ADD-B399-A2A992C704C4}" name="C_2202_0700_55" displayName="C_2202_0700_55" ref="AP31:AP32" totalsRowShown="0" headerRowDxfId="248" headerRowBorderDxfId="247">
  <tableColumns count="1">
    <tableColumn id="1" xr3:uid="{3EE5AF17-F484-4869-AF3D-05A696DC3B8D}" name="C_2202_0700_55"/>
  </tableColumns>
  <tableStyleInfo name="TableStyleMedium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9196F4D7-061D-455A-9DE2-360AC8A33146}" name="C_2201_0700_23" displayName="C_2201_0700_23" ref="AR31:AR32" totalsRowShown="0" headerRowDxfId="246">
  <autoFilter ref="AR31:AR32" xr:uid="{9196F4D7-061D-455A-9DE2-360AC8A33146}"/>
  <tableColumns count="1">
    <tableColumn id="1" xr3:uid="{74C76F1E-08BF-41DF-95A3-4D48CFBF26D6}" name="C_2201_0700_23"/>
  </tableColumns>
  <tableStyleInfo name="TableStyleMedium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AE261A38-B067-4EB5-BE3B-7AA560695868}" name="C_2202_0700_56" displayName="C_2202_0700_56" ref="AT31:AT32" totalsRowShown="0" headerRowDxfId="245">
  <autoFilter ref="AT31:AT32" xr:uid="{AE261A38-B067-4EB5-BE3B-7AA560695868}"/>
  <tableColumns count="1">
    <tableColumn id="1" xr3:uid="{D594AD99-8FD7-4D55-9947-99A7BEA7A70B}" name="C_2202_0700_56"/>
  </tableColumns>
  <tableStyleInfo name="TableStyleMedium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ED6EB8B2-E552-447D-87C5-4335FB68BC38}" name="C_2202_0700_50" displayName="C_2202_0700_50" ref="AV31:AV32" totalsRowShown="0" headerRowDxfId="244">
  <autoFilter ref="AV31:AV32" xr:uid="{ED6EB8B2-E552-447D-87C5-4335FB68BC38}"/>
  <tableColumns count="1">
    <tableColumn id="1" xr3:uid="{59A55C21-DEFA-48E2-8DFF-E67BBE4C30F0}" name="C_2202_0700_50"/>
  </tableColumns>
  <tableStyleInfo name="TableStyleMedium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B1484E2C-D345-4477-A132-49FD28A2C09B}" name="C_2202_0700_47" displayName="C_2202_0700_47" ref="AX31:AX32" totalsRowShown="0" headerRowDxfId="243">
  <autoFilter ref="AX31:AX32" xr:uid="{B1484E2C-D345-4477-A132-49FD28A2C09B}"/>
  <tableColumns count="1">
    <tableColumn id="1" xr3:uid="{952D206F-03DE-47F3-8D08-5572681CF0E3}" name="C_2202_0700_47"/>
  </tableColumns>
  <tableStyleInfo name="TableStyleMedium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E377EF19-5ED1-4CC2-AE47-D78DF04AA71D}" name="C_2201_0700_25" displayName="C_2201_0700_25" ref="AZ31:AZ32" totalsRowShown="0" headerRowDxfId="242">
  <autoFilter ref="AZ31:AZ32" xr:uid="{E377EF19-5ED1-4CC2-AE47-D78DF04AA71D}"/>
  <tableColumns count="1">
    <tableColumn id="1" xr3:uid="{28AE40A3-0805-4544-8F4D-2C83352CC566}" name="C_2201_0700_25"/>
  </tableColumns>
  <tableStyleInfo name="TableStyleMedium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D2D1392-E519-4785-8DAA-1DA64EA33CCC}" name="C_2201_0700_24" displayName="C_2201_0700_24" ref="BB31:BB32" totalsRowShown="0" headerRowDxfId="241">
  <autoFilter ref="BB31:BB32" xr:uid="{0D2D1392-E519-4785-8DAA-1DA64EA33CCC}"/>
  <tableColumns count="1">
    <tableColumn id="1" xr3:uid="{7FB1BB6E-AC49-4FCE-8F94-CA87AB67D7AB}" name="C_2201_0700_24"/>
  </tableColumns>
  <tableStyleInfo name="TableStyleMedium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7849EE9F-61BE-4454-9CDC-838615902AD8}" name="C_2299_0700_11" displayName="C_2299_0700_11" ref="BD31:BD32" totalsRowShown="0" headerRowDxfId="240">
  <autoFilter ref="BD31:BD32" xr:uid="{7849EE9F-61BE-4454-9CDC-838615902AD8}"/>
  <tableColumns count="1">
    <tableColumn id="1" xr3:uid="{75CE72F9-D379-4F8B-82A8-4FD64551B8F2}" name="C_2299_0700_11"/>
  </tableColumns>
  <tableStyleInfo name="TableStyleMedium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1BA9A334-F8D3-4652-BD09-757CE97126C8}" name="C_2201_0700_20" displayName="C_2201_0700_20" ref="BF31:BF32" totalsRowShown="0" headerRowDxfId="239">
  <autoFilter ref="BF31:BF32" xr:uid="{1BA9A334-F8D3-4652-BD09-757CE97126C8}"/>
  <tableColumns count="1">
    <tableColumn id="1" xr3:uid="{554FA31C-C373-45CE-B957-911869509F84}" name="C_2201_0700_20"/>
  </tableColumns>
  <tableStyleInfo name="TableStyleMedium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9C1BF2CC-3094-4D7B-B49F-47384C8D3BDA}" name="C_2202_0700_54" displayName="C_2202_0700_54" ref="BH31:BH32" totalsRowShown="0" headerRowDxfId="238">
  <autoFilter ref="BH31:BH32" xr:uid="{9C1BF2CC-3094-4D7B-B49F-47384C8D3BDA}"/>
  <tableColumns count="1">
    <tableColumn id="1" xr3:uid="{AD844A08-396F-44E6-A865-6E7A53B8CC0E}" name="C_2202_0700_5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843F99-9767-495B-BA64-C51E2EEE5FA8}" name="OCAI" displayName="OCAI" ref="BF2:BF3" totalsRowShown="0" headerRowDxfId="822" dataDxfId="820" headerRowBorderDxfId="821" tableBorderDxfId="819">
  <autoFilter ref="BF2:BF3" xr:uid="{1F843F99-9767-495B-BA64-C51E2EEE5FA8}"/>
  <tableColumns count="1">
    <tableColumn id="1" xr3:uid="{6A356263-9485-400B-B373-E2B1780D7621}" name="OCAI" dataDxfId="818"/>
  </tableColumns>
  <tableStyleInfo name="TableStyleMedium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1EF81D62-A966-47EB-947E-29C095C050A2}" name="C_2202_0700_49" displayName="C_2202_0700_49" ref="BJ31:BJ32" totalsRowShown="0" headerRowDxfId="237">
  <autoFilter ref="BJ31:BJ32" xr:uid="{1EF81D62-A966-47EB-947E-29C095C050A2}"/>
  <tableColumns count="1">
    <tableColumn id="1" xr3:uid="{F664BFF4-64AC-481F-A7D4-9DA53D90743E}" name="C_2202_0700_49"/>
  </tableColumns>
  <tableStyleInfo name="TableStyleMedium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214458AD-8854-4DDF-ACA3-F93A1FF81C10}" name="C_2202_0700_57" displayName="C_2202_0700_57" ref="BL31:BL32" totalsRowShown="0" headerRowDxfId="236">
  <autoFilter ref="BL31:BL32" xr:uid="{214458AD-8854-4DDF-ACA3-F93A1FF81C10}"/>
  <tableColumns count="1">
    <tableColumn id="1" xr3:uid="{07EB3DA1-2B51-4057-B5FA-820D0BED2C3D}" name="C_2202_0700_57"/>
  </tableColumns>
  <tableStyleInfo name="TableStyleMedium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595B943-3D80-4E38-884D-42AE493B4346}" name="Gratuidad_ES" displayName="Gratuidad_ES" ref="BL21:BL25" totalsRowShown="0" headerRowDxfId="235" tableBorderDxfId="234">
  <autoFilter ref="BL21:BL25" xr:uid="{9595B943-3D80-4E38-884D-42AE493B4346}"/>
  <tableColumns count="1">
    <tableColumn id="1" xr3:uid="{E9390F5C-9086-4D08-B0C5-5A22005F84D5}" name="Gratuidad_ES"/>
  </tableColumns>
  <tableStyleInfo name="TableStyleMedium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9259603C-AF7A-43D4-94F3-5B408A46A861}" name="Gratuidad_ES_2202063" displayName="Gratuidad_ES_2202063" ref="DR21:DR38" totalsRowShown="0" headerRowDxfId="233" headerRowBorderDxfId="232">
  <autoFilter ref="DR21:DR38" xr:uid="{9259603C-AF7A-43D4-94F3-5B408A46A861}"/>
  <tableColumns count="1">
    <tableColumn id="1" xr3:uid="{B52F3128-CDF0-4B38-82D7-2FACBFE873FF}" name="Gratuidad_ES_2202063"/>
  </tableColumns>
  <tableStyleInfo name="TableStyleMedium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7D457811-DBB6-4562-99D6-13454E3CC640}" name="Gratuidad_ES_2202077" displayName="Gratuidad_ES_2202077" ref="DS21:DS23" totalsRowShown="0" headerRowDxfId="231" dataDxfId="229" headerRowBorderDxfId="230">
  <autoFilter ref="DS21:DS23" xr:uid="{7D457811-DBB6-4562-99D6-13454E3CC640}"/>
  <tableColumns count="1">
    <tableColumn id="1" xr3:uid="{724D4308-27F1-450F-949E-94ED620A3172}" name="Gratuidad_ES_2202077" dataDxfId="228"/>
  </tableColumns>
  <tableStyleInfo name="TableStyleMedium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E889233-13AA-4FCD-BF6D-6A1841C0077A}" name="Gratuidad_ES_2202076" displayName="Gratuidad_ES_2202076" ref="DT21:DT22" totalsRowShown="0" headerRowDxfId="227" dataDxfId="225" headerRowBorderDxfId="226">
  <autoFilter ref="DT21:DT22" xr:uid="{0E889233-13AA-4FCD-BF6D-6A1841C0077A}"/>
  <tableColumns count="1">
    <tableColumn id="1" xr3:uid="{77F0E6C6-ED1B-4D01-A861-E90D4964A79D}" name="Gratuidad_ES_2202076" dataDxfId="224"/>
  </tableColumns>
  <tableStyleInfo name="TableStyleMedium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5AF81A04-1671-4EDF-AB6E-1C98E403AF77}" name="Gratuidad_ES_2202064" displayName="Gratuidad_ES_2202064" ref="DU21:DU36" totalsRowShown="0" headerRowDxfId="223" headerRowBorderDxfId="222">
  <autoFilter ref="DU21:DU36" xr:uid="{5AF81A04-1671-4EDF-AB6E-1C98E403AF77}"/>
  <tableColumns count="1">
    <tableColumn id="1" xr3:uid="{A1A764CC-75F3-4034-8DB8-C63A18E043A7}" name="Gratuidad_ES_2202064"/>
  </tableColumns>
  <tableStyleInfo name="TableStyleMedium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11F7BA1D-61E9-4A89-94BD-68186CD2F85E}" name="OINF" displayName="OINF" ref="AR3:AR4" totalsRowShown="0" headerRowDxfId="221" dataDxfId="219" headerRowBorderDxfId="220">
  <autoFilter ref="AR3:AR4" xr:uid="{11F7BA1D-61E9-4A89-94BD-68186CD2F85E}"/>
  <tableColumns count="1">
    <tableColumn id="1" xr3:uid="{2A94C9BF-10F0-48DA-BC31-0C03B7FDAAC0}" name="OINF" dataDxfId="218"/>
  </tableColumns>
  <tableStyleInfo name="TableStyleMedium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69B58C25-5ECB-4F4E-8AA2-FC3411916ED1}" name="OCD" displayName="OCD" ref="AS3:AS4" totalsRowShown="0" headerRowDxfId="217" dataDxfId="215" headerRowBorderDxfId="216">
  <autoFilter ref="AS3:AS4" xr:uid="{69B58C25-5ECB-4F4E-8AA2-FC3411916ED1}"/>
  <tableColumns count="1">
    <tableColumn id="1" xr3:uid="{3862CE52-C789-4691-974A-05B8FB8D3A1E}" name="OCD" dataDxfId="214"/>
  </tableColumns>
  <tableStyleInfo name="TableStyleMedium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95E2E1F-D857-49A7-B1D8-5BCFEA8A9256}" name="Educación_Integral_´2201070" displayName="Educación_Integral_´2201070" ref="DI21:DI23" totalsRowShown="0" headerRowDxfId="213" dataDxfId="212">
  <autoFilter ref="DI21:DI23" xr:uid="{D95E2E1F-D857-49A7-B1D8-5BCFEA8A9256}"/>
  <tableColumns count="1">
    <tableColumn id="1" xr3:uid="{F34EF6AB-F8E8-410E-AA92-B3747DD0A981}" name="Educación_Integral_´2201070" dataDxfId="211"/>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0119A5C-3B2E-4793-9BB5-C5F8DA907F9D}" name="OIE" displayName="OIE" ref="BG2:BG3" totalsRowShown="0" headerRowDxfId="817" dataDxfId="815" headerRowBorderDxfId="816" tableBorderDxfId="814">
  <autoFilter ref="BG2:BG3" xr:uid="{60119A5C-3B2E-4793-9BB5-C5F8DA907F9D}"/>
  <tableColumns count="1">
    <tableColumn id="1" xr3:uid="{4A0B580C-2C98-429F-8C6D-EDF698933077}" name="OIE" dataDxfId="813"/>
  </tableColumns>
  <tableStyleInfo name="TableStyleMedium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EB2B0CA-673D-4B39-8609-0F3BEAB3D377}" name="Educación_Integral_´2201089" displayName="Educación_Integral_´2201089" ref="DK21:DK24" totalsRowShown="0" headerRowDxfId="210">
  <autoFilter ref="DK21:DK24" xr:uid="{8EB2B0CA-673D-4B39-8609-0F3BEAB3D377}"/>
  <tableColumns count="1">
    <tableColumn id="1" xr3:uid="{0A51FF84-5D8C-4C71-A44D-339C1D8CF7D7}" name="Educación_Integral_´2201089"/>
  </tableColumns>
  <tableStyleInfo name="TableStyleMedium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13B79A0F-8755-4222-AA58-1EC46148576C}" name="Educación_Integral_´2201090" displayName="Educación_Integral_´2201090" ref="DM21:DM24" totalsRowShown="0" headerRowDxfId="209">
  <autoFilter ref="DM21:DM24" xr:uid="{13B79A0F-8755-4222-AA58-1EC46148576C}"/>
  <tableColumns count="1">
    <tableColumn id="1" xr3:uid="{1A718762-21C2-4853-B2F1-EBC0C75FD952}" name="Educación_Integral_´2201090"/>
  </tableColumns>
  <tableStyleInfo name="TableStyleMedium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AE048225-153E-48D8-A871-27E14BA56B0E}" name="TRANSVERSAL_´2299060" displayName="TRANSVERSAL_´2299060" ref="DC21:DC26" totalsRowShown="0" headerRowDxfId="208">
  <autoFilter ref="DC21:DC26" xr:uid="{AE048225-153E-48D8-A871-27E14BA56B0E}"/>
  <tableColumns count="1">
    <tableColumn id="1" xr3:uid="{94FEBB4E-1553-4939-8610-F86D391F3087}" name="TRANSVERSAL_´2299060"/>
  </tableColumns>
  <tableStyleInfo name="TableStyleMedium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789EBBDA-AD56-4D5E-BBB7-97C3722C31E8}" name="ID_Indicador" displayName="ID_Indicador" ref="B1:B164" totalsRowShown="0" headerRowDxfId="207" dataDxfId="206">
  <autoFilter ref="B1:B164" xr:uid="{789EBBDA-AD56-4D5E-BBB7-97C3722C31E8}"/>
  <tableColumns count="1">
    <tableColumn id="1" xr3:uid="{4A1C89ED-93AC-4DF8-8D74-09D250C90C94}" name="ID_Indicador" dataDxfId="205"/>
  </tableColumns>
  <tableStyleInfo name="TableStyleMedium3"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10CB368-0609-4917-BF46-A01F6C9ACD11}" name="IDENTIFICACIÓN195" displayName="IDENTIFICACIÓN195" ref="A1:A3555" totalsRowShown="0" headerRowDxfId="204" dataDxfId="202" headerRowBorderDxfId="203" tableBorderDxfId="201">
  <autoFilter ref="A1:A3555" xr:uid="{010CB368-0609-4917-BF46-A01F6C9ACD11}"/>
  <tableColumns count="1">
    <tableColumn id="1" xr3:uid="{CAFBE3F1-AD26-4AC4-980A-0C52292B6CC5}" name="IDENTIFICACION" dataDxfId="200"/>
  </tableColumns>
  <tableStyleInfo name="TableStyleMedium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F773966A-1C46-4B26-8B29-7A5A8B239CFA}" name="DESCRIPCIÓN196" displayName="DESCRIPCIÓN196" ref="B1:B3555" totalsRowShown="0" headerRowDxfId="199" dataDxfId="197" headerRowBorderDxfId="198" tableBorderDxfId="196">
  <autoFilter ref="B1:B3555" xr:uid="{F773966A-1C46-4B26-8B29-7A5A8B239CFA}"/>
  <tableColumns count="1">
    <tableColumn id="1" xr3:uid="{A262C2EA-114F-4D03-80E0-D29EBD1491D2}" name="DESCRIPCION" dataDxfId="195"/>
  </tableColumns>
  <tableStyleInfo name="TableStyleMedium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211A588C-E0D6-4536-B432-72879B3DBF35}" name="A_01_01_01197" displayName="A_01_01_01197" ref="D1:D12" totalsRowShown="0" headerRowDxfId="194" dataDxfId="192" headerRowBorderDxfId="193" tableBorderDxfId="191" headerRowCellStyle="Normal 2 2">
  <autoFilter ref="D1:D12" xr:uid="{211A588C-E0D6-4536-B432-72879B3DBF35}"/>
  <tableColumns count="1">
    <tableColumn id="1" xr3:uid="{576C1F03-2E58-41BF-9049-441423E6A365}" name="A_01_01_01" dataDxfId="190"/>
  </tableColumns>
  <tableStyleInfo name="TableStyleMedium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4071CC53-9113-48D3-8762-8AAFA2B75164}" name="SALARIO198" displayName="SALARIO198" ref="E1:E12" totalsRowShown="0" headerRowDxfId="189" dataDxfId="187" headerRowBorderDxfId="188" tableBorderDxfId="186">
  <autoFilter ref="E1:E12" xr:uid="{4071CC53-9113-48D3-8762-8AAFA2B75164}"/>
  <tableColumns count="1">
    <tableColumn id="1" xr3:uid="{904B6E38-6F4B-417A-B33B-F7FFEDBA0F27}" name="SALARIO" dataDxfId="185"/>
  </tableColumns>
  <tableStyleInfo name="TableStyleMedium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9E3ED9F4-A763-4181-9A58-42576AFCE6EB}" name="A_01_01_02199" displayName="A_01_01_02199" ref="G1:G11" totalsRowShown="0" headerRowDxfId="184" dataDxfId="182" headerRowBorderDxfId="183" tableBorderDxfId="181">
  <autoFilter ref="G1:G11" xr:uid="{9E3ED9F4-A763-4181-9A58-42576AFCE6EB}"/>
  <tableColumns count="1">
    <tableColumn id="1" xr3:uid="{7DCF6808-6918-4F9E-A1E5-4133C284F5FE}" name="A_01_01_02" dataDxfId="180"/>
  </tableColumns>
  <tableStyleInfo name="TableStyleMedium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C0AA999F-8224-4C5B-920B-4F86A4B89747}" name="CONTRIB_INHE_NOM200" displayName="CONTRIB_INHE_NOM200" ref="H1:H11" totalsRowShown="0" headerRowDxfId="179" dataDxfId="177" headerRowBorderDxfId="178" tableBorderDxfId="176">
  <autoFilter ref="H1:H11" xr:uid="{C0AA999F-8224-4C5B-920B-4F86A4B89747}"/>
  <tableColumns count="1">
    <tableColumn id="1" xr3:uid="{2F430F71-36AB-41FD-85DF-E548E574E796}" name="CONTRIBUCIONES INHERENTES A LA NÓMINA" dataDxfId="175"/>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AD57077-3E32-474C-85E3-B084FEA47E79}" name="OTSI" displayName="OTSI" ref="BH2:BH3" totalsRowShown="0" headerRowDxfId="812" dataDxfId="810" headerRowBorderDxfId="811" tableBorderDxfId="809">
  <autoFilter ref="BH2:BH3" xr:uid="{BAD57077-3E32-474C-85E3-B084FEA47E79}"/>
  <tableColumns count="1">
    <tableColumn id="1" xr3:uid="{4C26CCFC-544C-4109-9CA3-388EADC50063}" name="OTSI" dataDxfId="808"/>
  </tableColumns>
  <tableStyleInfo name="TableStyleMedium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9B0ABCD4-272D-4D94-8819-7D3E551694E6}" name="A_01_01_03201" displayName="A_01_01_03201" ref="J1:J11" totalsRowShown="0" headerRowDxfId="174" dataDxfId="172" headerRowBorderDxfId="173" tableBorderDxfId="171">
  <autoFilter ref="J1:J11" xr:uid="{9B0ABCD4-272D-4D94-8819-7D3E551694E6}"/>
  <tableColumns count="1">
    <tableColumn id="1" xr3:uid="{5E851F6B-DC77-428C-99FE-D800DAAD2E18}" name="A_01_01_03" dataDxfId="170"/>
  </tableColumns>
  <tableStyleInfo name="TableStyleMedium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5B1B103-5001-42BE-97D8-D78052A40963}" name="REM_NO_CONSTIT_FS202" displayName="REM_NO_CONSTIT_FS202" ref="K1:K11" totalsRowShown="0" headerRowDxfId="169" dataDxfId="167" headerRowBorderDxfId="168" tableBorderDxfId="166">
  <autoFilter ref="K1:K11" xr:uid="{C5B1B103-5001-42BE-97D8-D78052A40963}"/>
  <tableColumns count="1">
    <tableColumn id="1" xr3:uid="{A351710B-2205-4FAC-98AB-E639466A3D10}" name="REMUNERACIONES NO CONSTITUTIVAS DE FACTOR SALARIAL" dataDxfId="165"/>
  </tableColumns>
  <tableStyleInfo name="TableStyleMedium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73325208-8254-416E-A235-FDA0013A6322}" name="A_01_02_01203" displayName="A_01_02_01203" ref="M1:M20" totalsRowShown="0" headerRowDxfId="164" dataDxfId="162" headerRowBorderDxfId="163" tableBorderDxfId="161" headerRowCellStyle="Normal 2 2">
  <autoFilter ref="M1:M20" xr:uid="{73325208-8254-416E-A235-FDA0013A6322}"/>
  <tableColumns count="1">
    <tableColumn id="1" xr3:uid="{9CD6BFE5-28C1-48ED-83C2-3DBBA60E2BD4}" name="A_01_02_01" dataDxfId="160"/>
  </tableColumns>
  <tableStyleInfo name="TableStyleMedium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C91FA7A5-F22B-449D-B382-85F7B8A4A9F2}" name="SALARIO_2204" displayName="SALARIO_2204" ref="N1:N20" totalsRowShown="0" headerRowDxfId="159" dataDxfId="157" headerRowBorderDxfId="158" tableBorderDxfId="156" headerRowCellStyle="Normal 2 2">
  <autoFilter ref="N1:N20" xr:uid="{C91FA7A5-F22B-449D-B382-85F7B8A4A9F2}"/>
  <tableColumns count="1">
    <tableColumn id="1" xr3:uid="{6DAD1F4E-D8E9-4FD6-B76F-9C12C34BD3D6}" name="SALARIO" dataDxfId="155"/>
  </tableColumns>
  <tableStyleInfo name="TableStyleMedium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5F66911C-4D4E-4DBC-867B-46509DA3FC1E}" name="A_01_02_02205" displayName="A_01_02_02205" ref="P1:P12" totalsRowShown="0" headerRowDxfId="154" dataDxfId="152" headerRowBorderDxfId="153" tableBorderDxfId="151">
  <autoFilter ref="P1:P12" xr:uid="{5F66911C-4D4E-4DBC-867B-46509DA3FC1E}"/>
  <tableColumns count="1">
    <tableColumn id="1" xr3:uid="{8B4A327A-11AE-4383-9CA0-0AF0236AA91B}" name="A_01_02_02" dataDxfId="150"/>
  </tableColumns>
  <tableStyleInfo name="TableStyleMedium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3EC0885-C058-4D81-BB13-82E8FCECEC85}" name="CONTRIB_INHER_NOMI206" displayName="CONTRIB_INHER_NOMI206" ref="Q1:Q12" totalsRowShown="0" headerRowDxfId="149" dataDxfId="147" headerRowBorderDxfId="148" tableBorderDxfId="146">
  <autoFilter ref="Q1:Q12" xr:uid="{03EC0885-C058-4D81-BB13-82E8FCECEC85}"/>
  <tableColumns count="1">
    <tableColumn id="1" xr3:uid="{4A321695-6B3A-4F06-BC3A-D805BA6865F3}" name="CONTRIBUCIONES INHERENTES A LA NÓMINA " dataDxfId="145"/>
  </tableColumns>
  <tableStyleInfo name="TableStyleMedium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A5BDC4E1-6F96-4732-A7BD-3B5ADAE94A9C}" name="A_01_02_03207" displayName="A_01_02_03207" ref="S1:S5" totalsRowShown="0" headerRowDxfId="144" dataDxfId="142" headerRowBorderDxfId="143" tableBorderDxfId="141">
  <autoFilter ref="S1:S5" xr:uid="{A5BDC4E1-6F96-4732-A7BD-3B5ADAE94A9C}"/>
  <tableColumns count="1">
    <tableColumn id="1" xr3:uid="{DFAFEA82-EBE7-418A-B3DF-CBD5583342DE}" name="A_01_02_03" dataDxfId="140"/>
  </tableColumns>
  <tableStyleInfo name="TableStyleMedium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CCDA605-2525-4FCE-9D35-514D32E29E86}" name="REM_NO_CONST_FS208" displayName="REM_NO_CONST_FS208" ref="T1:T5" totalsRowShown="0" headerRowDxfId="139" dataDxfId="137" headerRowBorderDxfId="138" tableBorderDxfId="136">
  <autoFilter ref="T1:T5" xr:uid="{2CCDA605-2525-4FCE-9D35-514D32E29E86}"/>
  <tableColumns count="1">
    <tableColumn id="1" xr3:uid="{E0CB4257-12D6-4A7F-B57B-5697796658D3}" name="REMUNERACIONES NO CONSTITUTIVAS DE FACTOR SALARIAL" dataDxfId="135"/>
  </tableColumns>
  <tableStyleInfo name="TableStyleMedium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B33BA86F-BC0B-496D-AF9D-89D72D4179F8}" name="A_02_02209" displayName="A_02_02209" ref="V1:V25" totalsRowShown="0" headerRowDxfId="134" dataDxfId="132" headerRowBorderDxfId="133" tableBorderDxfId="131">
  <autoFilter ref="V1:V25" xr:uid="{B33BA86F-BC0B-496D-AF9D-89D72D4179F8}"/>
  <tableColumns count="1">
    <tableColumn id="1" xr3:uid="{4886F6DD-DBC5-449E-845C-285A7E16FCE0}" name="A_02_02" dataDxfId="130"/>
  </tableColumns>
  <tableStyleInfo name="TableStyleMedium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4F6BA1B6-D1E8-4888-8655-FE496928C9AC}" name="ADQU_DIF_ACT210" displayName="ADQU_DIF_ACT210" ref="W1:W25" totalsRowShown="0" headerRowDxfId="129" dataDxfId="127" headerRowBorderDxfId="128" tableBorderDxfId="126">
  <autoFilter ref="W1:W25" xr:uid="{4F6BA1B6-D1E8-4888-8655-FE496928C9AC}"/>
  <tableColumns count="1">
    <tableColumn id="1" xr3:uid="{409B7DAE-B8BB-439E-997E-32BF8A367A55}" name="ADQUISICIONES DIFERENTES DE ACTIVOS" dataDxfId="12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DF44EB2-3B32-4B58-9493-3F3097855F24}" name="SG" displayName="SG" ref="BI2:BI9" totalsRowShown="0" headerRowDxfId="807" dataDxfId="805" headerRowBorderDxfId="806" tableBorderDxfId="804">
  <autoFilter ref="BI2:BI9" xr:uid="{7DF44EB2-3B32-4B58-9493-3F3097855F24}"/>
  <tableColumns count="1">
    <tableColumn id="1" xr3:uid="{80257A8D-376B-4ABA-B197-FE79E4062CF0}" name="SG" dataDxfId="803"/>
  </tableColumns>
  <tableStyleInfo name="TableStyleMedium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17BAEE13-3286-4954-A0A7-CE33756F6C52}" name="A_03_02_02211" displayName="A_03_02_02211" ref="Y1:Y6" totalsRowShown="0" headerRowDxfId="124" dataDxfId="122" headerRowBorderDxfId="123" tableBorderDxfId="121" headerRowCellStyle="Normal 2 2">
  <autoFilter ref="Y1:Y6" xr:uid="{17BAEE13-3286-4954-A0A7-CE33756F6C52}"/>
  <tableColumns count="1">
    <tableColumn id="1" xr3:uid="{F253BC39-0276-41EB-8680-A35DE29503C7}" name="A_03_02_02" dataDxfId="120"/>
  </tableColumns>
  <tableStyleInfo name="TableStyleMedium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16E4F840-2CE9-40BC-9075-DF2F6D30ABBD}" name="A_ORG_INT212" displayName="A_ORG_INT212" ref="Z1:Z6" totalsRowShown="0" headerRowDxfId="119" dataDxfId="117" headerRowBorderDxfId="118" tableBorderDxfId="116" headerRowCellStyle="Normal 2 2">
  <autoFilter ref="Z1:Z6" xr:uid="{16E4F840-2CE9-40BC-9075-DF2F6D30ABBD}"/>
  <tableColumns count="1">
    <tableColumn id="1" xr3:uid="{223162E7-528C-45D4-AB76-730B4B11B439}" name="A ORGANIZACIONES INTERNACIONALES" dataDxfId="115"/>
  </tableColumns>
  <tableStyleInfo name="TableStyleMedium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CAD11CCE-8C69-4A35-B474-998426E7572E}" name="A_03_03_01_042213" displayName="A_03_03_01_042213" ref="AB1:AB2" totalsRowShown="0" headerRowDxfId="114" dataDxfId="112" headerRowBorderDxfId="113" tableBorderDxfId="111" headerRowCellStyle="Normal 2 2">
  <autoFilter ref="AB1:AB2" xr:uid="{CAD11CCE-8C69-4A35-B474-998426E7572E}"/>
  <tableColumns count="1">
    <tableColumn id="1" xr3:uid="{DEEAB093-25B3-4919-87E7-6F1768416B27}" name="A_03_03_01_042" dataDxfId="110"/>
  </tableColumns>
  <tableStyleInfo name="TableStyleMedium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F1AD0CD4-AF40-40D5-8D28-A46EC83ED608}" name="ED_N_SIT_ESP214" displayName="ED_N_SIT_ESP214" ref="AC1:AC2" totalsRowShown="0" headerRowDxfId="109" dataDxfId="107" headerRowBorderDxfId="108" tableBorderDxfId="106" headerRowCellStyle="Normal 2 2">
  <autoFilter ref="AC1:AC2" xr:uid="{F1AD0CD4-AF40-40D5-8D28-A46EC83ED608}"/>
  <tableColumns count="1">
    <tableColumn id="1" xr3:uid="{2681B16E-06FC-440D-9521-E46368F29A33}" name="EDUCACION DE NINAS Y NINOS EN SITUNIDAD DE ATENCION AL CIUDADANO (UAC)IONES ESPECIALES" dataDxfId="105"/>
  </tableColumns>
  <tableStyleInfo name="TableStyleMedium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8A9287B5-C8A9-4B66-ACE5-3203B3716CC9}" name="A_03_03_04_059215" displayName="A_03_03_04_059215" ref="AE1:AE61" totalsRowShown="0" headerRowDxfId="104" dataDxfId="102" headerRowBorderDxfId="103" tableBorderDxfId="101" headerRowCellStyle="Normal 2 2">
  <autoFilter ref="AE1:AE61" xr:uid="{8A9287B5-C8A9-4B66-ACE5-3203B3716CC9}"/>
  <tableColumns count="1">
    <tableColumn id="1" xr3:uid="{A1F7F568-F074-44FC-8C97-9D7DBF37F8AD}" name="A_03_03_04_059" dataDxfId="100"/>
  </tableColumns>
  <tableStyleInfo name="TableStyleMedium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8D99E6EE-2F79-4A86-80F2-78AF48E004CB}" name="Tabla175216" displayName="Tabla175216" ref="AF1:AF61" totalsRowShown="0" headerRowDxfId="99" dataDxfId="97" headerRowBorderDxfId="98" tableBorderDxfId="96" headerRowCellStyle="Normal 2 2">
  <autoFilter ref="AF1:AF61" xr:uid="{8D99E6EE-2F79-4A86-80F2-78AF48E004CB}"/>
  <tableColumns count="1">
    <tableColumn id="1" xr3:uid="{285378E2-9E22-4C98-B822-FA95E85B8767}" name="RECURSOS PARA TRANSFERIR A INSTITUCIONES DE EDUCACIÓN SUPERIOR PÚBLICAS, ARTÍCULO 142 DE LA LEY 1819 DE 2016." dataDxfId="95"/>
  </tableColumns>
  <tableStyleInfo name="TableStyleMedium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5930E229-A393-437E-B440-89A3E1B2614E}" name="A_03_03_04_061217" displayName="A_03_03_04_061217" ref="AH1:AH94" totalsRowShown="0" headerRowDxfId="94" dataDxfId="92" headerRowBorderDxfId="93" tableBorderDxfId="91" headerRowCellStyle="Normal 2 2">
  <autoFilter ref="AH1:AH94" xr:uid="{5930E229-A393-437E-B440-89A3E1B2614E}"/>
  <tableColumns count="1">
    <tableColumn id="1" xr3:uid="{FA29B91E-C6FA-452F-95AB-9811B7FEA6F9}" name="A_03_03_04_061" dataDxfId="90"/>
  </tableColumns>
  <tableStyleInfo name="TableStyleMedium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3C6815D8-3549-4B77-A805-946656198C20}" name="INST_ED_DESCT_MAT218" displayName="INST_ED_DESCT_MAT218" ref="AI1:AI94" totalsRowShown="0" headerRowDxfId="89" dataDxfId="87" headerRowBorderDxfId="88" tableBorderDxfId="86" headerRowCellStyle="Normal 2 2">
  <autoFilter ref="AI1:AI94" xr:uid="{3C6815D8-3549-4B77-A805-946656198C20}"/>
  <tableColumns count="1">
    <tableColumn id="1" xr3:uid="{FE44EB08-E7E3-4BE1-9538-891BCD9619D7}" name="A  INSTITUCIONES  DE EDUCACIÓN SUPERIOR PÚBLICAS – DESCUENTO DE MATRÍCULAS POR VOTACIONES (LEY 2019 DE 2020)" dataDxfId="85"/>
  </tableColumns>
  <tableStyleInfo name="TableStyleMedium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ADD4F6CA-BEF5-4FC4-A539-B0F6C333BEF9}" name="A_03_03_04_064219" displayName="A_03_03_04_064219" ref="AK1:AK13" totalsRowShown="0" headerRowDxfId="84" dataDxfId="82" headerRowBorderDxfId="83" tableBorderDxfId="81" headerRowCellStyle="Normal 2 2">
  <autoFilter ref="AK1:AK13" xr:uid="{ADD4F6CA-BEF5-4FC4-A539-B0F6C333BEF9}"/>
  <tableColumns count="1">
    <tableColumn id="1" xr3:uid="{508A899F-37DB-40BE-8876-3D0758F64ACC}" name="A_03_03_04_064" dataDxfId="80"/>
  </tableColumns>
  <tableStyleInfo name="TableStyleMedium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FD153342-F783-43B2-A33B-17239604C61B}" name="A_INST_ED_SUP_PUB220" displayName="A_INST_ED_SUP_PUB220" ref="AL1:AL13" totalsRowShown="0" headerRowDxfId="79" dataDxfId="77" headerRowBorderDxfId="78" tableBorderDxfId="76" headerRowCellStyle="Normal 2 2">
  <autoFilter ref="AL1:AL13" xr:uid="{FD153342-F783-43B2-A33B-17239604C61B}"/>
  <tableColumns count="1">
    <tableColumn id="1" xr3:uid="{762ABEA5-0C21-4B62-AEE7-BEBD03A53A9D}" name="A INSTITUCIONES DE EDUCACIÓN SUPERIOR PÚBLICAS" dataDxfId="7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9CB9B37-B466-4FED-A55B-6D8AE7D5D3E7}" name="SC" displayName="SC" ref="BJ2:BJ3" totalsRowShown="0" headerRowDxfId="802" dataDxfId="800" headerRowBorderDxfId="801" tableBorderDxfId="799">
  <autoFilter ref="BJ2:BJ3" xr:uid="{89CB9B37-B466-4FED-A55B-6D8AE7D5D3E7}"/>
  <tableColumns count="1">
    <tableColumn id="1" xr3:uid="{81916715-AC01-434D-A512-AC13760DDE05}" name="SC" dataDxfId="798"/>
  </tableColumns>
  <tableStyleInfo name="TableStyleMedium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A5A240BE-F202-4A53-AC54-C2D011400DDE}" name="A_03_03_04_065221" displayName="A_03_03_04_065221" ref="AN1:AN5" totalsRowShown="0" headerRowDxfId="74" dataDxfId="72" headerRowBorderDxfId="73" tableBorderDxfId="71" headerRowCellStyle="Normal 2 2">
  <autoFilter ref="AN1:AN5" xr:uid="{A5A240BE-F202-4A53-AC54-C2D011400DDE}"/>
  <tableColumns count="1">
    <tableColumn id="1" xr3:uid="{F456329A-C0C8-4D4A-AB0B-0CAB2C01E0F5}" name="A_03_03_04_065" dataDxfId="70"/>
  </tableColumns>
  <tableStyleInfo name="TableStyleMedium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925E7B3E-E1BF-4B0F-A647-2C5BA8E9CECD}" name="ORG_SE_CONSULT_CALID_ES222" displayName="ORG_SE_CONSULT_CALID_ES222" ref="AO1:AO5" totalsRowShown="0" headerRowDxfId="69" dataDxfId="67" headerRowBorderDxfId="68" tableBorderDxfId="66" headerRowCellStyle="Normal 2 2">
  <autoFilter ref="AO1:AO5" xr:uid="{925E7B3E-E1BF-4B0F-A647-2C5BA8E9CECD}"/>
  <tableColumns count="1">
    <tableColumn id="1" xr3:uid="{E11216D2-92AB-4C67-A0CF-F0539C6BD0B6}" name="ÓRGANOS ASESORES Y CONSULTORES DE LA CALIDAD EN EDUCACIÓN SUPERIOR" dataDxfId="65"/>
  </tableColumns>
  <tableStyleInfo name="TableStyleMedium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F0EF9EC-08DA-427C-AB46-C9EE8B69790E}" name="A_03_03_04_065_002223" displayName="A_03_03_04_065_002223" ref="AQ1:AQ2" totalsRowShown="0" headerRowDxfId="64" dataDxfId="62" headerRowBorderDxfId="63" tableBorderDxfId="61" headerRowCellStyle="Normal 2 2">
  <autoFilter ref="AQ1:AQ2" xr:uid="{AF0EF9EC-08DA-427C-AB46-C9EE8B69790E}"/>
  <tableColumns count="1">
    <tableColumn id="1" xr3:uid="{FBAF04FB-B63C-43DE-AB0B-873C350F042F}" name="A_03_03_04_065_002" dataDxfId="60"/>
  </tableColumns>
  <tableStyleInfo name="TableStyleMedium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C3E298F4-78D9-4BCF-9EBB-C00FE6079F9A}" name="Tabla183224" displayName="Tabla183224" ref="AR1:AR2" totalsRowShown="0" headerRowDxfId="59" dataDxfId="57" headerRowBorderDxfId="58" tableBorderDxfId="56" headerRowCellStyle="Normal 2 2">
  <autoFilter ref="AR1:AR2" xr:uid="{C3E298F4-78D9-4BCF-9EBB-C00FE6079F9A}"/>
  <tableColumns count="1">
    <tableColumn id="1" xr3:uid="{2ED6048B-A38F-4B09-932D-3F83867CB37E}" name="CONSEJO NACIONAL DE ACREDITACIÓN - CNA" dataDxfId="55"/>
  </tableColumns>
  <tableStyleInfo name="TableStyleMedium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DEC0DD07-88D9-4C1D-94EB-3304D313568D}" name="A_03_03_04_065_003225" displayName="A_03_03_04_065_003225" ref="AT1:AT2" totalsRowShown="0" headerRowDxfId="54" dataDxfId="52" headerRowBorderDxfId="53" tableBorderDxfId="51" headerRowCellStyle="Normal 2 2">
  <autoFilter ref="AT1:AT2" xr:uid="{DEC0DD07-88D9-4C1D-94EB-3304D313568D}"/>
  <tableColumns count="1">
    <tableColumn id="1" xr3:uid="{8E397B8E-9E2E-45A4-A424-A1940C80B464}" name="A_03_03_04_065_003" dataDxfId="50"/>
  </tableColumns>
  <tableStyleInfo name="TableStyleMedium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2FA81AF4-F542-4A9F-8293-A65F7B28B7E2}" name="CONS_NAL_ED_CESU226" displayName="CONS_NAL_ED_CESU226" ref="AU1:AU2" totalsRowShown="0" headerRowDxfId="49" dataDxfId="47" headerRowBorderDxfId="48" tableBorderDxfId="46" headerRowCellStyle="Normal 2 2">
  <autoFilter ref="AU1:AU2" xr:uid="{2FA81AF4-F542-4A9F-8293-A65F7B28B7E2}"/>
  <tableColumns count="1">
    <tableColumn id="1" xr3:uid="{0199DEA6-B52E-45C3-BA30-AA5F1D7C26B8}" name="CONSEJO NACIONAL DE EDUCACIÓN SUPERIOR - CESU (LEY 30 DE 1992)" dataDxfId="45"/>
  </tableColumns>
  <tableStyleInfo name="TableStyleMedium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A598DD51-5692-4005-AB06-5A4AE4AE10E5}" name="A_03_03_05_001_001227" displayName="A_03_03_05_001_001227" ref="AW1:AW99" totalsRowShown="0" headerRowDxfId="44" dataDxfId="42" headerRowBorderDxfId="43" tableBorderDxfId="41" headerRowCellStyle="Normal 2 2">
  <autoFilter ref="AW1:AW99" xr:uid="{A598DD51-5692-4005-AB06-5A4AE4AE10E5}"/>
  <tableColumns count="1">
    <tableColumn id="1" xr3:uid="{9F021EAA-4DA8-4411-BEA3-65BC11EBDB1C}" name="A_03_03_05_001_001" dataDxfId="40"/>
  </tableColumns>
  <tableStyleInfo name="TableStyleMedium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9EAF05E4-587B-4963-B25A-2BC555E7EF54}" name="PREST_SERV_ED228" displayName="PREST_SERV_ED228" ref="AX1:AX99" totalsRowShown="0" headerRowDxfId="39" dataDxfId="37" headerRowBorderDxfId="38" tableBorderDxfId="36" headerRowCellStyle="Normal 2 2">
  <autoFilter ref="AX1:AX99" xr:uid="{9EAF05E4-587B-4963-B25A-2BC555E7EF54}"/>
  <tableColumns count="1">
    <tableColumn id="1" xr3:uid="{AFEC54E4-987B-426B-B4B8-7C83F09111F4}" name="PRESTACIÓN DE SERVICIO EDUCATIVO" dataDxfId="35"/>
  </tableColumns>
  <tableStyleInfo name="TableStyleMedium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30DADB92-5D5A-40EB-AC62-1E2AF42E1678}" name="A_03_03_05_001_003229" displayName="A_03_03_05_001_003229" ref="AZ1:AZ28" totalsRowShown="0" headerRowDxfId="34" dataDxfId="32" headerRowBorderDxfId="33" tableBorderDxfId="31" headerRowCellStyle="Normal 2 2">
  <autoFilter ref="AZ1:AZ28" xr:uid="{30DADB92-5D5A-40EB-AC62-1E2AF42E1678}"/>
  <tableColumns count="1">
    <tableColumn id="1" xr3:uid="{031C6E4D-5588-4940-88F8-C144F12CEE74}" name="A_03_03_05_001_003" dataDxfId="30"/>
  </tableColumns>
  <tableStyleInfo name="TableStyleMedium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C769A77B-A800-41D7-B5A9-611AD31347A5}" name="CANCEL_PRES_SOCI_MAGIS230" displayName="CANCEL_PRES_SOCI_MAGIS230" ref="BA1:BA28" totalsRowShown="0" headerRowDxfId="29" dataDxfId="27" headerRowBorderDxfId="28" tableBorderDxfId="26" headerRowCellStyle="Normal 2 2">
  <autoFilter ref="BA1:BA28" xr:uid="{C769A77B-A800-41D7-B5A9-611AD31347A5}"/>
  <tableColumns count="1">
    <tableColumn id="1" xr3:uid="{148C3B0D-336E-4273-8035-537442B2FC28}" name="CANCELACIÓN DE PRESTACIONES SOCIALES DEL MAGISTERIO" dataDxfId="25"/>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B5A0618-D700-46F2-9420-3CA4DBC0A323}" name="SDO" displayName="SDO" ref="BK2:BK3" totalsRowShown="0" headerRowDxfId="797" dataDxfId="795" headerRowBorderDxfId="796" tableBorderDxfId="794">
  <autoFilter ref="BK2:BK3" xr:uid="{8B5A0618-D700-46F2-9420-3CA4DBC0A323}"/>
  <tableColumns count="1">
    <tableColumn id="1" xr3:uid="{79DBF59A-230E-4122-BD90-66062184C56A}" name="SDO" dataDxfId="793"/>
  </tableColumns>
  <tableStyleInfo name="TableStyleMedium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CEDE4B61-5103-4152-B210-9BAAFC2EDE00}" name="A_03_03_05_001_002231" displayName="A_03_03_05_001_002231" ref="BC1:BC2" totalsRowShown="0" headerRowDxfId="24" dataDxfId="22" headerRowBorderDxfId="23" tableBorderDxfId="21" headerRowCellStyle="Normal 2 2">
  <autoFilter ref="BC1:BC2" xr:uid="{CEDE4B61-5103-4152-B210-9BAAFC2EDE00}"/>
  <tableColumns count="1">
    <tableColumn id="1" xr3:uid="{BBDF9959-0C1B-4FBC-8E41-29E55DFC27A4}" name="A_03_03_05_001_002" dataDxfId="20"/>
  </tableColumns>
  <tableStyleInfo name="TableStyleMedium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FD691162-A218-4543-80B3-6DA322B567D1}" name="Tabla191232" displayName="Tabla191232" ref="BD1:BD2" totalsRowShown="0" headerRowDxfId="19" dataDxfId="17" headerRowBorderDxfId="18" tableBorderDxfId="16" headerRowCellStyle="Normal 2 2">
  <autoFilter ref="BD1:BD2" xr:uid="{FD691162-A218-4543-80B3-6DA322B567D1}"/>
  <tableColumns count="1">
    <tableColumn id="1" xr3:uid="{E53AD688-5518-4343-8EF7-E572F782CD1C}" name="CALIDAD" dataDxfId="15"/>
  </tableColumns>
  <tableStyleInfo name="TableStyleMedium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CA2266F0-59C4-4906-A5E9-525FC9D192F5}" name="A_03_04_03_006233" displayName="A_03_04_03_006233" ref="BF1:BF8" totalsRowShown="0" headerRowDxfId="14" dataDxfId="12" headerRowBorderDxfId="13" tableBorderDxfId="11" headerRowCellStyle="Normal 2 2">
  <autoFilter ref="BF1:BF8" xr:uid="{CA2266F0-59C4-4906-A5E9-525FC9D192F5}"/>
  <tableColumns count="1">
    <tableColumn id="1" xr3:uid="{7E94387F-D22C-4ADC-AEE4-8E89D922FBCE}" name="A_03_04_03_006" dataDxfId="10"/>
  </tableColumns>
  <tableStyleInfo name="TableStyleMedium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EA7F41C0-FFA6-42D2-9919-12878B6A9EF3}" name="Tabla193234" displayName="Tabla193234" ref="BG1:BG8" totalsRowShown="0" headerRowDxfId="9" dataDxfId="7" headerRowBorderDxfId="8" tableBorderDxfId="6" headerRowCellStyle="Normal 2 2">
  <autoFilter ref="BG1:BG8" xr:uid="{EA7F41C0-FFA6-42D2-9919-12878B6A9EF3}"/>
  <tableColumns count="1">
    <tableColumn id="1" xr3:uid="{B0F4AE13-8EC9-4A17-9BC0-C2B746409C71}" name="CONCURRENCIA NACIÓN PASIVO PENSIONAL LEYES 1151/2007 Y 1371/2009 (DE PENSIONES)"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DD78A9-6621-4717-8ECA-9F787F421591}" name="VES" displayName="VES" ref="AJ2:AJ5" totalsRowShown="0" headerRowDxfId="878" headerRowBorderDxfId="877" tableBorderDxfId="876">
  <autoFilter ref="AJ2:AJ5" xr:uid="{B7DD78A9-6621-4717-8ECA-9F787F421591}"/>
  <tableColumns count="1">
    <tableColumn id="1" xr3:uid="{D355B9CD-9BAF-49D2-BEA7-B73C34034D63}" name="VES"/>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5C94296-5090-4244-9277-6360BB2B117C}" name="SGA" displayName="SGA" ref="BL2:BL3" totalsRowShown="0" headerRowDxfId="792" dataDxfId="790" headerRowBorderDxfId="791" tableBorderDxfId="789">
  <autoFilter ref="BL2:BL3" xr:uid="{C5C94296-5090-4244-9277-6360BB2B117C}"/>
  <tableColumns count="1">
    <tableColumn id="1" xr3:uid="{4FDC23F2-FCE0-41A9-B45A-918E17981A95}" name="SGA" dataDxfId="788"/>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BB9A2EA-427B-45D1-86E8-C1337917EBB0}" name="SGF" displayName="SGF" ref="BM2:BM3" totalsRowShown="0" headerRowDxfId="787" dataDxfId="785" headerRowBorderDxfId="786" tableBorderDxfId="784">
  <autoFilter ref="BM2:BM3" xr:uid="{8BB9A2EA-427B-45D1-86E8-C1337917EBB0}"/>
  <tableColumns count="1">
    <tableColumn id="1" xr3:uid="{3B959CA6-E8AD-45C5-B1C1-7E639BBC3B5C}" name="SGF" dataDxfId="78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96D1A53-A9F9-4492-9ED7-71C9526C090E}" name="STH" displayName="STH" ref="BN2:BN3" totalsRowShown="0" headerRowDxfId="782" dataDxfId="780" headerRowBorderDxfId="781" tableBorderDxfId="779">
  <autoFilter ref="BN2:BN3" xr:uid="{596D1A53-A9F9-4492-9ED7-71C9526C090E}"/>
  <tableColumns count="1">
    <tableColumn id="1" xr3:uid="{E889E931-0BBB-494D-A63F-0CD9AE0360F2}" name="STH" dataDxfId="77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D5CC7E4-0EFC-43EF-839E-A9BCD5A83AAC}" name="UAC" displayName="UAC" ref="BO2:BO3" totalsRowShown="0" headerRowDxfId="777" dataDxfId="775" headerRowBorderDxfId="776" tableBorderDxfId="774">
  <autoFilter ref="BO2:BO3" xr:uid="{3D5CC7E4-0EFC-43EF-839E-A9BCD5A83AAC}"/>
  <tableColumns count="1">
    <tableColumn id="1" xr3:uid="{9F4BAFC8-2DA0-4547-B6A3-5E06A8F945D4}" name="UAC" dataDxfId="773"/>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693558-8239-4338-A057-16AAAA295103}" name="D_MEN" displayName="D_MEN" ref="AS2:AS12" totalsRowShown="0" headerRowDxfId="772" headerRowBorderDxfId="771" tableBorderDxfId="770">
  <autoFilter ref="AS2:AS12" xr:uid="{C5693558-8239-4338-A057-16AAAA295103}"/>
  <tableColumns count="1">
    <tableColumn id="1" xr3:uid="{81B9D4FA-0486-4C95-A21D-1BFAA4CFC2DA}" name="D_ME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04C6450-30F1-4A7B-8CF4-BB278C541819}" name="D_VPBM" displayName="D_VPBM" ref="AT2:AT7" totalsRowShown="0" headerRowDxfId="769" headerRowBorderDxfId="768">
  <autoFilter ref="AT2:AT7" xr:uid="{304C6450-30F1-4A7B-8CF4-BB278C541819}"/>
  <tableColumns count="1">
    <tableColumn id="1" xr3:uid="{2642308B-649B-4DE5-B662-E2AA6E63A98E}" name="D_VPBM"/>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54448F0-625F-4C53-A5DA-BA349D461E25}" name="D_VES" displayName="D_VES" ref="AU2:AU5" totalsRowShown="0" headerRowDxfId="767" headerRowBorderDxfId="766">
  <autoFilter ref="AU2:AU5" xr:uid="{654448F0-625F-4C53-A5DA-BA349D461E25}"/>
  <tableColumns count="1">
    <tableColumn id="1" xr3:uid="{4E64603B-7AF0-41EE-A33A-1491AA346E93}" name="D_VES"/>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62EEC77E-FEF1-4937-9BEA-C29C9624126E}" name="Eje_E_1" displayName="Eje_E_1" ref="L2:L4" totalsRowShown="0" headerRowDxfId="765" dataDxfId="764">
  <autoFilter ref="L2:L4" xr:uid="{62EEC77E-FEF1-4937-9BEA-C29C9624126E}"/>
  <tableColumns count="1">
    <tableColumn id="1" xr3:uid="{18916E85-5842-4F26-9BFA-61E431F300B2}" name="Eje_E_1" dataDxfId="763"/>
  </tableColumns>
  <tableStyleInfo name="TableStyleMedium10"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D5935EA-9D26-4BB0-9404-2487254EC39C}" name="Eje_E_2" displayName="Eje_E_2" ref="N2:N5" totalsRowShown="0" headerRowDxfId="762" dataDxfId="761">
  <autoFilter ref="N2:N5" xr:uid="{0D5935EA-9D26-4BB0-9404-2487254EC39C}"/>
  <tableColumns count="1">
    <tableColumn id="1" xr3:uid="{4D263C51-B3C6-4457-99D9-191292DF655E}" name="Eje_E_2" dataDxfId="760"/>
  </tableColumns>
  <tableStyleInfo name="TableStyleMedium10"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B30297-2483-4398-AC6F-21DAEC9A4CB9}" name="Eje_E_3" displayName="Eje_E_3" ref="P2:P5" totalsRowShown="0" headerRowDxfId="759" dataDxfId="758">
  <autoFilter ref="P2:P5" xr:uid="{57B30297-2483-4398-AC6F-21DAEC9A4CB9}"/>
  <tableColumns count="1">
    <tableColumn id="1" xr3:uid="{D2860052-65BC-4829-BCEB-5C8EBEFB25E7}" name="Eje_E_3" dataDxfId="757"/>
  </tableColumns>
  <tableStyleInfo name="TableStyleMedium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EF82FF7-2513-47FA-A357-0AC79166905C}" name="VPBM" displayName="VPBM" ref="AK2:AK7" totalsRowShown="0" headerRowDxfId="875" headerRowBorderDxfId="874" tableBorderDxfId="873">
  <autoFilter ref="AK2:AK7" xr:uid="{AEF82FF7-2513-47FA-A357-0AC79166905C}"/>
  <tableColumns count="1">
    <tableColumn id="1" xr3:uid="{190ADA0A-10E8-4279-B1E1-ED024A2A12CA}" name="VPBM"/>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C8499E23-89C4-473C-A15C-4B9C77822D19}" name="Eje_E_4" displayName="Eje_E_4" ref="R2:R4" totalsRowShown="0" headerRowDxfId="756" dataDxfId="755">
  <autoFilter ref="R2:R4" xr:uid="{C8499E23-89C4-473C-A15C-4B9C77822D19}"/>
  <tableColumns count="1">
    <tableColumn id="1" xr3:uid="{C3CB7220-BFDD-44D7-8A59-4CFF2247451C}" name="Eje_E_4" dataDxfId="754"/>
  </tableColumns>
  <tableStyleInfo name="TableStyleMedium10"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68AFB01F-81A0-4C19-B795-73DBA803EF3C}" name="Eje_E_5" displayName="Eje_E_5" ref="T2:T5" totalsRowShown="0" headerRowDxfId="753" dataDxfId="752">
  <autoFilter ref="T2:T5" xr:uid="{68AFB01F-81A0-4C19-B795-73DBA803EF3C}"/>
  <tableColumns count="1">
    <tableColumn id="1" xr3:uid="{BB08F04E-C9A0-4318-94BF-9E12ED8DB13D}" name="Eje_E_5" dataDxfId="751"/>
  </tableColumns>
  <tableStyleInfo name="TableStyleMedium10"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8F6FD9C-913A-42BC-88CD-8776B6000949}" name="Eje_E_6" displayName="Eje_E_6" ref="V2:V3" totalsRowShown="0" headerRowDxfId="750" dataDxfId="749">
  <autoFilter ref="V2:V3" xr:uid="{C8F6FD9C-913A-42BC-88CD-8776B6000949}"/>
  <tableColumns count="1">
    <tableColumn id="1" xr3:uid="{C9ABCA5A-46B4-4D52-A466-3657EECDC8B9}" name="Eje_E_6" dataDxfId="748"/>
  </tableColumns>
  <tableStyleInfo name="TableStyleMedium10"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2DB99F2B-66B3-4A54-B162-5A0DA517A384}" name="Eje_E_7" displayName="Eje_E_7" ref="X2:X4" totalsRowShown="0" headerRowDxfId="747" dataDxfId="746">
  <autoFilter ref="X2:X4" xr:uid="{2DB99F2B-66B3-4A54-B162-5A0DA517A384}"/>
  <tableColumns count="1">
    <tableColumn id="1" xr3:uid="{430157DB-F285-4116-ABC4-F1220140AFBA}" name="Eje_E_7" dataDxfId="745"/>
  </tableColumns>
  <tableStyleInfo name="TableStyleMedium10"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5ED938B1-0878-4715-BA12-D36EFABC1AED}" name="Eje_E_8" displayName="Eje_E_8" ref="Z2:Z5" totalsRowShown="0" headerRowDxfId="744" dataDxfId="743">
  <autoFilter ref="Z2:Z5" xr:uid="{5ED938B1-0878-4715-BA12-D36EFABC1AED}"/>
  <tableColumns count="1">
    <tableColumn id="1" xr3:uid="{1F077011-EC4B-424D-AA56-5FB9CD540431}" name="Eje_E_8" dataDxfId="742"/>
  </tableColumns>
  <tableStyleInfo name="TableStyleMedium10"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3C686AC-DDDD-4B68-A887-893BA2C2EDDE}" name="Eje_E_9" displayName="Eje_E_9" ref="AB2:AB17" totalsRowShown="0" headerRowDxfId="741" dataDxfId="739" headerRowBorderDxfId="740">
  <autoFilter ref="AB2:AB17" xr:uid="{D3C686AC-DDDD-4B68-A887-893BA2C2EDDE}"/>
  <tableColumns count="1">
    <tableColumn id="1" xr3:uid="{FA314448-2DE3-4C3E-9290-071A91C09B0E}" name="Eje_E_9" dataDxfId="738"/>
  </tableColumns>
  <tableStyleInfo name="TableStyleMedium3"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7FE4C5CD-C412-4BDA-B40C-7AF60463E98D}" name="Tabla141" displayName="Tabla141" ref="AR19:AR61" totalsRowShown="0">
  <autoFilter ref="AR19:AR61" xr:uid="{7FE4C5CD-C412-4BDA-B40C-7AF60463E98D}"/>
  <tableColumns count="1">
    <tableColumn id="1" xr3:uid="{BB200947-5A1C-4F16-A816-730F06FAA7FD}" name="Nivel"/>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F7A0C965-EBC0-49D1-9453-B36D44BF5443}" name="TABLA_0" displayName="TABLA_0" ref="AL19:AM36" totalsRowShown="0">
  <autoFilter ref="AL19:AM36" xr:uid="{F7A0C965-EBC0-49D1-9453-B36D44BF5443}"/>
  <tableColumns count="2">
    <tableColumn id="1" xr3:uid="{C50156F2-1FD8-48B7-A861-27D9F92C93A5}" name="Columna1"/>
    <tableColumn id="2" xr3:uid="{EFD9236A-CD5B-4BAD-A026-632EE7E7BB28}" name="COD_TRV"/>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E1E908FE-B4E8-4971-913A-B7F778548CC6}" name="TABLA_1" displayName="TABLA_1" ref="AN19:AO37" totalsRowShown="0" dataDxfId="737">
  <autoFilter ref="AN19:AO37" xr:uid="{E1E908FE-B4E8-4971-913A-B7F778548CC6}"/>
  <tableColumns count="2">
    <tableColumn id="1" xr3:uid="{8A936A7B-F115-43F5-9721-41F40F8BC730}" name="Columna1" dataDxfId="736"/>
    <tableColumn id="2" xr3:uid="{93477D9C-7DBB-4ECC-AA18-8D8AADCE034F}" name="COD_VPBM" dataDxfId="735"/>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B642F20E-89D7-4A9E-89B0-81C4B6D442CB}" name="TABLA_2" displayName="TABLA_2" ref="AP19:AP37" totalsRowShown="0">
  <autoFilter ref="AP19:AP37" xr:uid="{B642F20E-89D7-4A9E-89B0-81C4B6D442CB}"/>
  <tableColumns count="1">
    <tableColumn id="1" xr3:uid="{60111EB2-87B3-455B-85CA-F19798F64AC7}" name="Columna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113FCCD-47A0-4F59-B8C1-4599C001F7AD}" name="DC_PBM" displayName="DC_PBM" ref="AV2:AV5" totalsRowShown="0" headerRowDxfId="872" dataDxfId="870" headerRowBorderDxfId="871" tableBorderDxfId="869">
  <autoFilter ref="AV2:AV5" xr:uid="{3113FCCD-47A0-4F59-B8C1-4599C001F7AD}"/>
  <tableColumns count="1">
    <tableColumn id="1" xr3:uid="{989604CD-97ED-4AE3-867B-8F2C27A19903}" name="DC_PBM" dataDxfId="868"/>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584F42DB-7309-486A-A779-834B5321676D}" name="NOM_DEP_" displayName="NOM_DEP_" ref="AT19:AU61" totalsRowShown="0" headerRowDxfId="734" headerRowBorderDxfId="733" tableBorderDxfId="732">
  <autoFilter ref="AT19:AU61" xr:uid="{584F42DB-7309-486A-A779-834B5321676D}"/>
  <tableColumns count="2">
    <tableColumn id="1" xr3:uid="{1A7BE4FF-529D-42AB-A00C-A2A353118EC6}" name="Nombre ofc para Dep Afectación"/>
    <tableColumn id="2" xr3:uid="{89E50F72-E1BD-4EC5-BABE-162EE7147D29}" name="Columna1"/>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15F559EA-4989-4012-8F45-2C8A94D36573}" name="COD_DEP" displayName="COD_DEP" ref="AV19:AV61" totalsRowShown="0" headerRowDxfId="731" dataDxfId="729" headerRowBorderDxfId="730" tableBorderDxfId="728">
  <autoFilter ref="AV19:AV61" xr:uid="{15F559EA-4989-4012-8F45-2C8A94D36573}"/>
  <tableColumns count="1">
    <tableColumn id="1" xr3:uid="{B26D3584-6938-410D-B42E-782BC6E299F4}" name="Codigo para Funcionamiento" dataDxfId="72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F80CB06A-6EFE-4C81-A83B-E4A3D111D022}" name="TABLA_4" displayName="TABLA_4" ref="AQ19:AQ61" totalsRowShown="0" headerRowDxfId="726" dataDxfId="724" headerRowBorderDxfId="725" tableBorderDxfId="723">
  <autoFilter ref="AQ19:AQ61" xr:uid="{F80CB06A-6EFE-4C81-A83B-E4A3D111D022}"/>
  <tableColumns count="1">
    <tableColumn id="1" xr3:uid="{EDF18421-68EB-48B1-9C29-900B963D671A}" name="Columna1" dataDxfId="72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B6BACA8F-F0A3-45AE-B08B-27D50B6C722C}" name="DEP" displayName="DEP" ref="AP66:AP108" totalsRowShown="0">
  <autoFilter ref="AP66:AP108" xr:uid="{B6BACA8F-F0A3-45AE-B08B-27D50B6C722C}"/>
  <tableColumns count="1">
    <tableColumn id="1" xr3:uid="{C32927EE-00EF-4283-8C96-BB4A8FC93E59}" name="DEP"/>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942068-A01D-4A2C-8C03-134794FC7CCE}" name="NOM_DEP" displayName="NOM_DEP" ref="AQ66:AQ108" totalsRowShown="0">
  <autoFilter ref="AQ66:AQ108" xr:uid="{E2942068-A01D-4A2C-8C03-134794FC7CCE}"/>
  <tableColumns count="1">
    <tableColumn id="1" xr3:uid="{39858161-94DD-40E6-9957-DE146361A70D}" name="NOMB_DEP"/>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CBD50DF6-E8A5-42FF-B352-FB6343A6EC03}" name="COD_DEP_" displayName="COD_DEP_" ref="AR66:AR108" totalsRowShown="0">
  <autoFilter ref="AR66:AR108" xr:uid="{CBD50DF6-E8A5-42FF-B352-FB6343A6EC03}"/>
  <tableColumns count="1">
    <tableColumn id="1" xr3:uid="{A2E0859D-789A-47B7-B412-6328C3B0EFB6}" name="COD_DEP_"/>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763E9F5F-D09A-48B5-899F-EF067BE35C22}" name="TRANSVERSALES_" displayName="TRANSVERSALES_" ref="AL66:AL83" totalsRowShown="0" headerRowDxfId="721" dataDxfId="719" headerRowBorderDxfId="720" tableBorderDxfId="718" totalsRowBorderDxfId="717">
  <autoFilter ref="AL66:AL83" xr:uid="{763E9F5F-D09A-48B5-899F-EF067BE35C22}"/>
  <tableColumns count="1">
    <tableColumn id="1" xr3:uid="{D0BE2B02-FF08-4DBD-8DDE-D202F18F1015}" name="TRANSVERSALES_" dataDxfId="716"/>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48C97808-C430-449C-B510-E72DCBE27230}" name="VPBM_" displayName="VPBM_" ref="AM66:AM84" totalsRowShown="0" headerRowDxfId="715" dataDxfId="713" headerRowBorderDxfId="714" tableBorderDxfId="712" totalsRowBorderDxfId="711">
  <autoFilter ref="AM66:AM84" xr:uid="{48C97808-C430-449C-B510-E72DCBE27230}"/>
  <tableColumns count="1">
    <tableColumn id="1" xr3:uid="{BF89DCED-1C00-4261-BE02-4A1DBE238154}" name="VPBM_" dataDxfId="710"/>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385535E7-4133-4A6E-A333-42BFFA6FCF10}" name="VES_" displayName="VES_" ref="AN66:AN73" totalsRowShown="0" headerRowDxfId="709" dataDxfId="707" headerRowBorderDxfId="708" tableBorderDxfId="706" totalsRowBorderDxfId="705">
  <autoFilter ref="AN66:AN73" xr:uid="{385535E7-4133-4A6E-A333-42BFFA6FCF10}"/>
  <tableColumns count="1">
    <tableColumn id="1" xr3:uid="{D737C421-534C-41E4-8C37-E6699910F40A}" name="VES_" dataDxfId="704"/>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B3573B5-0290-4AD4-BF37-6CAB5218AF28}" name="TRANSVERSALES29" displayName="TRANSVERSALES29" ref="W3:W13" totalsRowShown="0" headerRowDxfId="471" dataDxfId="469" headerRowBorderDxfId="470" tableBorderDxfId="468">
  <autoFilter ref="W3:W13" xr:uid="{2B82E457-B91A-4061-8957-0A398D191452}"/>
  <tableColumns count="1">
    <tableColumn id="1" xr3:uid="{B3E75E0B-54C5-4D43-9E4A-9E114495EC91}" name="TRANSVERSALES" dataDxfId="46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EC52F69-D077-4D58-86A8-256F13DDB5C4}" name="DCE" displayName="DCE" ref="AW2:AW5" totalsRowShown="0" headerRowDxfId="867" dataDxfId="865" headerRowBorderDxfId="866" tableBorderDxfId="864">
  <autoFilter ref="AW2:AW5" xr:uid="{FEC52F69-D077-4D58-86A8-256F13DDB5C4}"/>
  <tableColumns count="1">
    <tableColumn id="1" xr3:uid="{CFB9574A-6801-4876-888F-3265D80116C6}" name="DCE" dataDxfId="863"/>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30CBE8-7EB2-4905-ACC4-94CD464E012B}" name="VES_30" displayName="VES_30" ref="X3:X5" totalsRowShown="0" headerRowDxfId="466" headerRowBorderDxfId="465" tableBorderDxfId="464">
  <autoFilter ref="X3:X5" xr:uid="{47FD02FA-BEC4-4E81-B0B6-C4083BE76B92}"/>
  <tableColumns count="1">
    <tableColumn id="1" xr3:uid="{BE74366D-5E1A-466E-A79C-339A790CE983}" name="VES"/>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C12ED91-BABE-42D4-A81C-016BC88B43AE}" name="VPBM31" displayName="VPBM31" ref="Y3:Y7" totalsRowShown="0" headerRowDxfId="463" headerRowBorderDxfId="462" tableBorderDxfId="461">
  <autoFilter ref="Y3:Y7" xr:uid="{5398A9B5-8002-480D-9CF8-C4413A3E9CE4}"/>
  <tableColumns count="1">
    <tableColumn id="1" xr3:uid="{93C98C6F-C9FC-4989-A567-FEE8D2119113}" name="VPBM"/>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AD1EE45-A53D-4E44-8DB1-037A8DAE362F}" name="DC_PBM32" displayName="DC_PBM32" ref="AE3:AE6" totalsRowShown="0" headerRowDxfId="460" dataDxfId="458" headerRowBorderDxfId="459" tableBorderDxfId="457">
  <autoFilter ref="AE3:AE6" xr:uid="{ACC024C3-A34F-4637-AE0F-8E6889BC3FE9}"/>
  <tableColumns count="1">
    <tableColumn id="1" xr3:uid="{0A126CDA-5679-4C19-943B-DF019393F6BB}" name="DC_PBM" dataDxfId="456"/>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F01EDC4B-4BF6-4D82-A79A-66783D514B4C}" name="DCE_33" displayName="DCE_33" ref="AF3:AF6" totalsRowShown="0" headerRowDxfId="455" dataDxfId="453" headerRowBorderDxfId="454" tableBorderDxfId="452">
  <autoFilter ref="AF3:AF6" xr:uid="{32ADA312-40E8-435F-811F-29DBC7BD4517}"/>
  <tableColumns count="1">
    <tableColumn id="1" xr3:uid="{62C7002B-D1BE-41F5-B3B3-78BD16C0A239}" name="DCE" dataDxfId="451"/>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6381E13-5C86-442F-8DBB-8295A99787D4}" name="DF_GT34" displayName="DF_GT34" ref="AG3:AG7" totalsRowShown="0" headerRowDxfId="450" dataDxfId="448" headerRowBorderDxfId="449" tableBorderDxfId="447">
  <autoFilter ref="AG3:AG7" xr:uid="{BC87551E-5E98-421D-A689-A2DC4B87A07E}"/>
  <tableColumns count="1">
    <tableColumn id="1" xr3:uid="{ADA21977-06D8-48C8-8A76-FF162BED703F}" name="DF_GT" dataDxfId="446"/>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341AAC7-1B81-4060-BFAB-8FEC57975C7E}" name="DPI_35" displayName="DPI_35" ref="AH3:AH6" totalsRowShown="0" headerRowDxfId="445" dataDxfId="443" headerRowBorderDxfId="444" tableBorderDxfId="442">
  <autoFilter ref="AH3:AH6" xr:uid="{234B741D-54A6-42A1-AF7E-156106CAE89D}"/>
  <tableColumns count="1">
    <tableColumn id="1" xr3:uid="{CB8138E8-9CD8-4E67-B993-5B465DBFC194}" name="DPI" dataDxfId="441"/>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6AB9897-5E35-4F38-8489-D8267E217E1F}" name="DC_ES36" displayName="DC_ES36" ref="AI3:AI6" totalsRowShown="0" headerRowDxfId="440" dataDxfId="438" headerRowBorderDxfId="439" tableBorderDxfId="437">
  <autoFilter ref="AI3:AI6" xr:uid="{67E1A4A9-4145-4D80-AF1F-E182F028335D}"/>
  <tableColumns count="1">
    <tableColumn id="1" xr3:uid="{3F874D1B-F343-4B2C-9762-EF31DE21629F}" name="DC_ES" dataDxfId="436"/>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AB90435-704E-4245-AEC6-D088C95CA57D}" name="DF_ES37" displayName="DF_ES37" ref="AJ3:AJ6" totalsRowShown="0" headerRowDxfId="435" dataDxfId="433" headerRowBorderDxfId="434" tableBorderDxfId="432">
  <autoFilter ref="AJ3:AJ6" xr:uid="{7DAB328C-C112-4B67-B880-4458F50768D3}"/>
  <tableColumns count="1">
    <tableColumn id="1" xr3:uid="{3B6E2D8E-3D36-4D03-86D9-7AA8EA8878B0}" name="DF_ES" dataDxfId="431"/>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F9B1D09-E82B-41B2-8A0E-5944BA7F0CDE}" name="OAC_38" displayName="OAC_38" ref="AK3:AK4" totalsRowShown="0" headerRowDxfId="430" dataDxfId="428" headerRowBorderDxfId="429" tableBorderDxfId="427">
  <autoFilter ref="AK3:AK4" xr:uid="{218390CA-4346-4772-9DEA-B445C267CCA2}"/>
  <tableColumns count="1">
    <tableColumn id="1" xr3:uid="{6CF2FDC6-7902-4DB3-BA93-C0D553019BB8}" name="OAC" dataDxfId="426"/>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7C9089D0-50A1-427D-B0E7-8E19E9FBAAA5}" name="OAPF39" displayName="OAPF39" ref="AL3:AL4" totalsRowShown="0" headerRowDxfId="425" dataDxfId="423" headerRowBorderDxfId="424" tableBorderDxfId="422">
  <autoFilter ref="AL3:AL4" xr:uid="{18F77C00-A9FE-4360-9BDF-1424932EB264}"/>
  <tableColumns count="1">
    <tableColumn id="1" xr3:uid="{2AB30A27-16D3-4C18-940D-0FF89CC400B4}" name="OAPF" dataDxfId="4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A438A27-55B4-45EA-8CE6-0C0B66E800F9}" name="DF_GT" displayName="DF_GT" ref="AX2:AX6" totalsRowShown="0" headerRowDxfId="862" dataDxfId="860" headerRowBorderDxfId="861" tableBorderDxfId="859">
  <autoFilter ref="AX2:AX6" xr:uid="{DA438A27-55B4-45EA-8CE6-0C0B66E800F9}"/>
  <tableColumns count="1">
    <tableColumn id="1" xr3:uid="{4B456503-661A-43EE-B3BC-D606DAEEF03B}" name="DF_GT" dataDxfId="858"/>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0FAE80E-7C83-4FDA-954B-F8B5C8583C1F}" name="OAJ_40" displayName="OAJ_40" ref="AM3:AM4" totalsRowShown="0" headerRowDxfId="420" dataDxfId="418" headerRowBorderDxfId="419" tableBorderDxfId="417">
  <autoFilter ref="AM3:AM4" xr:uid="{860DAAF3-33D1-4186-AD7E-A42CAFAA8420}"/>
  <tableColumns count="1">
    <tableColumn id="1" xr3:uid="{3BBB82F5-C060-4D6D-AE72-C768F5A04062}" name="OAJ" dataDxfId="416"/>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33B6560-8964-4DD2-9C5F-09401E99664B}" name="OCI_41" displayName="OCI_41" ref="AN3:AN4" totalsRowShown="0" headerRowDxfId="415" dataDxfId="413" headerRowBorderDxfId="414" tableBorderDxfId="412">
  <autoFilter ref="AN3:AN4" xr:uid="{A557D4F9-2B73-4E35-A9E1-FB803F93E9B6}"/>
  <tableColumns count="1">
    <tableColumn id="1" xr3:uid="{D50ED53B-6453-4939-AE55-3769DD6F2B01}" name="OCI" dataDxfId="411"/>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FEB3E356-4F93-4815-A0FA-DCC3167E0D7A}" name="OCAI42" displayName="OCAI42" ref="AO3:AO4" totalsRowShown="0" headerRowDxfId="410" dataDxfId="408" headerRowBorderDxfId="409" tableBorderDxfId="407">
  <autoFilter ref="AO3:AO4" xr:uid="{F831AB10-C28F-41EE-B11E-CFB7B595C9C6}"/>
  <tableColumns count="1">
    <tableColumn id="1" xr3:uid="{BFA57A5F-1359-40D3-84EF-A378DEB230DC}" name="OCAI" dataDxfId="406"/>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3FA19B1-F7EC-4974-A8D3-46DEEF2E6D14}" name="OIE_43" displayName="OIE_43" ref="AP3:AP4" totalsRowShown="0" headerRowDxfId="405" dataDxfId="403" headerRowBorderDxfId="404" tableBorderDxfId="402">
  <autoFilter ref="AP3:AP4" xr:uid="{0D353B8B-78D3-44EE-8AC6-2760E56F6B91}"/>
  <tableColumns count="1">
    <tableColumn id="1" xr3:uid="{9886F141-00F9-4EB0-ADB9-A1D20DE02A78}" name="OIE" dataDxfId="401"/>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A944693-47D0-48F4-ADDF-DC344BBF765B}" name="OTSI44" displayName="OTSI44" ref="AQ3:AQ4" totalsRowShown="0" headerRowDxfId="400" dataDxfId="398" headerRowBorderDxfId="399" tableBorderDxfId="397">
  <autoFilter ref="AQ3:AQ4" xr:uid="{757136B0-D0DA-45B8-BC11-DD49EF0E1E73}"/>
  <tableColumns count="1">
    <tableColumn id="1" xr3:uid="{FE874059-DE65-4394-B84F-8BE9226E99B9}" name="OTSI" dataDxfId="396"/>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908F10F-7363-42E4-ACD3-3A404298B064}" name="SG_45" displayName="SG_45" ref="AT3:AT10" totalsRowShown="0" headerRowDxfId="395" dataDxfId="393" headerRowBorderDxfId="394" tableBorderDxfId="392">
  <autoFilter ref="AT3:AT10" xr:uid="{73328365-8ABB-4D78-9680-3426357B2749}"/>
  <tableColumns count="1">
    <tableColumn id="1" xr3:uid="{AC69C1AA-4984-40F9-914C-88F517CB4F39}" name="SG" dataDxfId="391"/>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FD0CC-53C4-4D17-A18B-4606B8D9E24A}" name="SC_46" displayName="SC_46" ref="AU3:AU4" totalsRowShown="0" headerRowDxfId="390" dataDxfId="388" headerRowBorderDxfId="389" tableBorderDxfId="387">
  <autoFilter ref="AU3:AU4" xr:uid="{804230C8-EBF1-4796-AB43-FC8A8D9484C8}"/>
  <tableColumns count="1">
    <tableColumn id="1" xr3:uid="{70B7D7AB-8882-466B-BC0E-457ED68D9A45}" name="SC" dataDxfId="386"/>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03CF16E-39B9-4D5E-9ED6-0D60914C23D5}" name="SDO_47" displayName="SDO_47" ref="AV3:AV4" totalsRowShown="0" headerRowDxfId="385" dataDxfId="383" headerRowBorderDxfId="384" tableBorderDxfId="382">
  <autoFilter ref="AV3:AV4" xr:uid="{BEB0EFBF-25D3-43F0-88AF-39D4B74A9D5A}"/>
  <tableColumns count="1">
    <tableColumn id="1" xr3:uid="{D9727A30-D266-4101-8EF5-4047C78CA834}" name="SDO" dataDxfId="381"/>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676B85F-0E4D-488D-826C-BD096F1E4A85}" name="SGA_48" displayName="SGA_48" ref="AW3:AW4" totalsRowShown="0" headerRowDxfId="380" dataDxfId="378" headerRowBorderDxfId="379" tableBorderDxfId="377">
  <autoFilter ref="AW3:AW4" xr:uid="{15A6A884-7B46-4504-BFCC-335F434D1098}"/>
  <tableColumns count="1">
    <tableColumn id="1" xr3:uid="{1437C7B5-56B2-4E0E-9AC8-4C785B424DB5}" name="SGA" dataDxfId="376"/>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B6A3EAF9-6BDF-4522-8FC2-E42BE34F1B3C}" name="SGF_49" displayName="SGF_49" ref="AX3:AX4" totalsRowShown="0" headerRowDxfId="375" dataDxfId="373" headerRowBorderDxfId="374" tableBorderDxfId="372">
  <autoFilter ref="AX3:AX4" xr:uid="{FD7201E6-435C-4B03-BB4F-2F509AC37912}"/>
  <tableColumns count="1">
    <tableColumn id="1" xr3:uid="{77453B16-5087-4A5A-986C-0C504C93CB6E}" name="SGF" dataDxfId="37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A75DC7B-AD77-4FFC-AF39-9A1F695A2E67}" name="DPI" displayName="DPI" ref="AY2:AY5" totalsRowShown="0" headerRowDxfId="857" dataDxfId="855" headerRowBorderDxfId="856" tableBorderDxfId="854">
  <autoFilter ref="AY2:AY5" xr:uid="{3A75DC7B-AD77-4FFC-AF39-9A1F695A2E67}"/>
  <tableColumns count="1">
    <tableColumn id="1" xr3:uid="{9B3026C2-965A-4BF3-B8D1-CCA92C8DF3C8}" name="DPI" dataDxfId="853"/>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4F51982-7630-47C6-BD23-87DD03CE1E6B}" name="STH_50" displayName="STH_50" ref="AY3:AY4" totalsRowShown="0" headerRowDxfId="370" dataDxfId="368" headerRowBorderDxfId="369" tableBorderDxfId="367">
  <autoFilter ref="AY3:AY4" xr:uid="{39C397F3-E46F-4A74-B50E-C8B4DC49E31A}"/>
  <tableColumns count="1">
    <tableColumn id="1" xr3:uid="{029D725D-8976-40AD-9190-329CBF1D4CF4}" name="STH" dataDxfId="366"/>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FEE4855-0DF3-4A8C-B82C-1C22D87B6FD3}" name="RCC_51" displayName="RCC_51" ref="AZ3:AZ4" totalsRowShown="0" headerRowDxfId="365" dataDxfId="363" headerRowBorderDxfId="364" tableBorderDxfId="362">
  <autoFilter ref="AZ3:AZ4" xr:uid="{4F966D2D-1E99-4C23-8E7D-0B698D2D4D8A}"/>
  <tableColumns count="1">
    <tableColumn id="1" xr3:uid="{52CEE5B2-83E8-48EB-BCD8-ED6265250548}" name="RCC" dataDxfId="361"/>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FA89189-757F-4BE6-8CED-EE4C6E524B24}" name="Fomento_ES" displayName="Fomento_ES" ref="AP21:AP24" totalsRowShown="0" headerRowDxfId="360" dataDxfId="358" headerRowBorderDxfId="359">
  <autoFilter ref="AP21:AP24" xr:uid="{4AC4576E-D4CE-41D7-9AD4-816EB0D3D380}"/>
  <tableColumns count="1">
    <tableColumn id="1" xr3:uid="{0BAE6FB4-939E-4F1A-B63A-89C78A15AA79}" name="Fomento_ES" dataDxfId="357"/>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39B356F7-5B9E-4A65-87E5-C4C243E3D2A1}" name="Poder_Pedagógico" displayName="Poder_Pedagógico" ref="AR21:AR26" totalsRowShown="0" headerRowDxfId="356" headerRowBorderDxfId="355" tableBorderDxfId="354">
  <autoFilter ref="AR21:AR26" xr:uid="{9F2D7E61-4977-4A43-8A2B-C3B9E133FA98}"/>
  <tableColumns count="1">
    <tableColumn id="1" xr3:uid="{6F14808C-A26A-409F-8FD6-CF60334A84AF}" name="Poder_Pedagógico"/>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DF83E9B-36C6-41D5-A5E2-3842BAD31B01}" name="Calidad_ES" displayName="Calidad_ES" ref="AT21:AT27" totalsRowShown="0" headerRowDxfId="353" headerRowBorderDxfId="352" tableBorderDxfId="351">
  <autoFilter ref="AT21:AT27" xr:uid="{1F1CABBB-4132-4259-999A-09AF0D93D9C1}"/>
  <tableColumns count="1">
    <tableColumn id="1" xr3:uid="{98CDFCF2-42C7-4138-8809-4A17419BD317}" name="Calidad_ES"/>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41FAE51-BAA9-4B39-96FD-94510F2F9786}" name="Estampilla" displayName="Estampilla" ref="AV21:AV22" totalsRowShown="0" headerRowDxfId="350" headerRowBorderDxfId="349" tableBorderDxfId="348">
  <autoFilter ref="AV21:AV22" xr:uid="{4DDE1FE8-B935-4A4C-8E28-AB6B04C68491}"/>
  <tableColumns count="1">
    <tableColumn id="1" xr3:uid="{1E8D669F-31A4-4024-902C-BE4D3E9B7589}" name="Estampilla"/>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A4261D1-57AD-4092-B486-6D19E3F67C29}" name="ICETEX" displayName="ICETEX" ref="AX21:AX25" totalsRowShown="0" headerRowDxfId="347" headerRowBorderDxfId="346" tableBorderDxfId="345">
  <autoFilter ref="AX21:AX25" xr:uid="{E4BF39D3-3FC2-4904-86D3-6A151456BD4C}"/>
  <tableColumns count="1">
    <tableColumn id="1" xr3:uid="{8610C314-4854-4DCC-97DA-9A1C2DD0C15B}" name="ICETEX"/>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E4EE331-6A2C-45BD-83AD-7E745B3953CC}" name="Infraestructura_EPBM" displayName="Infraestructura_EPBM" ref="AZ21:AZ27" totalsRowShown="0" headerRowDxfId="344" headerRowBorderDxfId="343" tableBorderDxfId="342">
  <autoFilter ref="AZ21:AZ27" xr:uid="{33DA1F49-9541-40DB-98FB-AE9944D7AB1C}"/>
  <tableColumns count="1">
    <tableColumn id="1" xr3:uid="{E274C2B0-E9BD-439E-84B8-CE409301DB9C}" name="Infraestructura_EPBM"/>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6F65B8-1539-48F0-903C-1E3DAF2554EA}" name="Capacidades_Territoriales" displayName="Capacidades_Territoriales" ref="BB21:BB29" totalsRowShown="0" headerRowDxfId="341" headerRowBorderDxfId="340" tableBorderDxfId="339">
  <autoFilter ref="BB21:BB29" xr:uid="{40C1E681-A624-4D39-BD69-6ABA8BDF30BC}"/>
  <tableColumns count="1">
    <tableColumn id="1" xr3:uid="{F8DE2C73-CD93-4D63-A912-866866484B0B}" name="Capacidades_Territoriales"/>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277B842-B0A0-45BF-9251-223596A30B9F}" name="Transversal" displayName="Transversal" ref="BD21:BD28" totalsRowShown="0" headerRowDxfId="338" headerRowBorderDxfId="337" tableBorderDxfId="336">
  <autoFilter ref="BD21:BD28" xr:uid="{F766FC92-E407-4D17-8681-DDEC103A355A}"/>
  <tableColumns count="1">
    <tableColumn id="1" xr3:uid="{E070BF6A-7B56-4D8D-BA05-BC5F7382A16A}" name="Transversal"/>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F831931-46E0-4B48-95BA-97EC875D6D78}" name="DC_ES" displayName="DC_ES" ref="AZ2:AZ5" totalsRowShown="0" headerRowDxfId="852" dataDxfId="850" headerRowBorderDxfId="851" tableBorderDxfId="849">
  <autoFilter ref="AZ2:AZ5" xr:uid="{8F831931-46E0-4B48-95BA-97EC875D6D78}"/>
  <tableColumns count="1">
    <tableColumn id="1" xr3:uid="{3E52EA50-EEFA-4C7B-B10E-915DAF2CA336}" name="DC_ES" dataDxfId="848"/>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328E0E26-EF34-4A83-ABDF-4B3A3888E0FD}" name="Educación_Integral" displayName="Educación_Integral" ref="BF21:BF29" totalsRowShown="0" headerRowDxfId="335" headerRowBorderDxfId="334" tableBorderDxfId="333">
  <autoFilter ref="BF21:BF29" xr:uid="{0FFF83AD-66F8-483C-A5DC-7E9B0DBA3B42}"/>
  <tableColumns count="1">
    <tableColumn id="1" xr3:uid="{F5541892-BD4E-4E54-9B79-5B65AC3701D3}" name="Educación_Integral"/>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8181F0FC-EF22-48E2-87D1-AF4BA255B531}" name="CALIDAD_ES_2202004" displayName="CALIDAD_ES_2202004" ref="BS21:BS23" totalsRowShown="0" headerRowDxfId="332" tableBorderDxfId="331">
  <autoFilter ref="BS21:BS23" xr:uid="{558FC3A1-3A42-4F3F-BEF3-94150E9D471D}"/>
  <tableColumns count="1">
    <tableColumn id="1" xr3:uid="{4E77B0AD-7F78-41C7-B5AC-EFAA4E0394C1}" name="CALIDAD_ES_2202004"/>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2BCB6A76-C090-42EA-81E5-2A77689DB47A}" name="CALIDAD_ES_2202035" displayName="CALIDAD_ES_2202035" ref="BT21:BT23" totalsRowShown="0" headerRowDxfId="330">
  <autoFilter ref="BT21:BT23" xr:uid="{2EB7F257-BBB1-4D24-86B4-E89C65E3766D}"/>
  <tableColumns count="1">
    <tableColumn id="1" xr3:uid="{318C5B59-DE5B-48F8-99E1-D55EA88BDEE0}" name="CALIDAD_ES_2202035"/>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9D3248D0-7841-4EF6-80D4-6F57A25931B4}" name="CALIDAD_ES_2202054" displayName="CALIDAD_ES_2202054" ref="BU21:BU23" totalsRowShown="0" headerRowDxfId="329" dataDxfId="328">
  <autoFilter ref="BU21:BU23" xr:uid="{5A4DA4F1-E655-4715-B22A-C84692BC304F}"/>
  <tableColumns count="1">
    <tableColumn id="1" xr3:uid="{2A8339A0-4E38-4441-8752-E8A97E730CBF}" name="CALIDAD_ES_2202054" dataDxfId="327"/>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CC70ACD-728A-46B1-ABCF-1CCBBAB05611}" name="CALIDAD_ES_2202057" displayName="CALIDAD_ES_2202057" ref="BV21:BV24" totalsRowShown="0" headerRowDxfId="326">
  <autoFilter ref="BV21:BV24" xr:uid="{65893BF5-53E4-42EA-AF4D-FBBCBD0C58E3}"/>
  <tableColumns count="1">
    <tableColumn id="1" xr3:uid="{EAF41924-9FE1-47E6-A586-8902700CE710}" name="CALIDAD_ES_2202057"/>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F77A5049-4A4A-4E30-BCA8-CFFEB41EC4BE}" name="Fomento_ES_2202005" displayName="Fomento_ES_2202005" ref="BY21:BY24" totalsRowShown="0" headerRowDxfId="325" tableBorderDxfId="324">
  <autoFilter ref="BY21:BY24" xr:uid="{9743D838-67A6-4298-89E1-B881BF400EBA}"/>
  <tableColumns count="1">
    <tableColumn id="1" xr3:uid="{E868EE1C-AFC5-4EA9-BFD0-C9123131AA7F}" name="Fomento_ES_2202005"/>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BAB27DA-CE02-445E-897B-41F60599E511}" name="Fomento_ES_2202038" displayName="Fomento_ES_2202038" ref="BZ21:BZ27" totalsRowShown="0" headerRowDxfId="323">
  <autoFilter ref="BZ21:BZ27" xr:uid="{8BE8F8F7-6776-4FCF-9490-4929AE831676}"/>
  <tableColumns count="1">
    <tableColumn id="1" xr3:uid="{68A5EED5-2C64-4574-88B2-75E21727F467}" name="Fomento_ES_2202038"/>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CE8C7F4-3B23-4CC4-BA32-B4FEEDCEE2D9}" name="Fomento_ES_2202059" displayName="Fomento_ES_2202059" ref="CA21:CA25" totalsRowShown="0" headerRowDxfId="322">
  <autoFilter ref="CA21:CA25" xr:uid="{A53C2A44-7D7B-4189-9094-15A72CB8A266}"/>
  <tableColumns count="1">
    <tableColumn id="1" xr3:uid="{75608CB1-8028-4A2E-B229-2C7C700FC443}" name="Fomento_ES_2202059"/>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6AE101C5-A600-48F9-80D5-D1E75E7C9346}" name="PODER_PEDAGÓGICO_2201049" displayName="PODER_PEDAGÓGICO_2201049" ref="CB21:CB25" totalsRowShown="0" headerRowDxfId="321" tableBorderDxfId="320">
  <autoFilter ref="CB21:CB25" xr:uid="{121252C7-7B1A-488D-AC82-5144FC239098}"/>
  <tableColumns count="1">
    <tableColumn id="1" xr3:uid="{A7BAFDE5-3DF0-4222-AFCE-B051FEC92927}" name="PODER_PEDAGÓGICO_2201049"/>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E1EB0F68-BEF0-4449-82EB-2F7221EA0E32}" name="PODER_PEDAGÓGICO_2201074" displayName="PODER_PEDAGÓGICO_2201074" ref="CC21:CC28" totalsRowShown="0" headerRowDxfId="319">
  <autoFilter ref="CC21:CC28" xr:uid="{EA967A5A-EA07-4580-A8F4-6C24E45FE833}"/>
  <tableColumns count="1">
    <tableColumn id="1" xr3:uid="{597770DA-C5B2-407F-BFD1-DF6B9D473167}" name="PODER_PEDAGÓGICO_220107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3882C38-2F3E-4011-B598-706E81BE668E}" name="DF_ES" displayName="DF_ES" ref="BA2:BA5" totalsRowShown="0" headerRowDxfId="847" dataDxfId="845" headerRowBorderDxfId="846" tableBorderDxfId="844">
  <autoFilter ref="BA2:BA5" xr:uid="{43882C38-2F3E-4011-B598-706E81BE668E}"/>
  <tableColumns count="1">
    <tableColumn id="1" xr3:uid="{E22FDB2D-55FE-40E5-AEB0-27AFB737FE7D}" name="DF_ES" dataDxfId="843"/>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A7307BF4-7A78-4710-A665-61F3A674E857}" name="PODER_PEDAGÓGICO_2201089" displayName="PODER_PEDAGÓGICO_2201089" ref="CD21:CD26" totalsRowShown="0" headerRowDxfId="318">
  <autoFilter ref="CD21:CD26" xr:uid="{AC990F1D-DB93-467C-A06C-9EBB67DF41A9}"/>
  <tableColumns count="1">
    <tableColumn id="1" xr3:uid="{D48639E7-77AC-47E8-B7C1-985A02438BCC}" name="PODER_PEDAGÓGICO_2201089"/>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49E3F0E-4540-44B1-A44D-2CF077FFB271}" name="PODER_PEDAGÓGICO_2201090" displayName="PODER_PEDAGÓGICO_2201090" ref="CE21:CE23" totalsRowShown="0" headerRowDxfId="317">
  <autoFilter ref="CE21:CE23" xr:uid="{1F9C7859-29E4-421D-89EF-CAC6C2CFC615}"/>
  <tableColumns count="1">
    <tableColumn id="1" xr3:uid="{AF9BF955-F498-4E32-8A2C-D197591BFD86}" name="PODER_PEDAGÓGICO_2201090"/>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A2756AF-2F81-46CE-BDD7-157011780407}" name="PODER_PEDAGÓGICO_2201092" displayName="PODER_PEDAGÓGICO_2201092" ref="CF21:CF25" totalsRowShown="0" headerRowDxfId="316">
  <autoFilter ref="CF21:CF25" xr:uid="{1495B837-7E5E-4C97-BFB1-E38EB0BCA7C1}"/>
  <tableColumns count="1">
    <tableColumn id="1" xr3:uid="{5ECE5527-2987-4754-AFF5-89F45A31D183}" name="PODER_PEDAGÓGICO_2201092"/>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19D8976-FFD8-44A1-9497-C33D541DB91F}" name="ICETEX_2202007" displayName="ICETEX_2202007" ref="CG21:CG45" totalsRowShown="0" headerRowDxfId="315" tableBorderDxfId="314">
  <autoFilter ref="CG21:CG45" xr:uid="{1FD9696F-961F-4238-8C49-0D7F242C08DA}"/>
  <tableColumns count="1">
    <tableColumn id="1" xr3:uid="{BBADE397-5EA1-4F9B-AD0E-8518E15DE5B5}" name="ICETEX_2202007"/>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EF5F863-D99C-4187-A039-FD3DCCB54C79}" name="ICETEX_2202008" displayName="ICETEX_2202008" ref="CH21:CH45" totalsRowShown="0" headerRowDxfId="313">
  <autoFilter ref="CH21:CH45" xr:uid="{86E9638D-D96C-4B3C-A28D-1743B4501CBE}"/>
  <tableColumns count="1">
    <tableColumn id="1" xr3:uid="{11FFF179-3050-4D90-9506-61BBED5939CF}" name="ICETEX_2202008"/>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623DA098-07F9-4B2D-AA42-0F8F3C8837BB}" name="ICETEX_2202047" displayName="ICETEX_2202047" ref="CI21:CI22" totalsRowShown="0" headerRowDxfId="312">
  <autoFilter ref="CI21:CI22" xr:uid="{03604E61-128A-484D-B404-F303CAE2EAE9}"/>
  <tableColumns count="1">
    <tableColumn id="1" xr3:uid="{05BBBD46-C2A8-4F2F-8A84-47C891B6346C}" name="ICETEX_2202047"/>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81A1A28-1967-40FA-822A-83699A41822F}" name="ICETEX_2202048" displayName="ICETEX_2202048" ref="CJ21:CJ23" totalsRowShown="0" headerRowDxfId="311">
  <autoFilter ref="CJ21:CJ23" xr:uid="{92257A92-617B-4649-A7FA-CE79FB8772E9}"/>
  <tableColumns count="1">
    <tableColumn id="1" xr3:uid="{02E8D003-96E5-42F4-8B33-16199E2E0839}" name="ICETEX_2202048"/>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6B372463-7371-4B47-B54A-E500AFC2B1D4}" name="Infraestructura_EPBM_2201004" displayName="Infraestructura_EPBM_2201004" ref="CK21:CK23" totalsRowShown="0" headerRowDxfId="310" tableBorderDxfId="309">
  <autoFilter ref="CK21:CK23" xr:uid="{F6F869FB-8521-44C5-BB8B-EB5C228649E6}"/>
  <tableColumns count="1">
    <tableColumn id="1" xr3:uid="{26F727A8-8D5D-4980-AE9C-EEABFBD50706}" name="Infraestructura_EPBM_2201004"/>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70CA6B82-F365-425A-B9E6-55DCE7C3FAC1}" name="Infraestructura_EPBM_2201089" displayName="Infraestructura_EPBM_2201089" ref="CL21:CL24" totalsRowShown="0" headerRowDxfId="308" dataDxfId="307">
  <autoFilter ref="CL21:CL24" xr:uid="{A3B9BFB5-29A6-4B30-B6FE-DC5242DF4AA1}"/>
  <tableColumns count="1">
    <tableColumn id="1" xr3:uid="{21760F1F-EF5E-4207-B47E-0BB3508CFBF6}" name="Infraestructura_EPBM_2201089" dataDxfId="306"/>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116DDC8-0A5A-487E-8BF7-D1FBEDCC17C0}" name="Infraestructura_EPBM_2201069" displayName="Infraestructura_EPBM_2201069" ref="CM21:CM24" totalsRowShown="0" headerRowDxfId="305">
  <autoFilter ref="CM21:CM24" xr:uid="{4967DBAB-3E59-4994-90CC-72A4CA535C4A}"/>
  <tableColumns count="1">
    <tableColumn id="1" xr3:uid="{F47BBF9F-C84F-4CB3-AEDB-0FC43F44A749}" name="Infraestructura_EPBM_220106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S36" dT="2023-12-18T14:47:15.50" personId="{3FB03E73-EAF9-4A76-8A12-B3B80F347DB1}" id="{4E7B8CB1-BACF-4CD2-9056-453428D862E1}">
    <text>Unificar</text>
  </threadedComment>
</ThreadedComments>
</file>

<file path=xl/threadedComments/threadedComment2.xml><?xml version="1.0" encoding="utf-8"?>
<ThreadedComments xmlns="http://schemas.microsoft.com/office/spreadsheetml/2018/threadedcomments" xmlns:x="http://schemas.openxmlformats.org/spreadsheetml/2006/main">
  <threadedComment ref="O31" dT="2025-12-26T21:09:49.40" personId="{D00A342A-E6ED-1449-A516-374C976236BE}" id="{3B1D7914-7DDC-114E-AAA1-61027ED42B95}">
    <text>Se solicitó ajuste de ficha técnica a DNP. Pendiente respuesta.</text>
  </threadedComment>
  <threadedComment ref="O32" dT="2025-12-26T21:10:00.30" personId="{D00A342A-E6ED-1449-A516-374C976236BE}" id="{4281A4B0-FD34-174E-8079-D39B4D2E0C9F}">
    <text>Se solicitó ajuste de ficha técnica a DNP. Pendiente respuesta.</text>
  </threadedComment>
  <threadedComment ref="O50" dT="2025-12-26T21:10:27.87" personId="{D00A342A-E6ED-1449-A516-374C976236BE}" id="{A595FC89-48B4-AB4C-9227-39CC199E23FE}">
    <text>Ficha técnica en elaboración. Se envió versión inicial al DNP.</text>
  </threadedComment>
  <threadedComment ref="P120" dT="2026-01-19T20:25:47.99" personId="{3D68DA12-E70C-7942-94C4-323DCD98F280}" id="{27958F0E-4909-FA43-9AF2-94D1E24A9383}">
    <text>$700.000.000,00 </text>
  </threadedComment>
  <threadedComment ref="P121" dT="2026-01-19T20:26:00.02" personId="{3D68DA12-E70C-7942-94C4-323DCD98F280}" id="{B53C5F1F-3DC8-874C-BB3B-E2EB65224238}">
    <text>$500.000.000,00 </text>
  </threadedComment>
  <threadedComment ref="P121" dT="2026-01-19T21:05:15.04" personId="{3D68DA12-E70C-7942-94C4-323DCD98F280}" id="{ADBE8B96-08EF-C547-BC90-84B0C4FD3C25}" parentId="{B53C5F1F-3DC8-874C-BB3B-E2EB65224238}">
    <text>6 licencias</text>
  </threadedComment>
  <threadedComment ref="P122" dT="2026-01-19T22:15:57.96" personId="{3D68DA12-E70C-7942-94C4-323DCD98F280}" id="{BFACC0DC-DCD4-7043-B386-DC9300C2C069}">
    <text>$2.000.000.000,00</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6" Type="http://schemas.openxmlformats.org/officeDocument/2006/relationships/table" Target="../tables/table73.xml"/><Relationship Id="rId21" Type="http://schemas.openxmlformats.org/officeDocument/2006/relationships/table" Target="../tables/table68.xml"/><Relationship Id="rId42" Type="http://schemas.openxmlformats.org/officeDocument/2006/relationships/table" Target="../tables/table89.xml"/><Relationship Id="rId47" Type="http://schemas.openxmlformats.org/officeDocument/2006/relationships/table" Target="../tables/table94.xml"/><Relationship Id="rId63" Type="http://schemas.openxmlformats.org/officeDocument/2006/relationships/table" Target="../tables/table110.xml"/><Relationship Id="rId68" Type="http://schemas.openxmlformats.org/officeDocument/2006/relationships/table" Target="../tables/table115.xml"/><Relationship Id="rId84" Type="http://schemas.openxmlformats.org/officeDocument/2006/relationships/table" Target="../tables/table131.xml"/><Relationship Id="rId89" Type="http://schemas.openxmlformats.org/officeDocument/2006/relationships/table" Target="../tables/table136.xml"/><Relationship Id="rId16" Type="http://schemas.openxmlformats.org/officeDocument/2006/relationships/table" Target="../tables/table63.xml"/><Relationship Id="rId11" Type="http://schemas.openxmlformats.org/officeDocument/2006/relationships/table" Target="../tables/table58.xml"/><Relationship Id="rId32" Type="http://schemas.openxmlformats.org/officeDocument/2006/relationships/table" Target="../tables/table79.xml"/><Relationship Id="rId37" Type="http://schemas.openxmlformats.org/officeDocument/2006/relationships/table" Target="../tables/table84.xml"/><Relationship Id="rId53" Type="http://schemas.openxmlformats.org/officeDocument/2006/relationships/table" Target="../tables/table100.xml"/><Relationship Id="rId58" Type="http://schemas.openxmlformats.org/officeDocument/2006/relationships/table" Target="../tables/table105.xml"/><Relationship Id="rId74" Type="http://schemas.openxmlformats.org/officeDocument/2006/relationships/table" Target="../tables/table121.xml"/><Relationship Id="rId79" Type="http://schemas.openxmlformats.org/officeDocument/2006/relationships/table" Target="../tables/table126.xml"/><Relationship Id="rId102" Type="http://schemas.openxmlformats.org/officeDocument/2006/relationships/table" Target="../tables/table149.xml"/><Relationship Id="rId5" Type="http://schemas.openxmlformats.org/officeDocument/2006/relationships/table" Target="../tables/table52.xml"/><Relationship Id="rId90" Type="http://schemas.openxmlformats.org/officeDocument/2006/relationships/table" Target="../tables/table137.xml"/><Relationship Id="rId95" Type="http://schemas.openxmlformats.org/officeDocument/2006/relationships/table" Target="../tables/table142.xml"/><Relationship Id="rId22" Type="http://schemas.openxmlformats.org/officeDocument/2006/relationships/table" Target="../tables/table69.xml"/><Relationship Id="rId27" Type="http://schemas.openxmlformats.org/officeDocument/2006/relationships/table" Target="../tables/table74.xml"/><Relationship Id="rId43" Type="http://schemas.openxmlformats.org/officeDocument/2006/relationships/table" Target="../tables/table90.xml"/><Relationship Id="rId48" Type="http://schemas.openxmlformats.org/officeDocument/2006/relationships/table" Target="../tables/table95.xml"/><Relationship Id="rId64" Type="http://schemas.openxmlformats.org/officeDocument/2006/relationships/table" Target="../tables/table111.xml"/><Relationship Id="rId69" Type="http://schemas.openxmlformats.org/officeDocument/2006/relationships/table" Target="../tables/table116.xml"/><Relationship Id="rId80" Type="http://schemas.openxmlformats.org/officeDocument/2006/relationships/table" Target="../tables/table127.xml"/><Relationship Id="rId85" Type="http://schemas.openxmlformats.org/officeDocument/2006/relationships/table" Target="../tables/table132.xml"/><Relationship Id="rId12" Type="http://schemas.openxmlformats.org/officeDocument/2006/relationships/table" Target="../tables/table59.xml"/><Relationship Id="rId17" Type="http://schemas.openxmlformats.org/officeDocument/2006/relationships/table" Target="../tables/table64.xml"/><Relationship Id="rId33" Type="http://schemas.openxmlformats.org/officeDocument/2006/relationships/table" Target="../tables/table80.xml"/><Relationship Id="rId38" Type="http://schemas.openxmlformats.org/officeDocument/2006/relationships/table" Target="../tables/table85.xml"/><Relationship Id="rId59" Type="http://schemas.openxmlformats.org/officeDocument/2006/relationships/table" Target="../tables/table106.xml"/><Relationship Id="rId103" Type="http://schemas.openxmlformats.org/officeDocument/2006/relationships/table" Target="../tables/table150.xml"/><Relationship Id="rId20" Type="http://schemas.openxmlformats.org/officeDocument/2006/relationships/table" Target="../tables/table67.xml"/><Relationship Id="rId41" Type="http://schemas.openxmlformats.org/officeDocument/2006/relationships/table" Target="../tables/table88.xml"/><Relationship Id="rId54" Type="http://schemas.openxmlformats.org/officeDocument/2006/relationships/table" Target="../tables/table101.xml"/><Relationship Id="rId62" Type="http://schemas.openxmlformats.org/officeDocument/2006/relationships/table" Target="../tables/table109.xml"/><Relationship Id="rId70" Type="http://schemas.openxmlformats.org/officeDocument/2006/relationships/table" Target="../tables/table117.xml"/><Relationship Id="rId75" Type="http://schemas.openxmlformats.org/officeDocument/2006/relationships/table" Target="../tables/table122.xml"/><Relationship Id="rId83" Type="http://schemas.openxmlformats.org/officeDocument/2006/relationships/table" Target="../tables/table130.xml"/><Relationship Id="rId88" Type="http://schemas.openxmlformats.org/officeDocument/2006/relationships/table" Target="../tables/table135.xml"/><Relationship Id="rId91" Type="http://schemas.openxmlformats.org/officeDocument/2006/relationships/table" Target="../tables/table138.xml"/><Relationship Id="rId96" Type="http://schemas.openxmlformats.org/officeDocument/2006/relationships/table" Target="../tables/table143.xml"/><Relationship Id="rId1" Type="http://schemas.openxmlformats.org/officeDocument/2006/relationships/printerSettings" Target="../printerSettings/printerSettings5.bin"/><Relationship Id="rId6" Type="http://schemas.openxmlformats.org/officeDocument/2006/relationships/table" Target="../tables/table53.xml"/><Relationship Id="rId15" Type="http://schemas.openxmlformats.org/officeDocument/2006/relationships/table" Target="../tables/table62.xml"/><Relationship Id="rId23" Type="http://schemas.openxmlformats.org/officeDocument/2006/relationships/table" Target="../tables/table70.xml"/><Relationship Id="rId28" Type="http://schemas.openxmlformats.org/officeDocument/2006/relationships/table" Target="../tables/table75.xml"/><Relationship Id="rId36" Type="http://schemas.openxmlformats.org/officeDocument/2006/relationships/table" Target="../tables/table83.xml"/><Relationship Id="rId49" Type="http://schemas.openxmlformats.org/officeDocument/2006/relationships/table" Target="../tables/table96.xml"/><Relationship Id="rId57" Type="http://schemas.openxmlformats.org/officeDocument/2006/relationships/table" Target="../tables/table104.xml"/><Relationship Id="rId10" Type="http://schemas.openxmlformats.org/officeDocument/2006/relationships/table" Target="../tables/table57.xml"/><Relationship Id="rId31" Type="http://schemas.openxmlformats.org/officeDocument/2006/relationships/table" Target="../tables/table78.xml"/><Relationship Id="rId44" Type="http://schemas.openxmlformats.org/officeDocument/2006/relationships/table" Target="../tables/table91.xml"/><Relationship Id="rId52" Type="http://schemas.openxmlformats.org/officeDocument/2006/relationships/table" Target="../tables/table99.xml"/><Relationship Id="rId60" Type="http://schemas.openxmlformats.org/officeDocument/2006/relationships/table" Target="../tables/table107.xml"/><Relationship Id="rId65" Type="http://schemas.openxmlformats.org/officeDocument/2006/relationships/table" Target="../tables/table112.xml"/><Relationship Id="rId73" Type="http://schemas.openxmlformats.org/officeDocument/2006/relationships/table" Target="../tables/table120.xml"/><Relationship Id="rId78" Type="http://schemas.openxmlformats.org/officeDocument/2006/relationships/table" Target="../tables/table125.xml"/><Relationship Id="rId81" Type="http://schemas.openxmlformats.org/officeDocument/2006/relationships/table" Target="../tables/table128.xml"/><Relationship Id="rId86" Type="http://schemas.openxmlformats.org/officeDocument/2006/relationships/table" Target="../tables/table133.xml"/><Relationship Id="rId94" Type="http://schemas.openxmlformats.org/officeDocument/2006/relationships/table" Target="../tables/table141.xml"/><Relationship Id="rId99" Type="http://schemas.openxmlformats.org/officeDocument/2006/relationships/table" Target="../tables/table146.xml"/><Relationship Id="rId101" Type="http://schemas.openxmlformats.org/officeDocument/2006/relationships/table" Target="../tables/table148.xml"/><Relationship Id="rId4" Type="http://schemas.openxmlformats.org/officeDocument/2006/relationships/table" Target="../tables/table51.xml"/><Relationship Id="rId9" Type="http://schemas.openxmlformats.org/officeDocument/2006/relationships/table" Target="../tables/table56.xml"/><Relationship Id="rId13" Type="http://schemas.openxmlformats.org/officeDocument/2006/relationships/table" Target="../tables/table60.xml"/><Relationship Id="rId18" Type="http://schemas.openxmlformats.org/officeDocument/2006/relationships/table" Target="../tables/table65.xml"/><Relationship Id="rId39" Type="http://schemas.openxmlformats.org/officeDocument/2006/relationships/table" Target="../tables/table86.xml"/><Relationship Id="rId34" Type="http://schemas.openxmlformats.org/officeDocument/2006/relationships/table" Target="../tables/table81.xml"/><Relationship Id="rId50" Type="http://schemas.openxmlformats.org/officeDocument/2006/relationships/table" Target="../tables/table97.xml"/><Relationship Id="rId55" Type="http://schemas.openxmlformats.org/officeDocument/2006/relationships/table" Target="../tables/table102.xml"/><Relationship Id="rId76" Type="http://schemas.openxmlformats.org/officeDocument/2006/relationships/table" Target="../tables/table123.xml"/><Relationship Id="rId97" Type="http://schemas.openxmlformats.org/officeDocument/2006/relationships/table" Target="../tables/table144.xml"/><Relationship Id="rId104" Type="http://schemas.openxmlformats.org/officeDocument/2006/relationships/table" Target="../tables/table151.xml"/><Relationship Id="rId7" Type="http://schemas.openxmlformats.org/officeDocument/2006/relationships/table" Target="../tables/table54.xml"/><Relationship Id="rId71" Type="http://schemas.openxmlformats.org/officeDocument/2006/relationships/table" Target="../tables/table118.xml"/><Relationship Id="rId92" Type="http://schemas.openxmlformats.org/officeDocument/2006/relationships/table" Target="../tables/table139.xml"/><Relationship Id="rId2" Type="http://schemas.openxmlformats.org/officeDocument/2006/relationships/table" Target="../tables/table49.xml"/><Relationship Id="rId29" Type="http://schemas.openxmlformats.org/officeDocument/2006/relationships/table" Target="../tables/table76.xml"/><Relationship Id="rId24" Type="http://schemas.openxmlformats.org/officeDocument/2006/relationships/table" Target="../tables/table71.xml"/><Relationship Id="rId40" Type="http://schemas.openxmlformats.org/officeDocument/2006/relationships/table" Target="../tables/table87.xml"/><Relationship Id="rId45" Type="http://schemas.openxmlformats.org/officeDocument/2006/relationships/table" Target="../tables/table92.xml"/><Relationship Id="rId66" Type="http://schemas.openxmlformats.org/officeDocument/2006/relationships/table" Target="../tables/table113.xml"/><Relationship Id="rId87" Type="http://schemas.openxmlformats.org/officeDocument/2006/relationships/table" Target="../tables/table134.xml"/><Relationship Id="rId61" Type="http://schemas.openxmlformats.org/officeDocument/2006/relationships/table" Target="../tables/table108.xml"/><Relationship Id="rId82" Type="http://schemas.openxmlformats.org/officeDocument/2006/relationships/table" Target="../tables/table129.xml"/><Relationship Id="rId19" Type="http://schemas.openxmlformats.org/officeDocument/2006/relationships/table" Target="../tables/table66.xml"/><Relationship Id="rId14" Type="http://schemas.openxmlformats.org/officeDocument/2006/relationships/table" Target="../tables/table61.xml"/><Relationship Id="rId30" Type="http://schemas.openxmlformats.org/officeDocument/2006/relationships/table" Target="../tables/table77.xml"/><Relationship Id="rId35" Type="http://schemas.openxmlformats.org/officeDocument/2006/relationships/table" Target="../tables/table82.xml"/><Relationship Id="rId56" Type="http://schemas.openxmlformats.org/officeDocument/2006/relationships/table" Target="../tables/table103.xml"/><Relationship Id="rId77" Type="http://schemas.openxmlformats.org/officeDocument/2006/relationships/table" Target="../tables/table124.xml"/><Relationship Id="rId100" Type="http://schemas.openxmlformats.org/officeDocument/2006/relationships/table" Target="../tables/table147.xml"/><Relationship Id="rId105" Type="http://schemas.openxmlformats.org/officeDocument/2006/relationships/table" Target="../tables/table152.xml"/><Relationship Id="rId8" Type="http://schemas.openxmlformats.org/officeDocument/2006/relationships/table" Target="../tables/table55.xml"/><Relationship Id="rId51" Type="http://schemas.openxmlformats.org/officeDocument/2006/relationships/table" Target="../tables/table98.xml"/><Relationship Id="rId72" Type="http://schemas.openxmlformats.org/officeDocument/2006/relationships/table" Target="../tables/table119.xml"/><Relationship Id="rId93" Type="http://schemas.openxmlformats.org/officeDocument/2006/relationships/table" Target="../tables/table140.xml"/><Relationship Id="rId98" Type="http://schemas.openxmlformats.org/officeDocument/2006/relationships/table" Target="../tables/table145.xml"/><Relationship Id="rId3" Type="http://schemas.openxmlformats.org/officeDocument/2006/relationships/table" Target="../tables/table50.xml"/><Relationship Id="rId25" Type="http://schemas.openxmlformats.org/officeDocument/2006/relationships/table" Target="../tables/table72.xml"/><Relationship Id="rId46" Type="http://schemas.openxmlformats.org/officeDocument/2006/relationships/table" Target="../tables/table93.xml"/><Relationship Id="rId67" Type="http://schemas.openxmlformats.org/officeDocument/2006/relationships/table" Target="../tables/table11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166.xml"/><Relationship Id="rId18" Type="http://schemas.openxmlformats.org/officeDocument/2006/relationships/table" Target="../tables/table171.xml"/><Relationship Id="rId26" Type="http://schemas.openxmlformats.org/officeDocument/2006/relationships/table" Target="../tables/table179.xml"/><Relationship Id="rId39" Type="http://schemas.openxmlformats.org/officeDocument/2006/relationships/table" Target="../tables/table192.xml"/><Relationship Id="rId21" Type="http://schemas.openxmlformats.org/officeDocument/2006/relationships/table" Target="../tables/table174.xml"/><Relationship Id="rId34" Type="http://schemas.openxmlformats.org/officeDocument/2006/relationships/table" Target="../tables/table187.xml"/><Relationship Id="rId7" Type="http://schemas.openxmlformats.org/officeDocument/2006/relationships/table" Target="../tables/table160.xml"/><Relationship Id="rId12" Type="http://schemas.openxmlformats.org/officeDocument/2006/relationships/table" Target="../tables/table165.xml"/><Relationship Id="rId17" Type="http://schemas.openxmlformats.org/officeDocument/2006/relationships/table" Target="../tables/table170.xml"/><Relationship Id="rId25" Type="http://schemas.openxmlformats.org/officeDocument/2006/relationships/table" Target="../tables/table178.xml"/><Relationship Id="rId33" Type="http://schemas.openxmlformats.org/officeDocument/2006/relationships/table" Target="../tables/table186.xml"/><Relationship Id="rId38" Type="http://schemas.openxmlformats.org/officeDocument/2006/relationships/table" Target="../tables/table191.xml"/><Relationship Id="rId2" Type="http://schemas.openxmlformats.org/officeDocument/2006/relationships/table" Target="../tables/table155.xml"/><Relationship Id="rId16" Type="http://schemas.openxmlformats.org/officeDocument/2006/relationships/table" Target="../tables/table169.xml"/><Relationship Id="rId20" Type="http://schemas.openxmlformats.org/officeDocument/2006/relationships/table" Target="../tables/table173.xml"/><Relationship Id="rId29" Type="http://schemas.openxmlformats.org/officeDocument/2006/relationships/table" Target="../tables/table182.xml"/><Relationship Id="rId1" Type="http://schemas.openxmlformats.org/officeDocument/2006/relationships/table" Target="../tables/table154.xml"/><Relationship Id="rId6" Type="http://schemas.openxmlformats.org/officeDocument/2006/relationships/table" Target="../tables/table159.xml"/><Relationship Id="rId11" Type="http://schemas.openxmlformats.org/officeDocument/2006/relationships/table" Target="../tables/table164.xml"/><Relationship Id="rId24" Type="http://schemas.openxmlformats.org/officeDocument/2006/relationships/table" Target="../tables/table177.xml"/><Relationship Id="rId32" Type="http://schemas.openxmlformats.org/officeDocument/2006/relationships/table" Target="../tables/table185.xml"/><Relationship Id="rId37" Type="http://schemas.openxmlformats.org/officeDocument/2006/relationships/table" Target="../tables/table190.xml"/><Relationship Id="rId40" Type="http://schemas.openxmlformats.org/officeDocument/2006/relationships/table" Target="../tables/table193.xml"/><Relationship Id="rId5" Type="http://schemas.openxmlformats.org/officeDocument/2006/relationships/table" Target="../tables/table158.xml"/><Relationship Id="rId15" Type="http://schemas.openxmlformats.org/officeDocument/2006/relationships/table" Target="../tables/table168.xml"/><Relationship Id="rId23" Type="http://schemas.openxmlformats.org/officeDocument/2006/relationships/table" Target="../tables/table176.xml"/><Relationship Id="rId28" Type="http://schemas.openxmlformats.org/officeDocument/2006/relationships/table" Target="../tables/table181.xml"/><Relationship Id="rId36" Type="http://schemas.openxmlformats.org/officeDocument/2006/relationships/table" Target="../tables/table189.xml"/><Relationship Id="rId10" Type="http://schemas.openxmlformats.org/officeDocument/2006/relationships/table" Target="../tables/table163.xml"/><Relationship Id="rId19" Type="http://schemas.openxmlformats.org/officeDocument/2006/relationships/table" Target="../tables/table172.xml"/><Relationship Id="rId31" Type="http://schemas.openxmlformats.org/officeDocument/2006/relationships/table" Target="../tables/table184.xml"/><Relationship Id="rId4" Type="http://schemas.openxmlformats.org/officeDocument/2006/relationships/table" Target="../tables/table157.xml"/><Relationship Id="rId9" Type="http://schemas.openxmlformats.org/officeDocument/2006/relationships/table" Target="../tables/table162.xml"/><Relationship Id="rId14" Type="http://schemas.openxmlformats.org/officeDocument/2006/relationships/table" Target="../tables/table167.xml"/><Relationship Id="rId22" Type="http://schemas.openxmlformats.org/officeDocument/2006/relationships/table" Target="../tables/table175.xml"/><Relationship Id="rId27" Type="http://schemas.openxmlformats.org/officeDocument/2006/relationships/table" Target="../tables/table180.xml"/><Relationship Id="rId30" Type="http://schemas.openxmlformats.org/officeDocument/2006/relationships/table" Target="../tables/table183.xml"/><Relationship Id="rId35" Type="http://schemas.openxmlformats.org/officeDocument/2006/relationships/table" Target="../tables/table188.xml"/><Relationship Id="rId8" Type="http://schemas.openxmlformats.org/officeDocument/2006/relationships/table" Target="../tables/table161.xml"/><Relationship Id="rId3" Type="http://schemas.openxmlformats.org/officeDocument/2006/relationships/table" Target="../tables/table156.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7" Type="http://schemas.openxmlformats.org/officeDocument/2006/relationships/table" Target="../tables/table7.xml"/><Relationship Id="rId2" Type="http://schemas.openxmlformats.org/officeDocument/2006/relationships/table" Target="../tables/table2.xml"/><Relationship Id="rId16" Type="http://schemas.openxmlformats.org/officeDocument/2006/relationships/table" Target="../tables/table16.xml"/><Relationship Id="rId29" Type="http://schemas.openxmlformats.org/officeDocument/2006/relationships/table" Target="../tables/table29.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4" Type="http://schemas.openxmlformats.org/officeDocument/2006/relationships/table" Target="../tables/table44.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 Id="rId48" Type="http://schemas.openxmlformats.org/officeDocument/2006/relationships/table" Target="../tables/table48.xml"/><Relationship Id="rId8" Type="http://schemas.openxmlformats.org/officeDocument/2006/relationships/table" Target="../tables/table8.xml"/><Relationship Id="rId3" Type="http://schemas.openxmlformats.org/officeDocument/2006/relationships/table" Target="../tables/table3.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20" Type="http://schemas.openxmlformats.org/officeDocument/2006/relationships/table" Target="../tables/table20.xml"/><Relationship Id="rId41" Type="http://schemas.openxmlformats.org/officeDocument/2006/relationships/table" Target="../tables/table4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70D5-90C3-4393-A1AC-C9C6C911764A}">
  <dimension ref="A1:D24"/>
  <sheetViews>
    <sheetView showGridLines="0" zoomScale="70" zoomScaleNormal="70" workbookViewId="0">
      <selection activeCell="B20" sqref="B20"/>
    </sheetView>
  </sheetViews>
  <sheetFormatPr baseColWidth="10" defaultColWidth="0" defaultRowHeight="15" customHeight="1" zeroHeight="1" x14ac:dyDescent="0.2"/>
  <cols>
    <col min="1" max="1" width="25.5" customWidth="1"/>
    <col min="2" max="2" width="92.83203125" customWidth="1"/>
    <col min="3" max="3" width="40" customWidth="1"/>
    <col min="4" max="4" width="20.5" customWidth="1"/>
    <col min="5" max="16384" width="11.5" hidden="1"/>
  </cols>
  <sheetData>
    <row r="1" spans="1:4" ht="67.5" customHeight="1" x14ac:dyDescent="0.2">
      <c r="B1" s="430" t="s">
        <v>0</v>
      </c>
      <c r="C1" s="431"/>
      <c r="D1" s="431"/>
    </row>
    <row r="2" spans="1:4" x14ac:dyDescent="0.2"/>
    <row r="3" spans="1:4" x14ac:dyDescent="0.2"/>
    <row r="4" spans="1:4" x14ac:dyDescent="0.2"/>
    <row r="5" spans="1:4" x14ac:dyDescent="0.2"/>
    <row r="6" spans="1:4" x14ac:dyDescent="0.2"/>
    <row r="7" spans="1:4" x14ac:dyDescent="0.2"/>
    <row r="8" spans="1:4" x14ac:dyDescent="0.2"/>
    <row r="9" spans="1:4" x14ac:dyDescent="0.2"/>
    <row r="10" spans="1:4" x14ac:dyDescent="0.2"/>
    <row r="11" spans="1:4" x14ac:dyDescent="0.2"/>
    <row r="12" spans="1:4" x14ac:dyDescent="0.2"/>
    <row r="13" spans="1:4" s="432" customFormat="1" ht="29" x14ac:dyDescent="0.35">
      <c r="A13" s="883" t="s">
        <v>1</v>
      </c>
      <c r="B13" s="883"/>
      <c r="C13" s="883"/>
      <c r="D13" s="883"/>
    </row>
    <row r="14" spans="1:4" s="432" customFormat="1" ht="29" x14ac:dyDescent="0.35">
      <c r="A14" s="884" t="s">
        <v>2</v>
      </c>
      <c r="B14" s="884"/>
      <c r="C14" s="884"/>
      <c r="D14" s="884"/>
    </row>
    <row r="15" spans="1:4" s="432" customFormat="1" ht="18.75" customHeight="1" x14ac:dyDescent="0.35">
      <c r="A15" s="433"/>
      <c r="B15" s="433"/>
      <c r="C15" s="433"/>
      <c r="D15" s="433"/>
    </row>
    <row r="16" spans="1:4" s="432" customFormat="1" ht="18.75" customHeight="1" x14ac:dyDescent="0.35">
      <c r="A16" s="433"/>
      <c r="B16" s="433"/>
      <c r="C16" s="433"/>
      <c r="D16" s="433"/>
    </row>
    <row r="17" spans="1:2" s="432" customFormat="1" x14ac:dyDescent="0.2"/>
    <row r="18" spans="1:2" s="432" customFormat="1" x14ac:dyDescent="0.2"/>
    <row r="19" spans="1:2" s="432" customFormat="1" ht="24" x14ac:dyDescent="0.3">
      <c r="A19" s="434" t="s">
        <v>3</v>
      </c>
      <c r="B19" s="434"/>
    </row>
    <row r="20" spans="1:2" s="432" customFormat="1" x14ac:dyDescent="0.2">
      <c r="A20" s="435" t="s">
        <v>4</v>
      </c>
      <c r="B20" s="435"/>
    </row>
    <row r="21" spans="1:2" s="432" customFormat="1" x14ac:dyDescent="0.2">
      <c r="A21" s="435" t="s">
        <v>5</v>
      </c>
      <c r="B21" s="435"/>
    </row>
    <row r="22" spans="1:2" s="432" customFormat="1" x14ac:dyDescent="0.2">
      <c r="A22" s="435" t="s">
        <v>6</v>
      </c>
      <c r="B22" s="435"/>
    </row>
    <row r="23" spans="1:2" s="432" customFormat="1" x14ac:dyDescent="0.2">
      <c r="A23" s="435" t="s">
        <v>7</v>
      </c>
      <c r="B23" s="435"/>
    </row>
    <row r="24" spans="1:2" s="432" customFormat="1" x14ac:dyDescent="0.2"/>
  </sheetData>
  <sheetProtection algorithmName="SHA-512" hashValue="rwuU9ZISlxPzCvY9VZixcYkyHCgfqXikpXDfSxeOVNE9YZz9bgplgT82XKqyqkLAStmyGOfV0n/LnK3ZMSd7Sg==" saltValue="DvZdBPVwm0KB7IrLNLZLrQ==" spinCount="100000" sheet="1" formatCells="0" formatColumns="0" formatRows="0" insertColumns="0" insertRows="0" insertHyperlinks="0" deleteColumns="0" deleteRows="0" sort="0" autoFilter="0" pivotTables="0"/>
  <mergeCells count="2">
    <mergeCell ref="A13:D13"/>
    <mergeCell ref="A14:D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9C46-3556-4965-8B2A-5C109B2E4779}">
  <dimension ref="A4:H50"/>
  <sheetViews>
    <sheetView topLeftCell="A3" zoomScale="60" zoomScaleNormal="60" workbookViewId="0">
      <selection activeCell="E59" sqref="E59"/>
    </sheetView>
  </sheetViews>
  <sheetFormatPr baseColWidth="10" defaultColWidth="11.5" defaultRowHeight="15" x14ac:dyDescent="0.2"/>
  <cols>
    <col min="1" max="1" width="29.1640625" customWidth="1"/>
    <col min="2" max="2" width="47.5" customWidth="1"/>
    <col min="3" max="3" width="44.1640625" customWidth="1"/>
    <col min="4" max="4" width="22.5" customWidth="1"/>
    <col min="5" max="5" width="23.5" customWidth="1"/>
  </cols>
  <sheetData>
    <row r="4" spans="1:8" x14ac:dyDescent="0.2">
      <c r="D4" s="367"/>
    </row>
    <row r="5" spans="1:8" x14ac:dyDescent="0.2">
      <c r="D5" s="367"/>
    </row>
    <row r="6" spans="1:8" x14ac:dyDescent="0.2">
      <c r="A6" s="366" t="s">
        <v>2331</v>
      </c>
      <c r="D6" s="366" t="s">
        <v>2458</v>
      </c>
    </row>
    <row r="7" spans="1:8" x14ac:dyDescent="0.2">
      <c r="A7" s="366" t="s">
        <v>2330</v>
      </c>
      <c r="B7" s="366" t="s">
        <v>24</v>
      </c>
      <c r="C7" s="366" t="s">
        <v>22</v>
      </c>
      <c r="D7" t="s">
        <v>232</v>
      </c>
      <c r="E7" t="s">
        <v>187</v>
      </c>
      <c r="F7" t="s">
        <v>86</v>
      </c>
      <c r="G7" t="s">
        <v>346</v>
      </c>
      <c r="H7" t="s">
        <v>2353</v>
      </c>
    </row>
    <row r="8" spans="1:8" x14ac:dyDescent="0.2">
      <c r="A8" t="s">
        <v>537</v>
      </c>
      <c r="B8" t="s">
        <v>543</v>
      </c>
      <c r="C8" t="s">
        <v>535</v>
      </c>
      <c r="D8" s="368"/>
      <c r="E8" s="368">
        <v>1000000000</v>
      </c>
      <c r="F8" s="368"/>
      <c r="G8" s="368"/>
      <c r="H8" s="368">
        <v>1000000000</v>
      </c>
    </row>
    <row r="9" spans="1:8" x14ac:dyDescent="0.2">
      <c r="C9" t="s">
        <v>542</v>
      </c>
      <c r="D9" s="368"/>
      <c r="E9" s="368">
        <v>3789375463</v>
      </c>
      <c r="F9" s="368"/>
      <c r="G9" s="368"/>
      <c r="H9" s="368">
        <v>3789375463</v>
      </c>
    </row>
    <row r="10" spans="1:8" x14ac:dyDescent="0.2">
      <c r="B10" t="s">
        <v>538</v>
      </c>
      <c r="C10" t="s">
        <v>535</v>
      </c>
      <c r="D10" s="368"/>
      <c r="E10" s="368">
        <v>14427607914</v>
      </c>
      <c r="F10" s="368"/>
      <c r="G10" s="368"/>
      <c r="H10" s="368">
        <v>14427607914</v>
      </c>
    </row>
    <row r="11" spans="1:8" x14ac:dyDescent="0.2">
      <c r="C11" t="s">
        <v>542</v>
      </c>
      <c r="D11" s="368"/>
      <c r="E11" s="368">
        <v>810008112</v>
      </c>
      <c r="F11" s="368"/>
      <c r="G11" s="368"/>
      <c r="H11" s="368">
        <v>810008112</v>
      </c>
    </row>
    <row r="12" spans="1:8" x14ac:dyDescent="0.2">
      <c r="C12" t="s">
        <v>536</v>
      </c>
      <c r="D12" s="368"/>
      <c r="E12" s="368">
        <v>14269458457</v>
      </c>
      <c r="F12" s="368"/>
      <c r="G12" s="368"/>
      <c r="H12" s="368">
        <v>14269458457</v>
      </c>
    </row>
    <row r="13" spans="1:8" x14ac:dyDescent="0.2">
      <c r="A13" t="s">
        <v>237</v>
      </c>
      <c r="B13" t="s">
        <v>395</v>
      </c>
      <c r="C13" t="s">
        <v>394</v>
      </c>
      <c r="D13" s="368"/>
      <c r="E13" s="368">
        <v>7931527129</v>
      </c>
      <c r="F13" s="368"/>
      <c r="G13" s="368"/>
      <c r="H13" s="368">
        <v>7931527129</v>
      </c>
    </row>
    <row r="14" spans="1:8" x14ac:dyDescent="0.2">
      <c r="C14" t="s">
        <v>1068</v>
      </c>
      <c r="D14" s="368"/>
      <c r="E14" s="368">
        <v>62614638</v>
      </c>
      <c r="F14" s="368"/>
      <c r="G14" s="368"/>
      <c r="H14" s="368">
        <v>62614638</v>
      </c>
    </row>
    <row r="15" spans="1:8" x14ac:dyDescent="0.2">
      <c r="C15" t="s">
        <v>2</v>
      </c>
      <c r="D15" s="368"/>
      <c r="E15" s="368">
        <v>94937500</v>
      </c>
      <c r="F15" s="368"/>
      <c r="G15" s="368"/>
      <c r="H15" s="368">
        <v>94937500</v>
      </c>
    </row>
    <row r="16" spans="1:8" x14ac:dyDescent="0.2">
      <c r="C16" t="s">
        <v>2352</v>
      </c>
      <c r="D16" s="368"/>
      <c r="E16" s="368">
        <v>1000000000</v>
      </c>
      <c r="F16" s="368"/>
      <c r="G16" s="368"/>
      <c r="H16" s="368">
        <v>1000000000</v>
      </c>
    </row>
    <row r="17" spans="1:8" x14ac:dyDescent="0.2">
      <c r="C17" t="s">
        <v>589</v>
      </c>
      <c r="D17" s="368"/>
      <c r="E17" s="368">
        <v>15000000000</v>
      </c>
      <c r="F17" s="368"/>
      <c r="G17" s="368"/>
      <c r="H17" s="368">
        <v>15000000000</v>
      </c>
    </row>
    <row r="18" spans="1:8" x14ac:dyDescent="0.2">
      <c r="C18" t="s">
        <v>2351</v>
      </c>
      <c r="D18" s="368"/>
      <c r="E18" s="368">
        <v>478528326</v>
      </c>
      <c r="F18" s="368"/>
      <c r="G18" s="368"/>
      <c r="H18" s="368">
        <v>478528326</v>
      </c>
    </row>
    <row r="19" spans="1:8" x14ac:dyDescent="0.2">
      <c r="B19" t="s">
        <v>238</v>
      </c>
      <c r="C19" t="s">
        <v>394</v>
      </c>
      <c r="D19" s="368"/>
      <c r="E19" s="368">
        <v>4120687039</v>
      </c>
      <c r="F19" s="368"/>
      <c r="G19" s="368"/>
      <c r="H19" s="368">
        <v>4120687039</v>
      </c>
    </row>
    <row r="20" spans="1:8" x14ac:dyDescent="0.2">
      <c r="C20" t="s">
        <v>235</v>
      </c>
      <c r="D20" s="368"/>
      <c r="E20" s="368">
        <v>9601801391</v>
      </c>
      <c r="F20" s="368"/>
      <c r="G20" s="368">
        <v>25308712185</v>
      </c>
      <c r="H20" s="368">
        <v>34910513576</v>
      </c>
    </row>
    <row r="21" spans="1:8" x14ac:dyDescent="0.2">
      <c r="C21" t="s">
        <v>244</v>
      </c>
      <c r="D21" s="368"/>
      <c r="E21" s="368">
        <v>115132765356.84401</v>
      </c>
      <c r="F21" s="368"/>
      <c r="G21" s="368"/>
      <c r="H21" s="368">
        <v>115132765356.84401</v>
      </c>
    </row>
    <row r="22" spans="1:8" x14ac:dyDescent="0.2">
      <c r="C22" t="s">
        <v>236</v>
      </c>
      <c r="D22" s="368"/>
      <c r="E22" s="368">
        <v>11434100000</v>
      </c>
      <c r="F22" s="368"/>
      <c r="G22" s="368"/>
      <c r="H22" s="368">
        <v>11434100000</v>
      </c>
    </row>
    <row r="23" spans="1:8" x14ac:dyDescent="0.2">
      <c r="B23" t="s">
        <v>276</v>
      </c>
      <c r="C23" t="s">
        <v>236</v>
      </c>
      <c r="D23" s="368"/>
      <c r="E23" s="368">
        <v>30327166000</v>
      </c>
      <c r="F23" s="368"/>
      <c r="G23" s="368"/>
      <c r="H23" s="368">
        <v>30327166000</v>
      </c>
    </row>
    <row r="24" spans="1:8" x14ac:dyDescent="0.2">
      <c r="A24" t="s">
        <v>238</v>
      </c>
      <c r="B24" t="s">
        <v>238</v>
      </c>
      <c r="C24" t="s">
        <v>235</v>
      </c>
      <c r="D24" s="368">
        <v>3000000000</v>
      </c>
      <c r="E24" s="368"/>
      <c r="F24" s="368"/>
      <c r="G24" s="368"/>
      <c r="H24" s="368">
        <v>3000000000</v>
      </c>
    </row>
    <row r="25" spans="1:8" x14ac:dyDescent="0.2">
      <c r="A25" t="s">
        <v>220</v>
      </c>
      <c r="B25" t="s">
        <v>221</v>
      </c>
      <c r="C25" t="s">
        <v>184</v>
      </c>
      <c r="D25" s="368"/>
      <c r="E25" s="368">
        <v>8535825269</v>
      </c>
      <c r="F25" s="368"/>
      <c r="G25" s="368"/>
      <c r="H25" s="368">
        <v>8535825269</v>
      </c>
    </row>
    <row r="26" spans="1:8" x14ac:dyDescent="0.2">
      <c r="B26" t="s">
        <v>252</v>
      </c>
      <c r="C26" t="s">
        <v>244</v>
      </c>
      <c r="D26" s="368"/>
      <c r="E26" s="368">
        <v>15007854088</v>
      </c>
      <c r="F26" s="368"/>
      <c r="G26" s="368"/>
      <c r="H26" s="368">
        <v>15007854088</v>
      </c>
    </row>
    <row r="27" spans="1:8" x14ac:dyDescent="0.2">
      <c r="A27" t="s">
        <v>344</v>
      </c>
      <c r="B27" t="s">
        <v>345</v>
      </c>
      <c r="C27" t="s">
        <v>235</v>
      </c>
      <c r="D27" s="368"/>
      <c r="E27" s="368"/>
      <c r="F27" s="368"/>
      <c r="G27" s="368">
        <v>37879187815</v>
      </c>
      <c r="H27" s="368">
        <v>37879187815</v>
      </c>
    </row>
    <row r="28" spans="1:8" x14ac:dyDescent="0.2">
      <c r="C28" t="s">
        <v>535</v>
      </c>
      <c r="D28" s="368"/>
      <c r="E28" s="368">
        <v>10000000000</v>
      </c>
      <c r="F28" s="368"/>
      <c r="G28" s="368"/>
      <c r="H28" s="368">
        <v>10000000000</v>
      </c>
    </row>
    <row r="29" spans="1:8" x14ac:dyDescent="0.2">
      <c r="C29" t="s">
        <v>542</v>
      </c>
      <c r="D29" s="368"/>
      <c r="E29" s="368"/>
      <c r="F29" s="368"/>
      <c r="G29" s="368">
        <v>9200442913</v>
      </c>
      <c r="H29" s="368">
        <v>9200442913</v>
      </c>
    </row>
    <row r="30" spans="1:8" x14ac:dyDescent="0.2">
      <c r="C30" t="s">
        <v>236</v>
      </c>
      <c r="D30" s="368"/>
      <c r="E30" s="368"/>
      <c r="F30" s="368"/>
      <c r="G30" s="368">
        <v>8000000000</v>
      </c>
      <c r="H30" s="368">
        <v>8000000000</v>
      </c>
    </row>
    <row r="31" spans="1:8" x14ac:dyDescent="0.2">
      <c r="B31" t="s">
        <v>371</v>
      </c>
      <c r="C31" t="s">
        <v>244</v>
      </c>
      <c r="D31" s="368"/>
      <c r="E31" s="368"/>
      <c r="F31" s="368"/>
      <c r="G31" s="368">
        <v>16265157087</v>
      </c>
      <c r="H31" s="368">
        <v>16265157087</v>
      </c>
    </row>
    <row r="32" spans="1:8" x14ac:dyDescent="0.2">
      <c r="C32" t="s">
        <v>519</v>
      </c>
      <c r="D32" s="368"/>
      <c r="E32" s="368"/>
      <c r="F32" s="368"/>
      <c r="G32" s="368">
        <v>10550000000</v>
      </c>
      <c r="H32" s="368">
        <v>10550000000</v>
      </c>
    </row>
    <row r="33" spans="1:8" x14ac:dyDescent="0.2">
      <c r="B33" t="s">
        <v>2459</v>
      </c>
      <c r="C33" t="s">
        <v>394</v>
      </c>
      <c r="D33" s="368">
        <v>1879312961</v>
      </c>
      <c r="E33" s="368"/>
      <c r="F33" s="368"/>
      <c r="G33" s="368"/>
      <c r="H33" s="368">
        <v>1879312961</v>
      </c>
    </row>
    <row r="34" spans="1:8" x14ac:dyDescent="0.2">
      <c r="B34" t="s">
        <v>2460</v>
      </c>
      <c r="C34" t="s">
        <v>244</v>
      </c>
      <c r="D34" s="368"/>
      <c r="E34" s="368"/>
      <c r="F34" s="368"/>
      <c r="G34" s="368">
        <v>8634400000</v>
      </c>
      <c r="H34" s="368">
        <v>8634400000</v>
      </c>
    </row>
    <row r="35" spans="1:8" x14ac:dyDescent="0.2">
      <c r="A35" t="s">
        <v>185</v>
      </c>
      <c r="B35" t="s">
        <v>428</v>
      </c>
      <c r="C35" t="s">
        <v>427</v>
      </c>
      <c r="D35" s="368">
        <v>35799410681</v>
      </c>
      <c r="E35" s="368"/>
      <c r="F35" s="368"/>
      <c r="G35" s="368"/>
      <c r="H35" s="368">
        <v>35799410681</v>
      </c>
    </row>
    <row r="36" spans="1:8" x14ac:dyDescent="0.2">
      <c r="C36" t="s">
        <v>502</v>
      </c>
      <c r="D36" s="368">
        <v>5334326395</v>
      </c>
      <c r="E36" s="368"/>
      <c r="F36" s="368"/>
      <c r="G36" s="368"/>
      <c r="H36" s="368">
        <v>5334326395</v>
      </c>
    </row>
    <row r="37" spans="1:8" x14ac:dyDescent="0.2">
      <c r="C37" t="s">
        <v>511</v>
      </c>
      <c r="D37" s="368">
        <v>6553043451</v>
      </c>
      <c r="E37" s="368"/>
      <c r="F37" s="368"/>
      <c r="G37" s="368"/>
      <c r="H37" s="368">
        <v>6553043451</v>
      </c>
    </row>
    <row r="38" spans="1:8" x14ac:dyDescent="0.2">
      <c r="C38" t="s">
        <v>519</v>
      </c>
      <c r="D38" s="368">
        <v>4848914322</v>
      </c>
      <c r="E38" s="368"/>
      <c r="F38" s="368"/>
      <c r="G38" s="368"/>
      <c r="H38" s="368">
        <v>4848914322</v>
      </c>
    </row>
    <row r="39" spans="1:8" x14ac:dyDescent="0.2">
      <c r="B39" t="s">
        <v>186</v>
      </c>
      <c r="C39" t="s">
        <v>82</v>
      </c>
      <c r="D39" s="368"/>
      <c r="E39" s="368">
        <v>1558500000</v>
      </c>
      <c r="F39" s="368"/>
      <c r="G39" s="368"/>
      <c r="H39" s="368">
        <v>1558500000</v>
      </c>
    </row>
    <row r="40" spans="1:8" x14ac:dyDescent="0.2">
      <c r="C40" t="s">
        <v>427</v>
      </c>
      <c r="D40" s="368">
        <v>13402952438.5</v>
      </c>
      <c r="E40" s="368"/>
      <c r="F40" s="368"/>
      <c r="G40" s="368"/>
      <c r="H40" s="368">
        <v>13402952438.5</v>
      </c>
    </row>
    <row r="41" spans="1:8" x14ac:dyDescent="0.2">
      <c r="C41" t="s">
        <v>535</v>
      </c>
      <c r="D41" s="368">
        <v>26222912804.5</v>
      </c>
      <c r="E41" s="368"/>
      <c r="F41" s="368"/>
      <c r="G41" s="368"/>
      <c r="H41" s="368">
        <v>26222912804.5</v>
      </c>
    </row>
    <row r="42" spans="1:8" x14ac:dyDescent="0.2">
      <c r="C42" t="s">
        <v>536</v>
      </c>
      <c r="D42" s="368">
        <v>614636702</v>
      </c>
      <c r="E42" s="368"/>
      <c r="F42" s="368"/>
      <c r="G42" s="368"/>
      <c r="H42" s="368">
        <v>614636702</v>
      </c>
    </row>
    <row r="43" spans="1:8" x14ac:dyDescent="0.2">
      <c r="C43" t="s">
        <v>184</v>
      </c>
      <c r="D43" s="368"/>
      <c r="E43" s="368">
        <v>2101728000</v>
      </c>
      <c r="F43" s="368"/>
      <c r="G43" s="368"/>
      <c r="H43" s="368">
        <v>2101728000</v>
      </c>
    </row>
    <row r="44" spans="1:8" x14ac:dyDescent="0.2">
      <c r="B44" t="s">
        <v>223</v>
      </c>
      <c r="C44" t="s">
        <v>536</v>
      </c>
      <c r="D44" s="368">
        <v>1583624152</v>
      </c>
      <c r="E44" s="368"/>
      <c r="F44" s="368"/>
      <c r="G44" s="368"/>
      <c r="H44" s="368">
        <v>1583624152</v>
      </c>
    </row>
    <row r="45" spans="1:8" x14ac:dyDescent="0.2">
      <c r="A45" t="s">
        <v>230</v>
      </c>
      <c r="B45" t="s">
        <v>231</v>
      </c>
      <c r="C45" t="s">
        <v>184</v>
      </c>
      <c r="D45" s="368">
        <v>5921228000</v>
      </c>
      <c r="E45" s="368">
        <v>9618544000</v>
      </c>
      <c r="F45" s="368"/>
      <c r="G45" s="368"/>
      <c r="H45" s="368">
        <v>15539772000</v>
      </c>
    </row>
    <row r="46" spans="1:8" x14ac:dyDescent="0.2">
      <c r="A46" t="s">
        <v>84</v>
      </c>
      <c r="B46" t="s">
        <v>85</v>
      </c>
      <c r="C46" t="s">
        <v>82</v>
      </c>
      <c r="D46" s="368">
        <v>1745000000</v>
      </c>
      <c r="E46" s="368"/>
      <c r="F46" s="368"/>
      <c r="G46" s="368"/>
      <c r="H46" s="368">
        <v>1745000000</v>
      </c>
    </row>
    <row r="47" spans="1:8" x14ac:dyDescent="0.2">
      <c r="C47" t="s">
        <v>83</v>
      </c>
      <c r="D47" s="368"/>
      <c r="E47" s="368"/>
      <c r="F47" s="368">
        <v>559940439089</v>
      </c>
      <c r="G47" s="368"/>
      <c r="H47" s="368">
        <v>559940439089</v>
      </c>
    </row>
    <row r="48" spans="1:8" x14ac:dyDescent="0.2">
      <c r="C48" t="s">
        <v>184</v>
      </c>
      <c r="D48" s="368">
        <v>60000000</v>
      </c>
      <c r="E48" s="368"/>
      <c r="F48" s="368"/>
      <c r="G48" s="368"/>
      <c r="H48" s="368">
        <v>60000000</v>
      </c>
    </row>
    <row r="49" spans="1:8" x14ac:dyDescent="0.2">
      <c r="A49" t="s">
        <v>2343</v>
      </c>
      <c r="B49" t="s">
        <v>2343</v>
      </c>
      <c r="C49" t="s">
        <v>2362</v>
      </c>
      <c r="D49" s="368"/>
      <c r="E49" s="368"/>
      <c r="F49" s="368"/>
      <c r="G49" s="368">
        <v>1500000000</v>
      </c>
      <c r="H49" s="368">
        <v>1500000000</v>
      </c>
    </row>
    <row r="50" spans="1:8" x14ac:dyDescent="0.2">
      <c r="A50" t="s">
        <v>2353</v>
      </c>
      <c r="D50" s="368">
        <v>106965361907</v>
      </c>
      <c r="E50" s="368">
        <v>276303028682.84399</v>
      </c>
      <c r="F50" s="368">
        <v>559940439089</v>
      </c>
      <c r="G50" s="368">
        <v>117337900000</v>
      </c>
      <c r="H50" s="368">
        <v>1060546729678.844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D511F-4406-4A17-A791-0D2FFD0108B1}">
  <dimension ref="B1:I70"/>
  <sheetViews>
    <sheetView topLeftCell="A37" zoomScale="70" zoomScaleNormal="70" workbookViewId="0">
      <selection activeCell="E62" sqref="E62"/>
    </sheetView>
  </sheetViews>
  <sheetFormatPr baseColWidth="10" defaultColWidth="10.83203125" defaultRowHeight="12" x14ac:dyDescent="0.15"/>
  <cols>
    <col min="1" max="1" width="10.83203125" style="374"/>
    <col min="2" max="2" width="12.1640625" style="374" customWidth="1"/>
    <col min="3" max="3" width="14.1640625" style="374" customWidth="1"/>
    <col min="4" max="4" width="28.5" style="382" customWidth="1"/>
    <col min="5" max="5" width="14.83203125" style="374" bestFit="1" customWidth="1"/>
    <col min="6" max="6" width="11.5" style="374" customWidth="1"/>
    <col min="7" max="7" width="12.83203125" style="374" customWidth="1"/>
    <col min="8" max="8" width="11.33203125" style="374" customWidth="1"/>
    <col min="9" max="9" width="15.5" style="374" bestFit="1" customWidth="1"/>
    <col min="10" max="16384" width="10.83203125" style="374"/>
  </cols>
  <sheetData>
    <row r="1" spans="2:9" x14ac:dyDescent="0.15">
      <c r="E1" s="374">
        <v>1000000</v>
      </c>
    </row>
    <row r="3" spans="2:9" ht="26" x14ac:dyDescent="0.15">
      <c r="B3" s="379" t="s">
        <v>2461</v>
      </c>
      <c r="C3" s="396" t="s">
        <v>2462</v>
      </c>
      <c r="D3" s="379" t="s">
        <v>22</v>
      </c>
      <c r="E3" s="379" t="s">
        <v>2177</v>
      </c>
      <c r="F3" s="380" t="s">
        <v>2463</v>
      </c>
      <c r="G3" s="379" t="s">
        <v>2434</v>
      </c>
      <c r="H3" s="379" t="s">
        <v>2404</v>
      </c>
      <c r="I3" s="379" t="s">
        <v>2464</v>
      </c>
    </row>
    <row r="4" spans="2:9" ht="13" x14ac:dyDescent="0.15">
      <c r="B4" s="970" t="s">
        <v>537</v>
      </c>
      <c r="C4" s="975" t="s">
        <v>543</v>
      </c>
      <c r="D4" s="383" t="s">
        <v>535</v>
      </c>
      <c r="E4" s="375">
        <v>1000</v>
      </c>
      <c r="F4" s="375">
        <v>0</v>
      </c>
      <c r="G4" s="375">
        <v>0</v>
      </c>
      <c r="H4" s="375">
        <v>0</v>
      </c>
      <c r="I4" s="375">
        <f t="shared" ref="I4:I10" si="0">SUM(E4:H4)</f>
        <v>1000</v>
      </c>
    </row>
    <row r="5" spans="2:9" ht="20.75" customHeight="1" x14ac:dyDescent="0.15">
      <c r="B5" s="977"/>
      <c r="C5" s="981"/>
      <c r="D5" s="383" t="s">
        <v>542</v>
      </c>
      <c r="E5" s="375">
        <v>3789.3754629999999</v>
      </c>
      <c r="F5" s="375">
        <v>0</v>
      </c>
      <c r="G5" s="375">
        <v>0</v>
      </c>
      <c r="H5" s="375">
        <v>0</v>
      </c>
      <c r="I5" s="375">
        <f t="shared" si="0"/>
        <v>3789.3754629999999</v>
      </c>
    </row>
    <row r="6" spans="2:9" x14ac:dyDescent="0.15">
      <c r="B6" s="977"/>
      <c r="C6" s="976"/>
      <c r="D6" s="384"/>
      <c r="E6" s="376">
        <f>SUM(E4:E5)</f>
        <v>4789.3754630000003</v>
      </c>
      <c r="F6" s="376">
        <f t="shared" ref="F6:H6" si="1">SUM(F4:F5)</f>
        <v>0</v>
      </c>
      <c r="G6" s="376">
        <f>SUM(G4:G5)</f>
        <v>0</v>
      </c>
      <c r="H6" s="376">
        <f t="shared" si="1"/>
        <v>0</v>
      </c>
      <c r="I6" s="376">
        <f t="shared" si="0"/>
        <v>4789.3754630000003</v>
      </c>
    </row>
    <row r="7" spans="2:9" ht="13" x14ac:dyDescent="0.15">
      <c r="B7" s="977"/>
      <c r="C7" s="975" t="s">
        <v>538</v>
      </c>
      <c r="D7" s="383" t="s">
        <v>535</v>
      </c>
      <c r="E7" s="375">
        <v>14427.607914</v>
      </c>
      <c r="F7" s="375">
        <v>0</v>
      </c>
      <c r="G7" s="375">
        <v>0</v>
      </c>
      <c r="H7" s="375">
        <v>0</v>
      </c>
      <c r="I7" s="375">
        <f t="shared" si="0"/>
        <v>14427.607914</v>
      </c>
    </row>
    <row r="8" spans="2:9" ht="26" x14ac:dyDescent="0.15">
      <c r="B8" s="977"/>
      <c r="C8" s="981"/>
      <c r="D8" s="383" t="s">
        <v>542</v>
      </c>
      <c r="E8" s="375">
        <v>810.00811199999998</v>
      </c>
      <c r="F8" s="375">
        <v>0</v>
      </c>
      <c r="G8" s="375">
        <v>0</v>
      </c>
      <c r="H8" s="375">
        <v>0</v>
      </c>
      <c r="I8" s="375">
        <f t="shared" si="0"/>
        <v>810.00811199999998</v>
      </c>
    </row>
    <row r="9" spans="2:9" ht="26" x14ac:dyDescent="0.15">
      <c r="B9" s="977"/>
      <c r="C9" s="981"/>
      <c r="D9" s="383" t="s">
        <v>536</v>
      </c>
      <c r="E9" s="375">
        <v>14269.458457000001</v>
      </c>
      <c r="F9" s="375">
        <v>0</v>
      </c>
      <c r="G9" s="375">
        <v>0</v>
      </c>
      <c r="H9" s="375">
        <v>0</v>
      </c>
      <c r="I9" s="375">
        <f t="shared" si="0"/>
        <v>14269.458457000001</v>
      </c>
    </row>
    <row r="10" spans="2:9" x14ac:dyDescent="0.15">
      <c r="B10" s="977"/>
      <c r="C10" s="976"/>
      <c r="D10" s="385"/>
      <c r="E10" s="376">
        <f>SUM(E7:E9)</f>
        <v>29507.074483</v>
      </c>
      <c r="F10" s="376">
        <f t="shared" ref="F10:H10" si="2">SUM(F7:F9)</f>
        <v>0</v>
      </c>
      <c r="G10" s="376">
        <f>SUM(G7:G9)</f>
        <v>0</v>
      </c>
      <c r="H10" s="376">
        <f t="shared" si="2"/>
        <v>0</v>
      </c>
      <c r="I10" s="377">
        <f t="shared" si="0"/>
        <v>29507.074483</v>
      </c>
    </row>
    <row r="11" spans="2:9" x14ac:dyDescent="0.15">
      <c r="B11" s="971"/>
      <c r="C11" s="398"/>
      <c r="D11" s="386"/>
      <c r="E11" s="378">
        <f>+E6+E10</f>
        <v>34296.449946000001</v>
      </c>
      <c r="F11" s="378">
        <f t="shared" ref="F11:I11" si="3">+F6+F10</f>
        <v>0</v>
      </c>
      <c r="G11" s="378">
        <f>+G6+G10</f>
        <v>0</v>
      </c>
      <c r="H11" s="378">
        <f t="shared" si="3"/>
        <v>0</v>
      </c>
      <c r="I11" s="378">
        <f t="shared" si="3"/>
        <v>34296.449946000001</v>
      </c>
    </row>
    <row r="12" spans="2:9" ht="13" x14ac:dyDescent="0.15">
      <c r="B12" s="983" t="s">
        <v>237</v>
      </c>
      <c r="C12" s="982" t="s">
        <v>395</v>
      </c>
      <c r="D12" s="383" t="s">
        <v>394</v>
      </c>
      <c r="E12" s="375">
        <v>7931.5271290000001</v>
      </c>
      <c r="F12" s="375">
        <v>0</v>
      </c>
      <c r="G12" s="375">
        <v>0</v>
      </c>
      <c r="H12" s="375">
        <v>0</v>
      </c>
      <c r="I12" s="375">
        <f t="shared" ref="I12:I19" si="4">SUM(E12:H12)</f>
        <v>7931.5271290000001</v>
      </c>
    </row>
    <row r="13" spans="2:9" ht="13" x14ac:dyDescent="0.15">
      <c r="B13" s="983"/>
      <c r="C13" s="982"/>
      <c r="D13" s="383" t="s">
        <v>1068</v>
      </c>
      <c r="E13" s="375">
        <v>62.614637999999999</v>
      </c>
      <c r="F13" s="375">
        <v>0</v>
      </c>
      <c r="G13" s="375">
        <v>0</v>
      </c>
      <c r="H13" s="375">
        <v>0</v>
      </c>
      <c r="I13" s="375">
        <f t="shared" si="4"/>
        <v>62.614637999999999</v>
      </c>
    </row>
    <row r="14" spans="2:9" ht="13" x14ac:dyDescent="0.15">
      <c r="B14" s="983"/>
      <c r="C14" s="982"/>
      <c r="D14" s="383" t="s">
        <v>2</v>
      </c>
      <c r="E14" s="375">
        <v>94.9375</v>
      </c>
      <c r="F14" s="375">
        <v>0</v>
      </c>
      <c r="G14" s="375">
        <v>0</v>
      </c>
      <c r="H14" s="375">
        <v>0</v>
      </c>
      <c r="I14" s="375">
        <f t="shared" si="4"/>
        <v>94.9375</v>
      </c>
    </row>
    <row r="15" spans="2:9" ht="13" x14ac:dyDescent="0.15">
      <c r="B15" s="983"/>
      <c r="C15" s="982"/>
      <c r="D15" s="383" t="s">
        <v>2352</v>
      </c>
      <c r="E15" s="375">
        <v>1000</v>
      </c>
      <c r="F15" s="375">
        <v>0</v>
      </c>
      <c r="G15" s="375">
        <v>0</v>
      </c>
      <c r="H15" s="375">
        <v>0</v>
      </c>
      <c r="I15" s="375">
        <f t="shared" si="4"/>
        <v>1000</v>
      </c>
    </row>
    <row r="16" spans="2:9" ht="26" x14ac:dyDescent="0.15">
      <c r="B16" s="983"/>
      <c r="C16" s="982"/>
      <c r="D16" s="383" t="s">
        <v>589</v>
      </c>
      <c r="E16" s="375">
        <v>15000</v>
      </c>
      <c r="F16" s="375">
        <v>0</v>
      </c>
      <c r="G16" s="375">
        <v>0</v>
      </c>
      <c r="H16" s="375">
        <v>0</v>
      </c>
      <c r="I16" s="375">
        <f t="shared" si="4"/>
        <v>15000</v>
      </c>
    </row>
    <row r="17" spans="2:9" ht="13" x14ac:dyDescent="0.15">
      <c r="B17" s="983"/>
      <c r="C17" s="982"/>
      <c r="D17" s="383" t="s">
        <v>2351</v>
      </c>
      <c r="E17" s="375">
        <v>478.52832599999999</v>
      </c>
      <c r="F17" s="375">
        <v>0</v>
      </c>
      <c r="G17" s="375">
        <v>0</v>
      </c>
      <c r="H17" s="375">
        <v>0</v>
      </c>
      <c r="I17" s="375">
        <f t="shared" si="4"/>
        <v>478.52832599999999</v>
      </c>
    </row>
    <row r="18" spans="2:9" ht="13" x14ac:dyDescent="0.15">
      <c r="B18" s="983"/>
      <c r="C18" s="982"/>
      <c r="D18" s="393" t="s">
        <v>82</v>
      </c>
      <c r="E18" s="394">
        <v>0</v>
      </c>
      <c r="F18" s="394">
        <v>1745</v>
      </c>
      <c r="G18" s="394">
        <v>0</v>
      </c>
      <c r="H18" s="394">
        <v>0</v>
      </c>
      <c r="I18" s="394">
        <f t="shared" si="4"/>
        <v>1745</v>
      </c>
    </row>
    <row r="19" spans="2:9" ht="13" x14ac:dyDescent="0.15">
      <c r="B19" s="983"/>
      <c r="C19" s="982"/>
      <c r="D19" s="383" t="s">
        <v>184</v>
      </c>
      <c r="E19" s="375">
        <v>0</v>
      </c>
      <c r="F19" s="375">
        <v>60</v>
      </c>
      <c r="G19" s="375">
        <v>0</v>
      </c>
      <c r="H19" s="375">
        <v>0</v>
      </c>
      <c r="I19" s="375">
        <f t="shared" si="4"/>
        <v>60</v>
      </c>
    </row>
    <row r="20" spans="2:9" x14ac:dyDescent="0.15">
      <c r="B20" s="983"/>
      <c r="C20" s="982"/>
      <c r="D20" s="384"/>
      <c r="E20" s="376">
        <f>SUM(E12:E19)</f>
        <v>24567.607593000001</v>
      </c>
      <c r="F20" s="376">
        <f t="shared" ref="F20:I20" si="5">SUM(F12:F19)</f>
        <v>1805</v>
      </c>
      <c r="G20" s="376">
        <f t="shared" si="5"/>
        <v>0</v>
      </c>
      <c r="H20" s="376">
        <f t="shared" si="5"/>
        <v>0</v>
      </c>
      <c r="I20" s="376">
        <f t="shared" si="5"/>
        <v>26372.607593000001</v>
      </c>
    </row>
    <row r="21" spans="2:9" ht="13" x14ac:dyDescent="0.15">
      <c r="B21" s="983"/>
      <c r="C21" s="982" t="s">
        <v>238</v>
      </c>
      <c r="D21" s="383" t="s">
        <v>394</v>
      </c>
      <c r="E21" s="375">
        <v>4120.6870390000004</v>
      </c>
      <c r="F21" s="375">
        <v>0</v>
      </c>
      <c r="G21" s="375">
        <v>0</v>
      </c>
      <c r="H21" s="375">
        <v>0</v>
      </c>
      <c r="I21" s="375">
        <f>SUM(E21:H21)</f>
        <v>4120.6870390000004</v>
      </c>
    </row>
    <row r="22" spans="2:9" ht="26" x14ac:dyDescent="0.15">
      <c r="B22" s="983"/>
      <c r="C22" s="982"/>
      <c r="D22" s="383" t="s">
        <v>235</v>
      </c>
      <c r="E22" s="375">
        <v>9601.8013910000009</v>
      </c>
      <c r="F22" s="375">
        <v>3000</v>
      </c>
      <c r="G22" s="375">
        <v>25308.712185</v>
      </c>
      <c r="H22" s="375">
        <v>0</v>
      </c>
      <c r="I22" s="375">
        <f>SUM(E22:H22)</f>
        <v>37910.513575999998</v>
      </c>
    </row>
    <row r="23" spans="2:9" ht="13" x14ac:dyDescent="0.15">
      <c r="B23" s="983"/>
      <c r="C23" s="982"/>
      <c r="D23" s="383" t="s">
        <v>244</v>
      </c>
      <c r="E23" s="375">
        <v>115132.76535684401</v>
      </c>
      <c r="F23" s="375">
        <v>0</v>
      </c>
      <c r="G23" s="375">
        <v>0</v>
      </c>
      <c r="H23" s="375">
        <v>0</v>
      </c>
      <c r="I23" s="375">
        <f>SUM(E23:H23)</f>
        <v>115132.76535684401</v>
      </c>
    </row>
    <row r="24" spans="2:9" ht="26" x14ac:dyDescent="0.15">
      <c r="B24" s="983"/>
      <c r="C24" s="982"/>
      <c r="D24" s="383" t="s">
        <v>236</v>
      </c>
      <c r="E24" s="375">
        <v>11434.1</v>
      </c>
      <c r="F24" s="375">
        <v>0</v>
      </c>
      <c r="G24" s="375">
        <v>0</v>
      </c>
      <c r="H24" s="375">
        <v>0</v>
      </c>
      <c r="I24" s="375">
        <f>SUM(E24:H24)</f>
        <v>11434.1</v>
      </c>
    </row>
    <row r="25" spans="2:9" x14ac:dyDescent="0.15">
      <c r="B25" s="983"/>
      <c r="C25" s="982"/>
      <c r="D25" s="387"/>
      <c r="E25" s="389">
        <f>SUM(E21:E24)</f>
        <v>140289.353786844</v>
      </c>
      <c r="F25" s="389">
        <f t="shared" ref="F25:I25" si="6">SUM(F21:F24)</f>
        <v>3000</v>
      </c>
      <c r="G25" s="389">
        <f t="shared" si="6"/>
        <v>25308.712185</v>
      </c>
      <c r="H25" s="389">
        <f t="shared" si="6"/>
        <v>0</v>
      </c>
      <c r="I25" s="389">
        <f t="shared" si="6"/>
        <v>168598.06597184401</v>
      </c>
    </row>
    <row r="26" spans="2:9" ht="26" x14ac:dyDescent="0.15">
      <c r="B26" s="983"/>
      <c r="C26" s="982" t="s">
        <v>276</v>
      </c>
      <c r="D26" s="383" t="s">
        <v>236</v>
      </c>
      <c r="E26" s="375">
        <v>30327.166000000001</v>
      </c>
      <c r="F26" s="375">
        <v>0</v>
      </c>
      <c r="G26" s="375">
        <v>0</v>
      </c>
      <c r="H26" s="375">
        <v>0</v>
      </c>
      <c r="I26" s="375">
        <f>SUM(E26:H26)</f>
        <v>30327.166000000001</v>
      </c>
    </row>
    <row r="27" spans="2:9" x14ac:dyDescent="0.15">
      <c r="B27" s="983"/>
      <c r="C27" s="982"/>
      <c r="D27" s="387"/>
      <c r="E27" s="388">
        <f>SUM(E26)</f>
        <v>30327.166000000001</v>
      </c>
      <c r="F27" s="388">
        <f t="shared" ref="F27:I27" si="7">SUM(F26)</f>
        <v>0</v>
      </c>
      <c r="G27" s="388">
        <f t="shared" si="7"/>
        <v>0</v>
      </c>
      <c r="H27" s="388">
        <f t="shared" si="7"/>
        <v>0</v>
      </c>
      <c r="I27" s="388">
        <f t="shared" si="7"/>
        <v>30327.166000000001</v>
      </c>
    </row>
    <row r="28" spans="2:9" x14ac:dyDescent="0.15">
      <c r="B28" s="983"/>
      <c r="C28" s="399"/>
      <c r="D28" s="390"/>
      <c r="E28" s="391">
        <f>+E20+E25+E27</f>
        <v>195184.12737984399</v>
      </c>
      <c r="F28" s="391">
        <f t="shared" ref="F28:I28" si="8">+F20+F25+F27</f>
        <v>4805</v>
      </c>
      <c r="G28" s="391">
        <f t="shared" si="8"/>
        <v>25308.712185</v>
      </c>
      <c r="H28" s="391">
        <f t="shared" si="8"/>
        <v>0</v>
      </c>
      <c r="I28" s="391">
        <f t="shared" si="8"/>
        <v>225297.83956484401</v>
      </c>
    </row>
    <row r="29" spans="2:9" ht="21.75" customHeight="1" x14ac:dyDescent="0.15">
      <c r="B29" s="970" t="s">
        <v>220</v>
      </c>
      <c r="C29" s="975" t="s">
        <v>221</v>
      </c>
      <c r="D29" s="383" t="s">
        <v>184</v>
      </c>
      <c r="E29" s="375">
        <v>8535.8252690000008</v>
      </c>
      <c r="F29" s="375">
        <v>0</v>
      </c>
      <c r="G29" s="375">
        <v>0</v>
      </c>
      <c r="H29" s="375">
        <v>0</v>
      </c>
      <c r="I29" s="375">
        <f>SUM(E29:H29)</f>
        <v>8535.8252690000008</v>
      </c>
    </row>
    <row r="30" spans="2:9" x14ac:dyDescent="0.15">
      <c r="B30" s="977"/>
      <c r="C30" s="976"/>
      <c r="D30" s="392"/>
      <c r="E30" s="389">
        <f>+E29</f>
        <v>8535.8252690000008</v>
      </c>
      <c r="F30" s="389">
        <f t="shared" ref="F30:I30" si="9">+F29</f>
        <v>0</v>
      </c>
      <c r="G30" s="389">
        <f t="shared" si="9"/>
        <v>0</v>
      </c>
      <c r="H30" s="389">
        <f t="shared" si="9"/>
        <v>0</v>
      </c>
      <c r="I30" s="389">
        <f t="shared" si="9"/>
        <v>8535.8252690000008</v>
      </c>
    </row>
    <row r="31" spans="2:9" ht="26.75" customHeight="1" x14ac:dyDescent="0.15">
      <c r="B31" s="977"/>
      <c r="C31" s="975" t="s">
        <v>252</v>
      </c>
      <c r="D31" s="383" t="s">
        <v>244</v>
      </c>
      <c r="E31" s="375">
        <v>15007.854088</v>
      </c>
      <c r="F31" s="375">
        <v>0</v>
      </c>
      <c r="G31" s="375">
        <v>0</v>
      </c>
      <c r="H31" s="375">
        <v>0</v>
      </c>
      <c r="I31" s="375">
        <f>SUM(E31:H31)</f>
        <v>15007.854088</v>
      </c>
    </row>
    <row r="32" spans="2:9" x14ac:dyDescent="0.15">
      <c r="B32" s="977"/>
      <c r="C32" s="976"/>
      <c r="D32" s="392"/>
      <c r="E32" s="389">
        <f>+E31</f>
        <v>15007.854088</v>
      </c>
      <c r="F32" s="389">
        <f t="shared" ref="F32:I32" si="10">+F31</f>
        <v>0</v>
      </c>
      <c r="G32" s="389">
        <f t="shared" si="10"/>
        <v>0</v>
      </c>
      <c r="H32" s="389">
        <f t="shared" si="10"/>
        <v>0</v>
      </c>
      <c r="I32" s="389">
        <f t="shared" si="10"/>
        <v>15007.854088</v>
      </c>
    </row>
    <row r="33" spans="2:9" x14ac:dyDescent="0.15">
      <c r="B33" s="971"/>
      <c r="C33" s="398"/>
      <c r="D33" s="386"/>
      <c r="E33" s="378">
        <f>+E30+E32</f>
        <v>23543.679357000001</v>
      </c>
      <c r="F33" s="378">
        <f t="shared" ref="F33:I33" si="11">+F30+F32</f>
        <v>0</v>
      </c>
      <c r="G33" s="378">
        <f t="shared" si="11"/>
        <v>0</v>
      </c>
      <c r="H33" s="378">
        <f t="shared" si="11"/>
        <v>0</v>
      </c>
      <c r="I33" s="378">
        <f t="shared" si="11"/>
        <v>23543.679357000001</v>
      </c>
    </row>
    <row r="34" spans="2:9" ht="26" x14ac:dyDescent="0.15">
      <c r="B34" s="970" t="s">
        <v>344</v>
      </c>
      <c r="C34" s="975" t="s">
        <v>345</v>
      </c>
      <c r="D34" s="383" t="s">
        <v>235</v>
      </c>
      <c r="E34" s="375">
        <v>0</v>
      </c>
      <c r="F34" s="375">
        <v>0</v>
      </c>
      <c r="G34" s="375">
        <v>37879.187814999997</v>
      </c>
      <c r="H34" s="375">
        <v>0</v>
      </c>
      <c r="I34" s="375">
        <f>SUM(E34:H34)</f>
        <v>37879.187814999997</v>
      </c>
    </row>
    <row r="35" spans="2:9" ht="13" x14ac:dyDescent="0.15">
      <c r="B35" s="977"/>
      <c r="C35" s="981"/>
      <c r="D35" s="383" t="s">
        <v>535</v>
      </c>
      <c r="E35" s="375">
        <v>10000</v>
      </c>
      <c r="F35" s="375">
        <v>0</v>
      </c>
      <c r="G35" s="375">
        <v>0</v>
      </c>
      <c r="H35" s="375">
        <v>0</v>
      </c>
      <c r="I35" s="375">
        <f>SUM(E35:H35)</f>
        <v>10000</v>
      </c>
    </row>
    <row r="36" spans="2:9" ht="26" x14ac:dyDescent="0.15">
      <c r="B36" s="977"/>
      <c r="C36" s="981"/>
      <c r="D36" s="383" t="s">
        <v>542</v>
      </c>
      <c r="E36" s="375">
        <v>0</v>
      </c>
      <c r="F36" s="375">
        <v>0</v>
      </c>
      <c r="G36" s="375">
        <v>9200.4429130000008</v>
      </c>
      <c r="H36" s="375">
        <v>0</v>
      </c>
      <c r="I36" s="375">
        <f>SUM(E36:H36)</f>
        <v>9200.4429130000008</v>
      </c>
    </row>
    <row r="37" spans="2:9" ht="26" x14ac:dyDescent="0.15">
      <c r="B37" s="977"/>
      <c r="C37" s="981"/>
      <c r="D37" s="383" t="s">
        <v>236</v>
      </c>
      <c r="E37" s="375">
        <v>0</v>
      </c>
      <c r="F37" s="375">
        <v>0</v>
      </c>
      <c r="G37" s="375">
        <v>8000</v>
      </c>
      <c r="H37" s="375">
        <v>0</v>
      </c>
      <c r="I37" s="375">
        <f>SUM(E37:H37)</f>
        <v>8000</v>
      </c>
    </row>
    <row r="38" spans="2:9" ht="13" x14ac:dyDescent="0.15">
      <c r="B38" s="977"/>
      <c r="C38" s="981"/>
      <c r="D38" s="383" t="s">
        <v>244</v>
      </c>
      <c r="E38" s="375"/>
      <c r="F38" s="375"/>
      <c r="G38" s="375">
        <v>25942.587803999999</v>
      </c>
      <c r="H38" s="375"/>
      <c r="I38" s="375">
        <f>SUM(E38:H38)</f>
        <v>25942.587803999999</v>
      </c>
    </row>
    <row r="39" spans="2:9" x14ac:dyDescent="0.15">
      <c r="B39" s="977"/>
      <c r="C39" s="976"/>
      <c r="D39" s="392"/>
      <c r="E39" s="389">
        <f>SUM(E34:E38)</f>
        <v>10000</v>
      </c>
      <c r="F39" s="389">
        <f t="shared" ref="F39:I39" si="12">SUM(F34:F38)</f>
        <v>0</v>
      </c>
      <c r="G39" s="389">
        <f t="shared" si="12"/>
        <v>81022.218531999999</v>
      </c>
      <c r="H39" s="389">
        <f t="shared" si="12"/>
        <v>0</v>
      </c>
      <c r="I39" s="389">
        <f t="shared" si="12"/>
        <v>91022.218531999999</v>
      </c>
    </row>
    <row r="40" spans="2:9" ht="26.75" customHeight="1" x14ac:dyDescent="0.15">
      <c r="B40" s="977"/>
      <c r="C40" s="975" t="s">
        <v>371</v>
      </c>
      <c r="D40" s="383" t="s">
        <v>244</v>
      </c>
      <c r="E40" s="375">
        <v>0</v>
      </c>
      <c r="F40" s="375">
        <v>0</v>
      </c>
      <c r="G40" s="375">
        <v>16265.157087</v>
      </c>
      <c r="H40" s="375">
        <v>0</v>
      </c>
      <c r="I40" s="375">
        <f>SUM(E40:H40)</f>
        <v>16265.157087</v>
      </c>
    </row>
    <row r="41" spans="2:9" ht="26" x14ac:dyDescent="0.15">
      <c r="B41" s="977"/>
      <c r="C41" s="981"/>
      <c r="D41" s="383" t="s">
        <v>519</v>
      </c>
      <c r="E41" s="375">
        <v>0</v>
      </c>
      <c r="F41" s="375">
        <v>0</v>
      </c>
      <c r="G41" s="375">
        <v>10550</v>
      </c>
      <c r="H41" s="375">
        <v>0</v>
      </c>
      <c r="I41" s="375">
        <f>SUM(E41:H41)</f>
        <v>10550</v>
      </c>
    </row>
    <row r="42" spans="2:9" ht="13" x14ac:dyDescent="0.15">
      <c r="B42" s="977"/>
      <c r="C42" s="981"/>
      <c r="D42" s="383" t="s">
        <v>2362</v>
      </c>
      <c r="E42" s="375">
        <v>0</v>
      </c>
      <c r="F42" s="375">
        <v>0</v>
      </c>
      <c r="G42" s="375">
        <v>1500</v>
      </c>
      <c r="H42" s="375">
        <v>0</v>
      </c>
      <c r="I42" s="375">
        <f>SUM(E42:H42)</f>
        <v>1500</v>
      </c>
    </row>
    <row r="43" spans="2:9" x14ac:dyDescent="0.15">
      <c r="B43" s="977"/>
      <c r="C43" s="976"/>
      <c r="D43" s="392"/>
      <c r="E43" s="389">
        <f>+SUM(E40:E42)</f>
        <v>0</v>
      </c>
      <c r="F43" s="389">
        <f t="shared" ref="F43:I43" si="13">+SUM(F40:F42)</f>
        <v>0</v>
      </c>
      <c r="G43" s="389">
        <f t="shared" si="13"/>
        <v>28315.157087</v>
      </c>
      <c r="H43" s="389">
        <f t="shared" si="13"/>
        <v>0</v>
      </c>
      <c r="I43" s="389">
        <f t="shared" si="13"/>
        <v>28315.157087</v>
      </c>
    </row>
    <row r="44" spans="2:9" ht="13" x14ac:dyDescent="0.15">
      <c r="B44" s="977"/>
      <c r="C44" s="975" t="s">
        <v>2459</v>
      </c>
      <c r="D44" s="383" t="s">
        <v>394</v>
      </c>
      <c r="E44" s="375">
        <v>0</v>
      </c>
      <c r="F44" s="375">
        <v>1879.3129610000001</v>
      </c>
      <c r="G44" s="375">
        <v>0</v>
      </c>
      <c r="H44" s="375">
        <v>0</v>
      </c>
      <c r="I44" s="375">
        <f>SUM(E44:H44)</f>
        <v>1879.3129610000001</v>
      </c>
    </row>
    <row r="45" spans="2:9" x14ac:dyDescent="0.15">
      <c r="B45" s="977"/>
      <c r="C45" s="976"/>
      <c r="D45" s="387"/>
      <c r="E45" s="381"/>
      <c r="F45" s="381"/>
      <c r="G45" s="381"/>
      <c r="H45" s="381"/>
      <c r="I45" s="381"/>
    </row>
    <row r="46" spans="2:9" ht="60" customHeight="1" x14ac:dyDescent="0.15">
      <c r="B46" s="977"/>
      <c r="C46" s="975" t="s">
        <v>2460</v>
      </c>
      <c r="D46" s="393" t="s">
        <v>244</v>
      </c>
      <c r="E46" s="394">
        <v>0</v>
      </c>
      <c r="F46" s="394">
        <v>0</v>
      </c>
      <c r="G46" s="394">
        <v>8634.4</v>
      </c>
      <c r="H46" s="394">
        <v>0</v>
      </c>
      <c r="I46" s="394">
        <f>SUM(E46:H46)</f>
        <v>8634.4</v>
      </c>
    </row>
    <row r="47" spans="2:9" x14ac:dyDescent="0.15">
      <c r="B47" s="977"/>
      <c r="C47" s="976"/>
      <c r="D47" s="392"/>
      <c r="E47" s="389">
        <f>+E46</f>
        <v>0</v>
      </c>
      <c r="F47" s="389">
        <f t="shared" ref="F47:I47" si="14">+F46</f>
        <v>0</v>
      </c>
      <c r="G47" s="389">
        <f t="shared" si="14"/>
        <v>8634.4</v>
      </c>
      <c r="H47" s="389">
        <f t="shared" si="14"/>
        <v>0</v>
      </c>
      <c r="I47" s="389">
        <f t="shared" si="14"/>
        <v>8634.4</v>
      </c>
    </row>
    <row r="48" spans="2:9" x14ac:dyDescent="0.15">
      <c r="B48" s="971"/>
      <c r="C48" s="400"/>
      <c r="D48" s="395"/>
      <c r="E48" s="378">
        <f>+E39+E43+E45+E47</f>
        <v>10000</v>
      </c>
      <c r="F48" s="378">
        <f t="shared" ref="F48:I48" si="15">+F39+F43+F45+F47</f>
        <v>0</v>
      </c>
      <c r="G48" s="378">
        <f t="shared" si="15"/>
        <v>117971.77561899999</v>
      </c>
      <c r="H48" s="378">
        <f t="shared" si="15"/>
        <v>0</v>
      </c>
      <c r="I48" s="378">
        <f t="shared" si="15"/>
        <v>127971.77561899999</v>
      </c>
    </row>
    <row r="49" spans="2:9" ht="26" x14ac:dyDescent="0.15">
      <c r="B49" s="970" t="s">
        <v>185</v>
      </c>
      <c r="C49" s="978" t="s">
        <v>428</v>
      </c>
      <c r="D49" s="393" t="s">
        <v>427</v>
      </c>
      <c r="E49" s="401">
        <v>0</v>
      </c>
      <c r="F49" s="401">
        <v>35799.410681000001</v>
      </c>
      <c r="G49" s="401">
        <v>0</v>
      </c>
      <c r="H49" s="401">
        <v>0</v>
      </c>
      <c r="I49" s="401">
        <f>SUM(E49:H49)</f>
        <v>35799.410681000001</v>
      </c>
    </row>
    <row r="50" spans="2:9" ht="26" x14ac:dyDescent="0.15">
      <c r="B50" s="977"/>
      <c r="C50" s="979"/>
      <c r="D50" s="393" t="s">
        <v>502</v>
      </c>
      <c r="E50" s="401">
        <v>0</v>
      </c>
      <c r="F50" s="401">
        <v>5334.326395</v>
      </c>
      <c r="G50" s="401">
        <v>0</v>
      </c>
      <c r="H50" s="401">
        <v>0</v>
      </c>
      <c r="I50" s="401">
        <f>SUM(E50:H50)</f>
        <v>5334.326395</v>
      </c>
    </row>
    <row r="51" spans="2:9" ht="13" x14ac:dyDescent="0.15">
      <c r="B51" s="977"/>
      <c r="C51" s="979"/>
      <c r="D51" s="393" t="s">
        <v>511</v>
      </c>
      <c r="E51" s="401">
        <v>0</v>
      </c>
      <c r="F51" s="401">
        <v>6553.0434509999995</v>
      </c>
      <c r="G51" s="401">
        <v>0</v>
      </c>
      <c r="H51" s="401">
        <v>0</v>
      </c>
      <c r="I51" s="401">
        <f>SUM(E51:H51)</f>
        <v>6553.0434509999995</v>
      </c>
    </row>
    <row r="52" spans="2:9" ht="26" x14ac:dyDescent="0.15">
      <c r="B52" s="977"/>
      <c r="C52" s="979"/>
      <c r="D52" s="393" t="s">
        <v>519</v>
      </c>
      <c r="E52" s="401">
        <v>0</v>
      </c>
      <c r="F52" s="401">
        <v>4848.9143219999996</v>
      </c>
      <c r="G52" s="401">
        <v>0</v>
      </c>
      <c r="H52" s="401">
        <v>0</v>
      </c>
      <c r="I52" s="401">
        <f>SUM(E52:H52)</f>
        <v>4848.9143219999996</v>
      </c>
    </row>
    <row r="53" spans="2:9" x14ac:dyDescent="0.15">
      <c r="B53" s="977"/>
      <c r="C53" s="980"/>
      <c r="D53" s="402"/>
      <c r="E53" s="403">
        <f>SUM(E49:E52)</f>
        <v>0</v>
      </c>
      <c r="F53" s="403">
        <f t="shared" ref="F53:I53" si="16">SUM(F49:F52)</f>
        <v>52535.694849</v>
      </c>
      <c r="G53" s="403">
        <f t="shared" si="16"/>
        <v>0</v>
      </c>
      <c r="H53" s="403">
        <f t="shared" si="16"/>
        <v>0</v>
      </c>
      <c r="I53" s="403">
        <f t="shared" si="16"/>
        <v>52535.694849</v>
      </c>
    </row>
    <row r="54" spans="2:9" ht="13" x14ac:dyDescent="0.15">
      <c r="B54" s="977"/>
      <c r="C54" s="978" t="s">
        <v>186</v>
      </c>
      <c r="D54" s="393" t="s">
        <v>82</v>
      </c>
      <c r="E54" s="401">
        <v>1558.5</v>
      </c>
      <c r="F54" s="401">
        <v>0</v>
      </c>
      <c r="G54" s="401">
        <v>0</v>
      </c>
      <c r="H54" s="401">
        <v>0</v>
      </c>
      <c r="I54" s="401">
        <f>SUM(E54:H54)</f>
        <v>1558.5</v>
      </c>
    </row>
    <row r="55" spans="2:9" ht="26" x14ac:dyDescent="0.15">
      <c r="B55" s="977"/>
      <c r="C55" s="979"/>
      <c r="D55" s="393" t="s">
        <v>427</v>
      </c>
      <c r="E55" s="401">
        <v>0</v>
      </c>
      <c r="F55" s="401">
        <f>13402.9524385+731</f>
        <v>14133.9524385</v>
      </c>
      <c r="G55" s="401">
        <v>0</v>
      </c>
      <c r="H55" s="401">
        <v>0</v>
      </c>
      <c r="I55" s="401">
        <f t="shared" ref="I55:I58" si="17">SUM(E55:H55)</f>
        <v>14133.9524385</v>
      </c>
    </row>
    <row r="56" spans="2:9" ht="13" x14ac:dyDescent="0.15">
      <c r="B56" s="977"/>
      <c r="C56" s="979"/>
      <c r="D56" s="393" t="s">
        <v>535</v>
      </c>
      <c r="E56" s="401">
        <v>0</v>
      </c>
      <c r="F56" s="401">
        <f>1583.624152-155.357808500004</f>
        <v>1428.2663434999961</v>
      </c>
      <c r="G56" s="401">
        <v>0</v>
      </c>
      <c r="H56" s="401">
        <v>0</v>
      </c>
      <c r="I56" s="401">
        <f t="shared" si="17"/>
        <v>1428.2663434999961</v>
      </c>
    </row>
    <row r="57" spans="2:9" ht="26" x14ac:dyDescent="0.15">
      <c r="B57" s="977"/>
      <c r="C57" s="979"/>
      <c r="D57" s="393" t="s">
        <v>536</v>
      </c>
      <c r="E57" s="401">
        <v>0</v>
      </c>
      <c r="F57" s="401">
        <v>614.63670200000001</v>
      </c>
      <c r="G57" s="401">
        <v>0</v>
      </c>
      <c r="H57" s="401">
        <v>0</v>
      </c>
      <c r="I57" s="401">
        <f t="shared" si="17"/>
        <v>614.63670200000001</v>
      </c>
    </row>
    <row r="58" spans="2:9" ht="13" x14ac:dyDescent="0.15">
      <c r="B58" s="977"/>
      <c r="C58" s="979"/>
      <c r="D58" s="393" t="s">
        <v>184</v>
      </c>
      <c r="E58" s="401">
        <v>2101.7280000000001</v>
      </c>
      <c r="F58" s="401">
        <v>0</v>
      </c>
      <c r="G58" s="401">
        <v>0</v>
      </c>
      <c r="H58" s="401">
        <v>0</v>
      </c>
      <c r="I58" s="401">
        <f t="shared" si="17"/>
        <v>2101.7280000000001</v>
      </c>
    </row>
    <row r="59" spans="2:9" x14ac:dyDescent="0.15">
      <c r="B59" s="977"/>
      <c r="C59" s="980"/>
      <c r="D59" s="402"/>
      <c r="E59" s="403">
        <f>SUM(E54:E58)</f>
        <v>3660.2280000000001</v>
      </c>
      <c r="F59" s="403">
        <f t="shared" ref="F59:I59" si="18">SUM(F54:F58)</f>
        <v>16176.855483999996</v>
      </c>
      <c r="G59" s="403">
        <f t="shared" si="18"/>
        <v>0</v>
      </c>
      <c r="H59" s="403">
        <f t="shared" si="18"/>
        <v>0</v>
      </c>
      <c r="I59" s="403">
        <f t="shared" si="18"/>
        <v>19837.083483999995</v>
      </c>
    </row>
    <row r="60" spans="2:9" ht="26" x14ac:dyDescent="0.15">
      <c r="B60" s="977"/>
      <c r="C60" s="978" t="s">
        <v>223</v>
      </c>
      <c r="D60" s="393" t="s">
        <v>536</v>
      </c>
      <c r="E60" s="401">
        <v>0</v>
      </c>
      <c r="F60" s="401">
        <v>1583.6241520000001</v>
      </c>
      <c r="G60" s="401">
        <v>0</v>
      </c>
      <c r="H60" s="401">
        <v>0</v>
      </c>
      <c r="I60" s="401">
        <f>SUM(E60:H60)</f>
        <v>1583.6241520000001</v>
      </c>
    </row>
    <row r="61" spans="2:9" x14ac:dyDescent="0.15">
      <c r="B61" s="977"/>
      <c r="C61" s="980"/>
      <c r="D61" s="402"/>
      <c r="E61" s="403">
        <f>+E60</f>
        <v>0</v>
      </c>
      <c r="F61" s="403">
        <f t="shared" ref="F61:I61" si="19">+F60</f>
        <v>1583.6241520000001</v>
      </c>
      <c r="G61" s="403">
        <f t="shared" si="19"/>
        <v>0</v>
      </c>
      <c r="H61" s="403">
        <f t="shared" si="19"/>
        <v>0</v>
      </c>
      <c r="I61" s="403">
        <f t="shared" si="19"/>
        <v>1583.6241520000001</v>
      </c>
    </row>
    <row r="62" spans="2:9" x14ac:dyDescent="0.15">
      <c r="B62" s="971"/>
      <c r="C62" s="404"/>
      <c r="D62" s="404"/>
      <c r="E62" s="405">
        <f>+E53+E59+E61</f>
        <v>3660.2280000000001</v>
      </c>
      <c r="F62" s="405">
        <f t="shared" ref="F62:I62" si="20">+F53+F59+F61</f>
        <v>70296.174484999996</v>
      </c>
      <c r="G62" s="405">
        <f t="shared" si="20"/>
        <v>0</v>
      </c>
      <c r="H62" s="405">
        <f t="shared" si="20"/>
        <v>0</v>
      </c>
      <c r="I62" s="405">
        <f t="shared" si="20"/>
        <v>73956.402484999999</v>
      </c>
    </row>
    <row r="63" spans="2:9" s="407" customFormat="1" ht="26" x14ac:dyDescent="0.2">
      <c r="B63" s="970" t="s">
        <v>230</v>
      </c>
      <c r="C63" s="397" t="s">
        <v>231</v>
      </c>
      <c r="D63" s="393" t="s">
        <v>184</v>
      </c>
      <c r="E63" s="394">
        <v>9618.5439999999999</v>
      </c>
      <c r="F63" s="394">
        <v>5921.2280000000001</v>
      </c>
      <c r="G63" s="394">
        <v>0</v>
      </c>
      <c r="H63" s="394">
        <v>0</v>
      </c>
      <c r="I63" s="394">
        <f>SUM(E63:H63)</f>
        <v>15539.772000000001</v>
      </c>
    </row>
    <row r="64" spans="2:9" x14ac:dyDescent="0.15">
      <c r="B64" s="971"/>
      <c r="C64" s="406"/>
      <c r="D64" s="395"/>
      <c r="E64" s="378">
        <f>+E63</f>
        <v>9618.5439999999999</v>
      </c>
      <c r="F64" s="378">
        <f t="shared" ref="F64:I64" si="21">+F63</f>
        <v>5921.2280000000001</v>
      </c>
      <c r="G64" s="378">
        <f t="shared" si="21"/>
        <v>0</v>
      </c>
      <c r="H64" s="378">
        <f t="shared" si="21"/>
        <v>0</v>
      </c>
      <c r="I64" s="378">
        <f t="shared" si="21"/>
        <v>15539.772000000001</v>
      </c>
    </row>
    <row r="65" spans="2:9" ht="65" x14ac:dyDescent="0.15">
      <c r="B65" s="970" t="s">
        <v>84</v>
      </c>
      <c r="C65" s="397" t="s">
        <v>85</v>
      </c>
      <c r="D65" s="393" t="s">
        <v>83</v>
      </c>
      <c r="E65" s="394">
        <v>0</v>
      </c>
      <c r="F65" s="394">
        <v>0</v>
      </c>
      <c r="G65" s="394">
        <v>0</v>
      </c>
      <c r="H65" s="394">
        <v>559940.43908899999</v>
      </c>
      <c r="I65" s="394">
        <f>SUM(E65:H65)</f>
        <v>559940.43908899999</v>
      </c>
    </row>
    <row r="66" spans="2:9" x14ac:dyDescent="0.15">
      <c r="B66" s="971"/>
      <c r="C66" s="398"/>
      <c r="D66" s="386"/>
      <c r="E66" s="378">
        <f>+E65</f>
        <v>0</v>
      </c>
      <c r="F66" s="378">
        <f t="shared" ref="F66:I66" si="22">+F65</f>
        <v>0</v>
      </c>
      <c r="G66" s="378">
        <f t="shared" si="22"/>
        <v>0</v>
      </c>
      <c r="H66" s="378">
        <f t="shared" si="22"/>
        <v>559940.43908899999</v>
      </c>
      <c r="I66" s="378">
        <f t="shared" si="22"/>
        <v>559940.43908899999</v>
      </c>
    </row>
    <row r="67" spans="2:9" x14ac:dyDescent="0.15">
      <c r="B67" s="972" t="s">
        <v>2465</v>
      </c>
      <c r="C67" s="973"/>
      <c r="D67" s="974"/>
      <c r="E67" s="409">
        <f>+E11+E28+E33+E48+E62+E64+E66</f>
        <v>276303.02868284401</v>
      </c>
      <c r="F67" s="409">
        <f t="shared" ref="F67:I67" si="23">+F11+F28+F33+F48+F62+F64+F66</f>
        <v>81022.402484999999</v>
      </c>
      <c r="G67" s="409">
        <f t="shared" si="23"/>
        <v>143280.487804</v>
      </c>
      <c r="H67" s="409">
        <f t="shared" si="23"/>
        <v>559940.43908899999</v>
      </c>
      <c r="I67" s="409">
        <f t="shared" si="23"/>
        <v>1060546.358060844</v>
      </c>
    </row>
    <row r="70" spans="2:9" x14ac:dyDescent="0.15">
      <c r="F70" s="408"/>
      <c r="I70" s="408"/>
    </row>
  </sheetData>
  <mergeCells count="22">
    <mergeCell ref="C26:C27"/>
    <mergeCell ref="B12:B28"/>
    <mergeCell ref="C4:C6"/>
    <mergeCell ref="C7:C10"/>
    <mergeCell ref="B4:B11"/>
    <mergeCell ref="C12:C20"/>
    <mergeCell ref="C21:C25"/>
    <mergeCell ref="C29:C30"/>
    <mergeCell ref="C31:C32"/>
    <mergeCell ref="B29:B33"/>
    <mergeCell ref="C34:C39"/>
    <mergeCell ref="C40:C43"/>
    <mergeCell ref="B63:B64"/>
    <mergeCell ref="B65:B66"/>
    <mergeCell ref="B67:D67"/>
    <mergeCell ref="C46:C47"/>
    <mergeCell ref="B34:B48"/>
    <mergeCell ref="C49:C53"/>
    <mergeCell ref="C54:C59"/>
    <mergeCell ref="C60:C61"/>
    <mergeCell ref="B49:B62"/>
    <mergeCell ref="C44:C4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D1F8-CAFC-4A1C-A259-B95B977C0310}">
  <sheetPr>
    <tabColor rgb="FFFF0000"/>
  </sheetPr>
  <dimension ref="B1:DV110"/>
  <sheetViews>
    <sheetView topLeftCell="BJ75" zoomScaleNormal="100" workbookViewId="0">
      <selection activeCell="BO109" sqref="BO109"/>
    </sheetView>
  </sheetViews>
  <sheetFormatPr baseColWidth="10" defaultColWidth="9.83203125" defaultRowHeight="13.5" customHeight="1" x14ac:dyDescent="0.2"/>
  <cols>
    <col min="1" max="1" width="11.5" customWidth="1"/>
    <col min="2" max="2" width="29.83203125" customWidth="1"/>
    <col min="3" max="3" width="9.83203125" customWidth="1"/>
    <col min="4" max="4" width="11.5" customWidth="1"/>
    <col min="5" max="5" width="17.5" customWidth="1"/>
    <col min="6" max="6" width="11.5" customWidth="1"/>
    <col min="7" max="7" width="35.83203125" customWidth="1"/>
    <col min="8" max="10" width="23.5" customWidth="1"/>
    <col min="11" max="11" width="58.1640625" customWidth="1"/>
    <col min="12" max="12" width="11.5" customWidth="1"/>
    <col min="13" max="13" width="37.5" customWidth="1"/>
    <col min="14" max="16" width="11.5" customWidth="1"/>
    <col min="17" max="17" width="56.5" customWidth="1"/>
    <col min="18" max="18" width="11.5" customWidth="1"/>
    <col min="19" max="19" width="55.5" customWidth="1"/>
    <col min="20" max="20" width="11.5" customWidth="1"/>
    <col min="21" max="21" width="45.83203125" customWidth="1"/>
    <col min="22" max="22" width="11.5" customWidth="1"/>
    <col min="23" max="23" width="19.5" customWidth="1"/>
    <col min="24" max="24" width="20.5" customWidth="1"/>
    <col min="25" max="25" width="56.5" customWidth="1"/>
    <col min="26" max="26" width="5.5" customWidth="1"/>
    <col min="27" max="27" width="35" customWidth="1"/>
    <col min="28" max="29" width="13.5" customWidth="1"/>
    <col min="30" max="30" width="5.5" customWidth="1"/>
    <col min="31" max="31" width="22.1640625" customWidth="1"/>
    <col min="32" max="32" width="25.5" customWidth="1"/>
    <col min="33" max="33" width="11.5" customWidth="1"/>
    <col min="34" max="34" width="33.5" customWidth="1"/>
    <col min="35" max="35" width="29.1640625" customWidth="1"/>
    <col min="36" max="36" width="21.5" bestFit="1" customWidth="1"/>
    <col min="37" max="37" width="21.1640625" customWidth="1"/>
    <col min="38" max="39" width="16.5" customWidth="1"/>
    <col min="40" max="40" width="11.5" customWidth="1"/>
    <col min="41" max="41" width="29.5" customWidth="1"/>
    <col min="42" max="42" width="30.6640625" customWidth="1"/>
    <col min="43" max="43" width="8.5" customWidth="1"/>
    <col min="44" max="44" width="29.1640625" customWidth="1"/>
    <col min="45" max="45" width="7.83203125" customWidth="1"/>
    <col min="46" max="46" width="30.83203125" customWidth="1"/>
    <col min="47" max="47" width="9.1640625" customWidth="1"/>
    <col min="48" max="48" width="28.6640625" customWidth="1"/>
    <col min="49" max="49" width="5.5" customWidth="1"/>
    <col min="50" max="50" width="32.5" customWidth="1"/>
    <col min="51" max="51" width="11.1640625" customWidth="1"/>
    <col min="52" max="52" width="29.83203125" customWidth="1"/>
    <col min="53" max="53" width="13.5" customWidth="1"/>
    <col min="54" max="54" width="31.5" customWidth="1"/>
    <col min="55" max="55" width="6.83203125" customWidth="1"/>
    <col min="56" max="56" width="83" customWidth="1"/>
    <col min="57" max="57" width="5.83203125" customWidth="1"/>
    <col min="58" max="58" width="30.5" customWidth="1"/>
    <col min="59" max="59" width="6.5" customWidth="1"/>
    <col min="60" max="60" width="28.5" customWidth="1"/>
    <col min="61" max="61" width="10.5" customWidth="1"/>
    <col min="62" max="62" width="23.5" customWidth="1"/>
    <col min="63" max="63" width="9" customWidth="1"/>
    <col min="64" max="64" width="27.5" customWidth="1"/>
    <col min="65" max="65" width="8.1640625" customWidth="1"/>
    <col min="66" max="66" width="9.33203125" customWidth="1"/>
    <col min="67" max="67" width="91.83203125" customWidth="1"/>
    <col min="68" max="68" width="11.5" customWidth="1"/>
    <col min="69" max="69" width="22.1640625" customWidth="1"/>
    <col min="70" max="70" width="41.5" customWidth="1"/>
    <col min="71" max="71" width="28.5" customWidth="1"/>
    <col min="72" max="72" width="38.5" customWidth="1"/>
    <col min="73" max="73" width="26.5" customWidth="1"/>
    <col min="74" max="74" width="24.5" customWidth="1"/>
    <col min="75" max="75" width="22.83203125" customWidth="1"/>
    <col min="76" max="76" width="22.5" customWidth="1"/>
    <col min="77" max="79" width="28.1640625" customWidth="1"/>
    <col min="80" max="80" width="36.5" customWidth="1"/>
    <col min="81" max="81" width="39.1640625" customWidth="1"/>
    <col min="82" max="82" width="38.5" customWidth="1"/>
    <col min="83" max="84" width="31.6640625" customWidth="1"/>
    <col min="85" max="89" width="55.83203125" customWidth="1"/>
    <col min="90" max="90" width="30.5" customWidth="1"/>
    <col min="91" max="91" width="30.1640625" customWidth="1"/>
    <col min="92" max="93" width="30.5" customWidth="1"/>
    <col min="94" max="94" width="32.5" customWidth="1"/>
    <col min="95" max="95" width="34.83203125" customWidth="1"/>
    <col min="96" max="96" width="35.33203125" customWidth="1"/>
    <col min="97" max="97" width="42.83203125" customWidth="1"/>
    <col min="98" max="99" width="41.5" customWidth="1"/>
    <col min="100" max="101" width="36.5" customWidth="1"/>
    <col min="102" max="103" width="28.5" customWidth="1"/>
    <col min="104" max="104" width="24.83203125" customWidth="1"/>
    <col min="105" max="105" width="27.5" customWidth="1"/>
    <col min="106" max="107" width="24.5" customWidth="1"/>
    <col min="108" max="108" width="24.1640625" customWidth="1"/>
    <col min="109" max="109" width="30.83203125" customWidth="1"/>
    <col min="110" max="110" width="33.5" customWidth="1"/>
    <col min="111" max="111" width="35.83203125" customWidth="1"/>
    <col min="112" max="113" width="37.5" customWidth="1"/>
    <col min="114" max="115" width="35.83203125" customWidth="1"/>
    <col min="116" max="117" width="34" customWidth="1"/>
    <col min="118" max="118" width="28.1640625" customWidth="1"/>
    <col min="119" max="119" width="32.5" customWidth="1"/>
    <col min="120" max="120" width="30.83203125" customWidth="1"/>
    <col min="121" max="121" width="38.83203125" customWidth="1"/>
    <col min="122" max="123" width="23.5" customWidth="1"/>
    <col min="124" max="124" width="22.5" customWidth="1"/>
    <col min="125" max="125" width="33.5" customWidth="1"/>
  </cols>
  <sheetData>
    <row r="1" spans="2:108" ht="13.5" customHeight="1" x14ac:dyDescent="0.2">
      <c r="AE1" s="22" t="s">
        <v>2960</v>
      </c>
    </row>
    <row r="2" spans="2:108" ht="13.5" customHeight="1" x14ac:dyDescent="0.2">
      <c r="B2" s="11" t="s">
        <v>2961</v>
      </c>
      <c r="C2" s="11" t="s">
        <v>2962</v>
      </c>
      <c r="E2" s="11" t="s">
        <v>2963</v>
      </c>
      <c r="G2" s="11" t="s">
        <v>2964</v>
      </c>
      <c r="H2" s="11" t="s">
        <v>2965</v>
      </c>
      <c r="I2" s="11" t="s">
        <v>2966</v>
      </c>
      <c r="J2" s="23" t="s">
        <v>2967</v>
      </c>
      <c r="K2" s="23" t="s">
        <v>2968</v>
      </c>
      <c r="M2" s="23" t="s">
        <v>2969</v>
      </c>
      <c r="O2" s="23" t="s">
        <v>2970</v>
      </c>
    </row>
    <row r="3" spans="2:108" ht="13.5" customHeight="1" x14ac:dyDescent="0.2">
      <c r="B3" s="21" t="s">
        <v>386</v>
      </c>
      <c r="C3" s="24" t="s">
        <v>2793</v>
      </c>
      <c r="E3" s="21" t="s">
        <v>2971</v>
      </c>
      <c r="F3" s="21"/>
      <c r="G3" s="25" t="s">
        <v>92</v>
      </c>
      <c r="H3" s="21" t="s">
        <v>94</v>
      </c>
      <c r="I3" s="21" t="s">
        <v>198</v>
      </c>
      <c r="J3" t="s">
        <v>2972</v>
      </c>
      <c r="K3" s="26" t="s">
        <v>164</v>
      </c>
      <c r="M3" s="26" t="s">
        <v>961</v>
      </c>
      <c r="O3" t="s">
        <v>128</v>
      </c>
      <c r="Q3" s="22" t="s">
        <v>2973</v>
      </c>
      <c r="S3" s="22" t="s">
        <v>45</v>
      </c>
      <c r="U3" s="16" t="s">
        <v>2102</v>
      </c>
      <c r="W3" s="13" t="s">
        <v>173</v>
      </c>
      <c r="X3" s="13" t="s">
        <v>612</v>
      </c>
      <c r="Y3" s="13" t="s">
        <v>81</v>
      </c>
      <c r="AA3" s="14" t="s">
        <v>173</v>
      </c>
      <c r="AB3" s="14" t="s">
        <v>612</v>
      </c>
      <c r="AC3" s="14" t="s">
        <v>81</v>
      </c>
      <c r="AE3" s="15" t="s">
        <v>2178</v>
      </c>
      <c r="AF3" s="14" t="s">
        <v>2479</v>
      </c>
      <c r="AG3" s="14" t="s">
        <v>2480</v>
      </c>
      <c r="AH3" s="14" t="s">
        <v>2448</v>
      </c>
      <c r="AI3" s="14" t="s">
        <v>2481</v>
      </c>
      <c r="AJ3" s="14" t="s">
        <v>741</v>
      </c>
      <c r="AK3" s="13" t="s">
        <v>2482</v>
      </c>
      <c r="AL3" s="13" t="s">
        <v>2453</v>
      </c>
      <c r="AM3" s="13" t="s">
        <v>2483</v>
      </c>
      <c r="AN3" s="13" t="s">
        <v>2484</v>
      </c>
      <c r="AO3" s="13" t="s">
        <v>2485</v>
      </c>
      <c r="AP3" s="13" t="s">
        <v>2486</v>
      </c>
      <c r="AQ3" s="13" t="s">
        <v>2487</v>
      </c>
      <c r="AR3" s="20" t="s">
        <v>2767</v>
      </c>
      <c r="AS3" s="413" t="s">
        <v>2773</v>
      </c>
      <c r="AT3" s="13" t="s">
        <v>2488</v>
      </c>
      <c r="AU3" s="13" t="s">
        <v>2489</v>
      </c>
      <c r="AV3" s="13" t="s">
        <v>2490</v>
      </c>
      <c r="AW3" s="13" t="s">
        <v>2491</v>
      </c>
      <c r="AX3" s="13" t="s">
        <v>2492</v>
      </c>
      <c r="AY3" s="13" t="s">
        <v>2493</v>
      </c>
      <c r="AZ3" s="13" t="s">
        <v>2802</v>
      </c>
      <c r="BA3" s="17"/>
    </row>
    <row r="4" spans="2:108" ht="13.5" customHeight="1" x14ac:dyDescent="0.2">
      <c r="B4" s="21" t="s">
        <v>90</v>
      </c>
      <c r="C4" s="24" t="s">
        <v>133</v>
      </c>
      <c r="E4" s="21" t="s">
        <v>2974</v>
      </c>
      <c r="F4" s="21"/>
      <c r="G4" s="25" t="s">
        <v>137</v>
      </c>
      <c r="H4" s="21" t="s">
        <v>248</v>
      </c>
      <c r="I4" s="21" t="s">
        <v>95</v>
      </c>
      <c r="J4" t="s">
        <v>2975</v>
      </c>
      <c r="K4" s="26" t="s">
        <v>2976</v>
      </c>
      <c r="M4" s="26" t="s">
        <v>98</v>
      </c>
      <c r="O4" t="s">
        <v>2977</v>
      </c>
      <c r="Q4" t="s">
        <v>2978</v>
      </c>
      <c r="S4" t="s">
        <v>2979</v>
      </c>
      <c r="U4" s="27" t="s">
        <v>2555</v>
      </c>
      <c r="W4" t="s">
        <v>1068</v>
      </c>
      <c r="X4" t="s">
        <v>811</v>
      </c>
      <c r="Y4" t="s">
        <v>235</v>
      </c>
      <c r="Z4" t="s">
        <v>593</v>
      </c>
      <c r="AA4" t="s">
        <v>2482</v>
      </c>
      <c r="AB4" t="s">
        <v>2481</v>
      </c>
      <c r="AC4" t="s">
        <v>2178</v>
      </c>
      <c r="AE4" t="s">
        <v>235</v>
      </c>
      <c r="AF4" t="s">
        <v>82</v>
      </c>
      <c r="AG4" t="s">
        <v>427</v>
      </c>
      <c r="AH4" t="s">
        <v>535</v>
      </c>
      <c r="AI4" t="s">
        <v>811</v>
      </c>
      <c r="AJ4" t="s">
        <v>613</v>
      </c>
      <c r="AK4" t="s">
        <v>1068</v>
      </c>
      <c r="AL4" t="s">
        <v>2</v>
      </c>
      <c r="AM4" t="s">
        <v>1093</v>
      </c>
      <c r="AN4" t="s">
        <v>1106</v>
      </c>
      <c r="AO4" t="s">
        <v>1036</v>
      </c>
      <c r="AP4" t="s">
        <v>589</v>
      </c>
      <c r="AQ4" t="s">
        <v>808</v>
      </c>
      <c r="AR4" t="s">
        <v>2780</v>
      </c>
      <c r="AS4" t="s">
        <v>2774</v>
      </c>
      <c r="AT4" t="s">
        <v>174</v>
      </c>
      <c r="AU4" t="s">
        <v>2570</v>
      </c>
      <c r="AV4" t="s">
        <v>1046</v>
      </c>
      <c r="AW4" t="s">
        <v>2571</v>
      </c>
      <c r="AX4" t="s">
        <v>175</v>
      </c>
      <c r="AY4" t="s">
        <v>984</v>
      </c>
      <c r="AZ4" t="s">
        <v>952</v>
      </c>
    </row>
    <row r="5" spans="2:108" ht="13.5" customHeight="1" x14ac:dyDescent="0.2">
      <c r="B5" s="21" t="s">
        <v>621</v>
      </c>
      <c r="C5" s="24" t="s">
        <v>2801</v>
      </c>
      <c r="E5" s="21"/>
      <c r="F5" s="21"/>
      <c r="G5" s="25" t="s">
        <v>758</v>
      </c>
      <c r="H5" s="21" t="s">
        <v>145</v>
      </c>
      <c r="I5" s="21" t="s">
        <v>2980</v>
      </c>
      <c r="J5" t="s">
        <v>2981</v>
      </c>
      <c r="K5" s="26" t="s">
        <v>2982</v>
      </c>
      <c r="M5" s="26" t="s">
        <v>154</v>
      </c>
      <c r="O5" t="s">
        <v>2983</v>
      </c>
      <c r="Q5" t="s">
        <v>2984</v>
      </c>
      <c r="S5" t="s">
        <v>2985</v>
      </c>
      <c r="U5" s="28" t="s">
        <v>2760</v>
      </c>
      <c r="W5" t="s">
        <v>2</v>
      </c>
      <c r="X5" t="s">
        <v>613</v>
      </c>
      <c r="Y5" t="s">
        <v>82</v>
      </c>
      <c r="Z5" t="s">
        <v>593</v>
      </c>
      <c r="AA5" t="s">
        <v>2453</v>
      </c>
      <c r="AB5" t="s">
        <v>741</v>
      </c>
      <c r="AC5" t="s">
        <v>2479</v>
      </c>
      <c r="AE5" t="s">
        <v>244</v>
      </c>
      <c r="AF5" t="s">
        <v>83</v>
      </c>
      <c r="AG5" t="s">
        <v>2986</v>
      </c>
      <c r="AH5" t="s">
        <v>2987</v>
      </c>
      <c r="AI5" t="s">
        <v>2988</v>
      </c>
      <c r="AJ5" t="s">
        <v>614</v>
      </c>
      <c r="AK5" t="s">
        <v>593</v>
      </c>
      <c r="AT5" t="s">
        <v>2570</v>
      </c>
      <c r="AU5" t="s">
        <v>593</v>
      </c>
    </row>
    <row r="6" spans="2:108" ht="13.5" customHeight="1" x14ac:dyDescent="0.2">
      <c r="B6" s="24"/>
      <c r="C6" s="21"/>
      <c r="D6" s="21"/>
      <c r="E6" s="21"/>
      <c r="F6" s="21"/>
      <c r="G6" s="25" t="s">
        <v>193</v>
      </c>
      <c r="H6" s="21" t="s">
        <v>266</v>
      </c>
      <c r="I6" s="21"/>
      <c r="J6" t="s">
        <v>2989</v>
      </c>
      <c r="K6" s="26" t="s">
        <v>2990</v>
      </c>
      <c r="M6" s="26" t="s">
        <v>2991</v>
      </c>
      <c r="O6" t="s">
        <v>2992</v>
      </c>
      <c r="Q6" t="s">
        <v>2993</v>
      </c>
      <c r="S6" t="s">
        <v>2994</v>
      </c>
      <c r="U6" s="28" t="s">
        <v>2995</v>
      </c>
      <c r="W6" t="s">
        <v>1093</v>
      </c>
      <c r="X6" t="s">
        <v>593</v>
      </c>
      <c r="Y6" t="s">
        <v>427</v>
      </c>
      <c r="Z6" t="s">
        <v>593</v>
      </c>
      <c r="AA6" t="s">
        <v>2483</v>
      </c>
      <c r="AC6" t="s">
        <v>2480</v>
      </c>
      <c r="AE6" t="s">
        <v>2996</v>
      </c>
      <c r="AF6" t="s">
        <v>184</v>
      </c>
      <c r="AG6" t="s">
        <v>511</v>
      </c>
      <c r="AH6" t="s">
        <v>536</v>
      </c>
      <c r="AI6" t="s">
        <v>2703</v>
      </c>
      <c r="AJ6" t="s">
        <v>692</v>
      </c>
      <c r="AK6" t="s">
        <v>593</v>
      </c>
      <c r="AT6" t="s">
        <v>1046</v>
      </c>
      <c r="AU6" t="s">
        <v>593</v>
      </c>
      <c r="CX6" s="1"/>
    </row>
    <row r="7" spans="2:108" ht="13.5" customHeight="1" x14ac:dyDescent="0.2">
      <c r="B7" s="24"/>
      <c r="C7" s="21"/>
      <c r="D7" s="21"/>
      <c r="E7" s="21"/>
      <c r="F7" s="21"/>
      <c r="G7" s="25" t="s">
        <v>134</v>
      </c>
      <c r="H7" s="21" t="s">
        <v>709</v>
      </c>
      <c r="I7" s="21"/>
      <c r="J7" t="s">
        <v>2997</v>
      </c>
      <c r="K7" s="26" t="s">
        <v>2998</v>
      </c>
      <c r="M7" s="26" t="s">
        <v>2999</v>
      </c>
      <c r="Q7" t="s">
        <v>3000</v>
      </c>
      <c r="S7" t="s">
        <v>3001</v>
      </c>
      <c r="U7" s="28" t="s">
        <v>2783</v>
      </c>
      <c r="W7" t="s">
        <v>1106</v>
      </c>
      <c r="X7" t="s">
        <v>593</v>
      </c>
      <c r="Y7" t="s">
        <v>535</v>
      </c>
      <c r="Z7" t="s">
        <v>593</v>
      </c>
      <c r="AA7" t="s">
        <v>2484</v>
      </c>
      <c r="AC7" t="s">
        <v>2448</v>
      </c>
      <c r="AG7" t="s">
        <v>502</v>
      </c>
      <c r="AH7" t="s">
        <v>593</v>
      </c>
      <c r="AT7" t="s">
        <v>2571</v>
      </c>
      <c r="AU7" t="s">
        <v>593</v>
      </c>
    </row>
    <row r="8" spans="2:108" ht="13.5" customHeight="1" x14ac:dyDescent="0.2">
      <c r="B8" s="24" t="s">
        <v>39</v>
      </c>
      <c r="C8" s="21"/>
      <c r="D8" s="21"/>
      <c r="E8" s="21"/>
      <c r="F8" s="21"/>
      <c r="G8" s="25" t="s">
        <v>124</v>
      </c>
      <c r="H8" s="21" t="s">
        <v>818</v>
      </c>
      <c r="I8" s="21"/>
      <c r="J8" t="s">
        <v>3002</v>
      </c>
      <c r="K8" s="26" t="s">
        <v>466</v>
      </c>
      <c r="M8" s="26" t="s">
        <v>3003</v>
      </c>
      <c r="Q8" t="s">
        <v>3004</v>
      </c>
      <c r="S8" s="29"/>
      <c r="U8" s="28" t="s">
        <v>2661</v>
      </c>
      <c r="W8" t="s">
        <v>1036</v>
      </c>
      <c r="X8" t="s">
        <v>593</v>
      </c>
      <c r="AA8" t="s">
        <v>2485</v>
      </c>
      <c r="AT8" t="s">
        <v>175</v>
      </c>
      <c r="AU8" t="s">
        <v>593</v>
      </c>
    </row>
    <row r="9" spans="2:108" ht="13.5" customHeight="1" x14ac:dyDescent="0.2">
      <c r="B9" s="24" t="s">
        <v>2451</v>
      </c>
      <c r="C9" s="21"/>
      <c r="D9" s="21"/>
      <c r="E9" s="21"/>
      <c r="F9" s="21"/>
      <c r="G9" s="25" t="s">
        <v>3005</v>
      </c>
      <c r="H9" s="21" t="s">
        <v>587</v>
      </c>
      <c r="I9" s="21"/>
      <c r="J9" t="s">
        <v>140</v>
      </c>
      <c r="K9" s="26" t="s">
        <v>458</v>
      </c>
      <c r="Q9" t="s">
        <v>3006</v>
      </c>
      <c r="U9" s="28" t="s">
        <v>1037</v>
      </c>
      <c r="W9" t="s">
        <v>589</v>
      </c>
      <c r="X9" t="s">
        <v>593</v>
      </c>
      <c r="AA9" t="s">
        <v>2486</v>
      </c>
      <c r="AT9" t="s">
        <v>984</v>
      </c>
      <c r="AU9" t="s">
        <v>593</v>
      </c>
      <c r="CJ9" s="1"/>
      <c r="CK9" s="1"/>
      <c r="CL9" s="1"/>
      <c r="CM9" s="1"/>
      <c r="CN9" s="1"/>
      <c r="CV9" s="1"/>
      <c r="CW9" s="1"/>
      <c r="CX9" s="1"/>
    </row>
    <row r="10" spans="2:108" ht="13.5" customHeight="1" x14ac:dyDescent="0.2">
      <c r="B10" s="24" t="s">
        <v>3007</v>
      </c>
      <c r="G10" s="25" t="s">
        <v>128</v>
      </c>
      <c r="H10" s="21" t="s">
        <v>304</v>
      </c>
      <c r="J10" t="s">
        <v>3008</v>
      </c>
      <c r="K10" s="26" t="s">
        <v>434</v>
      </c>
      <c r="M10" s="31"/>
      <c r="U10" s="28" t="s">
        <v>2791</v>
      </c>
      <c r="W10" t="s">
        <v>808</v>
      </c>
      <c r="X10" t="s">
        <v>593</v>
      </c>
      <c r="AA10" t="s">
        <v>2487</v>
      </c>
      <c r="AT10" t="s">
        <v>952</v>
      </c>
      <c r="AU10" t="s">
        <v>593</v>
      </c>
      <c r="CJ10" s="1"/>
      <c r="CK10" s="1"/>
      <c r="CL10" s="1"/>
      <c r="CM10" s="1"/>
      <c r="CN10" s="1"/>
      <c r="CO10" s="1"/>
      <c r="CW10" s="1"/>
      <c r="CX10" s="1"/>
      <c r="CY10" s="1"/>
    </row>
    <row r="11" spans="2:108" ht="13.5" customHeight="1" x14ac:dyDescent="0.2">
      <c r="B11" s="24" t="s">
        <v>280</v>
      </c>
      <c r="H11" s="21" t="s">
        <v>178</v>
      </c>
      <c r="J11" t="s">
        <v>159</v>
      </c>
      <c r="K11" s="26" t="s">
        <v>491</v>
      </c>
      <c r="M11" s="31"/>
      <c r="U11" s="28" t="s">
        <v>2796</v>
      </c>
      <c r="W11" t="s">
        <v>2780</v>
      </c>
      <c r="X11" t="s">
        <v>593</v>
      </c>
      <c r="AA11" t="s">
        <v>2767</v>
      </c>
      <c r="AU11" t="s">
        <v>593</v>
      </c>
      <c r="CO11" s="1"/>
      <c r="CP11" s="1"/>
      <c r="DD11" s="1"/>
    </row>
    <row r="12" spans="2:108" ht="13.5" customHeight="1" x14ac:dyDescent="0.2">
      <c r="B12" s="24" t="s">
        <v>2414</v>
      </c>
      <c r="H12" s="21" t="s">
        <v>1212</v>
      </c>
      <c r="J12" t="s">
        <v>3009</v>
      </c>
      <c r="K12" s="26" t="s">
        <v>710</v>
      </c>
      <c r="M12" s="31"/>
      <c r="U12" s="28" t="s">
        <v>3010</v>
      </c>
      <c r="W12" t="s">
        <v>2774</v>
      </c>
      <c r="X12" t="s">
        <v>593</v>
      </c>
      <c r="AA12" t="s">
        <v>2773</v>
      </c>
      <c r="CQ12" s="1"/>
      <c r="CR12" s="1"/>
    </row>
    <row r="13" spans="2:108" ht="13.5" customHeight="1" x14ac:dyDescent="0.2">
      <c r="B13" s="30"/>
      <c r="H13" s="21" t="s">
        <v>1213</v>
      </c>
      <c r="J13" t="s">
        <v>130</v>
      </c>
      <c r="K13" s="26" t="s">
        <v>3011</v>
      </c>
      <c r="M13" s="31"/>
      <c r="U13" s="28" t="s">
        <v>2812</v>
      </c>
      <c r="W13" t="s">
        <v>174</v>
      </c>
      <c r="X13" t="s">
        <v>593</v>
      </c>
      <c r="AA13" t="s">
        <v>2488</v>
      </c>
      <c r="CV13" s="1"/>
      <c r="CW13" s="1"/>
    </row>
    <row r="14" spans="2:108" ht="13.5" customHeight="1" x14ac:dyDescent="0.2">
      <c r="B14" s="30"/>
      <c r="H14" s="21" t="s">
        <v>455</v>
      </c>
      <c r="J14" t="s">
        <v>805</v>
      </c>
      <c r="K14" s="26" t="s">
        <v>158</v>
      </c>
      <c r="M14" s="31"/>
      <c r="U14" s="28" t="s">
        <v>2693</v>
      </c>
      <c r="X14" t="s">
        <v>593</v>
      </c>
      <c r="AA14" t="s">
        <v>2489</v>
      </c>
      <c r="CV14" s="1"/>
      <c r="CW14" s="1"/>
    </row>
    <row r="15" spans="2:108" ht="13.5" customHeight="1" x14ac:dyDescent="0.2">
      <c r="J15" t="s">
        <v>3012</v>
      </c>
      <c r="K15" s="26" t="s">
        <v>3013</v>
      </c>
      <c r="M15" s="31"/>
      <c r="U15" s="28" t="s">
        <v>3014</v>
      </c>
      <c r="X15" t="s">
        <v>593</v>
      </c>
      <c r="AA15" t="s">
        <v>2490</v>
      </c>
      <c r="CT15" s="1"/>
      <c r="CU15" s="1"/>
    </row>
    <row r="16" spans="2:108" ht="13.5" customHeight="1" x14ac:dyDescent="0.2">
      <c r="H16" s="21"/>
      <c r="J16" t="s">
        <v>153</v>
      </c>
      <c r="K16" s="26" t="s">
        <v>3015</v>
      </c>
      <c r="M16" s="31"/>
      <c r="U16" s="28" t="s">
        <v>2721</v>
      </c>
      <c r="X16" t="s">
        <v>593</v>
      </c>
      <c r="AA16" t="s">
        <v>2491</v>
      </c>
      <c r="CT16" s="1"/>
      <c r="CU16" s="1"/>
    </row>
    <row r="17" spans="2:126" ht="13.5" customHeight="1" x14ac:dyDescent="0.2">
      <c r="H17" s="21"/>
      <c r="J17" t="s">
        <v>229</v>
      </c>
      <c r="K17" s="26" t="s">
        <v>3016</v>
      </c>
      <c r="M17" s="31"/>
      <c r="U17" s="28" t="s">
        <v>2751</v>
      </c>
      <c r="X17" t="s">
        <v>593</v>
      </c>
      <c r="AA17" t="s">
        <v>2492</v>
      </c>
    </row>
    <row r="18" spans="2:126" ht="13.5" customHeight="1" x14ac:dyDescent="0.2">
      <c r="J18" t="s">
        <v>147</v>
      </c>
      <c r="K18" s="26" t="s">
        <v>3017</v>
      </c>
      <c r="M18" s="31"/>
      <c r="U18" s="28" t="s">
        <v>3018</v>
      </c>
      <c r="AA18" t="s">
        <v>2493</v>
      </c>
      <c r="AN18" s="22" t="s">
        <v>3019</v>
      </c>
      <c r="AP18" s="22" t="s">
        <v>3020</v>
      </c>
      <c r="AQ18" s="22"/>
      <c r="AZ18" s="3"/>
      <c r="BD18" s="3"/>
      <c r="BO18" s="22" t="s">
        <v>3021</v>
      </c>
      <c r="BS18" s="22" t="s">
        <v>3022</v>
      </c>
    </row>
    <row r="19" spans="2:126" ht="13.5" customHeight="1" x14ac:dyDescent="0.2">
      <c r="J19" t="s">
        <v>3023</v>
      </c>
      <c r="K19" s="26" t="s">
        <v>3024</v>
      </c>
      <c r="M19" s="31"/>
      <c r="U19" s="28" t="s">
        <v>2803</v>
      </c>
      <c r="AA19" t="s">
        <v>2802</v>
      </c>
      <c r="CY19" s="414">
        <v>2299072</v>
      </c>
      <c r="CZ19" s="414" t="s">
        <v>3025</v>
      </c>
      <c r="DA19" s="414" t="s">
        <v>3026</v>
      </c>
      <c r="DB19" s="418" t="s">
        <v>3027</v>
      </c>
      <c r="DC19" s="418"/>
      <c r="DD19" s="414" t="s">
        <v>3028</v>
      </c>
      <c r="DE19" s="414" t="s">
        <v>3029</v>
      </c>
    </row>
    <row r="20" spans="2:126" ht="13.5" customHeight="1" x14ac:dyDescent="0.2">
      <c r="J20" t="s">
        <v>3030</v>
      </c>
      <c r="K20" s="26" t="s">
        <v>283</v>
      </c>
      <c r="M20" s="31"/>
      <c r="U20" s="28" t="s">
        <v>2765</v>
      </c>
      <c r="AP20" s="32">
        <v>202300000000425</v>
      </c>
      <c r="AR20" s="32">
        <v>202300000000419</v>
      </c>
      <c r="AT20" s="32">
        <v>202300000000426</v>
      </c>
      <c r="AV20" s="32">
        <v>202300000000092</v>
      </c>
      <c r="AX20" s="32">
        <v>2018011001144</v>
      </c>
      <c r="AZ20" s="32">
        <v>202400000000081</v>
      </c>
      <c r="BB20" s="32">
        <v>202300000000418</v>
      </c>
      <c r="BD20" s="32">
        <v>202400000000164</v>
      </c>
      <c r="BF20" s="32">
        <v>202300000000245</v>
      </c>
      <c r="BH20" s="32">
        <v>202300000000391</v>
      </c>
      <c r="BJ20" s="32">
        <v>202300000000091</v>
      </c>
      <c r="BK20" t="s">
        <v>3031</v>
      </c>
      <c r="BL20" s="33">
        <v>202300000000455</v>
      </c>
      <c r="BO20" s="32" t="s">
        <v>31</v>
      </c>
      <c r="BP20" s="32" t="s">
        <v>3032</v>
      </c>
      <c r="BQ20" s="33" t="s">
        <v>2378</v>
      </c>
      <c r="BS20" s="34" t="s">
        <v>812</v>
      </c>
      <c r="BY20" s="34" t="s">
        <v>704</v>
      </c>
      <c r="CB20" s="34" t="s">
        <v>346</v>
      </c>
      <c r="CG20" s="34" t="s">
        <v>654</v>
      </c>
      <c r="CK20" s="34" t="s">
        <v>3033</v>
      </c>
      <c r="CQ20" s="35" t="s">
        <v>232</v>
      </c>
      <c r="CY20" s="34" t="s">
        <v>3034</v>
      </c>
      <c r="DF20" s="35" t="s">
        <v>187</v>
      </c>
      <c r="DN20" s="34" t="s">
        <v>694</v>
      </c>
      <c r="DO20" s="34" t="s">
        <v>682</v>
      </c>
      <c r="DQ20" s="35" t="s">
        <v>688</v>
      </c>
      <c r="DR20" s="35" t="s">
        <v>617</v>
      </c>
      <c r="DV20" t="s">
        <v>3031</v>
      </c>
    </row>
    <row r="21" spans="2:126" ht="13.5" customHeight="1" x14ac:dyDescent="0.2">
      <c r="J21" t="s">
        <v>3035</v>
      </c>
      <c r="K21" s="26" t="s">
        <v>228</v>
      </c>
      <c r="M21" s="31"/>
      <c r="W21" s="13" t="s">
        <v>2820</v>
      </c>
      <c r="X21" s="13" t="s">
        <v>2821</v>
      </c>
      <c r="Y21" s="13"/>
      <c r="AA21" s="13" t="s">
        <v>3036</v>
      </c>
      <c r="AE21" s="13" t="s">
        <v>3037</v>
      </c>
      <c r="AF21" s="13" t="s">
        <v>22</v>
      </c>
      <c r="AH21" s="13" t="s">
        <v>3036</v>
      </c>
      <c r="AI21" s="13" t="s">
        <v>3038</v>
      </c>
      <c r="AJ21" s="13" t="s">
        <v>2378</v>
      </c>
      <c r="AK21" s="13" t="s">
        <v>3039</v>
      </c>
      <c r="AL21" s="17"/>
      <c r="AN21" s="17" t="s">
        <v>3040</v>
      </c>
      <c r="AP21" s="4" t="s">
        <v>704</v>
      </c>
      <c r="AQ21" s="64"/>
      <c r="AR21" s="36" t="s">
        <v>346</v>
      </c>
      <c r="AT21" s="36" t="s">
        <v>812</v>
      </c>
      <c r="AV21" s="36" t="s">
        <v>694</v>
      </c>
      <c r="AX21" s="36" t="s">
        <v>654</v>
      </c>
      <c r="AZ21" s="36" t="s">
        <v>86</v>
      </c>
      <c r="BB21" s="36" t="s">
        <v>232</v>
      </c>
      <c r="BD21" s="36" t="s">
        <v>955</v>
      </c>
      <c r="BF21" s="37" t="s">
        <v>187</v>
      </c>
      <c r="BH21" s="38" t="s">
        <v>688</v>
      </c>
      <c r="BJ21" s="36" t="s">
        <v>682</v>
      </c>
      <c r="BK21" t="s">
        <v>3031</v>
      </c>
      <c r="BL21" s="103" t="s">
        <v>617</v>
      </c>
      <c r="BO21" t="s">
        <v>3041</v>
      </c>
      <c r="BP21">
        <v>2202007</v>
      </c>
      <c r="BQ21" t="s">
        <v>3042</v>
      </c>
      <c r="BS21" s="39" t="s">
        <v>3043</v>
      </c>
      <c r="BT21" s="39" t="s">
        <v>3044</v>
      </c>
      <c r="BU21" s="40" t="s">
        <v>3045</v>
      </c>
      <c r="BV21" s="40" t="s">
        <v>3046</v>
      </c>
      <c r="BW21" s="41" t="s">
        <v>3047</v>
      </c>
      <c r="BX21" s="41" t="s">
        <v>3048</v>
      </c>
      <c r="BY21" s="40" t="s">
        <v>3049</v>
      </c>
      <c r="BZ21" s="40" t="s">
        <v>740</v>
      </c>
      <c r="CA21" s="40" t="s">
        <v>3050</v>
      </c>
      <c r="CB21" s="40" t="s">
        <v>3051</v>
      </c>
      <c r="CC21" s="40" t="s">
        <v>3052</v>
      </c>
      <c r="CD21" s="40" t="s">
        <v>3053</v>
      </c>
      <c r="CE21" s="40" t="s">
        <v>3054</v>
      </c>
      <c r="CF21" s="40" t="s">
        <v>3055</v>
      </c>
      <c r="CG21" s="40" t="s">
        <v>3056</v>
      </c>
      <c r="CH21" s="40" t="s">
        <v>3057</v>
      </c>
      <c r="CI21" s="40" t="s">
        <v>3058</v>
      </c>
      <c r="CJ21" s="40" t="s">
        <v>3059</v>
      </c>
      <c r="CK21" s="40" t="s">
        <v>3060</v>
      </c>
      <c r="CL21" s="40" t="s">
        <v>3061</v>
      </c>
      <c r="CM21" s="40" t="s">
        <v>3062</v>
      </c>
      <c r="CN21" s="40" t="s">
        <v>3063</v>
      </c>
      <c r="CO21" s="40" t="s">
        <v>3064</v>
      </c>
      <c r="CP21" s="40" t="s">
        <v>3065</v>
      </c>
      <c r="CQ21" s="40" t="s">
        <v>3066</v>
      </c>
      <c r="CR21" s="40" t="s">
        <v>3067</v>
      </c>
      <c r="CS21" s="40" t="s">
        <v>3068</v>
      </c>
      <c r="CT21" s="40" t="s">
        <v>3069</v>
      </c>
      <c r="CU21" s="40" t="s">
        <v>3070</v>
      </c>
      <c r="CV21" s="40" t="s">
        <v>3071</v>
      </c>
      <c r="CW21" s="40" t="s">
        <v>3072</v>
      </c>
      <c r="CX21" s="40" t="s">
        <v>3073</v>
      </c>
      <c r="CY21" s="40" t="s">
        <v>3074</v>
      </c>
      <c r="CZ21" s="40" t="s">
        <v>3075</v>
      </c>
      <c r="DA21" s="40" t="s">
        <v>3076</v>
      </c>
      <c r="DB21" s="40" t="s">
        <v>3077</v>
      </c>
      <c r="DC21" s="40" t="s">
        <v>3078</v>
      </c>
      <c r="DD21" s="40" t="s">
        <v>3079</v>
      </c>
      <c r="DE21" s="40" t="s">
        <v>3080</v>
      </c>
      <c r="DF21" s="40" t="s">
        <v>3081</v>
      </c>
      <c r="DG21" s="40" t="s">
        <v>3082</v>
      </c>
      <c r="DH21" s="40" t="s">
        <v>3083</v>
      </c>
      <c r="DI21" s="40" t="s">
        <v>3084</v>
      </c>
      <c r="DJ21" s="40" t="s">
        <v>3085</v>
      </c>
      <c r="DK21" s="40" t="s">
        <v>3086</v>
      </c>
      <c r="DL21" s="40" t="s">
        <v>3087</v>
      </c>
      <c r="DM21" s="40" t="s">
        <v>3088</v>
      </c>
      <c r="DN21" s="40" t="s">
        <v>3089</v>
      </c>
      <c r="DO21" s="41" t="s">
        <v>3090</v>
      </c>
      <c r="DP21" s="41" t="s">
        <v>3091</v>
      </c>
      <c r="DQ21" s="46" t="s">
        <v>3092</v>
      </c>
      <c r="DR21" s="46" t="s">
        <v>3093</v>
      </c>
      <c r="DS21" s="46" t="s">
        <v>3094</v>
      </c>
      <c r="DT21" s="46" t="s">
        <v>3095</v>
      </c>
      <c r="DU21" s="46" t="s">
        <v>3096</v>
      </c>
      <c r="DV21" t="s">
        <v>3031</v>
      </c>
    </row>
    <row r="22" spans="2:126" ht="13.5" customHeight="1" x14ac:dyDescent="0.2">
      <c r="J22" t="s">
        <v>126</v>
      </c>
      <c r="K22" s="26" t="s">
        <v>2327</v>
      </c>
      <c r="M22" s="31"/>
      <c r="W22" t="s">
        <v>1068</v>
      </c>
      <c r="X22" t="s">
        <v>2482</v>
      </c>
      <c r="Y22" t="s">
        <v>1068</v>
      </c>
      <c r="AA22" t="s">
        <v>232</v>
      </c>
      <c r="AF22" s="4"/>
      <c r="AH22" t="s">
        <v>232</v>
      </c>
      <c r="AI22" t="s">
        <v>2443</v>
      </c>
      <c r="AJ22" s="5">
        <v>202300000000418</v>
      </c>
      <c r="AK22" t="s">
        <v>3097</v>
      </c>
      <c r="AL22" t="s">
        <v>3098</v>
      </c>
      <c r="AN22" s="4"/>
      <c r="AP22" t="s">
        <v>790</v>
      </c>
      <c r="AQ22" t="s">
        <v>3099</v>
      </c>
      <c r="AR22" t="s">
        <v>3100</v>
      </c>
      <c r="AS22" t="s">
        <v>3101</v>
      </c>
      <c r="AT22" t="s">
        <v>814</v>
      </c>
      <c r="AU22" t="s">
        <v>3102</v>
      </c>
      <c r="AV22" t="s">
        <v>3103</v>
      </c>
      <c r="AW22" t="s">
        <v>3104</v>
      </c>
      <c r="AX22" t="s">
        <v>656</v>
      </c>
      <c r="AY22" t="s">
        <v>3105</v>
      </c>
      <c r="AZ22" t="s">
        <v>3106</v>
      </c>
      <c r="BA22" t="s">
        <v>3107</v>
      </c>
      <c r="BB22" t="s">
        <v>233</v>
      </c>
      <c r="BC22" t="s">
        <v>3108</v>
      </c>
      <c r="BD22" t="s">
        <v>3109</v>
      </c>
      <c r="BE22" t="s">
        <v>2500</v>
      </c>
      <c r="BF22" t="s">
        <v>3110</v>
      </c>
      <c r="BG22" t="s">
        <v>3111</v>
      </c>
      <c r="BH22" s="42" t="s">
        <v>689</v>
      </c>
      <c r="BI22" t="s">
        <v>3112</v>
      </c>
      <c r="BJ22" t="s">
        <v>684</v>
      </c>
      <c r="BK22" t="s">
        <v>3113</v>
      </c>
      <c r="BL22" s="98" t="s">
        <v>3114</v>
      </c>
      <c r="BM22" t="s">
        <v>3115</v>
      </c>
      <c r="BN22" t="s">
        <v>593</v>
      </c>
      <c r="BO22" t="s">
        <v>656</v>
      </c>
      <c r="BP22">
        <v>2202008</v>
      </c>
      <c r="BQ22" t="s">
        <v>3042</v>
      </c>
      <c r="BS22" s="1" t="s">
        <v>3116</v>
      </c>
      <c r="BT22" s="1" t="s">
        <v>815</v>
      </c>
      <c r="BU22" s="1" t="s">
        <v>822</v>
      </c>
      <c r="BV22" s="1" t="s">
        <v>850</v>
      </c>
      <c r="BW22" s="1" t="s">
        <v>835</v>
      </c>
      <c r="BX22" s="1" t="s">
        <v>825</v>
      </c>
      <c r="BY22" t="s">
        <v>3117</v>
      </c>
      <c r="BZ22" t="s">
        <v>706</v>
      </c>
      <c r="CA22" t="s">
        <v>3118</v>
      </c>
      <c r="CB22" t="s">
        <v>379</v>
      </c>
      <c r="CC22" t="s">
        <v>349</v>
      </c>
      <c r="CD22" t="s">
        <v>3119</v>
      </c>
      <c r="CE22" t="s">
        <v>369</v>
      </c>
      <c r="CF22" t="s">
        <v>3120</v>
      </c>
      <c r="CG22" t="s">
        <v>3121</v>
      </c>
      <c r="CH22" t="s">
        <v>639</v>
      </c>
      <c r="CI22" t="s">
        <v>653</v>
      </c>
      <c r="CJ22" t="s">
        <v>650</v>
      </c>
      <c r="CK22" t="s">
        <v>3122</v>
      </c>
      <c r="CL22" t="s">
        <v>89</v>
      </c>
      <c r="CM22" t="s">
        <v>3123</v>
      </c>
      <c r="CN22" t="s">
        <v>3124</v>
      </c>
      <c r="CO22" t="s">
        <v>132</v>
      </c>
      <c r="CP22" t="s">
        <v>149</v>
      </c>
      <c r="CQ22" t="s">
        <v>234</v>
      </c>
      <c r="CR22" s="1" t="s">
        <v>430</v>
      </c>
      <c r="CS22" s="1" t="s">
        <v>463</v>
      </c>
      <c r="CT22" t="s">
        <v>3125</v>
      </c>
      <c r="CU22" t="s">
        <v>444</v>
      </c>
      <c r="CV22" t="s">
        <v>438</v>
      </c>
      <c r="CW22" t="s">
        <v>481</v>
      </c>
      <c r="CX22" t="s">
        <v>560</v>
      </c>
      <c r="CY22" t="s">
        <v>3126</v>
      </c>
      <c r="CZ22" t="s">
        <v>3127</v>
      </c>
      <c r="DA22" t="s">
        <v>3116</v>
      </c>
      <c r="DB22" t="s">
        <v>1052</v>
      </c>
      <c r="DC22" t="s">
        <v>1071</v>
      </c>
      <c r="DD22" t="s">
        <v>823</v>
      </c>
      <c r="DE22" t="s">
        <v>822</v>
      </c>
      <c r="DF22" t="s">
        <v>3116</v>
      </c>
      <c r="DG22" t="s">
        <v>3128</v>
      </c>
      <c r="DH22" t="s">
        <v>544</v>
      </c>
      <c r="DI22" t="s">
        <v>540</v>
      </c>
      <c r="DJ22" t="s">
        <v>272</v>
      </c>
      <c r="DK22" t="s">
        <v>3129</v>
      </c>
      <c r="DL22" t="s">
        <v>3130</v>
      </c>
      <c r="DM22" t="s">
        <v>3131</v>
      </c>
      <c r="DN22" t="s">
        <v>697</v>
      </c>
      <c r="DO22" s="43" t="s">
        <v>3132</v>
      </c>
      <c r="DP22" s="43" t="s">
        <v>3133</v>
      </c>
      <c r="DQ22" s="1" t="s">
        <v>690</v>
      </c>
      <c r="DR22" s="1" t="s">
        <v>623</v>
      </c>
      <c r="DS22" s="1" t="s">
        <v>651</v>
      </c>
      <c r="DT22" s="1" t="s">
        <v>653</v>
      </c>
      <c r="DU22" s="1" t="s">
        <v>3134</v>
      </c>
      <c r="DV22" t="s">
        <v>3031</v>
      </c>
    </row>
    <row r="23" spans="2:126" ht="13.5" customHeight="1" x14ac:dyDescent="0.2">
      <c r="J23" t="s">
        <v>3135</v>
      </c>
      <c r="K23" s="26" t="s">
        <v>146</v>
      </c>
      <c r="M23" s="31"/>
      <c r="W23" t="s">
        <v>2</v>
      </c>
      <c r="X23" t="s">
        <v>2453</v>
      </c>
      <c r="Y23" t="s">
        <v>2</v>
      </c>
      <c r="AA23" t="s">
        <v>187</v>
      </c>
      <c r="AF23" s="4"/>
      <c r="AH23" t="s">
        <v>187</v>
      </c>
      <c r="AI23" t="s">
        <v>2417</v>
      </c>
      <c r="AJ23" s="5">
        <v>202300000000245</v>
      </c>
      <c r="AK23" t="s">
        <v>3136</v>
      </c>
      <c r="AL23" t="s">
        <v>3137</v>
      </c>
      <c r="AN23" s="4"/>
      <c r="AP23" t="s">
        <v>3138</v>
      </c>
      <c r="AQ23" t="s">
        <v>3139</v>
      </c>
      <c r="AR23" t="s">
        <v>372</v>
      </c>
      <c r="AS23" t="s">
        <v>3140</v>
      </c>
      <c r="AT23" t="s">
        <v>3141</v>
      </c>
      <c r="AU23" t="s">
        <v>3142</v>
      </c>
      <c r="AV23" t="s">
        <v>593</v>
      </c>
      <c r="AX23" t="s">
        <v>3041</v>
      </c>
      <c r="AZ23" t="s">
        <v>462</v>
      </c>
      <c r="BA23" t="s">
        <v>3143</v>
      </c>
      <c r="BB23" t="s">
        <v>429</v>
      </c>
      <c r="BC23" t="s">
        <v>3144</v>
      </c>
      <c r="BD23" t="s">
        <v>3145</v>
      </c>
      <c r="BE23" t="s">
        <v>2179</v>
      </c>
      <c r="BF23" t="s">
        <v>224</v>
      </c>
      <c r="BG23" t="s">
        <v>3146</v>
      </c>
      <c r="BH23" t="s">
        <v>593</v>
      </c>
      <c r="BJ23" t="s">
        <v>3147</v>
      </c>
      <c r="BK23" t="s">
        <v>3148</v>
      </c>
      <c r="BL23" s="99" t="s">
        <v>3149</v>
      </c>
      <c r="BM23" t="s">
        <v>3150</v>
      </c>
      <c r="BO23" t="s">
        <v>3151</v>
      </c>
      <c r="BP23">
        <v>2202047</v>
      </c>
      <c r="BQ23" t="s">
        <v>3042</v>
      </c>
      <c r="BS23" s="1" t="s">
        <v>820</v>
      </c>
      <c r="BT23" t="s">
        <v>3152</v>
      </c>
      <c r="BU23" s="1" t="s">
        <v>823</v>
      </c>
      <c r="BV23" s="1" t="s">
        <v>851</v>
      </c>
      <c r="BW23" s="1" t="s">
        <v>845</v>
      </c>
      <c r="BX23" s="1" t="s">
        <v>833</v>
      </c>
      <c r="BY23" t="s">
        <v>778</v>
      </c>
      <c r="BZ23" t="s">
        <v>3153</v>
      </c>
      <c r="CA23" t="s">
        <v>802</v>
      </c>
      <c r="CB23" t="s">
        <v>375</v>
      </c>
      <c r="CC23" t="s">
        <v>3154</v>
      </c>
      <c r="CD23" t="s">
        <v>530</v>
      </c>
      <c r="CE23" t="s">
        <v>3155</v>
      </c>
      <c r="CF23" t="s">
        <v>3156</v>
      </c>
      <c r="CG23" t="s">
        <v>3157</v>
      </c>
      <c r="CH23" t="s">
        <v>681</v>
      </c>
      <c r="CI23" t="s">
        <v>593</v>
      </c>
      <c r="CJ23" t="s">
        <v>651</v>
      </c>
      <c r="CK23" t="s">
        <v>3158</v>
      </c>
      <c r="CL23" t="s">
        <v>3159</v>
      </c>
      <c r="CM23" t="s">
        <v>166</v>
      </c>
      <c r="CN23" t="s">
        <v>171</v>
      </c>
      <c r="CO23" t="s">
        <v>141</v>
      </c>
      <c r="CP23" t="s">
        <v>3160</v>
      </c>
      <c r="CQ23" t="s">
        <v>3161</v>
      </c>
      <c r="CR23" s="1" t="s">
        <v>558</v>
      </c>
      <c r="CS23" s="1" t="s">
        <v>477</v>
      </c>
      <c r="CT23" t="s">
        <v>3162</v>
      </c>
      <c r="CU23" t="s">
        <v>3163</v>
      </c>
      <c r="CV23" t="s">
        <v>450</v>
      </c>
      <c r="CW23" t="s">
        <v>484</v>
      </c>
      <c r="CX23" t="s">
        <v>3164</v>
      </c>
      <c r="CY23" t="s">
        <v>3165</v>
      </c>
      <c r="CZ23" t="s">
        <v>3166</v>
      </c>
      <c r="DA23" t="s">
        <v>3167</v>
      </c>
      <c r="DB23" t="s">
        <v>1063</v>
      </c>
      <c r="DC23" t="s">
        <v>1079</v>
      </c>
      <c r="DD23" t="s">
        <v>3168</v>
      </c>
      <c r="DE23" t="s">
        <v>3169</v>
      </c>
      <c r="DF23" t="s">
        <v>820</v>
      </c>
      <c r="DG23" t="s">
        <v>225</v>
      </c>
      <c r="DH23" t="s">
        <v>3170</v>
      </c>
      <c r="DI23" t="s">
        <v>3171</v>
      </c>
      <c r="DJ23" t="s">
        <v>190</v>
      </c>
      <c r="DK23" t="s">
        <v>3172</v>
      </c>
      <c r="DL23" t="s">
        <v>3173</v>
      </c>
      <c r="DM23" t="s">
        <v>3174</v>
      </c>
      <c r="DN23" t="s">
        <v>695</v>
      </c>
      <c r="DO23" s="1" t="s">
        <v>3175</v>
      </c>
      <c r="DP23" s="1" t="s">
        <v>3176</v>
      </c>
      <c r="DQ23" s="1" t="s">
        <v>691</v>
      </c>
      <c r="DR23" s="1" t="s">
        <v>636</v>
      </c>
      <c r="DS23" s="1" t="s">
        <v>650</v>
      </c>
      <c r="DT23" s="1"/>
      <c r="DU23" s="1" t="s">
        <v>3177</v>
      </c>
      <c r="DV23" t="s">
        <v>3031</v>
      </c>
    </row>
    <row r="24" spans="2:126" ht="13.5" customHeight="1" x14ac:dyDescent="0.2">
      <c r="B24" t="s">
        <v>3178</v>
      </c>
      <c r="J24" t="s">
        <v>3179</v>
      </c>
      <c r="K24" s="26" t="s">
        <v>596</v>
      </c>
      <c r="M24" s="31"/>
      <c r="W24" t="s">
        <v>1093</v>
      </c>
      <c r="X24" t="s">
        <v>2483</v>
      </c>
      <c r="Y24" t="s">
        <v>1093</v>
      </c>
      <c r="AA24" t="s">
        <v>346</v>
      </c>
      <c r="AF24" s="4"/>
      <c r="AH24" t="s">
        <v>346</v>
      </c>
      <c r="AI24" t="s">
        <v>3180</v>
      </c>
      <c r="AJ24" s="5">
        <v>202300000000419</v>
      </c>
      <c r="AK24" t="s">
        <v>3181</v>
      </c>
      <c r="AL24" t="s">
        <v>3182</v>
      </c>
      <c r="AN24" s="4"/>
      <c r="AP24" t="s">
        <v>705</v>
      </c>
      <c r="AQ24" t="s">
        <v>3183</v>
      </c>
      <c r="AR24" t="s">
        <v>3184</v>
      </c>
      <c r="AS24" t="s">
        <v>3185</v>
      </c>
      <c r="AT24" t="s">
        <v>824</v>
      </c>
      <c r="AU24" t="s">
        <v>3186</v>
      </c>
      <c r="AV24" t="s">
        <v>593</v>
      </c>
      <c r="AX24" t="s">
        <v>3151</v>
      </c>
      <c r="AZ24" t="s">
        <v>3187</v>
      </c>
      <c r="BA24" t="s">
        <v>3188</v>
      </c>
      <c r="BB24" t="s">
        <v>462</v>
      </c>
      <c r="BC24" t="s">
        <v>3189</v>
      </c>
      <c r="BD24" t="s">
        <v>976</v>
      </c>
      <c r="BE24" t="s">
        <v>2501</v>
      </c>
      <c r="BF24" t="s">
        <v>3190</v>
      </c>
      <c r="BG24" t="s">
        <v>3191</v>
      </c>
      <c r="BH24" t="s">
        <v>593</v>
      </c>
      <c r="BK24" t="s">
        <v>3031</v>
      </c>
      <c r="BL24" s="98" t="s">
        <v>3192</v>
      </c>
      <c r="BM24" t="s">
        <v>3193</v>
      </c>
      <c r="BO24" t="s">
        <v>3194</v>
      </c>
      <c r="BP24">
        <v>2202048</v>
      </c>
      <c r="BQ24" t="s">
        <v>3042</v>
      </c>
      <c r="BV24" s="1" t="s">
        <v>852</v>
      </c>
      <c r="BY24" t="s">
        <v>3195</v>
      </c>
      <c r="BZ24" t="s">
        <v>3196</v>
      </c>
      <c r="CA24" t="s">
        <v>791</v>
      </c>
      <c r="CB24" t="s">
        <v>373</v>
      </c>
      <c r="CC24" t="s">
        <v>3197</v>
      </c>
      <c r="CD24" t="s">
        <v>3198</v>
      </c>
      <c r="CE24" t="s">
        <v>593</v>
      </c>
      <c r="CF24" t="s">
        <v>3199</v>
      </c>
      <c r="CG24" t="s">
        <v>3200</v>
      </c>
      <c r="CH24" t="s">
        <v>3201</v>
      </c>
      <c r="CI24" t="s">
        <v>593</v>
      </c>
      <c r="CL24" t="s">
        <v>3202</v>
      </c>
      <c r="CM24" t="s">
        <v>3203</v>
      </c>
      <c r="CO24" t="s">
        <v>3204</v>
      </c>
      <c r="CP24" t="s">
        <v>156</v>
      </c>
      <c r="CQ24" t="s">
        <v>593</v>
      </c>
      <c r="CT24" t="s">
        <v>489</v>
      </c>
      <c r="CU24" t="s">
        <v>3205</v>
      </c>
      <c r="CV24" t="s">
        <v>495</v>
      </c>
      <c r="CW24" t="s">
        <v>593</v>
      </c>
      <c r="CZ24" t="s">
        <v>3206</v>
      </c>
      <c r="DB24" t="s">
        <v>3207</v>
      </c>
      <c r="DC24" t="s">
        <v>1096</v>
      </c>
      <c r="DD24" t="s">
        <v>3208</v>
      </c>
      <c r="DE24" t="s">
        <v>823</v>
      </c>
      <c r="DG24" t="s">
        <v>3209</v>
      </c>
      <c r="DJ24" t="s">
        <v>549</v>
      </c>
      <c r="DK24" t="s">
        <v>3210</v>
      </c>
      <c r="DL24" t="s">
        <v>593</v>
      </c>
      <c r="DM24" t="s">
        <v>3211</v>
      </c>
      <c r="DN24" t="s">
        <v>593</v>
      </c>
      <c r="DO24" t="s">
        <v>685</v>
      </c>
      <c r="DP24" t="s">
        <v>3212</v>
      </c>
      <c r="DQ24" t="s">
        <v>593</v>
      </c>
      <c r="DR24" t="s">
        <v>3213</v>
      </c>
      <c r="DS24" t="s">
        <v>593</v>
      </c>
      <c r="DU24" t="s">
        <v>680</v>
      </c>
      <c r="DV24" t="s">
        <v>3031</v>
      </c>
    </row>
    <row r="25" spans="2:126" ht="13.5" customHeight="1" x14ac:dyDescent="0.2">
      <c r="B25" t="s">
        <v>1068</v>
      </c>
      <c r="J25" t="s">
        <v>3214</v>
      </c>
      <c r="K25" s="26" t="s">
        <v>3215</v>
      </c>
      <c r="M25" s="31"/>
      <c r="W25" t="s">
        <v>1106</v>
      </c>
      <c r="X25" t="s">
        <v>2484</v>
      </c>
      <c r="Y25" t="s">
        <v>1106</v>
      </c>
      <c r="AA25" t="s">
        <v>3216</v>
      </c>
      <c r="AF25" s="4"/>
      <c r="AH25" s="3" t="s">
        <v>86</v>
      </c>
      <c r="AI25" s="3" t="s">
        <v>3217</v>
      </c>
      <c r="AJ25" s="416">
        <v>202400000000081</v>
      </c>
      <c r="AK25" s="3" t="s">
        <v>3218</v>
      </c>
      <c r="AL25" s="3" t="s">
        <v>3219</v>
      </c>
      <c r="AN25" s="4"/>
      <c r="AR25" t="s">
        <v>348</v>
      </c>
      <c r="AS25" t="s">
        <v>3220</v>
      </c>
      <c r="AT25" t="s">
        <v>834</v>
      </c>
      <c r="AU25" t="s">
        <v>3221</v>
      </c>
      <c r="AV25" t="s">
        <v>593</v>
      </c>
      <c r="AX25" t="s">
        <v>3194</v>
      </c>
      <c r="AZ25" t="s">
        <v>123</v>
      </c>
      <c r="BA25" t="s">
        <v>3222</v>
      </c>
      <c r="BB25" t="s">
        <v>3223</v>
      </c>
      <c r="BC25" t="s">
        <v>3224</v>
      </c>
      <c r="BD25" t="s">
        <v>3225</v>
      </c>
      <c r="BE25" t="s">
        <v>3226</v>
      </c>
      <c r="BF25" t="s">
        <v>3227</v>
      </c>
      <c r="BG25" t="s">
        <v>3228</v>
      </c>
      <c r="BH25" t="s">
        <v>593</v>
      </c>
      <c r="BK25" t="s">
        <v>3031</v>
      </c>
      <c r="BL25" s="105" t="s">
        <v>3229</v>
      </c>
      <c r="BM25" t="s">
        <v>3230</v>
      </c>
      <c r="BO25" t="s">
        <v>3103</v>
      </c>
      <c r="BP25">
        <v>2202030</v>
      </c>
      <c r="BQ25" t="s">
        <v>3231</v>
      </c>
      <c r="BY25" t="s">
        <v>593</v>
      </c>
      <c r="BZ25" t="s">
        <v>754</v>
      </c>
      <c r="CA25" t="s">
        <v>3232</v>
      </c>
      <c r="CB25" t="s">
        <v>377</v>
      </c>
      <c r="CC25" t="s">
        <v>3233</v>
      </c>
      <c r="CD25" t="s">
        <v>3234</v>
      </c>
      <c r="CE25" t="s">
        <v>593</v>
      </c>
      <c r="CF25" t="s">
        <v>3235</v>
      </c>
      <c r="CG25" t="s">
        <v>3236</v>
      </c>
      <c r="CH25" t="s">
        <v>3237</v>
      </c>
      <c r="CI25" t="s">
        <v>593</v>
      </c>
      <c r="CM25" t="s">
        <v>593</v>
      </c>
      <c r="CO25" t="s">
        <v>593</v>
      </c>
      <c r="CP25" t="s">
        <v>593</v>
      </c>
      <c r="CV25" t="s">
        <v>461</v>
      </c>
      <c r="CW25" t="s">
        <v>593</v>
      </c>
      <c r="CZ25" t="s">
        <v>3238</v>
      </c>
      <c r="DB25" t="s">
        <v>1108</v>
      </c>
      <c r="DC25" t="s">
        <v>986</v>
      </c>
      <c r="DD25" t="s">
        <v>593</v>
      </c>
      <c r="DE25" t="s">
        <v>3164</v>
      </c>
      <c r="DJ25" t="s">
        <v>245</v>
      </c>
      <c r="DK25" t="s">
        <v>593</v>
      </c>
      <c r="DL25" t="s">
        <v>593</v>
      </c>
      <c r="DN25" t="s">
        <v>593</v>
      </c>
      <c r="DO25" t="s">
        <v>687</v>
      </c>
      <c r="DP25" t="s">
        <v>3239</v>
      </c>
      <c r="DQ25" t="s">
        <v>593</v>
      </c>
      <c r="DR25" t="s">
        <v>645</v>
      </c>
      <c r="DS25" t="s">
        <v>593</v>
      </c>
      <c r="DU25" t="s">
        <v>3240</v>
      </c>
      <c r="DV25" t="s">
        <v>3031</v>
      </c>
    </row>
    <row r="26" spans="2:126" ht="13.5" customHeight="1" x14ac:dyDescent="0.2">
      <c r="B26" t="s">
        <v>2</v>
      </c>
      <c r="J26" t="s">
        <v>168</v>
      </c>
      <c r="K26" s="26" t="s">
        <v>515</v>
      </c>
      <c r="M26" s="31"/>
      <c r="W26" t="s">
        <v>1036</v>
      </c>
      <c r="X26" t="s">
        <v>2485</v>
      </c>
      <c r="Y26" t="s">
        <v>1036</v>
      </c>
      <c r="AA26" t="s">
        <v>812</v>
      </c>
      <c r="AF26" s="4"/>
      <c r="AH26" t="s">
        <v>812</v>
      </c>
      <c r="AI26" t="s">
        <v>3241</v>
      </c>
      <c r="AJ26" s="5">
        <v>202300000000426</v>
      </c>
      <c r="AK26" t="s">
        <v>3242</v>
      </c>
      <c r="AL26" t="s">
        <v>3243</v>
      </c>
      <c r="AR26" t="s">
        <v>3244</v>
      </c>
      <c r="AS26" t="s">
        <v>3245</v>
      </c>
      <c r="AT26" t="s">
        <v>821</v>
      </c>
      <c r="AU26" t="s">
        <v>3246</v>
      </c>
      <c r="AV26" t="s">
        <v>593</v>
      </c>
      <c r="AZ26" t="s">
        <v>3247</v>
      </c>
      <c r="BA26" t="s">
        <v>3248</v>
      </c>
      <c r="BB26" t="s">
        <v>3249</v>
      </c>
      <c r="BC26" t="s">
        <v>3250</v>
      </c>
      <c r="BD26" t="s">
        <v>3251</v>
      </c>
      <c r="BE26" t="s">
        <v>2502</v>
      </c>
      <c r="BF26" t="s">
        <v>3252</v>
      </c>
      <c r="BG26" t="s">
        <v>3253</v>
      </c>
      <c r="BH26" t="s">
        <v>593</v>
      </c>
      <c r="BK26" t="s">
        <v>3031</v>
      </c>
      <c r="BO26" t="s">
        <v>3147</v>
      </c>
      <c r="BP26">
        <v>2202059</v>
      </c>
      <c r="BQ26" t="s">
        <v>3231</v>
      </c>
      <c r="BY26" t="s">
        <v>593</v>
      </c>
      <c r="BZ26" t="s">
        <v>719</v>
      </c>
      <c r="CA26" t="s">
        <v>593</v>
      </c>
      <c r="CC26" t="s">
        <v>546</v>
      </c>
      <c r="CD26" t="s">
        <v>3254</v>
      </c>
      <c r="CE26" t="s">
        <v>593</v>
      </c>
      <c r="CG26" t="s">
        <v>3255</v>
      </c>
      <c r="CH26" t="s">
        <v>669</v>
      </c>
      <c r="CI26" t="s">
        <v>593</v>
      </c>
      <c r="CO26" t="s">
        <v>593</v>
      </c>
      <c r="CP26" t="s">
        <v>593</v>
      </c>
      <c r="CV26" t="s">
        <v>460</v>
      </c>
      <c r="CW26" t="s">
        <v>593</v>
      </c>
      <c r="DC26" t="s">
        <v>3256</v>
      </c>
      <c r="DD26" t="s">
        <v>593</v>
      </c>
      <c r="DE26" t="s">
        <v>593</v>
      </c>
      <c r="DJ26" t="s">
        <v>591</v>
      </c>
      <c r="DK26" t="s">
        <v>593</v>
      </c>
      <c r="DL26" t="s">
        <v>593</v>
      </c>
      <c r="DP26" t="s">
        <v>3257</v>
      </c>
      <c r="DQ26" t="s">
        <v>593</v>
      </c>
      <c r="DR26" t="s">
        <v>620</v>
      </c>
      <c r="DS26" t="s">
        <v>593</v>
      </c>
      <c r="DU26" t="s">
        <v>3258</v>
      </c>
      <c r="DV26" t="s">
        <v>3031</v>
      </c>
    </row>
    <row r="27" spans="2:126" ht="13.5" customHeight="1" x14ac:dyDescent="0.2">
      <c r="B27" t="s">
        <v>1093</v>
      </c>
      <c r="J27" t="s">
        <v>3259</v>
      </c>
      <c r="K27" s="26" t="s">
        <v>401</v>
      </c>
      <c r="M27" s="31"/>
      <c r="W27" t="s">
        <v>589</v>
      </c>
      <c r="X27" t="s">
        <v>2486</v>
      </c>
      <c r="Y27" t="s">
        <v>589</v>
      </c>
      <c r="AA27" t="s">
        <v>688</v>
      </c>
      <c r="AF27" s="4"/>
      <c r="AH27" t="s">
        <v>688</v>
      </c>
      <c r="AI27" t="s">
        <v>3260</v>
      </c>
      <c r="AJ27" s="5">
        <v>202300000000391</v>
      </c>
      <c r="AK27" t="s">
        <v>3261</v>
      </c>
      <c r="AL27" t="s">
        <v>3262</v>
      </c>
      <c r="AR27" t="s">
        <v>593</v>
      </c>
      <c r="AT27" t="s">
        <v>849</v>
      </c>
      <c r="AU27" t="s">
        <v>3263</v>
      </c>
      <c r="AV27" t="s">
        <v>593</v>
      </c>
      <c r="AX27" s="62" t="s">
        <v>3264</v>
      </c>
      <c r="AY27" t="s">
        <v>3265</v>
      </c>
      <c r="AZ27" t="s">
        <v>834</v>
      </c>
      <c r="BA27" t="s">
        <v>3266</v>
      </c>
      <c r="BB27" t="s">
        <v>3267</v>
      </c>
      <c r="BC27" t="s">
        <v>3268</v>
      </c>
      <c r="BD27" t="s">
        <v>3269</v>
      </c>
      <c r="BE27" t="s">
        <v>3270</v>
      </c>
      <c r="BF27" t="s">
        <v>3271</v>
      </c>
      <c r="BG27" t="s">
        <v>3272</v>
      </c>
      <c r="BH27" t="s">
        <v>593</v>
      </c>
      <c r="BK27" t="s">
        <v>3031</v>
      </c>
      <c r="BO27" t="s">
        <v>3103</v>
      </c>
      <c r="BP27">
        <v>2202030</v>
      </c>
      <c r="BQ27" t="s">
        <v>3273</v>
      </c>
      <c r="BY27" t="s">
        <v>593</v>
      </c>
      <c r="BZ27" t="s">
        <v>761</v>
      </c>
      <c r="CA27" t="s">
        <v>593</v>
      </c>
      <c r="CC27" t="s">
        <v>365</v>
      </c>
      <c r="CE27" t="s">
        <v>593</v>
      </c>
      <c r="CG27" t="s">
        <v>646</v>
      </c>
      <c r="CH27" t="s">
        <v>671</v>
      </c>
      <c r="CI27" t="s">
        <v>593</v>
      </c>
      <c r="CO27" t="s">
        <v>593</v>
      </c>
      <c r="CP27" t="s">
        <v>593</v>
      </c>
      <c r="CV27" t="s">
        <v>512</v>
      </c>
      <c r="CW27" t="s">
        <v>593</v>
      </c>
      <c r="DC27" t="s">
        <v>593</v>
      </c>
      <c r="DD27" t="s">
        <v>593</v>
      </c>
      <c r="DE27" t="s">
        <v>593</v>
      </c>
      <c r="DK27" t="s">
        <v>593</v>
      </c>
      <c r="DL27" t="s">
        <v>593</v>
      </c>
      <c r="DQ27" t="s">
        <v>593</v>
      </c>
      <c r="DR27" t="s">
        <v>3274</v>
      </c>
      <c r="DS27" t="s">
        <v>593</v>
      </c>
      <c r="DU27" t="s">
        <v>662</v>
      </c>
      <c r="DV27" t="s">
        <v>3031</v>
      </c>
    </row>
    <row r="28" spans="2:126" ht="13.5" customHeight="1" x14ac:dyDescent="0.2">
      <c r="B28" t="s">
        <v>1106</v>
      </c>
      <c r="J28" t="s">
        <v>3275</v>
      </c>
      <c r="K28" s="26" t="s">
        <v>96</v>
      </c>
      <c r="M28" s="31"/>
      <c r="W28" t="s">
        <v>808</v>
      </c>
      <c r="X28" t="s">
        <v>2487</v>
      </c>
      <c r="Y28" t="s">
        <v>808</v>
      </c>
      <c r="AA28" t="s">
        <v>654</v>
      </c>
      <c r="AF28" s="4"/>
      <c r="AH28" t="s">
        <v>654</v>
      </c>
      <c r="AI28" t="s">
        <v>3276</v>
      </c>
      <c r="AJ28" s="5">
        <v>2018011001144</v>
      </c>
      <c r="AK28" t="s">
        <v>3277</v>
      </c>
      <c r="AL28" t="s">
        <v>3278</v>
      </c>
      <c r="AR28" t="s">
        <v>593</v>
      </c>
      <c r="AT28" t="s">
        <v>593</v>
      </c>
      <c r="AV28" t="s">
        <v>593</v>
      </c>
      <c r="AX28" s="62" t="s">
        <v>3194</v>
      </c>
      <c r="AY28" t="s">
        <v>3279</v>
      </c>
      <c r="BA28" s="417" t="s">
        <v>3280</v>
      </c>
      <c r="BB28" t="s">
        <v>3281</v>
      </c>
      <c r="BC28" t="s">
        <v>3282</v>
      </c>
      <c r="BD28" t="s">
        <v>834</v>
      </c>
      <c r="BE28" t="s">
        <v>3283</v>
      </c>
      <c r="BF28" t="s">
        <v>3284</v>
      </c>
      <c r="BG28" t="s">
        <v>3285</v>
      </c>
      <c r="BH28" t="s">
        <v>593</v>
      </c>
      <c r="BK28" t="s">
        <v>3031</v>
      </c>
      <c r="BO28" t="s">
        <v>3110</v>
      </c>
      <c r="BP28">
        <v>2201005</v>
      </c>
      <c r="BQ28" t="s">
        <v>3286</v>
      </c>
      <c r="CA28" t="s">
        <v>593</v>
      </c>
      <c r="CC28" t="s">
        <v>364</v>
      </c>
      <c r="CE28" t="s">
        <v>593</v>
      </c>
      <c r="CG28" t="s">
        <v>622</v>
      </c>
      <c r="CH28" t="s">
        <v>3287</v>
      </c>
      <c r="CI28" t="s">
        <v>593</v>
      </c>
      <c r="CV28" t="s">
        <v>520</v>
      </c>
      <c r="CW28" t="s">
        <v>593</v>
      </c>
      <c r="DC28" t="s">
        <v>593</v>
      </c>
      <c r="DD28" t="s">
        <v>593</v>
      </c>
      <c r="DK28" t="s">
        <v>593</v>
      </c>
      <c r="DL28" t="s">
        <v>593</v>
      </c>
      <c r="DQ28" t="s">
        <v>593</v>
      </c>
      <c r="DR28" t="s">
        <v>643</v>
      </c>
      <c r="DS28" t="s">
        <v>593</v>
      </c>
      <c r="DU28" t="s">
        <v>660</v>
      </c>
      <c r="DV28" t="s">
        <v>3031</v>
      </c>
    </row>
    <row r="29" spans="2:126" ht="13.5" customHeight="1" x14ac:dyDescent="0.2">
      <c r="B29" t="s">
        <v>1036</v>
      </c>
      <c r="C29" t="s">
        <v>593</v>
      </c>
      <c r="J29" t="s">
        <v>3288</v>
      </c>
      <c r="K29" s="26" t="s">
        <v>3289</v>
      </c>
      <c r="M29" s="31"/>
      <c r="W29" t="s">
        <v>2780</v>
      </c>
      <c r="X29" t="s">
        <v>2767</v>
      </c>
      <c r="Y29" t="s">
        <v>3290</v>
      </c>
      <c r="AA29" t="s">
        <v>704</v>
      </c>
      <c r="AF29" s="4"/>
      <c r="AH29" t="s">
        <v>704</v>
      </c>
      <c r="AI29" t="s">
        <v>732</v>
      </c>
      <c r="AJ29" s="5">
        <v>202300000000425</v>
      </c>
      <c r="AK29" t="s">
        <v>733</v>
      </c>
      <c r="AL29" t="s">
        <v>743</v>
      </c>
      <c r="AR29" t="s">
        <v>593</v>
      </c>
      <c r="AT29" t="s">
        <v>593</v>
      </c>
      <c r="AV29" t="s">
        <v>593</v>
      </c>
      <c r="AX29" s="62" t="s">
        <v>3151</v>
      </c>
      <c r="AY29" t="s">
        <v>3291</v>
      </c>
      <c r="BA29" s="417" t="s">
        <v>3292</v>
      </c>
      <c r="BB29" t="s">
        <v>3190</v>
      </c>
      <c r="BC29" t="s">
        <v>3293</v>
      </c>
      <c r="BD29" t="s">
        <v>593</v>
      </c>
      <c r="BF29" t="s">
        <v>3294</v>
      </c>
      <c r="BG29" t="s">
        <v>3295</v>
      </c>
      <c r="BH29" t="s">
        <v>593</v>
      </c>
      <c r="BK29" t="s">
        <v>3031</v>
      </c>
      <c r="BO29" t="s">
        <v>224</v>
      </c>
      <c r="BP29">
        <v>2201030</v>
      </c>
      <c r="BQ29" t="s">
        <v>3286</v>
      </c>
      <c r="CG29" t="s">
        <v>3296</v>
      </c>
      <c r="CH29" t="s">
        <v>663</v>
      </c>
      <c r="CI29" t="s">
        <v>593</v>
      </c>
      <c r="CV29" t="s">
        <v>593</v>
      </c>
      <c r="CW29" t="s">
        <v>593</v>
      </c>
      <c r="DC29" t="s">
        <v>593</v>
      </c>
      <c r="DD29" t="s">
        <v>593</v>
      </c>
      <c r="DL29" t="s">
        <v>593</v>
      </c>
      <c r="DR29" t="s">
        <v>647</v>
      </c>
      <c r="DS29" t="s">
        <v>593</v>
      </c>
      <c r="DU29" t="s">
        <v>664</v>
      </c>
      <c r="DV29" t="s">
        <v>3031</v>
      </c>
    </row>
    <row r="30" spans="2:126" ht="13.5" customHeight="1" x14ac:dyDescent="0.2">
      <c r="B30" t="s">
        <v>589</v>
      </c>
      <c r="C30" t="s">
        <v>593</v>
      </c>
      <c r="J30" t="s">
        <v>3297</v>
      </c>
      <c r="K30" s="26" t="s">
        <v>3298</v>
      </c>
      <c r="M30" s="31"/>
      <c r="W30" t="s">
        <v>2774</v>
      </c>
      <c r="X30" t="s">
        <v>2773</v>
      </c>
      <c r="Y30" t="s">
        <v>2774</v>
      </c>
      <c r="AA30" t="s">
        <v>3299</v>
      </c>
      <c r="AF30" s="4"/>
      <c r="AH30" t="s">
        <v>682</v>
      </c>
      <c r="AI30" t="s">
        <v>3300</v>
      </c>
      <c r="AJ30" s="5">
        <v>202300000000091</v>
      </c>
      <c r="AK30" t="s">
        <v>3301</v>
      </c>
      <c r="AL30" t="s">
        <v>3302</v>
      </c>
      <c r="AR30" t="s">
        <v>593</v>
      </c>
      <c r="AT30" t="s">
        <v>593</v>
      </c>
      <c r="BD30" t="s">
        <v>593</v>
      </c>
      <c r="BH30" t="s">
        <v>593</v>
      </c>
      <c r="BK30" t="s">
        <v>3031</v>
      </c>
      <c r="BO30" t="s">
        <v>3190</v>
      </c>
      <c r="BP30">
        <v>2201070</v>
      </c>
      <c r="BQ30" t="s">
        <v>3286</v>
      </c>
      <c r="CG30" t="s">
        <v>3303</v>
      </c>
      <c r="CH30" t="s">
        <v>661</v>
      </c>
      <c r="CI30" t="s">
        <v>593</v>
      </c>
      <c r="CV30" t="s">
        <v>593</v>
      </c>
      <c r="CW30" t="s">
        <v>593</v>
      </c>
      <c r="DC30" t="s">
        <v>593</v>
      </c>
      <c r="DD30" t="s">
        <v>593</v>
      </c>
      <c r="DL30" t="s">
        <v>593</v>
      </c>
      <c r="DR30" t="s">
        <v>3304</v>
      </c>
      <c r="DS30" t="s">
        <v>593</v>
      </c>
      <c r="DU30" t="s">
        <v>3305</v>
      </c>
      <c r="DV30" t="s">
        <v>3031</v>
      </c>
    </row>
    <row r="31" spans="2:126" ht="13.5" customHeight="1" x14ac:dyDescent="0.2">
      <c r="B31" t="s">
        <v>808</v>
      </c>
      <c r="C31" t="s">
        <v>593</v>
      </c>
      <c r="J31" t="s">
        <v>165</v>
      </c>
      <c r="K31" s="26" t="s">
        <v>1031</v>
      </c>
      <c r="M31" s="31"/>
      <c r="W31" t="s">
        <v>174</v>
      </c>
      <c r="X31" t="s">
        <v>2488</v>
      </c>
      <c r="Y31" t="s">
        <v>174</v>
      </c>
      <c r="AA31" t="s">
        <v>694</v>
      </c>
      <c r="AF31" s="4"/>
      <c r="AH31" t="s">
        <v>694</v>
      </c>
      <c r="AI31" t="s">
        <v>3306</v>
      </c>
      <c r="AJ31" s="5">
        <v>202300000000092</v>
      </c>
      <c r="AK31" t="s">
        <v>3307</v>
      </c>
      <c r="AL31" t="s">
        <v>3308</v>
      </c>
      <c r="AP31" s="100" t="s">
        <v>743</v>
      </c>
      <c r="AQ31" t="s">
        <v>593</v>
      </c>
      <c r="AR31" s="100" t="s">
        <v>3182</v>
      </c>
      <c r="AT31" s="100" t="s">
        <v>3243</v>
      </c>
      <c r="AV31" s="100" t="s">
        <v>3308</v>
      </c>
      <c r="AX31" s="100" t="s">
        <v>3278</v>
      </c>
      <c r="AZ31" s="100" t="s">
        <v>3219</v>
      </c>
      <c r="BB31" s="100" t="s">
        <v>3098</v>
      </c>
      <c r="BD31" s="100" t="s">
        <v>3309</v>
      </c>
      <c r="BE31" t="s">
        <v>593</v>
      </c>
      <c r="BF31" s="100" t="s">
        <v>3137</v>
      </c>
      <c r="BG31" t="s">
        <v>593</v>
      </c>
      <c r="BH31" s="100" t="s">
        <v>3262</v>
      </c>
      <c r="BJ31" s="100" t="s">
        <v>3302</v>
      </c>
      <c r="BK31" t="s">
        <v>3031</v>
      </c>
      <c r="BL31" s="100" t="s">
        <v>3310</v>
      </c>
      <c r="BO31" t="s">
        <v>3294</v>
      </c>
      <c r="BP31" t="s">
        <v>3311</v>
      </c>
      <c r="BQ31" t="s">
        <v>3286</v>
      </c>
      <c r="CG31" t="s">
        <v>3312</v>
      </c>
      <c r="CH31" t="s">
        <v>657</v>
      </c>
      <c r="CI31" t="s">
        <v>593</v>
      </c>
      <c r="DC31" t="s">
        <v>593</v>
      </c>
      <c r="DD31" t="s">
        <v>593</v>
      </c>
      <c r="DL31" t="s">
        <v>593</v>
      </c>
      <c r="DR31" t="s">
        <v>630</v>
      </c>
      <c r="DS31" t="s">
        <v>593</v>
      </c>
      <c r="DU31" t="s">
        <v>678</v>
      </c>
      <c r="DV31" t="s">
        <v>3031</v>
      </c>
    </row>
    <row r="32" spans="2:126" ht="13.5" customHeight="1" x14ac:dyDescent="0.2">
      <c r="B32" t="s">
        <v>2780</v>
      </c>
      <c r="C32" t="s">
        <v>593</v>
      </c>
      <c r="J32" t="s">
        <v>3313</v>
      </c>
      <c r="K32" s="26" t="s">
        <v>388</v>
      </c>
      <c r="M32" s="31"/>
      <c r="W32" t="s">
        <v>2570</v>
      </c>
      <c r="X32" t="s">
        <v>2489</v>
      </c>
      <c r="Y32" t="s">
        <v>2570</v>
      </c>
      <c r="AA32" t="s">
        <v>955</v>
      </c>
      <c r="AF32" s="4"/>
      <c r="AH32" s="3" t="s">
        <v>955</v>
      </c>
      <c r="AI32" s="3" t="s">
        <v>3314</v>
      </c>
      <c r="AJ32" s="416">
        <v>202400000000164</v>
      </c>
      <c r="AK32" s="3" t="s">
        <v>3315</v>
      </c>
      <c r="AL32" s="3" t="s">
        <v>3309</v>
      </c>
      <c r="AP32" t="s">
        <v>683</v>
      </c>
      <c r="AQ32" t="s">
        <v>593</v>
      </c>
      <c r="AR32" t="s">
        <v>347</v>
      </c>
      <c r="AS32" t="s">
        <v>593</v>
      </c>
      <c r="AT32" t="s">
        <v>813</v>
      </c>
      <c r="AU32" t="s">
        <v>593</v>
      </c>
      <c r="AV32" t="s">
        <v>683</v>
      </c>
      <c r="AW32" t="s">
        <v>593</v>
      </c>
      <c r="AX32" t="s">
        <v>655</v>
      </c>
      <c r="AY32" t="s">
        <v>593</v>
      </c>
      <c r="AZ32" t="s">
        <v>3316</v>
      </c>
      <c r="BA32" t="s">
        <v>593</v>
      </c>
      <c r="BB32" t="s">
        <v>188</v>
      </c>
      <c r="BC32" t="s">
        <v>593</v>
      </c>
      <c r="BD32" t="s">
        <v>956</v>
      </c>
      <c r="BE32" t="s">
        <v>593</v>
      </c>
      <c r="BF32" t="s">
        <v>239</v>
      </c>
      <c r="BG32" t="s">
        <v>593</v>
      </c>
      <c r="BH32" t="s">
        <v>683</v>
      </c>
      <c r="BI32" t="s">
        <v>593</v>
      </c>
      <c r="BJ32" t="s">
        <v>683</v>
      </c>
      <c r="BK32" t="s">
        <v>3031</v>
      </c>
      <c r="BL32" t="s">
        <v>618</v>
      </c>
      <c r="BM32" t="s">
        <v>593</v>
      </c>
      <c r="BO32" t="s">
        <v>3227</v>
      </c>
      <c r="BP32">
        <v>2201089</v>
      </c>
      <c r="BQ32" t="s">
        <v>3286</v>
      </c>
      <c r="BS32" s="44"/>
      <c r="BT32" s="45"/>
      <c r="BU32" s="44"/>
      <c r="BV32" s="44"/>
      <c r="BW32" s="44"/>
      <c r="BX32" s="44"/>
      <c r="CG32" t="s">
        <v>641</v>
      </c>
      <c r="CH32" t="s">
        <v>3317</v>
      </c>
      <c r="CI32" t="s">
        <v>593</v>
      </c>
      <c r="DD32" t="s">
        <v>593</v>
      </c>
      <c r="DL32" t="s">
        <v>593</v>
      </c>
      <c r="DR32" t="s">
        <v>626</v>
      </c>
      <c r="DS32" t="s">
        <v>593</v>
      </c>
      <c r="DU32" t="s">
        <v>666</v>
      </c>
      <c r="DV32" t="s">
        <v>3031</v>
      </c>
    </row>
    <row r="33" spans="2:125" ht="13.5" customHeight="1" x14ac:dyDescent="0.2">
      <c r="B33" t="s">
        <v>2774</v>
      </c>
      <c r="C33" t="s">
        <v>593</v>
      </c>
      <c r="J33" t="s">
        <v>136</v>
      </c>
      <c r="K33" s="26" t="s">
        <v>3318</v>
      </c>
      <c r="M33" s="31"/>
      <c r="W33" t="s">
        <v>1046</v>
      </c>
      <c r="X33" t="s">
        <v>2490</v>
      </c>
      <c r="Y33" t="s">
        <v>1046</v>
      </c>
      <c r="AA33" t="s">
        <v>617</v>
      </c>
      <c r="AF33" s="4"/>
      <c r="AH33" t="s">
        <v>617</v>
      </c>
      <c r="AI33" t="s">
        <v>3319</v>
      </c>
      <c r="AJ33" s="5">
        <v>202300000000455</v>
      </c>
      <c r="AK33" t="s">
        <v>3320</v>
      </c>
      <c r="AL33" t="s">
        <v>3310</v>
      </c>
      <c r="AQ33" t="s">
        <v>593</v>
      </c>
      <c r="AS33" t="s">
        <v>593</v>
      </c>
      <c r="AU33" t="s">
        <v>593</v>
      </c>
      <c r="AY33" t="s">
        <v>593</v>
      </c>
      <c r="BC33" t="s">
        <v>593</v>
      </c>
      <c r="BE33" t="s">
        <v>593</v>
      </c>
      <c r="BG33" t="s">
        <v>593</v>
      </c>
      <c r="BH33" t="s">
        <v>593</v>
      </c>
      <c r="BK33" t="s">
        <v>3031</v>
      </c>
      <c r="BM33" t="s">
        <v>593</v>
      </c>
      <c r="BO33" t="s">
        <v>3252</v>
      </c>
      <c r="BP33" t="s">
        <v>2371</v>
      </c>
      <c r="BQ33" t="s">
        <v>3286</v>
      </c>
      <c r="CG33" t="s">
        <v>643</v>
      </c>
      <c r="CH33" t="s">
        <v>672</v>
      </c>
      <c r="CI33" t="s">
        <v>593</v>
      </c>
      <c r="DD33" t="s">
        <v>593</v>
      </c>
      <c r="DL33" t="s">
        <v>593</v>
      </c>
      <c r="DR33" t="s">
        <v>632</v>
      </c>
      <c r="DS33" t="s">
        <v>593</v>
      </c>
      <c r="DU33" t="s">
        <v>3321</v>
      </c>
    </row>
    <row r="34" spans="2:125" ht="13.5" customHeight="1" x14ac:dyDescent="0.2">
      <c r="B34" t="s">
        <v>174</v>
      </c>
      <c r="C34" t="s">
        <v>593</v>
      </c>
      <c r="J34" t="s">
        <v>3322</v>
      </c>
      <c r="K34" s="26" t="s">
        <v>195</v>
      </c>
      <c r="M34" s="31"/>
      <c r="W34" t="s">
        <v>2571</v>
      </c>
      <c r="X34" t="s">
        <v>2491</v>
      </c>
      <c r="Y34" t="s">
        <v>2571</v>
      </c>
      <c r="AF34" s="4"/>
      <c r="AQ34" t="s">
        <v>593</v>
      </c>
      <c r="AS34" t="s">
        <v>593</v>
      </c>
      <c r="AU34" t="s">
        <v>593</v>
      </c>
      <c r="BC34" t="s">
        <v>593</v>
      </c>
      <c r="BE34" t="s">
        <v>593</v>
      </c>
      <c r="BG34" t="s">
        <v>593</v>
      </c>
      <c r="BH34" t="s">
        <v>593</v>
      </c>
      <c r="BK34" t="s">
        <v>3031</v>
      </c>
      <c r="BO34" t="s">
        <v>3271</v>
      </c>
      <c r="BP34">
        <v>2201090</v>
      </c>
      <c r="BQ34" t="s">
        <v>3286</v>
      </c>
      <c r="CG34" t="s">
        <v>628</v>
      </c>
      <c r="CH34" t="s">
        <v>674</v>
      </c>
      <c r="CI34" t="s">
        <v>593</v>
      </c>
      <c r="DR34" t="s">
        <v>634</v>
      </c>
      <c r="DS34" t="s">
        <v>593</v>
      </c>
      <c r="DU34" t="s">
        <v>3323</v>
      </c>
    </row>
    <row r="35" spans="2:125" ht="13.5" customHeight="1" x14ac:dyDescent="0.2">
      <c r="B35" t="s">
        <v>811</v>
      </c>
      <c r="J35" t="s">
        <v>196</v>
      </c>
      <c r="K35" s="26" t="s">
        <v>1034</v>
      </c>
      <c r="M35" s="31"/>
      <c r="W35" t="s">
        <v>175</v>
      </c>
      <c r="X35" t="s">
        <v>2492</v>
      </c>
      <c r="Y35" t="s">
        <v>175</v>
      </c>
      <c r="AF35" s="4"/>
      <c r="AQ35" t="s">
        <v>593</v>
      </c>
      <c r="BC35" t="s">
        <v>593</v>
      </c>
      <c r="BE35" t="s">
        <v>593</v>
      </c>
      <c r="BG35" t="s">
        <v>593</v>
      </c>
      <c r="BH35" t="s">
        <v>593</v>
      </c>
      <c r="BK35" t="s">
        <v>3031</v>
      </c>
      <c r="BO35" t="s">
        <v>3284</v>
      </c>
      <c r="BP35" t="s">
        <v>3324</v>
      </c>
      <c r="BQ35" t="s">
        <v>3286</v>
      </c>
      <c r="CG35" t="s">
        <v>631</v>
      </c>
      <c r="CH35" t="s">
        <v>665</v>
      </c>
      <c r="CI35" t="s">
        <v>593</v>
      </c>
      <c r="DR35" t="s">
        <v>3325</v>
      </c>
      <c r="DS35" t="s">
        <v>593</v>
      </c>
      <c r="DU35" t="s">
        <v>3326</v>
      </c>
    </row>
    <row r="36" spans="2:125" ht="13.5" customHeight="1" x14ac:dyDescent="0.2">
      <c r="B36" t="s">
        <v>613</v>
      </c>
      <c r="J36" t="s">
        <v>1078</v>
      </c>
      <c r="K36" s="26" t="s">
        <v>143</v>
      </c>
      <c r="M36" s="31"/>
      <c r="W36" t="s">
        <v>984</v>
      </c>
      <c r="X36" t="s">
        <v>2493</v>
      </c>
      <c r="Y36" t="s">
        <v>984</v>
      </c>
      <c r="AF36" s="4"/>
      <c r="AQ36" t="s">
        <v>593</v>
      </c>
      <c r="BC36" t="s">
        <v>593</v>
      </c>
      <c r="BE36" t="s">
        <v>593</v>
      </c>
      <c r="BG36" t="s">
        <v>593</v>
      </c>
      <c r="BH36" t="s">
        <v>593</v>
      </c>
      <c r="BO36" t="s">
        <v>689</v>
      </c>
      <c r="BP36">
        <v>2202030</v>
      </c>
      <c r="BQ36" t="s">
        <v>3327</v>
      </c>
      <c r="CG36" t="s">
        <v>3328</v>
      </c>
      <c r="CH36" t="s">
        <v>3329</v>
      </c>
      <c r="CI36" t="s">
        <v>593</v>
      </c>
      <c r="DR36" t="s">
        <v>3330</v>
      </c>
      <c r="DU36" t="s">
        <v>3331</v>
      </c>
    </row>
    <row r="37" spans="2:125" ht="13.5" customHeight="1" x14ac:dyDescent="0.2">
      <c r="B37" t="s">
        <v>235</v>
      </c>
      <c r="J37" t="s">
        <v>3332</v>
      </c>
      <c r="K37" s="26" t="s">
        <v>3333</v>
      </c>
      <c r="M37" s="31"/>
      <c r="W37" t="s">
        <v>952</v>
      </c>
      <c r="X37" t="s">
        <v>2802</v>
      </c>
      <c r="Y37" t="s">
        <v>952</v>
      </c>
      <c r="AF37" s="4"/>
      <c r="AQ37" t="s">
        <v>593</v>
      </c>
      <c r="BC37" t="s">
        <v>593</v>
      </c>
      <c r="BE37" t="s">
        <v>593</v>
      </c>
      <c r="BG37" t="s">
        <v>593</v>
      </c>
      <c r="BO37" s="3" t="s">
        <v>233</v>
      </c>
      <c r="BP37">
        <v>2201032</v>
      </c>
      <c r="BQ37" t="s">
        <v>3334</v>
      </c>
      <c r="CG37" t="s">
        <v>627</v>
      </c>
      <c r="CH37" t="s">
        <v>3305</v>
      </c>
      <c r="CI37" t="s">
        <v>593</v>
      </c>
      <c r="DR37" t="s">
        <v>3335</v>
      </c>
    </row>
    <row r="38" spans="2:125" ht="13.5" customHeight="1" x14ac:dyDescent="0.2">
      <c r="B38" t="s">
        <v>82</v>
      </c>
      <c r="J38" t="s">
        <v>97</v>
      </c>
      <c r="K38" s="26" t="s">
        <v>152</v>
      </c>
      <c r="M38" s="31"/>
      <c r="W38" t="s">
        <v>811</v>
      </c>
      <c r="X38" t="s">
        <v>2481</v>
      </c>
      <c r="Y38" t="s">
        <v>811</v>
      </c>
      <c r="AF38" s="4"/>
      <c r="BC38" t="s">
        <v>593</v>
      </c>
      <c r="BE38" t="s">
        <v>593</v>
      </c>
      <c r="BG38" t="s">
        <v>593</v>
      </c>
      <c r="BO38" s="3" t="s">
        <v>429</v>
      </c>
      <c r="BP38">
        <v>2201037</v>
      </c>
      <c r="BQ38" t="s">
        <v>3334</v>
      </c>
      <c r="CG38" t="s">
        <v>633</v>
      </c>
      <c r="CH38" t="s">
        <v>679</v>
      </c>
      <c r="CI38" t="s">
        <v>593</v>
      </c>
      <c r="DR38" t="s">
        <v>3336</v>
      </c>
    </row>
    <row r="39" spans="2:125" ht="13.5" customHeight="1" x14ac:dyDescent="0.2">
      <c r="B39" t="s">
        <v>427</v>
      </c>
      <c r="J39" t="s">
        <v>3337</v>
      </c>
      <c r="K39" s="26" t="s">
        <v>594</v>
      </c>
      <c r="M39" s="31"/>
      <c r="W39" t="s">
        <v>613</v>
      </c>
      <c r="X39" t="s">
        <v>741</v>
      </c>
      <c r="Y39" t="s">
        <v>613</v>
      </c>
      <c r="AF39" s="4"/>
      <c r="BC39" t="s">
        <v>593</v>
      </c>
      <c r="BE39" t="s">
        <v>593</v>
      </c>
      <c r="BG39" t="s">
        <v>593</v>
      </c>
      <c r="BO39" s="3" t="s">
        <v>462</v>
      </c>
      <c r="BP39">
        <v>2201048</v>
      </c>
      <c r="BQ39" t="s">
        <v>3334</v>
      </c>
      <c r="CG39" t="s">
        <v>3338</v>
      </c>
      <c r="CH39" t="s">
        <v>667</v>
      </c>
      <c r="CI39" t="s">
        <v>593</v>
      </c>
    </row>
    <row r="40" spans="2:125" ht="13.5" customHeight="1" x14ac:dyDescent="0.2">
      <c r="B40" t="s">
        <v>535</v>
      </c>
      <c r="J40" t="s">
        <v>3339</v>
      </c>
      <c r="K40" s="26" t="s">
        <v>261</v>
      </c>
      <c r="M40" s="31"/>
      <c r="W40" t="s">
        <v>235</v>
      </c>
      <c r="X40" t="s">
        <v>2178</v>
      </c>
      <c r="Y40" t="s">
        <v>235</v>
      </c>
      <c r="AF40" s="4"/>
      <c r="BC40" t="s">
        <v>593</v>
      </c>
      <c r="BE40" t="s">
        <v>593</v>
      </c>
      <c r="BG40" t="s">
        <v>593</v>
      </c>
      <c r="BO40" s="3" t="s">
        <v>3223</v>
      </c>
      <c r="BP40" t="s">
        <v>2371</v>
      </c>
      <c r="BQ40" t="s">
        <v>3334</v>
      </c>
      <c r="CG40" t="s">
        <v>638</v>
      </c>
      <c r="CH40" t="s">
        <v>3340</v>
      </c>
      <c r="CI40" t="s">
        <v>593</v>
      </c>
    </row>
    <row r="41" spans="2:125" ht="13.5" customHeight="1" x14ac:dyDescent="0.2">
      <c r="J41" t="s">
        <v>3341</v>
      </c>
      <c r="K41" s="26" t="s">
        <v>3342</v>
      </c>
      <c r="M41" s="31"/>
      <c r="W41" t="s">
        <v>82</v>
      </c>
      <c r="X41" t="s">
        <v>2479</v>
      </c>
      <c r="Y41" t="s">
        <v>82</v>
      </c>
      <c r="AF41" s="4"/>
      <c r="BC41" t="s">
        <v>593</v>
      </c>
      <c r="BG41" t="s">
        <v>593</v>
      </c>
      <c r="BO41" s="3" t="s">
        <v>3249</v>
      </c>
      <c r="BP41">
        <v>2201089</v>
      </c>
      <c r="BQ41" t="s">
        <v>3334</v>
      </c>
      <c r="CG41" t="s">
        <v>3343</v>
      </c>
      <c r="CH41" t="s">
        <v>675</v>
      </c>
      <c r="CI41" t="s">
        <v>593</v>
      </c>
    </row>
    <row r="42" spans="2:125" ht="13.5" customHeight="1" x14ac:dyDescent="0.2">
      <c r="J42" t="s">
        <v>3344</v>
      </c>
      <c r="K42" s="26" t="s">
        <v>508</v>
      </c>
      <c r="M42" s="31"/>
      <c r="W42" t="s">
        <v>427</v>
      </c>
      <c r="X42" t="s">
        <v>2480</v>
      </c>
      <c r="Y42" t="s">
        <v>427</v>
      </c>
      <c r="AF42" s="4"/>
      <c r="BC42" t="s">
        <v>593</v>
      </c>
      <c r="BG42" t="s">
        <v>593</v>
      </c>
      <c r="BO42" s="3" t="s">
        <v>3267</v>
      </c>
      <c r="BP42">
        <v>2201090</v>
      </c>
      <c r="BQ42" t="s">
        <v>3334</v>
      </c>
      <c r="CG42" t="s">
        <v>3345</v>
      </c>
      <c r="CH42" t="s">
        <v>3346</v>
      </c>
      <c r="CI42" t="s">
        <v>593</v>
      </c>
    </row>
    <row r="43" spans="2:125" ht="13.5" customHeight="1" x14ac:dyDescent="0.2">
      <c r="J43" t="s">
        <v>3347</v>
      </c>
      <c r="K43" s="26" t="s">
        <v>139</v>
      </c>
      <c r="M43" s="31"/>
      <c r="W43" t="s">
        <v>535</v>
      </c>
      <c r="X43" t="s">
        <v>2448</v>
      </c>
      <c r="Y43" t="s">
        <v>535</v>
      </c>
      <c r="AF43" s="4"/>
      <c r="AP43" s="62" t="s">
        <v>1130</v>
      </c>
      <c r="AR43" s="62" t="s">
        <v>3348</v>
      </c>
      <c r="BC43" t="s">
        <v>593</v>
      </c>
      <c r="BG43" t="s">
        <v>593</v>
      </c>
      <c r="BO43" s="3" t="s">
        <v>3281</v>
      </c>
      <c r="BP43">
        <v>2201094</v>
      </c>
      <c r="BQ43" t="s">
        <v>3334</v>
      </c>
      <c r="CG43" t="s">
        <v>3349</v>
      </c>
      <c r="CH43" t="s">
        <v>3350</v>
      </c>
      <c r="CI43" t="s">
        <v>593</v>
      </c>
    </row>
    <row r="44" spans="2:125" ht="13.5" customHeight="1" x14ac:dyDescent="0.2">
      <c r="J44" t="s">
        <v>128</v>
      </c>
      <c r="K44" s="26" t="s">
        <v>3351</v>
      </c>
      <c r="M44" s="31"/>
      <c r="AF44" s="4"/>
      <c r="AP44" s="101" t="s">
        <v>3352</v>
      </c>
      <c r="AR44" s="62" t="s">
        <v>3353</v>
      </c>
      <c r="BC44" t="s">
        <v>593</v>
      </c>
      <c r="BG44" t="s">
        <v>593</v>
      </c>
      <c r="BO44" s="3" t="s">
        <v>3190</v>
      </c>
      <c r="BP44">
        <v>2201070</v>
      </c>
      <c r="BQ44" t="s">
        <v>3334</v>
      </c>
      <c r="CG44" t="s">
        <v>639</v>
      </c>
      <c r="CH44" t="s">
        <v>3326</v>
      </c>
      <c r="CI44" t="s">
        <v>593</v>
      </c>
    </row>
    <row r="45" spans="2:125" ht="13.5" customHeight="1" x14ac:dyDescent="0.2">
      <c r="K45" s="26" t="s">
        <v>128</v>
      </c>
      <c r="M45" s="31"/>
      <c r="AF45" s="4"/>
      <c r="AP45" s="102" t="s">
        <v>1067</v>
      </c>
      <c r="BB45" s="62" t="s">
        <v>3348</v>
      </c>
      <c r="BC45" t="s">
        <v>593</v>
      </c>
      <c r="BD45" s="62" t="s">
        <v>3352</v>
      </c>
      <c r="BF45" s="62" t="s">
        <v>347</v>
      </c>
      <c r="BG45" t="s">
        <v>593</v>
      </c>
      <c r="BO45" t="s">
        <v>372</v>
      </c>
      <c r="BP45">
        <v>2201049</v>
      </c>
      <c r="BQ45" s="3" t="s">
        <v>3354</v>
      </c>
      <c r="CG45" t="s">
        <v>3355</v>
      </c>
      <c r="CH45" t="s">
        <v>676</v>
      </c>
      <c r="CI45" t="s">
        <v>593</v>
      </c>
    </row>
    <row r="46" spans="2:125" ht="13.5" customHeight="1" x14ac:dyDescent="0.2">
      <c r="M46" s="31"/>
      <c r="AF46" s="4"/>
      <c r="BB46" s="62" t="s">
        <v>3353</v>
      </c>
      <c r="BC46" t="s">
        <v>593</v>
      </c>
      <c r="BF46" s="62" t="s">
        <v>3356</v>
      </c>
      <c r="BG46" t="s">
        <v>593</v>
      </c>
      <c r="BO46" t="s">
        <v>348</v>
      </c>
      <c r="BP46">
        <v>2201074</v>
      </c>
      <c r="BQ46" s="3" t="s">
        <v>3354</v>
      </c>
    </row>
    <row r="47" spans="2:125" ht="13.5" customHeight="1" x14ac:dyDescent="0.2">
      <c r="AF47" s="4"/>
      <c r="BB47" s="101" t="s">
        <v>3357</v>
      </c>
      <c r="BC47" t="s">
        <v>593</v>
      </c>
      <c r="BF47" s="62" t="s">
        <v>492</v>
      </c>
      <c r="BG47" t="s">
        <v>593</v>
      </c>
      <c r="BO47" t="s">
        <v>3100</v>
      </c>
      <c r="BP47">
        <v>2201089</v>
      </c>
      <c r="BQ47" s="3" t="s">
        <v>3354</v>
      </c>
    </row>
    <row r="48" spans="2:125" ht="13.5" customHeight="1" x14ac:dyDescent="0.2">
      <c r="AF48" s="4"/>
      <c r="BF48" s="62" t="s">
        <v>3358</v>
      </c>
      <c r="BG48" t="s">
        <v>593</v>
      </c>
      <c r="BO48" t="s">
        <v>3184</v>
      </c>
      <c r="BP48">
        <v>2201090</v>
      </c>
      <c r="BQ48" s="3" t="s">
        <v>3354</v>
      </c>
    </row>
    <row r="49" spans="32:69" ht="13.5" customHeight="1" x14ac:dyDescent="0.2">
      <c r="AF49" s="4"/>
      <c r="BF49" s="62" t="s">
        <v>590</v>
      </c>
      <c r="BG49" t="s">
        <v>593</v>
      </c>
      <c r="BO49" t="s">
        <v>3244</v>
      </c>
      <c r="BP49">
        <v>2201092</v>
      </c>
      <c r="BQ49" s="3" t="s">
        <v>3354</v>
      </c>
    </row>
    <row r="50" spans="32:69" ht="13.5" customHeight="1" x14ac:dyDescent="0.2">
      <c r="AF50" s="4"/>
      <c r="BF50" s="62" t="s">
        <v>3359</v>
      </c>
      <c r="BG50" t="s">
        <v>593</v>
      </c>
      <c r="BO50" t="s">
        <v>3138</v>
      </c>
      <c r="BP50">
        <v>2202005</v>
      </c>
      <c r="BQ50" s="3" t="s">
        <v>3360</v>
      </c>
    </row>
    <row r="51" spans="32:69" ht="13.5" customHeight="1" x14ac:dyDescent="0.2">
      <c r="AF51" s="4"/>
      <c r="BF51" s="62" t="s">
        <v>3352</v>
      </c>
      <c r="BG51" t="s">
        <v>593</v>
      </c>
      <c r="BO51" t="s">
        <v>705</v>
      </c>
      <c r="BP51">
        <v>2202038</v>
      </c>
      <c r="BQ51" s="3" t="s">
        <v>3360</v>
      </c>
    </row>
    <row r="52" spans="32:69" ht="13.5" customHeight="1" x14ac:dyDescent="0.2">
      <c r="AF52" s="4"/>
      <c r="BF52" s="62" t="s">
        <v>1067</v>
      </c>
      <c r="BG52" t="s">
        <v>593</v>
      </c>
      <c r="BO52" t="s">
        <v>790</v>
      </c>
      <c r="BP52">
        <v>2202059</v>
      </c>
      <c r="BQ52" s="3" t="s">
        <v>3360</v>
      </c>
    </row>
    <row r="53" spans="32:69" ht="13.5" customHeight="1" x14ac:dyDescent="0.2">
      <c r="AF53" s="4"/>
      <c r="BG53" t="s">
        <v>593</v>
      </c>
      <c r="BO53" t="s">
        <v>3141</v>
      </c>
      <c r="BP53">
        <v>2202004</v>
      </c>
      <c r="BQ53" s="3" t="s">
        <v>3361</v>
      </c>
    </row>
    <row r="54" spans="32:69" ht="13.5" customHeight="1" x14ac:dyDescent="0.2">
      <c r="AF54" s="4"/>
      <c r="BG54" t="s">
        <v>593</v>
      </c>
      <c r="BO54" t="s">
        <v>814</v>
      </c>
      <c r="BP54">
        <v>2202035</v>
      </c>
      <c r="BQ54" s="3" t="s">
        <v>3361</v>
      </c>
    </row>
    <row r="55" spans="32:69" ht="13.5" customHeight="1" x14ac:dyDescent="0.2">
      <c r="AF55" s="4"/>
      <c r="BO55" t="s">
        <v>821</v>
      </c>
      <c r="BP55">
        <v>2202054</v>
      </c>
      <c r="BQ55" s="3" t="s">
        <v>3361</v>
      </c>
    </row>
    <row r="56" spans="32:69" ht="13.5" customHeight="1" x14ac:dyDescent="0.2">
      <c r="AF56" s="4"/>
      <c r="BO56" t="s">
        <v>849</v>
      </c>
      <c r="BP56">
        <v>2202057</v>
      </c>
      <c r="BQ56" s="3" t="s">
        <v>3361</v>
      </c>
    </row>
    <row r="57" spans="32:69" ht="13.5" customHeight="1" x14ac:dyDescent="0.2">
      <c r="AF57" s="4"/>
      <c r="BO57" t="s">
        <v>834</v>
      </c>
      <c r="BP57">
        <v>2202059</v>
      </c>
      <c r="BQ57" s="3" t="s">
        <v>3361</v>
      </c>
    </row>
    <row r="58" spans="32:69" ht="13.5" customHeight="1" x14ac:dyDescent="0.2">
      <c r="AF58" s="4"/>
      <c r="BO58" t="s">
        <v>824</v>
      </c>
      <c r="BP58">
        <v>2202066</v>
      </c>
      <c r="BQ58" s="3" t="s">
        <v>3361</v>
      </c>
    </row>
    <row r="59" spans="32:69" ht="13.5" customHeight="1" x14ac:dyDescent="0.2">
      <c r="AF59" s="4"/>
      <c r="BO59" t="s">
        <v>3114</v>
      </c>
      <c r="BP59">
        <v>2202063</v>
      </c>
      <c r="BQ59" t="s">
        <v>3362</v>
      </c>
    </row>
    <row r="60" spans="32:69" ht="13.5" customHeight="1" x14ac:dyDescent="0.2">
      <c r="AF60" s="4"/>
      <c r="BO60" t="s">
        <v>3149</v>
      </c>
      <c r="BP60">
        <v>2202064</v>
      </c>
      <c r="BQ60" t="s">
        <v>3362</v>
      </c>
    </row>
    <row r="61" spans="32:69" ht="13.5" customHeight="1" x14ac:dyDescent="0.2">
      <c r="AF61" s="4"/>
      <c r="BO61" t="s">
        <v>3192</v>
      </c>
      <c r="BP61">
        <v>2202076</v>
      </c>
      <c r="BQ61" t="s">
        <v>3362</v>
      </c>
    </row>
    <row r="62" spans="32:69" ht="13.5" customHeight="1" x14ac:dyDescent="0.2">
      <c r="AF62" s="4"/>
      <c r="BO62" t="s">
        <v>3229</v>
      </c>
      <c r="BP62">
        <v>2202077</v>
      </c>
      <c r="BQ62" t="s">
        <v>3362</v>
      </c>
    </row>
    <row r="63" spans="32:69" ht="13.5" customHeight="1" x14ac:dyDescent="0.2">
      <c r="AF63" s="4"/>
      <c r="BO63" t="s">
        <v>3106</v>
      </c>
      <c r="BP63">
        <v>2201004</v>
      </c>
      <c r="BQ63" t="s">
        <v>3363</v>
      </c>
    </row>
    <row r="64" spans="32:69" ht="13.5" customHeight="1" x14ac:dyDescent="0.2">
      <c r="AF64" s="4"/>
      <c r="BO64" t="s">
        <v>462</v>
      </c>
      <c r="BP64">
        <v>2201048</v>
      </c>
      <c r="BQ64" t="s">
        <v>3363</v>
      </c>
    </row>
    <row r="65" spans="32:69" ht="13.5" customHeight="1" x14ac:dyDescent="0.2">
      <c r="AF65" s="4"/>
      <c r="BO65" t="s">
        <v>3187</v>
      </c>
      <c r="BP65">
        <v>2201051</v>
      </c>
      <c r="BQ65" t="s">
        <v>3363</v>
      </c>
    </row>
    <row r="66" spans="32:69" ht="13.5" customHeight="1" x14ac:dyDescent="0.2">
      <c r="AF66" s="4"/>
      <c r="BO66" t="s">
        <v>123</v>
      </c>
      <c r="BP66">
        <v>2201052</v>
      </c>
      <c r="BQ66" t="s">
        <v>3363</v>
      </c>
    </row>
    <row r="67" spans="32:69" ht="13.5" customHeight="1" x14ac:dyDescent="0.2">
      <c r="AF67" s="4"/>
      <c r="BO67" t="s">
        <v>3247</v>
      </c>
      <c r="BP67">
        <v>2201069</v>
      </c>
      <c r="BQ67" t="s">
        <v>3363</v>
      </c>
    </row>
    <row r="68" spans="32:69" ht="13.5" customHeight="1" x14ac:dyDescent="0.2">
      <c r="BO68" t="s">
        <v>834</v>
      </c>
      <c r="BP68">
        <v>2201089</v>
      </c>
      <c r="BQ68" t="s">
        <v>3363</v>
      </c>
    </row>
    <row r="69" spans="32:69" ht="13.5" customHeight="1" x14ac:dyDescent="0.2">
      <c r="BO69" t="s">
        <v>3109</v>
      </c>
      <c r="BP69">
        <v>2299052</v>
      </c>
      <c r="BQ69" s="3" t="s">
        <v>3364</v>
      </c>
    </row>
    <row r="70" spans="32:69" ht="13.5" customHeight="1" x14ac:dyDescent="0.2">
      <c r="BO70" t="s">
        <v>3145</v>
      </c>
      <c r="BP70">
        <v>2299054</v>
      </c>
      <c r="BQ70" s="3" t="s">
        <v>3364</v>
      </c>
    </row>
    <row r="71" spans="32:69" ht="13.5" customHeight="1" x14ac:dyDescent="0.2">
      <c r="BO71" t="s">
        <v>976</v>
      </c>
      <c r="BP71">
        <v>2299060</v>
      </c>
      <c r="BQ71" s="3" t="s">
        <v>3364</v>
      </c>
    </row>
    <row r="72" spans="32:69" ht="13.5" customHeight="1" x14ac:dyDescent="0.2">
      <c r="BO72" t="s">
        <v>3225</v>
      </c>
      <c r="BP72" t="s">
        <v>3365</v>
      </c>
      <c r="BQ72" s="3" t="s">
        <v>3364</v>
      </c>
    </row>
    <row r="73" spans="32:69" ht="13.5" customHeight="1" x14ac:dyDescent="0.2">
      <c r="BO73" t="s">
        <v>3251</v>
      </c>
      <c r="BP73">
        <v>2299062</v>
      </c>
      <c r="BQ73" s="3" t="s">
        <v>3364</v>
      </c>
    </row>
    <row r="74" spans="32:69" ht="13.5" customHeight="1" x14ac:dyDescent="0.2">
      <c r="BO74" t="s">
        <v>3269</v>
      </c>
      <c r="BP74">
        <v>2299063</v>
      </c>
      <c r="BQ74" s="3" t="s">
        <v>3364</v>
      </c>
    </row>
    <row r="75" spans="32:69" ht="13.5" customHeight="1" x14ac:dyDescent="0.2">
      <c r="BO75" t="s">
        <v>834</v>
      </c>
      <c r="BP75">
        <v>2299072</v>
      </c>
      <c r="BQ75" s="3" t="s">
        <v>3364</v>
      </c>
    </row>
    <row r="76" spans="32:69" ht="13.5" customHeight="1" x14ac:dyDescent="0.2">
      <c r="BO76" s="104"/>
      <c r="BP76" s="104"/>
    </row>
    <row r="77" spans="32:69" ht="13.5" customHeight="1" x14ac:dyDescent="0.2">
      <c r="BO77" s="104"/>
      <c r="BP77" s="104"/>
    </row>
    <row r="78" spans="32:69" ht="13.5" customHeight="1" x14ac:dyDescent="0.2">
      <c r="BO78" s="104"/>
      <c r="BP78" s="104"/>
    </row>
    <row r="79" spans="32:69" ht="13.5" customHeight="1" x14ac:dyDescent="0.2">
      <c r="BO79" s="104"/>
      <c r="BP79" s="104"/>
    </row>
    <row r="81" spans="67:69" ht="13.5" customHeight="1" x14ac:dyDescent="0.2">
      <c r="BO81" s="32" t="s">
        <v>29</v>
      </c>
      <c r="BP81" s="32" t="s">
        <v>3032</v>
      </c>
    </row>
    <row r="82" spans="67:69" ht="13.5" customHeight="1" x14ac:dyDescent="0.2">
      <c r="BO82" s="59" t="s">
        <v>1095</v>
      </c>
      <c r="BP82" s="143" t="s">
        <v>3366</v>
      </c>
    </row>
    <row r="83" spans="67:69" ht="13.5" customHeight="1" x14ac:dyDescent="0.2">
      <c r="BO83" s="59" t="s">
        <v>87</v>
      </c>
      <c r="BP83" s="143" t="s">
        <v>2363</v>
      </c>
    </row>
    <row r="84" spans="67:69" ht="13.5" customHeight="1" x14ac:dyDescent="0.2">
      <c r="BO84" s="59" t="s">
        <v>1130</v>
      </c>
      <c r="BP84" s="143" t="s">
        <v>3367</v>
      </c>
    </row>
    <row r="85" spans="67:69" ht="13.5" customHeight="1" x14ac:dyDescent="0.2">
      <c r="BO85" s="59" t="s">
        <v>539</v>
      </c>
      <c r="BP85" s="143" t="s">
        <v>2332</v>
      </c>
    </row>
    <row r="86" spans="67:69" ht="13.5" customHeight="1" x14ac:dyDescent="0.2">
      <c r="BO86" s="59" t="s">
        <v>239</v>
      </c>
      <c r="BP86" s="143" t="s">
        <v>2336</v>
      </c>
    </row>
    <row r="87" spans="67:69" ht="13.5" customHeight="1" x14ac:dyDescent="0.2">
      <c r="BO87" s="59" t="s">
        <v>347</v>
      </c>
      <c r="BP87" s="143" t="s">
        <v>2354</v>
      </c>
    </row>
    <row r="88" spans="67:69" ht="13.5" customHeight="1" x14ac:dyDescent="0.2">
      <c r="BO88" s="62" t="s">
        <v>3356</v>
      </c>
      <c r="BP88" s="125" t="s">
        <v>3368</v>
      </c>
    </row>
    <row r="89" spans="67:69" ht="13.5" customHeight="1" x14ac:dyDescent="0.2">
      <c r="BO89" s="59" t="s">
        <v>188</v>
      </c>
      <c r="BP89" s="143" t="s">
        <v>2344</v>
      </c>
    </row>
    <row r="90" spans="67:69" ht="13.5" customHeight="1" x14ac:dyDescent="0.2">
      <c r="BO90" s="59" t="s">
        <v>492</v>
      </c>
      <c r="BP90" s="143" t="s">
        <v>2457</v>
      </c>
    </row>
    <row r="91" spans="67:69" ht="13.5" customHeight="1" x14ac:dyDescent="0.2">
      <c r="BO91" s="59" t="s">
        <v>611</v>
      </c>
      <c r="BP91" s="143" t="s">
        <v>2347</v>
      </c>
    </row>
    <row r="92" spans="67:69" ht="13.5" customHeight="1" x14ac:dyDescent="0.2">
      <c r="BO92" s="62" t="s">
        <v>3358</v>
      </c>
      <c r="BP92" s="125" t="s">
        <v>3369</v>
      </c>
    </row>
    <row r="93" spans="67:69" ht="13.5" customHeight="1" x14ac:dyDescent="0.2">
      <c r="BO93" s="59" t="s">
        <v>3370</v>
      </c>
      <c r="BP93" s="143" t="s">
        <v>3371</v>
      </c>
    </row>
    <row r="94" spans="67:69" ht="13.5" customHeight="1" x14ac:dyDescent="0.2">
      <c r="BO94" s="59" t="s">
        <v>3372</v>
      </c>
      <c r="BP94" s="143" t="s">
        <v>3373</v>
      </c>
      <c r="BQ94" s="62" t="s">
        <v>3374</v>
      </c>
    </row>
    <row r="95" spans="67:69" ht="13.5" customHeight="1" x14ac:dyDescent="0.2">
      <c r="BO95" s="59" t="s">
        <v>3375</v>
      </c>
      <c r="BP95" s="143" t="s">
        <v>734</v>
      </c>
      <c r="BQ95" s="62" t="s">
        <v>3376</v>
      </c>
    </row>
    <row r="96" spans="67:69" ht="13.5" customHeight="1" x14ac:dyDescent="0.2">
      <c r="BO96" s="59" t="s">
        <v>3377</v>
      </c>
      <c r="BP96" s="143" t="s">
        <v>3378</v>
      </c>
    </row>
    <row r="97" spans="67:68" ht="13.5" customHeight="1" x14ac:dyDescent="0.2">
      <c r="BO97" s="59" t="s">
        <v>590</v>
      </c>
      <c r="BP97" s="143" t="s">
        <v>2349</v>
      </c>
    </row>
    <row r="98" spans="67:68" ht="13.5" customHeight="1" x14ac:dyDescent="0.2">
      <c r="BO98" s="62" t="s">
        <v>3359</v>
      </c>
      <c r="BP98" s="125" t="s">
        <v>3379</v>
      </c>
    </row>
    <row r="99" spans="67:68" ht="13.5" customHeight="1" x14ac:dyDescent="0.2">
      <c r="BO99" s="62" t="s">
        <v>3380</v>
      </c>
      <c r="BP99" s="125" t="s">
        <v>3381</v>
      </c>
    </row>
    <row r="100" spans="67:68" ht="13.5" customHeight="1" x14ac:dyDescent="0.2">
      <c r="BO100" s="62" t="s">
        <v>3382</v>
      </c>
      <c r="BP100" s="125" t="s">
        <v>3383</v>
      </c>
    </row>
    <row r="101" spans="67:68" ht="13.5" customHeight="1" x14ac:dyDescent="0.2">
      <c r="BO101" s="59" t="s">
        <v>1070</v>
      </c>
      <c r="BP101" s="143" t="s">
        <v>3384</v>
      </c>
    </row>
    <row r="102" spans="67:68" ht="13.5" customHeight="1" x14ac:dyDescent="0.2">
      <c r="BO102" s="59" t="s">
        <v>956</v>
      </c>
      <c r="BP102" s="143" t="s">
        <v>3385</v>
      </c>
    </row>
    <row r="103" spans="67:68" ht="13.5" customHeight="1" x14ac:dyDescent="0.2">
      <c r="BO103" s="62" t="s">
        <v>3352</v>
      </c>
      <c r="BP103" s="125" t="s">
        <v>3386</v>
      </c>
    </row>
    <row r="104" spans="67:68" ht="13.5" customHeight="1" x14ac:dyDescent="0.2">
      <c r="BO104" s="59" t="s">
        <v>991</v>
      </c>
      <c r="BP104" s="143" t="s">
        <v>3387</v>
      </c>
    </row>
    <row r="105" spans="67:68" ht="13.5" customHeight="1" x14ac:dyDescent="0.2">
      <c r="BO105" s="59" t="s">
        <v>1067</v>
      </c>
      <c r="BP105" s="143" t="s">
        <v>3388</v>
      </c>
    </row>
    <row r="106" spans="67:68" ht="13.5" customHeight="1" x14ac:dyDescent="0.2">
      <c r="BO106" s="62" t="s">
        <v>3357</v>
      </c>
      <c r="BP106" s="125" t="s">
        <v>3389</v>
      </c>
    </row>
    <row r="107" spans="67:68" ht="13.5" customHeight="1" x14ac:dyDescent="0.2">
      <c r="BO107" s="59" t="s">
        <v>1055</v>
      </c>
      <c r="BP107" s="143" t="s">
        <v>3390</v>
      </c>
    </row>
    <row r="108" spans="67:68" ht="13.5" customHeight="1" x14ac:dyDescent="0.2">
      <c r="BO108" s="59" t="s">
        <v>1177</v>
      </c>
      <c r="BP108" s="143" t="s">
        <v>3391</v>
      </c>
    </row>
    <row r="109" spans="67:68" ht="13.5" customHeight="1" x14ac:dyDescent="0.2">
      <c r="BO109" s="62" t="s">
        <v>3348</v>
      </c>
      <c r="BP109" s="125" t="s">
        <v>3392</v>
      </c>
    </row>
    <row r="110" spans="67:68" ht="13.5" customHeight="1" x14ac:dyDescent="0.2">
      <c r="BO110" s="62" t="s">
        <v>3353</v>
      </c>
      <c r="BP110" s="125" t="s">
        <v>3393</v>
      </c>
    </row>
  </sheetData>
  <autoFilter ref="BO20:BQ75" xr:uid="{04DED1F8-CAFC-4A1C-A259-B95B977C0310}">
    <sortState xmlns:xlrd2="http://schemas.microsoft.com/office/spreadsheetml/2017/richdata2" ref="BO21:BQ75">
      <sortCondition ref="BQ20:BQ75"/>
    </sortState>
  </autoFilter>
  <sortState xmlns:xlrd2="http://schemas.microsoft.com/office/spreadsheetml/2017/richdata2" ref="BO82:BP108">
    <sortCondition ref="BP82:BP108"/>
  </sortState>
  <phoneticPr fontId="10" type="noConversion"/>
  <dataValidations disablePrompts="1" count="1">
    <dataValidation allowBlank="1" showInputMessage="1" showErrorMessage="1" promptTitle="Proceso del SIG" prompt="Seleccione del listado desplegable, de acuerdo al proceso que corresponda." sqref="U3" xr:uid="{AAB98207-A846-4D2D-A31A-88200276A0BD}"/>
  </dataValidations>
  <pageMargins left="0.7" right="0.7" top="0.75" bottom="0.75" header="0.3" footer="0.3"/>
  <pageSetup orientation="portrait" r:id="rId1"/>
  <tableParts count="10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4D027-0C3C-46FF-BB6F-2A471E1FCAC7}">
  <sheetPr>
    <tabColor rgb="FFC65911"/>
  </sheetPr>
  <dimension ref="A1:D207"/>
  <sheetViews>
    <sheetView zoomScaleNormal="100" workbookViewId="0">
      <selection activeCell="AM80" sqref="AM80"/>
    </sheetView>
  </sheetViews>
  <sheetFormatPr baseColWidth="10" defaultColWidth="11.5" defaultRowHeight="15" x14ac:dyDescent="0.2"/>
  <cols>
    <col min="1" max="1" width="23.5" customWidth="1"/>
    <col min="2" max="2" width="19" style="4" customWidth="1"/>
    <col min="3" max="3" width="66.5" style="492" customWidth="1"/>
    <col min="4" max="4" width="11.5" style="67"/>
  </cols>
  <sheetData>
    <row r="1" spans="1:4" ht="16" x14ac:dyDescent="0.2">
      <c r="A1" s="11" t="s">
        <v>3394</v>
      </c>
      <c r="B1" s="4" t="s">
        <v>3395</v>
      </c>
      <c r="C1" s="494" t="s">
        <v>3396</v>
      </c>
      <c r="D1" s="83" t="s">
        <v>3397</v>
      </c>
    </row>
    <row r="2" spans="1:4" x14ac:dyDescent="0.2">
      <c r="A2" t="s">
        <v>3398</v>
      </c>
      <c r="B2" s="4">
        <v>1</v>
      </c>
      <c r="C2" t="s">
        <v>2173</v>
      </c>
      <c r="D2" s="4">
        <v>90000</v>
      </c>
    </row>
    <row r="3" spans="1:4" x14ac:dyDescent="0.2">
      <c r="A3" t="s">
        <v>3398</v>
      </c>
      <c r="B3" s="4">
        <v>3</v>
      </c>
      <c r="C3" t="s">
        <v>2184</v>
      </c>
      <c r="D3" s="4">
        <v>0</v>
      </c>
    </row>
    <row r="4" spans="1:4" x14ac:dyDescent="0.2">
      <c r="A4" t="s">
        <v>3398</v>
      </c>
      <c r="B4" s="4">
        <v>4</v>
      </c>
      <c r="C4" t="s">
        <v>2188</v>
      </c>
      <c r="D4" s="4">
        <v>2000</v>
      </c>
    </row>
    <row r="5" spans="1:4" x14ac:dyDescent="0.2">
      <c r="A5" t="s">
        <v>3398</v>
      </c>
      <c r="B5" s="4">
        <v>5</v>
      </c>
      <c r="C5" t="s">
        <v>2191</v>
      </c>
      <c r="D5" s="4">
        <v>37</v>
      </c>
    </row>
    <row r="6" spans="1:4" x14ac:dyDescent="0.2">
      <c r="A6" t="s">
        <v>2203</v>
      </c>
      <c r="B6" s="4">
        <v>100</v>
      </c>
      <c r="C6" t="s">
        <v>2197</v>
      </c>
      <c r="D6" s="4">
        <v>85</v>
      </c>
    </row>
    <row r="7" spans="1:4" x14ac:dyDescent="0.2">
      <c r="A7" t="s">
        <v>2203</v>
      </c>
      <c r="B7" s="4">
        <v>101</v>
      </c>
      <c r="C7" t="s">
        <v>2202</v>
      </c>
      <c r="D7" s="4">
        <v>5000</v>
      </c>
    </row>
    <row r="8" spans="1:4" x14ac:dyDescent="0.2">
      <c r="A8" t="s">
        <v>2203</v>
      </c>
      <c r="B8" s="4">
        <v>102</v>
      </c>
      <c r="C8" t="s">
        <v>2204</v>
      </c>
      <c r="D8" s="4">
        <v>0</v>
      </c>
    </row>
    <row r="9" spans="1:4" x14ac:dyDescent="0.2">
      <c r="A9" t="s">
        <v>2203</v>
      </c>
      <c r="B9" s="4">
        <v>104</v>
      </c>
      <c r="C9" t="s">
        <v>2205</v>
      </c>
      <c r="D9" s="4">
        <v>2567500</v>
      </c>
    </row>
    <row r="10" spans="1:4" x14ac:dyDescent="0.2">
      <c r="A10" t="s">
        <v>2203</v>
      </c>
      <c r="B10" s="4">
        <v>105</v>
      </c>
      <c r="C10" t="s">
        <v>2206</v>
      </c>
      <c r="D10" s="4">
        <v>45</v>
      </c>
    </row>
    <row r="11" spans="1:4" x14ac:dyDescent="0.2">
      <c r="A11" t="s">
        <v>2203</v>
      </c>
      <c r="B11" s="4">
        <v>90</v>
      </c>
      <c r="C11" t="s">
        <v>2211</v>
      </c>
      <c r="D11" s="4">
        <v>5739</v>
      </c>
    </row>
    <row r="12" spans="1:4" x14ac:dyDescent="0.2">
      <c r="A12" t="s">
        <v>2203</v>
      </c>
      <c r="B12" s="4">
        <v>92</v>
      </c>
      <c r="C12" t="s">
        <v>2213</v>
      </c>
      <c r="D12" s="4">
        <v>46.5</v>
      </c>
    </row>
    <row r="13" spans="1:4" x14ac:dyDescent="0.2">
      <c r="A13" t="s">
        <v>2203</v>
      </c>
      <c r="B13" s="4">
        <v>93</v>
      </c>
      <c r="C13" t="s">
        <v>2214</v>
      </c>
      <c r="D13" s="4">
        <v>30.5</v>
      </c>
    </row>
    <row r="14" spans="1:4" x14ac:dyDescent="0.2">
      <c r="A14" t="s">
        <v>2203</v>
      </c>
      <c r="B14" s="4">
        <v>95</v>
      </c>
      <c r="C14" t="s">
        <v>2215</v>
      </c>
      <c r="D14" s="4">
        <v>40</v>
      </c>
    </row>
    <row r="15" spans="1:4" x14ac:dyDescent="0.2">
      <c r="A15" t="s">
        <v>2203</v>
      </c>
      <c r="B15" s="4">
        <v>96</v>
      </c>
      <c r="C15" t="s">
        <v>2217</v>
      </c>
      <c r="D15" s="4">
        <v>30</v>
      </c>
    </row>
    <row r="16" spans="1:4" x14ac:dyDescent="0.2">
      <c r="A16" t="s">
        <v>2231</v>
      </c>
      <c r="B16" s="4" t="s">
        <v>2229</v>
      </c>
      <c r="C16" t="s">
        <v>2230</v>
      </c>
      <c r="D16" s="4">
        <v>170</v>
      </c>
    </row>
    <row r="17" spans="1:4" x14ac:dyDescent="0.2">
      <c r="A17" t="s">
        <v>2231</v>
      </c>
      <c r="B17" s="4" t="s">
        <v>3399</v>
      </c>
      <c r="C17" t="s">
        <v>3400</v>
      </c>
      <c r="D17" s="4">
        <v>97</v>
      </c>
    </row>
    <row r="18" spans="1:4" x14ac:dyDescent="0.2">
      <c r="A18" t="s">
        <v>2219</v>
      </c>
      <c r="B18" s="4">
        <v>242</v>
      </c>
      <c r="C18" t="s">
        <v>2218</v>
      </c>
      <c r="D18" s="4">
        <v>5</v>
      </c>
    </row>
    <row r="19" spans="1:4" x14ac:dyDescent="0.2">
      <c r="A19" t="s">
        <v>2219</v>
      </c>
      <c r="B19" s="4">
        <v>407</v>
      </c>
      <c r="C19" t="s">
        <v>2221</v>
      </c>
      <c r="D19" s="4">
        <v>30</v>
      </c>
    </row>
    <row r="20" spans="1:4" x14ac:dyDescent="0.2">
      <c r="A20" t="s">
        <v>2219</v>
      </c>
      <c r="B20" s="4">
        <v>465</v>
      </c>
      <c r="C20" t="s">
        <v>2222</v>
      </c>
      <c r="D20" s="4">
        <v>40</v>
      </c>
    </row>
    <row r="21" spans="1:4" x14ac:dyDescent="0.2">
      <c r="A21" t="s">
        <v>2219</v>
      </c>
      <c r="B21" s="4">
        <v>469</v>
      </c>
      <c r="C21" t="s">
        <v>2223</v>
      </c>
      <c r="D21" s="4">
        <v>2020</v>
      </c>
    </row>
    <row r="22" spans="1:4" x14ac:dyDescent="0.2">
      <c r="A22" t="s">
        <v>3398</v>
      </c>
      <c r="B22" s="4">
        <v>108</v>
      </c>
      <c r="C22" t="s">
        <v>2225</v>
      </c>
      <c r="D22" s="4">
        <v>30</v>
      </c>
    </row>
    <row r="23" spans="1:4" x14ac:dyDescent="0.2">
      <c r="A23" t="s">
        <v>3398</v>
      </c>
      <c r="B23" s="4">
        <v>109</v>
      </c>
      <c r="C23" t="s">
        <v>3401</v>
      </c>
      <c r="D23" s="4">
        <v>0</v>
      </c>
    </row>
    <row r="24" spans="1:4" x14ac:dyDescent="0.2">
      <c r="A24" t="s">
        <v>3398</v>
      </c>
      <c r="B24" s="4">
        <v>110</v>
      </c>
      <c r="C24" t="s">
        <v>2227</v>
      </c>
      <c r="D24" s="4">
        <v>100</v>
      </c>
    </row>
    <row r="25" spans="1:4" x14ac:dyDescent="0.2">
      <c r="A25" t="s">
        <v>3398</v>
      </c>
      <c r="B25" s="4">
        <v>112</v>
      </c>
      <c r="C25" t="s">
        <v>3402</v>
      </c>
      <c r="D25" s="4">
        <v>10000</v>
      </c>
    </row>
    <row r="26" spans="1:4" x14ac:dyDescent="0.2">
      <c r="A26" t="s">
        <v>3398</v>
      </c>
      <c r="B26" s="4">
        <v>113</v>
      </c>
      <c r="C26" t="s">
        <v>3403</v>
      </c>
      <c r="D26" s="4">
        <v>5000</v>
      </c>
    </row>
    <row r="27" spans="1:4" x14ac:dyDescent="0.2">
      <c r="A27" t="s">
        <v>2203</v>
      </c>
      <c r="B27" s="4">
        <v>106</v>
      </c>
      <c r="C27" t="s">
        <v>3404</v>
      </c>
      <c r="D27" s="4">
        <v>2.52</v>
      </c>
    </row>
    <row r="28" spans="1:4" x14ac:dyDescent="0.2">
      <c r="A28" t="s">
        <v>2231</v>
      </c>
      <c r="B28" s="4" t="s">
        <v>3405</v>
      </c>
      <c r="C28" t="s">
        <v>3406</v>
      </c>
      <c r="D28" s="4"/>
    </row>
    <row r="29" spans="1:4" x14ac:dyDescent="0.2">
      <c r="A29" t="s">
        <v>3398</v>
      </c>
      <c r="B29" s="4">
        <v>44</v>
      </c>
      <c r="C29" t="s">
        <v>3407</v>
      </c>
      <c r="D29" s="4">
        <v>90</v>
      </c>
    </row>
    <row r="30" spans="1:4" x14ac:dyDescent="0.2">
      <c r="A30" t="s">
        <v>3398</v>
      </c>
      <c r="B30" s="4">
        <v>45</v>
      </c>
      <c r="C30" t="s">
        <v>3408</v>
      </c>
      <c r="D30" s="4">
        <v>90</v>
      </c>
    </row>
    <row r="31" spans="1:4" x14ac:dyDescent="0.2">
      <c r="A31" t="s">
        <v>3398</v>
      </c>
      <c r="B31" s="4">
        <v>114</v>
      </c>
      <c r="C31" t="s">
        <v>3409</v>
      </c>
      <c r="D31" s="4">
        <v>3152</v>
      </c>
    </row>
    <row r="32" spans="1:4" x14ac:dyDescent="0.2">
      <c r="A32" t="s">
        <v>3398</v>
      </c>
      <c r="B32" s="4">
        <v>115</v>
      </c>
      <c r="C32" t="s">
        <v>3410</v>
      </c>
      <c r="D32" s="4">
        <v>667</v>
      </c>
    </row>
    <row r="33" spans="1:4" x14ac:dyDescent="0.2">
      <c r="A33" t="s">
        <v>3398</v>
      </c>
      <c r="B33" s="4">
        <v>116</v>
      </c>
      <c r="C33" t="s">
        <v>3411</v>
      </c>
      <c r="D33" s="4">
        <v>14400</v>
      </c>
    </row>
    <row r="34" spans="1:4" x14ac:dyDescent="0.2">
      <c r="A34" t="s">
        <v>3398</v>
      </c>
      <c r="B34" s="4">
        <v>117</v>
      </c>
      <c r="C34" t="s">
        <v>3412</v>
      </c>
      <c r="D34" s="4">
        <v>200</v>
      </c>
    </row>
    <row r="35" spans="1:4" x14ac:dyDescent="0.2">
      <c r="A35" t="s">
        <v>3398</v>
      </c>
      <c r="B35" s="4">
        <v>118</v>
      </c>
      <c r="C35" t="s">
        <v>3413</v>
      </c>
      <c r="D35" s="4">
        <v>12</v>
      </c>
    </row>
    <row r="36" spans="1:4" x14ac:dyDescent="0.2">
      <c r="A36" t="s">
        <v>2231</v>
      </c>
      <c r="B36" s="4" t="s">
        <v>3414</v>
      </c>
      <c r="C36" t="s">
        <v>3415</v>
      </c>
      <c r="D36" s="4">
        <v>2000</v>
      </c>
    </row>
    <row r="37" spans="1:4" x14ac:dyDescent="0.2">
      <c r="A37" t="s">
        <v>2231</v>
      </c>
      <c r="B37" s="4" t="s">
        <v>3416</v>
      </c>
      <c r="C37" t="s">
        <v>3417</v>
      </c>
      <c r="D37" s="4">
        <v>500</v>
      </c>
    </row>
    <row r="38" spans="1:4" x14ac:dyDescent="0.2">
      <c r="A38" t="s">
        <v>2231</v>
      </c>
      <c r="B38" s="4" t="s">
        <v>3418</v>
      </c>
      <c r="C38" t="s">
        <v>3419</v>
      </c>
      <c r="D38" s="4">
        <v>15</v>
      </c>
    </row>
    <row r="39" spans="1:4" x14ac:dyDescent="0.2">
      <c r="A39" t="s">
        <v>2231</v>
      </c>
      <c r="B39" s="4" t="s">
        <v>3420</v>
      </c>
      <c r="C39" t="s">
        <v>3421</v>
      </c>
      <c r="D39" s="4">
        <v>31</v>
      </c>
    </row>
    <row r="40" spans="1:4" x14ac:dyDescent="0.2">
      <c r="A40" t="s">
        <v>2231</v>
      </c>
      <c r="B40" s="4" t="s">
        <v>3422</v>
      </c>
      <c r="C40" t="s">
        <v>3423</v>
      </c>
      <c r="D40" s="4">
        <v>100</v>
      </c>
    </row>
    <row r="41" spans="1:4" x14ac:dyDescent="0.2">
      <c r="A41" t="s">
        <v>2231</v>
      </c>
      <c r="B41" s="4" t="s">
        <v>3424</v>
      </c>
      <c r="C41" t="s">
        <v>3425</v>
      </c>
      <c r="D41" s="4">
        <v>15</v>
      </c>
    </row>
    <row r="42" spans="1:4" x14ac:dyDescent="0.2">
      <c r="A42" t="s">
        <v>2231</v>
      </c>
      <c r="B42" s="4" t="s">
        <v>3426</v>
      </c>
      <c r="C42" t="s">
        <v>3427</v>
      </c>
      <c r="D42" s="4">
        <v>31</v>
      </c>
    </row>
    <row r="43" spans="1:4" x14ac:dyDescent="0.2">
      <c r="A43" t="s">
        <v>2231</v>
      </c>
      <c r="B43" s="4" t="s">
        <v>3428</v>
      </c>
      <c r="C43" t="s">
        <v>3429</v>
      </c>
      <c r="D43" s="4">
        <v>9</v>
      </c>
    </row>
    <row r="44" spans="1:4" x14ac:dyDescent="0.2">
      <c r="A44" t="s">
        <v>2231</v>
      </c>
      <c r="B44" s="4" t="s">
        <v>3430</v>
      </c>
      <c r="C44" t="s">
        <v>3431</v>
      </c>
      <c r="D44" s="4">
        <v>9</v>
      </c>
    </row>
    <row r="45" spans="1:4" x14ac:dyDescent="0.2">
      <c r="A45" t="s">
        <v>2231</v>
      </c>
      <c r="B45" s="4" t="s">
        <v>3432</v>
      </c>
      <c r="C45" t="s">
        <v>3433</v>
      </c>
      <c r="D45" s="4">
        <v>100</v>
      </c>
    </row>
    <row r="46" spans="1:4" x14ac:dyDescent="0.2">
      <c r="A46" t="s">
        <v>2203</v>
      </c>
      <c r="B46" s="4">
        <v>94</v>
      </c>
      <c r="C46" t="s">
        <v>3434</v>
      </c>
      <c r="D46" s="4">
        <v>800000</v>
      </c>
    </row>
    <row r="47" spans="1:4" x14ac:dyDescent="0.2">
      <c r="A47" t="s">
        <v>2203</v>
      </c>
      <c r="B47" s="4">
        <v>57</v>
      </c>
      <c r="C47" t="s">
        <v>3435</v>
      </c>
      <c r="D47" s="4">
        <v>4</v>
      </c>
    </row>
    <row r="48" spans="1:4" x14ac:dyDescent="0.2">
      <c r="A48" t="s">
        <v>2203</v>
      </c>
      <c r="B48" s="4">
        <v>98</v>
      </c>
      <c r="C48" t="s">
        <v>3436</v>
      </c>
      <c r="D48" s="4">
        <v>3</v>
      </c>
    </row>
    <row r="49" spans="1:4" x14ac:dyDescent="0.2">
      <c r="A49" t="s">
        <v>3398</v>
      </c>
      <c r="B49" s="4">
        <v>7</v>
      </c>
      <c r="C49" t="s">
        <v>3437</v>
      </c>
      <c r="D49" s="4">
        <v>97</v>
      </c>
    </row>
    <row r="50" spans="1:4" x14ac:dyDescent="0.2">
      <c r="A50" t="s">
        <v>2219</v>
      </c>
      <c r="B50" s="4">
        <v>289</v>
      </c>
      <c r="C50" t="s">
        <v>3438</v>
      </c>
      <c r="D50" s="4">
        <v>100</v>
      </c>
    </row>
    <row r="51" spans="1:4" x14ac:dyDescent="0.2">
      <c r="A51" t="s">
        <v>2219</v>
      </c>
      <c r="B51" s="4">
        <v>356</v>
      </c>
      <c r="C51" t="s">
        <v>3439</v>
      </c>
      <c r="D51" s="4">
        <v>20</v>
      </c>
    </row>
    <row r="52" spans="1:4" x14ac:dyDescent="0.2">
      <c r="A52" t="s">
        <v>2219</v>
      </c>
      <c r="B52" s="4">
        <v>466</v>
      </c>
      <c r="C52" t="s">
        <v>3440</v>
      </c>
      <c r="D52" s="4">
        <v>30</v>
      </c>
    </row>
    <row r="53" spans="1:4" x14ac:dyDescent="0.2">
      <c r="A53" t="s">
        <v>2203</v>
      </c>
      <c r="B53" s="4">
        <v>97</v>
      </c>
      <c r="C53" t="s">
        <v>3441</v>
      </c>
      <c r="D53" s="4">
        <v>65</v>
      </c>
    </row>
    <row r="54" spans="1:4" x14ac:dyDescent="0.2">
      <c r="A54" t="s">
        <v>2231</v>
      </c>
      <c r="B54" s="4" t="s">
        <v>3442</v>
      </c>
      <c r="C54" t="s">
        <v>3443</v>
      </c>
      <c r="D54" s="4">
        <v>4900</v>
      </c>
    </row>
    <row r="55" spans="1:4" x14ac:dyDescent="0.2">
      <c r="A55" t="s">
        <v>2231</v>
      </c>
      <c r="B55" s="4" t="s">
        <v>3444</v>
      </c>
      <c r="C55" t="s">
        <v>3445</v>
      </c>
      <c r="D55" s="4">
        <v>3500</v>
      </c>
    </row>
    <row r="56" spans="1:4" x14ac:dyDescent="0.2">
      <c r="A56" t="s">
        <v>2231</v>
      </c>
      <c r="B56" s="4" t="s">
        <v>3446</v>
      </c>
      <c r="C56" t="s">
        <v>3447</v>
      </c>
      <c r="D56" s="4">
        <v>10000</v>
      </c>
    </row>
    <row r="57" spans="1:4" x14ac:dyDescent="0.2">
      <c r="A57" t="s">
        <v>2231</v>
      </c>
      <c r="B57" s="4" t="s">
        <v>3448</v>
      </c>
      <c r="C57" t="s">
        <v>3449</v>
      </c>
      <c r="D57" s="4">
        <v>10000</v>
      </c>
    </row>
    <row r="58" spans="1:4" x14ac:dyDescent="0.2">
      <c r="A58" t="s">
        <v>2231</v>
      </c>
      <c r="B58" s="4" t="s">
        <v>3450</v>
      </c>
      <c r="C58" t="s">
        <v>3451</v>
      </c>
      <c r="D58" s="4">
        <v>4</v>
      </c>
    </row>
    <row r="59" spans="1:4" x14ac:dyDescent="0.2">
      <c r="A59" t="s">
        <v>2231</v>
      </c>
      <c r="B59" s="4" t="s">
        <v>3452</v>
      </c>
      <c r="C59" t="s">
        <v>3453</v>
      </c>
      <c r="D59" s="4">
        <v>0</v>
      </c>
    </row>
    <row r="60" spans="1:4" x14ac:dyDescent="0.2">
      <c r="A60" t="s">
        <v>3398</v>
      </c>
      <c r="B60" s="4">
        <v>119</v>
      </c>
      <c r="C60" t="s">
        <v>3454</v>
      </c>
      <c r="D60" s="4">
        <v>0</v>
      </c>
    </row>
    <row r="61" spans="1:4" x14ac:dyDescent="0.2">
      <c r="A61" t="s">
        <v>3398</v>
      </c>
      <c r="B61" s="4">
        <v>120</v>
      </c>
      <c r="C61" t="s">
        <v>3455</v>
      </c>
      <c r="D61" s="4">
        <v>0</v>
      </c>
    </row>
    <row r="62" spans="1:4" x14ac:dyDescent="0.2">
      <c r="A62" t="s">
        <v>2203</v>
      </c>
      <c r="B62" s="4">
        <v>91</v>
      </c>
      <c r="C62" t="s">
        <v>3456</v>
      </c>
      <c r="D62" s="4">
        <v>500000</v>
      </c>
    </row>
    <row r="63" spans="1:4" x14ac:dyDescent="0.2">
      <c r="A63" t="s">
        <v>2203</v>
      </c>
      <c r="B63" s="4">
        <v>8</v>
      </c>
      <c r="C63" t="s">
        <v>3457</v>
      </c>
      <c r="D63" s="4">
        <v>62</v>
      </c>
    </row>
    <row r="64" spans="1:4" x14ac:dyDescent="0.2">
      <c r="A64" t="s">
        <v>2203</v>
      </c>
      <c r="B64" s="4">
        <v>99</v>
      </c>
      <c r="C64" t="s">
        <v>3458</v>
      </c>
      <c r="D64" s="4">
        <v>26</v>
      </c>
    </row>
    <row r="65" spans="1:4" x14ac:dyDescent="0.2">
      <c r="A65" t="s">
        <v>2219</v>
      </c>
      <c r="B65" s="4">
        <v>287</v>
      </c>
      <c r="C65" t="s">
        <v>3459</v>
      </c>
      <c r="D65" s="4">
        <v>1</v>
      </c>
    </row>
    <row r="66" spans="1:4" x14ac:dyDescent="0.2">
      <c r="A66" t="s">
        <v>2219</v>
      </c>
      <c r="B66" s="4">
        <v>288</v>
      </c>
      <c r="C66" t="s">
        <v>3460</v>
      </c>
      <c r="D66" s="4">
        <v>1</v>
      </c>
    </row>
    <row r="67" spans="1:4" x14ac:dyDescent="0.2">
      <c r="A67" t="s">
        <v>2219</v>
      </c>
      <c r="B67" s="4">
        <v>358</v>
      </c>
      <c r="C67" t="s">
        <v>3461</v>
      </c>
      <c r="D67" s="4">
        <v>1</v>
      </c>
    </row>
    <row r="68" spans="1:4" x14ac:dyDescent="0.2">
      <c r="A68" t="s">
        <v>2219</v>
      </c>
      <c r="B68" s="4">
        <v>359</v>
      </c>
      <c r="C68" t="s">
        <v>3462</v>
      </c>
      <c r="D68" s="4">
        <v>1</v>
      </c>
    </row>
    <row r="69" spans="1:4" x14ac:dyDescent="0.2">
      <c r="A69" t="s">
        <v>2219</v>
      </c>
      <c r="B69" s="4">
        <v>472</v>
      </c>
      <c r="C69" t="s">
        <v>3463</v>
      </c>
      <c r="D69" s="4">
        <v>0</v>
      </c>
    </row>
    <row r="70" spans="1:4" x14ac:dyDescent="0.2">
      <c r="A70" t="s">
        <v>2219</v>
      </c>
      <c r="B70" s="4">
        <v>244</v>
      </c>
      <c r="C70" t="s">
        <v>3464</v>
      </c>
      <c r="D70" s="4">
        <v>16</v>
      </c>
    </row>
    <row r="71" spans="1:4" x14ac:dyDescent="0.2">
      <c r="A71" t="s">
        <v>2219</v>
      </c>
      <c r="B71" s="4">
        <v>360</v>
      </c>
      <c r="C71" t="s">
        <v>3465</v>
      </c>
      <c r="D71" s="4">
        <v>0</v>
      </c>
    </row>
    <row r="72" spans="1:4" x14ac:dyDescent="0.2">
      <c r="A72" t="s">
        <v>2219</v>
      </c>
      <c r="B72" s="4">
        <v>361</v>
      </c>
      <c r="C72" t="s">
        <v>3466</v>
      </c>
      <c r="D72" s="67">
        <v>0.4</v>
      </c>
    </row>
    <row r="73" spans="1:4" x14ac:dyDescent="0.2">
      <c r="A73" t="s">
        <v>2219</v>
      </c>
      <c r="B73" s="4">
        <v>363</v>
      </c>
      <c r="C73" t="s">
        <v>3467</v>
      </c>
      <c r="D73" s="67">
        <v>1</v>
      </c>
    </row>
    <row r="74" spans="1:4" x14ac:dyDescent="0.2">
      <c r="A74" t="s">
        <v>2219</v>
      </c>
      <c r="B74" s="4">
        <v>473</v>
      </c>
      <c r="C74" t="s">
        <v>3468</v>
      </c>
      <c r="D74" s="67">
        <v>0</v>
      </c>
    </row>
    <row r="75" spans="1:4" x14ac:dyDescent="0.2">
      <c r="A75" t="s">
        <v>3398</v>
      </c>
      <c r="B75" s="4">
        <v>12</v>
      </c>
      <c r="C75" s="491" t="s">
        <v>3469</v>
      </c>
      <c r="D75" s="4">
        <v>0</v>
      </c>
    </row>
    <row r="76" spans="1:4" x14ac:dyDescent="0.2">
      <c r="A76" t="s">
        <v>3398</v>
      </c>
      <c r="B76" s="4">
        <v>16</v>
      </c>
      <c r="C76" t="s">
        <v>3470</v>
      </c>
      <c r="D76" s="4">
        <v>0</v>
      </c>
    </row>
    <row r="77" spans="1:4" ht="16" x14ac:dyDescent="0.2">
      <c r="A77" t="s">
        <v>3398</v>
      </c>
      <c r="B77" s="4">
        <v>17</v>
      </c>
      <c r="C77" s="493" t="s">
        <v>3471</v>
      </c>
      <c r="D77" s="4">
        <v>0</v>
      </c>
    </row>
    <row r="78" spans="1:4" ht="16" x14ac:dyDescent="0.2">
      <c r="A78" t="s">
        <v>3398</v>
      </c>
      <c r="B78" s="4">
        <v>121</v>
      </c>
      <c r="C78" s="493" t="s">
        <v>3472</v>
      </c>
      <c r="D78" s="4">
        <v>0</v>
      </c>
    </row>
    <row r="79" spans="1:4" ht="16" x14ac:dyDescent="0.2">
      <c r="A79" t="s">
        <v>3398</v>
      </c>
      <c r="B79" s="4">
        <v>122</v>
      </c>
      <c r="C79" s="493" t="s">
        <v>3473</v>
      </c>
      <c r="D79" s="4">
        <v>70</v>
      </c>
    </row>
    <row r="80" spans="1:4" x14ac:dyDescent="0.2">
      <c r="A80" t="s">
        <v>2231</v>
      </c>
      <c r="B80" s="4" t="s">
        <v>3474</v>
      </c>
      <c r="C80" t="s">
        <v>3475</v>
      </c>
      <c r="D80" s="4">
        <v>100</v>
      </c>
    </row>
    <row r="81" spans="1:4" x14ac:dyDescent="0.2">
      <c r="A81" t="s">
        <v>3398</v>
      </c>
      <c r="B81" s="4">
        <v>18</v>
      </c>
      <c r="C81" t="s">
        <v>3476</v>
      </c>
      <c r="D81" s="4">
        <v>97</v>
      </c>
    </row>
    <row r="82" spans="1:4" x14ac:dyDescent="0.2">
      <c r="A82" t="s">
        <v>3398</v>
      </c>
      <c r="B82" s="4">
        <v>20</v>
      </c>
      <c r="C82" t="s">
        <v>3477</v>
      </c>
      <c r="D82" s="4">
        <v>100</v>
      </c>
    </row>
    <row r="83" spans="1:4" x14ac:dyDescent="0.2">
      <c r="A83" t="s">
        <v>3398</v>
      </c>
      <c r="B83" s="4">
        <v>22</v>
      </c>
      <c r="C83" t="s">
        <v>3478</v>
      </c>
      <c r="D83" s="4">
        <v>97</v>
      </c>
    </row>
    <row r="84" spans="1:4" x14ac:dyDescent="0.2">
      <c r="A84" t="s">
        <v>3398</v>
      </c>
      <c r="B84" s="4">
        <v>23</v>
      </c>
      <c r="C84" t="s">
        <v>3479</v>
      </c>
      <c r="D84" s="4">
        <v>97</v>
      </c>
    </row>
    <row r="85" spans="1:4" x14ac:dyDescent="0.2">
      <c r="A85" t="s">
        <v>3398</v>
      </c>
      <c r="B85" s="4">
        <v>24</v>
      </c>
      <c r="C85" t="s">
        <v>3480</v>
      </c>
      <c r="D85" s="4">
        <v>97</v>
      </c>
    </row>
    <row r="86" spans="1:4" x14ac:dyDescent="0.2">
      <c r="A86" t="s">
        <v>3398</v>
      </c>
      <c r="B86" s="4">
        <v>25</v>
      </c>
      <c r="C86" t="s">
        <v>3481</v>
      </c>
      <c r="D86" s="4">
        <v>60</v>
      </c>
    </row>
    <row r="87" spans="1:4" x14ac:dyDescent="0.2">
      <c r="A87" t="s">
        <v>2203</v>
      </c>
      <c r="B87" s="4">
        <v>103</v>
      </c>
      <c r="C87" t="s">
        <v>3482</v>
      </c>
      <c r="D87" s="4">
        <v>2000</v>
      </c>
    </row>
    <row r="88" spans="1:4" x14ac:dyDescent="0.2">
      <c r="A88" t="s">
        <v>3398</v>
      </c>
      <c r="B88" s="4">
        <v>123</v>
      </c>
      <c r="C88" t="s">
        <v>3483</v>
      </c>
      <c r="D88" s="4">
        <v>10</v>
      </c>
    </row>
    <row r="89" spans="1:4" x14ac:dyDescent="0.2">
      <c r="A89" t="s">
        <v>2231</v>
      </c>
      <c r="B89" s="4" t="s">
        <v>3484</v>
      </c>
      <c r="C89" t="s">
        <v>3485</v>
      </c>
      <c r="D89" s="4">
        <v>100</v>
      </c>
    </row>
    <row r="90" spans="1:4" x14ac:dyDescent="0.2">
      <c r="A90" t="s">
        <v>2231</v>
      </c>
      <c r="B90" s="4" t="s">
        <v>3486</v>
      </c>
      <c r="C90" t="s">
        <v>3487</v>
      </c>
      <c r="D90" s="4">
        <v>61</v>
      </c>
    </row>
    <row r="91" spans="1:4" x14ac:dyDescent="0.2">
      <c r="A91" t="s">
        <v>2231</v>
      </c>
      <c r="B91" s="4" t="s">
        <v>3488</v>
      </c>
      <c r="C91" t="s">
        <v>3489</v>
      </c>
      <c r="D91" s="4">
        <v>63</v>
      </c>
    </row>
    <row r="92" spans="1:4" x14ac:dyDescent="0.2">
      <c r="A92" t="s">
        <v>2231</v>
      </c>
      <c r="B92" s="4" t="s">
        <v>3490</v>
      </c>
      <c r="C92" t="s">
        <v>3491</v>
      </c>
      <c r="D92" s="4">
        <v>52</v>
      </c>
    </row>
    <row r="93" spans="1:4" x14ac:dyDescent="0.2">
      <c r="A93" t="s">
        <v>2231</v>
      </c>
      <c r="B93" s="4" t="s">
        <v>3492</v>
      </c>
      <c r="C93" t="s">
        <v>3493</v>
      </c>
      <c r="D93" s="4">
        <v>73.900000000000006</v>
      </c>
    </row>
    <row r="94" spans="1:4" x14ac:dyDescent="0.2">
      <c r="A94" t="s">
        <v>3398</v>
      </c>
      <c r="B94" s="4">
        <v>26</v>
      </c>
      <c r="C94" t="s">
        <v>3494</v>
      </c>
      <c r="D94" s="4">
        <v>60000</v>
      </c>
    </row>
    <row r="95" spans="1:4" x14ac:dyDescent="0.2">
      <c r="A95" t="s">
        <v>2203</v>
      </c>
      <c r="B95" s="4">
        <v>42</v>
      </c>
      <c r="C95" t="s">
        <v>3495</v>
      </c>
      <c r="D95" s="4">
        <v>800000</v>
      </c>
    </row>
    <row r="96" spans="1:4" x14ac:dyDescent="0.2">
      <c r="A96" t="s">
        <v>3398</v>
      </c>
      <c r="B96" s="4">
        <v>27</v>
      </c>
      <c r="C96" t="s">
        <v>3496</v>
      </c>
      <c r="D96" s="4">
        <v>90</v>
      </c>
    </row>
    <row r="97" spans="1:4" x14ac:dyDescent="0.2">
      <c r="A97" t="s">
        <v>3398</v>
      </c>
      <c r="B97" s="4">
        <v>28</v>
      </c>
      <c r="C97" t="s">
        <v>3497</v>
      </c>
      <c r="D97" s="67">
        <v>97</v>
      </c>
    </row>
    <row r="98" spans="1:4" x14ac:dyDescent="0.2">
      <c r="A98" t="s">
        <v>3398</v>
      </c>
      <c r="B98" s="4">
        <v>29</v>
      </c>
      <c r="C98" t="s">
        <v>3498</v>
      </c>
      <c r="D98" s="67">
        <v>6000</v>
      </c>
    </row>
    <row r="99" spans="1:4" x14ac:dyDescent="0.2">
      <c r="A99" t="s">
        <v>3398</v>
      </c>
      <c r="B99" s="4">
        <v>30</v>
      </c>
      <c r="C99" t="s">
        <v>3499</v>
      </c>
      <c r="D99" s="4">
        <v>100000</v>
      </c>
    </row>
    <row r="100" spans="1:4" x14ac:dyDescent="0.2">
      <c r="A100" t="s">
        <v>3398</v>
      </c>
      <c r="B100" s="4">
        <v>31</v>
      </c>
      <c r="C100" t="s">
        <v>3500</v>
      </c>
      <c r="D100" s="4">
        <v>100</v>
      </c>
    </row>
    <row r="101" spans="1:4" x14ac:dyDescent="0.2">
      <c r="A101" t="s">
        <v>3398</v>
      </c>
      <c r="B101" s="4">
        <v>32</v>
      </c>
      <c r="C101" t="s">
        <v>3501</v>
      </c>
      <c r="D101" s="4">
        <v>100</v>
      </c>
    </row>
    <row r="102" spans="1:4" x14ac:dyDescent="0.2">
      <c r="A102" t="s">
        <v>3398</v>
      </c>
      <c r="B102" s="4">
        <v>36</v>
      </c>
      <c r="C102" t="s">
        <v>3502</v>
      </c>
      <c r="D102" s="4">
        <v>30</v>
      </c>
    </row>
    <row r="103" spans="1:4" x14ac:dyDescent="0.2">
      <c r="A103" t="s">
        <v>3398</v>
      </c>
      <c r="B103" s="4">
        <v>37</v>
      </c>
      <c r="C103" t="s">
        <v>3503</v>
      </c>
      <c r="D103" s="4">
        <v>80</v>
      </c>
    </row>
    <row r="104" spans="1:4" x14ac:dyDescent="0.2">
      <c r="A104" t="s">
        <v>2219</v>
      </c>
      <c r="B104" s="4">
        <v>471</v>
      </c>
      <c r="C104" t="s">
        <v>3504</v>
      </c>
      <c r="D104" s="4">
        <v>10</v>
      </c>
    </row>
    <row r="105" spans="1:4" x14ac:dyDescent="0.2">
      <c r="A105" t="s">
        <v>3398</v>
      </c>
      <c r="B105" s="4">
        <v>51</v>
      </c>
      <c r="C105" t="s">
        <v>3505</v>
      </c>
      <c r="D105" s="4">
        <v>90</v>
      </c>
    </row>
    <row r="106" spans="1:4" x14ac:dyDescent="0.2">
      <c r="A106" t="s">
        <v>3398</v>
      </c>
      <c r="B106" s="4">
        <v>52</v>
      </c>
      <c r="C106" t="s">
        <v>3506</v>
      </c>
      <c r="D106" s="4">
        <v>2000000</v>
      </c>
    </row>
    <row r="107" spans="1:4" x14ac:dyDescent="0.2">
      <c r="A107" t="s">
        <v>3398</v>
      </c>
      <c r="B107" s="4">
        <v>53</v>
      </c>
      <c r="C107" t="s">
        <v>3507</v>
      </c>
      <c r="D107" s="4">
        <v>3</v>
      </c>
    </row>
    <row r="108" spans="1:4" x14ac:dyDescent="0.2">
      <c r="A108" t="s">
        <v>3398</v>
      </c>
      <c r="B108" s="4">
        <v>54</v>
      </c>
      <c r="C108" t="s">
        <v>3508</v>
      </c>
      <c r="D108" s="4">
        <v>100</v>
      </c>
    </row>
    <row r="109" spans="1:4" x14ac:dyDescent="0.2">
      <c r="A109" t="s">
        <v>3398</v>
      </c>
      <c r="B109" s="4">
        <v>55</v>
      </c>
      <c r="C109" t="s">
        <v>3509</v>
      </c>
      <c r="D109" s="4">
        <v>6482700000</v>
      </c>
    </row>
    <row r="110" spans="1:4" x14ac:dyDescent="0.2">
      <c r="A110" t="s">
        <v>3398</v>
      </c>
      <c r="B110" s="4">
        <v>56</v>
      </c>
      <c r="C110" t="s">
        <v>3510</v>
      </c>
      <c r="D110" s="4">
        <v>100</v>
      </c>
    </row>
    <row r="111" spans="1:4" x14ac:dyDescent="0.2">
      <c r="A111" t="s">
        <v>3398</v>
      </c>
      <c r="B111" s="4">
        <v>58</v>
      </c>
      <c r="C111" t="s">
        <v>3511</v>
      </c>
      <c r="D111" s="4">
        <v>6</v>
      </c>
    </row>
    <row r="112" spans="1:4" x14ac:dyDescent="0.2">
      <c r="A112" t="s">
        <v>3398</v>
      </c>
      <c r="B112" s="4">
        <v>124</v>
      </c>
      <c r="C112" t="s">
        <v>3512</v>
      </c>
      <c r="D112" s="4">
        <v>100</v>
      </c>
    </row>
    <row r="113" spans="1:4" x14ac:dyDescent="0.2">
      <c r="A113" t="s">
        <v>3398</v>
      </c>
      <c r="B113" s="4">
        <v>125</v>
      </c>
      <c r="C113" t="s">
        <v>3513</v>
      </c>
      <c r="D113" s="4">
        <v>98</v>
      </c>
    </row>
    <row r="114" spans="1:4" x14ac:dyDescent="0.2">
      <c r="A114" t="s">
        <v>3398</v>
      </c>
      <c r="B114" s="4">
        <v>60</v>
      </c>
      <c r="C114" t="s">
        <v>3514</v>
      </c>
      <c r="D114" s="4">
        <v>100</v>
      </c>
    </row>
    <row r="115" spans="1:4" x14ac:dyDescent="0.2">
      <c r="A115" t="s">
        <v>3398</v>
      </c>
      <c r="B115" s="4">
        <v>126</v>
      </c>
      <c r="C115" t="s">
        <v>3515</v>
      </c>
      <c r="D115" s="4">
        <v>4</v>
      </c>
    </row>
    <row r="116" spans="1:4" x14ac:dyDescent="0.2">
      <c r="A116" t="s">
        <v>3398</v>
      </c>
      <c r="B116" s="4">
        <v>127</v>
      </c>
      <c r="C116" t="s">
        <v>3516</v>
      </c>
      <c r="D116" s="4">
        <v>100</v>
      </c>
    </row>
    <row r="117" spans="1:4" x14ac:dyDescent="0.2">
      <c r="A117" t="s">
        <v>3398</v>
      </c>
      <c r="B117" s="4">
        <v>128</v>
      </c>
      <c r="C117" t="s">
        <v>3517</v>
      </c>
      <c r="D117" s="4">
        <v>3</v>
      </c>
    </row>
    <row r="118" spans="1:4" x14ac:dyDescent="0.2">
      <c r="A118" t="s">
        <v>3398</v>
      </c>
      <c r="B118" s="4">
        <v>62</v>
      </c>
      <c r="C118" t="s">
        <v>3518</v>
      </c>
      <c r="D118" s="4">
        <v>2</v>
      </c>
    </row>
    <row r="119" spans="1:4" x14ac:dyDescent="0.2">
      <c r="A119" t="s">
        <v>3398</v>
      </c>
      <c r="B119" s="4">
        <v>63</v>
      </c>
      <c r="C119" t="s">
        <v>3519</v>
      </c>
      <c r="D119" s="4">
        <v>1</v>
      </c>
    </row>
    <row r="120" spans="1:4" x14ac:dyDescent="0.2">
      <c r="A120" t="s">
        <v>3398</v>
      </c>
      <c r="B120" s="4">
        <v>64</v>
      </c>
      <c r="C120" t="s">
        <v>3520</v>
      </c>
      <c r="D120" s="4">
        <v>100</v>
      </c>
    </row>
    <row r="121" spans="1:4" x14ac:dyDescent="0.2">
      <c r="A121" t="s">
        <v>3398</v>
      </c>
      <c r="B121" s="4">
        <v>65</v>
      </c>
      <c r="C121" t="s">
        <v>3521</v>
      </c>
      <c r="D121" s="4" t="s">
        <v>3522</v>
      </c>
    </row>
    <row r="122" spans="1:4" x14ac:dyDescent="0.2">
      <c r="A122" t="s">
        <v>2231</v>
      </c>
      <c r="B122" s="4" t="s">
        <v>3523</v>
      </c>
      <c r="C122" t="s">
        <v>3524</v>
      </c>
      <c r="D122" s="4">
        <v>795</v>
      </c>
    </row>
    <row r="123" spans="1:4" x14ac:dyDescent="0.2">
      <c r="A123" t="s">
        <v>2231</v>
      </c>
      <c r="B123" s="4" t="s">
        <v>3525</v>
      </c>
      <c r="C123" t="s">
        <v>3526</v>
      </c>
      <c r="D123" s="4">
        <v>1436</v>
      </c>
    </row>
    <row r="124" spans="1:4" x14ac:dyDescent="0.2">
      <c r="A124" t="s">
        <v>2203</v>
      </c>
      <c r="B124" s="4">
        <v>88</v>
      </c>
      <c r="C124" t="s">
        <v>3527</v>
      </c>
      <c r="D124" s="4">
        <v>5016</v>
      </c>
    </row>
    <row r="125" spans="1:4" x14ac:dyDescent="0.2">
      <c r="A125" t="s">
        <v>2203</v>
      </c>
      <c r="B125" s="4">
        <v>89</v>
      </c>
      <c r="C125" t="s">
        <v>3528</v>
      </c>
      <c r="D125" s="4">
        <v>4300</v>
      </c>
    </row>
    <row r="126" spans="1:4" x14ac:dyDescent="0.2">
      <c r="A126" t="s">
        <v>3398</v>
      </c>
      <c r="B126" s="4">
        <v>9</v>
      </c>
      <c r="C126" t="s">
        <v>3529</v>
      </c>
      <c r="D126" s="4">
        <v>171</v>
      </c>
    </row>
    <row r="127" spans="1:4" x14ac:dyDescent="0.2">
      <c r="A127" t="s">
        <v>3398</v>
      </c>
      <c r="B127" s="4">
        <v>129</v>
      </c>
      <c r="C127" t="s">
        <v>3530</v>
      </c>
      <c r="D127" s="4">
        <v>14</v>
      </c>
    </row>
    <row r="128" spans="1:4" x14ac:dyDescent="0.2">
      <c r="A128" t="s">
        <v>3398</v>
      </c>
      <c r="B128" s="4">
        <v>66</v>
      </c>
      <c r="C128" t="s">
        <v>3531</v>
      </c>
      <c r="D128" s="4">
        <v>2515</v>
      </c>
    </row>
    <row r="129" spans="1:4" x14ac:dyDescent="0.2">
      <c r="A129" t="s">
        <v>3398</v>
      </c>
      <c r="B129" s="4">
        <v>67</v>
      </c>
      <c r="C129" t="s">
        <v>3532</v>
      </c>
      <c r="D129" s="4">
        <v>100</v>
      </c>
    </row>
    <row r="130" spans="1:4" x14ac:dyDescent="0.2">
      <c r="A130" t="s">
        <v>3398</v>
      </c>
      <c r="B130" s="4">
        <v>130</v>
      </c>
      <c r="C130" t="s">
        <v>3533</v>
      </c>
      <c r="D130" s="4">
        <v>100</v>
      </c>
    </row>
    <row r="131" spans="1:4" x14ac:dyDescent="0.2">
      <c r="A131" t="s">
        <v>3398</v>
      </c>
      <c r="B131" s="4">
        <v>131</v>
      </c>
      <c r="C131" t="s">
        <v>3534</v>
      </c>
      <c r="D131" s="4">
        <v>3000</v>
      </c>
    </row>
    <row r="132" spans="1:4" x14ac:dyDescent="0.2">
      <c r="A132" t="s">
        <v>3398</v>
      </c>
      <c r="B132" s="4">
        <v>69</v>
      </c>
      <c r="C132" t="s">
        <v>3535</v>
      </c>
      <c r="D132" s="4">
        <v>90</v>
      </c>
    </row>
    <row r="133" spans="1:4" x14ac:dyDescent="0.2">
      <c r="A133" t="s">
        <v>3398</v>
      </c>
      <c r="B133" s="4">
        <v>70</v>
      </c>
      <c r="C133" t="s">
        <v>3536</v>
      </c>
      <c r="D133" s="4">
        <v>74</v>
      </c>
    </row>
    <row r="134" spans="1:4" x14ac:dyDescent="0.2">
      <c r="A134" t="s">
        <v>3398</v>
      </c>
      <c r="B134" s="4">
        <v>71</v>
      </c>
      <c r="C134" t="s">
        <v>3537</v>
      </c>
      <c r="D134" s="4">
        <v>100</v>
      </c>
    </row>
    <row r="135" spans="1:4" x14ac:dyDescent="0.2">
      <c r="A135" t="s">
        <v>3398</v>
      </c>
      <c r="B135" s="4">
        <v>72</v>
      </c>
      <c r="C135" t="s">
        <v>3538</v>
      </c>
      <c r="D135" s="4">
        <v>85</v>
      </c>
    </row>
    <row r="136" spans="1:4" x14ac:dyDescent="0.2">
      <c r="A136" t="s">
        <v>3398</v>
      </c>
      <c r="B136" s="4">
        <v>73</v>
      </c>
      <c r="C136" t="s">
        <v>3539</v>
      </c>
      <c r="D136" s="4">
        <v>95</v>
      </c>
    </row>
    <row r="137" spans="1:4" x14ac:dyDescent="0.2">
      <c r="A137" t="s">
        <v>3398</v>
      </c>
      <c r="B137" s="4">
        <v>74</v>
      </c>
      <c r="C137" t="s">
        <v>3540</v>
      </c>
      <c r="D137" s="67">
        <v>95</v>
      </c>
    </row>
    <row r="138" spans="1:4" x14ac:dyDescent="0.2">
      <c r="A138" t="s">
        <v>3398</v>
      </c>
      <c r="B138" s="4">
        <v>132</v>
      </c>
      <c r="C138" t="s">
        <v>3541</v>
      </c>
      <c r="D138" s="67">
        <v>100</v>
      </c>
    </row>
    <row r="139" spans="1:4" x14ac:dyDescent="0.2">
      <c r="A139" t="s">
        <v>3398</v>
      </c>
      <c r="B139" s="4">
        <v>76</v>
      </c>
      <c r="C139" t="s">
        <v>3542</v>
      </c>
      <c r="D139" s="67">
        <v>90</v>
      </c>
    </row>
    <row r="140" spans="1:4" x14ac:dyDescent="0.2">
      <c r="A140" t="s">
        <v>3398</v>
      </c>
      <c r="B140" s="4">
        <v>77</v>
      </c>
      <c r="C140" t="s">
        <v>3543</v>
      </c>
      <c r="D140" s="4">
        <v>100</v>
      </c>
    </row>
    <row r="141" spans="1:4" x14ac:dyDescent="0.2">
      <c r="A141" t="s">
        <v>3398</v>
      </c>
      <c r="B141" s="4">
        <v>78</v>
      </c>
      <c r="C141" t="s">
        <v>3544</v>
      </c>
      <c r="D141" s="4">
        <v>100</v>
      </c>
    </row>
    <row r="142" spans="1:4" x14ac:dyDescent="0.2">
      <c r="A142" t="s">
        <v>3398</v>
      </c>
      <c r="B142" s="4">
        <v>79</v>
      </c>
      <c r="C142" t="s">
        <v>3545</v>
      </c>
      <c r="D142" s="4">
        <v>89</v>
      </c>
    </row>
    <row r="143" spans="1:4" x14ac:dyDescent="0.2">
      <c r="A143" t="s">
        <v>3398</v>
      </c>
      <c r="B143" s="4">
        <v>80</v>
      </c>
      <c r="C143" t="s">
        <v>3546</v>
      </c>
      <c r="D143" s="4">
        <v>100</v>
      </c>
    </row>
    <row r="144" spans="1:4" x14ac:dyDescent="0.2">
      <c r="A144" t="s">
        <v>3398</v>
      </c>
      <c r="B144" s="4">
        <v>81</v>
      </c>
      <c r="C144" t="s">
        <v>3547</v>
      </c>
      <c r="D144" s="4">
        <v>100</v>
      </c>
    </row>
    <row r="145" spans="1:4" x14ac:dyDescent="0.2">
      <c r="A145" t="s">
        <v>3398</v>
      </c>
      <c r="B145" s="4">
        <v>133</v>
      </c>
      <c r="C145" t="s">
        <v>3548</v>
      </c>
      <c r="D145" s="4">
        <v>100</v>
      </c>
    </row>
    <row r="146" spans="1:4" x14ac:dyDescent="0.2">
      <c r="A146" t="s">
        <v>3398</v>
      </c>
      <c r="B146" s="4">
        <v>85</v>
      </c>
      <c r="C146" t="s">
        <v>3549</v>
      </c>
      <c r="D146" s="4">
        <v>100</v>
      </c>
    </row>
    <row r="147" spans="1:4" x14ac:dyDescent="0.2">
      <c r="A147" t="s">
        <v>3398</v>
      </c>
      <c r="B147" s="4">
        <v>86</v>
      </c>
      <c r="C147" t="s">
        <v>3550</v>
      </c>
      <c r="D147" s="4">
        <v>100</v>
      </c>
    </row>
    <row r="148" spans="1:4" x14ac:dyDescent="0.2">
      <c r="A148" t="s">
        <v>3398</v>
      </c>
      <c r="B148" s="4">
        <v>134</v>
      </c>
      <c r="C148" t="s">
        <v>3551</v>
      </c>
      <c r="D148" s="4">
        <v>100</v>
      </c>
    </row>
    <row r="149" spans="1:4" x14ac:dyDescent="0.2">
      <c r="A149" t="s">
        <v>3398</v>
      </c>
      <c r="B149" s="4">
        <v>136</v>
      </c>
      <c r="C149" t="s">
        <v>3552</v>
      </c>
      <c r="D149" s="4">
        <v>5</v>
      </c>
    </row>
    <row r="150" spans="1:4" x14ac:dyDescent="0.2">
      <c r="A150" t="s">
        <v>3398</v>
      </c>
      <c r="B150" s="4">
        <v>107</v>
      </c>
      <c r="C150" t="s">
        <v>3553</v>
      </c>
      <c r="D150" s="4">
        <v>100</v>
      </c>
    </row>
    <row r="151" spans="1:4" x14ac:dyDescent="0.2">
      <c r="A151" t="s">
        <v>3398</v>
      </c>
      <c r="B151" s="4">
        <v>82</v>
      </c>
      <c r="C151" t="s">
        <v>3554</v>
      </c>
      <c r="D151" s="4">
        <v>50</v>
      </c>
    </row>
    <row r="152" spans="1:4" x14ac:dyDescent="0.2">
      <c r="A152" t="s">
        <v>3398</v>
      </c>
      <c r="B152" s="4">
        <v>83</v>
      </c>
      <c r="C152" t="s">
        <v>3555</v>
      </c>
      <c r="D152" s="4">
        <v>100</v>
      </c>
    </row>
    <row r="153" spans="1:4" x14ac:dyDescent="0.2">
      <c r="A153" t="s">
        <v>3398</v>
      </c>
      <c r="B153" s="4">
        <v>138</v>
      </c>
      <c r="C153" t="s">
        <v>3556</v>
      </c>
      <c r="D153" s="4">
        <v>80</v>
      </c>
    </row>
    <row r="154" spans="1:4" x14ac:dyDescent="0.2">
      <c r="A154" t="s">
        <v>2219</v>
      </c>
      <c r="B154" s="4">
        <v>241</v>
      </c>
      <c r="C154" t="s">
        <v>3557</v>
      </c>
      <c r="D154" s="4">
        <v>0.15</v>
      </c>
    </row>
    <row r="155" spans="1:4" x14ac:dyDescent="0.2">
      <c r="A155" t="s">
        <v>2219</v>
      </c>
      <c r="B155" s="4">
        <v>284</v>
      </c>
      <c r="C155" t="s">
        <v>3558</v>
      </c>
      <c r="D155" s="4">
        <v>16</v>
      </c>
    </row>
    <row r="156" spans="1:4" x14ac:dyDescent="0.2">
      <c r="A156" t="s">
        <v>2219</v>
      </c>
      <c r="B156" s="4">
        <v>285</v>
      </c>
      <c r="C156" t="s">
        <v>3559</v>
      </c>
      <c r="D156" s="4">
        <v>20</v>
      </c>
    </row>
    <row r="157" spans="1:4" x14ac:dyDescent="0.2">
      <c r="A157" t="s">
        <v>2219</v>
      </c>
      <c r="B157" s="4">
        <v>355</v>
      </c>
      <c r="C157" t="s">
        <v>3560</v>
      </c>
      <c r="D157" s="4">
        <v>25</v>
      </c>
    </row>
    <row r="158" spans="1:4" x14ac:dyDescent="0.2">
      <c r="A158" t="s">
        <v>2219</v>
      </c>
      <c r="B158" s="4">
        <v>357</v>
      </c>
      <c r="C158" t="s">
        <v>3561</v>
      </c>
      <c r="D158" s="4">
        <v>0.35</v>
      </c>
    </row>
    <row r="159" spans="1:4" x14ac:dyDescent="0.2">
      <c r="A159" t="s">
        <v>2219</v>
      </c>
      <c r="B159" s="4">
        <v>364</v>
      </c>
      <c r="C159" t="s">
        <v>3562</v>
      </c>
      <c r="D159" s="4">
        <v>1</v>
      </c>
    </row>
    <row r="160" spans="1:4" x14ac:dyDescent="0.2">
      <c r="A160" t="s">
        <v>2219</v>
      </c>
      <c r="B160" s="4">
        <v>470</v>
      </c>
      <c r="C160" t="s">
        <v>3563</v>
      </c>
      <c r="D160" s="4">
        <v>0.3</v>
      </c>
    </row>
    <row r="161" spans="1:4" x14ac:dyDescent="0.2">
      <c r="A161" t="s">
        <v>2219</v>
      </c>
      <c r="B161" s="4">
        <v>474</v>
      </c>
      <c r="C161" t="s">
        <v>3564</v>
      </c>
      <c r="D161" s="4">
        <v>160</v>
      </c>
    </row>
    <row r="162" spans="1:4" x14ac:dyDescent="0.2">
      <c r="A162" t="s">
        <v>2219</v>
      </c>
      <c r="B162" s="4">
        <v>464</v>
      </c>
      <c r="C162" t="s">
        <v>3565</v>
      </c>
      <c r="D162" s="4">
        <v>0.2</v>
      </c>
    </row>
    <row r="163" spans="1:4" x14ac:dyDescent="0.2">
      <c r="A163" t="s">
        <v>2219</v>
      </c>
      <c r="B163" s="4">
        <v>467</v>
      </c>
      <c r="C163" t="s">
        <v>3566</v>
      </c>
      <c r="D163" s="4">
        <v>1</v>
      </c>
    </row>
    <row r="164" spans="1:4" x14ac:dyDescent="0.2">
      <c r="A164" t="s">
        <v>2219</v>
      </c>
      <c r="B164" s="4">
        <v>468</v>
      </c>
      <c r="C164" t="s">
        <v>3567</v>
      </c>
      <c r="D164" s="4">
        <v>1</v>
      </c>
    </row>
    <row r="165" spans="1:4" x14ac:dyDescent="0.2">
      <c r="C165"/>
      <c r="D165" s="4"/>
    </row>
    <row r="166" spans="1:4" x14ac:dyDescent="0.2">
      <c r="C166"/>
    </row>
    <row r="167" spans="1:4" x14ac:dyDescent="0.2">
      <c r="C167"/>
    </row>
    <row r="168" spans="1:4" x14ac:dyDescent="0.2">
      <c r="C168"/>
    </row>
    <row r="169" spans="1:4" x14ac:dyDescent="0.2">
      <c r="C169"/>
    </row>
    <row r="170" spans="1:4" x14ac:dyDescent="0.2">
      <c r="C170"/>
    </row>
    <row r="171" spans="1:4" x14ac:dyDescent="0.2">
      <c r="C171"/>
    </row>
    <row r="172" spans="1:4" x14ac:dyDescent="0.2">
      <c r="C172"/>
    </row>
    <row r="173" spans="1:4" x14ac:dyDescent="0.2">
      <c r="C173"/>
    </row>
    <row r="174" spans="1:4" x14ac:dyDescent="0.2">
      <c r="C174"/>
    </row>
    <row r="175" spans="1:4" x14ac:dyDescent="0.2">
      <c r="C175"/>
      <c r="D175" s="4"/>
    </row>
    <row r="176" spans="1:4" x14ac:dyDescent="0.2">
      <c r="C176"/>
      <c r="D176" s="4"/>
    </row>
    <row r="177" spans="3:4" x14ac:dyDescent="0.2">
      <c r="C177"/>
      <c r="D177" s="4"/>
    </row>
    <row r="178" spans="3:4" x14ac:dyDescent="0.2">
      <c r="C178"/>
      <c r="D178" s="4"/>
    </row>
    <row r="179" spans="3:4" x14ac:dyDescent="0.2">
      <c r="C179"/>
      <c r="D179" s="4"/>
    </row>
    <row r="180" spans="3:4" x14ac:dyDescent="0.2">
      <c r="C180"/>
      <c r="D180" s="4"/>
    </row>
    <row r="181" spans="3:4" x14ac:dyDescent="0.2">
      <c r="C181"/>
      <c r="D181" s="4"/>
    </row>
    <row r="182" spans="3:4" x14ac:dyDescent="0.2">
      <c r="C182"/>
      <c r="D182" s="4"/>
    </row>
    <row r="183" spans="3:4" x14ac:dyDescent="0.2">
      <c r="C183"/>
      <c r="D183" s="4"/>
    </row>
    <row r="184" spans="3:4" x14ac:dyDescent="0.2">
      <c r="C184"/>
      <c r="D184" s="4"/>
    </row>
    <row r="185" spans="3:4" x14ac:dyDescent="0.2">
      <c r="C185"/>
      <c r="D185" s="4"/>
    </row>
    <row r="186" spans="3:4" x14ac:dyDescent="0.2">
      <c r="C186"/>
      <c r="D186" s="4"/>
    </row>
    <row r="187" spans="3:4" x14ac:dyDescent="0.2">
      <c r="C187"/>
      <c r="D187" s="4"/>
    </row>
    <row r="188" spans="3:4" x14ac:dyDescent="0.2">
      <c r="C188"/>
      <c r="D188" s="4"/>
    </row>
    <row r="189" spans="3:4" x14ac:dyDescent="0.2">
      <c r="C189"/>
      <c r="D189" s="4"/>
    </row>
    <row r="190" spans="3:4" x14ac:dyDescent="0.2">
      <c r="C190"/>
      <c r="D190" s="4"/>
    </row>
    <row r="191" spans="3:4" x14ac:dyDescent="0.2">
      <c r="C191"/>
      <c r="D191" s="4"/>
    </row>
    <row r="192" spans="3:4" x14ac:dyDescent="0.2">
      <c r="C192"/>
      <c r="D192" s="4"/>
    </row>
    <row r="193" spans="2:4" x14ac:dyDescent="0.2">
      <c r="C193"/>
      <c r="D193" s="4"/>
    </row>
    <row r="194" spans="2:4" x14ac:dyDescent="0.2">
      <c r="C194"/>
      <c r="D194" s="4"/>
    </row>
    <row r="195" spans="2:4" x14ac:dyDescent="0.2">
      <c r="C195"/>
      <c r="D195" s="4"/>
    </row>
    <row r="196" spans="2:4" x14ac:dyDescent="0.2">
      <c r="C196"/>
      <c r="D196" s="4"/>
    </row>
    <row r="197" spans="2:4" x14ac:dyDescent="0.2">
      <c r="C197"/>
      <c r="D197" s="4"/>
    </row>
    <row r="198" spans="2:4" x14ac:dyDescent="0.2">
      <c r="B198" s="1"/>
      <c r="C198"/>
      <c r="D198" s="4"/>
    </row>
    <row r="199" spans="2:4" x14ac:dyDescent="0.2">
      <c r="B199" s="1"/>
      <c r="C199"/>
      <c r="D199" s="4"/>
    </row>
    <row r="200" spans="2:4" x14ac:dyDescent="0.2">
      <c r="B200" s="1"/>
      <c r="C200"/>
      <c r="D200" s="4"/>
    </row>
    <row r="201" spans="2:4" x14ac:dyDescent="0.2">
      <c r="B201" s="1"/>
      <c r="C201"/>
      <c r="D201" s="4"/>
    </row>
    <row r="202" spans="2:4" x14ac:dyDescent="0.2">
      <c r="B202" s="1"/>
      <c r="C202"/>
      <c r="D202" s="4"/>
    </row>
    <row r="203" spans="2:4" x14ac:dyDescent="0.2">
      <c r="B203" s="1"/>
      <c r="C203"/>
      <c r="D203" s="4"/>
    </row>
    <row r="204" spans="2:4" x14ac:dyDescent="0.2">
      <c r="B204" s="1"/>
      <c r="C204"/>
      <c r="D204" s="4"/>
    </row>
    <row r="205" spans="2:4" x14ac:dyDescent="0.2">
      <c r="B205" s="1"/>
      <c r="C205"/>
      <c r="D205" s="4"/>
    </row>
    <row r="206" spans="2:4" x14ac:dyDescent="0.2">
      <c r="B206" s="1"/>
      <c r="C206"/>
      <c r="D206" s="4"/>
    </row>
    <row r="207" spans="2:4" x14ac:dyDescent="0.2">
      <c r="B207" s="1"/>
      <c r="C207"/>
      <c r="D207" s="4"/>
    </row>
  </sheetData>
  <autoFilter ref="C1:D164" xr:uid="{A1F4D027-0C3C-46FF-BB6F-2A471E1FCAC7}"/>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43CF1-9A9A-45E8-BB0C-8E03A0082FE8}">
  <sheetPr>
    <tabColor rgb="FF92D050"/>
  </sheetPr>
  <dimension ref="A1:G40"/>
  <sheetViews>
    <sheetView topLeftCell="A11" zoomScale="130" zoomScaleNormal="130" workbookViewId="0">
      <selection activeCell="A21" sqref="A21"/>
    </sheetView>
  </sheetViews>
  <sheetFormatPr baseColWidth="10" defaultColWidth="11.33203125" defaultRowHeight="15" x14ac:dyDescent="0.2"/>
  <cols>
    <col min="1" max="1" width="93.6640625" customWidth="1"/>
    <col min="2" max="2" width="51.33203125" customWidth="1"/>
    <col min="3" max="3" width="8.5" style="67" bestFit="1" customWidth="1"/>
    <col min="6" max="6" width="69.6640625" customWidth="1"/>
    <col min="7" max="7" width="223.1640625" bestFit="1" customWidth="1"/>
  </cols>
  <sheetData>
    <row r="1" spans="1:7" x14ac:dyDescent="0.2">
      <c r="A1" s="437" t="s">
        <v>2108</v>
      </c>
      <c r="B1" s="437" t="s">
        <v>17</v>
      </c>
      <c r="C1" s="438" t="s">
        <v>3568</v>
      </c>
    </row>
    <row r="2" spans="1:7" x14ac:dyDescent="0.2">
      <c r="A2" t="s">
        <v>537</v>
      </c>
      <c r="B2" t="s">
        <v>3569</v>
      </c>
      <c r="C2" s="67">
        <v>1</v>
      </c>
    </row>
    <row r="3" spans="1:7" x14ac:dyDescent="0.2">
      <c r="A3" t="s">
        <v>537</v>
      </c>
      <c r="B3" t="s">
        <v>3570</v>
      </c>
      <c r="C3" s="67">
        <v>2</v>
      </c>
    </row>
    <row r="4" spans="1:7" x14ac:dyDescent="0.2">
      <c r="A4" t="s">
        <v>537</v>
      </c>
      <c r="B4" t="s">
        <v>2390</v>
      </c>
      <c r="C4" s="67">
        <v>3</v>
      </c>
    </row>
    <row r="5" spans="1:7" x14ac:dyDescent="0.2">
      <c r="A5" t="s">
        <v>237</v>
      </c>
      <c r="B5" t="s">
        <v>2391</v>
      </c>
      <c r="C5" s="67">
        <v>4</v>
      </c>
    </row>
    <row r="6" spans="1:7" x14ac:dyDescent="0.2">
      <c r="A6" t="s">
        <v>237</v>
      </c>
      <c r="B6" t="s">
        <v>3571</v>
      </c>
      <c r="C6" s="67">
        <v>5</v>
      </c>
    </row>
    <row r="7" spans="1:7" x14ac:dyDescent="0.2">
      <c r="A7" t="s">
        <v>237</v>
      </c>
      <c r="B7" t="s">
        <v>3570</v>
      </c>
      <c r="C7" s="67">
        <v>6</v>
      </c>
    </row>
    <row r="8" spans="1:7" x14ac:dyDescent="0.2">
      <c r="A8" t="s">
        <v>220</v>
      </c>
      <c r="B8" t="s">
        <v>3572</v>
      </c>
      <c r="C8" s="67">
        <v>7</v>
      </c>
    </row>
    <row r="9" spans="1:7" x14ac:dyDescent="0.2">
      <c r="A9" t="s">
        <v>220</v>
      </c>
      <c r="B9" t="s">
        <v>3572</v>
      </c>
      <c r="C9" s="67">
        <v>8</v>
      </c>
    </row>
    <row r="10" spans="1:7" x14ac:dyDescent="0.2">
      <c r="A10" t="s">
        <v>220</v>
      </c>
      <c r="B10" t="s">
        <v>2395</v>
      </c>
      <c r="C10" s="67">
        <v>9</v>
      </c>
    </row>
    <row r="11" spans="1:7" x14ac:dyDescent="0.2">
      <c r="A11" t="s">
        <v>344</v>
      </c>
      <c r="B11" t="s">
        <v>3573</v>
      </c>
      <c r="C11" s="67">
        <v>10</v>
      </c>
    </row>
    <row r="12" spans="1:7" x14ac:dyDescent="0.2">
      <c r="A12" t="s">
        <v>344</v>
      </c>
      <c r="B12" t="s">
        <v>2397</v>
      </c>
      <c r="C12" s="67">
        <v>11</v>
      </c>
      <c r="G12">
        <v>0</v>
      </c>
    </row>
    <row r="13" spans="1:7" x14ac:dyDescent="0.2">
      <c r="A13" t="s">
        <v>185</v>
      </c>
      <c r="B13" t="s">
        <v>2401</v>
      </c>
      <c r="C13" s="67">
        <v>12</v>
      </c>
    </row>
    <row r="14" spans="1:7" x14ac:dyDescent="0.2">
      <c r="A14" t="s">
        <v>185</v>
      </c>
      <c r="B14" t="s">
        <v>3574</v>
      </c>
      <c r="C14" s="67">
        <v>13</v>
      </c>
    </row>
    <row r="15" spans="1:7" x14ac:dyDescent="0.2">
      <c r="A15" t="s">
        <v>185</v>
      </c>
      <c r="B15" t="s">
        <v>3575</v>
      </c>
      <c r="C15" s="67">
        <v>14</v>
      </c>
    </row>
    <row r="16" spans="1:7" x14ac:dyDescent="0.2">
      <c r="A16" t="s">
        <v>230</v>
      </c>
      <c r="B16" t="s">
        <v>3576</v>
      </c>
      <c r="C16" s="67">
        <v>15</v>
      </c>
    </row>
    <row r="17" spans="1:3" x14ac:dyDescent="0.2">
      <c r="A17" t="s">
        <v>84</v>
      </c>
      <c r="B17" t="s">
        <v>3577</v>
      </c>
      <c r="C17" s="67">
        <v>16</v>
      </c>
    </row>
    <row r="18" spans="1:3" x14ac:dyDescent="0.2">
      <c r="A18" t="s">
        <v>84</v>
      </c>
      <c r="B18" t="s">
        <v>3578</v>
      </c>
      <c r="C18" s="67">
        <v>17</v>
      </c>
    </row>
    <row r="19" spans="1:3" x14ac:dyDescent="0.2">
      <c r="A19" t="s">
        <v>615</v>
      </c>
      <c r="B19" t="s">
        <v>3579</v>
      </c>
      <c r="C19" s="67">
        <v>18</v>
      </c>
    </row>
    <row r="20" spans="1:3" x14ac:dyDescent="0.2">
      <c r="A20" t="s">
        <v>615</v>
      </c>
      <c r="B20" t="s">
        <v>3580</v>
      </c>
      <c r="C20" s="67">
        <v>19</v>
      </c>
    </row>
    <row r="21" spans="1:3" x14ac:dyDescent="0.2">
      <c r="A21" t="s">
        <v>953</v>
      </c>
      <c r="B21" t="s">
        <v>990</v>
      </c>
      <c r="C21" s="67">
        <v>20</v>
      </c>
    </row>
    <row r="22" spans="1:3" x14ac:dyDescent="0.2">
      <c r="A22" t="s">
        <v>953</v>
      </c>
      <c r="B22" t="s">
        <v>1069</v>
      </c>
      <c r="C22" s="67">
        <v>21</v>
      </c>
    </row>
    <row r="23" spans="1:3" x14ac:dyDescent="0.2">
      <c r="A23" t="s">
        <v>953</v>
      </c>
      <c r="B23" t="s">
        <v>1107</v>
      </c>
      <c r="C23" s="67">
        <v>22</v>
      </c>
    </row>
    <row r="24" spans="1:3" x14ac:dyDescent="0.2">
      <c r="A24" t="s">
        <v>953</v>
      </c>
      <c r="B24" t="s">
        <v>3581</v>
      </c>
      <c r="C24" s="67">
        <v>23</v>
      </c>
    </row>
    <row r="25" spans="1:3" x14ac:dyDescent="0.2">
      <c r="A25" t="s">
        <v>953</v>
      </c>
      <c r="B25" t="s">
        <v>1123</v>
      </c>
      <c r="C25" s="67">
        <v>24</v>
      </c>
    </row>
    <row r="26" spans="1:3" x14ac:dyDescent="0.2">
      <c r="A26" t="s">
        <v>953</v>
      </c>
      <c r="B26" t="s">
        <v>3582</v>
      </c>
      <c r="C26" s="67">
        <v>25</v>
      </c>
    </row>
    <row r="27" spans="1:3" x14ac:dyDescent="0.2">
      <c r="A27" t="s">
        <v>953</v>
      </c>
      <c r="B27" t="s">
        <v>3583</v>
      </c>
      <c r="C27" s="67">
        <v>26</v>
      </c>
    </row>
    <row r="28" spans="1:3" x14ac:dyDescent="0.2">
      <c r="A28" t="s">
        <v>953</v>
      </c>
      <c r="B28" t="s">
        <v>3584</v>
      </c>
      <c r="C28" s="67">
        <v>27</v>
      </c>
    </row>
    <row r="29" spans="1:3" x14ac:dyDescent="0.2">
      <c r="A29" t="s">
        <v>953</v>
      </c>
      <c r="B29" t="s">
        <v>1051</v>
      </c>
      <c r="C29" s="67">
        <v>28</v>
      </c>
    </row>
    <row r="30" spans="1:3" x14ac:dyDescent="0.2">
      <c r="A30" t="s">
        <v>953</v>
      </c>
      <c r="B30" t="s">
        <v>1129</v>
      </c>
      <c r="C30" s="67">
        <v>29</v>
      </c>
    </row>
    <row r="31" spans="1:3" x14ac:dyDescent="0.2">
      <c r="A31" t="s">
        <v>953</v>
      </c>
      <c r="B31" t="s">
        <v>3585</v>
      </c>
      <c r="C31" s="67">
        <v>30</v>
      </c>
    </row>
    <row r="32" spans="1:3" x14ac:dyDescent="0.2">
      <c r="A32" t="s">
        <v>953</v>
      </c>
      <c r="B32" t="s">
        <v>3586</v>
      </c>
      <c r="C32" s="67">
        <v>31</v>
      </c>
    </row>
    <row r="33" spans="1:3" x14ac:dyDescent="0.2">
      <c r="A33" t="s">
        <v>953</v>
      </c>
      <c r="B33" t="s">
        <v>2739</v>
      </c>
      <c r="C33" s="67">
        <v>32</v>
      </c>
    </row>
    <row r="34" spans="1:3" x14ac:dyDescent="0.2">
      <c r="A34" t="s">
        <v>953</v>
      </c>
      <c r="B34" t="s">
        <v>3587</v>
      </c>
      <c r="C34" s="67">
        <v>33</v>
      </c>
    </row>
    <row r="35" spans="1:3" x14ac:dyDescent="0.2">
      <c r="A35" t="s">
        <v>953</v>
      </c>
      <c r="B35" t="s">
        <v>3588</v>
      </c>
      <c r="C35" s="67">
        <v>34</v>
      </c>
    </row>
    <row r="36" spans="1:3" x14ac:dyDescent="0.2">
      <c r="A36" t="s">
        <v>953</v>
      </c>
      <c r="B36" t="s">
        <v>3589</v>
      </c>
      <c r="C36" s="67">
        <v>35</v>
      </c>
    </row>
    <row r="37" spans="1:3" x14ac:dyDescent="0.2">
      <c r="A37" t="s">
        <v>953</v>
      </c>
      <c r="B37" t="s">
        <v>1176</v>
      </c>
      <c r="C37" s="67">
        <v>36</v>
      </c>
    </row>
    <row r="38" spans="1:3" x14ac:dyDescent="0.2">
      <c r="A38" t="s">
        <v>953</v>
      </c>
      <c r="B38" t="s">
        <v>3590</v>
      </c>
      <c r="C38" s="67">
        <v>37</v>
      </c>
    </row>
    <row r="39" spans="1:3" x14ac:dyDescent="0.2">
      <c r="A39" t="s">
        <v>953</v>
      </c>
      <c r="B39" t="s">
        <v>3591</v>
      </c>
      <c r="C39" s="67">
        <v>38</v>
      </c>
    </row>
    <row r="40" spans="1:3" x14ac:dyDescent="0.2">
      <c r="A40" t="s">
        <v>3592</v>
      </c>
      <c r="B40" t="s">
        <v>3592</v>
      </c>
      <c r="C40" s="67">
        <v>39</v>
      </c>
    </row>
  </sheetData>
  <autoFilter ref="A1:C40" xr:uid="{E16AEAD4-3A4D-469E-BC2D-FDB6EF03BB3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B9E8-634B-4DE4-9B4D-97AE5ACADD9B}">
  <dimension ref="B3:D24"/>
  <sheetViews>
    <sheetView zoomScale="70" zoomScaleNormal="70" workbookViewId="0">
      <selection activeCell="AM80" sqref="AM80"/>
    </sheetView>
  </sheetViews>
  <sheetFormatPr baseColWidth="10" defaultColWidth="10.83203125" defaultRowHeight="12" x14ac:dyDescent="0.2"/>
  <cols>
    <col min="1" max="1" width="10.83203125" style="407"/>
    <col min="2" max="2" width="23.5" style="410" customWidth="1"/>
    <col min="3" max="3" width="32.1640625" style="410" customWidth="1"/>
    <col min="4" max="4" width="48.5" style="411" customWidth="1"/>
    <col min="5" max="16384" width="10.83203125" style="407"/>
  </cols>
  <sheetData>
    <row r="3" spans="2:4" ht="13" x14ac:dyDescent="0.2">
      <c r="B3" s="412" t="s">
        <v>2461</v>
      </c>
      <c r="C3" s="412" t="s">
        <v>2462</v>
      </c>
      <c r="D3" s="412" t="s">
        <v>3593</v>
      </c>
    </row>
    <row r="4" spans="2:4" ht="26" x14ac:dyDescent="0.2">
      <c r="B4" s="984" t="s">
        <v>537</v>
      </c>
      <c r="C4" s="412" t="s">
        <v>543</v>
      </c>
      <c r="D4" s="984" t="s">
        <v>535</v>
      </c>
    </row>
    <row r="5" spans="2:4" ht="13" x14ac:dyDescent="0.2">
      <c r="B5" s="984"/>
      <c r="C5" s="412" t="s">
        <v>538</v>
      </c>
      <c r="D5" s="984"/>
    </row>
    <row r="6" spans="2:4" ht="13" x14ac:dyDescent="0.2">
      <c r="B6" s="984" t="s">
        <v>237</v>
      </c>
      <c r="C6" s="412" t="s">
        <v>395</v>
      </c>
      <c r="D6" s="984" t="s">
        <v>3594</v>
      </c>
    </row>
    <row r="7" spans="2:4" ht="13" x14ac:dyDescent="0.2">
      <c r="B7" s="984"/>
      <c r="C7" s="412" t="s">
        <v>238</v>
      </c>
      <c r="D7" s="984"/>
    </row>
    <row r="8" spans="2:4" ht="13" x14ac:dyDescent="0.2">
      <c r="B8" s="984"/>
      <c r="C8" s="412" t="s">
        <v>276</v>
      </c>
      <c r="D8" s="984"/>
    </row>
    <row r="9" spans="2:4" ht="20.75" customHeight="1" x14ac:dyDescent="0.2">
      <c r="B9" s="984" t="s">
        <v>220</v>
      </c>
      <c r="C9" s="412" t="s">
        <v>221</v>
      </c>
      <c r="D9" s="412" t="s">
        <v>184</v>
      </c>
    </row>
    <row r="10" spans="2:4" ht="33.75" customHeight="1" x14ac:dyDescent="0.2">
      <c r="B10" s="984"/>
      <c r="C10" s="412" t="s">
        <v>252</v>
      </c>
      <c r="D10" s="412" t="s">
        <v>3594</v>
      </c>
    </row>
    <row r="11" spans="2:4" ht="29.25" customHeight="1" x14ac:dyDescent="0.2">
      <c r="B11" s="984" t="s">
        <v>344</v>
      </c>
      <c r="C11" s="412" t="s">
        <v>345</v>
      </c>
      <c r="D11" s="412" t="s">
        <v>3594</v>
      </c>
    </row>
    <row r="12" spans="2:4" ht="26" x14ac:dyDescent="0.2">
      <c r="B12" s="984"/>
      <c r="C12" s="412" t="s">
        <v>371</v>
      </c>
      <c r="D12" s="984" t="s">
        <v>3595</v>
      </c>
    </row>
    <row r="13" spans="2:4" ht="13" x14ac:dyDescent="0.2">
      <c r="B13" s="984"/>
      <c r="C13" s="412" t="s">
        <v>2459</v>
      </c>
      <c r="D13" s="984"/>
    </row>
    <row r="14" spans="2:4" ht="26" x14ac:dyDescent="0.2">
      <c r="B14" s="984"/>
      <c r="C14" s="412" t="s">
        <v>3596</v>
      </c>
      <c r="D14" s="984"/>
    </row>
    <row r="15" spans="2:4" ht="29.25" customHeight="1" x14ac:dyDescent="0.2">
      <c r="B15" s="984" t="s">
        <v>185</v>
      </c>
      <c r="C15" s="412" t="s">
        <v>428</v>
      </c>
      <c r="D15" s="984" t="s">
        <v>3597</v>
      </c>
    </row>
    <row r="16" spans="2:4" ht="26" x14ac:dyDescent="0.2">
      <c r="B16" s="984"/>
      <c r="C16" s="412" t="s">
        <v>186</v>
      </c>
      <c r="D16" s="984"/>
    </row>
    <row r="17" spans="2:4" ht="13" x14ac:dyDescent="0.2">
      <c r="B17" s="984"/>
      <c r="C17" s="412" t="s">
        <v>223</v>
      </c>
      <c r="D17" s="984"/>
    </row>
    <row r="18" spans="2:4" ht="13" x14ac:dyDescent="0.2">
      <c r="B18" s="412" t="s">
        <v>230</v>
      </c>
      <c r="C18" s="412" t="s">
        <v>231</v>
      </c>
      <c r="D18" s="412" t="s">
        <v>184</v>
      </c>
    </row>
    <row r="19" spans="2:4" ht="43.5" customHeight="1" x14ac:dyDescent="0.2">
      <c r="B19" s="984" t="s">
        <v>84</v>
      </c>
      <c r="C19" s="412" t="s">
        <v>85</v>
      </c>
      <c r="D19" s="412" t="s">
        <v>83</v>
      </c>
    </row>
    <row r="20" spans="2:4" ht="26" x14ac:dyDescent="0.2">
      <c r="B20" s="984"/>
      <c r="C20" s="412" t="s">
        <v>2669</v>
      </c>
      <c r="D20" s="412" t="s">
        <v>3598</v>
      </c>
    </row>
    <row r="21" spans="2:4" ht="43.5" customHeight="1" x14ac:dyDescent="0.2">
      <c r="B21" s="984" t="s">
        <v>615</v>
      </c>
      <c r="C21" s="412" t="s">
        <v>668</v>
      </c>
      <c r="D21" s="984" t="s">
        <v>3599</v>
      </c>
    </row>
    <row r="22" spans="2:4" ht="26" x14ac:dyDescent="0.2">
      <c r="B22" s="984"/>
      <c r="C22" s="412" t="s">
        <v>693</v>
      </c>
      <c r="D22" s="984"/>
    </row>
    <row r="23" spans="2:4" ht="26" x14ac:dyDescent="0.2">
      <c r="B23" s="984"/>
      <c r="C23" s="412" t="s">
        <v>616</v>
      </c>
      <c r="D23" s="984"/>
    </row>
    <row r="24" spans="2:4" ht="39" x14ac:dyDescent="0.2">
      <c r="B24" s="412" t="s">
        <v>953</v>
      </c>
      <c r="C24" s="412" t="s">
        <v>3600</v>
      </c>
      <c r="D24" s="412" t="s">
        <v>3601</v>
      </c>
    </row>
  </sheetData>
  <mergeCells count="12">
    <mergeCell ref="D12:D14"/>
    <mergeCell ref="D15:D17"/>
    <mergeCell ref="D21:D23"/>
    <mergeCell ref="B4:B5"/>
    <mergeCell ref="B6:B8"/>
    <mergeCell ref="B9:B10"/>
    <mergeCell ref="B11:B14"/>
    <mergeCell ref="B15:B17"/>
    <mergeCell ref="B19:B20"/>
    <mergeCell ref="B21:B23"/>
    <mergeCell ref="D4:D5"/>
    <mergeCell ref="D6:D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C9BDE-5F70-4A27-AD08-423B7389A373}">
  <dimension ref="A1:BG3555"/>
  <sheetViews>
    <sheetView topLeftCell="AV1" zoomScale="70" zoomScaleNormal="70" workbookViewId="0">
      <selection activeCell="W3" sqref="W3"/>
    </sheetView>
  </sheetViews>
  <sheetFormatPr baseColWidth="10" defaultColWidth="11.5" defaultRowHeight="15" x14ac:dyDescent="0.2"/>
  <cols>
    <col min="1" max="1" width="17.1640625" bestFit="1" customWidth="1"/>
    <col min="2" max="2" width="64.83203125" style="492" customWidth="1"/>
    <col min="4" max="4" width="19.5" customWidth="1"/>
    <col min="5" max="5" width="41" bestFit="1" customWidth="1"/>
    <col min="7" max="7" width="17.5" customWidth="1"/>
    <col min="8" max="8" width="47.83203125" bestFit="1" customWidth="1"/>
    <col min="10" max="10" width="19.1640625" customWidth="1"/>
    <col min="11" max="11" width="55.6640625" bestFit="1" customWidth="1"/>
    <col min="13" max="13" width="18.5" customWidth="1"/>
    <col min="14" max="14" width="37.5" customWidth="1"/>
    <col min="16" max="16" width="20.1640625" customWidth="1"/>
    <col min="17" max="17" width="52.83203125" customWidth="1"/>
    <col min="19" max="19" width="19.33203125" customWidth="1"/>
    <col min="20" max="20" width="70.5" bestFit="1" customWidth="1"/>
    <col min="22" max="22" width="16.1640625" customWidth="1"/>
    <col min="23" max="23" width="89.5" customWidth="1"/>
    <col min="25" max="25" width="15.5" customWidth="1"/>
    <col min="26" max="26" width="53" customWidth="1"/>
    <col min="28" max="28" width="16.5" customWidth="1"/>
    <col min="29" max="29" width="81.5" customWidth="1"/>
    <col min="31" max="31" width="21.1640625" customWidth="1"/>
    <col min="32" max="32" width="81.5" customWidth="1"/>
    <col min="34" max="34" width="23.33203125" customWidth="1"/>
    <col min="35" max="35" width="81.5" customWidth="1"/>
    <col min="37" max="37" width="26.1640625" customWidth="1"/>
    <col min="38" max="38" width="50.6640625" customWidth="1"/>
    <col min="40" max="40" width="25.1640625" customWidth="1"/>
    <col min="41" max="41" width="73.5" customWidth="1"/>
    <col min="43" max="43" width="28.83203125" customWidth="1"/>
    <col min="44" max="44" width="45.33203125" customWidth="1"/>
    <col min="46" max="46" width="24.1640625" customWidth="1"/>
    <col min="47" max="47" width="64.33203125" customWidth="1"/>
    <col min="49" max="49" width="30.5" customWidth="1"/>
    <col min="50" max="50" width="56.1640625" customWidth="1"/>
    <col min="52" max="52" width="31.5" customWidth="1"/>
    <col min="53" max="53" width="57" customWidth="1"/>
    <col min="55" max="55" width="31.83203125" customWidth="1"/>
    <col min="56" max="56" width="25.83203125" customWidth="1"/>
    <col min="58" max="58" width="35" customWidth="1"/>
    <col min="59" max="59" width="81.5" customWidth="1"/>
  </cols>
  <sheetData>
    <row r="1" spans="1:59" x14ac:dyDescent="0.2">
      <c r="A1" s="528" t="s">
        <v>3602</v>
      </c>
      <c r="B1" s="528" t="s">
        <v>3603</v>
      </c>
      <c r="D1" s="529" t="s">
        <v>3604</v>
      </c>
      <c r="E1" s="530" t="s">
        <v>1216</v>
      </c>
      <c r="G1" s="530" t="s">
        <v>3605</v>
      </c>
      <c r="H1" s="530" t="s">
        <v>1241</v>
      </c>
      <c r="J1" s="530" t="s">
        <v>3606</v>
      </c>
      <c r="K1" s="530" t="s">
        <v>1261</v>
      </c>
      <c r="M1" s="531" t="s">
        <v>2307</v>
      </c>
      <c r="N1" s="529" t="s">
        <v>1216</v>
      </c>
      <c r="P1" s="532" t="s">
        <v>2308</v>
      </c>
      <c r="Q1" s="530" t="s">
        <v>1290</v>
      </c>
      <c r="S1" s="530" t="s">
        <v>3607</v>
      </c>
      <c r="T1" s="530" t="s">
        <v>1261</v>
      </c>
      <c r="V1" s="532" t="s">
        <v>3608</v>
      </c>
      <c r="W1" s="530" t="s">
        <v>1306</v>
      </c>
      <c r="Y1" s="531" t="s">
        <v>2310</v>
      </c>
      <c r="Z1" s="529" t="s">
        <v>1373</v>
      </c>
      <c r="AB1" s="531" t="s">
        <v>3609</v>
      </c>
      <c r="AC1" s="529" t="s">
        <v>1386</v>
      </c>
      <c r="AE1" s="531" t="s">
        <v>3610</v>
      </c>
      <c r="AF1" s="529" t="s">
        <v>1405</v>
      </c>
      <c r="AH1" s="531" t="s">
        <v>3611</v>
      </c>
      <c r="AI1" s="529" t="s">
        <v>1499</v>
      </c>
      <c r="AK1" s="531" t="s">
        <v>3612</v>
      </c>
      <c r="AL1" s="529" t="s">
        <v>1533</v>
      </c>
      <c r="AN1" s="531" t="s">
        <v>3613</v>
      </c>
      <c r="AO1" s="529" t="s">
        <v>1577</v>
      </c>
      <c r="AQ1" s="533" t="s">
        <v>3614</v>
      </c>
      <c r="AR1" s="535" t="s">
        <v>1581</v>
      </c>
      <c r="AT1" s="533" t="s">
        <v>3615</v>
      </c>
      <c r="AU1" s="535" t="s">
        <v>1583</v>
      </c>
      <c r="AW1" s="533" t="s">
        <v>3616</v>
      </c>
      <c r="AX1" s="535" t="s">
        <v>2317</v>
      </c>
      <c r="AZ1" s="533" t="s">
        <v>3617</v>
      </c>
      <c r="BA1" s="535" t="s">
        <v>2319</v>
      </c>
      <c r="BC1" s="533" t="s">
        <v>3618</v>
      </c>
      <c r="BD1" s="535" t="s">
        <v>2321</v>
      </c>
      <c r="BF1" s="531" t="s">
        <v>3619</v>
      </c>
      <c r="BG1" s="529" t="s">
        <v>2051</v>
      </c>
    </row>
    <row r="2" spans="1:59" x14ac:dyDescent="0.2">
      <c r="A2" s="526" t="s">
        <v>3620</v>
      </c>
      <c r="B2" s="526" t="s">
        <v>386</v>
      </c>
      <c r="D2" s="537" t="s">
        <v>1215</v>
      </c>
      <c r="E2" s="538" t="s">
        <v>3621</v>
      </c>
      <c r="G2" s="537" t="s">
        <v>1240</v>
      </c>
      <c r="H2" s="538" t="s">
        <v>1290</v>
      </c>
      <c r="J2" s="537" t="s">
        <v>1260</v>
      </c>
      <c r="K2" s="536" t="s">
        <v>3622</v>
      </c>
      <c r="M2" s="537" t="s">
        <v>1280</v>
      </c>
      <c r="N2" s="538" t="s">
        <v>3621</v>
      </c>
      <c r="P2" s="526" t="s">
        <v>1289</v>
      </c>
      <c r="Q2" s="526" t="s">
        <v>1241</v>
      </c>
      <c r="S2" s="537" t="s">
        <v>1301</v>
      </c>
      <c r="T2" s="538" t="s">
        <v>3622</v>
      </c>
      <c r="V2" s="537" t="s">
        <v>1305</v>
      </c>
      <c r="W2" s="538" t="s">
        <v>1306</v>
      </c>
      <c r="Y2" s="537" t="s">
        <v>1372</v>
      </c>
      <c r="Z2" s="538" t="s">
        <v>3623</v>
      </c>
      <c r="AB2" s="526" t="s">
        <v>1385</v>
      </c>
      <c r="AC2" s="526" t="s">
        <v>3624</v>
      </c>
      <c r="AE2" s="526" t="s">
        <v>1404</v>
      </c>
      <c r="AF2" s="526" t="s">
        <v>1405</v>
      </c>
      <c r="AH2" s="526" t="s">
        <v>1498</v>
      </c>
      <c r="AI2" s="526" t="s">
        <v>1499</v>
      </c>
      <c r="AK2" s="539" t="s">
        <v>1550</v>
      </c>
      <c r="AL2" s="536" t="s">
        <v>1551</v>
      </c>
      <c r="AN2" s="526" t="s">
        <v>2315</v>
      </c>
      <c r="AO2" s="526" t="s">
        <v>1577</v>
      </c>
      <c r="AQ2" s="526" t="s">
        <v>1580</v>
      </c>
      <c r="AR2" s="526" t="s">
        <v>1581</v>
      </c>
      <c r="AT2" s="526" t="s">
        <v>1582</v>
      </c>
      <c r="AU2" s="526" t="s">
        <v>1583</v>
      </c>
      <c r="AW2" s="539" t="s">
        <v>2316</v>
      </c>
      <c r="AX2" s="536" t="s">
        <v>2317</v>
      </c>
      <c r="AZ2" s="539" t="s">
        <v>1981</v>
      </c>
      <c r="BA2" s="536" t="s">
        <v>1982</v>
      </c>
      <c r="BC2" s="526" t="s">
        <v>2320</v>
      </c>
      <c r="BD2" s="526" t="s">
        <v>2321</v>
      </c>
      <c r="BF2" s="540" t="s">
        <v>2050</v>
      </c>
      <c r="BG2" s="538" t="s">
        <v>3625</v>
      </c>
    </row>
    <row r="3" spans="1:59" x14ac:dyDescent="0.2">
      <c r="A3" s="526" t="s">
        <v>3626</v>
      </c>
      <c r="B3" s="526" t="s">
        <v>3627</v>
      </c>
      <c r="D3" s="539" t="s">
        <v>1220</v>
      </c>
      <c r="E3" s="536" t="s">
        <v>1221</v>
      </c>
      <c r="G3" s="539" t="s">
        <v>1242</v>
      </c>
      <c r="H3" s="536" t="s">
        <v>1243</v>
      </c>
      <c r="J3" s="539" t="s">
        <v>1262</v>
      </c>
      <c r="K3" s="536" t="s">
        <v>1263</v>
      </c>
      <c r="M3" s="539" t="s">
        <v>1281</v>
      </c>
      <c r="N3" s="536" t="s">
        <v>1221</v>
      </c>
      <c r="P3" s="526" t="s">
        <v>1291</v>
      </c>
      <c r="Q3" s="526" t="s">
        <v>1243</v>
      </c>
      <c r="S3" s="539" t="s">
        <v>1302</v>
      </c>
      <c r="T3" s="536" t="s">
        <v>1265</v>
      </c>
      <c r="V3" s="539" t="s">
        <v>2309</v>
      </c>
      <c r="W3" s="536" t="s">
        <v>3628</v>
      </c>
      <c r="Y3" s="539" t="s">
        <v>1377</v>
      </c>
      <c r="Z3" s="536" t="s">
        <v>1378</v>
      </c>
      <c r="AB3" s="526"/>
      <c r="AC3" s="526"/>
      <c r="AE3" s="526" t="s">
        <v>3629</v>
      </c>
      <c r="AF3" s="526" t="s">
        <v>3630</v>
      </c>
      <c r="AH3" s="526" t="s">
        <v>3631</v>
      </c>
      <c r="AI3" s="526" t="s">
        <v>1428</v>
      </c>
      <c r="AK3" s="539" t="s">
        <v>1552</v>
      </c>
      <c r="AL3" s="536" t="s">
        <v>1553</v>
      </c>
      <c r="AN3" s="526" t="s">
        <v>1578</v>
      </c>
      <c r="AO3" s="526" t="s">
        <v>1579</v>
      </c>
      <c r="AW3" s="539" t="s">
        <v>1587</v>
      </c>
      <c r="AX3" s="536" t="s">
        <v>1588</v>
      </c>
      <c r="AZ3" s="539" t="s">
        <v>1983</v>
      </c>
      <c r="BA3" s="536" t="s">
        <v>1984</v>
      </c>
      <c r="BF3" s="539" t="s">
        <v>2052</v>
      </c>
      <c r="BG3" s="536" t="s">
        <v>2053</v>
      </c>
    </row>
    <row r="4" spans="1:59" x14ac:dyDescent="0.2">
      <c r="A4" s="526" t="s">
        <v>1215</v>
      </c>
      <c r="B4" s="526" t="s">
        <v>1216</v>
      </c>
      <c r="D4" s="539" t="s">
        <v>1222</v>
      </c>
      <c r="E4" s="536" t="s">
        <v>1223</v>
      </c>
      <c r="G4" s="539" t="s">
        <v>1244</v>
      </c>
      <c r="H4" s="536" t="s">
        <v>1245</v>
      </c>
      <c r="J4" s="539" t="s">
        <v>1264</v>
      </c>
      <c r="K4" s="536" t="s">
        <v>1265</v>
      </c>
      <c r="M4" s="539" t="s">
        <v>1282</v>
      </c>
      <c r="N4" s="536" t="s">
        <v>1227</v>
      </c>
      <c r="P4" s="526" t="s">
        <v>1293</v>
      </c>
      <c r="Q4" s="526" t="s">
        <v>1245</v>
      </c>
      <c r="S4" s="539" t="s">
        <v>1303</v>
      </c>
      <c r="T4" s="536" t="s">
        <v>1267</v>
      </c>
      <c r="V4" s="539" t="s">
        <v>1353</v>
      </c>
      <c r="W4" s="536" t="s">
        <v>1354</v>
      </c>
      <c r="Y4" s="539" t="s">
        <v>3632</v>
      </c>
      <c r="Z4" s="536" t="s">
        <v>3633</v>
      </c>
      <c r="AB4" s="526"/>
      <c r="AC4" s="526"/>
      <c r="AE4" s="526" t="s">
        <v>3634</v>
      </c>
      <c r="AF4" s="526" t="s">
        <v>3635</v>
      </c>
      <c r="AH4" s="526" t="s">
        <v>3631</v>
      </c>
      <c r="AI4" s="526" t="s">
        <v>1428</v>
      </c>
      <c r="AK4" s="539" t="s">
        <v>1554</v>
      </c>
      <c r="AL4" s="536" t="s">
        <v>1555</v>
      </c>
      <c r="AN4" s="526" t="s">
        <v>1580</v>
      </c>
      <c r="AO4" s="526" t="s">
        <v>1581</v>
      </c>
      <c r="AW4" s="539" t="s">
        <v>1589</v>
      </c>
      <c r="AX4" s="536" t="s">
        <v>1590</v>
      </c>
      <c r="AZ4" s="539" t="s">
        <v>1985</v>
      </c>
      <c r="BA4" s="536" t="s">
        <v>1986</v>
      </c>
      <c r="BF4" s="539" t="s">
        <v>2054</v>
      </c>
      <c r="BG4" s="536" t="s">
        <v>2055</v>
      </c>
    </row>
    <row r="5" spans="1:59" x14ac:dyDescent="0.2">
      <c r="A5" s="526" t="s">
        <v>3636</v>
      </c>
      <c r="B5" s="526" t="s">
        <v>3637</v>
      </c>
      <c r="D5" s="539" t="s">
        <v>1224</v>
      </c>
      <c r="E5" s="536" t="s">
        <v>1225</v>
      </c>
      <c r="G5" s="539" t="s">
        <v>1246</v>
      </c>
      <c r="H5" s="536" t="s">
        <v>3638</v>
      </c>
      <c r="J5" s="539" t="s">
        <v>1266</v>
      </c>
      <c r="K5" s="536" t="s">
        <v>1267</v>
      </c>
      <c r="M5" s="539" t="s">
        <v>1283</v>
      </c>
      <c r="N5" s="536" t="s">
        <v>1229</v>
      </c>
      <c r="P5" s="526" t="s">
        <v>1294</v>
      </c>
      <c r="Q5" s="526" t="s">
        <v>3638</v>
      </c>
      <c r="S5" s="539" t="s">
        <v>1304</v>
      </c>
      <c r="T5" s="536" t="s">
        <v>1271</v>
      </c>
      <c r="V5" s="539" t="s">
        <v>3639</v>
      </c>
      <c r="W5" s="536" t="s">
        <v>3640</v>
      </c>
      <c r="Y5" s="539" t="s">
        <v>1381</v>
      </c>
      <c r="Z5" s="536" t="s">
        <v>1378</v>
      </c>
      <c r="AB5" s="526"/>
      <c r="AC5" s="526"/>
      <c r="AE5" s="526" t="s">
        <v>3641</v>
      </c>
      <c r="AF5" s="526" t="s">
        <v>3642</v>
      </c>
      <c r="AH5" s="526" t="s">
        <v>3643</v>
      </c>
      <c r="AI5" s="526" t="s">
        <v>1416</v>
      </c>
      <c r="AK5" s="539" t="s">
        <v>1556</v>
      </c>
      <c r="AL5" s="536" t="s">
        <v>1557</v>
      </c>
      <c r="AN5" s="526" t="s">
        <v>1582</v>
      </c>
      <c r="AO5" s="526" t="s">
        <v>1583</v>
      </c>
      <c r="AW5" s="539" t="s">
        <v>1591</v>
      </c>
      <c r="AX5" s="536" t="s">
        <v>1592</v>
      </c>
      <c r="AZ5" s="539" t="s">
        <v>1987</v>
      </c>
      <c r="BA5" s="536" t="s">
        <v>1988</v>
      </c>
      <c r="BF5" s="539" t="s">
        <v>2056</v>
      </c>
      <c r="BG5" s="536" t="s">
        <v>2057</v>
      </c>
    </row>
    <row r="6" spans="1:59" x14ac:dyDescent="0.2">
      <c r="A6" s="526" t="s">
        <v>1220</v>
      </c>
      <c r="B6" s="526" t="s">
        <v>1221</v>
      </c>
      <c r="D6" s="539" t="s">
        <v>1226</v>
      </c>
      <c r="E6" s="536" t="s">
        <v>1227</v>
      </c>
      <c r="G6" s="539" t="s">
        <v>1248</v>
      </c>
      <c r="H6" s="536" t="s">
        <v>1249</v>
      </c>
      <c r="J6" s="539" t="s">
        <v>1268</v>
      </c>
      <c r="K6" s="536" t="s">
        <v>1269</v>
      </c>
      <c r="M6" s="539" t="s">
        <v>1284</v>
      </c>
      <c r="N6" s="536" t="s">
        <v>1231</v>
      </c>
      <c r="P6" s="526" t="s">
        <v>1295</v>
      </c>
      <c r="Q6" s="526" t="s">
        <v>1249</v>
      </c>
      <c r="S6" s="526"/>
      <c r="T6" s="526"/>
      <c r="V6" s="539" t="s">
        <v>1335</v>
      </c>
      <c r="W6" s="536" t="s">
        <v>1336</v>
      </c>
      <c r="Y6" s="539" t="s">
        <v>1384</v>
      </c>
      <c r="Z6" s="536" t="s">
        <v>1378</v>
      </c>
      <c r="AB6" s="526"/>
      <c r="AC6" s="526"/>
      <c r="AE6" s="526" t="s">
        <v>3644</v>
      </c>
      <c r="AF6" s="526" t="s">
        <v>3645</v>
      </c>
      <c r="AH6" s="526" t="s">
        <v>3643</v>
      </c>
      <c r="AI6" s="526" t="s">
        <v>1416</v>
      </c>
      <c r="AK6" s="539" t="s">
        <v>1558</v>
      </c>
      <c r="AL6" s="536" t="s">
        <v>1559</v>
      </c>
      <c r="AN6" s="534"/>
      <c r="AO6" s="534"/>
      <c r="AW6" s="539" t="s">
        <v>1593</v>
      </c>
      <c r="AX6" s="536" t="s">
        <v>1594</v>
      </c>
      <c r="AZ6" s="539" t="s">
        <v>1989</v>
      </c>
      <c r="BA6" s="536" t="s">
        <v>1990</v>
      </c>
      <c r="BF6" s="539" t="s">
        <v>2058</v>
      </c>
      <c r="BG6" s="536" t="s">
        <v>2059</v>
      </c>
    </row>
    <row r="7" spans="1:59" x14ac:dyDescent="0.2">
      <c r="A7" s="526" t="s">
        <v>1222</v>
      </c>
      <c r="B7" s="526" t="s">
        <v>1223</v>
      </c>
      <c r="D7" s="539" t="s">
        <v>1228</v>
      </c>
      <c r="E7" s="536" t="s">
        <v>1229</v>
      </c>
      <c r="G7" s="539" t="s">
        <v>1250</v>
      </c>
      <c r="H7" s="536" t="s">
        <v>1251</v>
      </c>
      <c r="J7" s="539" t="s">
        <v>1270</v>
      </c>
      <c r="K7" s="536" t="s">
        <v>1271</v>
      </c>
      <c r="M7" s="539" t="s">
        <v>1285</v>
      </c>
      <c r="N7" s="536" t="s">
        <v>1233</v>
      </c>
      <c r="P7" s="526" t="s">
        <v>1296</v>
      </c>
      <c r="Q7" s="526" t="s">
        <v>1251</v>
      </c>
      <c r="S7" s="526"/>
      <c r="T7" s="526"/>
      <c r="V7" s="539" t="s">
        <v>1337</v>
      </c>
      <c r="W7" s="536" t="s">
        <v>1338</v>
      </c>
      <c r="Y7" s="526"/>
      <c r="Z7" s="526"/>
      <c r="AB7" s="526"/>
      <c r="AC7" s="526"/>
      <c r="AE7" s="526" t="s">
        <v>3646</v>
      </c>
      <c r="AF7" s="526" t="s">
        <v>3647</v>
      </c>
      <c r="AH7" s="526" t="s">
        <v>3648</v>
      </c>
      <c r="AI7" s="526" t="s">
        <v>3635</v>
      </c>
      <c r="AK7" s="539" t="s">
        <v>1560</v>
      </c>
      <c r="AL7" s="536" t="s">
        <v>1561</v>
      </c>
      <c r="AN7" s="456"/>
      <c r="AO7" s="456"/>
      <c r="AW7" s="539" t="s">
        <v>1595</v>
      </c>
      <c r="AX7" s="536" t="s">
        <v>1596</v>
      </c>
      <c r="AZ7" s="539" t="s">
        <v>1991</v>
      </c>
      <c r="BA7" s="536" t="s">
        <v>1992</v>
      </c>
      <c r="BF7" s="539" t="s">
        <v>2060</v>
      </c>
      <c r="BG7" s="536" t="s">
        <v>2061</v>
      </c>
    </row>
    <row r="8" spans="1:59" x14ac:dyDescent="0.2">
      <c r="A8" s="526" t="s">
        <v>1224</v>
      </c>
      <c r="B8" s="526" t="s">
        <v>1225</v>
      </c>
      <c r="D8" s="539" t="s">
        <v>1230</v>
      </c>
      <c r="E8" s="536" t="s">
        <v>1231</v>
      </c>
      <c r="G8" s="539" t="s">
        <v>1252</v>
      </c>
      <c r="H8" s="536" t="s">
        <v>1253</v>
      </c>
      <c r="J8" s="539" t="s">
        <v>1272</v>
      </c>
      <c r="K8" s="536" t="s">
        <v>1273</v>
      </c>
      <c r="M8" s="539" t="s">
        <v>1286</v>
      </c>
      <c r="N8" s="536" t="s">
        <v>1235</v>
      </c>
      <c r="P8" s="526" t="s">
        <v>1297</v>
      </c>
      <c r="Q8" s="526" t="s">
        <v>1253</v>
      </c>
      <c r="S8" s="526"/>
      <c r="T8" s="526"/>
      <c r="V8" s="539" t="s">
        <v>1339</v>
      </c>
      <c r="W8" s="536" t="s">
        <v>1340</v>
      </c>
      <c r="Y8" s="526"/>
      <c r="Z8" s="526"/>
      <c r="AB8" s="526"/>
      <c r="AC8" s="526"/>
      <c r="AE8" s="526" t="s">
        <v>3649</v>
      </c>
      <c r="AF8" s="526" t="s">
        <v>3650</v>
      </c>
      <c r="AH8" s="526" t="s">
        <v>3648</v>
      </c>
      <c r="AI8" s="526" t="s">
        <v>3635</v>
      </c>
      <c r="AK8" s="539" t="s">
        <v>1562</v>
      </c>
      <c r="AL8" s="536" t="s">
        <v>1563</v>
      </c>
      <c r="AN8" s="456"/>
      <c r="AO8" s="456"/>
      <c r="AW8" s="539" t="s">
        <v>1597</v>
      </c>
      <c r="AX8" s="536" t="s">
        <v>1598</v>
      </c>
      <c r="AZ8" s="539" t="s">
        <v>1993</v>
      </c>
      <c r="BA8" s="536" t="s">
        <v>1994</v>
      </c>
      <c r="BF8" s="539" t="s">
        <v>2062</v>
      </c>
      <c r="BG8" s="536" t="s">
        <v>2063</v>
      </c>
    </row>
    <row r="9" spans="1:59" x14ac:dyDescent="0.2">
      <c r="A9" s="526" t="s">
        <v>1226</v>
      </c>
      <c r="B9" s="526" t="s">
        <v>1227</v>
      </c>
      <c r="D9" s="539" t="s">
        <v>1232</v>
      </c>
      <c r="E9" s="536" t="s">
        <v>1233</v>
      </c>
      <c r="G9" s="539" t="s">
        <v>1254</v>
      </c>
      <c r="H9" s="536" t="s">
        <v>1255</v>
      </c>
      <c r="J9" s="539" t="s">
        <v>1274</v>
      </c>
      <c r="K9" s="536" t="s">
        <v>1275</v>
      </c>
      <c r="M9" s="539" t="s">
        <v>1287</v>
      </c>
      <c r="N9" s="536" t="s">
        <v>1237</v>
      </c>
      <c r="P9" s="526" t="s">
        <v>1298</v>
      </c>
      <c r="Q9" s="526" t="s">
        <v>1255</v>
      </c>
      <c r="S9" s="526"/>
      <c r="T9" s="526"/>
      <c r="V9" s="539" t="s">
        <v>1361</v>
      </c>
      <c r="W9" s="536" t="s">
        <v>1362</v>
      </c>
      <c r="Y9" s="526"/>
      <c r="Z9" s="526"/>
      <c r="AB9" s="526"/>
      <c r="AC9" s="526"/>
      <c r="AE9" s="526" t="s">
        <v>3651</v>
      </c>
      <c r="AF9" s="526" t="s">
        <v>3652</v>
      </c>
      <c r="AH9" s="526" t="s">
        <v>3653</v>
      </c>
      <c r="AI9" s="526" t="s">
        <v>3654</v>
      </c>
      <c r="AK9" s="539" t="s">
        <v>1564</v>
      </c>
      <c r="AL9" s="536" t="s">
        <v>1565</v>
      </c>
      <c r="AN9" s="456"/>
      <c r="AO9" s="456"/>
      <c r="AW9" s="539" t="s">
        <v>1599</v>
      </c>
      <c r="AX9" s="536" t="s">
        <v>1600</v>
      </c>
      <c r="AZ9" s="539" t="s">
        <v>1995</v>
      </c>
      <c r="BA9" s="536" t="s">
        <v>1996</v>
      </c>
    </row>
    <row r="10" spans="1:59" x14ac:dyDescent="0.2">
      <c r="A10" s="526" t="s">
        <v>1228</v>
      </c>
      <c r="B10" s="526" t="s">
        <v>1229</v>
      </c>
      <c r="D10" s="539" t="s">
        <v>1234</v>
      </c>
      <c r="E10" s="536" t="s">
        <v>1235</v>
      </c>
      <c r="G10" s="539" t="s">
        <v>1256</v>
      </c>
      <c r="H10" s="536" t="s">
        <v>1257</v>
      </c>
      <c r="J10" s="539" t="s">
        <v>1276</v>
      </c>
      <c r="K10" s="536" t="s">
        <v>1277</v>
      </c>
      <c r="M10" s="539" t="s">
        <v>1288</v>
      </c>
      <c r="N10" s="536" t="s">
        <v>1239</v>
      </c>
      <c r="P10" s="526" t="s">
        <v>1299</v>
      </c>
      <c r="Q10" s="526" t="s">
        <v>1257</v>
      </c>
      <c r="S10" s="526"/>
      <c r="T10" s="526"/>
      <c r="V10" s="539" t="s">
        <v>1341</v>
      </c>
      <c r="W10" s="536" t="s">
        <v>1342</v>
      </c>
      <c r="Y10" s="526"/>
      <c r="Z10" s="526"/>
      <c r="AB10" s="526"/>
      <c r="AC10" s="526"/>
      <c r="AE10" s="526" t="s">
        <v>3655</v>
      </c>
      <c r="AF10" s="526" t="s">
        <v>3656</v>
      </c>
      <c r="AH10" s="526" t="s">
        <v>3653</v>
      </c>
      <c r="AI10" s="526" t="s">
        <v>3654</v>
      </c>
      <c r="AK10" s="539" t="s">
        <v>1566</v>
      </c>
      <c r="AL10" s="536" t="s">
        <v>1567</v>
      </c>
      <c r="AN10" s="456"/>
      <c r="AO10" s="456"/>
      <c r="AW10" s="539" t="s">
        <v>1601</v>
      </c>
      <c r="AX10" s="536" t="s">
        <v>1602</v>
      </c>
      <c r="AZ10" s="539" t="s">
        <v>1997</v>
      </c>
      <c r="BA10" s="536" t="s">
        <v>1998</v>
      </c>
    </row>
    <row r="11" spans="1:59" x14ac:dyDescent="0.2">
      <c r="A11" s="526" t="s">
        <v>1230</v>
      </c>
      <c r="B11" s="526" t="s">
        <v>1231</v>
      </c>
      <c r="D11" s="539" t="s">
        <v>1236</v>
      </c>
      <c r="E11" s="536" t="s">
        <v>1237</v>
      </c>
      <c r="G11" s="539" t="s">
        <v>1258</v>
      </c>
      <c r="H11" s="536" t="s">
        <v>1259</v>
      </c>
      <c r="J11" s="539" t="s">
        <v>1278</v>
      </c>
      <c r="K11" s="536" t="s">
        <v>1279</v>
      </c>
      <c r="M11" s="539" t="s">
        <v>1289</v>
      </c>
      <c r="N11" s="536" t="s">
        <v>3657</v>
      </c>
      <c r="P11" s="526" t="s">
        <v>1300</v>
      </c>
      <c r="Q11" s="526" t="s">
        <v>1259</v>
      </c>
      <c r="S11" s="526"/>
      <c r="T11" s="526"/>
      <c r="V11" s="539" t="s">
        <v>1321</v>
      </c>
      <c r="W11" s="536" t="s">
        <v>1322</v>
      </c>
      <c r="Y11" s="526"/>
      <c r="Z11" s="526"/>
      <c r="AB11" s="526"/>
      <c r="AC11" s="526"/>
      <c r="AE11" s="526" t="s">
        <v>3658</v>
      </c>
      <c r="AF11" s="526" t="s">
        <v>3659</v>
      </c>
      <c r="AH11" s="526" t="s">
        <v>3660</v>
      </c>
      <c r="AI11" s="526" t="s">
        <v>1432</v>
      </c>
      <c r="AK11" s="539" t="s">
        <v>1568</v>
      </c>
      <c r="AL11" s="536" t="s">
        <v>1569</v>
      </c>
      <c r="AN11" s="456"/>
      <c r="AO11" s="456"/>
      <c r="AW11" s="539" t="s">
        <v>1603</v>
      </c>
      <c r="AX11" s="536" t="s">
        <v>1604</v>
      </c>
      <c r="AZ11" s="539" t="s">
        <v>1999</v>
      </c>
      <c r="BA11" s="536" t="s">
        <v>2000</v>
      </c>
    </row>
    <row r="12" spans="1:59" x14ac:dyDescent="0.2">
      <c r="A12" s="526" t="s">
        <v>1232</v>
      </c>
      <c r="B12" s="526" t="s">
        <v>1233</v>
      </c>
      <c r="D12" s="539" t="s">
        <v>1238</v>
      </c>
      <c r="E12" s="536" t="s">
        <v>1239</v>
      </c>
      <c r="G12" s="526"/>
      <c r="H12" s="526"/>
      <c r="J12" s="526"/>
      <c r="K12" s="526"/>
      <c r="M12" s="539" t="s">
        <v>1291</v>
      </c>
      <c r="N12" s="536" t="s">
        <v>1243</v>
      </c>
      <c r="P12" s="526" t="s">
        <v>3661</v>
      </c>
      <c r="Q12" s="526" t="s">
        <v>3662</v>
      </c>
      <c r="S12" s="526"/>
      <c r="T12" s="526"/>
      <c r="V12" s="539" t="s">
        <v>1309</v>
      </c>
      <c r="W12" s="536" t="s">
        <v>3663</v>
      </c>
      <c r="Y12" s="526"/>
      <c r="Z12" s="526"/>
      <c r="AB12" s="526"/>
      <c r="AC12" s="526"/>
      <c r="AE12" s="526" t="s">
        <v>3664</v>
      </c>
      <c r="AF12" s="526" t="s">
        <v>3665</v>
      </c>
      <c r="AH12" s="526" t="s">
        <v>3660</v>
      </c>
      <c r="AI12" s="526" t="s">
        <v>1432</v>
      </c>
      <c r="AK12" s="539" t="s">
        <v>1570</v>
      </c>
      <c r="AL12" s="536" t="s">
        <v>1571</v>
      </c>
      <c r="AN12" s="456"/>
      <c r="AO12" s="456"/>
      <c r="AW12" s="539" t="s">
        <v>1605</v>
      </c>
      <c r="AX12" s="536" t="s">
        <v>1606</v>
      </c>
      <c r="AZ12" s="539" t="s">
        <v>2001</v>
      </c>
      <c r="BA12" s="536" t="s">
        <v>2002</v>
      </c>
    </row>
    <row r="13" spans="1:59" x14ac:dyDescent="0.2">
      <c r="A13" s="526" t="s">
        <v>1234</v>
      </c>
      <c r="B13" s="526" t="s">
        <v>1235</v>
      </c>
      <c r="D13" s="526"/>
      <c r="E13" s="526"/>
      <c r="J13" s="526"/>
      <c r="K13" s="526"/>
      <c r="M13" s="539" t="s">
        <v>1293</v>
      </c>
      <c r="N13" s="536" t="s">
        <v>1245</v>
      </c>
      <c r="S13" s="526"/>
      <c r="T13" s="526"/>
      <c r="V13" s="539" t="s">
        <v>1311</v>
      </c>
      <c r="W13" s="536" t="s">
        <v>1312</v>
      </c>
      <c r="Y13" s="526"/>
      <c r="Z13" s="526"/>
      <c r="AB13" s="526"/>
      <c r="AC13" s="526"/>
      <c r="AE13" s="526" t="s">
        <v>3666</v>
      </c>
      <c r="AF13" s="526" t="s">
        <v>3667</v>
      </c>
      <c r="AH13" s="526" t="s">
        <v>3668</v>
      </c>
      <c r="AI13" s="526" t="s">
        <v>1424</v>
      </c>
      <c r="AK13" s="539" t="s">
        <v>1572</v>
      </c>
      <c r="AL13" s="536" t="s">
        <v>1573</v>
      </c>
      <c r="AN13" s="456"/>
      <c r="AO13" s="456"/>
      <c r="AW13" s="539" t="s">
        <v>1607</v>
      </c>
      <c r="AX13" s="536" t="s">
        <v>1608</v>
      </c>
      <c r="AZ13" s="539" t="s">
        <v>2003</v>
      </c>
      <c r="BA13" s="536" t="s">
        <v>2004</v>
      </c>
    </row>
    <row r="14" spans="1:59" x14ac:dyDescent="0.2">
      <c r="A14" s="526" t="s">
        <v>1236</v>
      </c>
      <c r="B14" s="526" t="s">
        <v>1237</v>
      </c>
      <c r="D14" s="526"/>
      <c r="E14" s="526"/>
      <c r="J14" s="526"/>
      <c r="K14" s="526"/>
      <c r="M14" s="539" t="s">
        <v>1294</v>
      </c>
      <c r="N14" s="536" t="s">
        <v>3638</v>
      </c>
      <c r="S14" s="526"/>
      <c r="T14" s="526"/>
      <c r="V14" s="539" t="s">
        <v>1311</v>
      </c>
      <c r="W14" s="536" t="s">
        <v>1312</v>
      </c>
      <c r="Y14" s="526"/>
      <c r="Z14" s="526"/>
      <c r="AB14" s="526"/>
      <c r="AC14" s="526"/>
      <c r="AE14" s="526" t="s">
        <v>3669</v>
      </c>
      <c r="AF14" s="526" t="s">
        <v>3670</v>
      </c>
      <c r="AH14" s="526" t="s">
        <v>3668</v>
      </c>
      <c r="AI14" s="526" t="s">
        <v>1424</v>
      </c>
      <c r="AK14" s="526"/>
      <c r="AL14" s="526"/>
      <c r="AN14" s="456"/>
      <c r="AO14" s="456"/>
      <c r="AW14" s="539" t="s">
        <v>1609</v>
      </c>
      <c r="AX14" s="536" t="s">
        <v>1610</v>
      </c>
      <c r="AZ14" s="539" t="s">
        <v>2007</v>
      </c>
      <c r="BA14" s="536" t="s">
        <v>2008</v>
      </c>
    </row>
    <row r="15" spans="1:59" x14ac:dyDescent="0.2">
      <c r="A15" s="526" t="s">
        <v>1238</v>
      </c>
      <c r="B15" s="526" t="s">
        <v>1239</v>
      </c>
      <c r="D15" s="526"/>
      <c r="E15" s="526"/>
      <c r="J15" s="526"/>
      <c r="K15" s="526"/>
      <c r="M15" s="539" t="s">
        <v>1295</v>
      </c>
      <c r="N15" s="536" t="s">
        <v>1249</v>
      </c>
      <c r="S15" s="526"/>
      <c r="T15" s="526"/>
      <c r="V15" s="539" t="s">
        <v>1368</v>
      </c>
      <c r="W15" s="536" t="s">
        <v>1369</v>
      </c>
      <c r="Y15" s="526"/>
      <c r="Z15" s="526"/>
      <c r="AB15" s="526"/>
      <c r="AC15" s="526"/>
      <c r="AE15" s="526" t="s">
        <v>3671</v>
      </c>
      <c r="AF15" s="526" t="s">
        <v>3654</v>
      </c>
      <c r="AH15" s="526" t="s">
        <v>3672</v>
      </c>
      <c r="AI15" s="526" t="s">
        <v>3673</v>
      </c>
      <c r="AK15" s="526"/>
      <c r="AL15" s="526"/>
      <c r="AN15" s="456"/>
      <c r="AO15" s="456"/>
      <c r="AW15" s="539" t="s">
        <v>1611</v>
      </c>
      <c r="AX15" s="536" t="s">
        <v>1612</v>
      </c>
      <c r="AZ15" s="539" t="s">
        <v>2009</v>
      </c>
      <c r="BA15" s="536" t="s">
        <v>2010</v>
      </c>
    </row>
    <row r="16" spans="1:59" x14ac:dyDescent="0.2">
      <c r="A16" s="526" t="s">
        <v>3674</v>
      </c>
      <c r="B16" s="526" t="s">
        <v>1318</v>
      </c>
      <c r="D16" s="526"/>
      <c r="E16" s="526"/>
      <c r="J16" s="526"/>
      <c r="K16" s="526"/>
      <c r="M16" s="539" t="s">
        <v>1296</v>
      </c>
      <c r="N16" s="536" t="s">
        <v>1251</v>
      </c>
      <c r="S16" s="526"/>
      <c r="T16" s="526"/>
      <c r="V16" s="539" t="s">
        <v>1368</v>
      </c>
      <c r="W16" s="536" t="s">
        <v>1369</v>
      </c>
      <c r="Y16" s="526"/>
      <c r="Z16" s="526"/>
      <c r="AB16" s="526"/>
      <c r="AC16" s="526"/>
      <c r="AE16" s="526" t="s">
        <v>3675</v>
      </c>
      <c r="AF16" s="526" t="s">
        <v>3673</v>
      </c>
      <c r="AH16" s="526" t="s">
        <v>3672</v>
      </c>
      <c r="AI16" s="526" t="s">
        <v>3673</v>
      </c>
      <c r="AK16" s="526"/>
      <c r="AL16" s="526"/>
      <c r="AN16" s="456"/>
      <c r="AO16" s="456"/>
      <c r="AW16" s="539" t="s">
        <v>1613</v>
      </c>
      <c r="AX16" s="536" t="s">
        <v>1614</v>
      </c>
      <c r="AZ16" s="539" t="s">
        <v>2011</v>
      </c>
      <c r="BA16" s="536" t="s">
        <v>2012</v>
      </c>
    </row>
    <row r="17" spans="1:53" x14ac:dyDescent="0.2">
      <c r="A17" s="526" t="s">
        <v>3676</v>
      </c>
      <c r="B17" s="526" t="s">
        <v>3677</v>
      </c>
      <c r="D17" s="526"/>
      <c r="E17" s="526"/>
      <c r="J17" s="526"/>
      <c r="K17" s="526"/>
      <c r="M17" s="539" t="s">
        <v>1297</v>
      </c>
      <c r="N17" s="536" t="s">
        <v>1253</v>
      </c>
      <c r="S17" s="526"/>
      <c r="T17" s="526"/>
      <c r="V17" s="539" t="s">
        <v>1343</v>
      </c>
      <c r="W17" s="536" t="s">
        <v>1344</v>
      </c>
      <c r="Y17" s="526"/>
      <c r="Z17" s="526"/>
      <c r="AB17" s="526"/>
      <c r="AC17" s="526"/>
      <c r="AE17" s="526" t="s">
        <v>1407</v>
      </c>
      <c r="AF17" s="526" t="s">
        <v>1408</v>
      </c>
      <c r="AH17" s="526" t="s">
        <v>3678</v>
      </c>
      <c r="AI17" s="526" t="s">
        <v>1440</v>
      </c>
      <c r="AK17" s="526"/>
      <c r="AL17" s="526"/>
      <c r="AN17" s="456"/>
      <c r="AO17" s="456"/>
      <c r="AW17" s="539" t="s">
        <v>1615</v>
      </c>
      <c r="AX17" s="536" t="s">
        <v>1616</v>
      </c>
      <c r="AZ17" s="539" t="s">
        <v>2013</v>
      </c>
      <c r="BA17" s="536" t="s">
        <v>2014</v>
      </c>
    </row>
    <row r="18" spans="1:53" x14ac:dyDescent="0.2">
      <c r="A18" s="526" t="s">
        <v>3679</v>
      </c>
      <c r="B18" s="526" t="s">
        <v>3680</v>
      </c>
      <c r="D18" s="526"/>
      <c r="E18" s="526"/>
      <c r="J18" s="526"/>
      <c r="K18" s="526"/>
      <c r="M18" s="539" t="s">
        <v>1298</v>
      </c>
      <c r="N18" s="536" t="s">
        <v>1255</v>
      </c>
      <c r="S18" s="526"/>
      <c r="T18" s="526"/>
      <c r="V18" s="539" t="s">
        <v>1345</v>
      </c>
      <c r="W18" s="536" t="s">
        <v>1346</v>
      </c>
      <c r="Y18" s="526"/>
      <c r="Z18" s="526"/>
      <c r="AB18" s="526"/>
      <c r="AC18" s="526"/>
      <c r="AE18" s="526" t="s">
        <v>1409</v>
      </c>
      <c r="AF18" s="526" t="s">
        <v>1410</v>
      </c>
      <c r="AH18" s="526" t="s">
        <v>3678</v>
      </c>
      <c r="AI18" s="526" t="s">
        <v>1440</v>
      </c>
      <c r="AK18" s="526"/>
      <c r="AL18" s="526"/>
      <c r="AN18" s="456"/>
      <c r="AO18" s="456"/>
      <c r="AW18" s="539" t="s">
        <v>1617</v>
      </c>
      <c r="AX18" s="536" t="s">
        <v>1618</v>
      </c>
      <c r="AZ18" s="539" t="s">
        <v>2015</v>
      </c>
      <c r="BA18" s="536" t="s">
        <v>2016</v>
      </c>
    </row>
    <row r="19" spans="1:53" x14ac:dyDescent="0.2">
      <c r="A19" s="526" t="s">
        <v>3681</v>
      </c>
      <c r="B19" s="526" t="s">
        <v>1221</v>
      </c>
      <c r="D19" s="526"/>
      <c r="E19" s="526"/>
      <c r="J19" s="526"/>
      <c r="K19" s="526"/>
      <c r="M19" s="539" t="s">
        <v>1299</v>
      </c>
      <c r="N19" s="536" t="s">
        <v>1257</v>
      </c>
      <c r="S19" s="526"/>
      <c r="T19" s="526"/>
      <c r="V19" s="539" t="s">
        <v>1355</v>
      </c>
      <c r="W19" s="536" t="s">
        <v>1356</v>
      </c>
      <c r="Y19" s="526"/>
      <c r="Z19" s="526"/>
      <c r="AB19" s="526"/>
      <c r="AC19" s="526"/>
      <c r="AE19" s="526" t="s">
        <v>1411</v>
      </c>
      <c r="AF19" s="526" t="s">
        <v>1412</v>
      </c>
      <c r="AH19" s="526" t="s">
        <v>3682</v>
      </c>
      <c r="AI19" s="526" t="s">
        <v>3645</v>
      </c>
      <c r="AK19" s="526"/>
      <c r="AL19" s="526"/>
      <c r="AN19" s="456"/>
      <c r="AO19" s="456"/>
      <c r="AW19" s="539" t="s">
        <v>1619</v>
      </c>
      <c r="AX19" s="536" t="s">
        <v>1620</v>
      </c>
      <c r="AZ19" s="539" t="s">
        <v>2017</v>
      </c>
      <c r="BA19" s="536" t="s">
        <v>2018</v>
      </c>
    </row>
    <row r="20" spans="1:53" x14ac:dyDescent="0.2">
      <c r="A20" s="526" t="s">
        <v>3683</v>
      </c>
      <c r="B20" s="526" t="s">
        <v>3684</v>
      </c>
      <c r="D20" s="526"/>
      <c r="E20" s="526"/>
      <c r="J20" s="526"/>
      <c r="K20" s="526"/>
      <c r="M20" s="539" t="s">
        <v>1300</v>
      </c>
      <c r="N20" s="536" t="s">
        <v>1259</v>
      </c>
      <c r="S20" s="526"/>
      <c r="T20" s="526"/>
      <c r="V20" s="539" t="s">
        <v>1355</v>
      </c>
      <c r="W20" s="536" t="s">
        <v>1356</v>
      </c>
      <c r="Y20" s="526"/>
      <c r="Z20" s="526"/>
      <c r="AB20" s="526"/>
      <c r="AC20" s="526"/>
      <c r="AE20" s="526" t="s">
        <v>1413</v>
      </c>
      <c r="AF20" s="526" t="s">
        <v>1414</v>
      </c>
      <c r="AH20" s="526" t="s">
        <v>3682</v>
      </c>
      <c r="AI20" s="526" t="s">
        <v>3645</v>
      </c>
      <c r="AK20" s="526"/>
      <c r="AL20" s="526"/>
      <c r="AN20" s="456"/>
      <c r="AO20" s="456"/>
      <c r="AW20" s="539" t="s">
        <v>1621</v>
      </c>
      <c r="AX20" s="536" t="s">
        <v>1622</v>
      </c>
      <c r="AZ20" s="539" t="s">
        <v>2019</v>
      </c>
      <c r="BA20" s="536" t="s">
        <v>2020</v>
      </c>
    </row>
    <row r="21" spans="1:53" x14ac:dyDescent="0.2">
      <c r="A21" s="526" t="s">
        <v>3685</v>
      </c>
      <c r="B21" s="526" t="s">
        <v>3686</v>
      </c>
      <c r="D21" s="526"/>
      <c r="E21" s="526"/>
      <c r="J21" s="526"/>
      <c r="K21" s="526"/>
      <c r="M21" s="526"/>
      <c r="N21" s="526"/>
      <c r="S21" s="526"/>
      <c r="T21" s="526"/>
      <c r="V21" s="539" t="s">
        <v>1370</v>
      </c>
      <c r="W21" s="536" t="s">
        <v>1371</v>
      </c>
      <c r="Y21" s="526"/>
      <c r="Z21" s="526"/>
      <c r="AB21" s="526"/>
      <c r="AC21" s="526"/>
      <c r="AE21" s="526" t="s">
        <v>1415</v>
      </c>
      <c r="AF21" s="526" t="s">
        <v>1416</v>
      </c>
      <c r="AH21" s="526" t="s">
        <v>3687</v>
      </c>
      <c r="AI21" s="526" t="s">
        <v>1418</v>
      </c>
      <c r="AK21" s="526"/>
      <c r="AL21" s="526"/>
      <c r="AN21" s="456"/>
      <c r="AO21" s="456"/>
      <c r="AW21" s="539" t="s">
        <v>1623</v>
      </c>
      <c r="AX21" s="536" t="s">
        <v>1624</v>
      </c>
      <c r="AZ21" s="539" t="s">
        <v>2021</v>
      </c>
      <c r="BA21" s="536" t="s">
        <v>2022</v>
      </c>
    </row>
    <row r="22" spans="1:53" x14ac:dyDescent="0.2">
      <c r="A22" s="526" t="s">
        <v>3688</v>
      </c>
      <c r="B22" s="526" t="s">
        <v>3689</v>
      </c>
      <c r="D22" s="526"/>
      <c r="E22" s="526"/>
      <c r="J22" s="526"/>
      <c r="K22" s="526"/>
      <c r="M22" s="526"/>
      <c r="N22" s="526"/>
      <c r="S22" s="526"/>
      <c r="T22" s="526"/>
      <c r="V22" s="539" t="s">
        <v>1347</v>
      </c>
      <c r="W22" s="536" t="s">
        <v>1348</v>
      </c>
      <c r="Y22" s="526"/>
      <c r="Z22" s="526"/>
      <c r="AB22" s="526"/>
      <c r="AC22" s="526"/>
      <c r="AE22" s="526" t="s">
        <v>1417</v>
      </c>
      <c r="AF22" s="526" t="s">
        <v>1418</v>
      </c>
      <c r="AH22" s="526" t="s">
        <v>3687</v>
      </c>
      <c r="AI22" s="526" t="s">
        <v>1418</v>
      </c>
      <c r="AK22" s="526"/>
      <c r="AL22" s="526"/>
      <c r="AN22" s="456"/>
      <c r="AO22" s="456"/>
      <c r="AW22" s="539" t="s">
        <v>1625</v>
      </c>
      <c r="AX22" s="536" t="s">
        <v>1626</v>
      </c>
      <c r="AZ22" s="539" t="s">
        <v>2023</v>
      </c>
      <c r="BA22" s="536" t="s">
        <v>2024</v>
      </c>
    </row>
    <row r="23" spans="1:53" x14ac:dyDescent="0.2">
      <c r="A23" s="526" t="s">
        <v>3690</v>
      </c>
      <c r="B23" s="526" t="s">
        <v>3691</v>
      </c>
      <c r="D23" s="526"/>
      <c r="E23" s="526"/>
      <c r="J23" s="526"/>
      <c r="K23" s="526"/>
      <c r="M23" s="526"/>
      <c r="N23" s="526"/>
      <c r="S23" s="526"/>
      <c r="T23" s="526"/>
      <c r="V23" s="539" t="s">
        <v>1357</v>
      </c>
      <c r="W23" s="536" t="s">
        <v>1358</v>
      </c>
      <c r="Y23" s="526"/>
      <c r="Z23" s="526"/>
      <c r="AB23" s="526"/>
      <c r="AC23" s="526"/>
      <c r="AE23" s="526" t="s">
        <v>1419</v>
      </c>
      <c r="AF23" s="526" t="s">
        <v>1420</v>
      </c>
      <c r="AH23" s="526" t="s">
        <v>3692</v>
      </c>
      <c r="AI23" s="526" t="s">
        <v>3642</v>
      </c>
      <c r="AK23" s="526"/>
      <c r="AL23" s="526"/>
      <c r="AN23" s="456"/>
      <c r="AO23" s="456"/>
      <c r="AW23" s="539" t="s">
        <v>1627</v>
      </c>
      <c r="AX23" s="536" t="s">
        <v>1628</v>
      </c>
      <c r="AZ23" s="539" t="s">
        <v>2025</v>
      </c>
      <c r="BA23" s="536" t="s">
        <v>2026</v>
      </c>
    </row>
    <row r="24" spans="1:53" x14ac:dyDescent="0.2">
      <c r="A24" s="526" t="s">
        <v>3693</v>
      </c>
      <c r="B24" s="526" t="s">
        <v>3694</v>
      </c>
      <c r="D24" s="526"/>
      <c r="E24" s="526"/>
      <c r="J24" s="526"/>
      <c r="K24" s="526"/>
      <c r="M24" s="526"/>
      <c r="N24" s="526"/>
      <c r="S24" s="526"/>
      <c r="T24" s="526"/>
      <c r="V24" s="539" t="s">
        <v>1357</v>
      </c>
      <c r="W24" s="536" t="s">
        <v>1358</v>
      </c>
      <c r="Y24" s="526"/>
      <c r="Z24" s="526"/>
      <c r="AB24" s="526"/>
      <c r="AC24" s="526"/>
      <c r="AE24" s="526" t="s">
        <v>1421</v>
      </c>
      <c r="AF24" s="526" t="s">
        <v>1422</v>
      </c>
      <c r="AH24" s="526" t="s">
        <v>3692</v>
      </c>
      <c r="AI24" s="526" t="s">
        <v>3642</v>
      </c>
      <c r="AK24" s="526"/>
      <c r="AL24" s="526"/>
      <c r="AN24" s="456"/>
      <c r="AO24" s="456"/>
      <c r="AW24" s="539" t="s">
        <v>1629</v>
      </c>
      <c r="AX24" s="536" t="s">
        <v>1630</v>
      </c>
      <c r="AZ24" s="539" t="s">
        <v>2027</v>
      </c>
      <c r="BA24" s="536" t="s">
        <v>2028</v>
      </c>
    </row>
    <row r="25" spans="1:53" x14ac:dyDescent="0.2">
      <c r="A25" s="526" t="s">
        <v>3695</v>
      </c>
      <c r="B25" s="526" t="s">
        <v>3696</v>
      </c>
      <c r="D25" s="526"/>
      <c r="E25" s="526"/>
      <c r="J25" s="526"/>
      <c r="K25" s="526"/>
      <c r="M25" s="526"/>
      <c r="N25" s="526"/>
      <c r="S25" s="526"/>
      <c r="T25" s="526"/>
      <c r="V25" s="539" t="s">
        <v>1317</v>
      </c>
      <c r="W25" s="536" t="s">
        <v>1318</v>
      </c>
      <c r="Y25" s="526"/>
      <c r="Z25" s="526"/>
      <c r="AB25" s="526"/>
      <c r="AC25" s="526"/>
      <c r="AE25" s="526" t="s">
        <v>1423</v>
      </c>
      <c r="AF25" s="526" t="s">
        <v>1424</v>
      </c>
      <c r="AH25" s="526" t="s">
        <v>3697</v>
      </c>
      <c r="AI25" s="526" t="s">
        <v>1438</v>
      </c>
      <c r="AK25" s="526"/>
      <c r="AL25" s="526"/>
      <c r="AN25" s="456"/>
      <c r="AO25" s="456"/>
      <c r="AW25" s="539" t="s">
        <v>1631</v>
      </c>
      <c r="AX25" s="536" t="s">
        <v>1632</v>
      </c>
      <c r="AZ25" s="539" t="s">
        <v>2029</v>
      </c>
      <c r="BA25" s="536" t="s">
        <v>2030</v>
      </c>
    </row>
    <row r="26" spans="1:53" x14ac:dyDescent="0.2">
      <c r="A26" s="526" t="s">
        <v>3698</v>
      </c>
      <c r="B26" s="526" t="s">
        <v>3699</v>
      </c>
      <c r="D26" s="526"/>
      <c r="E26" s="526"/>
      <c r="J26" s="526"/>
      <c r="K26" s="526"/>
      <c r="M26" s="526"/>
      <c r="N26" s="526"/>
      <c r="S26" s="526"/>
      <c r="T26" s="526"/>
      <c r="V26" s="526"/>
      <c r="W26" s="526"/>
      <c r="Y26" s="526"/>
      <c r="Z26" s="526"/>
      <c r="AB26" s="526"/>
      <c r="AC26" s="526"/>
      <c r="AE26" s="526" t="s">
        <v>1425</v>
      </c>
      <c r="AF26" s="526" t="s">
        <v>1426</v>
      </c>
      <c r="AH26" s="526" t="s">
        <v>3697</v>
      </c>
      <c r="AI26" s="526" t="s">
        <v>1438</v>
      </c>
      <c r="AK26" s="526"/>
      <c r="AL26" s="526"/>
      <c r="AN26" s="456"/>
      <c r="AO26" s="456"/>
      <c r="AW26" s="539" t="s">
        <v>1633</v>
      </c>
      <c r="AX26" s="536" t="s">
        <v>1634</v>
      </c>
      <c r="AZ26" s="539" t="s">
        <v>2031</v>
      </c>
      <c r="BA26" s="536" t="s">
        <v>2032</v>
      </c>
    </row>
    <row r="27" spans="1:53" x14ac:dyDescent="0.2">
      <c r="A27" s="526" t="s">
        <v>3700</v>
      </c>
      <c r="B27" s="526" t="s">
        <v>3701</v>
      </c>
      <c r="D27" s="526"/>
      <c r="E27" s="526"/>
      <c r="J27" s="526"/>
      <c r="K27" s="526"/>
      <c r="M27" s="526"/>
      <c r="N27" s="526"/>
      <c r="S27" s="526"/>
      <c r="T27" s="526"/>
      <c r="V27" s="526"/>
      <c r="W27" s="526"/>
      <c r="Y27" s="526"/>
      <c r="Z27" s="526"/>
      <c r="AB27" s="526"/>
      <c r="AC27" s="526"/>
      <c r="AE27" s="526" t="s">
        <v>1427</v>
      </c>
      <c r="AF27" s="526" t="s">
        <v>1428</v>
      </c>
      <c r="AH27" s="526" t="s">
        <v>3702</v>
      </c>
      <c r="AI27" s="526" t="s">
        <v>3703</v>
      </c>
      <c r="AK27" s="526"/>
      <c r="AL27" s="526"/>
      <c r="AN27" s="456"/>
      <c r="AO27" s="456"/>
      <c r="AW27" s="539" t="s">
        <v>1635</v>
      </c>
      <c r="AX27" s="536" t="s">
        <v>1636</v>
      </c>
      <c r="AZ27" s="539" t="s">
        <v>2033</v>
      </c>
      <c r="BA27" s="536" t="s">
        <v>2034</v>
      </c>
    </row>
    <row r="28" spans="1:53" x14ac:dyDescent="0.2">
      <c r="A28" s="526" t="s">
        <v>3704</v>
      </c>
      <c r="B28" s="526" t="s">
        <v>3705</v>
      </c>
      <c r="D28" s="526"/>
      <c r="E28" s="526"/>
      <c r="J28" s="526"/>
      <c r="K28" s="526"/>
      <c r="M28" s="526"/>
      <c r="N28" s="526"/>
      <c r="S28" s="526"/>
      <c r="T28" s="526"/>
      <c r="V28" s="526"/>
      <c r="W28" s="526"/>
      <c r="Y28" s="526"/>
      <c r="Z28" s="526"/>
      <c r="AB28" s="526"/>
      <c r="AC28" s="526"/>
      <c r="AE28" s="526" t="s">
        <v>1429</v>
      </c>
      <c r="AF28" s="526" t="s">
        <v>1430</v>
      </c>
      <c r="AH28" s="526" t="s">
        <v>3702</v>
      </c>
      <c r="AI28" s="526" t="s">
        <v>3703</v>
      </c>
      <c r="AK28" s="526"/>
      <c r="AL28" s="526"/>
      <c r="AN28" s="456"/>
      <c r="AO28" s="456"/>
      <c r="AW28" s="539" t="s">
        <v>1637</v>
      </c>
      <c r="AX28" s="536" t="s">
        <v>1638</v>
      </c>
      <c r="AZ28" s="539" t="s">
        <v>2035</v>
      </c>
      <c r="BA28" s="536" t="s">
        <v>2036</v>
      </c>
    </row>
    <row r="29" spans="1:53" x14ac:dyDescent="0.2">
      <c r="A29" s="526" t="s">
        <v>3706</v>
      </c>
      <c r="B29" s="526" t="s">
        <v>3707</v>
      </c>
      <c r="D29" s="526"/>
      <c r="E29" s="526"/>
      <c r="J29" s="526"/>
      <c r="K29" s="526"/>
      <c r="M29" s="526"/>
      <c r="N29" s="526"/>
      <c r="S29" s="526"/>
      <c r="T29" s="526"/>
      <c r="V29" s="526"/>
      <c r="W29" s="526"/>
      <c r="Y29" s="526"/>
      <c r="Z29" s="526"/>
      <c r="AB29" s="526"/>
      <c r="AC29" s="526"/>
      <c r="AE29" s="526" t="s">
        <v>1431</v>
      </c>
      <c r="AF29" s="526" t="s">
        <v>1432</v>
      </c>
      <c r="AH29" s="526" t="s">
        <v>3708</v>
      </c>
      <c r="AI29" s="526" t="s">
        <v>1412</v>
      </c>
      <c r="AK29" s="526"/>
      <c r="AL29" s="526"/>
      <c r="AN29" s="456"/>
      <c r="AO29" s="456"/>
      <c r="AW29" s="539" t="s">
        <v>1639</v>
      </c>
      <c r="AX29" s="536" t="s">
        <v>1640</v>
      </c>
      <c r="AZ29" s="526"/>
      <c r="BA29" s="526"/>
    </row>
    <row r="30" spans="1:53" x14ac:dyDescent="0.2">
      <c r="A30" s="526" t="s">
        <v>3709</v>
      </c>
      <c r="B30" s="526" t="s">
        <v>3710</v>
      </c>
      <c r="D30" s="526"/>
      <c r="E30" s="526"/>
      <c r="J30" s="526"/>
      <c r="K30" s="526"/>
      <c r="M30" s="526"/>
      <c r="N30" s="526"/>
      <c r="S30" s="526"/>
      <c r="T30" s="526"/>
      <c r="V30" s="526"/>
      <c r="W30" s="526"/>
      <c r="Y30" s="526"/>
      <c r="Z30" s="526"/>
      <c r="AB30" s="526"/>
      <c r="AC30" s="526"/>
      <c r="AE30" s="526" t="s">
        <v>1433</v>
      </c>
      <c r="AF30" s="526" t="s">
        <v>1434</v>
      </c>
      <c r="AH30" s="526" t="s">
        <v>3708</v>
      </c>
      <c r="AI30" s="526" t="s">
        <v>1412</v>
      </c>
      <c r="AK30" s="526"/>
      <c r="AL30" s="526"/>
      <c r="AN30" s="456"/>
      <c r="AO30" s="456"/>
      <c r="AW30" s="539" t="s">
        <v>1641</v>
      </c>
      <c r="AX30" s="536" t="s">
        <v>1642</v>
      </c>
      <c r="AZ30" s="526"/>
      <c r="BA30" s="526"/>
    </row>
    <row r="31" spans="1:53" x14ac:dyDescent="0.2">
      <c r="A31" s="526" t="s">
        <v>3711</v>
      </c>
      <c r="B31" s="526" t="s">
        <v>3712</v>
      </c>
      <c r="D31" s="526"/>
      <c r="E31" s="526"/>
      <c r="J31" s="526"/>
      <c r="K31" s="526"/>
      <c r="M31" s="526"/>
      <c r="N31" s="526"/>
      <c r="S31" s="526"/>
      <c r="T31" s="526"/>
      <c r="V31" s="526"/>
      <c r="W31" s="526"/>
      <c r="Y31" s="526"/>
      <c r="Z31" s="526"/>
      <c r="AB31" s="526"/>
      <c r="AC31" s="526"/>
      <c r="AE31" s="526" t="s">
        <v>1435</v>
      </c>
      <c r="AF31" s="526" t="s">
        <v>1436</v>
      </c>
      <c r="AH31" s="526" t="s">
        <v>3713</v>
      </c>
      <c r="AI31" s="526" t="s">
        <v>1426</v>
      </c>
      <c r="AK31" s="526"/>
      <c r="AL31" s="526"/>
      <c r="AN31" s="456"/>
      <c r="AO31" s="456"/>
      <c r="AW31" s="539" t="s">
        <v>1643</v>
      </c>
      <c r="AX31" s="536" t="s">
        <v>1644</v>
      </c>
      <c r="AZ31" s="526"/>
      <c r="BA31" s="526"/>
    </row>
    <row r="32" spans="1:53" x14ac:dyDescent="0.2">
      <c r="A32" s="526" t="s">
        <v>3714</v>
      </c>
      <c r="B32" s="526" t="s">
        <v>3715</v>
      </c>
      <c r="D32" s="526"/>
      <c r="E32" s="526"/>
      <c r="J32" s="526"/>
      <c r="K32" s="526"/>
      <c r="M32" s="526"/>
      <c r="N32" s="526"/>
      <c r="S32" s="526"/>
      <c r="T32" s="526"/>
      <c r="V32" s="526"/>
      <c r="W32" s="526"/>
      <c r="Y32" s="526"/>
      <c r="Z32" s="526"/>
      <c r="AB32" s="526"/>
      <c r="AC32" s="526"/>
      <c r="AE32" s="526" t="s">
        <v>1437</v>
      </c>
      <c r="AF32" s="526" t="s">
        <v>1438</v>
      </c>
      <c r="AH32" s="526" t="s">
        <v>3713</v>
      </c>
      <c r="AI32" s="526" t="s">
        <v>1426</v>
      </c>
      <c r="AK32" s="526"/>
      <c r="AL32" s="526"/>
      <c r="AN32" s="456"/>
      <c r="AO32" s="456"/>
      <c r="AW32" s="539" t="s">
        <v>1645</v>
      </c>
      <c r="AX32" s="536" t="s">
        <v>1646</v>
      </c>
      <c r="AZ32" s="526"/>
      <c r="BA32" s="526"/>
    </row>
    <row r="33" spans="1:53" x14ac:dyDescent="0.2">
      <c r="A33" s="526" t="s">
        <v>3716</v>
      </c>
      <c r="B33" s="526" t="s">
        <v>3717</v>
      </c>
      <c r="D33" s="526"/>
      <c r="E33" s="526"/>
      <c r="J33" s="526"/>
      <c r="K33" s="526"/>
      <c r="M33" s="526"/>
      <c r="N33" s="526"/>
      <c r="S33" s="526"/>
      <c r="T33" s="526"/>
      <c r="V33" s="526"/>
      <c r="W33" s="526"/>
      <c r="Y33" s="526"/>
      <c r="Z33" s="526"/>
      <c r="AB33" s="526"/>
      <c r="AC33" s="526"/>
      <c r="AE33" s="526" t="s">
        <v>1439</v>
      </c>
      <c r="AF33" s="526" t="s">
        <v>1440</v>
      </c>
      <c r="AH33" s="526" t="s">
        <v>3718</v>
      </c>
      <c r="AI33" s="526" t="s">
        <v>1430</v>
      </c>
      <c r="AK33" s="526"/>
      <c r="AL33" s="526"/>
      <c r="AN33" s="456"/>
      <c r="AO33" s="456"/>
      <c r="AW33" s="539" t="s">
        <v>1647</v>
      </c>
      <c r="AX33" s="536" t="s">
        <v>1648</v>
      </c>
      <c r="AZ33" s="526"/>
      <c r="BA33" s="526"/>
    </row>
    <row r="34" spans="1:53" x14ac:dyDescent="0.2">
      <c r="A34" s="526" t="s">
        <v>3719</v>
      </c>
      <c r="B34" s="526" t="s">
        <v>3720</v>
      </c>
      <c r="D34" s="526"/>
      <c r="E34" s="526"/>
      <c r="J34" s="526"/>
      <c r="K34" s="526"/>
      <c r="M34" s="526"/>
      <c r="N34" s="526"/>
      <c r="S34" s="526"/>
      <c r="T34" s="526"/>
      <c r="V34" s="526"/>
      <c r="W34" s="526"/>
      <c r="Y34" s="526"/>
      <c r="Z34" s="526"/>
      <c r="AB34" s="526"/>
      <c r="AC34" s="526"/>
      <c r="AE34" s="526" t="s">
        <v>1441</v>
      </c>
      <c r="AF34" s="526" t="s">
        <v>1442</v>
      </c>
      <c r="AH34" s="526" t="s">
        <v>3718</v>
      </c>
      <c r="AI34" s="526" t="s">
        <v>1430</v>
      </c>
      <c r="AK34" s="526"/>
      <c r="AL34" s="526"/>
      <c r="AN34" s="456"/>
      <c r="AO34" s="456"/>
      <c r="AW34" s="539" t="s">
        <v>1649</v>
      </c>
      <c r="AX34" s="536" t="s">
        <v>1650</v>
      </c>
      <c r="AZ34" s="526"/>
      <c r="BA34" s="526"/>
    </row>
    <row r="35" spans="1:53" x14ac:dyDescent="0.2">
      <c r="A35" s="526" t="s">
        <v>3721</v>
      </c>
      <c r="B35" s="526" t="s">
        <v>3722</v>
      </c>
      <c r="D35" s="526"/>
      <c r="E35" s="526"/>
      <c r="J35" s="526"/>
      <c r="K35" s="526"/>
      <c r="M35" s="526"/>
      <c r="N35" s="526"/>
      <c r="S35" s="526"/>
      <c r="T35" s="526"/>
      <c r="V35" s="526"/>
      <c r="W35" s="526"/>
      <c r="Y35" s="526"/>
      <c r="Z35" s="526"/>
      <c r="AB35" s="526"/>
      <c r="AC35" s="526"/>
      <c r="AE35" s="526" t="s">
        <v>1443</v>
      </c>
      <c r="AF35" s="526" t="s">
        <v>1444</v>
      </c>
      <c r="AH35" s="526" t="s">
        <v>3723</v>
      </c>
      <c r="AI35" s="526" t="s">
        <v>1408</v>
      </c>
      <c r="AK35" s="526"/>
      <c r="AL35" s="526"/>
      <c r="AN35" s="456"/>
      <c r="AO35" s="456"/>
      <c r="AW35" s="539" t="s">
        <v>1651</v>
      </c>
      <c r="AX35" s="536" t="s">
        <v>1652</v>
      </c>
      <c r="AZ35" s="526"/>
      <c r="BA35" s="526"/>
    </row>
    <row r="36" spans="1:53" x14ac:dyDescent="0.2">
      <c r="A36" s="526" t="s">
        <v>3724</v>
      </c>
      <c r="B36" s="526" t="s">
        <v>3725</v>
      </c>
      <c r="D36" s="526"/>
      <c r="E36" s="526"/>
      <c r="J36" s="526"/>
      <c r="K36" s="526"/>
      <c r="M36" s="526"/>
      <c r="N36" s="526"/>
      <c r="S36" s="526"/>
      <c r="T36" s="526"/>
      <c r="V36" s="526"/>
      <c r="W36" s="526"/>
      <c r="Y36" s="526"/>
      <c r="Z36" s="526"/>
      <c r="AB36" s="526"/>
      <c r="AC36" s="526"/>
      <c r="AE36" s="526" t="s">
        <v>1445</v>
      </c>
      <c r="AF36" s="526" t="s">
        <v>1446</v>
      </c>
      <c r="AH36" s="526" t="s">
        <v>3723</v>
      </c>
      <c r="AI36" s="526" t="s">
        <v>1408</v>
      </c>
      <c r="AK36" s="526"/>
      <c r="AL36" s="526"/>
      <c r="AN36" s="456"/>
      <c r="AO36" s="456"/>
      <c r="AW36" s="539" t="s">
        <v>1653</v>
      </c>
      <c r="AX36" s="536" t="s">
        <v>1654</v>
      </c>
    </row>
    <row r="37" spans="1:53" x14ac:dyDescent="0.2">
      <c r="A37" s="526" t="s">
        <v>3726</v>
      </c>
      <c r="B37" s="526" t="s">
        <v>3717</v>
      </c>
      <c r="D37" s="526"/>
      <c r="E37" s="526"/>
      <c r="J37" s="526"/>
      <c r="K37" s="526"/>
      <c r="M37" s="526"/>
      <c r="N37" s="526"/>
      <c r="S37" s="526"/>
      <c r="T37" s="526"/>
      <c r="V37" s="526"/>
      <c r="W37" s="526"/>
      <c r="Y37" s="526"/>
      <c r="Z37" s="526"/>
      <c r="AB37" s="526"/>
      <c r="AC37" s="526"/>
      <c r="AE37" s="526" t="s">
        <v>1447</v>
      </c>
      <c r="AF37" s="526" t="s">
        <v>1448</v>
      </c>
      <c r="AH37" s="526" t="s">
        <v>3727</v>
      </c>
      <c r="AI37" s="526" t="s">
        <v>3647</v>
      </c>
      <c r="AK37" s="526"/>
      <c r="AL37" s="526"/>
      <c r="AN37" s="456"/>
      <c r="AO37" s="456"/>
      <c r="AW37" s="539" t="s">
        <v>1655</v>
      </c>
      <c r="AX37" s="536" t="s">
        <v>1656</v>
      </c>
    </row>
    <row r="38" spans="1:53" x14ac:dyDescent="0.2">
      <c r="A38" s="526" t="s">
        <v>3728</v>
      </c>
      <c r="B38" s="526" t="s">
        <v>3720</v>
      </c>
      <c r="D38" s="526"/>
      <c r="E38" s="526"/>
      <c r="J38" s="526"/>
      <c r="K38" s="526"/>
      <c r="M38" s="526"/>
      <c r="N38" s="526"/>
      <c r="S38" s="526"/>
      <c r="T38" s="526"/>
      <c r="V38" s="526"/>
      <c r="W38" s="526"/>
      <c r="Y38" s="526"/>
      <c r="Z38" s="526"/>
      <c r="AB38" s="526"/>
      <c r="AC38" s="526"/>
      <c r="AE38" s="526" t="s">
        <v>1449</v>
      </c>
      <c r="AF38" s="526" t="s">
        <v>1450</v>
      </c>
      <c r="AH38" s="526" t="s">
        <v>3727</v>
      </c>
      <c r="AI38" s="526" t="s">
        <v>3647</v>
      </c>
      <c r="AK38" s="526"/>
      <c r="AL38" s="526"/>
      <c r="AN38" s="456"/>
      <c r="AO38" s="456"/>
      <c r="AW38" s="539" t="s">
        <v>1657</v>
      </c>
      <c r="AX38" s="536" t="s">
        <v>1658</v>
      </c>
    </row>
    <row r="39" spans="1:53" x14ac:dyDescent="0.2">
      <c r="A39" s="526" t="s">
        <v>3729</v>
      </c>
      <c r="B39" s="526" t="s">
        <v>3730</v>
      </c>
      <c r="D39" s="526"/>
      <c r="E39" s="526"/>
      <c r="J39" s="526"/>
      <c r="K39" s="526"/>
      <c r="M39" s="526"/>
      <c r="N39" s="526"/>
      <c r="S39" s="526"/>
      <c r="T39" s="526"/>
      <c r="V39" s="526"/>
      <c r="W39" s="526"/>
      <c r="Y39" s="526"/>
      <c r="Z39" s="526"/>
      <c r="AB39" s="526"/>
      <c r="AC39" s="526"/>
      <c r="AE39" s="526" t="s">
        <v>1451</v>
      </c>
      <c r="AF39" s="526" t="s">
        <v>1452</v>
      </c>
      <c r="AH39" s="526" t="s">
        <v>3731</v>
      </c>
      <c r="AI39" s="526" t="s">
        <v>3652</v>
      </c>
      <c r="AK39" s="526"/>
      <c r="AL39" s="526"/>
      <c r="AN39" s="456"/>
      <c r="AO39" s="456"/>
      <c r="AW39" s="539" t="s">
        <v>1659</v>
      </c>
      <c r="AX39" s="536" t="s">
        <v>1660</v>
      </c>
    </row>
    <row r="40" spans="1:53" x14ac:dyDescent="0.2">
      <c r="A40" s="526" t="s">
        <v>3732</v>
      </c>
      <c r="B40" s="526" t="s">
        <v>3733</v>
      </c>
      <c r="D40" s="526"/>
      <c r="E40" s="526"/>
      <c r="J40" s="526"/>
      <c r="K40" s="526"/>
      <c r="M40" s="526"/>
      <c r="N40" s="526"/>
      <c r="S40" s="526"/>
      <c r="T40" s="526"/>
      <c r="V40" s="526"/>
      <c r="W40" s="526"/>
      <c r="Y40" s="526"/>
      <c r="Z40" s="526"/>
      <c r="AB40" s="526"/>
      <c r="AC40" s="526"/>
      <c r="AE40" s="526" t="s">
        <v>1453</v>
      </c>
      <c r="AF40" s="526" t="s">
        <v>1454</v>
      </c>
      <c r="AH40" s="526" t="s">
        <v>3731</v>
      </c>
      <c r="AI40" s="526" t="s">
        <v>3652</v>
      </c>
      <c r="AK40" s="526"/>
      <c r="AL40" s="526"/>
      <c r="AN40" s="456"/>
      <c r="AO40" s="456"/>
      <c r="AW40" s="539" t="s">
        <v>1661</v>
      </c>
      <c r="AX40" s="536" t="s">
        <v>1662</v>
      </c>
    </row>
    <row r="41" spans="1:53" x14ac:dyDescent="0.2">
      <c r="A41" s="526" t="s">
        <v>3734</v>
      </c>
      <c r="B41" s="526" t="s">
        <v>3735</v>
      </c>
      <c r="D41" s="526"/>
      <c r="E41" s="526"/>
      <c r="J41" s="526"/>
      <c r="K41" s="526"/>
      <c r="M41" s="526"/>
      <c r="N41" s="526"/>
      <c r="S41" s="526"/>
      <c r="T41" s="526"/>
      <c r="V41" s="526"/>
      <c r="W41" s="526"/>
      <c r="Y41" s="526"/>
      <c r="Z41" s="526"/>
      <c r="AB41" s="526"/>
      <c r="AC41" s="526"/>
      <c r="AE41" s="526" t="s">
        <v>1455</v>
      </c>
      <c r="AF41" s="526" t="s">
        <v>1456</v>
      </c>
      <c r="AH41" s="526" t="s">
        <v>3736</v>
      </c>
      <c r="AI41" s="526" t="s">
        <v>1420</v>
      </c>
      <c r="AK41" s="526"/>
      <c r="AL41" s="526"/>
      <c r="AN41" s="456"/>
      <c r="AO41" s="456"/>
      <c r="AW41" s="539" t="s">
        <v>1663</v>
      </c>
      <c r="AX41" s="536" t="s">
        <v>1664</v>
      </c>
    </row>
    <row r="42" spans="1:53" x14ac:dyDescent="0.2">
      <c r="A42" s="526" t="s">
        <v>3737</v>
      </c>
      <c r="B42" s="526" t="s">
        <v>3738</v>
      </c>
      <c r="D42" s="526"/>
      <c r="E42" s="526"/>
      <c r="J42" s="526"/>
      <c r="K42" s="526"/>
      <c r="M42" s="526"/>
      <c r="N42" s="526"/>
      <c r="S42" s="526"/>
      <c r="T42" s="526"/>
      <c r="V42" s="526"/>
      <c r="W42" s="526"/>
      <c r="Y42" s="526"/>
      <c r="Z42" s="526"/>
      <c r="AB42" s="526"/>
      <c r="AC42" s="526"/>
      <c r="AE42" s="526" t="s">
        <v>1457</v>
      </c>
      <c r="AF42" s="526" t="s">
        <v>1458</v>
      </c>
      <c r="AH42" s="526" t="s">
        <v>3736</v>
      </c>
      <c r="AI42" s="526" t="s">
        <v>1420</v>
      </c>
      <c r="AK42" s="526"/>
      <c r="AL42" s="526"/>
      <c r="AN42" s="456"/>
      <c r="AO42" s="456"/>
      <c r="AW42" s="539" t="s">
        <v>1665</v>
      </c>
      <c r="AX42" s="536" t="s">
        <v>1666</v>
      </c>
    </row>
    <row r="43" spans="1:53" x14ac:dyDescent="0.2">
      <c r="A43" s="526" t="s">
        <v>3739</v>
      </c>
      <c r="B43" s="526" t="s">
        <v>3740</v>
      </c>
      <c r="D43" s="526"/>
      <c r="E43" s="526"/>
      <c r="J43" s="526"/>
      <c r="K43" s="526"/>
      <c r="M43" s="526"/>
      <c r="N43" s="526"/>
      <c r="S43" s="526"/>
      <c r="T43" s="526"/>
      <c r="V43" s="526"/>
      <c r="W43" s="526"/>
      <c r="Y43" s="526"/>
      <c r="Z43" s="526"/>
      <c r="AB43" s="526"/>
      <c r="AC43" s="526"/>
      <c r="AE43" s="526" t="s">
        <v>1459</v>
      </c>
      <c r="AF43" s="526" t="s">
        <v>1460</v>
      </c>
      <c r="AH43" s="526" t="s">
        <v>3741</v>
      </c>
      <c r="AI43" s="526" t="s">
        <v>3667</v>
      </c>
      <c r="AK43" s="526"/>
      <c r="AL43" s="526"/>
      <c r="AN43" s="456"/>
      <c r="AO43" s="456"/>
      <c r="AW43" s="539" t="s">
        <v>1667</v>
      </c>
      <c r="AX43" s="536" t="s">
        <v>1668</v>
      </c>
    </row>
    <row r="44" spans="1:53" x14ac:dyDescent="0.2">
      <c r="A44" s="526" t="s">
        <v>3742</v>
      </c>
      <c r="B44" s="526" t="s">
        <v>3743</v>
      </c>
      <c r="D44" s="526"/>
      <c r="E44" s="526"/>
      <c r="J44" s="526"/>
      <c r="K44" s="526"/>
      <c r="M44" s="526"/>
      <c r="N44" s="526"/>
      <c r="S44" s="526"/>
      <c r="T44" s="526"/>
      <c r="V44" s="526"/>
      <c r="W44" s="526"/>
      <c r="Y44" s="526"/>
      <c r="Z44" s="526"/>
      <c r="AB44" s="526"/>
      <c r="AC44" s="526"/>
      <c r="AE44" s="526" t="s">
        <v>1461</v>
      </c>
      <c r="AF44" s="526" t="s">
        <v>1462</v>
      </c>
      <c r="AH44" s="526" t="s">
        <v>3741</v>
      </c>
      <c r="AI44" s="526" t="s">
        <v>3667</v>
      </c>
      <c r="AK44" s="526"/>
      <c r="AL44" s="526"/>
      <c r="AN44" s="456"/>
      <c r="AO44" s="456"/>
      <c r="AW44" s="539" t="s">
        <v>1669</v>
      </c>
      <c r="AX44" s="536" t="s">
        <v>1670</v>
      </c>
    </row>
    <row r="45" spans="1:53" x14ac:dyDescent="0.2">
      <c r="A45" s="526" t="s">
        <v>3744</v>
      </c>
      <c r="B45" s="526" t="s">
        <v>3745</v>
      </c>
      <c r="D45" s="526"/>
      <c r="E45" s="526"/>
      <c r="J45" s="526"/>
      <c r="K45" s="526"/>
      <c r="M45" s="526"/>
      <c r="N45" s="526"/>
      <c r="S45" s="526"/>
      <c r="T45" s="526"/>
      <c r="V45" s="526"/>
      <c r="W45" s="526"/>
      <c r="Y45" s="526"/>
      <c r="Z45" s="526"/>
      <c r="AB45" s="526"/>
      <c r="AC45" s="526"/>
      <c r="AE45" s="526" t="s">
        <v>1463</v>
      </c>
      <c r="AF45" s="526" t="s">
        <v>1464</v>
      </c>
      <c r="AH45" s="526" t="s">
        <v>3746</v>
      </c>
      <c r="AI45" s="526" t="s">
        <v>3659</v>
      </c>
      <c r="AK45" s="526"/>
      <c r="AL45" s="526"/>
      <c r="AN45" s="456"/>
      <c r="AO45" s="456"/>
      <c r="AW45" s="539" t="s">
        <v>1671</v>
      </c>
      <c r="AX45" s="536" t="s">
        <v>1672</v>
      </c>
    </row>
    <row r="46" spans="1:53" x14ac:dyDescent="0.2">
      <c r="A46" s="526" t="s">
        <v>3747</v>
      </c>
      <c r="B46" s="526" t="s">
        <v>3748</v>
      </c>
      <c r="D46" s="526"/>
      <c r="E46" s="526"/>
      <c r="J46" s="526"/>
      <c r="K46" s="526"/>
      <c r="M46" s="526"/>
      <c r="N46" s="526"/>
      <c r="S46" s="526"/>
      <c r="T46" s="526"/>
      <c r="V46" s="526"/>
      <c r="W46" s="526"/>
      <c r="Y46" s="526"/>
      <c r="Z46" s="526"/>
      <c r="AB46" s="526"/>
      <c r="AC46" s="526"/>
      <c r="AE46" s="526" t="s">
        <v>1465</v>
      </c>
      <c r="AF46" s="526" t="s">
        <v>1466</v>
      </c>
      <c r="AH46" s="526" t="s">
        <v>3746</v>
      </c>
      <c r="AI46" s="526" t="s">
        <v>3659</v>
      </c>
      <c r="AK46" s="526"/>
      <c r="AL46" s="526"/>
      <c r="AN46" s="456"/>
      <c r="AO46" s="456"/>
      <c r="AW46" s="539" t="s">
        <v>1673</v>
      </c>
      <c r="AX46" s="536" t="s">
        <v>1674</v>
      </c>
    </row>
    <row r="47" spans="1:53" x14ac:dyDescent="0.2">
      <c r="A47" s="526" t="s">
        <v>3749</v>
      </c>
      <c r="B47" s="526" t="s">
        <v>3720</v>
      </c>
      <c r="D47" s="526"/>
      <c r="E47" s="526"/>
      <c r="J47" s="526"/>
      <c r="K47" s="526"/>
      <c r="M47" s="526"/>
      <c r="N47" s="526"/>
      <c r="S47" s="526"/>
      <c r="T47" s="526"/>
      <c r="V47" s="526"/>
      <c r="W47" s="526"/>
      <c r="Y47" s="526"/>
      <c r="Z47" s="526"/>
      <c r="AB47" s="526"/>
      <c r="AC47" s="526"/>
      <c r="AE47" s="526" t="s">
        <v>1467</v>
      </c>
      <c r="AF47" s="526" t="s">
        <v>1468</v>
      </c>
      <c r="AH47" s="526" t="s">
        <v>3750</v>
      </c>
      <c r="AI47" s="526" t="s">
        <v>1442</v>
      </c>
      <c r="AK47" s="526"/>
      <c r="AL47" s="526"/>
      <c r="AN47" s="456"/>
      <c r="AO47" s="456"/>
      <c r="AW47" s="539" t="s">
        <v>1675</v>
      </c>
      <c r="AX47" s="536" t="s">
        <v>1676</v>
      </c>
    </row>
    <row r="48" spans="1:53" x14ac:dyDescent="0.2">
      <c r="A48" s="526" t="s">
        <v>3751</v>
      </c>
      <c r="B48" s="526" t="s">
        <v>3752</v>
      </c>
      <c r="D48" s="526"/>
      <c r="E48" s="526"/>
      <c r="J48" s="526"/>
      <c r="K48" s="526"/>
      <c r="S48" s="526"/>
      <c r="T48" s="526"/>
      <c r="V48" s="526"/>
      <c r="W48" s="526"/>
      <c r="Y48" s="526"/>
      <c r="Z48" s="526"/>
      <c r="AB48" s="526"/>
      <c r="AC48" s="526"/>
      <c r="AE48" s="526" t="s">
        <v>1469</v>
      </c>
      <c r="AF48" s="526" t="s">
        <v>1470</v>
      </c>
      <c r="AH48" s="526" t="s">
        <v>3750</v>
      </c>
      <c r="AI48" s="526" t="s">
        <v>1442</v>
      </c>
      <c r="AK48" s="526"/>
      <c r="AL48" s="526"/>
      <c r="AN48" s="456"/>
      <c r="AO48" s="456"/>
      <c r="AW48" s="539" t="s">
        <v>1677</v>
      </c>
      <c r="AX48" s="536" t="s">
        <v>1678</v>
      </c>
    </row>
    <row r="49" spans="1:50" x14ac:dyDescent="0.2">
      <c r="A49" s="526" t="s">
        <v>3753</v>
      </c>
      <c r="B49" s="526" t="s">
        <v>3754</v>
      </c>
      <c r="D49" s="526"/>
      <c r="E49" s="526"/>
      <c r="J49" s="526"/>
      <c r="K49" s="526"/>
      <c r="S49" s="526"/>
      <c r="T49" s="526"/>
      <c r="V49" s="526"/>
      <c r="W49" s="526"/>
      <c r="Y49" s="526"/>
      <c r="Z49" s="526"/>
      <c r="AB49" s="526"/>
      <c r="AC49" s="526"/>
      <c r="AE49" s="526" t="s">
        <v>1471</v>
      </c>
      <c r="AF49" s="526" t="s">
        <v>1472</v>
      </c>
      <c r="AH49" s="526" t="s">
        <v>3755</v>
      </c>
      <c r="AI49" s="526" t="s">
        <v>3656</v>
      </c>
      <c r="AK49" s="526"/>
      <c r="AL49" s="526"/>
      <c r="AN49" s="456"/>
      <c r="AO49" s="456"/>
      <c r="AW49" s="539" t="s">
        <v>1679</v>
      </c>
      <c r="AX49" s="536" t="s">
        <v>1680</v>
      </c>
    </row>
    <row r="50" spans="1:50" x14ac:dyDescent="0.2">
      <c r="A50" s="526" t="s">
        <v>3756</v>
      </c>
      <c r="B50" s="526" t="s">
        <v>3757</v>
      </c>
      <c r="D50" s="526"/>
      <c r="E50" s="526"/>
      <c r="J50" s="526"/>
      <c r="K50" s="526"/>
      <c r="S50" s="526"/>
      <c r="T50" s="526"/>
      <c r="V50" s="526"/>
      <c r="W50" s="526"/>
      <c r="Y50" s="526"/>
      <c r="Z50" s="526"/>
      <c r="AB50" s="526"/>
      <c r="AC50" s="526"/>
      <c r="AE50" s="526" t="s">
        <v>1473</v>
      </c>
      <c r="AF50" s="526" t="s">
        <v>1474</v>
      </c>
      <c r="AH50" s="526" t="s">
        <v>3755</v>
      </c>
      <c r="AI50" s="526" t="s">
        <v>3656</v>
      </c>
      <c r="AK50" s="526"/>
      <c r="AL50" s="526"/>
      <c r="AN50" s="456"/>
      <c r="AO50" s="456"/>
      <c r="AW50" s="539" t="s">
        <v>1681</v>
      </c>
      <c r="AX50" s="536" t="s">
        <v>1682</v>
      </c>
    </row>
    <row r="51" spans="1:50" x14ac:dyDescent="0.2">
      <c r="A51" s="526" t="s">
        <v>3758</v>
      </c>
      <c r="B51" s="526" t="s">
        <v>3759</v>
      </c>
      <c r="J51" s="526"/>
      <c r="K51" s="526"/>
      <c r="S51" s="526"/>
      <c r="T51" s="526"/>
      <c r="V51" s="526"/>
      <c r="W51" s="526"/>
      <c r="Y51" s="526"/>
      <c r="Z51" s="526"/>
      <c r="AB51" s="526"/>
      <c r="AC51" s="526"/>
      <c r="AE51" s="526" t="s">
        <v>1475</v>
      </c>
      <c r="AF51" s="526" t="s">
        <v>1476</v>
      </c>
      <c r="AH51" s="526" t="s">
        <v>3760</v>
      </c>
      <c r="AI51" s="526" t="s">
        <v>3650</v>
      </c>
      <c r="AK51" s="526"/>
      <c r="AL51" s="526"/>
      <c r="AN51" s="456"/>
      <c r="AO51" s="456"/>
      <c r="AW51" s="539" t="s">
        <v>1683</v>
      </c>
      <c r="AX51" s="536" t="s">
        <v>1684</v>
      </c>
    </row>
    <row r="52" spans="1:50" x14ac:dyDescent="0.2">
      <c r="A52" s="526" t="s">
        <v>3761</v>
      </c>
      <c r="B52" s="526" t="s">
        <v>3762</v>
      </c>
      <c r="J52" s="526"/>
      <c r="K52" s="526"/>
      <c r="S52" s="526"/>
      <c r="T52" s="526"/>
      <c r="V52" s="526"/>
      <c r="W52" s="526"/>
      <c r="Y52" s="526"/>
      <c r="Z52" s="526"/>
      <c r="AB52" s="526"/>
      <c r="AC52" s="526"/>
      <c r="AE52" s="526" t="s">
        <v>1477</v>
      </c>
      <c r="AF52" s="526" t="s">
        <v>1478</v>
      </c>
      <c r="AH52" s="526" t="s">
        <v>3760</v>
      </c>
      <c r="AI52" s="526" t="s">
        <v>3650</v>
      </c>
      <c r="AK52" s="526"/>
      <c r="AL52" s="526"/>
      <c r="AN52" s="456"/>
      <c r="AO52" s="456"/>
      <c r="AW52" s="539" t="s">
        <v>1685</v>
      </c>
      <c r="AX52" s="536" t="s">
        <v>1686</v>
      </c>
    </row>
    <row r="53" spans="1:50" x14ac:dyDescent="0.2">
      <c r="A53" s="526" t="s">
        <v>3763</v>
      </c>
      <c r="B53" s="526" t="s">
        <v>3764</v>
      </c>
      <c r="J53" s="526"/>
      <c r="K53" s="526"/>
      <c r="S53" s="526"/>
      <c r="T53" s="526"/>
      <c r="V53" s="526"/>
      <c r="W53" s="526"/>
      <c r="Y53" s="526"/>
      <c r="Z53" s="526"/>
      <c r="AB53" s="526"/>
      <c r="AC53" s="526"/>
      <c r="AE53" s="526" t="s">
        <v>1479</v>
      </c>
      <c r="AF53" s="526" t="s">
        <v>1480</v>
      </c>
      <c r="AH53" s="526" t="s">
        <v>3765</v>
      </c>
      <c r="AI53" s="526" t="s">
        <v>1422</v>
      </c>
      <c r="AK53" s="526"/>
      <c r="AL53" s="526"/>
      <c r="AN53" s="456"/>
      <c r="AO53" s="456"/>
      <c r="AW53" s="539" t="s">
        <v>1687</v>
      </c>
      <c r="AX53" s="536" t="s">
        <v>1688</v>
      </c>
    </row>
    <row r="54" spans="1:50" x14ac:dyDescent="0.2">
      <c r="A54" s="526" t="s">
        <v>1240</v>
      </c>
      <c r="B54" s="526" t="s">
        <v>1241</v>
      </c>
      <c r="J54" s="526"/>
      <c r="K54" s="526"/>
      <c r="S54" s="526"/>
      <c r="T54" s="526"/>
      <c r="V54" s="526"/>
      <c r="W54" s="526"/>
      <c r="Y54" s="526"/>
      <c r="Z54" s="526"/>
      <c r="AB54" s="526"/>
      <c r="AC54" s="526"/>
      <c r="AE54" s="526" t="s">
        <v>1481</v>
      </c>
      <c r="AF54" s="526" t="s">
        <v>1482</v>
      </c>
      <c r="AH54" s="526" t="s">
        <v>3765</v>
      </c>
      <c r="AI54" s="526" t="s">
        <v>1422</v>
      </c>
      <c r="AK54" s="526"/>
      <c r="AL54" s="526"/>
      <c r="AN54" s="456"/>
      <c r="AO54" s="456"/>
      <c r="AW54" s="539" t="s">
        <v>1689</v>
      </c>
      <c r="AX54" s="536" t="s">
        <v>1690</v>
      </c>
    </row>
    <row r="55" spans="1:50" x14ac:dyDescent="0.2">
      <c r="A55" s="526" t="s">
        <v>1242</v>
      </c>
      <c r="B55" s="526" t="s">
        <v>1243</v>
      </c>
      <c r="J55" s="526"/>
      <c r="K55" s="526"/>
      <c r="S55" s="526"/>
      <c r="T55" s="526"/>
      <c r="V55" s="526"/>
      <c r="W55" s="526"/>
      <c r="Y55" s="526"/>
      <c r="Z55" s="526"/>
      <c r="AB55" s="526"/>
      <c r="AC55" s="526"/>
      <c r="AE55" s="526" t="s">
        <v>1483</v>
      </c>
      <c r="AF55" s="526" t="s">
        <v>1484</v>
      </c>
      <c r="AH55" s="526" t="s">
        <v>3766</v>
      </c>
      <c r="AI55" s="526" t="s">
        <v>3630</v>
      </c>
      <c r="AK55" s="526"/>
      <c r="AL55" s="526"/>
      <c r="AN55" s="456"/>
      <c r="AO55" s="456"/>
      <c r="AW55" s="539" t="s">
        <v>1691</v>
      </c>
      <c r="AX55" s="536" t="s">
        <v>1692</v>
      </c>
    </row>
    <row r="56" spans="1:50" x14ac:dyDescent="0.2">
      <c r="A56" s="526" t="s">
        <v>1244</v>
      </c>
      <c r="B56" s="526" t="s">
        <v>1245</v>
      </c>
      <c r="J56" s="526"/>
      <c r="K56" s="526"/>
      <c r="S56" s="526"/>
      <c r="T56" s="526"/>
      <c r="V56" s="526"/>
      <c r="W56" s="526"/>
      <c r="Y56" s="526"/>
      <c r="Z56" s="526"/>
      <c r="AB56" s="526"/>
      <c r="AC56" s="526"/>
      <c r="AE56" s="526" t="s">
        <v>1485</v>
      </c>
      <c r="AF56" s="526" t="s">
        <v>1486</v>
      </c>
      <c r="AH56" s="526" t="s">
        <v>3766</v>
      </c>
      <c r="AI56" s="526" t="s">
        <v>3630</v>
      </c>
      <c r="AK56" s="526"/>
      <c r="AL56" s="526"/>
      <c r="AN56" s="456"/>
      <c r="AO56" s="456"/>
      <c r="AW56" s="539" t="s">
        <v>1693</v>
      </c>
      <c r="AX56" s="536" t="s">
        <v>1694</v>
      </c>
    </row>
    <row r="57" spans="1:50" x14ac:dyDescent="0.2">
      <c r="A57" s="526" t="s">
        <v>1246</v>
      </c>
      <c r="B57" s="526" t="s">
        <v>3638</v>
      </c>
      <c r="J57" s="526"/>
      <c r="K57" s="526"/>
      <c r="S57" s="526"/>
      <c r="T57" s="526"/>
      <c r="V57" s="526"/>
      <c r="W57" s="526"/>
      <c r="Y57" s="526"/>
      <c r="Z57" s="526"/>
      <c r="AB57" s="526"/>
      <c r="AC57" s="526"/>
      <c r="AE57" s="526" t="s">
        <v>1487</v>
      </c>
      <c r="AF57" s="526" t="s">
        <v>1488</v>
      </c>
      <c r="AH57" s="526" t="s">
        <v>3767</v>
      </c>
      <c r="AI57" s="526" t="s">
        <v>3670</v>
      </c>
      <c r="AK57" s="526"/>
      <c r="AL57" s="526"/>
      <c r="AN57" s="456"/>
      <c r="AO57" s="456"/>
      <c r="AW57" s="539" t="s">
        <v>1695</v>
      </c>
      <c r="AX57" s="536" t="s">
        <v>1696</v>
      </c>
    </row>
    <row r="58" spans="1:50" x14ac:dyDescent="0.2">
      <c r="A58" s="526" t="s">
        <v>1248</v>
      </c>
      <c r="B58" s="526" t="s">
        <v>1249</v>
      </c>
      <c r="J58" s="526"/>
      <c r="K58" s="526"/>
      <c r="S58" s="526"/>
      <c r="T58" s="526"/>
      <c r="V58" s="526"/>
      <c r="W58" s="526"/>
      <c r="Y58" s="526"/>
      <c r="Z58" s="526"/>
      <c r="AB58" s="526"/>
      <c r="AC58" s="526"/>
      <c r="AE58" s="526" t="s">
        <v>1489</v>
      </c>
      <c r="AF58" s="526" t="s">
        <v>1490</v>
      </c>
      <c r="AH58" s="526" t="s">
        <v>3767</v>
      </c>
      <c r="AI58" s="526" t="s">
        <v>3670</v>
      </c>
      <c r="AK58" s="526"/>
      <c r="AL58" s="526"/>
      <c r="AN58" s="456"/>
      <c r="AO58" s="456"/>
      <c r="AW58" s="539" t="s">
        <v>1697</v>
      </c>
      <c r="AX58" s="536" t="s">
        <v>1698</v>
      </c>
    </row>
    <row r="59" spans="1:50" x14ac:dyDescent="0.2">
      <c r="A59" s="526" t="s">
        <v>1250</v>
      </c>
      <c r="B59" s="526" t="s">
        <v>1251</v>
      </c>
      <c r="J59" s="526"/>
      <c r="K59" s="526"/>
      <c r="S59" s="526"/>
      <c r="T59" s="526"/>
      <c r="V59" s="526"/>
      <c r="W59" s="526"/>
      <c r="Y59" s="526"/>
      <c r="Z59" s="526"/>
      <c r="AB59" s="526"/>
      <c r="AC59" s="526"/>
      <c r="AE59" s="526" t="s">
        <v>1491</v>
      </c>
      <c r="AF59" s="526" t="s">
        <v>1492</v>
      </c>
      <c r="AH59" s="526" t="s">
        <v>3768</v>
      </c>
      <c r="AI59" s="526" t="s">
        <v>1414</v>
      </c>
      <c r="AK59" s="526"/>
      <c r="AL59" s="526"/>
      <c r="AN59" s="456"/>
      <c r="AO59" s="456"/>
      <c r="AW59" s="539" t="s">
        <v>1699</v>
      </c>
      <c r="AX59" s="536" t="s">
        <v>1700</v>
      </c>
    </row>
    <row r="60" spans="1:50" x14ac:dyDescent="0.2">
      <c r="A60" s="526" t="s">
        <v>1252</v>
      </c>
      <c r="B60" s="526" t="s">
        <v>1253</v>
      </c>
      <c r="J60" s="526"/>
      <c r="K60" s="526"/>
      <c r="S60" s="526"/>
      <c r="T60" s="526"/>
      <c r="V60" s="526"/>
      <c r="W60" s="526"/>
      <c r="Y60" s="526"/>
      <c r="Z60" s="526"/>
      <c r="AB60" s="526"/>
      <c r="AC60" s="526"/>
      <c r="AE60" s="526" t="s">
        <v>1493</v>
      </c>
      <c r="AF60" s="526" t="s">
        <v>1497</v>
      </c>
      <c r="AH60" s="526" t="s">
        <v>3768</v>
      </c>
      <c r="AI60" s="526" t="s">
        <v>1414</v>
      </c>
      <c r="AK60" s="526"/>
      <c r="AL60" s="526"/>
      <c r="AN60" s="456"/>
      <c r="AO60" s="456"/>
      <c r="AW60" s="539" t="s">
        <v>1701</v>
      </c>
      <c r="AX60" s="536" t="s">
        <v>1702</v>
      </c>
    </row>
    <row r="61" spans="1:50" x14ac:dyDescent="0.2">
      <c r="A61" s="526" t="s">
        <v>1254</v>
      </c>
      <c r="B61" s="526" t="s">
        <v>1255</v>
      </c>
      <c r="J61" s="526"/>
      <c r="K61" s="526"/>
      <c r="S61" s="526"/>
      <c r="T61" s="526"/>
      <c r="V61" s="526"/>
      <c r="W61" s="526"/>
      <c r="Y61" s="526"/>
      <c r="Z61" s="526"/>
      <c r="AB61" s="526"/>
      <c r="AC61" s="526"/>
      <c r="AE61" s="526" t="s">
        <v>1495</v>
      </c>
      <c r="AF61" s="526" t="s">
        <v>1496</v>
      </c>
      <c r="AH61" s="526" t="s">
        <v>3769</v>
      </c>
      <c r="AI61" s="526" t="s">
        <v>1434</v>
      </c>
      <c r="AK61" s="526"/>
      <c r="AL61" s="526"/>
      <c r="AN61" s="456"/>
      <c r="AO61" s="456"/>
      <c r="AW61" s="539" t="s">
        <v>1703</v>
      </c>
      <c r="AX61" s="536" t="s">
        <v>1704</v>
      </c>
    </row>
    <row r="62" spans="1:50" x14ac:dyDescent="0.2">
      <c r="A62" s="526" t="s">
        <v>1256</v>
      </c>
      <c r="B62" s="526" t="s">
        <v>1257</v>
      </c>
      <c r="J62" s="526"/>
      <c r="K62" s="526"/>
      <c r="S62" s="526"/>
      <c r="T62" s="526"/>
      <c r="V62" s="526"/>
      <c r="W62" s="526"/>
      <c r="Y62" s="526"/>
      <c r="Z62" s="526"/>
      <c r="AB62" s="526"/>
      <c r="AC62" s="526"/>
      <c r="AH62" s="526" t="s">
        <v>3769</v>
      </c>
      <c r="AI62" s="526" t="s">
        <v>1434</v>
      </c>
      <c r="AK62" s="526"/>
      <c r="AL62" s="526"/>
      <c r="AN62" s="456"/>
      <c r="AO62" s="456"/>
      <c r="AW62" s="539" t="s">
        <v>1705</v>
      </c>
      <c r="AX62" s="536" t="s">
        <v>1706</v>
      </c>
    </row>
    <row r="63" spans="1:50" x14ac:dyDescent="0.2">
      <c r="A63" s="526" t="s">
        <v>1258</v>
      </c>
      <c r="B63" s="526" t="s">
        <v>1259</v>
      </c>
      <c r="J63" s="526"/>
      <c r="K63" s="526"/>
      <c r="S63" s="526"/>
      <c r="T63" s="526"/>
      <c r="V63" s="526"/>
      <c r="W63" s="526"/>
      <c r="Y63" s="526"/>
      <c r="Z63" s="526"/>
      <c r="AB63" s="526"/>
      <c r="AC63" s="526"/>
      <c r="AH63" s="526" t="s">
        <v>3770</v>
      </c>
      <c r="AI63" s="526" t="s">
        <v>1436</v>
      </c>
      <c r="AK63" s="526"/>
      <c r="AL63" s="526"/>
      <c r="AN63" s="456"/>
      <c r="AO63" s="456"/>
      <c r="AW63" s="539" t="s">
        <v>1707</v>
      </c>
      <c r="AX63" s="536" t="s">
        <v>1708</v>
      </c>
    </row>
    <row r="64" spans="1:50" x14ac:dyDescent="0.2">
      <c r="A64" s="526" t="s">
        <v>3771</v>
      </c>
      <c r="B64" s="526" t="s">
        <v>3772</v>
      </c>
      <c r="J64" s="526"/>
      <c r="K64" s="526"/>
      <c r="S64" s="526"/>
      <c r="T64" s="526"/>
      <c r="V64" s="526"/>
      <c r="W64" s="526"/>
      <c r="Y64" s="526"/>
      <c r="Z64" s="526"/>
      <c r="AB64" s="526"/>
      <c r="AC64" s="526"/>
      <c r="AH64" s="526" t="s">
        <v>3770</v>
      </c>
      <c r="AI64" s="526" t="s">
        <v>1436</v>
      </c>
      <c r="AK64" s="526"/>
      <c r="AL64" s="526"/>
      <c r="AN64" s="456"/>
      <c r="AO64" s="456"/>
      <c r="AW64" s="539" t="s">
        <v>1709</v>
      </c>
      <c r="AX64" s="536" t="s">
        <v>1710</v>
      </c>
    </row>
    <row r="65" spans="1:50" x14ac:dyDescent="0.2">
      <c r="A65" s="526" t="s">
        <v>1260</v>
      </c>
      <c r="B65" s="526" t="s">
        <v>1261</v>
      </c>
      <c r="J65" s="526"/>
      <c r="K65" s="526"/>
      <c r="S65" s="526"/>
      <c r="T65" s="526"/>
      <c r="V65" s="526"/>
      <c r="W65" s="526"/>
      <c r="Y65" s="526"/>
      <c r="Z65" s="526"/>
      <c r="AB65" s="526"/>
      <c r="AC65" s="526"/>
      <c r="AH65" s="526" t="s">
        <v>3773</v>
      </c>
      <c r="AI65" s="526" t="s">
        <v>1410</v>
      </c>
      <c r="AN65" s="456"/>
      <c r="AO65" s="456"/>
      <c r="AW65" s="539" t="s">
        <v>1711</v>
      </c>
      <c r="AX65" s="536" t="s">
        <v>1712</v>
      </c>
    </row>
    <row r="66" spans="1:50" x14ac:dyDescent="0.2">
      <c r="A66" s="526" t="s">
        <v>3774</v>
      </c>
      <c r="B66" s="526" t="s">
        <v>3775</v>
      </c>
      <c r="J66" s="526"/>
      <c r="K66" s="526"/>
      <c r="S66" s="526"/>
      <c r="T66" s="526"/>
      <c r="V66" s="526"/>
      <c r="W66" s="526"/>
      <c r="Y66" s="526"/>
      <c r="Z66" s="526"/>
      <c r="AB66" s="526"/>
      <c r="AC66" s="526"/>
      <c r="AH66" s="526" t="s">
        <v>3773</v>
      </c>
      <c r="AI66" s="526" t="s">
        <v>1410</v>
      </c>
      <c r="AN66" s="456"/>
      <c r="AO66" s="456"/>
      <c r="AW66" s="539" t="s">
        <v>1713</v>
      </c>
      <c r="AX66" s="536" t="s">
        <v>1714</v>
      </c>
    </row>
    <row r="67" spans="1:50" x14ac:dyDescent="0.2">
      <c r="A67" s="526" t="s">
        <v>1262</v>
      </c>
      <c r="B67" s="526" t="s">
        <v>1263</v>
      </c>
      <c r="J67" s="526"/>
      <c r="K67" s="526"/>
      <c r="S67" s="526"/>
      <c r="T67" s="526"/>
      <c r="V67" s="526"/>
      <c r="W67" s="526"/>
      <c r="Y67" s="526"/>
      <c r="Z67" s="526"/>
      <c r="AB67" s="526"/>
      <c r="AC67" s="526"/>
      <c r="AH67" s="526" t="s">
        <v>3776</v>
      </c>
      <c r="AI67" s="526" t="s">
        <v>1492</v>
      </c>
      <c r="AN67" s="456"/>
      <c r="AO67" s="456"/>
      <c r="AW67" s="539" t="s">
        <v>1715</v>
      </c>
      <c r="AX67" s="536" t="s">
        <v>1716</v>
      </c>
    </row>
    <row r="68" spans="1:50" x14ac:dyDescent="0.2">
      <c r="A68" s="526" t="s">
        <v>1264</v>
      </c>
      <c r="B68" s="526" t="s">
        <v>1265</v>
      </c>
      <c r="J68" s="526"/>
      <c r="K68" s="526"/>
      <c r="S68" s="526"/>
      <c r="T68" s="526"/>
      <c r="V68" s="526"/>
      <c r="W68" s="526"/>
      <c r="Y68" s="526"/>
      <c r="Z68" s="526"/>
      <c r="AB68" s="526"/>
      <c r="AC68" s="526"/>
      <c r="AH68" s="526" t="s">
        <v>1500</v>
      </c>
      <c r="AI68" s="526" t="s">
        <v>1484</v>
      </c>
      <c r="AN68" s="456"/>
      <c r="AO68" s="456"/>
      <c r="AW68" s="539" t="s">
        <v>1717</v>
      </c>
      <c r="AX68" s="536" t="s">
        <v>1718</v>
      </c>
    </row>
    <row r="69" spans="1:50" x14ac:dyDescent="0.2">
      <c r="A69" s="526" t="s">
        <v>1266</v>
      </c>
      <c r="B69" s="526" t="s">
        <v>1267</v>
      </c>
      <c r="J69" s="526"/>
      <c r="K69" s="526"/>
      <c r="S69" s="526"/>
      <c r="T69" s="526"/>
      <c r="V69" s="526"/>
      <c r="W69" s="526"/>
      <c r="Y69" s="526"/>
      <c r="Z69" s="526"/>
      <c r="AB69" s="526"/>
      <c r="AC69" s="526"/>
      <c r="AH69" s="526" t="s">
        <v>1501</v>
      </c>
      <c r="AI69" s="526" t="s">
        <v>1480</v>
      </c>
      <c r="AN69" s="456"/>
      <c r="AO69" s="456"/>
      <c r="AW69" s="539" t="s">
        <v>1719</v>
      </c>
      <c r="AX69" s="536" t="s">
        <v>1720</v>
      </c>
    </row>
    <row r="70" spans="1:50" x14ac:dyDescent="0.2">
      <c r="A70" s="526" t="s">
        <v>1268</v>
      </c>
      <c r="B70" s="526" t="s">
        <v>1269</v>
      </c>
      <c r="J70" s="526"/>
      <c r="K70" s="526"/>
      <c r="S70" s="526"/>
      <c r="T70" s="526"/>
      <c r="V70" s="526"/>
      <c r="W70" s="526"/>
      <c r="Y70" s="526"/>
      <c r="Z70" s="526"/>
      <c r="AB70" s="526"/>
      <c r="AC70" s="526"/>
      <c r="AH70" s="526" t="s">
        <v>1502</v>
      </c>
      <c r="AI70" s="526" t="s">
        <v>1503</v>
      </c>
      <c r="AN70" s="456"/>
      <c r="AO70" s="456"/>
      <c r="AW70" s="539" t="s">
        <v>1721</v>
      </c>
      <c r="AX70" s="536" t="s">
        <v>1722</v>
      </c>
    </row>
    <row r="71" spans="1:50" x14ac:dyDescent="0.2">
      <c r="A71" s="526" t="s">
        <v>3777</v>
      </c>
      <c r="B71" s="526" t="s">
        <v>3778</v>
      </c>
      <c r="J71" s="526"/>
      <c r="K71" s="526"/>
      <c r="S71" s="526"/>
      <c r="T71" s="526"/>
      <c r="V71" s="526"/>
      <c r="W71" s="526"/>
      <c r="Y71" s="526"/>
      <c r="Z71" s="526"/>
      <c r="AH71" s="526" t="s">
        <v>1504</v>
      </c>
      <c r="AI71" s="526" t="s">
        <v>1505</v>
      </c>
      <c r="AN71" s="456"/>
      <c r="AO71" s="456"/>
      <c r="AW71" s="539" t="s">
        <v>1723</v>
      </c>
      <c r="AX71" s="536" t="s">
        <v>1724</v>
      </c>
    </row>
    <row r="72" spans="1:50" x14ac:dyDescent="0.2">
      <c r="A72" s="526" t="s">
        <v>3779</v>
      </c>
      <c r="B72" s="526" t="s">
        <v>3780</v>
      </c>
      <c r="J72" s="526"/>
      <c r="K72" s="526"/>
      <c r="S72" s="526"/>
      <c r="T72" s="526"/>
      <c r="V72" s="526"/>
      <c r="W72" s="526"/>
      <c r="Y72" s="526"/>
      <c r="Z72" s="526"/>
      <c r="AH72" s="526" t="s">
        <v>1506</v>
      </c>
      <c r="AI72" s="526" t="s">
        <v>1482</v>
      </c>
      <c r="AN72" s="456"/>
      <c r="AO72" s="456"/>
      <c r="AW72" s="539" t="s">
        <v>1725</v>
      </c>
      <c r="AX72" s="536" t="s">
        <v>1726</v>
      </c>
    </row>
    <row r="73" spans="1:50" x14ac:dyDescent="0.2">
      <c r="A73" s="526" t="s">
        <v>1270</v>
      </c>
      <c r="B73" s="526" t="s">
        <v>1271</v>
      </c>
      <c r="J73" s="526"/>
      <c r="K73" s="526"/>
      <c r="S73" s="526"/>
      <c r="T73" s="526"/>
      <c r="V73" s="526"/>
      <c r="W73" s="526"/>
      <c r="Y73" s="526"/>
      <c r="Z73" s="526"/>
      <c r="AH73" s="526" t="s">
        <v>1507</v>
      </c>
      <c r="AI73" s="526" t="s">
        <v>1478</v>
      </c>
      <c r="AN73" s="456"/>
      <c r="AO73" s="456"/>
      <c r="AW73" s="539" t="s">
        <v>1727</v>
      </c>
      <c r="AX73" s="536" t="s">
        <v>1728</v>
      </c>
    </row>
    <row r="74" spans="1:50" x14ac:dyDescent="0.2">
      <c r="A74" s="526" t="s">
        <v>3781</v>
      </c>
      <c r="B74" s="526" t="s">
        <v>3782</v>
      </c>
      <c r="J74" s="526"/>
      <c r="K74" s="526"/>
      <c r="S74" s="526"/>
      <c r="T74" s="526"/>
      <c r="V74" s="526"/>
      <c r="W74" s="526"/>
      <c r="Y74" s="526"/>
      <c r="Z74" s="526"/>
      <c r="AH74" s="526" t="s">
        <v>1508</v>
      </c>
      <c r="AI74" s="526" t="s">
        <v>1509</v>
      </c>
      <c r="AN74" s="456"/>
      <c r="AO74" s="456"/>
      <c r="AW74" s="539" t="s">
        <v>1729</v>
      </c>
      <c r="AX74" s="536" t="s">
        <v>1730</v>
      </c>
    </row>
    <row r="75" spans="1:50" x14ac:dyDescent="0.2">
      <c r="A75" s="526" t="s">
        <v>1272</v>
      </c>
      <c r="B75" s="526" t="s">
        <v>1273</v>
      </c>
      <c r="J75" s="526"/>
      <c r="K75" s="526"/>
      <c r="S75" s="526"/>
      <c r="T75" s="526"/>
      <c r="V75" s="526"/>
      <c r="W75" s="526"/>
      <c r="Y75" s="526"/>
      <c r="Z75" s="526"/>
      <c r="AH75" s="526" t="s">
        <v>1510</v>
      </c>
      <c r="AI75" s="526" t="s">
        <v>1511</v>
      </c>
      <c r="AN75" s="456"/>
      <c r="AO75" s="456"/>
      <c r="AW75" s="539" t="s">
        <v>1731</v>
      </c>
      <c r="AX75" s="536" t="s">
        <v>1732</v>
      </c>
    </row>
    <row r="76" spans="1:50" x14ac:dyDescent="0.2">
      <c r="A76" s="526" t="s">
        <v>3783</v>
      </c>
      <c r="B76" s="526" t="s">
        <v>3784</v>
      </c>
      <c r="J76" s="526"/>
      <c r="K76" s="526"/>
      <c r="S76" s="526"/>
      <c r="T76" s="526"/>
      <c r="V76" s="526"/>
      <c r="W76" s="526"/>
      <c r="Y76" s="526"/>
      <c r="Z76" s="526"/>
      <c r="AH76" s="526" t="s">
        <v>1512</v>
      </c>
      <c r="AI76" s="526" t="s">
        <v>1474</v>
      </c>
      <c r="AN76" s="456"/>
      <c r="AO76" s="456"/>
      <c r="AW76" s="539" t="s">
        <v>1733</v>
      </c>
      <c r="AX76" s="536" t="s">
        <v>1734</v>
      </c>
    </row>
    <row r="77" spans="1:50" x14ac:dyDescent="0.2">
      <c r="A77" s="526" t="s">
        <v>3785</v>
      </c>
      <c r="B77" s="526" t="s">
        <v>3786</v>
      </c>
      <c r="J77" s="526"/>
      <c r="K77" s="526"/>
      <c r="S77" s="526"/>
      <c r="T77" s="526"/>
      <c r="V77" s="526"/>
      <c r="W77" s="526"/>
      <c r="Y77" s="526"/>
      <c r="Z77" s="526"/>
      <c r="AH77" s="526" t="s">
        <v>1513</v>
      </c>
      <c r="AI77" s="526" t="s">
        <v>1476</v>
      </c>
      <c r="AN77" s="456"/>
      <c r="AO77" s="456"/>
      <c r="AW77" s="539" t="s">
        <v>1735</v>
      </c>
      <c r="AX77" s="536" t="s">
        <v>1736</v>
      </c>
    </row>
    <row r="78" spans="1:50" x14ac:dyDescent="0.2">
      <c r="A78" s="526" t="s">
        <v>3787</v>
      </c>
      <c r="B78" s="526" t="s">
        <v>3788</v>
      </c>
      <c r="J78" s="526"/>
      <c r="K78" s="526"/>
      <c r="S78" s="526"/>
      <c r="T78" s="526"/>
      <c r="V78" s="526"/>
      <c r="W78" s="526"/>
      <c r="Y78" s="526"/>
      <c r="Z78" s="526"/>
      <c r="AH78" s="526" t="s">
        <v>1514</v>
      </c>
      <c r="AI78" s="526" t="s">
        <v>1470</v>
      </c>
      <c r="AN78" s="456"/>
      <c r="AO78" s="456"/>
      <c r="AW78" s="539" t="s">
        <v>1737</v>
      </c>
      <c r="AX78" s="536" t="s">
        <v>1738</v>
      </c>
    </row>
    <row r="79" spans="1:50" x14ac:dyDescent="0.2">
      <c r="A79" s="526" t="s">
        <v>3789</v>
      </c>
      <c r="B79" s="526" t="s">
        <v>3790</v>
      </c>
      <c r="J79" s="526"/>
      <c r="K79" s="526"/>
      <c r="S79" s="526"/>
      <c r="T79" s="526"/>
      <c r="V79" s="526"/>
      <c r="W79" s="526"/>
      <c r="Y79" s="526"/>
      <c r="Z79" s="526"/>
      <c r="AH79" s="526" t="s">
        <v>1515</v>
      </c>
      <c r="AI79" s="526" t="s">
        <v>1468</v>
      </c>
      <c r="AN79" s="456"/>
      <c r="AO79" s="456"/>
      <c r="AW79" s="539" t="s">
        <v>1739</v>
      </c>
      <c r="AX79" s="536" t="s">
        <v>1740</v>
      </c>
    </row>
    <row r="80" spans="1:50" x14ac:dyDescent="0.2">
      <c r="A80" s="526" t="s">
        <v>3791</v>
      </c>
      <c r="B80" s="526" t="s">
        <v>3792</v>
      </c>
      <c r="J80" s="526"/>
      <c r="K80" s="526"/>
      <c r="S80" s="526"/>
      <c r="T80" s="526"/>
      <c r="V80" s="526"/>
      <c r="W80" s="526"/>
      <c r="Y80" s="526"/>
      <c r="Z80" s="526"/>
      <c r="AH80" s="526" t="s">
        <v>1516</v>
      </c>
      <c r="AI80" s="526" t="s">
        <v>1446</v>
      </c>
      <c r="AN80" s="456"/>
      <c r="AO80" s="456"/>
      <c r="AW80" s="539" t="s">
        <v>1741</v>
      </c>
      <c r="AX80" s="536" t="s">
        <v>1742</v>
      </c>
    </row>
    <row r="81" spans="1:50" x14ac:dyDescent="0.2">
      <c r="A81" s="526" t="s">
        <v>1274</v>
      </c>
      <c r="B81" s="526" t="s">
        <v>1275</v>
      </c>
      <c r="J81" s="526"/>
      <c r="K81" s="526"/>
      <c r="S81" s="526"/>
      <c r="T81" s="526"/>
      <c r="V81" s="526"/>
      <c r="W81" s="526"/>
      <c r="Y81" s="526"/>
      <c r="Z81" s="526"/>
      <c r="AH81" s="526" t="s">
        <v>1517</v>
      </c>
      <c r="AI81" s="526" t="s">
        <v>1518</v>
      </c>
      <c r="AN81" s="456"/>
      <c r="AO81" s="456"/>
      <c r="AW81" s="539" t="s">
        <v>1743</v>
      </c>
      <c r="AX81" s="536" t="s">
        <v>1744</v>
      </c>
    </row>
    <row r="82" spans="1:50" x14ac:dyDescent="0.2">
      <c r="A82" s="526" t="s">
        <v>3793</v>
      </c>
      <c r="B82" s="526" t="s">
        <v>3794</v>
      </c>
      <c r="J82" s="526"/>
      <c r="K82" s="526"/>
      <c r="S82" s="526"/>
      <c r="T82" s="526"/>
      <c r="V82" s="526"/>
      <c r="W82" s="526"/>
      <c r="Y82" s="526"/>
      <c r="Z82" s="526"/>
      <c r="AH82" s="526" t="s">
        <v>1519</v>
      </c>
      <c r="AI82" s="526" t="s">
        <v>1448</v>
      </c>
      <c r="AN82" s="456"/>
      <c r="AO82" s="456"/>
      <c r="AW82" s="539" t="s">
        <v>1745</v>
      </c>
      <c r="AX82" s="536" t="s">
        <v>1746</v>
      </c>
    </row>
    <row r="83" spans="1:50" x14ac:dyDescent="0.2">
      <c r="A83" s="526" t="s">
        <v>3795</v>
      </c>
      <c r="B83" s="526" t="s">
        <v>3796</v>
      </c>
      <c r="J83" s="526"/>
      <c r="K83" s="526"/>
      <c r="S83" s="526"/>
      <c r="T83" s="526"/>
      <c r="V83" s="526"/>
      <c r="W83" s="526"/>
      <c r="Y83" s="526"/>
      <c r="Z83" s="526"/>
      <c r="AH83" s="526" t="s">
        <v>1520</v>
      </c>
      <c r="AI83" s="526" t="s">
        <v>1521</v>
      </c>
      <c r="AW83" s="539" t="s">
        <v>1747</v>
      </c>
      <c r="AX83" s="536" t="s">
        <v>1748</v>
      </c>
    </row>
    <row r="84" spans="1:50" x14ac:dyDescent="0.2">
      <c r="A84" s="526" t="s">
        <v>1276</v>
      </c>
      <c r="B84" s="526" t="s">
        <v>1277</v>
      </c>
      <c r="J84" s="526"/>
      <c r="K84" s="526"/>
      <c r="S84" s="526"/>
      <c r="T84" s="526"/>
      <c r="V84" s="526"/>
      <c r="W84" s="526"/>
      <c r="Y84" s="526"/>
      <c r="Z84" s="526"/>
      <c r="AH84" s="526" t="s">
        <v>1522</v>
      </c>
      <c r="AI84" s="526" t="s">
        <v>1488</v>
      </c>
      <c r="AW84" s="539" t="s">
        <v>1749</v>
      </c>
      <c r="AX84" s="536" t="s">
        <v>1750</v>
      </c>
    </row>
    <row r="85" spans="1:50" x14ac:dyDescent="0.2">
      <c r="A85" s="526" t="s">
        <v>3797</v>
      </c>
      <c r="B85" s="526" t="s">
        <v>3798</v>
      </c>
      <c r="J85" s="526"/>
      <c r="K85" s="526"/>
      <c r="S85" s="526"/>
      <c r="T85" s="526"/>
      <c r="V85" s="526"/>
      <c r="W85" s="526"/>
      <c r="Y85" s="526"/>
      <c r="Z85" s="526"/>
      <c r="AH85" s="526" t="s">
        <v>1523</v>
      </c>
      <c r="AI85" s="526" t="s">
        <v>1524</v>
      </c>
      <c r="AW85" s="539" t="s">
        <v>1751</v>
      </c>
      <c r="AX85" s="536" t="s">
        <v>1752</v>
      </c>
    </row>
    <row r="86" spans="1:50" x14ac:dyDescent="0.2">
      <c r="A86" s="526" t="s">
        <v>3799</v>
      </c>
      <c r="B86" s="526" t="s">
        <v>3800</v>
      </c>
      <c r="J86" s="526"/>
      <c r="K86" s="526"/>
      <c r="S86" s="526"/>
      <c r="T86" s="526"/>
      <c r="V86" s="526"/>
      <c r="W86" s="526"/>
      <c r="Y86" s="526"/>
      <c r="Z86" s="526"/>
      <c r="AH86" s="526" t="s">
        <v>3801</v>
      </c>
      <c r="AI86" s="526" t="s">
        <v>3802</v>
      </c>
      <c r="AW86" s="539" t="s">
        <v>1753</v>
      </c>
      <c r="AX86" s="536" t="s">
        <v>1754</v>
      </c>
    </row>
    <row r="87" spans="1:50" x14ac:dyDescent="0.2">
      <c r="A87" s="526" t="s">
        <v>3803</v>
      </c>
      <c r="B87" s="526" t="s">
        <v>3804</v>
      </c>
      <c r="J87" s="526"/>
      <c r="K87" s="526"/>
      <c r="S87" s="526"/>
      <c r="T87" s="526"/>
      <c r="V87" s="526"/>
      <c r="W87" s="526"/>
      <c r="Y87" s="526"/>
      <c r="Z87" s="526"/>
      <c r="AH87" s="526" t="s">
        <v>1525</v>
      </c>
      <c r="AI87" s="526" t="s">
        <v>1458</v>
      </c>
      <c r="AW87" s="539" t="s">
        <v>1755</v>
      </c>
      <c r="AX87" s="536" t="s">
        <v>1756</v>
      </c>
    </row>
    <row r="88" spans="1:50" x14ac:dyDescent="0.2">
      <c r="A88" s="526" t="s">
        <v>3805</v>
      </c>
      <c r="B88" s="526" t="s">
        <v>3806</v>
      </c>
      <c r="J88" s="526"/>
      <c r="K88" s="526"/>
      <c r="S88" s="526"/>
      <c r="T88" s="526"/>
      <c r="V88" s="526"/>
      <c r="W88" s="526"/>
      <c r="Y88" s="526"/>
      <c r="Z88" s="526"/>
      <c r="AH88" s="526" t="s">
        <v>1526</v>
      </c>
      <c r="AI88" s="526" t="s">
        <v>1466</v>
      </c>
      <c r="AW88" s="539" t="s">
        <v>1757</v>
      </c>
      <c r="AX88" s="536" t="s">
        <v>1758</v>
      </c>
    </row>
    <row r="89" spans="1:50" x14ac:dyDescent="0.2">
      <c r="A89" s="526" t="s">
        <v>3807</v>
      </c>
      <c r="B89" s="526" t="s">
        <v>3808</v>
      </c>
      <c r="J89" s="526"/>
      <c r="K89" s="526"/>
      <c r="S89" s="526"/>
      <c r="T89" s="526"/>
      <c r="V89" s="526"/>
      <c r="W89" s="526"/>
      <c r="Y89" s="526"/>
      <c r="Z89" s="526"/>
      <c r="AH89" s="526" t="s">
        <v>1527</v>
      </c>
      <c r="AI89" s="526" t="s">
        <v>1490</v>
      </c>
      <c r="AW89" s="539" t="s">
        <v>1759</v>
      </c>
      <c r="AX89" s="536" t="s">
        <v>1760</v>
      </c>
    </row>
    <row r="90" spans="1:50" x14ac:dyDescent="0.2">
      <c r="A90" s="526" t="s">
        <v>3809</v>
      </c>
      <c r="B90" s="526" t="s">
        <v>3810</v>
      </c>
      <c r="J90" s="526"/>
      <c r="K90" s="526"/>
      <c r="S90" s="526"/>
      <c r="T90" s="526"/>
      <c r="V90" s="526"/>
      <c r="W90" s="526"/>
      <c r="Y90" s="526"/>
      <c r="Z90" s="526"/>
      <c r="AH90" s="526" t="s">
        <v>1528</v>
      </c>
      <c r="AI90" s="526" t="s">
        <v>1529</v>
      </c>
      <c r="AW90" s="539" t="s">
        <v>1761</v>
      </c>
      <c r="AX90" s="536" t="s">
        <v>1762</v>
      </c>
    </row>
    <row r="91" spans="1:50" x14ac:dyDescent="0.2">
      <c r="A91" s="526" t="s">
        <v>3811</v>
      </c>
      <c r="B91" s="526" t="s">
        <v>3812</v>
      </c>
      <c r="J91" s="526"/>
      <c r="K91" s="526"/>
      <c r="V91" s="526"/>
      <c r="W91" s="526"/>
      <c r="Y91" s="526"/>
      <c r="Z91" s="526"/>
      <c r="AH91" s="526" t="s">
        <v>1530</v>
      </c>
      <c r="AI91" s="526" t="s">
        <v>1486</v>
      </c>
      <c r="AW91" s="539" t="s">
        <v>1763</v>
      </c>
      <c r="AX91" s="536" t="s">
        <v>1764</v>
      </c>
    </row>
    <row r="92" spans="1:50" x14ac:dyDescent="0.2">
      <c r="A92" s="526" t="s">
        <v>3813</v>
      </c>
      <c r="B92" s="526" t="s">
        <v>3814</v>
      </c>
      <c r="J92" s="526"/>
      <c r="K92" s="526"/>
      <c r="V92" s="526"/>
      <c r="W92" s="526"/>
      <c r="Y92" s="526"/>
      <c r="Z92" s="526"/>
      <c r="AH92" s="526" t="s">
        <v>1531</v>
      </c>
      <c r="AI92" s="526" t="s">
        <v>1494</v>
      </c>
      <c r="AW92" s="539" t="s">
        <v>1765</v>
      </c>
      <c r="AX92" s="536" t="s">
        <v>1766</v>
      </c>
    </row>
    <row r="93" spans="1:50" x14ac:dyDescent="0.2">
      <c r="A93" s="526" t="s">
        <v>3815</v>
      </c>
      <c r="B93" s="526" t="s">
        <v>3816</v>
      </c>
      <c r="J93" s="526"/>
      <c r="K93" s="526"/>
      <c r="V93" s="526"/>
      <c r="W93" s="526"/>
      <c r="Y93" s="526"/>
      <c r="Z93" s="526"/>
      <c r="AH93" s="526" t="s">
        <v>3817</v>
      </c>
      <c r="AI93" s="526" t="s">
        <v>1496</v>
      </c>
      <c r="AW93" s="539" t="s">
        <v>1767</v>
      </c>
      <c r="AX93" s="536" t="s">
        <v>1768</v>
      </c>
    </row>
    <row r="94" spans="1:50" x14ac:dyDescent="0.2">
      <c r="A94" s="526" t="s">
        <v>3818</v>
      </c>
      <c r="B94" s="526" t="s">
        <v>3819</v>
      </c>
      <c r="J94" s="526"/>
      <c r="K94" s="526"/>
      <c r="V94" s="526"/>
      <c r="W94" s="526"/>
      <c r="Y94" s="526"/>
      <c r="Z94" s="526"/>
      <c r="AH94" s="526" t="s">
        <v>3817</v>
      </c>
      <c r="AI94" s="526" t="s">
        <v>1496</v>
      </c>
      <c r="AW94" s="539" t="s">
        <v>1769</v>
      </c>
      <c r="AX94" s="536" t="s">
        <v>1770</v>
      </c>
    </row>
    <row r="95" spans="1:50" x14ac:dyDescent="0.2">
      <c r="A95" s="526" t="s">
        <v>3820</v>
      </c>
      <c r="B95" s="526" t="s">
        <v>3821</v>
      </c>
      <c r="J95" s="526"/>
      <c r="K95" s="526"/>
      <c r="V95" s="526"/>
      <c r="W95" s="526"/>
      <c r="Y95" s="526"/>
      <c r="Z95" s="526"/>
      <c r="AW95" s="539" t="s">
        <v>1771</v>
      </c>
      <c r="AX95" s="536" t="s">
        <v>1772</v>
      </c>
    </row>
    <row r="96" spans="1:50" x14ac:dyDescent="0.2">
      <c r="A96" s="526" t="s">
        <v>3822</v>
      </c>
      <c r="B96" s="526" t="s">
        <v>3823</v>
      </c>
      <c r="J96" s="526"/>
      <c r="K96" s="526"/>
      <c r="V96" s="526"/>
      <c r="W96" s="526"/>
      <c r="Y96" s="526"/>
      <c r="Z96" s="526"/>
      <c r="AW96" s="539" t="s">
        <v>1773</v>
      </c>
      <c r="AX96" s="536" t="s">
        <v>1774</v>
      </c>
    </row>
    <row r="97" spans="1:50" x14ac:dyDescent="0.2">
      <c r="A97" s="526" t="s">
        <v>3824</v>
      </c>
      <c r="B97" s="526" t="s">
        <v>3825</v>
      </c>
      <c r="J97" s="526"/>
      <c r="K97" s="526"/>
      <c r="V97" s="526"/>
      <c r="W97" s="526"/>
      <c r="Y97" s="526"/>
      <c r="Z97" s="526"/>
      <c r="AW97" s="539" t="s">
        <v>1775</v>
      </c>
      <c r="AX97" s="536" t="s">
        <v>1776</v>
      </c>
    </row>
    <row r="98" spans="1:50" x14ac:dyDescent="0.2">
      <c r="A98" s="526" t="s">
        <v>1278</v>
      </c>
      <c r="B98" s="526" t="s">
        <v>1279</v>
      </c>
      <c r="J98" s="526"/>
      <c r="K98" s="526"/>
      <c r="V98" s="526"/>
      <c r="W98" s="526"/>
      <c r="Y98" s="526"/>
      <c r="Z98" s="526"/>
      <c r="AW98" s="539" t="s">
        <v>1777</v>
      </c>
      <c r="AX98" s="536" t="s">
        <v>1778</v>
      </c>
    </row>
    <row r="99" spans="1:50" x14ac:dyDescent="0.2">
      <c r="A99" s="526" t="s">
        <v>3826</v>
      </c>
      <c r="B99" s="526" t="s">
        <v>3827</v>
      </c>
      <c r="J99" s="526"/>
      <c r="K99" s="526"/>
      <c r="V99" s="526"/>
      <c r="W99" s="526"/>
      <c r="Y99" s="526"/>
      <c r="Z99" s="526"/>
      <c r="AW99" s="539" t="s">
        <v>1779</v>
      </c>
      <c r="AX99" s="536" t="s">
        <v>1780</v>
      </c>
    </row>
    <row r="100" spans="1:50" x14ac:dyDescent="0.2">
      <c r="A100" s="526" t="s">
        <v>3828</v>
      </c>
      <c r="B100" s="526" t="s">
        <v>3829</v>
      </c>
      <c r="V100" s="526"/>
      <c r="W100" s="526"/>
      <c r="Y100" s="526"/>
      <c r="Z100" s="526"/>
    </row>
    <row r="101" spans="1:50" x14ac:dyDescent="0.2">
      <c r="A101" s="526" t="s">
        <v>3830</v>
      </c>
      <c r="B101" s="526" t="s">
        <v>3831</v>
      </c>
      <c r="V101" s="526"/>
      <c r="W101" s="526"/>
      <c r="Y101" s="526"/>
      <c r="Z101" s="526"/>
    </row>
    <row r="102" spans="1:50" x14ac:dyDescent="0.2">
      <c r="A102" s="526" t="s">
        <v>3832</v>
      </c>
      <c r="B102" s="526" t="s">
        <v>3833</v>
      </c>
      <c r="V102" s="526"/>
      <c r="W102" s="526"/>
      <c r="Y102" s="526"/>
      <c r="Z102" s="526"/>
    </row>
    <row r="103" spans="1:50" x14ac:dyDescent="0.2">
      <c r="A103" s="526" t="s">
        <v>3834</v>
      </c>
      <c r="B103" s="526" t="s">
        <v>3835</v>
      </c>
      <c r="V103" s="526"/>
      <c r="W103" s="526"/>
      <c r="Y103" s="526"/>
      <c r="Z103" s="526"/>
    </row>
    <row r="104" spans="1:50" x14ac:dyDescent="0.2">
      <c r="A104" s="526" t="s">
        <v>3836</v>
      </c>
      <c r="B104" s="526" t="s">
        <v>3837</v>
      </c>
      <c r="V104" s="526"/>
      <c r="W104" s="526"/>
      <c r="Y104" s="526"/>
      <c r="Z104" s="526"/>
    </row>
    <row r="105" spans="1:50" x14ac:dyDescent="0.2">
      <c r="A105" s="526" t="s">
        <v>3838</v>
      </c>
      <c r="B105" s="526" t="s">
        <v>3839</v>
      </c>
      <c r="V105" s="526"/>
      <c r="W105" s="526"/>
      <c r="Y105" s="526"/>
      <c r="Z105" s="526"/>
    </row>
    <row r="106" spans="1:50" x14ac:dyDescent="0.2">
      <c r="A106" s="526" t="s">
        <v>3840</v>
      </c>
      <c r="B106" s="526" t="s">
        <v>3748</v>
      </c>
      <c r="V106" s="526"/>
      <c r="W106" s="526"/>
      <c r="Y106" s="526"/>
      <c r="Z106" s="526"/>
    </row>
    <row r="107" spans="1:50" x14ac:dyDescent="0.2">
      <c r="A107" s="526" t="s">
        <v>3841</v>
      </c>
      <c r="B107" s="526" t="s">
        <v>3717</v>
      </c>
      <c r="V107" s="526"/>
      <c r="W107" s="526"/>
      <c r="Y107" s="526"/>
      <c r="Z107" s="526"/>
    </row>
    <row r="108" spans="1:50" x14ac:dyDescent="0.2">
      <c r="A108" s="526" t="s">
        <v>3842</v>
      </c>
      <c r="B108" s="526" t="s">
        <v>3720</v>
      </c>
      <c r="V108" s="526"/>
      <c r="W108" s="526"/>
      <c r="Y108" s="526"/>
      <c r="Z108" s="526"/>
    </row>
    <row r="109" spans="1:50" x14ac:dyDescent="0.2">
      <c r="A109" s="526" t="s">
        <v>3843</v>
      </c>
      <c r="B109" s="526" t="s">
        <v>3844</v>
      </c>
      <c r="V109" s="526"/>
      <c r="W109" s="526"/>
      <c r="Y109" s="526"/>
      <c r="Z109" s="526"/>
    </row>
    <row r="110" spans="1:50" x14ac:dyDescent="0.2">
      <c r="A110" s="526" t="s">
        <v>3845</v>
      </c>
      <c r="B110" s="526" t="s">
        <v>3846</v>
      </c>
      <c r="V110" s="526"/>
      <c r="W110" s="526"/>
      <c r="Y110" s="526"/>
      <c r="Z110" s="526"/>
    </row>
    <row r="111" spans="1:50" x14ac:dyDescent="0.2">
      <c r="A111" s="526" t="s">
        <v>3847</v>
      </c>
      <c r="B111" s="526" t="s">
        <v>3848</v>
      </c>
      <c r="V111" s="526"/>
      <c r="W111" s="526"/>
      <c r="Y111" s="526"/>
      <c r="Z111" s="526"/>
    </row>
    <row r="112" spans="1:50" x14ac:dyDescent="0.2">
      <c r="A112" s="526" t="s">
        <v>3849</v>
      </c>
      <c r="B112" s="526" t="s">
        <v>3850</v>
      </c>
      <c r="V112" s="526"/>
      <c r="W112" s="526"/>
      <c r="Y112" s="526"/>
      <c r="Z112" s="526"/>
    </row>
    <row r="113" spans="1:26" x14ac:dyDescent="0.2">
      <c r="A113" s="526" t="s">
        <v>3851</v>
      </c>
      <c r="B113" s="526" t="s">
        <v>3852</v>
      </c>
      <c r="V113" s="526"/>
      <c r="W113" s="526"/>
      <c r="Y113" s="526"/>
      <c r="Z113" s="526"/>
    </row>
    <row r="114" spans="1:26" x14ac:dyDescent="0.2">
      <c r="A114" s="526" t="s">
        <v>3853</v>
      </c>
      <c r="B114" s="526" t="s">
        <v>3854</v>
      </c>
      <c r="V114" s="526"/>
      <c r="W114" s="526"/>
      <c r="Y114" s="526"/>
      <c r="Z114" s="526"/>
    </row>
    <row r="115" spans="1:26" x14ac:dyDescent="0.2">
      <c r="A115" s="526" t="s">
        <v>3855</v>
      </c>
      <c r="B115" s="526" t="s">
        <v>3856</v>
      </c>
      <c r="V115" s="526"/>
      <c r="W115" s="526"/>
      <c r="Y115" s="526"/>
      <c r="Z115" s="526"/>
    </row>
    <row r="116" spans="1:26" x14ac:dyDescent="0.2">
      <c r="A116" s="526" t="s">
        <v>3857</v>
      </c>
      <c r="B116" s="526" t="s">
        <v>3858</v>
      </c>
      <c r="V116" s="526"/>
      <c r="W116" s="526"/>
      <c r="Y116" s="526"/>
      <c r="Z116" s="526"/>
    </row>
    <row r="117" spans="1:26" x14ac:dyDescent="0.2">
      <c r="A117" s="526" t="s">
        <v>3859</v>
      </c>
      <c r="B117" s="526" t="s">
        <v>3860</v>
      </c>
      <c r="V117" s="526"/>
      <c r="W117" s="526"/>
      <c r="Y117" s="526"/>
      <c r="Z117" s="526"/>
    </row>
    <row r="118" spans="1:26" x14ac:dyDescent="0.2">
      <c r="A118" s="526" t="s">
        <v>3861</v>
      </c>
      <c r="B118" s="526" t="s">
        <v>3862</v>
      </c>
      <c r="V118" s="526"/>
      <c r="W118" s="526"/>
      <c r="Y118" s="526"/>
      <c r="Z118" s="526"/>
    </row>
    <row r="119" spans="1:26" x14ac:dyDescent="0.2">
      <c r="A119" s="526" t="s">
        <v>3863</v>
      </c>
      <c r="B119" s="526" t="s">
        <v>3864</v>
      </c>
      <c r="V119" s="526"/>
      <c r="W119" s="526"/>
      <c r="Y119" s="526"/>
      <c r="Z119" s="526"/>
    </row>
    <row r="120" spans="1:26" x14ac:dyDescent="0.2">
      <c r="A120" s="526" t="s">
        <v>3865</v>
      </c>
      <c r="B120" s="526" t="s">
        <v>3866</v>
      </c>
      <c r="V120" s="526"/>
      <c r="W120" s="526"/>
      <c r="Y120" s="526"/>
      <c r="Z120" s="526"/>
    </row>
    <row r="121" spans="1:26" x14ac:dyDescent="0.2">
      <c r="A121" s="526" t="s">
        <v>3867</v>
      </c>
      <c r="B121" s="526" t="s">
        <v>3868</v>
      </c>
      <c r="V121" s="526"/>
      <c r="W121" s="526"/>
      <c r="Y121" s="526"/>
      <c r="Z121" s="526"/>
    </row>
    <row r="122" spans="1:26" x14ac:dyDescent="0.2">
      <c r="A122" s="526" t="s">
        <v>3869</v>
      </c>
      <c r="B122" s="526" t="s">
        <v>3870</v>
      </c>
      <c r="V122" s="526"/>
      <c r="W122" s="526"/>
      <c r="Y122" s="526"/>
      <c r="Z122" s="526"/>
    </row>
    <row r="123" spans="1:26" x14ac:dyDescent="0.2">
      <c r="A123" s="526" t="s">
        <v>3871</v>
      </c>
      <c r="B123" s="526" t="s">
        <v>3872</v>
      </c>
      <c r="V123" s="526"/>
      <c r="W123" s="526"/>
      <c r="Y123" s="526"/>
      <c r="Z123" s="526"/>
    </row>
    <row r="124" spans="1:26" x14ac:dyDescent="0.2">
      <c r="A124" s="526" t="s">
        <v>3873</v>
      </c>
      <c r="B124" s="526" t="s">
        <v>3874</v>
      </c>
      <c r="V124" s="526"/>
      <c r="W124" s="526"/>
      <c r="Y124" s="526"/>
      <c r="Z124" s="526"/>
    </row>
    <row r="125" spans="1:26" x14ac:dyDescent="0.2">
      <c r="A125" s="526" t="s">
        <v>3875</v>
      </c>
      <c r="B125" s="526" t="s">
        <v>3876</v>
      </c>
      <c r="V125" s="526"/>
      <c r="W125" s="526"/>
      <c r="Y125" s="526"/>
      <c r="Z125" s="526"/>
    </row>
    <row r="126" spans="1:26" x14ac:dyDescent="0.2">
      <c r="A126" s="526" t="s">
        <v>3877</v>
      </c>
      <c r="B126" s="526" t="s">
        <v>3878</v>
      </c>
      <c r="V126" s="526"/>
      <c r="W126" s="526"/>
      <c r="Y126" s="526"/>
      <c r="Z126" s="526"/>
    </row>
    <row r="127" spans="1:26" x14ac:dyDescent="0.2">
      <c r="A127" s="526" t="s">
        <v>3879</v>
      </c>
      <c r="B127" s="526" t="s">
        <v>3880</v>
      </c>
      <c r="V127" s="526"/>
      <c r="W127" s="526"/>
      <c r="Y127" s="526"/>
      <c r="Z127" s="526"/>
    </row>
    <row r="128" spans="1:26" x14ac:dyDescent="0.2">
      <c r="A128" s="526" t="s">
        <v>3881</v>
      </c>
      <c r="B128" s="526" t="s">
        <v>3740</v>
      </c>
      <c r="V128" s="526"/>
      <c r="W128" s="526"/>
      <c r="Y128" s="526"/>
      <c r="Z128" s="526"/>
    </row>
    <row r="129" spans="1:26" x14ac:dyDescent="0.2">
      <c r="A129" s="526" t="s">
        <v>3882</v>
      </c>
      <c r="B129" s="526" t="s">
        <v>3883</v>
      </c>
      <c r="V129" s="526"/>
      <c r="W129" s="526"/>
      <c r="Y129" s="526"/>
      <c r="Z129" s="526"/>
    </row>
    <row r="130" spans="1:26" x14ac:dyDescent="0.2">
      <c r="A130" s="526" t="s">
        <v>3884</v>
      </c>
      <c r="B130" s="526" t="s">
        <v>3885</v>
      </c>
      <c r="V130" s="526"/>
      <c r="W130" s="526"/>
      <c r="Y130" s="526"/>
      <c r="Z130" s="526"/>
    </row>
    <row r="131" spans="1:26" x14ac:dyDescent="0.2">
      <c r="A131" s="526" t="s">
        <v>3886</v>
      </c>
      <c r="B131" s="526" t="s">
        <v>3887</v>
      </c>
      <c r="V131" s="526"/>
      <c r="W131" s="526"/>
      <c r="Y131" s="526"/>
      <c r="Z131" s="526"/>
    </row>
    <row r="132" spans="1:26" x14ac:dyDescent="0.2">
      <c r="A132" s="526" t="s">
        <v>3888</v>
      </c>
      <c r="B132" s="526" t="s">
        <v>3889</v>
      </c>
      <c r="V132" s="526"/>
      <c r="W132" s="526"/>
      <c r="Y132" s="526"/>
      <c r="Z132" s="526"/>
    </row>
    <row r="133" spans="1:26" x14ac:dyDescent="0.2">
      <c r="A133" s="526" t="s">
        <v>3890</v>
      </c>
      <c r="B133" s="526" t="s">
        <v>3891</v>
      </c>
      <c r="V133" s="526"/>
      <c r="W133" s="526"/>
      <c r="Y133" s="526"/>
      <c r="Z133" s="526"/>
    </row>
    <row r="134" spans="1:26" x14ac:dyDescent="0.2">
      <c r="A134" s="526" t="s">
        <v>3892</v>
      </c>
      <c r="B134" s="526" t="s">
        <v>3893</v>
      </c>
      <c r="V134" s="526"/>
      <c r="W134" s="526"/>
      <c r="Y134" s="526"/>
      <c r="Z134" s="526"/>
    </row>
    <row r="135" spans="1:26" x14ac:dyDescent="0.2">
      <c r="A135" s="526" t="s">
        <v>3894</v>
      </c>
      <c r="B135" s="526" t="s">
        <v>3895</v>
      </c>
      <c r="V135" s="526"/>
      <c r="W135" s="526"/>
      <c r="Y135" s="526"/>
      <c r="Z135" s="526"/>
    </row>
    <row r="136" spans="1:26" x14ac:dyDescent="0.2">
      <c r="A136" s="526" t="s">
        <v>3896</v>
      </c>
      <c r="B136" s="526" t="s">
        <v>3897</v>
      </c>
      <c r="V136" s="526"/>
      <c r="W136" s="526"/>
      <c r="Y136" s="526"/>
      <c r="Z136" s="526"/>
    </row>
    <row r="137" spans="1:26" x14ac:dyDescent="0.2">
      <c r="A137" s="526" t="s">
        <v>3898</v>
      </c>
      <c r="B137" s="526" t="s">
        <v>3899</v>
      </c>
      <c r="V137" s="526"/>
      <c r="W137" s="526"/>
      <c r="Y137" s="526"/>
      <c r="Z137" s="526"/>
    </row>
    <row r="138" spans="1:26" x14ac:dyDescent="0.2">
      <c r="A138" s="526" t="s">
        <v>3900</v>
      </c>
      <c r="B138" s="526" t="s">
        <v>3699</v>
      </c>
      <c r="V138" s="526"/>
      <c r="W138" s="526"/>
      <c r="Y138" s="526"/>
      <c r="Z138" s="526"/>
    </row>
    <row r="139" spans="1:26" x14ac:dyDescent="0.2">
      <c r="A139" s="526" t="s">
        <v>3901</v>
      </c>
      <c r="B139" s="526" t="s">
        <v>3694</v>
      </c>
      <c r="V139" s="526"/>
      <c r="W139" s="526"/>
      <c r="Y139" s="526"/>
      <c r="Z139" s="526"/>
    </row>
    <row r="140" spans="1:26" x14ac:dyDescent="0.2">
      <c r="A140" s="526" t="s">
        <v>3902</v>
      </c>
      <c r="B140" s="526" t="s">
        <v>1223</v>
      </c>
      <c r="V140" s="526"/>
      <c r="W140" s="526"/>
      <c r="Y140" s="526"/>
      <c r="Z140" s="526"/>
    </row>
    <row r="141" spans="1:26" x14ac:dyDescent="0.2">
      <c r="A141" s="526" t="s">
        <v>3903</v>
      </c>
      <c r="B141" s="526" t="s">
        <v>3904</v>
      </c>
      <c r="V141" s="526"/>
      <c r="W141" s="526"/>
      <c r="Y141" s="526"/>
      <c r="Z141" s="526"/>
    </row>
    <row r="142" spans="1:26" x14ac:dyDescent="0.2">
      <c r="A142" s="526" t="s">
        <v>3905</v>
      </c>
      <c r="B142" s="526" t="s">
        <v>3906</v>
      </c>
      <c r="V142" s="526"/>
      <c r="W142" s="526"/>
      <c r="Y142" s="526"/>
      <c r="Z142" s="526"/>
    </row>
    <row r="143" spans="1:26" x14ac:dyDescent="0.2">
      <c r="A143" s="526" t="s">
        <v>3907</v>
      </c>
      <c r="B143" s="526" t="s">
        <v>3908</v>
      </c>
      <c r="V143" s="526"/>
      <c r="W143" s="526"/>
      <c r="Y143" s="526"/>
      <c r="Z143" s="526"/>
    </row>
    <row r="144" spans="1:26" x14ac:dyDescent="0.2">
      <c r="A144" s="526" t="s">
        <v>3909</v>
      </c>
      <c r="B144" s="526" t="s">
        <v>3910</v>
      </c>
      <c r="V144" s="526"/>
      <c r="W144" s="526"/>
      <c r="Y144" s="526"/>
      <c r="Z144" s="526"/>
    </row>
    <row r="145" spans="1:26" x14ac:dyDescent="0.2">
      <c r="A145" s="526" t="s">
        <v>3911</v>
      </c>
      <c r="B145" s="526" t="s">
        <v>3912</v>
      </c>
      <c r="V145" s="526"/>
      <c r="W145" s="526"/>
      <c r="Y145" s="526"/>
      <c r="Z145" s="526"/>
    </row>
    <row r="146" spans="1:26" x14ac:dyDescent="0.2">
      <c r="A146" s="526" t="s">
        <v>3913</v>
      </c>
      <c r="B146" s="526" t="s">
        <v>3914</v>
      </c>
      <c r="V146" s="526"/>
      <c r="W146" s="526"/>
      <c r="Y146" s="526"/>
      <c r="Z146" s="526"/>
    </row>
    <row r="147" spans="1:26" x14ac:dyDescent="0.2">
      <c r="A147" s="526" t="s">
        <v>3915</v>
      </c>
      <c r="B147" s="526" t="s">
        <v>3916</v>
      </c>
      <c r="V147" s="526"/>
      <c r="W147" s="526"/>
      <c r="Y147" s="526"/>
      <c r="Z147" s="526"/>
    </row>
    <row r="148" spans="1:26" x14ac:dyDescent="0.2">
      <c r="A148" s="526" t="s">
        <v>3917</v>
      </c>
      <c r="B148" s="526" t="s">
        <v>3707</v>
      </c>
      <c r="V148" s="526"/>
      <c r="W148" s="526"/>
      <c r="Y148" s="526"/>
      <c r="Z148" s="526"/>
    </row>
    <row r="149" spans="1:26" x14ac:dyDescent="0.2">
      <c r="A149" s="526" t="s">
        <v>3918</v>
      </c>
      <c r="B149" s="526" t="s">
        <v>3919</v>
      </c>
      <c r="V149" s="526"/>
      <c r="W149" s="526"/>
      <c r="Y149" s="526"/>
      <c r="Z149" s="526"/>
    </row>
    <row r="150" spans="1:26" x14ac:dyDescent="0.2">
      <c r="A150" s="526" t="s">
        <v>3920</v>
      </c>
      <c r="B150" s="526" t="s">
        <v>3710</v>
      </c>
      <c r="V150" s="526"/>
      <c r="W150" s="526"/>
      <c r="Y150" s="526"/>
      <c r="Z150" s="526"/>
    </row>
    <row r="151" spans="1:26" x14ac:dyDescent="0.2">
      <c r="A151" s="526" t="s">
        <v>3921</v>
      </c>
      <c r="B151" s="526" t="s">
        <v>3722</v>
      </c>
      <c r="V151" s="526"/>
      <c r="W151" s="526"/>
      <c r="Y151" s="526"/>
      <c r="Z151" s="526"/>
    </row>
    <row r="152" spans="1:26" x14ac:dyDescent="0.2">
      <c r="A152" s="526" t="s">
        <v>3922</v>
      </c>
      <c r="B152" s="526" t="s">
        <v>3696</v>
      </c>
      <c r="V152" s="526"/>
      <c r="W152" s="526"/>
      <c r="Y152" s="526"/>
      <c r="Z152" s="526"/>
    </row>
    <row r="153" spans="1:26" x14ac:dyDescent="0.2">
      <c r="A153" s="526" t="s">
        <v>3923</v>
      </c>
      <c r="B153" s="526" t="s">
        <v>3924</v>
      </c>
      <c r="V153" s="526"/>
      <c r="W153" s="526"/>
      <c r="Y153" s="526"/>
      <c r="Z153" s="526"/>
    </row>
    <row r="154" spans="1:26" x14ac:dyDescent="0.2">
      <c r="A154" s="526" t="s">
        <v>3925</v>
      </c>
      <c r="B154" s="526" t="s">
        <v>3926</v>
      </c>
      <c r="V154" s="526"/>
      <c r="W154" s="526"/>
      <c r="Y154" s="526"/>
      <c r="Z154" s="526"/>
    </row>
    <row r="155" spans="1:26" x14ac:dyDescent="0.2">
      <c r="A155" s="526" t="s">
        <v>3927</v>
      </c>
      <c r="B155" s="526" t="s">
        <v>3928</v>
      </c>
      <c r="V155" s="526"/>
      <c r="W155" s="526"/>
      <c r="Y155" s="526"/>
      <c r="Z155" s="526"/>
    </row>
    <row r="156" spans="1:26" x14ac:dyDescent="0.2">
      <c r="A156" s="526" t="s">
        <v>3929</v>
      </c>
      <c r="B156" s="526" t="s">
        <v>3730</v>
      </c>
      <c r="V156" s="526"/>
      <c r="W156" s="526"/>
      <c r="Y156" s="526"/>
      <c r="Z156" s="526"/>
    </row>
    <row r="157" spans="1:26" x14ac:dyDescent="0.2">
      <c r="A157" s="526" t="s">
        <v>3930</v>
      </c>
      <c r="B157" s="526" t="s">
        <v>3931</v>
      </c>
      <c r="V157" s="526"/>
      <c r="W157" s="526"/>
      <c r="Y157" s="526"/>
      <c r="Z157" s="526"/>
    </row>
    <row r="158" spans="1:26" x14ac:dyDescent="0.2">
      <c r="A158" s="526" t="s">
        <v>3932</v>
      </c>
      <c r="B158" s="526" t="s">
        <v>3933</v>
      </c>
      <c r="V158" s="526"/>
      <c r="W158" s="526"/>
      <c r="Y158" s="526"/>
      <c r="Z158" s="526"/>
    </row>
    <row r="159" spans="1:26" x14ac:dyDescent="0.2">
      <c r="A159" s="526" t="s">
        <v>3934</v>
      </c>
      <c r="B159" s="526" t="s">
        <v>3935</v>
      </c>
      <c r="V159" s="526"/>
      <c r="W159" s="526"/>
      <c r="Y159" s="526"/>
      <c r="Z159" s="526"/>
    </row>
    <row r="160" spans="1:26" x14ac:dyDescent="0.2">
      <c r="A160" s="526" t="s">
        <v>3936</v>
      </c>
      <c r="B160" s="526" t="s">
        <v>3937</v>
      </c>
      <c r="V160" s="526"/>
      <c r="W160" s="526"/>
      <c r="Y160" s="526"/>
      <c r="Z160" s="526"/>
    </row>
    <row r="161" spans="1:26" x14ac:dyDescent="0.2">
      <c r="A161" s="526" t="s">
        <v>3938</v>
      </c>
      <c r="B161" s="526" t="s">
        <v>3939</v>
      </c>
      <c r="V161" s="526"/>
      <c r="W161" s="526"/>
      <c r="Y161" s="526"/>
      <c r="Z161" s="526"/>
    </row>
    <row r="162" spans="1:26" x14ac:dyDescent="0.2">
      <c r="A162" s="526" t="s">
        <v>3940</v>
      </c>
      <c r="B162" s="526" t="s">
        <v>3941</v>
      </c>
      <c r="V162" s="526"/>
      <c r="W162" s="526"/>
      <c r="Y162" s="526"/>
      <c r="Z162" s="526"/>
    </row>
    <row r="163" spans="1:26" x14ac:dyDescent="0.2">
      <c r="A163" s="526" t="s">
        <v>3942</v>
      </c>
      <c r="B163" s="526" t="s">
        <v>3943</v>
      </c>
      <c r="V163" s="526"/>
      <c r="W163" s="526"/>
      <c r="Y163" s="526"/>
      <c r="Z163" s="526"/>
    </row>
    <row r="164" spans="1:26" x14ac:dyDescent="0.2">
      <c r="A164" s="526" t="s">
        <v>3944</v>
      </c>
      <c r="B164" s="526" t="s">
        <v>3945</v>
      </c>
      <c r="V164" s="526"/>
      <c r="W164" s="526"/>
      <c r="Y164" s="526"/>
      <c r="Z164" s="526"/>
    </row>
    <row r="165" spans="1:26" x14ac:dyDescent="0.2">
      <c r="A165" s="526" t="s">
        <v>3946</v>
      </c>
      <c r="B165" s="526" t="s">
        <v>3947</v>
      </c>
      <c r="V165" s="526"/>
      <c r="W165" s="526"/>
      <c r="Y165" s="526"/>
      <c r="Z165" s="526"/>
    </row>
    <row r="166" spans="1:26" x14ac:dyDescent="0.2">
      <c r="A166" s="526" t="s">
        <v>3948</v>
      </c>
      <c r="B166" s="526" t="s">
        <v>3947</v>
      </c>
      <c r="V166" s="526"/>
      <c r="W166" s="526"/>
      <c r="Y166" s="526"/>
      <c r="Z166" s="526"/>
    </row>
    <row r="167" spans="1:26" x14ac:dyDescent="0.2">
      <c r="A167" s="526" t="s">
        <v>3949</v>
      </c>
      <c r="B167" s="526" t="s">
        <v>3950</v>
      </c>
      <c r="V167" s="526"/>
      <c r="W167" s="526"/>
      <c r="Y167" s="526"/>
      <c r="Z167" s="526"/>
    </row>
    <row r="168" spans="1:26" x14ac:dyDescent="0.2">
      <c r="A168" s="526" t="s">
        <v>1280</v>
      </c>
      <c r="B168" s="526" t="s">
        <v>1216</v>
      </c>
      <c r="V168" s="526"/>
      <c r="W168" s="526"/>
      <c r="Y168" s="526"/>
      <c r="Z168" s="526"/>
    </row>
    <row r="169" spans="1:26" x14ac:dyDescent="0.2">
      <c r="A169" s="526" t="s">
        <v>3951</v>
      </c>
      <c r="B169" s="526" t="s">
        <v>3637</v>
      </c>
      <c r="V169" s="526"/>
      <c r="W169" s="526"/>
      <c r="Y169" s="526"/>
      <c r="Z169" s="526"/>
    </row>
    <row r="170" spans="1:26" x14ac:dyDescent="0.2">
      <c r="A170" s="526" t="s">
        <v>1281</v>
      </c>
      <c r="B170" s="526" t="s">
        <v>1221</v>
      </c>
      <c r="V170" s="526"/>
      <c r="W170" s="526"/>
      <c r="Y170" s="526"/>
      <c r="Z170" s="526"/>
    </row>
    <row r="171" spans="1:26" x14ac:dyDescent="0.2">
      <c r="A171" s="526" t="s">
        <v>3952</v>
      </c>
      <c r="B171" s="526" t="s">
        <v>1223</v>
      </c>
      <c r="V171" s="526"/>
      <c r="W171" s="526"/>
      <c r="Y171" s="526"/>
      <c r="Z171" s="526"/>
    </row>
    <row r="172" spans="1:26" x14ac:dyDescent="0.2">
      <c r="A172" s="526" t="s">
        <v>3953</v>
      </c>
      <c r="B172" s="526" t="s">
        <v>1225</v>
      </c>
      <c r="V172" s="526"/>
      <c r="W172" s="526"/>
      <c r="Y172" s="526"/>
      <c r="Z172" s="526"/>
    </row>
    <row r="173" spans="1:26" x14ac:dyDescent="0.2">
      <c r="A173" s="526" t="s">
        <v>1282</v>
      </c>
      <c r="B173" s="526" t="s">
        <v>1227</v>
      </c>
      <c r="V173" s="526"/>
      <c r="W173" s="526"/>
      <c r="Y173" s="526"/>
      <c r="Z173" s="526"/>
    </row>
    <row r="174" spans="1:26" x14ac:dyDescent="0.2">
      <c r="A174" s="526" t="s">
        <v>1283</v>
      </c>
      <c r="B174" s="526" t="s">
        <v>1229</v>
      </c>
      <c r="V174" s="526"/>
      <c r="W174" s="526"/>
      <c r="Y174" s="526"/>
      <c r="Z174" s="526"/>
    </row>
    <row r="175" spans="1:26" x14ac:dyDescent="0.2">
      <c r="A175" s="526" t="s">
        <v>1284</v>
      </c>
      <c r="B175" s="526" t="s">
        <v>1231</v>
      </c>
      <c r="V175" s="526"/>
      <c r="W175" s="526"/>
      <c r="Y175" s="526"/>
      <c r="Z175" s="526"/>
    </row>
    <row r="176" spans="1:26" x14ac:dyDescent="0.2">
      <c r="A176" s="526" t="s">
        <v>1285</v>
      </c>
      <c r="B176" s="526" t="s">
        <v>1233</v>
      </c>
      <c r="V176" s="526"/>
      <c r="W176" s="526"/>
      <c r="Y176" s="526"/>
      <c r="Z176" s="526"/>
    </row>
    <row r="177" spans="1:26" x14ac:dyDescent="0.2">
      <c r="A177" s="526" t="s">
        <v>1286</v>
      </c>
      <c r="B177" s="526" t="s">
        <v>1235</v>
      </c>
      <c r="V177" s="526"/>
      <c r="W177" s="526"/>
      <c r="Y177" s="526"/>
      <c r="Z177" s="526"/>
    </row>
    <row r="178" spans="1:26" x14ac:dyDescent="0.2">
      <c r="A178" s="526" t="s">
        <v>1287</v>
      </c>
      <c r="B178" s="526" t="s">
        <v>1237</v>
      </c>
      <c r="V178" s="526"/>
      <c r="W178" s="526"/>
      <c r="Y178" s="526"/>
      <c r="Z178" s="526"/>
    </row>
    <row r="179" spans="1:26" x14ac:dyDescent="0.2">
      <c r="A179" s="526" t="s">
        <v>1288</v>
      </c>
      <c r="B179" s="526" t="s">
        <v>1239</v>
      </c>
      <c r="V179" s="526"/>
      <c r="W179" s="526"/>
      <c r="Y179" s="526"/>
      <c r="Z179" s="526"/>
    </row>
    <row r="180" spans="1:26" x14ac:dyDescent="0.2">
      <c r="A180" s="526" t="s">
        <v>3954</v>
      </c>
      <c r="B180" s="526" t="s">
        <v>1318</v>
      </c>
      <c r="V180" s="526"/>
      <c r="W180" s="526"/>
      <c r="Y180" s="526"/>
      <c r="Z180" s="526"/>
    </row>
    <row r="181" spans="1:26" x14ac:dyDescent="0.2">
      <c r="A181" s="526" t="s">
        <v>3955</v>
      </c>
      <c r="B181" s="526" t="s">
        <v>3677</v>
      </c>
      <c r="V181" s="526"/>
      <c r="W181" s="526"/>
      <c r="Y181" s="526"/>
      <c r="Z181" s="526"/>
    </row>
    <row r="182" spans="1:26" x14ac:dyDescent="0.2">
      <c r="A182" s="526" t="s">
        <v>3956</v>
      </c>
      <c r="B182" s="526" t="s">
        <v>3680</v>
      </c>
      <c r="V182" s="526"/>
      <c r="W182" s="526"/>
      <c r="Y182" s="526"/>
      <c r="Z182" s="526"/>
    </row>
    <row r="183" spans="1:26" x14ac:dyDescent="0.2">
      <c r="A183" s="526" t="s">
        <v>3957</v>
      </c>
      <c r="B183" s="526" t="s">
        <v>1221</v>
      </c>
      <c r="V183" s="526"/>
      <c r="W183" s="526"/>
      <c r="Y183" s="526"/>
      <c r="Z183" s="526"/>
    </row>
    <row r="184" spans="1:26" x14ac:dyDescent="0.2">
      <c r="A184" s="526" t="s">
        <v>3958</v>
      </c>
      <c r="B184" s="526" t="s">
        <v>3684</v>
      </c>
      <c r="V184" s="526"/>
      <c r="W184" s="526"/>
      <c r="Y184" s="526"/>
      <c r="Z184" s="526"/>
    </row>
    <row r="185" spans="1:26" x14ac:dyDescent="0.2">
      <c r="A185" s="526" t="s">
        <v>3959</v>
      </c>
      <c r="B185" s="526" t="s">
        <v>3686</v>
      </c>
      <c r="V185" s="526"/>
      <c r="W185" s="526"/>
      <c r="Y185" s="526"/>
      <c r="Z185" s="526"/>
    </row>
    <row r="186" spans="1:26" x14ac:dyDescent="0.2">
      <c r="A186" s="526" t="s">
        <v>3960</v>
      </c>
      <c r="B186" s="526" t="s">
        <v>3689</v>
      </c>
      <c r="V186" s="526"/>
      <c r="W186" s="526"/>
      <c r="Y186" s="526"/>
      <c r="Z186" s="526"/>
    </row>
    <row r="187" spans="1:26" x14ac:dyDescent="0.2">
      <c r="A187" s="526" t="s">
        <v>3961</v>
      </c>
      <c r="B187" s="526" t="s">
        <v>3691</v>
      </c>
      <c r="V187" s="526"/>
      <c r="W187" s="526"/>
      <c r="Y187" s="526"/>
      <c r="Z187" s="526"/>
    </row>
    <row r="188" spans="1:26" x14ac:dyDescent="0.2">
      <c r="A188" s="526" t="s">
        <v>3962</v>
      </c>
      <c r="B188" s="526" t="s">
        <v>3694</v>
      </c>
      <c r="V188" s="526"/>
      <c r="W188" s="526"/>
      <c r="Y188" s="526"/>
      <c r="Z188" s="526"/>
    </row>
    <row r="189" spans="1:26" x14ac:dyDescent="0.2">
      <c r="A189" s="526" t="s">
        <v>3963</v>
      </c>
      <c r="B189" s="526" t="s">
        <v>3696</v>
      </c>
      <c r="V189" s="526"/>
      <c r="W189" s="526"/>
      <c r="Y189" s="526"/>
      <c r="Z189" s="526"/>
    </row>
    <row r="190" spans="1:26" x14ac:dyDescent="0.2">
      <c r="A190" s="526" t="s">
        <v>3964</v>
      </c>
      <c r="B190" s="526" t="s">
        <v>3699</v>
      </c>
      <c r="V190" s="526"/>
      <c r="W190" s="526"/>
      <c r="Y190" s="526"/>
      <c r="Z190" s="526"/>
    </row>
    <row r="191" spans="1:26" x14ac:dyDescent="0.2">
      <c r="A191" s="526" t="s">
        <v>3965</v>
      </c>
      <c r="B191" s="526" t="s">
        <v>3701</v>
      </c>
      <c r="V191" s="526"/>
      <c r="W191" s="526"/>
      <c r="Y191" s="526"/>
      <c r="Z191" s="526"/>
    </row>
    <row r="192" spans="1:26" x14ac:dyDescent="0.2">
      <c r="A192" s="526" t="s">
        <v>3966</v>
      </c>
      <c r="B192" s="526" t="s">
        <v>3705</v>
      </c>
      <c r="V192" s="526"/>
      <c r="W192" s="526"/>
      <c r="Y192" s="526"/>
      <c r="Z192" s="526"/>
    </row>
    <row r="193" spans="1:26" x14ac:dyDescent="0.2">
      <c r="A193" s="526" t="s">
        <v>3967</v>
      </c>
      <c r="B193" s="526" t="s">
        <v>3707</v>
      </c>
      <c r="V193" s="526"/>
      <c r="W193" s="526"/>
      <c r="Y193" s="526"/>
      <c r="Z193" s="526"/>
    </row>
    <row r="194" spans="1:26" x14ac:dyDescent="0.2">
      <c r="A194" s="526" t="s">
        <v>3968</v>
      </c>
      <c r="B194" s="526" t="s">
        <v>3710</v>
      </c>
      <c r="V194" s="526"/>
      <c r="W194" s="526"/>
      <c r="Y194" s="526"/>
      <c r="Z194" s="526"/>
    </row>
    <row r="195" spans="1:26" x14ac:dyDescent="0.2">
      <c r="A195" s="526" t="s">
        <v>3969</v>
      </c>
      <c r="B195" s="526" t="s">
        <v>3712</v>
      </c>
      <c r="V195" s="526"/>
      <c r="W195" s="526"/>
      <c r="Y195" s="526"/>
      <c r="Z195" s="526"/>
    </row>
    <row r="196" spans="1:26" x14ac:dyDescent="0.2">
      <c r="A196" s="526" t="s">
        <v>3970</v>
      </c>
      <c r="B196" s="526" t="s">
        <v>3715</v>
      </c>
      <c r="V196" s="526"/>
      <c r="W196" s="526"/>
      <c r="Y196" s="526"/>
      <c r="Z196" s="526"/>
    </row>
    <row r="197" spans="1:26" x14ac:dyDescent="0.2">
      <c r="A197" s="526" t="s">
        <v>3971</v>
      </c>
      <c r="B197" s="526" t="s">
        <v>3717</v>
      </c>
      <c r="V197" s="526"/>
      <c r="W197" s="526"/>
      <c r="Y197" s="526"/>
      <c r="Z197" s="526"/>
    </row>
    <row r="198" spans="1:26" x14ac:dyDescent="0.2">
      <c r="A198" s="526" t="s">
        <v>3972</v>
      </c>
      <c r="B198" s="526" t="s">
        <v>3720</v>
      </c>
      <c r="V198" s="526"/>
      <c r="W198" s="526"/>
      <c r="Y198" s="526"/>
      <c r="Z198" s="526"/>
    </row>
    <row r="199" spans="1:26" x14ac:dyDescent="0.2">
      <c r="A199" s="526" t="s">
        <v>3973</v>
      </c>
      <c r="B199" s="526" t="s">
        <v>3722</v>
      </c>
      <c r="V199" s="526"/>
      <c r="W199" s="526"/>
      <c r="Y199" s="526"/>
      <c r="Z199" s="526"/>
    </row>
    <row r="200" spans="1:26" x14ac:dyDescent="0.2">
      <c r="A200" s="526" t="s">
        <v>3974</v>
      </c>
      <c r="B200" s="526" t="s">
        <v>3725</v>
      </c>
      <c r="V200" s="526"/>
      <c r="W200" s="526"/>
      <c r="Y200" s="526"/>
      <c r="Z200" s="526"/>
    </row>
    <row r="201" spans="1:26" x14ac:dyDescent="0.2">
      <c r="A201" s="526" t="s">
        <v>3975</v>
      </c>
      <c r="B201" s="526" t="s">
        <v>3717</v>
      </c>
      <c r="V201" s="526"/>
      <c r="W201" s="526"/>
      <c r="Y201" s="526"/>
      <c r="Z201" s="526"/>
    </row>
    <row r="202" spans="1:26" x14ac:dyDescent="0.2">
      <c r="A202" s="526" t="s">
        <v>3976</v>
      </c>
      <c r="B202" s="526" t="s">
        <v>3720</v>
      </c>
      <c r="V202" s="526"/>
      <c r="W202" s="526"/>
      <c r="Y202" s="526"/>
      <c r="Z202" s="526"/>
    </row>
    <row r="203" spans="1:26" x14ac:dyDescent="0.2">
      <c r="A203" s="526" t="s">
        <v>3977</v>
      </c>
      <c r="B203" s="526" t="s">
        <v>3730</v>
      </c>
      <c r="V203" s="526"/>
      <c r="W203" s="526"/>
      <c r="Y203" s="526"/>
      <c r="Z203" s="526"/>
    </row>
    <row r="204" spans="1:26" x14ac:dyDescent="0.2">
      <c r="A204" s="526" t="s">
        <v>3978</v>
      </c>
      <c r="B204" s="526" t="s">
        <v>3733</v>
      </c>
      <c r="V204" s="526"/>
      <c r="W204" s="526"/>
      <c r="Y204" s="526"/>
      <c r="Z204" s="526"/>
    </row>
    <row r="205" spans="1:26" x14ac:dyDescent="0.2">
      <c r="A205" s="526" t="s">
        <v>3979</v>
      </c>
      <c r="B205" s="526" t="s">
        <v>3735</v>
      </c>
      <c r="V205" s="526"/>
      <c r="W205" s="526"/>
      <c r="Y205" s="526"/>
      <c r="Z205" s="526"/>
    </row>
    <row r="206" spans="1:26" x14ac:dyDescent="0.2">
      <c r="A206" s="526" t="s">
        <v>3980</v>
      </c>
      <c r="B206" s="526" t="s">
        <v>3738</v>
      </c>
      <c r="V206" s="526"/>
      <c r="W206" s="526"/>
      <c r="Y206" s="526"/>
      <c r="Z206" s="526"/>
    </row>
    <row r="207" spans="1:26" x14ac:dyDescent="0.2">
      <c r="A207" s="526" t="s">
        <v>3981</v>
      </c>
      <c r="B207" s="526" t="s">
        <v>3740</v>
      </c>
      <c r="V207" s="526"/>
      <c r="W207" s="526"/>
      <c r="Y207" s="526"/>
      <c r="Z207" s="526"/>
    </row>
    <row r="208" spans="1:26" x14ac:dyDescent="0.2">
      <c r="A208" s="526" t="s">
        <v>3982</v>
      </c>
      <c r="B208" s="526" t="s">
        <v>3743</v>
      </c>
      <c r="V208" s="526"/>
      <c r="W208" s="526"/>
      <c r="Y208" s="526"/>
      <c r="Z208" s="526"/>
    </row>
    <row r="209" spans="1:26" x14ac:dyDescent="0.2">
      <c r="A209" s="526" t="s">
        <v>3983</v>
      </c>
      <c r="B209" s="526" t="s">
        <v>3745</v>
      </c>
      <c r="V209" s="526"/>
      <c r="W209" s="526"/>
      <c r="Y209" s="526"/>
      <c r="Z209" s="526"/>
    </row>
    <row r="210" spans="1:26" x14ac:dyDescent="0.2">
      <c r="A210" s="526" t="s">
        <v>3984</v>
      </c>
      <c r="B210" s="526" t="s">
        <v>3748</v>
      </c>
      <c r="V210" s="526"/>
      <c r="W210" s="526"/>
      <c r="Y210" s="526"/>
      <c r="Z210" s="526"/>
    </row>
    <row r="211" spans="1:26" x14ac:dyDescent="0.2">
      <c r="A211" s="526" t="s">
        <v>3985</v>
      </c>
      <c r="B211" s="526" t="s">
        <v>3720</v>
      </c>
      <c r="V211" s="526"/>
      <c r="W211" s="526"/>
      <c r="Y211" s="526"/>
      <c r="Z211" s="526"/>
    </row>
    <row r="212" spans="1:26" x14ac:dyDescent="0.2">
      <c r="A212" s="526" t="s">
        <v>3986</v>
      </c>
      <c r="B212" s="526" t="s">
        <v>3752</v>
      </c>
      <c r="V212" s="526"/>
      <c r="W212" s="526"/>
      <c r="Y212" s="526"/>
      <c r="Z212" s="526"/>
    </row>
    <row r="213" spans="1:26" x14ac:dyDescent="0.2">
      <c r="A213" s="526" t="s">
        <v>3987</v>
      </c>
      <c r="B213" s="526" t="s">
        <v>3757</v>
      </c>
      <c r="V213" s="526"/>
      <c r="W213" s="526"/>
      <c r="Y213" s="526"/>
      <c r="Z213" s="526"/>
    </row>
    <row r="214" spans="1:26" x14ac:dyDescent="0.2">
      <c r="A214" s="526" t="s">
        <v>3988</v>
      </c>
      <c r="B214" s="526" t="s">
        <v>3759</v>
      </c>
      <c r="V214" s="526"/>
      <c r="W214" s="526"/>
      <c r="Y214" s="526"/>
      <c r="Z214" s="526"/>
    </row>
    <row r="215" spans="1:26" x14ac:dyDescent="0.2">
      <c r="A215" s="526" t="s">
        <v>1289</v>
      </c>
      <c r="B215" s="526" t="s">
        <v>1241</v>
      </c>
      <c r="V215" s="526"/>
      <c r="W215" s="526"/>
      <c r="Y215" s="526"/>
      <c r="Z215" s="526"/>
    </row>
    <row r="216" spans="1:26" x14ac:dyDescent="0.2">
      <c r="A216" s="526" t="s">
        <v>1291</v>
      </c>
      <c r="B216" s="526" t="s">
        <v>1243</v>
      </c>
      <c r="V216" s="526"/>
      <c r="W216" s="526"/>
      <c r="Y216" s="526"/>
      <c r="Z216" s="526"/>
    </row>
    <row r="217" spans="1:26" x14ac:dyDescent="0.2">
      <c r="A217" s="526" t="s">
        <v>1293</v>
      </c>
      <c r="B217" s="526" t="s">
        <v>1245</v>
      </c>
      <c r="V217" s="526"/>
      <c r="W217" s="526"/>
      <c r="Y217" s="526"/>
      <c r="Z217" s="526"/>
    </row>
    <row r="218" spans="1:26" x14ac:dyDescent="0.2">
      <c r="A218" s="526" t="s">
        <v>1294</v>
      </c>
      <c r="B218" s="526" t="s">
        <v>3638</v>
      </c>
      <c r="V218" s="526"/>
      <c r="W218" s="526"/>
      <c r="Y218" s="526"/>
      <c r="Z218" s="526"/>
    </row>
    <row r="219" spans="1:26" x14ac:dyDescent="0.2">
      <c r="A219" s="526" t="s">
        <v>1295</v>
      </c>
      <c r="B219" s="526" t="s">
        <v>1249</v>
      </c>
      <c r="V219" s="526"/>
      <c r="W219" s="526"/>
      <c r="Y219" s="526"/>
      <c r="Z219" s="526"/>
    </row>
    <row r="220" spans="1:26" x14ac:dyDescent="0.2">
      <c r="A220" s="526" t="s">
        <v>1296</v>
      </c>
      <c r="B220" s="526" t="s">
        <v>1251</v>
      </c>
      <c r="V220" s="526"/>
      <c r="W220" s="526"/>
      <c r="Y220" s="526"/>
      <c r="Z220" s="526"/>
    </row>
    <row r="221" spans="1:26" x14ac:dyDescent="0.2">
      <c r="A221" s="526" t="s">
        <v>1297</v>
      </c>
      <c r="B221" s="526" t="s">
        <v>1253</v>
      </c>
      <c r="V221" s="526"/>
      <c r="W221" s="526"/>
      <c r="Y221" s="526"/>
      <c r="Z221" s="526"/>
    </row>
    <row r="222" spans="1:26" x14ac:dyDescent="0.2">
      <c r="A222" s="526" t="s">
        <v>1298</v>
      </c>
      <c r="B222" s="526" t="s">
        <v>1255</v>
      </c>
      <c r="V222" s="526"/>
      <c r="W222" s="526"/>
      <c r="Y222" s="526"/>
      <c r="Z222" s="526"/>
    </row>
    <row r="223" spans="1:26" x14ac:dyDescent="0.2">
      <c r="A223" s="526" t="s">
        <v>1299</v>
      </c>
      <c r="B223" s="526" t="s">
        <v>1257</v>
      </c>
      <c r="V223" s="526"/>
      <c r="W223" s="526"/>
      <c r="Y223" s="526"/>
      <c r="Z223" s="526"/>
    </row>
    <row r="224" spans="1:26" x14ac:dyDescent="0.2">
      <c r="A224" s="526" t="s">
        <v>1300</v>
      </c>
      <c r="B224" s="526" t="s">
        <v>1259</v>
      </c>
      <c r="V224" s="526"/>
      <c r="W224" s="526"/>
      <c r="Y224" s="526"/>
      <c r="Z224" s="526"/>
    </row>
    <row r="225" spans="1:26" x14ac:dyDescent="0.2">
      <c r="A225" s="526" t="s">
        <v>3661</v>
      </c>
      <c r="B225" s="526" t="s">
        <v>3662</v>
      </c>
      <c r="V225" s="526"/>
      <c r="W225" s="526"/>
      <c r="Y225" s="526"/>
      <c r="Z225" s="526"/>
    </row>
    <row r="226" spans="1:26" x14ac:dyDescent="0.2">
      <c r="A226" s="526" t="s">
        <v>1301</v>
      </c>
      <c r="B226" s="526" t="s">
        <v>1261</v>
      </c>
      <c r="V226" s="526"/>
      <c r="W226" s="526"/>
      <c r="Y226" s="526"/>
      <c r="Z226" s="526"/>
    </row>
    <row r="227" spans="1:26" x14ac:dyDescent="0.2">
      <c r="A227" s="526" t="s">
        <v>3989</v>
      </c>
      <c r="B227" s="526" t="s">
        <v>3775</v>
      </c>
      <c r="V227" s="526"/>
      <c r="W227" s="526"/>
      <c r="Y227" s="526"/>
      <c r="Z227" s="526"/>
    </row>
    <row r="228" spans="1:26" x14ac:dyDescent="0.2">
      <c r="A228" s="526" t="s">
        <v>3990</v>
      </c>
      <c r="B228" s="526" t="s">
        <v>1263</v>
      </c>
      <c r="V228" s="526"/>
      <c r="W228" s="526"/>
      <c r="Y228" s="526"/>
      <c r="Z228" s="526"/>
    </row>
    <row r="229" spans="1:26" x14ac:dyDescent="0.2">
      <c r="A229" s="526" t="s">
        <v>1302</v>
      </c>
      <c r="B229" s="526" t="s">
        <v>1265</v>
      </c>
      <c r="V229" s="526"/>
      <c r="W229" s="526"/>
      <c r="Y229" s="526"/>
      <c r="Z229" s="526"/>
    </row>
    <row r="230" spans="1:26" x14ac:dyDescent="0.2">
      <c r="A230" s="526" t="s">
        <v>1303</v>
      </c>
      <c r="B230" s="526" t="s">
        <v>1267</v>
      </c>
      <c r="V230" s="526"/>
      <c r="W230" s="526"/>
      <c r="Y230" s="526"/>
      <c r="Z230" s="526"/>
    </row>
    <row r="231" spans="1:26" x14ac:dyDescent="0.2">
      <c r="A231" s="526" t="s">
        <v>3991</v>
      </c>
      <c r="B231" s="526" t="s">
        <v>1269</v>
      </c>
      <c r="V231" s="526"/>
      <c r="W231" s="526"/>
      <c r="Y231" s="526"/>
      <c r="Z231" s="526"/>
    </row>
    <row r="232" spans="1:26" x14ac:dyDescent="0.2">
      <c r="A232" s="526" t="s">
        <v>3992</v>
      </c>
      <c r="B232" s="526" t="s">
        <v>3778</v>
      </c>
      <c r="V232" s="526"/>
      <c r="W232" s="526"/>
      <c r="Y232" s="526"/>
      <c r="Z232" s="526"/>
    </row>
    <row r="233" spans="1:26" x14ac:dyDescent="0.2">
      <c r="A233" s="526" t="s">
        <v>3993</v>
      </c>
      <c r="B233" s="526" t="s">
        <v>3780</v>
      </c>
      <c r="V233" s="526"/>
      <c r="W233" s="526"/>
      <c r="Y233" s="526"/>
      <c r="Z233" s="526"/>
    </row>
    <row r="234" spans="1:26" x14ac:dyDescent="0.2">
      <c r="A234" s="526" t="s">
        <v>1304</v>
      </c>
      <c r="B234" s="526" t="s">
        <v>1271</v>
      </c>
      <c r="V234" s="526"/>
      <c r="W234" s="526"/>
      <c r="Y234" s="526"/>
      <c r="Z234" s="526"/>
    </row>
    <row r="235" spans="1:26" x14ac:dyDescent="0.2">
      <c r="A235" s="526" t="s">
        <v>3994</v>
      </c>
      <c r="B235" s="526" t="s">
        <v>3782</v>
      </c>
      <c r="V235" s="526"/>
      <c r="W235" s="526"/>
      <c r="Y235" s="526"/>
      <c r="Z235" s="526"/>
    </row>
    <row r="236" spans="1:26" x14ac:dyDescent="0.2">
      <c r="A236" s="526" t="s">
        <v>3995</v>
      </c>
      <c r="B236" s="526" t="s">
        <v>1273</v>
      </c>
      <c r="V236" s="526"/>
      <c r="W236" s="526"/>
      <c r="Y236" s="526"/>
      <c r="Z236" s="526"/>
    </row>
    <row r="237" spans="1:26" x14ac:dyDescent="0.2">
      <c r="A237" s="526" t="s">
        <v>3996</v>
      </c>
      <c r="B237" s="526" t="s">
        <v>3784</v>
      </c>
      <c r="V237" s="526"/>
      <c r="W237" s="526"/>
      <c r="Y237" s="526"/>
      <c r="Z237" s="526"/>
    </row>
    <row r="238" spans="1:26" x14ac:dyDescent="0.2">
      <c r="A238" s="526" t="s">
        <v>3997</v>
      </c>
      <c r="B238" s="526" t="s">
        <v>3786</v>
      </c>
      <c r="V238" s="526"/>
      <c r="W238" s="526"/>
      <c r="Y238" s="526"/>
      <c r="Z238" s="526"/>
    </row>
    <row r="239" spans="1:26" x14ac:dyDescent="0.2">
      <c r="A239" s="526" t="s">
        <v>3998</v>
      </c>
      <c r="B239" s="526" t="s">
        <v>3788</v>
      </c>
      <c r="V239" s="526"/>
      <c r="W239" s="526"/>
      <c r="Y239" s="526"/>
      <c r="Z239" s="526"/>
    </row>
    <row r="240" spans="1:26" x14ac:dyDescent="0.2">
      <c r="A240" s="526" t="s">
        <v>3999</v>
      </c>
      <c r="B240" s="526" t="s">
        <v>3790</v>
      </c>
      <c r="V240" s="526"/>
      <c r="W240" s="526"/>
      <c r="Y240" s="526"/>
      <c r="Z240" s="526"/>
    </row>
    <row r="241" spans="1:26" x14ac:dyDescent="0.2">
      <c r="A241" s="526" t="s">
        <v>4000</v>
      </c>
      <c r="B241" s="526" t="s">
        <v>3792</v>
      </c>
      <c r="V241" s="526"/>
      <c r="W241" s="526"/>
      <c r="Y241" s="526"/>
      <c r="Z241" s="526"/>
    </row>
    <row r="242" spans="1:26" x14ac:dyDescent="0.2">
      <c r="A242" s="526" t="s">
        <v>4001</v>
      </c>
      <c r="B242" s="526" t="s">
        <v>1275</v>
      </c>
      <c r="V242" s="526"/>
      <c r="W242" s="526"/>
      <c r="Y242" s="526"/>
      <c r="Z242" s="526"/>
    </row>
    <row r="243" spans="1:26" x14ac:dyDescent="0.2">
      <c r="A243" s="526" t="s">
        <v>4002</v>
      </c>
      <c r="B243" s="526" t="s">
        <v>3794</v>
      </c>
      <c r="V243" s="526"/>
      <c r="W243" s="526"/>
      <c r="Y243" s="526"/>
      <c r="Z243" s="526"/>
    </row>
    <row r="244" spans="1:26" x14ac:dyDescent="0.2">
      <c r="A244" s="526" t="s">
        <v>4003</v>
      </c>
      <c r="B244" s="526" t="s">
        <v>3796</v>
      </c>
      <c r="V244" s="526"/>
      <c r="W244" s="526"/>
      <c r="Y244" s="526"/>
      <c r="Z244" s="526"/>
    </row>
    <row r="245" spans="1:26" x14ac:dyDescent="0.2">
      <c r="A245" s="526" t="s">
        <v>4004</v>
      </c>
      <c r="B245" s="526" t="s">
        <v>1277</v>
      </c>
      <c r="V245" s="526"/>
      <c r="W245" s="526"/>
      <c r="Y245" s="526"/>
      <c r="Z245" s="526"/>
    </row>
    <row r="246" spans="1:26" x14ac:dyDescent="0.2">
      <c r="A246" s="526" t="s">
        <v>4005</v>
      </c>
      <c r="B246" s="526" t="s">
        <v>3798</v>
      </c>
      <c r="V246" s="526"/>
      <c r="W246" s="526"/>
      <c r="Y246" s="526"/>
      <c r="Z246" s="526"/>
    </row>
    <row r="247" spans="1:26" x14ac:dyDescent="0.2">
      <c r="A247" s="526" t="s">
        <v>4006</v>
      </c>
      <c r="B247" s="526" t="s">
        <v>3800</v>
      </c>
      <c r="V247" s="526"/>
      <c r="W247" s="526"/>
      <c r="Y247" s="526"/>
      <c r="Z247" s="526"/>
    </row>
    <row r="248" spans="1:26" x14ac:dyDescent="0.2">
      <c r="A248" s="526" t="s">
        <v>4007</v>
      </c>
      <c r="B248" s="526" t="s">
        <v>3804</v>
      </c>
      <c r="V248" s="526"/>
      <c r="W248" s="526"/>
      <c r="Y248" s="526"/>
      <c r="Z248" s="526"/>
    </row>
    <row r="249" spans="1:26" x14ac:dyDescent="0.2">
      <c r="A249" s="526" t="s">
        <v>4008</v>
      </c>
      <c r="B249" s="526" t="s">
        <v>3806</v>
      </c>
      <c r="V249" s="526"/>
      <c r="W249" s="526"/>
      <c r="Y249" s="526"/>
      <c r="Z249" s="526"/>
    </row>
    <row r="250" spans="1:26" x14ac:dyDescent="0.2">
      <c r="A250" s="526" t="s">
        <v>4009</v>
      </c>
      <c r="B250" s="526" t="s">
        <v>3808</v>
      </c>
      <c r="V250" s="526"/>
      <c r="W250" s="526"/>
      <c r="Y250" s="526"/>
      <c r="Z250" s="526"/>
    </row>
    <row r="251" spans="1:26" x14ac:dyDescent="0.2">
      <c r="A251" s="526" t="s">
        <v>4010</v>
      </c>
      <c r="B251" s="526" t="s">
        <v>3810</v>
      </c>
      <c r="V251" s="526"/>
      <c r="W251" s="526"/>
      <c r="Y251" s="526"/>
      <c r="Z251" s="526"/>
    </row>
    <row r="252" spans="1:26" x14ac:dyDescent="0.2">
      <c r="A252" s="526" t="s">
        <v>4011</v>
      </c>
      <c r="B252" s="526" t="s">
        <v>3812</v>
      </c>
      <c r="V252" s="526"/>
      <c r="W252" s="526"/>
      <c r="Y252" s="526"/>
      <c r="Z252" s="526"/>
    </row>
    <row r="253" spans="1:26" x14ac:dyDescent="0.2">
      <c r="A253" s="526" t="s">
        <v>4012</v>
      </c>
      <c r="B253" s="526" t="s">
        <v>3814</v>
      </c>
      <c r="V253" s="526"/>
      <c r="W253" s="526"/>
      <c r="Y253" s="526"/>
      <c r="Z253" s="526"/>
    </row>
    <row r="254" spans="1:26" x14ac:dyDescent="0.2">
      <c r="A254" s="526" t="s">
        <v>4013</v>
      </c>
      <c r="B254" s="526" t="s">
        <v>3816</v>
      </c>
      <c r="V254" s="526"/>
      <c r="W254" s="526"/>
      <c r="Y254" s="526"/>
      <c r="Z254" s="526"/>
    </row>
    <row r="255" spans="1:26" x14ac:dyDescent="0.2">
      <c r="A255" s="526" t="s">
        <v>4014</v>
      </c>
      <c r="B255" s="526" t="s">
        <v>3819</v>
      </c>
      <c r="V255" s="526"/>
      <c r="W255" s="526"/>
      <c r="Y255" s="526"/>
      <c r="Z255" s="526"/>
    </row>
    <row r="256" spans="1:26" x14ac:dyDescent="0.2">
      <c r="A256" s="526" t="s">
        <v>4015</v>
      </c>
      <c r="B256" s="526" t="s">
        <v>3821</v>
      </c>
      <c r="V256" s="526"/>
      <c r="W256" s="526"/>
      <c r="Y256" s="526"/>
      <c r="Z256" s="526"/>
    </row>
    <row r="257" spans="1:26" x14ac:dyDescent="0.2">
      <c r="A257" s="526" t="s">
        <v>4016</v>
      </c>
      <c r="B257" s="526" t="s">
        <v>3823</v>
      </c>
      <c r="V257" s="526"/>
      <c r="W257" s="526"/>
      <c r="Y257" s="526"/>
      <c r="Z257" s="526"/>
    </row>
    <row r="258" spans="1:26" x14ac:dyDescent="0.2">
      <c r="A258" s="526" t="s">
        <v>4017</v>
      </c>
      <c r="B258" s="526" t="s">
        <v>3825</v>
      </c>
      <c r="V258" s="526"/>
      <c r="W258" s="526"/>
      <c r="Y258" s="526"/>
      <c r="Z258" s="526"/>
    </row>
    <row r="259" spans="1:26" x14ac:dyDescent="0.2">
      <c r="A259" s="526" t="s">
        <v>4018</v>
      </c>
      <c r="B259" s="526" t="s">
        <v>1279</v>
      </c>
      <c r="V259" s="526"/>
      <c r="W259" s="526"/>
      <c r="Y259" s="526"/>
      <c r="Z259" s="526"/>
    </row>
    <row r="260" spans="1:26" x14ac:dyDescent="0.2">
      <c r="A260" s="526" t="s">
        <v>4019</v>
      </c>
      <c r="B260" s="526" t="s">
        <v>3827</v>
      </c>
      <c r="V260" s="526"/>
      <c r="W260" s="526"/>
      <c r="Y260" s="526"/>
      <c r="Z260" s="526"/>
    </row>
    <row r="261" spans="1:26" x14ac:dyDescent="0.2">
      <c r="A261" s="526" t="s">
        <v>4020</v>
      </c>
      <c r="B261" s="526" t="s">
        <v>3829</v>
      </c>
      <c r="V261" s="526"/>
      <c r="W261" s="526"/>
      <c r="Y261" s="526"/>
      <c r="Z261" s="526"/>
    </row>
    <row r="262" spans="1:26" x14ac:dyDescent="0.2">
      <c r="A262" s="526" t="s">
        <v>4021</v>
      </c>
      <c r="B262" s="526" t="s">
        <v>3833</v>
      </c>
      <c r="V262" s="526"/>
      <c r="W262" s="526"/>
      <c r="Y262" s="526"/>
      <c r="Z262" s="526"/>
    </row>
    <row r="263" spans="1:26" x14ac:dyDescent="0.2">
      <c r="A263" s="526" t="s">
        <v>4022</v>
      </c>
      <c r="B263" s="526" t="s">
        <v>3835</v>
      </c>
      <c r="V263" s="526"/>
      <c r="W263" s="526"/>
      <c r="Y263" s="526"/>
      <c r="Z263" s="526"/>
    </row>
    <row r="264" spans="1:26" x14ac:dyDescent="0.2">
      <c r="A264" s="526" t="s">
        <v>4023</v>
      </c>
      <c r="B264" s="526" t="s">
        <v>3837</v>
      </c>
      <c r="V264" s="526"/>
      <c r="W264" s="526"/>
      <c r="Y264" s="526"/>
      <c r="Z264" s="526"/>
    </row>
    <row r="265" spans="1:26" x14ac:dyDescent="0.2">
      <c r="A265" s="526" t="s">
        <v>4024</v>
      </c>
      <c r="B265" s="526" t="s">
        <v>3839</v>
      </c>
      <c r="V265" s="526"/>
      <c r="W265" s="526"/>
      <c r="Y265" s="526"/>
      <c r="Z265" s="526"/>
    </row>
    <row r="266" spans="1:26" x14ac:dyDescent="0.2">
      <c r="A266" s="526" t="s">
        <v>4025</v>
      </c>
      <c r="B266" s="526" t="s">
        <v>3748</v>
      </c>
      <c r="V266" s="526"/>
      <c r="W266" s="526"/>
      <c r="Y266" s="526"/>
      <c r="Z266" s="526"/>
    </row>
    <row r="267" spans="1:26" x14ac:dyDescent="0.2">
      <c r="A267" s="526" t="s">
        <v>4026</v>
      </c>
      <c r="B267" s="526" t="s">
        <v>3717</v>
      </c>
      <c r="V267" s="526"/>
      <c r="W267" s="526"/>
      <c r="Y267" s="526"/>
      <c r="Z267" s="526"/>
    </row>
    <row r="268" spans="1:26" x14ac:dyDescent="0.2">
      <c r="A268" s="526" t="s">
        <v>4027</v>
      </c>
      <c r="B268" s="526" t="s">
        <v>3720</v>
      </c>
      <c r="V268" s="526"/>
      <c r="W268" s="526"/>
      <c r="Y268" s="526"/>
      <c r="Z268" s="526"/>
    </row>
    <row r="269" spans="1:26" x14ac:dyDescent="0.2">
      <c r="A269" s="526" t="s">
        <v>4028</v>
      </c>
      <c r="B269" s="526" t="s">
        <v>3844</v>
      </c>
      <c r="V269" s="526"/>
      <c r="W269" s="526"/>
      <c r="Y269" s="526"/>
      <c r="Z269" s="526"/>
    </row>
    <row r="270" spans="1:26" x14ac:dyDescent="0.2">
      <c r="A270" s="526" t="s">
        <v>4029</v>
      </c>
      <c r="B270" s="526" t="s">
        <v>3846</v>
      </c>
      <c r="V270" s="526"/>
      <c r="W270" s="526"/>
      <c r="Y270" s="526"/>
      <c r="Z270" s="526"/>
    </row>
    <row r="271" spans="1:26" x14ac:dyDescent="0.2">
      <c r="A271" s="526" t="s">
        <v>4030</v>
      </c>
      <c r="B271" s="526" t="s">
        <v>3848</v>
      </c>
      <c r="V271" s="526"/>
      <c r="W271" s="526"/>
      <c r="Y271" s="526"/>
      <c r="Z271" s="526"/>
    </row>
    <row r="272" spans="1:26" x14ac:dyDescent="0.2">
      <c r="A272" s="526" t="s">
        <v>4031</v>
      </c>
      <c r="B272" s="526" t="s">
        <v>3850</v>
      </c>
      <c r="V272" s="526"/>
      <c r="W272" s="526"/>
      <c r="Y272" s="526"/>
      <c r="Z272" s="526"/>
    </row>
    <row r="273" spans="1:26" x14ac:dyDescent="0.2">
      <c r="A273" s="526" t="s">
        <v>4032</v>
      </c>
      <c r="B273" s="526" t="s">
        <v>3852</v>
      </c>
      <c r="V273" s="526"/>
      <c r="W273" s="526"/>
      <c r="Y273" s="526"/>
      <c r="Z273" s="526"/>
    </row>
    <row r="274" spans="1:26" x14ac:dyDescent="0.2">
      <c r="A274" s="526" t="s">
        <v>4033</v>
      </c>
      <c r="B274" s="526" t="s">
        <v>3854</v>
      </c>
      <c r="V274" s="526"/>
      <c r="W274" s="526"/>
      <c r="Y274" s="526"/>
      <c r="Z274" s="526"/>
    </row>
    <row r="275" spans="1:26" x14ac:dyDescent="0.2">
      <c r="A275" s="526" t="s">
        <v>4034</v>
      </c>
      <c r="B275" s="526" t="s">
        <v>3858</v>
      </c>
      <c r="V275" s="526"/>
      <c r="W275" s="526"/>
      <c r="Y275" s="526"/>
      <c r="Z275" s="526"/>
    </row>
    <row r="276" spans="1:26" x14ac:dyDescent="0.2">
      <c r="A276" s="526" t="s">
        <v>4035</v>
      </c>
      <c r="B276" s="526" t="s">
        <v>3860</v>
      </c>
      <c r="V276" s="526"/>
      <c r="W276" s="526"/>
      <c r="Y276" s="526"/>
      <c r="Z276" s="526"/>
    </row>
    <row r="277" spans="1:26" x14ac:dyDescent="0.2">
      <c r="A277" s="526" t="s">
        <v>4036</v>
      </c>
      <c r="B277" s="526" t="s">
        <v>3862</v>
      </c>
      <c r="V277" s="526"/>
      <c r="W277" s="526"/>
      <c r="Y277" s="526"/>
      <c r="Z277" s="526"/>
    </row>
    <row r="278" spans="1:26" x14ac:dyDescent="0.2">
      <c r="A278" s="526" t="s">
        <v>4037</v>
      </c>
      <c r="B278" s="526" t="s">
        <v>3864</v>
      </c>
      <c r="V278" s="526"/>
      <c r="W278" s="526"/>
      <c r="Y278" s="526"/>
      <c r="Z278" s="526"/>
    </row>
    <row r="279" spans="1:26" x14ac:dyDescent="0.2">
      <c r="A279" s="526" t="s">
        <v>4038</v>
      </c>
      <c r="B279" s="526" t="s">
        <v>3866</v>
      </c>
      <c r="V279" s="526"/>
      <c r="W279" s="526"/>
      <c r="Y279" s="526"/>
      <c r="Z279" s="526"/>
    </row>
    <row r="280" spans="1:26" x14ac:dyDescent="0.2">
      <c r="A280" s="526" t="s">
        <v>4039</v>
      </c>
      <c r="B280" s="526" t="s">
        <v>3868</v>
      </c>
      <c r="V280" s="526"/>
      <c r="W280" s="526"/>
      <c r="Y280" s="526"/>
      <c r="Z280" s="526"/>
    </row>
    <row r="281" spans="1:26" x14ac:dyDescent="0.2">
      <c r="A281" s="526" t="s">
        <v>4040</v>
      </c>
      <c r="B281" s="526" t="s">
        <v>3870</v>
      </c>
      <c r="V281" s="526"/>
      <c r="W281" s="526"/>
      <c r="Y281" s="526"/>
      <c r="Z281" s="526"/>
    </row>
    <row r="282" spans="1:26" x14ac:dyDescent="0.2">
      <c r="A282" s="526" t="s">
        <v>4041</v>
      </c>
      <c r="B282" s="526" t="s">
        <v>3872</v>
      </c>
      <c r="V282" s="526"/>
      <c r="W282" s="526"/>
      <c r="Y282" s="526"/>
      <c r="Z282" s="526"/>
    </row>
    <row r="283" spans="1:26" x14ac:dyDescent="0.2">
      <c r="A283" s="526" t="s">
        <v>4042</v>
      </c>
      <c r="B283" s="526" t="s">
        <v>3874</v>
      </c>
      <c r="V283" s="526"/>
      <c r="W283" s="526"/>
      <c r="Y283" s="526"/>
      <c r="Z283" s="526"/>
    </row>
    <row r="284" spans="1:26" x14ac:dyDescent="0.2">
      <c r="A284" s="526" t="s">
        <v>4043</v>
      </c>
      <c r="B284" s="526" t="s">
        <v>3876</v>
      </c>
      <c r="V284" s="526"/>
      <c r="W284" s="526"/>
      <c r="Y284" s="526"/>
      <c r="Z284" s="526"/>
    </row>
    <row r="285" spans="1:26" x14ac:dyDescent="0.2">
      <c r="A285" s="526" t="s">
        <v>4044</v>
      </c>
      <c r="B285" s="526" t="s">
        <v>3878</v>
      </c>
      <c r="V285" s="526"/>
      <c r="W285" s="526"/>
      <c r="Y285" s="526"/>
      <c r="Z285" s="526"/>
    </row>
    <row r="286" spans="1:26" x14ac:dyDescent="0.2">
      <c r="A286" s="526" t="s">
        <v>4045</v>
      </c>
      <c r="B286" s="526" t="s">
        <v>3880</v>
      </c>
      <c r="V286" s="526"/>
      <c r="W286" s="526"/>
      <c r="Y286" s="526"/>
      <c r="Z286" s="526"/>
    </row>
    <row r="287" spans="1:26" x14ac:dyDescent="0.2">
      <c r="A287" s="526" t="s">
        <v>4046</v>
      </c>
      <c r="B287" s="526" t="s">
        <v>3740</v>
      </c>
      <c r="V287" s="526"/>
      <c r="W287" s="526"/>
      <c r="Y287" s="526"/>
      <c r="Z287" s="526"/>
    </row>
    <row r="288" spans="1:26" x14ac:dyDescent="0.2">
      <c r="A288" s="526" t="s">
        <v>4047</v>
      </c>
      <c r="B288" s="526" t="s">
        <v>3883</v>
      </c>
      <c r="V288" s="526"/>
      <c r="W288" s="526"/>
      <c r="Y288" s="526"/>
      <c r="Z288" s="526"/>
    </row>
    <row r="289" spans="1:26" x14ac:dyDescent="0.2">
      <c r="A289" s="526" t="s">
        <v>4048</v>
      </c>
      <c r="B289" s="526" t="s">
        <v>3885</v>
      </c>
      <c r="V289" s="526"/>
      <c r="W289" s="526"/>
      <c r="Y289" s="526"/>
      <c r="Z289" s="526"/>
    </row>
    <row r="290" spans="1:26" x14ac:dyDescent="0.2">
      <c r="A290" s="526" t="s">
        <v>4049</v>
      </c>
      <c r="B290" s="526" t="s">
        <v>3887</v>
      </c>
      <c r="V290" s="526"/>
      <c r="W290" s="526"/>
      <c r="Y290" s="526"/>
      <c r="Z290" s="526"/>
    </row>
    <row r="291" spans="1:26" x14ac:dyDescent="0.2">
      <c r="A291" s="526" t="s">
        <v>4050</v>
      </c>
      <c r="B291" s="526" t="s">
        <v>3889</v>
      </c>
      <c r="V291" s="526"/>
      <c r="W291" s="526"/>
      <c r="Y291" s="526"/>
      <c r="Z291" s="526"/>
    </row>
    <row r="292" spans="1:26" x14ac:dyDescent="0.2">
      <c r="A292" s="526" t="s">
        <v>4051</v>
      </c>
      <c r="B292" s="526" t="s">
        <v>3891</v>
      </c>
      <c r="V292" s="526"/>
      <c r="W292" s="526"/>
      <c r="Y292" s="526"/>
      <c r="Z292" s="526"/>
    </row>
    <row r="293" spans="1:26" x14ac:dyDescent="0.2">
      <c r="A293" s="526" t="s">
        <v>4052</v>
      </c>
      <c r="B293" s="526" t="s">
        <v>4053</v>
      </c>
      <c r="V293" s="526"/>
      <c r="W293" s="526"/>
      <c r="Y293" s="526"/>
      <c r="Z293" s="526"/>
    </row>
    <row r="294" spans="1:26" x14ac:dyDescent="0.2">
      <c r="A294" s="526" t="s">
        <v>4054</v>
      </c>
      <c r="B294" s="526" t="s">
        <v>3895</v>
      </c>
      <c r="V294" s="526"/>
      <c r="W294" s="526"/>
      <c r="Y294" s="526"/>
      <c r="Z294" s="526"/>
    </row>
    <row r="295" spans="1:26" x14ac:dyDescent="0.2">
      <c r="A295" s="526" t="s">
        <v>4055</v>
      </c>
      <c r="B295" s="526" t="s">
        <v>3897</v>
      </c>
      <c r="V295" s="526"/>
      <c r="W295" s="526"/>
      <c r="Y295" s="526"/>
      <c r="Z295" s="526"/>
    </row>
    <row r="296" spans="1:26" x14ac:dyDescent="0.2">
      <c r="A296" s="526" t="s">
        <v>4056</v>
      </c>
      <c r="B296" s="526" t="s">
        <v>3899</v>
      </c>
      <c r="V296" s="526"/>
      <c r="W296" s="526"/>
      <c r="Y296" s="526"/>
      <c r="Z296" s="526"/>
    </row>
    <row r="297" spans="1:26" x14ac:dyDescent="0.2">
      <c r="A297" s="526" t="s">
        <v>4057</v>
      </c>
      <c r="B297" s="526" t="s">
        <v>3699</v>
      </c>
      <c r="V297" s="526"/>
      <c r="W297" s="526"/>
      <c r="Y297" s="526"/>
      <c r="Z297" s="526"/>
    </row>
    <row r="298" spans="1:26" x14ac:dyDescent="0.2">
      <c r="A298" s="526" t="s">
        <v>4058</v>
      </c>
      <c r="B298" s="526" t="s">
        <v>3694</v>
      </c>
      <c r="V298" s="526"/>
      <c r="W298" s="526"/>
      <c r="Y298" s="526"/>
      <c r="Z298" s="526"/>
    </row>
    <row r="299" spans="1:26" x14ac:dyDescent="0.2">
      <c r="A299" s="526" t="s">
        <v>4059</v>
      </c>
      <c r="B299" s="526" t="s">
        <v>1223</v>
      </c>
      <c r="V299" s="526"/>
      <c r="W299" s="526"/>
      <c r="Y299" s="526"/>
      <c r="Z299" s="526"/>
    </row>
    <row r="300" spans="1:26" x14ac:dyDescent="0.2">
      <c r="A300" s="526" t="s">
        <v>4060</v>
      </c>
      <c r="B300" s="526" t="s">
        <v>3904</v>
      </c>
      <c r="V300" s="526"/>
      <c r="W300" s="526"/>
      <c r="Y300" s="526"/>
      <c r="Z300" s="526"/>
    </row>
    <row r="301" spans="1:26" x14ac:dyDescent="0.2">
      <c r="A301" s="526" t="s">
        <v>4061</v>
      </c>
      <c r="B301" s="526" t="s">
        <v>3906</v>
      </c>
      <c r="V301" s="526"/>
      <c r="W301" s="526"/>
      <c r="Y301" s="526"/>
      <c r="Z301" s="526"/>
    </row>
    <row r="302" spans="1:26" x14ac:dyDescent="0.2">
      <c r="A302" s="526" t="s">
        <v>4062</v>
      </c>
      <c r="B302" s="526" t="s">
        <v>3908</v>
      </c>
      <c r="V302" s="526"/>
      <c r="W302" s="526"/>
      <c r="Y302" s="526"/>
      <c r="Z302" s="526"/>
    </row>
    <row r="303" spans="1:26" x14ac:dyDescent="0.2">
      <c r="A303" s="526" t="s">
        <v>4063</v>
      </c>
      <c r="B303" s="526" t="s">
        <v>3910</v>
      </c>
      <c r="V303" s="526"/>
      <c r="W303" s="526"/>
      <c r="Y303" s="526"/>
      <c r="Z303" s="526"/>
    </row>
    <row r="304" spans="1:26" x14ac:dyDescent="0.2">
      <c r="A304" s="526" t="s">
        <v>4064</v>
      </c>
      <c r="B304" s="526" t="s">
        <v>3912</v>
      </c>
      <c r="V304" s="526"/>
      <c r="W304" s="526"/>
      <c r="Y304" s="526"/>
      <c r="Z304" s="526"/>
    </row>
    <row r="305" spans="1:26" x14ac:dyDescent="0.2">
      <c r="A305" s="526" t="s">
        <v>4065</v>
      </c>
      <c r="B305" s="526" t="s">
        <v>3914</v>
      </c>
      <c r="V305" s="526"/>
      <c r="W305" s="526"/>
      <c r="Y305" s="526"/>
      <c r="Z305" s="526"/>
    </row>
    <row r="306" spans="1:26" x14ac:dyDescent="0.2">
      <c r="A306" s="526" t="s">
        <v>4066</v>
      </c>
      <c r="B306" s="526" t="s">
        <v>3916</v>
      </c>
      <c r="V306" s="526"/>
      <c r="W306" s="526"/>
      <c r="Y306" s="526"/>
      <c r="Z306" s="526"/>
    </row>
    <row r="307" spans="1:26" x14ac:dyDescent="0.2">
      <c r="A307" s="526" t="s">
        <v>4067</v>
      </c>
      <c r="B307" s="526" t="s">
        <v>3707</v>
      </c>
      <c r="V307" s="526"/>
      <c r="W307" s="526"/>
      <c r="Y307" s="526"/>
      <c r="Z307" s="526"/>
    </row>
    <row r="308" spans="1:26" x14ac:dyDescent="0.2">
      <c r="A308" s="526" t="s">
        <v>4068</v>
      </c>
      <c r="B308" s="526" t="s">
        <v>3919</v>
      </c>
      <c r="V308" s="526"/>
      <c r="W308" s="526"/>
      <c r="Y308" s="526"/>
      <c r="Z308" s="526"/>
    </row>
    <row r="309" spans="1:26" x14ac:dyDescent="0.2">
      <c r="A309" s="526" t="s">
        <v>4069</v>
      </c>
      <c r="B309" s="526" t="s">
        <v>3710</v>
      </c>
      <c r="V309" s="526"/>
      <c r="W309" s="526"/>
      <c r="Y309" s="526"/>
      <c r="Z309" s="526"/>
    </row>
    <row r="310" spans="1:26" x14ac:dyDescent="0.2">
      <c r="A310" s="526" t="s">
        <v>4070</v>
      </c>
      <c r="B310" s="526" t="s">
        <v>3722</v>
      </c>
      <c r="V310" s="526"/>
      <c r="W310" s="526"/>
      <c r="Y310" s="526"/>
      <c r="Z310" s="526"/>
    </row>
    <row r="311" spans="1:26" x14ac:dyDescent="0.2">
      <c r="A311" s="526" t="s">
        <v>4071</v>
      </c>
      <c r="B311" s="526" t="s">
        <v>3696</v>
      </c>
      <c r="V311" s="526"/>
      <c r="W311" s="526"/>
      <c r="Y311" s="526"/>
      <c r="Z311" s="526"/>
    </row>
    <row r="312" spans="1:26" x14ac:dyDescent="0.2">
      <c r="A312" s="526" t="s">
        <v>4072</v>
      </c>
      <c r="B312" s="526" t="s">
        <v>3924</v>
      </c>
      <c r="V312" s="526"/>
      <c r="W312" s="526"/>
      <c r="Y312" s="526"/>
      <c r="Z312" s="526"/>
    </row>
    <row r="313" spans="1:26" x14ac:dyDescent="0.2">
      <c r="A313" s="526" t="s">
        <v>4073</v>
      </c>
      <c r="B313" s="526" t="s">
        <v>3926</v>
      </c>
      <c r="V313" s="526"/>
      <c r="W313" s="526"/>
      <c r="Y313" s="526"/>
      <c r="Z313" s="526"/>
    </row>
    <row r="314" spans="1:26" x14ac:dyDescent="0.2">
      <c r="A314" s="526" t="s">
        <v>4074</v>
      </c>
      <c r="B314" s="526" t="s">
        <v>3928</v>
      </c>
      <c r="V314" s="526"/>
      <c r="W314" s="526"/>
      <c r="Y314" s="526"/>
      <c r="Z314" s="526"/>
    </row>
    <row r="315" spans="1:26" x14ac:dyDescent="0.2">
      <c r="A315" s="526" t="s">
        <v>4075</v>
      </c>
      <c r="B315" s="526" t="s">
        <v>3943</v>
      </c>
      <c r="V315" s="526"/>
      <c r="W315" s="526"/>
      <c r="Y315" s="526"/>
      <c r="Z315" s="526"/>
    </row>
    <row r="316" spans="1:26" x14ac:dyDescent="0.2">
      <c r="A316" s="526" t="s">
        <v>4076</v>
      </c>
      <c r="B316" s="526" t="s">
        <v>3945</v>
      </c>
      <c r="V316" s="526"/>
      <c r="W316" s="526"/>
      <c r="Y316" s="526"/>
      <c r="Z316" s="526"/>
    </row>
    <row r="317" spans="1:26" x14ac:dyDescent="0.2">
      <c r="A317" s="526" t="s">
        <v>4077</v>
      </c>
      <c r="B317" s="526" t="s">
        <v>3947</v>
      </c>
      <c r="V317" s="526"/>
      <c r="W317" s="526"/>
      <c r="Y317" s="526"/>
      <c r="Z317" s="526"/>
    </row>
    <row r="318" spans="1:26" x14ac:dyDescent="0.2">
      <c r="A318" s="526" t="s">
        <v>4078</v>
      </c>
      <c r="B318" s="526" t="s">
        <v>4079</v>
      </c>
      <c r="V318" s="526"/>
      <c r="W318" s="526"/>
      <c r="Y318" s="526"/>
      <c r="Z318" s="526"/>
    </row>
    <row r="319" spans="1:26" x14ac:dyDescent="0.2">
      <c r="A319" s="526" t="s">
        <v>4080</v>
      </c>
      <c r="B319" s="526" t="s">
        <v>4081</v>
      </c>
      <c r="V319" s="526"/>
      <c r="W319" s="526"/>
      <c r="Y319" s="526"/>
      <c r="Z319" s="526"/>
    </row>
    <row r="320" spans="1:26" x14ac:dyDescent="0.2">
      <c r="A320" s="526" t="s">
        <v>4082</v>
      </c>
      <c r="B320" s="526" t="s">
        <v>4083</v>
      </c>
      <c r="V320" s="526"/>
      <c r="W320" s="526"/>
      <c r="Y320" s="526"/>
      <c r="Z320" s="526"/>
    </row>
    <row r="321" spans="1:26" x14ac:dyDescent="0.2">
      <c r="A321" s="526" t="s">
        <v>4084</v>
      </c>
      <c r="B321" s="526" t="s">
        <v>4085</v>
      </c>
      <c r="V321" s="526"/>
      <c r="W321" s="526"/>
      <c r="Y321" s="526"/>
      <c r="Z321" s="526"/>
    </row>
    <row r="322" spans="1:26" x14ac:dyDescent="0.2">
      <c r="A322" s="526" t="s">
        <v>4086</v>
      </c>
      <c r="B322" s="526" t="s">
        <v>4087</v>
      </c>
      <c r="V322" s="526"/>
      <c r="W322" s="526"/>
      <c r="Y322" s="526"/>
      <c r="Z322" s="526"/>
    </row>
    <row r="323" spans="1:26" x14ac:dyDescent="0.2">
      <c r="A323" s="526" t="s">
        <v>4088</v>
      </c>
      <c r="B323" s="526" t="s">
        <v>4089</v>
      </c>
      <c r="V323" s="526"/>
      <c r="W323" s="526"/>
      <c r="Y323" s="526"/>
      <c r="Z323" s="526"/>
    </row>
    <row r="324" spans="1:26" x14ac:dyDescent="0.2">
      <c r="A324" s="526" t="s">
        <v>4090</v>
      </c>
      <c r="B324" s="526" t="s">
        <v>4091</v>
      </c>
      <c r="V324" s="526"/>
      <c r="W324" s="526"/>
      <c r="Y324" s="526"/>
      <c r="Z324" s="526"/>
    </row>
    <row r="325" spans="1:26" x14ac:dyDescent="0.2">
      <c r="A325" s="526" t="s">
        <v>4092</v>
      </c>
      <c r="B325" s="526" t="s">
        <v>4093</v>
      </c>
      <c r="V325" s="526"/>
      <c r="W325" s="526"/>
      <c r="Y325" s="526"/>
      <c r="Z325" s="526"/>
    </row>
    <row r="326" spans="1:26" x14ac:dyDescent="0.2">
      <c r="A326" s="526" t="s">
        <v>4094</v>
      </c>
      <c r="B326" s="526" t="s">
        <v>4095</v>
      </c>
      <c r="V326" s="526"/>
      <c r="W326" s="526"/>
      <c r="Y326" s="526"/>
      <c r="Z326" s="526"/>
    </row>
    <row r="327" spans="1:26" x14ac:dyDescent="0.2">
      <c r="A327" s="526" t="s">
        <v>4096</v>
      </c>
      <c r="B327" s="526" t="s">
        <v>4097</v>
      </c>
      <c r="V327" s="526"/>
      <c r="W327" s="526"/>
      <c r="Y327" s="526"/>
      <c r="Z327" s="526"/>
    </row>
    <row r="328" spans="1:26" x14ac:dyDescent="0.2">
      <c r="A328" s="526" t="s">
        <v>4098</v>
      </c>
      <c r="B328" s="526" t="s">
        <v>4099</v>
      </c>
      <c r="V328" s="526"/>
      <c r="W328" s="526"/>
      <c r="Y328" s="526"/>
      <c r="Z328" s="526"/>
    </row>
    <row r="329" spans="1:26" x14ac:dyDescent="0.2">
      <c r="A329" s="526" t="s">
        <v>4100</v>
      </c>
      <c r="B329" s="526" t="s">
        <v>4101</v>
      </c>
      <c r="V329" s="526"/>
      <c r="W329" s="526"/>
      <c r="Y329" s="526"/>
      <c r="Z329" s="526"/>
    </row>
    <row r="330" spans="1:26" x14ac:dyDescent="0.2">
      <c r="A330" s="526" t="s">
        <v>4102</v>
      </c>
      <c r="B330" s="526" t="s">
        <v>4103</v>
      </c>
      <c r="V330" s="526"/>
      <c r="W330" s="526"/>
      <c r="Y330" s="526"/>
      <c r="Z330" s="526"/>
    </row>
    <row r="331" spans="1:26" x14ac:dyDescent="0.2">
      <c r="A331" s="526" t="s">
        <v>4104</v>
      </c>
      <c r="B331" s="526" t="s">
        <v>4105</v>
      </c>
      <c r="V331" s="526"/>
      <c r="W331" s="526"/>
      <c r="Y331" s="526"/>
      <c r="Z331" s="526"/>
    </row>
    <row r="332" spans="1:26" x14ac:dyDescent="0.2">
      <c r="A332" s="526" t="s">
        <v>4106</v>
      </c>
      <c r="B332" s="526" t="s">
        <v>4107</v>
      </c>
      <c r="V332" s="526"/>
      <c r="W332" s="526"/>
      <c r="Y332" s="526"/>
      <c r="Z332" s="526"/>
    </row>
    <row r="333" spans="1:26" x14ac:dyDescent="0.2">
      <c r="A333" s="526" t="s">
        <v>4108</v>
      </c>
      <c r="B333" s="526" t="s">
        <v>4109</v>
      </c>
      <c r="V333" s="526"/>
      <c r="W333" s="526"/>
      <c r="Y333" s="526"/>
      <c r="Z333" s="526"/>
    </row>
    <row r="334" spans="1:26" x14ac:dyDescent="0.2">
      <c r="A334" s="526" t="s">
        <v>4110</v>
      </c>
      <c r="B334" s="526" t="s">
        <v>4111</v>
      </c>
      <c r="V334" s="526"/>
      <c r="W334" s="526"/>
      <c r="Y334" s="526"/>
      <c r="Z334" s="526"/>
    </row>
    <row r="335" spans="1:26" x14ac:dyDescent="0.2">
      <c r="A335" s="526" t="s">
        <v>4112</v>
      </c>
      <c r="B335" s="526" t="s">
        <v>4113</v>
      </c>
      <c r="V335" s="526"/>
      <c r="W335" s="526"/>
      <c r="Y335" s="526"/>
      <c r="Z335" s="526"/>
    </row>
    <row r="336" spans="1:26" x14ac:dyDescent="0.2">
      <c r="A336" s="526" t="s">
        <v>4114</v>
      </c>
      <c r="B336" s="526" t="s">
        <v>4115</v>
      </c>
      <c r="V336" s="526"/>
      <c r="W336" s="526"/>
      <c r="Y336" s="526"/>
      <c r="Z336" s="526"/>
    </row>
    <row r="337" spans="1:26" x14ac:dyDescent="0.2">
      <c r="A337" s="526" t="s">
        <v>4116</v>
      </c>
      <c r="B337" s="526" t="s">
        <v>4117</v>
      </c>
      <c r="V337" s="526"/>
      <c r="W337" s="526"/>
      <c r="Y337" s="526"/>
      <c r="Z337" s="526"/>
    </row>
    <row r="338" spans="1:26" x14ac:dyDescent="0.2">
      <c r="A338" s="526" t="s">
        <v>4118</v>
      </c>
      <c r="B338" s="526" t="s">
        <v>4119</v>
      </c>
      <c r="V338" s="526"/>
      <c r="W338" s="526"/>
      <c r="Y338" s="526"/>
      <c r="Z338" s="526"/>
    </row>
    <row r="339" spans="1:26" x14ac:dyDescent="0.2">
      <c r="A339" s="526" t="s">
        <v>4120</v>
      </c>
      <c r="B339" s="526" t="s">
        <v>4121</v>
      </c>
      <c r="V339" s="526"/>
      <c r="W339" s="526"/>
      <c r="Y339" s="526"/>
      <c r="Z339" s="526"/>
    </row>
    <row r="340" spans="1:26" x14ac:dyDescent="0.2">
      <c r="A340" s="526" t="s">
        <v>4122</v>
      </c>
      <c r="B340" s="526" t="s">
        <v>4123</v>
      </c>
      <c r="V340" s="526"/>
      <c r="W340" s="526"/>
      <c r="Y340" s="526"/>
      <c r="Z340" s="526"/>
    </row>
    <row r="341" spans="1:26" x14ac:dyDescent="0.2">
      <c r="A341" s="526" t="s">
        <v>4124</v>
      </c>
      <c r="B341" s="526" t="s">
        <v>4125</v>
      </c>
      <c r="V341" s="526"/>
      <c r="W341" s="526"/>
      <c r="Y341" s="526"/>
      <c r="Z341" s="526"/>
    </row>
    <row r="342" spans="1:26" x14ac:dyDescent="0.2">
      <c r="A342" s="526" t="s">
        <v>4126</v>
      </c>
      <c r="B342" s="526" t="s">
        <v>4127</v>
      </c>
      <c r="V342" s="526"/>
      <c r="W342" s="526"/>
      <c r="Y342" s="526"/>
      <c r="Z342" s="526"/>
    </row>
    <row r="343" spans="1:26" x14ac:dyDescent="0.2">
      <c r="A343" s="526" t="s">
        <v>4128</v>
      </c>
      <c r="B343" s="526" t="s">
        <v>4129</v>
      </c>
      <c r="V343" s="526"/>
      <c r="W343" s="526"/>
      <c r="Y343" s="526"/>
      <c r="Z343" s="526"/>
    </row>
    <row r="344" spans="1:26" x14ac:dyDescent="0.2">
      <c r="A344" s="526" t="s">
        <v>4130</v>
      </c>
      <c r="B344" s="526" t="s">
        <v>4131</v>
      </c>
      <c r="V344" s="526"/>
      <c r="W344" s="526"/>
      <c r="Y344" s="526"/>
      <c r="Z344" s="526"/>
    </row>
    <row r="345" spans="1:26" x14ac:dyDescent="0.2">
      <c r="A345" s="526" t="s">
        <v>4132</v>
      </c>
      <c r="B345" s="526" t="s">
        <v>4133</v>
      </c>
      <c r="V345" s="526"/>
      <c r="W345" s="526"/>
      <c r="Y345" s="526"/>
      <c r="Z345" s="526"/>
    </row>
    <row r="346" spans="1:26" x14ac:dyDescent="0.2">
      <c r="A346" s="526" t="s">
        <v>4134</v>
      </c>
      <c r="B346" s="526" t="s">
        <v>4135</v>
      </c>
      <c r="V346" s="526"/>
      <c r="W346" s="526"/>
      <c r="Y346" s="526"/>
      <c r="Z346" s="526"/>
    </row>
    <row r="347" spans="1:26" x14ac:dyDescent="0.2">
      <c r="A347" s="526" t="s">
        <v>4136</v>
      </c>
      <c r="B347" s="526" t="s">
        <v>4137</v>
      </c>
      <c r="V347" s="526"/>
      <c r="W347" s="526"/>
      <c r="Y347" s="526"/>
      <c r="Z347" s="526"/>
    </row>
    <row r="348" spans="1:26" x14ac:dyDescent="0.2">
      <c r="A348" s="526" t="s">
        <v>4138</v>
      </c>
      <c r="B348" s="526" t="s">
        <v>4139</v>
      </c>
      <c r="V348" s="526"/>
      <c r="W348" s="526"/>
      <c r="Y348" s="526"/>
      <c r="Z348" s="526"/>
    </row>
    <row r="349" spans="1:26" x14ac:dyDescent="0.2">
      <c r="A349" s="526" t="s">
        <v>4140</v>
      </c>
      <c r="B349" s="526" t="s">
        <v>4141</v>
      </c>
      <c r="V349" s="526"/>
      <c r="W349" s="526"/>
      <c r="Y349" s="526"/>
      <c r="Z349" s="526"/>
    </row>
    <row r="350" spans="1:26" x14ac:dyDescent="0.2">
      <c r="A350" s="526" t="s">
        <v>4142</v>
      </c>
      <c r="B350" s="526" t="s">
        <v>4143</v>
      </c>
      <c r="V350" s="526"/>
      <c r="W350" s="526"/>
      <c r="Y350" s="526"/>
      <c r="Z350" s="526"/>
    </row>
    <row r="351" spans="1:26" x14ac:dyDescent="0.2">
      <c r="A351" s="526" t="s">
        <v>4144</v>
      </c>
      <c r="B351" s="526" t="s">
        <v>4145</v>
      </c>
      <c r="V351" s="526"/>
      <c r="W351" s="526"/>
      <c r="Y351" s="526"/>
      <c r="Z351" s="526"/>
    </row>
    <row r="352" spans="1:26" x14ac:dyDescent="0.2">
      <c r="A352" s="526" t="s">
        <v>4146</v>
      </c>
      <c r="B352" s="526" t="s">
        <v>4147</v>
      </c>
      <c r="V352" s="526"/>
      <c r="W352" s="526"/>
      <c r="Y352" s="526"/>
      <c r="Z352" s="526"/>
    </row>
    <row r="353" spans="1:26" x14ac:dyDescent="0.2">
      <c r="A353" s="526" t="s">
        <v>4148</v>
      </c>
      <c r="B353" s="526" t="s">
        <v>4149</v>
      </c>
      <c r="V353" s="526"/>
      <c r="W353" s="526"/>
      <c r="Y353" s="526"/>
      <c r="Z353" s="526"/>
    </row>
    <row r="354" spans="1:26" x14ac:dyDescent="0.2">
      <c r="A354" s="526" t="s">
        <v>4150</v>
      </c>
      <c r="B354" s="526" t="s">
        <v>4151</v>
      </c>
      <c r="V354" s="526"/>
      <c r="W354" s="526"/>
      <c r="Y354" s="526"/>
      <c r="Z354" s="526"/>
    </row>
    <row r="355" spans="1:26" x14ac:dyDescent="0.2">
      <c r="A355" s="526" t="s">
        <v>4152</v>
      </c>
      <c r="B355" s="526" t="s">
        <v>4153</v>
      </c>
      <c r="V355" s="526"/>
      <c r="W355" s="526"/>
      <c r="Y355" s="526"/>
      <c r="Z355" s="526"/>
    </row>
    <row r="356" spans="1:26" x14ac:dyDescent="0.2">
      <c r="A356" s="526" t="s">
        <v>4154</v>
      </c>
      <c r="B356" s="526" t="s">
        <v>4155</v>
      </c>
      <c r="V356" s="526"/>
      <c r="W356" s="526"/>
      <c r="Y356" s="526"/>
      <c r="Z356" s="526"/>
    </row>
    <row r="357" spans="1:26" x14ac:dyDescent="0.2">
      <c r="A357" s="526" t="s">
        <v>4156</v>
      </c>
      <c r="B357" s="526" t="s">
        <v>4157</v>
      </c>
      <c r="V357" s="526"/>
      <c r="W357" s="526"/>
      <c r="Y357" s="526"/>
      <c r="Z357" s="526"/>
    </row>
    <row r="358" spans="1:26" x14ac:dyDescent="0.2">
      <c r="A358" s="526" t="s">
        <v>4158</v>
      </c>
      <c r="B358" s="526" t="s">
        <v>4159</v>
      </c>
      <c r="V358" s="526"/>
      <c r="W358" s="526"/>
      <c r="Y358" s="526"/>
      <c r="Z358" s="526"/>
    </row>
    <row r="359" spans="1:26" x14ac:dyDescent="0.2">
      <c r="A359" s="526" t="s">
        <v>4160</v>
      </c>
      <c r="B359" s="526" t="s">
        <v>4161</v>
      </c>
      <c r="V359" s="526"/>
      <c r="W359" s="526"/>
      <c r="Y359" s="526"/>
      <c r="Z359" s="526"/>
    </row>
    <row r="360" spans="1:26" x14ac:dyDescent="0.2">
      <c r="A360" s="526" t="s">
        <v>4162</v>
      </c>
      <c r="B360" s="526" t="s">
        <v>4163</v>
      </c>
      <c r="V360" s="526"/>
      <c r="W360" s="526"/>
      <c r="Y360" s="526"/>
      <c r="Z360" s="526"/>
    </row>
    <row r="361" spans="1:26" x14ac:dyDescent="0.2">
      <c r="A361" s="526" t="s">
        <v>4164</v>
      </c>
      <c r="B361" s="526" t="s">
        <v>4165</v>
      </c>
      <c r="V361" s="526"/>
      <c r="W361" s="526"/>
      <c r="Y361" s="526"/>
      <c r="Z361" s="526"/>
    </row>
    <row r="362" spans="1:26" x14ac:dyDescent="0.2">
      <c r="A362" s="526" t="s">
        <v>4166</v>
      </c>
      <c r="B362" s="526" t="s">
        <v>4167</v>
      </c>
      <c r="V362" s="526"/>
      <c r="W362" s="526"/>
      <c r="Y362" s="526"/>
      <c r="Z362" s="526"/>
    </row>
    <row r="363" spans="1:26" x14ac:dyDescent="0.2">
      <c r="A363" s="526" t="s">
        <v>4168</v>
      </c>
      <c r="B363" s="526" t="s">
        <v>4169</v>
      </c>
      <c r="V363" s="526"/>
      <c r="W363" s="526"/>
      <c r="Y363" s="526"/>
      <c r="Z363" s="526"/>
    </row>
    <row r="364" spans="1:26" x14ac:dyDescent="0.2">
      <c r="A364" s="526" t="s">
        <v>4170</v>
      </c>
      <c r="B364" s="526" t="s">
        <v>4171</v>
      </c>
      <c r="V364" s="526"/>
      <c r="W364" s="526"/>
      <c r="Y364" s="526"/>
      <c r="Z364" s="526"/>
    </row>
    <row r="365" spans="1:26" x14ac:dyDescent="0.2">
      <c r="A365" s="526" t="s">
        <v>4172</v>
      </c>
      <c r="B365" s="526" t="s">
        <v>4173</v>
      </c>
      <c r="V365" s="526"/>
      <c r="W365" s="526"/>
      <c r="Y365" s="526"/>
      <c r="Z365" s="526"/>
    </row>
    <row r="366" spans="1:26" x14ac:dyDescent="0.2">
      <c r="A366" s="526" t="s">
        <v>4174</v>
      </c>
      <c r="B366" s="526" t="s">
        <v>4175</v>
      </c>
      <c r="V366" s="526"/>
      <c r="W366" s="526"/>
      <c r="Y366" s="526"/>
      <c r="Z366" s="526"/>
    </row>
    <row r="367" spans="1:26" x14ac:dyDescent="0.2">
      <c r="A367" s="526" t="s">
        <v>4176</v>
      </c>
      <c r="B367" s="526" t="s">
        <v>4177</v>
      </c>
      <c r="V367" s="526"/>
      <c r="W367" s="526"/>
      <c r="Y367" s="526"/>
      <c r="Z367" s="526"/>
    </row>
    <row r="368" spans="1:26" x14ac:dyDescent="0.2">
      <c r="A368" s="526" t="s">
        <v>4178</v>
      </c>
      <c r="B368" s="526" t="s">
        <v>4179</v>
      </c>
      <c r="V368" s="526"/>
      <c r="W368" s="526"/>
      <c r="Y368" s="526"/>
      <c r="Z368" s="526"/>
    </row>
    <row r="369" spans="1:26" x14ac:dyDescent="0.2">
      <c r="A369" s="526" t="s">
        <v>4180</v>
      </c>
      <c r="B369" s="526" t="s">
        <v>4181</v>
      </c>
      <c r="V369" s="526"/>
      <c r="W369" s="526"/>
      <c r="Y369" s="526"/>
      <c r="Z369" s="526"/>
    </row>
    <row r="370" spans="1:26" x14ac:dyDescent="0.2">
      <c r="A370" s="526" t="s">
        <v>4182</v>
      </c>
      <c r="B370" s="526" t="s">
        <v>4183</v>
      </c>
      <c r="V370" s="526"/>
      <c r="W370" s="526"/>
      <c r="Y370" s="526"/>
      <c r="Z370" s="526"/>
    </row>
    <row r="371" spans="1:26" x14ac:dyDescent="0.2">
      <c r="A371" s="526" t="s">
        <v>4184</v>
      </c>
      <c r="B371" s="526" t="s">
        <v>4185</v>
      </c>
      <c r="V371" s="526"/>
      <c r="W371" s="526"/>
      <c r="Y371" s="526"/>
      <c r="Z371" s="526"/>
    </row>
    <row r="372" spans="1:26" x14ac:dyDescent="0.2">
      <c r="A372" s="526" t="s">
        <v>4186</v>
      </c>
      <c r="B372" s="526" t="s">
        <v>4187</v>
      </c>
      <c r="V372" s="526"/>
      <c r="W372" s="526"/>
      <c r="Y372" s="526"/>
      <c r="Z372" s="526"/>
    </row>
    <row r="373" spans="1:26" x14ac:dyDescent="0.2">
      <c r="A373" s="526" t="s">
        <v>4188</v>
      </c>
      <c r="B373" s="526" t="s">
        <v>4189</v>
      </c>
      <c r="V373" s="526"/>
      <c r="W373" s="526"/>
      <c r="Y373" s="526"/>
      <c r="Z373" s="526"/>
    </row>
    <row r="374" spans="1:26" x14ac:dyDescent="0.2">
      <c r="A374" s="526" t="s">
        <v>4190</v>
      </c>
      <c r="B374" s="526" t="s">
        <v>4191</v>
      </c>
      <c r="V374" s="526"/>
      <c r="W374" s="526"/>
      <c r="Y374" s="526"/>
      <c r="Z374" s="526"/>
    </row>
    <row r="375" spans="1:26" x14ac:dyDescent="0.2">
      <c r="A375" s="526" t="s">
        <v>4192</v>
      </c>
      <c r="B375" s="526" t="s">
        <v>4193</v>
      </c>
      <c r="V375" s="526"/>
      <c r="W375" s="526"/>
      <c r="Y375" s="526"/>
      <c r="Z375" s="526"/>
    </row>
    <row r="376" spans="1:26" x14ac:dyDescent="0.2">
      <c r="A376" s="526" t="s">
        <v>4194</v>
      </c>
      <c r="B376" s="526" t="s">
        <v>4195</v>
      </c>
      <c r="V376" s="526"/>
      <c r="W376" s="526"/>
      <c r="Y376" s="526"/>
      <c r="Z376" s="526"/>
    </row>
    <row r="377" spans="1:26" x14ac:dyDescent="0.2">
      <c r="A377" s="526" t="s">
        <v>4196</v>
      </c>
      <c r="B377" s="526" t="s">
        <v>4197</v>
      </c>
      <c r="V377" s="526"/>
      <c r="W377" s="526"/>
      <c r="Y377" s="526"/>
      <c r="Z377" s="526"/>
    </row>
    <row r="378" spans="1:26" x14ac:dyDescent="0.2">
      <c r="A378" s="526" t="s">
        <v>4198</v>
      </c>
      <c r="B378" s="526" t="s">
        <v>4199</v>
      </c>
      <c r="V378" s="526"/>
      <c r="W378" s="526"/>
      <c r="Y378" s="526"/>
      <c r="Z378" s="526"/>
    </row>
    <row r="379" spans="1:26" x14ac:dyDescent="0.2">
      <c r="A379" s="526" t="s">
        <v>4200</v>
      </c>
      <c r="B379" s="526" t="s">
        <v>4201</v>
      </c>
      <c r="V379" s="526"/>
      <c r="W379" s="526"/>
      <c r="Y379" s="526"/>
      <c r="Z379" s="526"/>
    </row>
    <row r="380" spans="1:26" x14ac:dyDescent="0.2">
      <c r="A380" s="526" t="s">
        <v>4202</v>
      </c>
      <c r="B380" s="526" t="s">
        <v>4203</v>
      </c>
      <c r="V380" s="526"/>
      <c r="W380" s="526"/>
      <c r="Y380" s="526"/>
      <c r="Z380" s="526"/>
    </row>
    <row r="381" spans="1:26" x14ac:dyDescent="0.2">
      <c r="A381" s="526" t="s">
        <v>4204</v>
      </c>
      <c r="B381" s="526" t="s">
        <v>4205</v>
      </c>
      <c r="V381" s="526"/>
      <c r="W381" s="526"/>
      <c r="Y381" s="526"/>
      <c r="Z381" s="526"/>
    </row>
    <row r="382" spans="1:26" x14ac:dyDescent="0.2">
      <c r="A382" s="526" t="s">
        <v>4206</v>
      </c>
      <c r="B382" s="526" t="s">
        <v>4207</v>
      </c>
      <c r="V382" s="526"/>
      <c r="W382" s="526"/>
      <c r="Y382" s="526"/>
      <c r="Z382" s="526"/>
    </row>
    <row r="383" spans="1:26" x14ac:dyDescent="0.2">
      <c r="A383" s="526" t="s">
        <v>4208</v>
      </c>
      <c r="B383" s="526" t="s">
        <v>4209</v>
      </c>
      <c r="V383" s="526"/>
      <c r="W383" s="526"/>
      <c r="Y383" s="526"/>
      <c r="Z383" s="526"/>
    </row>
    <row r="384" spans="1:26" x14ac:dyDescent="0.2">
      <c r="A384" s="526" t="s">
        <v>4210</v>
      </c>
      <c r="B384" s="526" t="s">
        <v>4211</v>
      </c>
      <c r="V384" s="526"/>
      <c r="W384" s="526"/>
      <c r="Y384" s="526"/>
      <c r="Z384" s="526"/>
    </row>
    <row r="385" spans="1:26" x14ac:dyDescent="0.2">
      <c r="A385" s="526" t="s">
        <v>4212</v>
      </c>
      <c r="B385" s="526" t="s">
        <v>4213</v>
      </c>
      <c r="V385" s="526"/>
      <c r="W385" s="526"/>
      <c r="Y385" s="526"/>
      <c r="Z385" s="526"/>
    </row>
    <row r="386" spans="1:26" x14ac:dyDescent="0.2">
      <c r="A386" s="526" t="s">
        <v>4214</v>
      </c>
      <c r="B386" s="526" t="s">
        <v>4215</v>
      </c>
      <c r="V386" s="526"/>
      <c r="W386" s="526"/>
      <c r="Y386" s="526"/>
      <c r="Z386" s="526"/>
    </row>
    <row r="387" spans="1:26" x14ac:dyDescent="0.2">
      <c r="A387" s="526" t="s">
        <v>4216</v>
      </c>
      <c r="B387" s="526" t="s">
        <v>4217</v>
      </c>
      <c r="V387" s="526"/>
      <c r="W387" s="526"/>
      <c r="Y387" s="526"/>
      <c r="Z387" s="526"/>
    </row>
    <row r="388" spans="1:26" x14ac:dyDescent="0.2">
      <c r="A388" s="526" t="s">
        <v>4218</v>
      </c>
      <c r="B388" s="526" t="s">
        <v>4219</v>
      </c>
      <c r="V388" s="526"/>
      <c r="W388" s="526"/>
      <c r="Y388" s="526"/>
      <c r="Z388" s="526"/>
    </row>
    <row r="389" spans="1:26" x14ac:dyDescent="0.2">
      <c r="A389" s="526" t="s">
        <v>4220</v>
      </c>
      <c r="B389" s="526" t="s">
        <v>4221</v>
      </c>
      <c r="V389" s="526"/>
      <c r="W389" s="526"/>
      <c r="Y389" s="526"/>
      <c r="Z389" s="526"/>
    </row>
    <row r="390" spans="1:26" x14ac:dyDescent="0.2">
      <c r="A390" s="526" t="s">
        <v>4222</v>
      </c>
      <c r="B390" s="526" t="s">
        <v>4223</v>
      </c>
      <c r="V390" s="526"/>
      <c r="W390" s="526"/>
      <c r="Y390" s="526"/>
      <c r="Z390" s="526"/>
    </row>
    <row r="391" spans="1:26" x14ac:dyDescent="0.2">
      <c r="A391" s="526" t="s">
        <v>4224</v>
      </c>
      <c r="B391" s="526" t="s">
        <v>4225</v>
      </c>
      <c r="V391" s="526"/>
      <c r="W391" s="526"/>
      <c r="Y391" s="526"/>
      <c r="Z391" s="526"/>
    </row>
    <row r="392" spans="1:26" x14ac:dyDescent="0.2">
      <c r="A392" s="526" t="s">
        <v>4226</v>
      </c>
      <c r="B392" s="526" t="s">
        <v>4227</v>
      </c>
      <c r="V392" s="526"/>
      <c r="W392" s="526"/>
      <c r="Y392" s="526"/>
      <c r="Z392" s="526"/>
    </row>
    <row r="393" spans="1:26" x14ac:dyDescent="0.2">
      <c r="A393" s="526" t="s">
        <v>4228</v>
      </c>
      <c r="B393" s="526" t="s">
        <v>4229</v>
      </c>
      <c r="V393" s="526"/>
      <c r="W393" s="526"/>
      <c r="Y393" s="526"/>
      <c r="Z393" s="526"/>
    </row>
    <row r="394" spans="1:26" x14ac:dyDescent="0.2">
      <c r="A394" s="526" t="s">
        <v>4230</v>
      </c>
      <c r="B394" s="526" t="s">
        <v>4231</v>
      </c>
      <c r="V394" s="526"/>
      <c r="W394" s="526"/>
      <c r="Y394" s="526"/>
      <c r="Z394" s="526"/>
    </row>
    <row r="395" spans="1:26" x14ac:dyDescent="0.2">
      <c r="A395" s="526" t="s">
        <v>4232</v>
      </c>
      <c r="B395" s="526" t="s">
        <v>4233</v>
      </c>
      <c r="V395" s="526"/>
      <c r="W395" s="526"/>
      <c r="Y395" s="526"/>
      <c r="Z395" s="526"/>
    </row>
    <row r="396" spans="1:26" x14ac:dyDescent="0.2">
      <c r="A396" s="526" t="s">
        <v>4234</v>
      </c>
      <c r="B396" s="526" t="s">
        <v>4235</v>
      </c>
      <c r="V396" s="526"/>
      <c r="W396" s="526"/>
      <c r="Y396" s="526"/>
      <c r="Z396" s="526"/>
    </row>
    <row r="397" spans="1:26" x14ac:dyDescent="0.2">
      <c r="A397" s="526" t="s">
        <v>4236</v>
      </c>
      <c r="B397" s="526" t="s">
        <v>4237</v>
      </c>
      <c r="V397" s="526"/>
      <c r="W397" s="526"/>
      <c r="Y397" s="526"/>
      <c r="Z397" s="526"/>
    </row>
    <row r="398" spans="1:26" x14ac:dyDescent="0.2">
      <c r="A398" s="526" t="s">
        <v>4238</v>
      </c>
      <c r="B398" s="526" t="s">
        <v>4239</v>
      </c>
      <c r="V398" s="526"/>
      <c r="W398" s="526"/>
      <c r="Y398" s="526"/>
      <c r="Z398" s="526"/>
    </row>
    <row r="399" spans="1:26" x14ac:dyDescent="0.2">
      <c r="A399" s="526" t="s">
        <v>4240</v>
      </c>
      <c r="B399" s="526" t="s">
        <v>4241</v>
      </c>
      <c r="V399" s="526"/>
      <c r="W399" s="526"/>
      <c r="Y399" s="526"/>
      <c r="Z399" s="526"/>
    </row>
    <row r="400" spans="1:26" x14ac:dyDescent="0.2">
      <c r="A400" s="526" t="s">
        <v>4242</v>
      </c>
      <c r="B400" s="526" t="s">
        <v>4243</v>
      </c>
      <c r="V400" s="526"/>
      <c r="W400" s="526"/>
      <c r="Y400" s="526"/>
      <c r="Z400" s="526"/>
    </row>
    <row r="401" spans="1:26" x14ac:dyDescent="0.2">
      <c r="A401" s="526" t="s">
        <v>4244</v>
      </c>
      <c r="B401" s="526" t="s">
        <v>4245</v>
      </c>
      <c r="V401" s="526"/>
      <c r="W401" s="526"/>
      <c r="Y401" s="526"/>
      <c r="Z401" s="526"/>
    </row>
    <row r="402" spans="1:26" x14ac:dyDescent="0.2">
      <c r="A402" s="526" t="s">
        <v>4246</v>
      </c>
      <c r="B402" s="526" t="s">
        <v>4247</v>
      </c>
      <c r="V402" s="526"/>
      <c r="W402" s="526"/>
      <c r="Y402" s="526"/>
      <c r="Z402" s="526"/>
    </row>
    <row r="403" spans="1:26" x14ac:dyDescent="0.2">
      <c r="A403" s="526" t="s">
        <v>4248</v>
      </c>
      <c r="B403" s="526" t="s">
        <v>4249</v>
      </c>
      <c r="V403" s="526"/>
      <c r="W403" s="526"/>
      <c r="Y403" s="526"/>
      <c r="Z403" s="526"/>
    </row>
    <row r="404" spans="1:26" x14ac:dyDescent="0.2">
      <c r="A404" s="526" t="s">
        <v>4250</v>
      </c>
      <c r="B404" s="526" t="s">
        <v>4251</v>
      </c>
      <c r="V404" s="526"/>
      <c r="W404" s="526"/>
      <c r="Y404" s="526"/>
      <c r="Z404" s="526"/>
    </row>
    <row r="405" spans="1:26" x14ac:dyDescent="0.2">
      <c r="A405" s="526" t="s">
        <v>4252</v>
      </c>
      <c r="B405" s="526" t="s">
        <v>4253</v>
      </c>
      <c r="V405" s="526"/>
      <c r="W405" s="526"/>
      <c r="Y405" s="526"/>
      <c r="Z405" s="526"/>
    </row>
    <row r="406" spans="1:26" x14ac:dyDescent="0.2">
      <c r="A406" s="526" t="s">
        <v>4254</v>
      </c>
      <c r="B406" s="526" t="s">
        <v>4255</v>
      </c>
      <c r="V406" s="526"/>
      <c r="W406" s="526"/>
      <c r="Y406" s="526"/>
      <c r="Z406" s="526"/>
    </row>
    <row r="407" spans="1:26" x14ac:dyDescent="0.2">
      <c r="A407" s="526" t="s">
        <v>4256</v>
      </c>
      <c r="B407" s="526" t="s">
        <v>4257</v>
      </c>
      <c r="V407" s="526"/>
      <c r="W407" s="526"/>
      <c r="Y407" s="526"/>
      <c r="Z407" s="526"/>
    </row>
    <row r="408" spans="1:26" x14ac:dyDescent="0.2">
      <c r="A408" s="526" t="s">
        <v>4258</v>
      </c>
      <c r="B408" s="526" t="s">
        <v>4259</v>
      </c>
      <c r="V408" s="526"/>
      <c r="W408" s="526"/>
      <c r="Y408" s="526"/>
      <c r="Z408" s="526"/>
    </row>
    <row r="409" spans="1:26" x14ac:dyDescent="0.2">
      <c r="A409" s="526" t="s">
        <v>4260</v>
      </c>
      <c r="B409" s="526" t="s">
        <v>4261</v>
      </c>
      <c r="V409" s="526"/>
      <c r="W409" s="526"/>
      <c r="Y409" s="526"/>
      <c r="Z409" s="526"/>
    </row>
    <row r="410" spans="1:26" x14ac:dyDescent="0.2">
      <c r="A410" s="526" t="s">
        <v>4262</v>
      </c>
      <c r="B410" s="526" t="s">
        <v>4263</v>
      </c>
      <c r="V410" s="526"/>
      <c r="W410" s="526"/>
      <c r="Y410" s="526"/>
      <c r="Z410" s="526"/>
    </row>
    <row r="411" spans="1:26" x14ac:dyDescent="0.2">
      <c r="A411" s="526" t="s">
        <v>4264</v>
      </c>
      <c r="B411" s="526" t="s">
        <v>1352</v>
      </c>
      <c r="V411" s="526"/>
      <c r="W411" s="526"/>
      <c r="Y411" s="526"/>
      <c r="Z411" s="526"/>
    </row>
    <row r="412" spans="1:26" x14ac:dyDescent="0.2">
      <c r="A412" s="526" t="s">
        <v>4265</v>
      </c>
      <c r="B412" s="526" t="s">
        <v>4266</v>
      </c>
      <c r="V412" s="526"/>
      <c r="W412" s="526"/>
      <c r="Y412" s="526"/>
      <c r="Z412" s="526"/>
    </row>
    <row r="413" spans="1:26" x14ac:dyDescent="0.2">
      <c r="A413" s="526" t="s">
        <v>4267</v>
      </c>
      <c r="B413" s="526" t="s">
        <v>4268</v>
      </c>
      <c r="V413" s="526"/>
      <c r="W413" s="526"/>
      <c r="Y413" s="526"/>
      <c r="Z413" s="526"/>
    </row>
    <row r="414" spans="1:26" x14ac:dyDescent="0.2">
      <c r="A414" s="526" t="s">
        <v>4269</v>
      </c>
      <c r="B414" s="526" t="s">
        <v>4270</v>
      </c>
      <c r="V414" s="526"/>
      <c r="W414" s="526"/>
      <c r="Y414" s="526"/>
      <c r="Z414" s="526"/>
    </row>
    <row r="415" spans="1:26" x14ac:dyDescent="0.2">
      <c r="A415" s="526" t="s">
        <v>4271</v>
      </c>
      <c r="B415" s="526" t="s">
        <v>4272</v>
      </c>
      <c r="V415" s="526"/>
      <c r="W415" s="526"/>
      <c r="Y415" s="526"/>
      <c r="Z415" s="526"/>
    </row>
    <row r="416" spans="1:26" x14ac:dyDescent="0.2">
      <c r="A416" s="526" t="s">
        <v>4273</v>
      </c>
      <c r="B416" s="526" t="s">
        <v>4274</v>
      </c>
      <c r="V416" s="526"/>
      <c r="W416" s="526"/>
      <c r="Y416" s="526"/>
      <c r="Z416" s="526"/>
    </row>
    <row r="417" spans="1:26" x14ac:dyDescent="0.2">
      <c r="A417" s="526" t="s">
        <v>4275</v>
      </c>
      <c r="B417" s="526" t="s">
        <v>4276</v>
      </c>
      <c r="V417" s="526"/>
      <c r="W417" s="526"/>
      <c r="Y417" s="526"/>
      <c r="Z417" s="526"/>
    </row>
    <row r="418" spans="1:26" x14ac:dyDescent="0.2">
      <c r="A418" s="526" t="s">
        <v>4277</v>
      </c>
      <c r="B418" s="526" t="s">
        <v>4278</v>
      </c>
      <c r="V418" s="526"/>
      <c r="W418" s="526"/>
      <c r="Y418" s="526"/>
      <c r="Z418" s="526"/>
    </row>
    <row r="419" spans="1:26" x14ac:dyDescent="0.2">
      <c r="A419" s="526" t="s">
        <v>4279</v>
      </c>
      <c r="B419" s="526" t="s">
        <v>4280</v>
      </c>
      <c r="V419" s="526"/>
      <c r="W419" s="526"/>
      <c r="Y419" s="526"/>
      <c r="Z419" s="526"/>
    </row>
    <row r="420" spans="1:26" x14ac:dyDescent="0.2">
      <c r="A420" s="526" t="s">
        <v>4281</v>
      </c>
      <c r="B420" s="526" t="s">
        <v>4282</v>
      </c>
      <c r="V420" s="526"/>
      <c r="W420" s="526"/>
      <c r="Y420" s="526"/>
      <c r="Z420" s="526"/>
    </row>
    <row r="421" spans="1:26" x14ac:dyDescent="0.2">
      <c r="A421" s="526" t="s">
        <v>4283</v>
      </c>
      <c r="B421" s="526" t="s">
        <v>4284</v>
      </c>
      <c r="V421" s="526"/>
      <c r="W421" s="526"/>
      <c r="Y421" s="526"/>
      <c r="Z421" s="526"/>
    </row>
    <row r="422" spans="1:26" x14ac:dyDescent="0.2">
      <c r="A422" s="526" t="s">
        <v>4285</v>
      </c>
      <c r="B422" s="526" t="s">
        <v>4286</v>
      </c>
      <c r="V422" s="526"/>
      <c r="W422" s="526"/>
    </row>
    <row r="423" spans="1:26" x14ac:dyDescent="0.2">
      <c r="A423" s="526" t="s">
        <v>4287</v>
      </c>
      <c r="B423" s="526" t="s">
        <v>4288</v>
      </c>
      <c r="V423" s="526"/>
      <c r="W423" s="526"/>
    </row>
    <row r="424" spans="1:26" x14ac:dyDescent="0.2">
      <c r="A424" s="526" t="s">
        <v>2309</v>
      </c>
      <c r="B424" s="526" t="s">
        <v>3628</v>
      </c>
      <c r="V424" s="526"/>
      <c r="W424" s="526"/>
    </row>
    <row r="425" spans="1:26" x14ac:dyDescent="0.2">
      <c r="A425" s="526" t="s">
        <v>4289</v>
      </c>
      <c r="B425" s="526" t="s">
        <v>4290</v>
      </c>
      <c r="V425" s="526"/>
      <c r="W425" s="526"/>
    </row>
    <row r="426" spans="1:26" x14ac:dyDescent="0.2">
      <c r="A426" s="526" t="s">
        <v>4291</v>
      </c>
      <c r="B426" s="526" t="s">
        <v>4292</v>
      </c>
      <c r="V426" s="526"/>
      <c r="W426" s="526"/>
    </row>
    <row r="427" spans="1:26" x14ac:dyDescent="0.2">
      <c r="A427" s="526" t="s">
        <v>4293</v>
      </c>
      <c r="B427" s="526" t="s">
        <v>4294</v>
      </c>
      <c r="V427" s="526"/>
      <c r="W427" s="526"/>
    </row>
    <row r="428" spans="1:26" x14ac:dyDescent="0.2">
      <c r="A428" s="526" t="s">
        <v>4295</v>
      </c>
      <c r="B428" s="526" t="s">
        <v>4296</v>
      </c>
      <c r="V428" s="526"/>
      <c r="W428" s="526"/>
    </row>
    <row r="429" spans="1:26" x14ac:dyDescent="0.2">
      <c r="A429" s="526" t="s">
        <v>4297</v>
      </c>
      <c r="B429" s="526" t="s">
        <v>4298</v>
      </c>
      <c r="V429" s="526"/>
      <c r="W429" s="526"/>
    </row>
    <row r="430" spans="1:26" x14ac:dyDescent="0.2">
      <c r="A430" s="526" t="s">
        <v>4299</v>
      </c>
      <c r="B430" s="526" t="s">
        <v>4300</v>
      </c>
      <c r="V430" s="526"/>
      <c r="W430" s="526"/>
    </row>
    <row r="431" spans="1:26" x14ac:dyDescent="0.2">
      <c r="A431" s="526" t="s">
        <v>4301</v>
      </c>
      <c r="B431" s="526" t="s">
        <v>4302</v>
      </c>
      <c r="V431" s="526"/>
      <c r="W431" s="526"/>
    </row>
    <row r="432" spans="1:26" x14ac:dyDescent="0.2">
      <c r="A432" s="526" t="s">
        <v>4303</v>
      </c>
      <c r="B432" s="526" t="s">
        <v>4304</v>
      </c>
      <c r="V432" s="526"/>
      <c r="W432" s="526"/>
    </row>
    <row r="433" spans="1:23" x14ac:dyDescent="0.2">
      <c r="A433" s="526" t="s">
        <v>4305</v>
      </c>
      <c r="B433" s="526" t="s">
        <v>4306</v>
      </c>
      <c r="V433" s="526"/>
      <c r="W433" s="526"/>
    </row>
    <row r="434" spans="1:23" x14ac:dyDescent="0.2">
      <c r="A434" s="526" t="s">
        <v>4307</v>
      </c>
      <c r="B434" s="526" t="s">
        <v>4308</v>
      </c>
      <c r="V434" s="526"/>
      <c r="W434" s="526"/>
    </row>
    <row r="435" spans="1:23" x14ac:dyDescent="0.2">
      <c r="A435" s="526" t="s">
        <v>4309</v>
      </c>
      <c r="B435" s="526" t="s">
        <v>4310</v>
      </c>
      <c r="V435" s="526"/>
      <c r="W435" s="526"/>
    </row>
    <row r="436" spans="1:23" x14ac:dyDescent="0.2">
      <c r="A436" s="526" t="s">
        <v>4311</v>
      </c>
      <c r="B436" s="526" t="s">
        <v>4312</v>
      </c>
      <c r="V436" s="526"/>
      <c r="W436" s="526"/>
    </row>
    <row r="437" spans="1:23" x14ac:dyDescent="0.2">
      <c r="A437" s="526" t="s">
        <v>4313</v>
      </c>
      <c r="B437" s="526" t="s">
        <v>4314</v>
      </c>
      <c r="V437" s="526"/>
      <c r="W437" s="526"/>
    </row>
    <row r="438" spans="1:23" x14ac:dyDescent="0.2">
      <c r="A438" s="526" t="s">
        <v>4315</v>
      </c>
      <c r="B438" s="526" t="s">
        <v>4316</v>
      </c>
      <c r="V438" s="526"/>
      <c r="W438" s="526"/>
    </row>
    <row r="439" spans="1:23" x14ac:dyDescent="0.2">
      <c r="A439" s="526" t="s">
        <v>4317</v>
      </c>
      <c r="B439" s="526" t="s">
        <v>4318</v>
      </c>
      <c r="V439" s="526"/>
      <c r="W439" s="526"/>
    </row>
    <row r="440" spans="1:23" x14ac:dyDescent="0.2">
      <c r="A440" s="526" t="s">
        <v>4319</v>
      </c>
      <c r="B440" s="526" t="s">
        <v>4320</v>
      </c>
    </row>
    <row r="441" spans="1:23" x14ac:dyDescent="0.2">
      <c r="A441" s="526" t="s">
        <v>4321</v>
      </c>
      <c r="B441" s="526" t="s">
        <v>4322</v>
      </c>
    </row>
    <row r="442" spans="1:23" x14ac:dyDescent="0.2">
      <c r="A442" s="526" t="s">
        <v>4323</v>
      </c>
      <c r="B442" s="526" t="s">
        <v>4324</v>
      </c>
    </row>
    <row r="443" spans="1:23" x14ac:dyDescent="0.2">
      <c r="A443" s="526" t="s">
        <v>4325</v>
      </c>
      <c r="B443" s="526" t="s">
        <v>4326</v>
      </c>
    </row>
    <row r="444" spans="1:23" x14ac:dyDescent="0.2">
      <c r="A444" s="526" t="s">
        <v>4327</v>
      </c>
      <c r="B444" s="526" t="s">
        <v>4328</v>
      </c>
    </row>
    <row r="445" spans="1:23" x14ac:dyDescent="0.2">
      <c r="A445" s="526" t="s">
        <v>4329</v>
      </c>
      <c r="B445" s="526" t="s">
        <v>4330</v>
      </c>
    </row>
    <row r="446" spans="1:23" x14ac:dyDescent="0.2">
      <c r="A446" s="526" t="s">
        <v>4331</v>
      </c>
      <c r="B446" s="526" t="s">
        <v>4332</v>
      </c>
    </row>
    <row r="447" spans="1:23" x14ac:dyDescent="0.2">
      <c r="A447" s="526" t="s">
        <v>4333</v>
      </c>
      <c r="B447" s="526" t="s">
        <v>4334</v>
      </c>
    </row>
    <row r="448" spans="1:23" x14ac:dyDescent="0.2">
      <c r="A448" s="526" t="s">
        <v>4335</v>
      </c>
      <c r="B448" s="526" t="s">
        <v>4336</v>
      </c>
    </row>
    <row r="449" spans="1:2" x14ac:dyDescent="0.2">
      <c r="A449" s="526" t="s">
        <v>4337</v>
      </c>
      <c r="B449" s="526" t="s">
        <v>4338</v>
      </c>
    </row>
    <row r="450" spans="1:2" x14ac:dyDescent="0.2">
      <c r="A450" s="526" t="s">
        <v>4339</v>
      </c>
      <c r="B450" s="526" t="s">
        <v>4340</v>
      </c>
    </row>
    <row r="451" spans="1:2" x14ac:dyDescent="0.2">
      <c r="A451" s="526" t="s">
        <v>4341</v>
      </c>
      <c r="B451" s="526" t="s">
        <v>4342</v>
      </c>
    </row>
    <row r="452" spans="1:2" x14ac:dyDescent="0.2">
      <c r="A452" s="526" t="s">
        <v>4343</v>
      </c>
      <c r="B452" s="526" t="s">
        <v>4344</v>
      </c>
    </row>
    <row r="453" spans="1:2" x14ac:dyDescent="0.2">
      <c r="A453" s="526" t="s">
        <v>4345</v>
      </c>
      <c r="B453" s="526" t="s">
        <v>4346</v>
      </c>
    </row>
    <row r="454" spans="1:2" x14ac:dyDescent="0.2">
      <c r="A454" s="526" t="s">
        <v>4347</v>
      </c>
      <c r="B454" s="526" t="s">
        <v>4348</v>
      </c>
    </row>
    <row r="455" spans="1:2" x14ac:dyDescent="0.2">
      <c r="A455" s="526" t="s">
        <v>4349</v>
      </c>
      <c r="B455" s="526" t="s">
        <v>4350</v>
      </c>
    </row>
    <row r="456" spans="1:2" x14ac:dyDescent="0.2">
      <c r="A456" s="526" t="s">
        <v>4351</v>
      </c>
      <c r="B456" s="526" t="s">
        <v>4352</v>
      </c>
    </row>
    <row r="457" spans="1:2" x14ac:dyDescent="0.2">
      <c r="A457" s="526" t="s">
        <v>4353</v>
      </c>
      <c r="B457" s="526" t="s">
        <v>4354</v>
      </c>
    </row>
    <row r="458" spans="1:2" x14ac:dyDescent="0.2">
      <c r="A458" s="526" t="s">
        <v>4355</v>
      </c>
      <c r="B458" s="526" t="s">
        <v>4356</v>
      </c>
    </row>
    <row r="459" spans="1:2" x14ac:dyDescent="0.2">
      <c r="A459" s="526" t="s">
        <v>4357</v>
      </c>
      <c r="B459" s="526" t="s">
        <v>4358</v>
      </c>
    </row>
    <row r="460" spans="1:2" x14ac:dyDescent="0.2">
      <c r="A460" s="526" t="s">
        <v>4359</v>
      </c>
      <c r="B460" s="526" t="s">
        <v>4360</v>
      </c>
    </row>
    <row r="461" spans="1:2" x14ac:dyDescent="0.2">
      <c r="A461" s="526" t="s">
        <v>4361</v>
      </c>
      <c r="B461" s="526" t="s">
        <v>4362</v>
      </c>
    </row>
    <row r="462" spans="1:2" x14ac:dyDescent="0.2">
      <c r="A462" s="526" t="s">
        <v>4363</v>
      </c>
      <c r="B462" s="526" t="s">
        <v>4364</v>
      </c>
    </row>
    <row r="463" spans="1:2" x14ac:dyDescent="0.2">
      <c r="A463" s="526" t="s">
        <v>4365</v>
      </c>
      <c r="B463" s="526" t="s">
        <v>4366</v>
      </c>
    </row>
    <row r="464" spans="1:2" x14ac:dyDescent="0.2">
      <c r="A464" s="526" t="s">
        <v>4367</v>
      </c>
      <c r="B464" s="526" t="s">
        <v>4368</v>
      </c>
    </row>
    <row r="465" spans="1:2" x14ac:dyDescent="0.2">
      <c r="A465" s="526" t="s">
        <v>4369</v>
      </c>
      <c r="B465" s="526" t="s">
        <v>4370</v>
      </c>
    </row>
    <row r="466" spans="1:2" x14ac:dyDescent="0.2">
      <c r="A466" s="526" t="s">
        <v>4371</v>
      </c>
      <c r="B466" s="526" t="s">
        <v>4372</v>
      </c>
    </row>
    <row r="467" spans="1:2" x14ac:dyDescent="0.2">
      <c r="A467" s="526" t="s">
        <v>4373</v>
      </c>
      <c r="B467" s="526" t="s">
        <v>4374</v>
      </c>
    </row>
    <row r="468" spans="1:2" x14ac:dyDescent="0.2">
      <c r="A468" s="526" t="s">
        <v>4375</v>
      </c>
      <c r="B468" s="526" t="s">
        <v>4376</v>
      </c>
    </row>
    <row r="469" spans="1:2" x14ac:dyDescent="0.2">
      <c r="A469" s="526" t="s">
        <v>4377</v>
      </c>
      <c r="B469" s="526" t="s">
        <v>4378</v>
      </c>
    </row>
    <row r="470" spans="1:2" x14ac:dyDescent="0.2">
      <c r="A470" s="526" t="s">
        <v>4379</v>
      </c>
      <c r="B470" s="526" t="s">
        <v>4380</v>
      </c>
    </row>
    <row r="471" spans="1:2" x14ac:dyDescent="0.2">
      <c r="A471" s="526" t="s">
        <v>4381</v>
      </c>
      <c r="B471" s="526" t="s">
        <v>4382</v>
      </c>
    </row>
    <row r="472" spans="1:2" x14ac:dyDescent="0.2">
      <c r="A472" s="526" t="s">
        <v>4383</v>
      </c>
      <c r="B472" s="526" t="s">
        <v>4384</v>
      </c>
    </row>
    <row r="473" spans="1:2" x14ac:dyDescent="0.2">
      <c r="A473" s="526" t="s">
        <v>4385</v>
      </c>
      <c r="B473" s="526" t="s">
        <v>4386</v>
      </c>
    </row>
    <row r="474" spans="1:2" x14ac:dyDescent="0.2">
      <c r="A474" s="526" t="s">
        <v>4387</v>
      </c>
      <c r="B474" s="526" t="s">
        <v>4388</v>
      </c>
    </row>
    <row r="475" spans="1:2" x14ac:dyDescent="0.2">
      <c r="A475" s="526" t="s">
        <v>4389</v>
      </c>
      <c r="B475" s="526" t="s">
        <v>4386</v>
      </c>
    </row>
    <row r="476" spans="1:2" x14ac:dyDescent="0.2">
      <c r="A476" s="526" t="s">
        <v>4390</v>
      </c>
      <c r="B476" s="526" t="s">
        <v>4391</v>
      </c>
    </row>
    <row r="477" spans="1:2" x14ac:dyDescent="0.2">
      <c r="A477" s="526" t="s">
        <v>4392</v>
      </c>
      <c r="B477" s="526" t="s">
        <v>4393</v>
      </c>
    </row>
    <row r="478" spans="1:2" x14ac:dyDescent="0.2">
      <c r="A478" s="526" t="s">
        <v>4394</v>
      </c>
      <c r="B478" s="526" t="s">
        <v>4395</v>
      </c>
    </row>
    <row r="479" spans="1:2" x14ac:dyDescent="0.2">
      <c r="A479" s="526" t="s">
        <v>4396</v>
      </c>
      <c r="B479" s="526" t="s">
        <v>4395</v>
      </c>
    </row>
    <row r="480" spans="1:2" x14ac:dyDescent="0.2">
      <c r="A480" s="526" t="s">
        <v>4397</v>
      </c>
      <c r="B480" s="526" t="s">
        <v>4398</v>
      </c>
    </row>
    <row r="481" spans="1:2" x14ac:dyDescent="0.2">
      <c r="A481" s="526" t="s">
        <v>4399</v>
      </c>
      <c r="B481" s="526" t="s">
        <v>4400</v>
      </c>
    </row>
    <row r="482" spans="1:2" x14ac:dyDescent="0.2">
      <c r="A482" s="526" t="s">
        <v>4401</v>
      </c>
      <c r="B482" s="526" t="s">
        <v>4209</v>
      </c>
    </row>
    <row r="483" spans="1:2" x14ac:dyDescent="0.2">
      <c r="A483" s="526" t="s">
        <v>4402</v>
      </c>
      <c r="B483" s="526" t="s">
        <v>4403</v>
      </c>
    </row>
    <row r="484" spans="1:2" x14ac:dyDescent="0.2">
      <c r="A484" s="526" t="s">
        <v>4404</v>
      </c>
      <c r="B484" s="526" t="s">
        <v>4405</v>
      </c>
    </row>
    <row r="485" spans="1:2" x14ac:dyDescent="0.2">
      <c r="A485" s="526" t="s">
        <v>4406</v>
      </c>
      <c r="B485" s="526" t="s">
        <v>4407</v>
      </c>
    </row>
    <row r="486" spans="1:2" x14ac:dyDescent="0.2">
      <c r="A486" s="526" t="s">
        <v>4408</v>
      </c>
      <c r="B486" s="526" t="s">
        <v>4409</v>
      </c>
    </row>
    <row r="487" spans="1:2" x14ac:dyDescent="0.2">
      <c r="A487" s="526" t="s">
        <v>1305</v>
      </c>
      <c r="B487" s="526" t="s">
        <v>1306</v>
      </c>
    </row>
    <row r="488" spans="1:2" x14ac:dyDescent="0.2">
      <c r="A488" s="526" t="s">
        <v>4410</v>
      </c>
      <c r="B488" s="526" t="s">
        <v>4411</v>
      </c>
    </row>
    <row r="489" spans="1:2" x14ac:dyDescent="0.2">
      <c r="A489" s="526" t="s">
        <v>4412</v>
      </c>
      <c r="B489" s="526" t="s">
        <v>4413</v>
      </c>
    </row>
    <row r="490" spans="1:2" x14ac:dyDescent="0.2">
      <c r="A490" s="526" t="s">
        <v>4414</v>
      </c>
      <c r="B490" s="526" t="s">
        <v>4415</v>
      </c>
    </row>
    <row r="491" spans="1:2" x14ac:dyDescent="0.2">
      <c r="A491" s="526" t="s">
        <v>4416</v>
      </c>
      <c r="B491" s="526" t="s">
        <v>4417</v>
      </c>
    </row>
    <row r="492" spans="1:2" x14ac:dyDescent="0.2">
      <c r="A492" s="526" t="s">
        <v>4418</v>
      </c>
      <c r="B492" s="526" t="s">
        <v>4419</v>
      </c>
    </row>
    <row r="493" spans="1:2" x14ac:dyDescent="0.2">
      <c r="A493" s="526" t="s">
        <v>4420</v>
      </c>
      <c r="B493" s="526" t="s">
        <v>4421</v>
      </c>
    </row>
    <row r="494" spans="1:2" x14ac:dyDescent="0.2">
      <c r="A494" s="526" t="s">
        <v>4422</v>
      </c>
      <c r="B494" s="526" t="s">
        <v>4423</v>
      </c>
    </row>
    <row r="495" spans="1:2" x14ac:dyDescent="0.2">
      <c r="A495" s="526" t="s">
        <v>4424</v>
      </c>
      <c r="B495" s="526" t="s">
        <v>4425</v>
      </c>
    </row>
    <row r="496" spans="1:2" x14ac:dyDescent="0.2">
      <c r="A496" s="526" t="s">
        <v>4426</v>
      </c>
      <c r="B496" s="526" t="s">
        <v>4427</v>
      </c>
    </row>
    <row r="497" spans="1:2" x14ac:dyDescent="0.2">
      <c r="A497" s="526" t="s">
        <v>4428</v>
      </c>
      <c r="B497" s="526" t="s">
        <v>4429</v>
      </c>
    </row>
    <row r="498" spans="1:2" x14ac:dyDescent="0.2">
      <c r="A498" s="526" t="s">
        <v>4430</v>
      </c>
      <c r="B498" s="526" t="s">
        <v>4431</v>
      </c>
    </row>
    <row r="499" spans="1:2" x14ac:dyDescent="0.2">
      <c r="A499" s="526" t="s">
        <v>4432</v>
      </c>
      <c r="B499" s="526" t="s">
        <v>4433</v>
      </c>
    </row>
    <row r="500" spans="1:2" x14ac:dyDescent="0.2">
      <c r="A500" s="526" t="s">
        <v>4434</v>
      </c>
      <c r="B500" s="526" t="s">
        <v>4435</v>
      </c>
    </row>
    <row r="501" spans="1:2" x14ac:dyDescent="0.2">
      <c r="A501" s="526" t="s">
        <v>4436</v>
      </c>
      <c r="B501" s="526" t="s">
        <v>4437</v>
      </c>
    </row>
    <row r="502" spans="1:2" x14ac:dyDescent="0.2">
      <c r="A502" s="526" t="s">
        <v>4438</v>
      </c>
      <c r="B502" s="526" t="s">
        <v>4439</v>
      </c>
    </row>
    <row r="503" spans="1:2" x14ac:dyDescent="0.2">
      <c r="A503" s="526" t="s">
        <v>4440</v>
      </c>
      <c r="B503" s="526" t="s">
        <v>4441</v>
      </c>
    </row>
    <row r="504" spans="1:2" x14ac:dyDescent="0.2">
      <c r="A504" s="526" t="s">
        <v>4442</v>
      </c>
      <c r="B504" s="526" t="s">
        <v>4443</v>
      </c>
    </row>
    <row r="505" spans="1:2" x14ac:dyDescent="0.2">
      <c r="A505" s="526" t="s">
        <v>4444</v>
      </c>
      <c r="B505" s="526" t="s">
        <v>4445</v>
      </c>
    </row>
    <row r="506" spans="1:2" x14ac:dyDescent="0.2">
      <c r="A506" s="526" t="s">
        <v>4446</v>
      </c>
      <c r="B506" s="526" t="s">
        <v>4447</v>
      </c>
    </row>
    <row r="507" spans="1:2" x14ac:dyDescent="0.2">
      <c r="A507" s="526" t="s">
        <v>4448</v>
      </c>
      <c r="B507" s="526" t="s">
        <v>4449</v>
      </c>
    </row>
    <row r="508" spans="1:2" x14ac:dyDescent="0.2">
      <c r="A508" s="526" t="s">
        <v>4450</v>
      </c>
      <c r="B508" s="526" t="s">
        <v>4451</v>
      </c>
    </row>
    <row r="509" spans="1:2" x14ac:dyDescent="0.2">
      <c r="A509" s="526" t="s">
        <v>4452</v>
      </c>
      <c r="B509" s="526" t="s">
        <v>4453</v>
      </c>
    </row>
    <row r="510" spans="1:2" x14ac:dyDescent="0.2">
      <c r="A510" s="526" t="s">
        <v>4454</v>
      </c>
      <c r="B510" s="526" t="s">
        <v>4455</v>
      </c>
    </row>
    <row r="511" spans="1:2" x14ac:dyDescent="0.2">
      <c r="A511" s="526" t="s">
        <v>4456</v>
      </c>
      <c r="B511" s="526" t="s">
        <v>4457</v>
      </c>
    </row>
    <row r="512" spans="1:2" x14ac:dyDescent="0.2">
      <c r="A512" s="526" t="s">
        <v>4458</v>
      </c>
      <c r="B512" s="526" t="s">
        <v>4459</v>
      </c>
    </row>
    <row r="513" spans="1:2" x14ac:dyDescent="0.2">
      <c r="A513" s="526" t="s">
        <v>4460</v>
      </c>
      <c r="B513" s="526" t="s">
        <v>4461</v>
      </c>
    </row>
    <row r="514" spans="1:2" x14ac:dyDescent="0.2">
      <c r="A514" s="526" t="s">
        <v>4462</v>
      </c>
      <c r="B514" s="526" t="s">
        <v>4463</v>
      </c>
    </row>
    <row r="515" spans="1:2" x14ac:dyDescent="0.2">
      <c r="A515" s="526" t="s">
        <v>4464</v>
      </c>
      <c r="B515" s="526" t="s">
        <v>4465</v>
      </c>
    </row>
    <row r="516" spans="1:2" x14ac:dyDescent="0.2">
      <c r="A516" s="526" t="s">
        <v>4466</v>
      </c>
      <c r="B516" s="526" t="s">
        <v>4467</v>
      </c>
    </row>
    <row r="517" spans="1:2" x14ac:dyDescent="0.2">
      <c r="A517" s="526" t="s">
        <v>4468</v>
      </c>
      <c r="B517" s="526" t="s">
        <v>4469</v>
      </c>
    </row>
    <row r="518" spans="1:2" x14ac:dyDescent="0.2">
      <c r="A518" s="526" t="s">
        <v>4470</v>
      </c>
      <c r="B518" s="526" t="s">
        <v>4471</v>
      </c>
    </row>
    <row r="519" spans="1:2" x14ac:dyDescent="0.2">
      <c r="A519" s="526" t="s">
        <v>4472</v>
      </c>
      <c r="B519" s="526" t="s">
        <v>4473</v>
      </c>
    </row>
    <row r="520" spans="1:2" x14ac:dyDescent="0.2">
      <c r="A520" s="526" t="s">
        <v>4474</v>
      </c>
      <c r="B520" s="526" t="s">
        <v>4475</v>
      </c>
    </row>
    <row r="521" spans="1:2" x14ac:dyDescent="0.2">
      <c r="A521" s="526" t="s">
        <v>4476</v>
      </c>
      <c r="B521" s="526" t="s">
        <v>4477</v>
      </c>
    </row>
    <row r="522" spans="1:2" x14ac:dyDescent="0.2">
      <c r="A522" s="526" t="s">
        <v>4478</v>
      </c>
      <c r="B522" s="526" t="s">
        <v>4479</v>
      </c>
    </row>
    <row r="523" spans="1:2" x14ac:dyDescent="0.2">
      <c r="A523" s="526" t="s">
        <v>4480</v>
      </c>
      <c r="B523" s="526" t="s">
        <v>4481</v>
      </c>
    </row>
    <row r="524" spans="1:2" x14ac:dyDescent="0.2">
      <c r="A524" s="526" t="s">
        <v>4482</v>
      </c>
      <c r="B524" s="526" t="s">
        <v>4483</v>
      </c>
    </row>
    <row r="525" spans="1:2" x14ac:dyDescent="0.2">
      <c r="A525" s="526" t="s">
        <v>4484</v>
      </c>
      <c r="B525" s="526" t="s">
        <v>4485</v>
      </c>
    </row>
    <row r="526" spans="1:2" x14ac:dyDescent="0.2">
      <c r="A526" s="526" t="s">
        <v>4486</v>
      </c>
      <c r="B526" s="526" t="s">
        <v>4487</v>
      </c>
    </row>
    <row r="527" spans="1:2" x14ac:dyDescent="0.2">
      <c r="A527" s="526" t="s">
        <v>4488</v>
      </c>
      <c r="B527" s="526" t="s">
        <v>4489</v>
      </c>
    </row>
    <row r="528" spans="1:2" x14ac:dyDescent="0.2">
      <c r="A528" s="526" t="s">
        <v>4490</v>
      </c>
      <c r="B528" s="526" t="s">
        <v>4491</v>
      </c>
    </row>
    <row r="529" spans="1:2" x14ac:dyDescent="0.2">
      <c r="A529" s="526" t="s">
        <v>4492</v>
      </c>
      <c r="B529" s="526" t="s">
        <v>4493</v>
      </c>
    </row>
    <row r="530" spans="1:2" x14ac:dyDescent="0.2">
      <c r="A530" s="526" t="s">
        <v>4494</v>
      </c>
      <c r="B530" s="526" t="s">
        <v>4495</v>
      </c>
    </row>
    <row r="531" spans="1:2" x14ac:dyDescent="0.2">
      <c r="A531" s="526" t="s">
        <v>4496</v>
      </c>
      <c r="B531" s="526" t="s">
        <v>4497</v>
      </c>
    </row>
    <row r="532" spans="1:2" x14ac:dyDescent="0.2">
      <c r="A532" s="526" t="s">
        <v>4498</v>
      </c>
      <c r="B532" s="526" t="s">
        <v>4499</v>
      </c>
    </row>
    <row r="533" spans="1:2" x14ac:dyDescent="0.2">
      <c r="A533" s="526" t="s">
        <v>4500</v>
      </c>
      <c r="B533" s="526" t="s">
        <v>4501</v>
      </c>
    </row>
    <row r="534" spans="1:2" x14ac:dyDescent="0.2">
      <c r="A534" s="526" t="s">
        <v>4502</v>
      </c>
      <c r="B534" s="526" t="s">
        <v>4503</v>
      </c>
    </row>
    <row r="535" spans="1:2" x14ac:dyDescent="0.2">
      <c r="A535" s="526" t="s">
        <v>4504</v>
      </c>
      <c r="B535" s="526" t="s">
        <v>4505</v>
      </c>
    </row>
    <row r="536" spans="1:2" x14ac:dyDescent="0.2">
      <c r="A536" s="526" t="s">
        <v>4506</v>
      </c>
      <c r="B536" s="526" t="s">
        <v>4507</v>
      </c>
    </row>
    <row r="537" spans="1:2" x14ac:dyDescent="0.2">
      <c r="A537" s="526" t="s">
        <v>4508</v>
      </c>
      <c r="B537" s="526" t="s">
        <v>4509</v>
      </c>
    </row>
    <row r="538" spans="1:2" x14ac:dyDescent="0.2">
      <c r="A538" s="526" t="s">
        <v>4510</v>
      </c>
      <c r="B538" s="526" t="s">
        <v>4511</v>
      </c>
    </row>
    <row r="539" spans="1:2" x14ac:dyDescent="0.2">
      <c r="A539" s="526" t="s">
        <v>4512</v>
      </c>
      <c r="B539" s="526" t="s">
        <v>4513</v>
      </c>
    </row>
    <row r="540" spans="1:2" x14ac:dyDescent="0.2">
      <c r="A540" s="526" t="s">
        <v>4514</v>
      </c>
      <c r="B540" s="526" t="s">
        <v>4515</v>
      </c>
    </row>
    <row r="541" spans="1:2" x14ac:dyDescent="0.2">
      <c r="A541" s="526" t="s">
        <v>4516</v>
      </c>
      <c r="B541" s="526" t="s">
        <v>4517</v>
      </c>
    </row>
    <row r="542" spans="1:2" x14ac:dyDescent="0.2">
      <c r="A542" s="526" t="s">
        <v>4518</v>
      </c>
      <c r="B542" s="526" t="s">
        <v>4519</v>
      </c>
    </row>
    <row r="543" spans="1:2" x14ac:dyDescent="0.2">
      <c r="A543" s="526" t="s">
        <v>4520</v>
      </c>
      <c r="B543" s="526" t="s">
        <v>4521</v>
      </c>
    </row>
    <row r="544" spans="1:2" x14ac:dyDescent="0.2">
      <c r="A544" s="526" t="s">
        <v>4522</v>
      </c>
      <c r="B544" s="526" t="s">
        <v>4523</v>
      </c>
    </row>
    <row r="545" spans="1:2" x14ac:dyDescent="0.2">
      <c r="A545" s="526" t="s">
        <v>4524</v>
      </c>
      <c r="B545" s="526" t="s">
        <v>4525</v>
      </c>
    </row>
    <row r="546" spans="1:2" x14ac:dyDescent="0.2">
      <c r="A546" s="526" t="s">
        <v>4526</v>
      </c>
      <c r="B546" s="526" t="s">
        <v>4527</v>
      </c>
    </row>
    <row r="547" spans="1:2" x14ac:dyDescent="0.2">
      <c r="A547" s="526" t="s">
        <v>4528</v>
      </c>
      <c r="B547" s="526" t="s">
        <v>4529</v>
      </c>
    </row>
    <row r="548" spans="1:2" x14ac:dyDescent="0.2">
      <c r="A548" s="526" t="s">
        <v>4530</v>
      </c>
      <c r="B548" s="526" t="s">
        <v>4531</v>
      </c>
    </row>
    <row r="549" spans="1:2" x14ac:dyDescent="0.2">
      <c r="A549" s="526" t="s">
        <v>4532</v>
      </c>
      <c r="B549" s="526" t="s">
        <v>4533</v>
      </c>
    </row>
    <row r="550" spans="1:2" x14ac:dyDescent="0.2">
      <c r="A550" s="526" t="s">
        <v>4534</v>
      </c>
      <c r="B550" s="526" t="s">
        <v>4535</v>
      </c>
    </row>
    <row r="551" spans="1:2" x14ac:dyDescent="0.2">
      <c r="A551" s="526" t="s">
        <v>4536</v>
      </c>
      <c r="B551" s="526" t="s">
        <v>4537</v>
      </c>
    </row>
    <row r="552" spans="1:2" x14ac:dyDescent="0.2">
      <c r="A552" s="526" t="s">
        <v>4538</v>
      </c>
      <c r="B552" s="526" t="s">
        <v>4539</v>
      </c>
    </row>
    <row r="553" spans="1:2" x14ac:dyDescent="0.2">
      <c r="A553" s="526" t="s">
        <v>4540</v>
      </c>
      <c r="B553" s="526" t="s">
        <v>4541</v>
      </c>
    </row>
    <row r="554" spans="1:2" x14ac:dyDescent="0.2">
      <c r="A554" s="526" t="s">
        <v>4542</v>
      </c>
      <c r="B554" s="526" t="s">
        <v>4543</v>
      </c>
    </row>
    <row r="555" spans="1:2" x14ac:dyDescent="0.2">
      <c r="A555" s="526" t="s">
        <v>4544</v>
      </c>
      <c r="B555" s="526" t="s">
        <v>4545</v>
      </c>
    </row>
    <row r="556" spans="1:2" x14ac:dyDescent="0.2">
      <c r="A556" s="526" t="s">
        <v>4546</v>
      </c>
      <c r="B556" s="526" t="s">
        <v>4547</v>
      </c>
    </row>
    <row r="557" spans="1:2" x14ac:dyDescent="0.2">
      <c r="A557" s="526" t="s">
        <v>4548</v>
      </c>
      <c r="B557" s="526" t="s">
        <v>4549</v>
      </c>
    </row>
    <row r="558" spans="1:2" x14ac:dyDescent="0.2">
      <c r="A558" s="526" t="s">
        <v>4550</v>
      </c>
      <c r="B558" s="526" t="s">
        <v>4551</v>
      </c>
    </row>
    <row r="559" spans="1:2" x14ac:dyDescent="0.2">
      <c r="A559" s="526" t="s">
        <v>4552</v>
      </c>
      <c r="B559" s="526" t="s">
        <v>4553</v>
      </c>
    </row>
    <row r="560" spans="1:2" x14ac:dyDescent="0.2">
      <c r="A560" s="526" t="s">
        <v>4554</v>
      </c>
      <c r="B560" s="526" t="s">
        <v>4555</v>
      </c>
    </row>
    <row r="561" spans="1:2" x14ac:dyDescent="0.2">
      <c r="A561" s="526" t="s">
        <v>4556</v>
      </c>
      <c r="B561" s="526" t="s">
        <v>4557</v>
      </c>
    </row>
    <row r="562" spans="1:2" x14ac:dyDescent="0.2">
      <c r="A562" s="526" t="s">
        <v>1353</v>
      </c>
      <c r="B562" s="526" t="s">
        <v>1354</v>
      </c>
    </row>
    <row r="563" spans="1:2" x14ac:dyDescent="0.2">
      <c r="A563" s="526" t="s">
        <v>4558</v>
      </c>
      <c r="B563" s="526" t="s">
        <v>4559</v>
      </c>
    </row>
    <row r="564" spans="1:2" x14ac:dyDescent="0.2">
      <c r="A564" s="526" t="s">
        <v>4560</v>
      </c>
      <c r="B564" s="526" t="s">
        <v>4561</v>
      </c>
    </row>
    <row r="565" spans="1:2" x14ac:dyDescent="0.2">
      <c r="A565" s="526" t="s">
        <v>4562</v>
      </c>
      <c r="B565" s="526" t="s">
        <v>4563</v>
      </c>
    </row>
    <row r="566" spans="1:2" x14ac:dyDescent="0.2">
      <c r="A566" s="526" t="s">
        <v>4564</v>
      </c>
      <c r="B566" s="526" t="s">
        <v>4565</v>
      </c>
    </row>
    <row r="567" spans="1:2" x14ac:dyDescent="0.2">
      <c r="A567" s="526" t="s">
        <v>3639</v>
      </c>
      <c r="B567" s="526" t="s">
        <v>3640</v>
      </c>
    </row>
    <row r="568" spans="1:2" x14ac:dyDescent="0.2">
      <c r="A568" s="526" t="s">
        <v>4566</v>
      </c>
      <c r="B568" s="526" t="s">
        <v>4567</v>
      </c>
    </row>
    <row r="569" spans="1:2" x14ac:dyDescent="0.2">
      <c r="A569" s="526" t="s">
        <v>4568</v>
      </c>
      <c r="B569" s="526" t="s">
        <v>4569</v>
      </c>
    </row>
    <row r="570" spans="1:2" x14ac:dyDescent="0.2">
      <c r="A570" s="526" t="s">
        <v>4570</v>
      </c>
      <c r="B570" s="526" t="s">
        <v>4571</v>
      </c>
    </row>
    <row r="571" spans="1:2" x14ac:dyDescent="0.2">
      <c r="A571" s="526" t="s">
        <v>4572</v>
      </c>
      <c r="B571" s="526" t="s">
        <v>4573</v>
      </c>
    </row>
    <row r="572" spans="1:2" x14ac:dyDescent="0.2">
      <c r="A572" s="526" t="s">
        <v>4574</v>
      </c>
      <c r="B572" s="526" t="s">
        <v>4575</v>
      </c>
    </row>
    <row r="573" spans="1:2" x14ac:dyDescent="0.2">
      <c r="A573" s="526" t="s">
        <v>4576</v>
      </c>
      <c r="B573" s="526" t="s">
        <v>4577</v>
      </c>
    </row>
    <row r="574" spans="1:2" x14ac:dyDescent="0.2">
      <c r="A574" s="526" t="s">
        <v>4578</v>
      </c>
      <c r="B574" s="526" t="s">
        <v>4579</v>
      </c>
    </row>
    <row r="575" spans="1:2" x14ac:dyDescent="0.2">
      <c r="A575" s="526" t="s">
        <v>4580</v>
      </c>
      <c r="B575" s="526" t="s">
        <v>4581</v>
      </c>
    </row>
    <row r="576" spans="1:2" x14ac:dyDescent="0.2">
      <c r="A576" s="526" t="s">
        <v>1335</v>
      </c>
      <c r="B576" s="526" t="s">
        <v>1336</v>
      </c>
    </row>
    <row r="577" spans="1:2" x14ac:dyDescent="0.2">
      <c r="A577" s="526" t="s">
        <v>4582</v>
      </c>
      <c r="B577" s="526" t="s">
        <v>4583</v>
      </c>
    </row>
    <row r="578" spans="1:2" x14ac:dyDescent="0.2">
      <c r="A578" s="526" t="s">
        <v>4584</v>
      </c>
      <c r="B578" s="526" t="s">
        <v>4585</v>
      </c>
    </row>
    <row r="579" spans="1:2" x14ac:dyDescent="0.2">
      <c r="A579" s="526" t="s">
        <v>4586</v>
      </c>
      <c r="B579" s="526" t="s">
        <v>4587</v>
      </c>
    </row>
    <row r="580" spans="1:2" x14ac:dyDescent="0.2">
      <c r="A580" s="526" t="s">
        <v>4588</v>
      </c>
      <c r="B580" s="526" t="s">
        <v>4589</v>
      </c>
    </row>
    <row r="581" spans="1:2" x14ac:dyDescent="0.2">
      <c r="A581" s="526" t="s">
        <v>4590</v>
      </c>
      <c r="B581" s="526" t="s">
        <v>4591</v>
      </c>
    </row>
    <row r="582" spans="1:2" x14ac:dyDescent="0.2">
      <c r="A582" s="526" t="s">
        <v>4592</v>
      </c>
      <c r="B582" s="526" t="s">
        <v>4593</v>
      </c>
    </row>
    <row r="583" spans="1:2" x14ac:dyDescent="0.2">
      <c r="A583" s="526" t="s">
        <v>4594</v>
      </c>
      <c r="B583" s="526" t="s">
        <v>4595</v>
      </c>
    </row>
    <row r="584" spans="1:2" x14ac:dyDescent="0.2">
      <c r="A584" s="526" t="s">
        <v>4596</v>
      </c>
      <c r="B584" s="526" t="s">
        <v>4597</v>
      </c>
    </row>
    <row r="585" spans="1:2" x14ac:dyDescent="0.2">
      <c r="A585" s="526" t="s">
        <v>4598</v>
      </c>
      <c r="B585" s="526" t="s">
        <v>4599</v>
      </c>
    </row>
    <row r="586" spans="1:2" x14ac:dyDescent="0.2">
      <c r="A586" s="526" t="s">
        <v>4600</v>
      </c>
      <c r="B586" s="526" t="s">
        <v>4601</v>
      </c>
    </row>
    <row r="587" spans="1:2" x14ac:dyDescent="0.2">
      <c r="A587" s="526" t="s">
        <v>4602</v>
      </c>
      <c r="B587" s="526" t="s">
        <v>4603</v>
      </c>
    </row>
    <row r="588" spans="1:2" x14ac:dyDescent="0.2">
      <c r="A588" s="526" t="s">
        <v>4604</v>
      </c>
      <c r="B588" s="526" t="s">
        <v>4605</v>
      </c>
    </row>
    <row r="589" spans="1:2" x14ac:dyDescent="0.2">
      <c r="A589" s="526" t="s">
        <v>4606</v>
      </c>
      <c r="B589" s="526" t="s">
        <v>4607</v>
      </c>
    </row>
    <row r="590" spans="1:2" x14ac:dyDescent="0.2">
      <c r="A590" s="526" t="s">
        <v>4608</v>
      </c>
      <c r="B590" s="526" t="s">
        <v>4609</v>
      </c>
    </row>
    <row r="591" spans="1:2" x14ac:dyDescent="0.2">
      <c r="A591" s="526" t="s">
        <v>4610</v>
      </c>
      <c r="B591" s="526" t="s">
        <v>4611</v>
      </c>
    </row>
    <row r="592" spans="1:2" x14ac:dyDescent="0.2">
      <c r="A592" s="526" t="s">
        <v>4612</v>
      </c>
      <c r="B592" s="526" t="s">
        <v>4613</v>
      </c>
    </row>
    <row r="593" spans="1:2" x14ac:dyDescent="0.2">
      <c r="A593" s="526" t="s">
        <v>4614</v>
      </c>
      <c r="B593" s="526" t="s">
        <v>4615</v>
      </c>
    </row>
    <row r="594" spans="1:2" x14ac:dyDescent="0.2">
      <c r="A594" s="526" t="s">
        <v>4616</v>
      </c>
      <c r="B594" s="526" t="s">
        <v>4617</v>
      </c>
    </row>
    <row r="595" spans="1:2" x14ac:dyDescent="0.2">
      <c r="A595" s="526" t="s">
        <v>4618</v>
      </c>
      <c r="B595" s="526" t="s">
        <v>4619</v>
      </c>
    </row>
    <row r="596" spans="1:2" x14ac:dyDescent="0.2">
      <c r="A596" s="526" t="s">
        <v>4620</v>
      </c>
      <c r="B596" s="526" t="s">
        <v>4621</v>
      </c>
    </row>
    <row r="597" spans="1:2" x14ac:dyDescent="0.2">
      <c r="A597" s="526" t="s">
        <v>4622</v>
      </c>
      <c r="B597" s="526" t="s">
        <v>4623</v>
      </c>
    </row>
    <row r="598" spans="1:2" x14ac:dyDescent="0.2">
      <c r="A598" s="526" t="s">
        <v>4624</v>
      </c>
      <c r="B598" s="526" t="s">
        <v>4625</v>
      </c>
    </row>
    <row r="599" spans="1:2" x14ac:dyDescent="0.2">
      <c r="A599" s="526" t="s">
        <v>4626</v>
      </c>
      <c r="B599" s="526" t="s">
        <v>4627</v>
      </c>
    </row>
    <row r="600" spans="1:2" x14ac:dyDescent="0.2">
      <c r="A600" s="526" t="s">
        <v>4628</v>
      </c>
      <c r="B600" s="526" t="s">
        <v>4629</v>
      </c>
    </row>
    <row r="601" spans="1:2" x14ac:dyDescent="0.2">
      <c r="A601" s="526" t="s">
        <v>4630</v>
      </c>
      <c r="B601" s="526" t="s">
        <v>4631</v>
      </c>
    </row>
    <row r="602" spans="1:2" x14ac:dyDescent="0.2">
      <c r="A602" s="526" t="s">
        <v>4632</v>
      </c>
      <c r="B602" s="526" t="s">
        <v>4633</v>
      </c>
    </row>
    <row r="603" spans="1:2" x14ac:dyDescent="0.2">
      <c r="A603" s="526" t="s">
        <v>4634</v>
      </c>
      <c r="B603" s="526" t="s">
        <v>4635</v>
      </c>
    </row>
    <row r="604" spans="1:2" x14ac:dyDescent="0.2">
      <c r="A604" s="526" t="s">
        <v>4636</v>
      </c>
      <c r="B604" s="526" t="s">
        <v>4637</v>
      </c>
    </row>
    <row r="605" spans="1:2" x14ac:dyDescent="0.2">
      <c r="A605" s="526" t="s">
        <v>4638</v>
      </c>
      <c r="B605" s="526" t="s">
        <v>4639</v>
      </c>
    </row>
    <row r="606" spans="1:2" x14ac:dyDescent="0.2">
      <c r="A606" s="526" t="s">
        <v>4640</v>
      </c>
      <c r="B606" s="526" t="s">
        <v>4641</v>
      </c>
    </row>
    <row r="607" spans="1:2" x14ac:dyDescent="0.2">
      <c r="A607" s="526" t="s">
        <v>4642</v>
      </c>
      <c r="B607" s="526" t="s">
        <v>4643</v>
      </c>
    </row>
    <row r="608" spans="1:2" x14ac:dyDescent="0.2">
      <c r="A608" s="526" t="s">
        <v>4644</v>
      </c>
      <c r="B608" s="526" t="s">
        <v>4645</v>
      </c>
    </row>
    <row r="609" spans="1:2" x14ac:dyDescent="0.2">
      <c r="A609" s="526" t="s">
        <v>4646</v>
      </c>
      <c r="B609" s="526" t="s">
        <v>4647</v>
      </c>
    </row>
    <row r="610" spans="1:2" x14ac:dyDescent="0.2">
      <c r="A610" s="526" t="s">
        <v>4648</v>
      </c>
      <c r="B610" s="526" t="s">
        <v>4649</v>
      </c>
    </row>
    <row r="611" spans="1:2" x14ac:dyDescent="0.2">
      <c r="A611" s="526" t="s">
        <v>4650</v>
      </c>
      <c r="B611" s="526" t="s">
        <v>4651</v>
      </c>
    </row>
    <row r="612" spans="1:2" x14ac:dyDescent="0.2">
      <c r="A612" s="526" t="s">
        <v>4652</v>
      </c>
      <c r="B612" s="526" t="s">
        <v>4653</v>
      </c>
    </row>
    <row r="613" spans="1:2" x14ac:dyDescent="0.2">
      <c r="A613" s="526" t="s">
        <v>4654</v>
      </c>
      <c r="B613" s="526" t="s">
        <v>4655</v>
      </c>
    </row>
    <row r="614" spans="1:2" x14ac:dyDescent="0.2">
      <c r="A614" s="526" t="s">
        <v>4656</v>
      </c>
      <c r="B614" s="526" t="s">
        <v>4191</v>
      </c>
    </row>
    <row r="615" spans="1:2" x14ac:dyDescent="0.2">
      <c r="A615" s="526" t="s">
        <v>4657</v>
      </c>
      <c r="B615" s="526" t="s">
        <v>4193</v>
      </c>
    </row>
    <row r="616" spans="1:2" x14ac:dyDescent="0.2">
      <c r="A616" s="526" t="s">
        <v>4658</v>
      </c>
      <c r="B616" s="526" t="s">
        <v>4195</v>
      </c>
    </row>
    <row r="617" spans="1:2" x14ac:dyDescent="0.2">
      <c r="A617" s="526" t="s">
        <v>4659</v>
      </c>
      <c r="B617" s="526" t="s">
        <v>4197</v>
      </c>
    </row>
    <row r="618" spans="1:2" x14ac:dyDescent="0.2">
      <c r="A618" s="526" t="s">
        <v>4660</v>
      </c>
      <c r="B618" s="526" t="s">
        <v>4199</v>
      </c>
    </row>
    <row r="619" spans="1:2" x14ac:dyDescent="0.2">
      <c r="A619" s="526" t="s">
        <v>4661</v>
      </c>
      <c r="B619" s="526" t="s">
        <v>4201</v>
      </c>
    </row>
    <row r="620" spans="1:2" x14ac:dyDescent="0.2">
      <c r="A620" s="526" t="s">
        <v>4662</v>
      </c>
      <c r="B620" s="526" t="s">
        <v>4203</v>
      </c>
    </row>
    <row r="621" spans="1:2" x14ac:dyDescent="0.2">
      <c r="A621" s="526" t="s">
        <v>4663</v>
      </c>
      <c r="B621" s="526" t="s">
        <v>4205</v>
      </c>
    </row>
    <row r="622" spans="1:2" x14ac:dyDescent="0.2">
      <c r="A622" s="526" t="s">
        <v>4664</v>
      </c>
      <c r="B622" s="526" t="s">
        <v>4207</v>
      </c>
    </row>
    <row r="623" spans="1:2" x14ac:dyDescent="0.2">
      <c r="A623" s="526" t="s">
        <v>4665</v>
      </c>
      <c r="B623" s="526" t="s">
        <v>4666</v>
      </c>
    </row>
    <row r="624" spans="1:2" x14ac:dyDescent="0.2">
      <c r="A624" s="526" t="s">
        <v>4667</v>
      </c>
      <c r="B624" s="526" t="s">
        <v>4668</v>
      </c>
    </row>
    <row r="625" spans="1:2" x14ac:dyDescent="0.2">
      <c r="A625" s="526" t="s">
        <v>4669</v>
      </c>
      <c r="B625" s="526" t="s">
        <v>4103</v>
      </c>
    </row>
    <row r="626" spans="1:2" x14ac:dyDescent="0.2">
      <c r="A626" s="526" t="s">
        <v>4670</v>
      </c>
      <c r="B626" s="526" t="s">
        <v>4671</v>
      </c>
    </row>
    <row r="627" spans="1:2" x14ac:dyDescent="0.2">
      <c r="A627" s="526" t="s">
        <v>4672</v>
      </c>
      <c r="B627" s="526" t="s">
        <v>4673</v>
      </c>
    </row>
    <row r="628" spans="1:2" x14ac:dyDescent="0.2">
      <c r="A628" s="526" t="s">
        <v>4674</v>
      </c>
      <c r="B628" s="526" t="s">
        <v>4675</v>
      </c>
    </row>
    <row r="629" spans="1:2" x14ac:dyDescent="0.2">
      <c r="A629" s="526" t="s">
        <v>4676</v>
      </c>
      <c r="B629" s="526" t="s">
        <v>4677</v>
      </c>
    </row>
    <row r="630" spans="1:2" x14ac:dyDescent="0.2">
      <c r="A630" s="526" t="s">
        <v>4678</v>
      </c>
      <c r="B630" s="526" t="s">
        <v>4679</v>
      </c>
    </row>
    <row r="631" spans="1:2" x14ac:dyDescent="0.2">
      <c r="A631" s="526" t="s">
        <v>4680</v>
      </c>
      <c r="B631" s="526" t="s">
        <v>4213</v>
      </c>
    </row>
    <row r="632" spans="1:2" x14ac:dyDescent="0.2">
      <c r="A632" s="526" t="s">
        <v>4681</v>
      </c>
      <c r="B632" s="526" t="s">
        <v>4215</v>
      </c>
    </row>
    <row r="633" spans="1:2" x14ac:dyDescent="0.2">
      <c r="A633" s="526" t="s">
        <v>4682</v>
      </c>
      <c r="B633" s="526" t="s">
        <v>4217</v>
      </c>
    </row>
    <row r="634" spans="1:2" x14ac:dyDescent="0.2">
      <c r="A634" s="526" t="s">
        <v>4683</v>
      </c>
      <c r="B634" s="526" t="s">
        <v>4219</v>
      </c>
    </row>
    <row r="635" spans="1:2" x14ac:dyDescent="0.2">
      <c r="A635" s="526" t="s">
        <v>4684</v>
      </c>
      <c r="B635" s="526" t="s">
        <v>4221</v>
      </c>
    </row>
    <row r="636" spans="1:2" x14ac:dyDescent="0.2">
      <c r="A636" s="526" t="s">
        <v>4685</v>
      </c>
      <c r="B636" s="526" t="s">
        <v>4223</v>
      </c>
    </row>
    <row r="637" spans="1:2" x14ac:dyDescent="0.2">
      <c r="A637" s="526" t="s">
        <v>4686</v>
      </c>
      <c r="B637" s="526" t="s">
        <v>4225</v>
      </c>
    </row>
    <row r="638" spans="1:2" x14ac:dyDescent="0.2">
      <c r="A638" s="526" t="s">
        <v>4687</v>
      </c>
      <c r="B638" s="526" t="s">
        <v>4227</v>
      </c>
    </row>
    <row r="639" spans="1:2" x14ac:dyDescent="0.2">
      <c r="A639" s="526" t="s">
        <v>4688</v>
      </c>
      <c r="B639" s="526" t="s">
        <v>4229</v>
      </c>
    </row>
    <row r="640" spans="1:2" x14ac:dyDescent="0.2">
      <c r="A640" s="526" t="s">
        <v>4689</v>
      </c>
      <c r="B640" s="526" t="s">
        <v>4231</v>
      </c>
    </row>
    <row r="641" spans="1:2" x14ac:dyDescent="0.2">
      <c r="A641" s="526" t="s">
        <v>4690</v>
      </c>
      <c r="B641" s="526" t="s">
        <v>4233</v>
      </c>
    </row>
    <row r="642" spans="1:2" x14ac:dyDescent="0.2">
      <c r="A642" s="526" t="s">
        <v>4691</v>
      </c>
      <c r="B642" s="526" t="s">
        <v>4235</v>
      </c>
    </row>
    <row r="643" spans="1:2" x14ac:dyDescent="0.2">
      <c r="A643" s="526" t="s">
        <v>4692</v>
      </c>
      <c r="B643" s="526" t="s">
        <v>4237</v>
      </c>
    </row>
    <row r="644" spans="1:2" x14ac:dyDescent="0.2">
      <c r="A644" s="526" t="s">
        <v>4693</v>
      </c>
      <c r="B644" s="526" t="s">
        <v>4239</v>
      </c>
    </row>
    <row r="645" spans="1:2" x14ac:dyDescent="0.2">
      <c r="A645" s="526" t="s">
        <v>4694</v>
      </c>
      <c r="B645" s="526" t="s">
        <v>4241</v>
      </c>
    </row>
    <row r="646" spans="1:2" x14ac:dyDescent="0.2">
      <c r="A646" s="526" t="s">
        <v>4695</v>
      </c>
      <c r="B646" s="526" t="s">
        <v>4243</v>
      </c>
    </row>
    <row r="647" spans="1:2" x14ac:dyDescent="0.2">
      <c r="A647" s="526" t="s">
        <v>4696</v>
      </c>
      <c r="B647" s="526" t="s">
        <v>4245</v>
      </c>
    </row>
    <row r="648" spans="1:2" x14ac:dyDescent="0.2">
      <c r="A648" s="526" t="s">
        <v>4697</v>
      </c>
      <c r="B648" s="526" t="s">
        <v>4247</v>
      </c>
    </row>
    <row r="649" spans="1:2" x14ac:dyDescent="0.2">
      <c r="A649" s="526" t="s">
        <v>4698</v>
      </c>
      <c r="B649" s="526" t="s">
        <v>4249</v>
      </c>
    </row>
    <row r="650" spans="1:2" x14ac:dyDescent="0.2">
      <c r="A650" s="526" t="s">
        <v>4699</v>
      </c>
      <c r="B650" s="526" t="s">
        <v>4251</v>
      </c>
    </row>
    <row r="651" spans="1:2" x14ac:dyDescent="0.2">
      <c r="A651" s="526" t="s">
        <v>4700</v>
      </c>
      <c r="B651" s="526" t="s">
        <v>4253</v>
      </c>
    </row>
    <row r="652" spans="1:2" x14ac:dyDescent="0.2">
      <c r="A652" s="526" t="s">
        <v>4701</v>
      </c>
      <c r="B652" s="526" t="s">
        <v>4255</v>
      </c>
    </row>
    <row r="653" spans="1:2" x14ac:dyDescent="0.2">
      <c r="A653" s="526" t="s">
        <v>4702</v>
      </c>
      <c r="B653" s="526" t="s">
        <v>4257</v>
      </c>
    </row>
    <row r="654" spans="1:2" x14ac:dyDescent="0.2">
      <c r="A654" s="526" t="s">
        <v>4703</v>
      </c>
      <c r="B654" s="526" t="s">
        <v>4259</v>
      </c>
    </row>
    <row r="655" spans="1:2" x14ac:dyDescent="0.2">
      <c r="A655" s="526" t="s">
        <v>4704</v>
      </c>
      <c r="B655" s="526" t="s">
        <v>4261</v>
      </c>
    </row>
    <row r="656" spans="1:2" x14ac:dyDescent="0.2">
      <c r="A656" s="526" t="s">
        <v>4705</v>
      </c>
      <c r="B656" s="526" t="s">
        <v>4263</v>
      </c>
    </row>
    <row r="657" spans="1:2" x14ac:dyDescent="0.2">
      <c r="A657" s="526" t="s">
        <v>1351</v>
      </c>
      <c r="B657" s="526" t="s">
        <v>1352</v>
      </c>
    </row>
    <row r="658" spans="1:2" x14ac:dyDescent="0.2">
      <c r="A658" s="526" t="s">
        <v>4706</v>
      </c>
      <c r="B658" s="526" t="s">
        <v>4266</v>
      </c>
    </row>
    <row r="659" spans="1:2" x14ac:dyDescent="0.2">
      <c r="A659" s="526" t="s">
        <v>4707</v>
      </c>
      <c r="B659" s="526" t="s">
        <v>4268</v>
      </c>
    </row>
    <row r="660" spans="1:2" x14ac:dyDescent="0.2">
      <c r="A660" s="526" t="s">
        <v>4708</v>
      </c>
      <c r="B660" s="526" t="s">
        <v>4270</v>
      </c>
    </row>
    <row r="661" spans="1:2" x14ac:dyDescent="0.2">
      <c r="A661" s="526" t="s">
        <v>4709</v>
      </c>
      <c r="B661" s="526" t="s">
        <v>4272</v>
      </c>
    </row>
    <row r="662" spans="1:2" x14ac:dyDescent="0.2">
      <c r="A662" s="526" t="s">
        <v>4710</v>
      </c>
      <c r="B662" s="526" t="s">
        <v>4274</v>
      </c>
    </row>
    <row r="663" spans="1:2" x14ac:dyDescent="0.2">
      <c r="A663" s="526" t="s">
        <v>4711</v>
      </c>
      <c r="B663" s="526" t="s">
        <v>4276</v>
      </c>
    </row>
    <row r="664" spans="1:2" x14ac:dyDescent="0.2">
      <c r="A664" s="526" t="s">
        <v>4712</v>
      </c>
      <c r="B664" s="526" t="s">
        <v>4384</v>
      </c>
    </row>
    <row r="665" spans="1:2" x14ac:dyDescent="0.2">
      <c r="A665" s="526" t="s">
        <v>4713</v>
      </c>
      <c r="B665" s="526" t="s">
        <v>4278</v>
      </c>
    </row>
    <row r="666" spans="1:2" x14ac:dyDescent="0.2">
      <c r="A666" s="526" t="s">
        <v>4714</v>
      </c>
      <c r="B666" s="526" t="s">
        <v>4280</v>
      </c>
    </row>
    <row r="667" spans="1:2" x14ac:dyDescent="0.2">
      <c r="A667" s="526" t="s">
        <v>4715</v>
      </c>
      <c r="B667" s="526" t="s">
        <v>4282</v>
      </c>
    </row>
    <row r="668" spans="1:2" x14ac:dyDescent="0.2">
      <c r="A668" s="526" t="s">
        <v>4716</v>
      </c>
      <c r="B668" s="526" t="s">
        <v>4284</v>
      </c>
    </row>
    <row r="669" spans="1:2" x14ac:dyDescent="0.2">
      <c r="A669" s="526" t="s">
        <v>4717</v>
      </c>
      <c r="B669" s="526" t="s">
        <v>4286</v>
      </c>
    </row>
    <row r="670" spans="1:2" x14ac:dyDescent="0.2">
      <c r="A670" s="526" t="s">
        <v>4718</v>
      </c>
      <c r="B670" s="526" t="s">
        <v>4288</v>
      </c>
    </row>
    <row r="671" spans="1:2" x14ac:dyDescent="0.2">
      <c r="A671" s="526" t="s">
        <v>4719</v>
      </c>
      <c r="B671" s="526" t="s">
        <v>3628</v>
      </c>
    </row>
    <row r="672" spans="1:2" x14ac:dyDescent="0.2">
      <c r="A672" s="526" t="s">
        <v>4720</v>
      </c>
      <c r="B672" s="526" t="s">
        <v>4290</v>
      </c>
    </row>
    <row r="673" spans="1:2" x14ac:dyDescent="0.2">
      <c r="A673" s="526" t="s">
        <v>4721</v>
      </c>
      <c r="B673" s="526" t="s">
        <v>4292</v>
      </c>
    </row>
    <row r="674" spans="1:2" x14ac:dyDescent="0.2">
      <c r="A674" s="526" t="s">
        <v>4722</v>
      </c>
      <c r="B674" s="526" t="s">
        <v>4294</v>
      </c>
    </row>
    <row r="675" spans="1:2" x14ac:dyDescent="0.2">
      <c r="A675" s="526" t="s">
        <v>4723</v>
      </c>
      <c r="B675" s="526" t="s">
        <v>4296</v>
      </c>
    </row>
    <row r="676" spans="1:2" x14ac:dyDescent="0.2">
      <c r="A676" s="526" t="s">
        <v>4724</v>
      </c>
      <c r="B676" s="526" t="s">
        <v>4298</v>
      </c>
    </row>
    <row r="677" spans="1:2" x14ac:dyDescent="0.2">
      <c r="A677" s="526" t="s">
        <v>4725</v>
      </c>
      <c r="B677" s="526" t="s">
        <v>4300</v>
      </c>
    </row>
    <row r="678" spans="1:2" x14ac:dyDescent="0.2">
      <c r="A678" s="526" t="s">
        <v>4726</v>
      </c>
      <c r="B678" s="526" t="s">
        <v>4302</v>
      </c>
    </row>
    <row r="679" spans="1:2" x14ac:dyDescent="0.2">
      <c r="A679" s="526" t="s">
        <v>4727</v>
      </c>
      <c r="B679" s="526" t="s">
        <v>4304</v>
      </c>
    </row>
    <row r="680" spans="1:2" x14ac:dyDescent="0.2">
      <c r="A680" s="526" t="s">
        <v>4728</v>
      </c>
      <c r="B680" s="526" t="s">
        <v>4306</v>
      </c>
    </row>
    <row r="681" spans="1:2" x14ac:dyDescent="0.2">
      <c r="A681" s="526" t="s">
        <v>4729</v>
      </c>
      <c r="B681" s="526" t="s">
        <v>4308</v>
      </c>
    </row>
    <row r="682" spans="1:2" x14ac:dyDescent="0.2">
      <c r="A682" s="526" t="s">
        <v>4730</v>
      </c>
      <c r="B682" s="526" t="s">
        <v>4310</v>
      </c>
    </row>
    <row r="683" spans="1:2" x14ac:dyDescent="0.2">
      <c r="A683" s="526" t="s">
        <v>4731</v>
      </c>
      <c r="B683" s="526" t="s">
        <v>4732</v>
      </c>
    </row>
    <row r="684" spans="1:2" x14ac:dyDescent="0.2">
      <c r="A684" s="526" t="s">
        <v>4733</v>
      </c>
      <c r="B684" s="526" t="s">
        <v>4734</v>
      </c>
    </row>
    <row r="685" spans="1:2" x14ac:dyDescent="0.2">
      <c r="A685" s="526" t="s">
        <v>4735</v>
      </c>
      <c r="B685" s="526" t="s">
        <v>4736</v>
      </c>
    </row>
    <row r="686" spans="1:2" x14ac:dyDescent="0.2">
      <c r="A686" s="526" t="s">
        <v>4737</v>
      </c>
      <c r="B686" s="526" t="s">
        <v>4738</v>
      </c>
    </row>
    <row r="687" spans="1:2" x14ac:dyDescent="0.2">
      <c r="A687" s="526" t="s">
        <v>4739</v>
      </c>
      <c r="B687" s="526" t="s">
        <v>4740</v>
      </c>
    </row>
    <row r="688" spans="1:2" x14ac:dyDescent="0.2">
      <c r="A688" s="526" t="s">
        <v>4741</v>
      </c>
      <c r="B688" s="526" t="s">
        <v>4742</v>
      </c>
    </row>
    <row r="689" spans="1:2" x14ac:dyDescent="0.2">
      <c r="A689" s="526" t="s">
        <v>4743</v>
      </c>
      <c r="B689" s="526" t="s">
        <v>4744</v>
      </c>
    </row>
    <row r="690" spans="1:2" x14ac:dyDescent="0.2">
      <c r="A690" s="526" t="s">
        <v>4745</v>
      </c>
      <c r="B690" s="526" t="s">
        <v>4746</v>
      </c>
    </row>
    <row r="691" spans="1:2" x14ac:dyDescent="0.2">
      <c r="A691" s="526" t="s">
        <v>4747</v>
      </c>
      <c r="B691" s="526" t="s">
        <v>4748</v>
      </c>
    </row>
    <row r="692" spans="1:2" x14ac:dyDescent="0.2">
      <c r="A692" s="526" t="s">
        <v>1337</v>
      </c>
      <c r="B692" s="526" t="s">
        <v>1338</v>
      </c>
    </row>
    <row r="693" spans="1:2" x14ac:dyDescent="0.2">
      <c r="A693" s="526" t="s">
        <v>4749</v>
      </c>
      <c r="B693" s="526" t="s">
        <v>4750</v>
      </c>
    </row>
    <row r="694" spans="1:2" x14ac:dyDescent="0.2">
      <c r="A694" s="526" t="s">
        <v>4751</v>
      </c>
      <c r="B694" s="526" t="s">
        <v>4752</v>
      </c>
    </row>
    <row r="695" spans="1:2" x14ac:dyDescent="0.2">
      <c r="A695" s="526" t="s">
        <v>4753</v>
      </c>
      <c r="B695" s="526" t="s">
        <v>4754</v>
      </c>
    </row>
    <row r="696" spans="1:2" x14ac:dyDescent="0.2">
      <c r="A696" s="526" t="s">
        <v>4755</v>
      </c>
      <c r="B696" s="526" t="s">
        <v>4756</v>
      </c>
    </row>
    <row r="697" spans="1:2" x14ac:dyDescent="0.2">
      <c r="A697" s="526" t="s">
        <v>4757</v>
      </c>
      <c r="B697" s="526" t="s">
        <v>4758</v>
      </c>
    </row>
    <row r="698" spans="1:2" x14ac:dyDescent="0.2">
      <c r="A698" s="526" t="s">
        <v>4759</v>
      </c>
      <c r="B698" s="526" t="s">
        <v>4760</v>
      </c>
    </row>
    <row r="699" spans="1:2" x14ac:dyDescent="0.2">
      <c r="A699" s="526" t="s">
        <v>4761</v>
      </c>
      <c r="B699" s="526" t="s">
        <v>4762</v>
      </c>
    </row>
    <row r="700" spans="1:2" x14ac:dyDescent="0.2">
      <c r="A700" s="526" t="s">
        <v>4763</v>
      </c>
      <c r="B700" s="526" t="s">
        <v>4764</v>
      </c>
    </row>
    <row r="701" spans="1:2" x14ac:dyDescent="0.2">
      <c r="A701" s="526" t="s">
        <v>4765</v>
      </c>
      <c r="B701" s="526" t="s">
        <v>4766</v>
      </c>
    </row>
    <row r="702" spans="1:2" x14ac:dyDescent="0.2">
      <c r="A702" s="526" t="s">
        <v>4767</v>
      </c>
      <c r="B702" s="526" t="s">
        <v>4768</v>
      </c>
    </row>
    <row r="703" spans="1:2" x14ac:dyDescent="0.2">
      <c r="A703" s="526" t="s">
        <v>4769</v>
      </c>
      <c r="B703" s="526" t="s">
        <v>4770</v>
      </c>
    </row>
    <row r="704" spans="1:2" x14ac:dyDescent="0.2">
      <c r="A704" s="526" t="s">
        <v>4771</v>
      </c>
      <c r="B704" s="526" t="s">
        <v>4772</v>
      </c>
    </row>
    <row r="705" spans="1:2" x14ac:dyDescent="0.2">
      <c r="A705" s="526" t="s">
        <v>4773</v>
      </c>
      <c r="B705" s="526" t="s">
        <v>4774</v>
      </c>
    </row>
    <row r="706" spans="1:2" x14ac:dyDescent="0.2">
      <c r="A706" s="526" t="s">
        <v>4775</v>
      </c>
      <c r="B706" s="526" t="s">
        <v>4776</v>
      </c>
    </row>
    <row r="707" spans="1:2" x14ac:dyDescent="0.2">
      <c r="A707" s="526" t="s">
        <v>4777</v>
      </c>
      <c r="B707" s="526" t="s">
        <v>4778</v>
      </c>
    </row>
    <row r="708" spans="1:2" x14ac:dyDescent="0.2">
      <c r="A708" s="526" t="s">
        <v>4779</v>
      </c>
      <c r="B708" s="526" t="s">
        <v>4780</v>
      </c>
    </row>
    <row r="709" spans="1:2" x14ac:dyDescent="0.2">
      <c r="A709" s="526" t="s">
        <v>4781</v>
      </c>
      <c r="B709" s="526" t="s">
        <v>4782</v>
      </c>
    </row>
    <row r="710" spans="1:2" x14ac:dyDescent="0.2">
      <c r="A710" s="526" t="s">
        <v>4783</v>
      </c>
      <c r="B710" s="526" t="s">
        <v>4784</v>
      </c>
    </row>
    <row r="711" spans="1:2" x14ac:dyDescent="0.2">
      <c r="A711" s="526" t="s">
        <v>4785</v>
      </c>
      <c r="B711" s="526" t="s">
        <v>4786</v>
      </c>
    </row>
    <row r="712" spans="1:2" x14ac:dyDescent="0.2">
      <c r="A712" s="526" t="s">
        <v>4787</v>
      </c>
      <c r="B712" s="526" t="s">
        <v>4788</v>
      </c>
    </row>
    <row r="713" spans="1:2" x14ac:dyDescent="0.2">
      <c r="A713" s="526" t="s">
        <v>4789</v>
      </c>
      <c r="B713" s="526" t="s">
        <v>4790</v>
      </c>
    </row>
    <row r="714" spans="1:2" x14ac:dyDescent="0.2">
      <c r="A714" s="526" t="s">
        <v>4791</v>
      </c>
      <c r="B714" s="526" t="s">
        <v>4792</v>
      </c>
    </row>
    <row r="715" spans="1:2" x14ac:dyDescent="0.2">
      <c r="A715" s="526" t="s">
        <v>4793</v>
      </c>
      <c r="B715" s="526" t="s">
        <v>4794</v>
      </c>
    </row>
    <row r="716" spans="1:2" x14ac:dyDescent="0.2">
      <c r="A716" s="526" t="s">
        <v>1339</v>
      </c>
      <c r="B716" s="526" t="s">
        <v>1340</v>
      </c>
    </row>
    <row r="717" spans="1:2" x14ac:dyDescent="0.2">
      <c r="A717" s="526" t="s">
        <v>4795</v>
      </c>
      <c r="B717" s="526" t="s">
        <v>4796</v>
      </c>
    </row>
    <row r="718" spans="1:2" x14ac:dyDescent="0.2">
      <c r="A718" s="526" t="s">
        <v>4797</v>
      </c>
      <c r="B718" s="526" t="s">
        <v>4798</v>
      </c>
    </row>
    <row r="719" spans="1:2" x14ac:dyDescent="0.2">
      <c r="A719" s="526" t="s">
        <v>4799</v>
      </c>
      <c r="B719" s="526" t="s">
        <v>4800</v>
      </c>
    </row>
    <row r="720" spans="1:2" x14ac:dyDescent="0.2">
      <c r="A720" s="526" t="s">
        <v>4801</v>
      </c>
      <c r="B720" s="526" t="s">
        <v>4802</v>
      </c>
    </row>
    <row r="721" spans="1:2" x14ac:dyDescent="0.2">
      <c r="A721" s="526" t="s">
        <v>4803</v>
      </c>
      <c r="B721" s="526" t="s">
        <v>4804</v>
      </c>
    </row>
    <row r="722" spans="1:2" x14ac:dyDescent="0.2">
      <c r="A722" s="526" t="s">
        <v>4805</v>
      </c>
      <c r="B722" s="526" t="s">
        <v>4806</v>
      </c>
    </row>
    <row r="723" spans="1:2" x14ac:dyDescent="0.2">
      <c r="A723" s="526" t="s">
        <v>4807</v>
      </c>
      <c r="B723" s="526" t="s">
        <v>4808</v>
      </c>
    </row>
    <row r="724" spans="1:2" x14ac:dyDescent="0.2">
      <c r="A724" s="526" t="s">
        <v>4809</v>
      </c>
      <c r="B724" s="526" t="s">
        <v>4810</v>
      </c>
    </row>
    <row r="725" spans="1:2" x14ac:dyDescent="0.2">
      <c r="A725" s="526" t="s">
        <v>4811</v>
      </c>
      <c r="B725" s="526" t="s">
        <v>4812</v>
      </c>
    </row>
    <row r="726" spans="1:2" x14ac:dyDescent="0.2">
      <c r="A726" s="526" t="s">
        <v>4813</v>
      </c>
      <c r="B726" s="526" t="s">
        <v>4814</v>
      </c>
    </row>
    <row r="727" spans="1:2" x14ac:dyDescent="0.2">
      <c r="A727" s="526" t="s">
        <v>4815</v>
      </c>
      <c r="B727" s="526" t="s">
        <v>4816</v>
      </c>
    </row>
    <row r="728" spans="1:2" x14ac:dyDescent="0.2">
      <c r="A728" s="526" t="s">
        <v>4817</v>
      </c>
      <c r="B728" s="526" t="s">
        <v>4818</v>
      </c>
    </row>
    <row r="729" spans="1:2" x14ac:dyDescent="0.2">
      <c r="A729" s="526" t="s">
        <v>4819</v>
      </c>
      <c r="B729" s="526" t="s">
        <v>4820</v>
      </c>
    </row>
    <row r="730" spans="1:2" x14ac:dyDescent="0.2">
      <c r="A730" s="526" t="s">
        <v>1361</v>
      </c>
      <c r="B730" s="526" t="s">
        <v>1362</v>
      </c>
    </row>
    <row r="731" spans="1:2" x14ac:dyDescent="0.2">
      <c r="A731" s="526" t="s">
        <v>1341</v>
      </c>
      <c r="B731" s="526" t="s">
        <v>1342</v>
      </c>
    </row>
    <row r="732" spans="1:2" x14ac:dyDescent="0.2">
      <c r="A732" s="526" t="s">
        <v>4821</v>
      </c>
      <c r="B732" s="526" t="s">
        <v>4822</v>
      </c>
    </row>
    <row r="733" spans="1:2" x14ac:dyDescent="0.2">
      <c r="A733" s="526" t="s">
        <v>4823</v>
      </c>
      <c r="B733" s="526" t="s">
        <v>4824</v>
      </c>
    </row>
    <row r="734" spans="1:2" x14ac:dyDescent="0.2">
      <c r="A734" s="526" t="s">
        <v>4825</v>
      </c>
      <c r="B734" s="526" t="s">
        <v>4826</v>
      </c>
    </row>
    <row r="735" spans="1:2" x14ac:dyDescent="0.2">
      <c r="A735" s="526" t="s">
        <v>1321</v>
      </c>
      <c r="B735" s="526" t="s">
        <v>1322</v>
      </c>
    </row>
    <row r="736" spans="1:2" x14ac:dyDescent="0.2">
      <c r="A736" s="526" t="s">
        <v>4827</v>
      </c>
      <c r="B736" s="526" t="s">
        <v>4828</v>
      </c>
    </row>
    <row r="737" spans="1:2" x14ac:dyDescent="0.2">
      <c r="A737" s="526" t="s">
        <v>4829</v>
      </c>
      <c r="B737" s="526" t="s">
        <v>4830</v>
      </c>
    </row>
    <row r="738" spans="1:2" x14ac:dyDescent="0.2">
      <c r="A738" s="526" t="s">
        <v>4831</v>
      </c>
      <c r="B738" s="526" t="s">
        <v>4832</v>
      </c>
    </row>
    <row r="739" spans="1:2" x14ac:dyDescent="0.2">
      <c r="A739" s="526" t="s">
        <v>4833</v>
      </c>
      <c r="B739" s="526" t="s">
        <v>4834</v>
      </c>
    </row>
    <row r="740" spans="1:2" x14ac:dyDescent="0.2">
      <c r="A740" s="526" t="s">
        <v>4835</v>
      </c>
      <c r="B740" s="526" t="s">
        <v>4836</v>
      </c>
    </row>
    <row r="741" spans="1:2" x14ac:dyDescent="0.2">
      <c r="A741" s="526" t="s">
        <v>4837</v>
      </c>
      <c r="B741" s="526" t="s">
        <v>4838</v>
      </c>
    </row>
    <row r="742" spans="1:2" x14ac:dyDescent="0.2">
      <c r="A742" s="526" t="s">
        <v>4839</v>
      </c>
      <c r="B742" s="526" t="s">
        <v>4840</v>
      </c>
    </row>
    <row r="743" spans="1:2" x14ac:dyDescent="0.2">
      <c r="A743" s="526" t="s">
        <v>4841</v>
      </c>
      <c r="B743" s="526" t="s">
        <v>4842</v>
      </c>
    </row>
    <row r="744" spans="1:2" x14ac:dyDescent="0.2">
      <c r="A744" s="526" t="s">
        <v>4843</v>
      </c>
      <c r="B744" s="526" t="s">
        <v>4844</v>
      </c>
    </row>
    <row r="745" spans="1:2" x14ac:dyDescent="0.2">
      <c r="A745" s="526" t="s">
        <v>4845</v>
      </c>
      <c r="B745" s="526" t="s">
        <v>4846</v>
      </c>
    </row>
    <row r="746" spans="1:2" x14ac:dyDescent="0.2">
      <c r="A746" s="526" t="s">
        <v>4847</v>
      </c>
      <c r="B746" s="526" t="s">
        <v>4848</v>
      </c>
    </row>
    <row r="747" spans="1:2" x14ac:dyDescent="0.2">
      <c r="A747" s="526" t="s">
        <v>4849</v>
      </c>
      <c r="B747" s="526" t="s">
        <v>4850</v>
      </c>
    </row>
    <row r="748" spans="1:2" x14ac:dyDescent="0.2">
      <c r="A748" s="526" t="s">
        <v>4851</v>
      </c>
      <c r="B748" s="526" t="s">
        <v>4852</v>
      </c>
    </row>
    <row r="749" spans="1:2" x14ac:dyDescent="0.2">
      <c r="A749" s="526" t="s">
        <v>4853</v>
      </c>
      <c r="B749" s="526" t="s">
        <v>4854</v>
      </c>
    </row>
    <row r="750" spans="1:2" x14ac:dyDescent="0.2">
      <c r="A750" s="526" t="s">
        <v>4855</v>
      </c>
      <c r="B750" s="526" t="s">
        <v>4856</v>
      </c>
    </row>
    <row r="751" spans="1:2" x14ac:dyDescent="0.2">
      <c r="A751" s="526" t="s">
        <v>4857</v>
      </c>
      <c r="B751" s="526" t="s">
        <v>4858</v>
      </c>
    </row>
    <row r="752" spans="1:2" x14ac:dyDescent="0.2">
      <c r="A752" s="526" t="s">
        <v>4859</v>
      </c>
      <c r="B752" s="526" t="s">
        <v>4860</v>
      </c>
    </row>
    <row r="753" spans="1:2" x14ac:dyDescent="0.2">
      <c r="A753" s="526" t="s">
        <v>4861</v>
      </c>
      <c r="B753" s="526" t="s">
        <v>4862</v>
      </c>
    </row>
    <row r="754" spans="1:2" x14ac:dyDescent="0.2">
      <c r="A754" s="526" t="s">
        <v>4863</v>
      </c>
      <c r="B754" s="526" t="s">
        <v>4864</v>
      </c>
    </row>
    <row r="755" spans="1:2" x14ac:dyDescent="0.2">
      <c r="A755" s="526" t="s">
        <v>4865</v>
      </c>
      <c r="B755" s="526" t="s">
        <v>4866</v>
      </c>
    </row>
    <row r="756" spans="1:2" x14ac:dyDescent="0.2">
      <c r="A756" s="526" t="s">
        <v>4867</v>
      </c>
      <c r="B756" s="526" t="s">
        <v>4868</v>
      </c>
    </row>
    <row r="757" spans="1:2" x14ac:dyDescent="0.2">
      <c r="A757" s="526" t="s">
        <v>4869</v>
      </c>
      <c r="B757" s="526" t="s">
        <v>4870</v>
      </c>
    </row>
    <row r="758" spans="1:2" x14ac:dyDescent="0.2">
      <c r="A758" s="526" t="s">
        <v>4871</v>
      </c>
      <c r="B758" s="526" t="s">
        <v>4872</v>
      </c>
    </row>
    <row r="759" spans="1:2" x14ac:dyDescent="0.2">
      <c r="A759" s="526" t="s">
        <v>4873</v>
      </c>
      <c r="B759" s="526" t="s">
        <v>4874</v>
      </c>
    </row>
    <row r="760" spans="1:2" x14ac:dyDescent="0.2">
      <c r="A760" s="526" t="s">
        <v>4875</v>
      </c>
      <c r="B760" s="526" t="s">
        <v>4876</v>
      </c>
    </row>
    <row r="761" spans="1:2" x14ac:dyDescent="0.2">
      <c r="A761" s="526" t="s">
        <v>4877</v>
      </c>
      <c r="B761" s="526" t="s">
        <v>4878</v>
      </c>
    </row>
    <row r="762" spans="1:2" x14ac:dyDescent="0.2">
      <c r="A762" s="526" t="s">
        <v>4879</v>
      </c>
      <c r="B762" s="526" t="s">
        <v>4880</v>
      </c>
    </row>
    <row r="763" spans="1:2" x14ac:dyDescent="0.2">
      <c r="A763" s="526" t="s">
        <v>4881</v>
      </c>
      <c r="B763" s="526" t="s">
        <v>4882</v>
      </c>
    </row>
    <row r="764" spans="1:2" x14ac:dyDescent="0.2">
      <c r="A764" s="526" t="s">
        <v>4883</v>
      </c>
      <c r="B764" s="526" t="s">
        <v>4884</v>
      </c>
    </row>
    <row r="765" spans="1:2" x14ac:dyDescent="0.2">
      <c r="A765" s="526" t="s">
        <v>4885</v>
      </c>
      <c r="B765" s="526" t="s">
        <v>4886</v>
      </c>
    </row>
    <row r="766" spans="1:2" x14ac:dyDescent="0.2">
      <c r="A766" s="526" t="s">
        <v>4887</v>
      </c>
      <c r="B766" s="526" t="s">
        <v>4888</v>
      </c>
    </row>
    <row r="767" spans="1:2" x14ac:dyDescent="0.2">
      <c r="A767" s="526" t="s">
        <v>4889</v>
      </c>
      <c r="B767" s="526" t="s">
        <v>4890</v>
      </c>
    </row>
    <row r="768" spans="1:2" x14ac:dyDescent="0.2">
      <c r="A768" s="526" t="s">
        <v>4891</v>
      </c>
      <c r="B768" s="526" t="s">
        <v>4892</v>
      </c>
    </row>
    <row r="769" spans="1:2" x14ac:dyDescent="0.2">
      <c r="A769" s="526" t="s">
        <v>4893</v>
      </c>
      <c r="B769" s="526" t="s">
        <v>4894</v>
      </c>
    </row>
    <row r="770" spans="1:2" x14ac:dyDescent="0.2">
      <c r="A770" s="526" t="s">
        <v>4895</v>
      </c>
      <c r="B770" s="526" t="s">
        <v>4896</v>
      </c>
    </row>
    <row r="771" spans="1:2" x14ac:dyDescent="0.2">
      <c r="A771" s="526" t="s">
        <v>4897</v>
      </c>
      <c r="B771" s="526" t="s">
        <v>4898</v>
      </c>
    </row>
    <row r="772" spans="1:2" x14ac:dyDescent="0.2">
      <c r="A772" s="526" t="s">
        <v>4899</v>
      </c>
      <c r="B772" s="526" t="s">
        <v>4900</v>
      </c>
    </row>
    <row r="773" spans="1:2" x14ac:dyDescent="0.2">
      <c r="A773" s="526" t="s">
        <v>4901</v>
      </c>
      <c r="B773" s="526" t="s">
        <v>4902</v>
      </c>
    </row>
    <row r="774" spans="1:2" x14ac:dyDescent="0.2">
      <c r="A774" s="526" t="s">
        <v>4903</v>
      </c>
      <c r="B774" s="526" t="s">
        <v>4904</v>
      </c>
    </row>
    <row r="775" spans="1:2" x14ac:dyDescent="0.2">
      <c r="A775" s="526" t="s">
        <v>4905</v>
      </c>
      <c r="B775" s="526" t="s">
        <v>4906</v>
      </c>
    </row>
    <row r="776" spans="1:2" x14ac:dyDescent="0.2">
      <c r="A776" s="526" t="s">
        <v>4907</v>
      </c>
      <c r="B776" s="526" t="s">
        <v>4908</v>
      </c>
    </row>
    <row r="777" spans="1:2" x14ac:dyDescent="0.2">
      <c r="A777" s="526" t="s">
        <v>4909</v>
      </c>
      <c r="B777" s="526" t="s">
        <v>4910</v>
      </c>
    </row>
    <row r="778" spans="1:2" x14ac:dyDescent="0.2">
      <c r="A778" s="526" t="s">
        <v>4911</v>
      </c>
      <c r="B778" s="526" t="s">
        <v>4912</v>
      </c>
    </row>
    <row r="779" spans="1:2" x14ac:dyDescent="0.2">
      <c r="A779" s="526" t="s">
        <v>4913</v>
      </c>
      <c r="B779" s="526" t="s">
        <v>4914</v>
      </c>
    </row>
    <row r="780" spans="1:2" x14ac:dyDescent="0.2">
      <c r="A780" s="526" t="s">
        <v>4915</v>
      </c>
      <c r="B780" s="526" t="s">
        <v>4916</v>
      </c>
    </row>
    <row r="781" spans="1:2" x14ac:dyDescent="0.2">
      <c r="A781" s="526" t="s">
        <v>4917</v>
      </c>
      <c r="B781" s="526" t="s">
        <v>4918</v>
      </c>
    </row>
    <row r="782" spans="1:2" x14ac:dyDescent="0.2">
      <c r="A782" s="526" t="s">
        <v>4919</v>
      </c>
      <c r="B782" s="526" t="s">
        <v>4920</v>
      </c>
    </row>
    <row r="783" spans="1:2" x14ac:dyDescent="0.2">
      <c r="A783" s="526" t="s">
        <v>4921</v>
      </c>
      <c r="B783" s="526" t="s">
        <v>4922</v>
      </c>
    </row>
    <row r="784" spans="1:2" x14ac:dyDescent="0.2">
      <c r="A784" s="526" t="s">
        <v>4923</v>
      </c>
      <c r="B784" s="526" t="s">
        <v>4924</v>
      </c>
    </row>
    <row r="785" spans="1:2" x14ac:dyDescent="0.2">
      <c r="A785" s="526" t="s">
        <v>4925</v>
      </c>
      <c r="B785" s="526" t="s">
        <v>4926</v>
      </c>
    </row>
    <row r="786" spans="1:2" x14ac:dyDescent="0.2">
      <c r="A786" s="526" t="s">
        <v>4927</v>
      </c>
      <c r="B786" s="526" t="s">
        <v>4928</v>
      </c>
    </row>
    <row r="787" spans="1:2" x14ac:dyDescent="0.2">
      <c r="A787" s="526" t="s">
        <v>4929</v>
      </c>
      <c r="B787" s="526" t="s">
        <v>4930</v>
      </c>
    </row>
    <row r="788" spans="1:2" x14ac:dyDescent="0.2">
      <c r="A788" s="526" t="s">
        <v>4931</v>
      </c>
      <c r="B788" s="526" t="s">
        <v>4932</v>
      </c>
    </row>
    <row r="789" spans="1:2" x14ac:dyDescent="0.2">
      <c r="A789" s="526" t="s">
        <v>4933</v>
      </c>
      <c r="B789" s="526" t="s">
        <v>4934</v>
      </c>
    </row>
    <row r="790" spans="1:2" x14ac:dyDescent="0.2">
      <c r="A790" s="526" t="s">
        <v>4935</v>
      </c>
      <c r="B790" s="526" t="s">
        <v>4936</v>
      </c>
    </row>
    <row r="791" spans="1:2" x14ac:dyDescent="0.2">
      <c r="A791" s="526" t="s">
        <v>4937</v>
      </c>
      <c r="B791" s="526" t="s">
        <v>4938</v>
      </c>
    </row>
    <row r="792" spans="1:2" x14ac:dyDescent="0.2">
      <c r="A792" s="526" t="s">
        <v>4939</v>
      </c>
      <c r="B792" s="526" t="s">
        <v>4940</v>
      </c>
    </row>
    <row r="793" spans="1:2" x14ac:dyDescent="0.2">
      <c r="A793" s="526" t="s">
        <v>4941</v>
      </c>
      <c r="B793" s="526" t="s">
        <v>4942</v>
      </c>
    </row>
    <row r="794" spans="1:2" x14ac:dyDescent="0.2">
      <c r="A794" s="526" t="s">
        <v>4943</v>
      </c>
      <c r="B794" s="526" t="s">
        <v>4944</v>
      </c>
    </row>
    <row r="795" spans="1:2" x14ac:dyDescent="0.2">
      <c r="A795" s="526" t="s">
        <v>4945</v>
      </c>
      <c r="B795" s="526" t="s">
        <v>4946</v>
      </c>
    </row>
    <row r="796" spans="1:2" x14ac:dyDescent="0.2">
      <c r="A796" s="526" t="s">
        <v>4947</v>
      </c>
      <c r="B796" s="526" t="s">
        <v>4948</v>
      </c>
    </row>
    <row r="797" spans="1:2" x14ac:dyDescent="0.2">
      <c r="A797" s="526" t="s">
        <v>1309</v>
      </c>
      <c r="B797" s="526" t="s">
        <v>1310</v>
      </c>
    </row>
    <row r="798" spans="1:2" x14ac:dyDescent="0.2">
      <c r="A798" s="526" t="s">
        <v>4949</v>
      </c>
      <c r="B798" s="526" t="s">
        <v>4950</v>
      </c>
    </row>
    <row r="799" spans="1:2" x14ac:dyDescent="0.2">
      <c r="A799" s="526" t="s">
        <v>4951</v>
      </c>
      <c r="B799" s="526" t="s">
        <v>4952</v>
      </c>
    </row>
    <row r="800" spans="1:2" x14ac:dyDescent="0.2">
      <c r="A800" s="526" t="s">
        <v>4953</v>
      </c>
      <c r="B800" s="526" t="s">
        <v>4954</v>
      </c>
    </row>
    <row r="801" spans="1:2" x14ac:dyDescent="0.2">
      <c r="A801" s="526" t="s">
        <v>4955</v>
      </c>
      <c r="B801" s="526" t="s">
        <v>4956</v>
      </c>
    </row>
    <row r="802" spans="1:2" x14ac:dyDescent="0.2">
      <c r="A802" s="526" t="s">
        <v>1311</v>
      </c>
      <c r="B802" s="526" t="s">
        <v>1312</v>
      </c>
    </row>
    <row r="803" spans="1:2" x14ac:dyDescent="0.2">
      <c r="A803" s="526" t="s">
        <v>4957</v>
      </c>
      <c r="B803" s="526" t="s">
        <v>4958</v>
      </c>
    </row>
    <row r="804" spans="1:2" x14ac:dyDescent="0.2">
      <c r="A804" s="526" t="s">
        <v>4959</v>
      </c>
      <c r="B804" s="526" t="s">
        <v>4960</v>
      </c>
    </row>
    <row r="805" spans="1:2" x14ac:dyDescent="0.2">
      <c r="A805" s="526" t="s">
        <v>4961</v>
      </c>
      <c r="B805" s="526" t="s">
        <v>4962</v>
      </c>
    </row>
    <row r="806" spans="1:2" x14ac:dyDescent="0.2">
      <c r="A806" s="526" t="s">
        <v>4963</v>
      </c>
      <c r="B806" s="526" t="s">
        <v>4964</v>
      </c>
    </row>
    <row r="807" spans="1:2" x14ac:dyDescent="0.2">
      <c r="A807" s="526" t="s">
        <v>4965</v>
      </c>
      <c r="B807" s="526" t="s">
        <v>4966</v>
      </c>
    </row>
    <row r="808" spans="1:2" x14ac:dyDescent="0.2">
      <c r="A808" s="526" t="s">
        <v>4967</v>
      </c>
      <c r="B808" s="526" t="s">
        <v>4968</v>
      </c>
    </row>
    <row r="809" spans="1:2" x14ac:dyDescent="0.2">
      <c r="A809" s="526" t="s">
        <v>4969</v>
      </c>
      <c r="B809" s="526" t="s">
        <v>4970</v>
      </c>
    </row>
    <row r="810" spans="1:2" x14ac:dyDescent="0.2">
      <c r="A810" s="526" t="s">
        <v>4971</v>
      </c>
      <c r="B810" s="526" t="s">
        <v>4972</v>
      </c>
    </row>
    <row r="811" spans="1:2" x14ac:dyDescent="0.2">
      <c r="A811" s="526" t="s">
        <v>4973</v>
      </c>
      <c r="B811" s="526" t="s">
        <v>4974</v>
      </c>
    </row>
    <row r="812" spans="1:2" x14ac:dyDescent="0.2">
      <c r="A812" s="526" t="s">
        <v>4975</v>
      </c>
      <c r="B812" s="526" t="s">
        <v>4976</v>
      </c>
    </row>
    <row r="813" spans="1:2" x14ac:dyDescent="0.2">
      <c r="A813" s="526" t="s">
        <v>4977</v>
      </c>
      <c r="B813" s="526" t="s">
        <v>4978</v>
      </c>
    </row>
    <row r="814" spans="1:2" x14ac:dyDescent="0.2">
      <c r="A814" s="526" t="s">
        <v>4979</v>
      </c>
      <c r="B814" s="526" t="s">
        <v>4980</v>
      </c>
    </row>
    <row r="815" spans="1:2" x14ac:dyDescent="0.2">
      <c r="A815" s="526" t="s">
        <v>4981</v>
      </c>
      <c r="B815" s="526" t="s">
        <v>4982</v>
      </c>
    </row>
    <row r="816" spans="1:2" x14ac:dyDescent="0.2">
      <c r="A816" s="526" t="s">
        <v>4983</v>
      </c>
      <c r="B816" s="526" t="s">
        <v>4984</v>
      </c>
    </row>
    <row r="817" spans="1:2" x14ac:dyDescent="0.2">
      <c r="A817" s="526" t="s">
        <v>4985</v>
      </c>
      <c r="B817" s="526" t="s">
        <v>4986</v>
      </c>
    </row>
    <row r="818" spans="1:2" x14ac:dyDescent="0.2">
      <c r="A818" s="526" t="s">
        <v>4987</v>
      </c>
      <c r="B818" s="526" t="s">
        <v>4988</v>
      </c>
    </row>
    <row r="819" spans="1:2" x14ac:dyDescent="0.2">
      <c r="A819" s="526" t="s">
        <v>4989</v>
      </c>
      <c r="B819" s="526" t="s">
        <v>4990</v>
      </c>
    </row>
    <row r="820" spans="1:2" x14ac:dyDescent="0.2">
      <c r="A820" s="526" t="s">
        <v>4991</v>
      </c>
      <c r="B820" s="526" t="s">
        <v>4992</v>
      </c>
    </row>
    <row r="821" spans="1:2" x14ac:dyDescent="0.2">
      <c r="A821" s="526" t="s">
        <v>4993</v>
      </c>
      <c r="B821" s="526" t="s">
        <v>4994</v>
      </c>
    </row>
    <row r="822" spans="1:2" x14ac:dyDescent="0.2">
      <c r="A822" s="526" t="s">
        <v>4995</v>
      </c>
      <c r="B822" s="526" t="s">
        <v>4996</v>
      </c>
    </row>
    <row r="823" spans="1:2" x14ac:dyDescent="0.2">
      <c r="A823" s="526" t="s">
        <v>1368</v>
      </c>
      <c r="B823" s="526" t="s">
        <v>1369</v>
      </c>
    </row>
    <row r="824" spans="1:2" x14ac:dyDescent="0.2">
      <c r="A824" s="526" t="s">
        <v>4997</v>
      </c>
      <c r="B824" s="526" t="s">
        <v>4998</v>
      </c>
    </row>
    <row r="825" spans="1:2" x14ac:dyDescent="0.2">
      <c r="A825" s="526" t="s">
        <v>4999</v>
      </c>
      <c r="B825" s="526" t="s">
        <v>5000</v>
      </c>
    </row>
    <row r="826" spans="1:2" x14ac:dyDescent="0.2">
      <c r="A826" s="526" t="s">
        <v>5001</v>
      </c>
      <c r="B826" s="526" t="s">
        <v>5002</v>
      </c>
    </row>
    <row r="827" spans="1:2" x14ac:dyDescent="0.2">
      <c r="A827" s="526" t="s">
        <v>5003</v>
      </c>
      <c r="B827" s="526" t="s">
        <v>5004</v>
      </c>
    </row>
    <row r="828" spans="1:2" x14ac:dyDescent="0.2">
      <c r="A828" s="526" t="s">
        <v>5005</v>
      </c>
      <c r="B828" s="526" t="s">
        <v>5006</v>
      </c>
    </row>
    <row r="829" spans="1:2" x14ac:dyDescent="0.2">
      <c r="A829" s="526" t="s">
        <v>5007</v>
      </c>
      <c r="B829" s="526" t="s">
        <v>5008</v>
      </c>
    </row>
    <row r="830" spans="1:2" x14ac:dyDescent="0.2">
      <c r="A830" s="526" t="s">
        <v>1343</v>
      </c>
      <c r="B830" s="526" t="s">
        <v>1344</v>
      </c>
    </row>
    <row r="831" spans="1:2" x14ac:dyDescent="0.2">
      <c r="A831" s="526" t="s">
        <v>5009</v>
      </c>
      <c r="B831" s="526" t="s">
        <v>5010</v>
      </c>
    </row>
    <row r="832" spans="1:2" x14ac:dyDescent="0.2">
      <c r="A832" s="526" t="s">
        <v>5011</v>
      </c>
      <c r="B832" s="526" t="s">
        <v>5012</v>
      </c>
    </row>
    <row r="833" spans="1:2" x14ac:dyDescent="0.2">
      <c r="A833" s="526" t="s">
        <v>5013</v>
      </c>
      <c r="B833" s="526" t="s">
        <v>5014</v>
      </c>
    </row>
    <row r="834" spans="1:2" x14ac:dyDescent="0.2">
      <c r="A834" s="526" t="s">
        <v>5015</v>
      </c>
      <c r="B834" s="526" t="s">
        <v>5016</v>
      </c>
    </row>
    <row r="835" spans="1:2" x14ac:dyDescent="0.2">
      <c r="A835" s="526" t="s">
        <v>5017</v>
      </c>
      <c r="B835" s="526" t="s">
        <v>5018</v>
      </c>
    </row>
    <row r="836" spans="1:2" x14ac:dyDescent="0.2">
      <c r="A836" s="526" t="s">
        <v>5019</v>
      </c>
      <c r="B836" s="526" t="s">
        <v>5020</v>
      </c>
    </row>
    <row r="837" spans="1:2" x14ac:dyDescent="0.2">
      <c r="A837" s="526" t="s">
        <v>5021</v>
      </c>
      <c r="B837" s="526" t="s">
        <v>5022</v>
      </c>
    </row>
    <row r="838" spans="1:2" x14ac:dyDescent="0.2">
      <c r="A838" s="526" t="s">
        <v>5023</v>
      </c>
      <c r="B838" s="526" t="s">
        <v>5024</v>
      </c>
    </row>
    <row r="839" spans="1:2" x14ac:dyDescent="0.2">
      <c r="A839" s="526" t="s">
        <v>5025</v>
      </c>
      <c r="B839" s="526" t="s">
        <v>5026</v>
      </c>
    </row>
    <row r="840" spans="1:2" x14ac:dyDescent="0.2">
      <c r="A840" s="526" t="s">
        <v>5027</v>
      </c>
      <c r="B840" s="526" t="s">
        <v>5028</v>
      </c>
    </row>
    <row r="841" spans="1:2" x14ac:dyDescent="0.2">
      <c r="A841" s="526" t="s">
        <v>5029</v>
      </c>
      <c r="B841" s="526" t="s">
        <v>5030</v>
      </c>
    </row>
    <row r="842" spans="1:2" x14ac:dyDescent="0.2">
      <c r="A842" s="526" t="s">
        <v>5031</v>
      </c>
      <c r="B842" s="526" t="s">
        <v>5032</v>
      </c>
    </row>
    <row r="843" spans="1:2" x14ac:dyDescent="0.2">
      <c r="A843" s="526" t="s">
        <v>5033</v>
      </c>
      <c r="B843" s="526" t="s">
        <v>5034</v>
      </c>
    </row>
    <row r="844" spans="1:2" x14ac:dyDescent="0.2">
      <c r="A844" s="526" t="s">
        <v>5035</v>
      </c>
      <c r="B844" s="526" t="s">
        <v>5036</v>
      </c>
    </row>
    <row r="845" spans="1:2" x14ac:dyDescent="0.2">
      <c r="A845" s="526" t="s">
        <v>5037</v>
      </c>
      <c r="B845" s="526" t="s">
        <v>5038</v>
      </c>
    </row>
    <row r="846" spans="1:2" x14ac:dyDescent="0.2">
      <c r="A846" s="526" t="s">
        <v>5039</v>
      </c>
      <c r="B846" s="526" t="s">
        <v>5040</v>
      </c>
    </row>
    <row r="847" spans="1:2" x14ac:dyDescent="0.2">
      <c r="A847" s="526" t="s">
        <v>5041</v>
      </c>
      <c r="B847" s="526" t="s">
        <v>5042</v>
      </c>
    </row>
    <row r="848" spans="1:2" x14ac:dyDescent="0.2">
      <c r="A848" s="526" t="s">
        <v>5043</v>
      </c>
      <c r="B848" s="526" t="s">
        <v>5044</v>
      </c>
    </row>
    <row r="849" spans="1:2" x14ac:dyDescent="0.2">
      <c r="A849" s="526" t="s">
        <v>1345</v>
      </c>
      <c r="B849" s="526" t="s">
        <v>1346</v>
      </c>
    </row>
    <row r="850" spans="1:2" x14ac:dyDescent="0.2">
      <c r="A850" s="526" t="s">
        <v>5045</v>
      </c>
      <c r="B850" s="526" t="s">
        <v>5046</v>
      </c>
    </row>
    <row r="851" spans="1:2" x14ac:dyDescent="0.2">
      <c r="A851" s="526" t="s">
        <v>5047</v>
      </c>
      <c r="B851" s="526" t="s">
        <v>5048</v>
      </c>
    </row>
    <row r="852" spans="1:2" x14ac:dyDescent="0.2">
      <c r="A852" s="526" t="s">
        <v>5049</v>
      </c>
      <c r="B852" s="526" t="s">
        <v>5050</v>
      </c>
    </row>
    <row r="853" spans="1:2" x14ac:dyDescent="0.2">
      <c r="A853" s="526" t="s">
        <v>5051</v>
      </c>
      <c r="B853" s="526" t="s">
        <v>5052</v>
      </c>
    </row>
    <row r="854" spans="1:2" x14ac:dyDescent="0.2">
      <c r="A854" s="526" t="s">
        <v>5053</v>
      </c>
      <c r="B854" s="526" t="s">
        <v>5054</v>
      </c>
    </row>
    <row r="855" spans="1:2" x14ac:dyDescent="0.2">
      <c r="A855" s="526" t="s">
        <v>5055</v>
      </c>
      <c r="B855" s="526" t="s">
        <v>5056</v>
      </c>
    </row>
    <row r="856" spans="1:2" x14ac:dyDescent="0.2">
      <c r="A856" s="526" t="s">
        <v>5057</v>
      </c>
      <c r="B856" s="526" t="s">
        <v>5058</v>
      </c>
    </row>
    <row r="857" spans="1:2" x14ac:dyDescent="0.2">
      <c r="A857" s="526" t="s">
        <v>5059</v>
      </c>
      <c r="B857" s="526" t="s">
        <v>5060</v>
      </c>
    </row>
    <row r="858" spans="1:2" x14ac:dyDescent="0.2">
      <c r="A858" s="526" t="s">
        <v>5061</v>
      </c>
      <c r="B858" s="526" t="s">
        <v>5062</v>
      </c>
    </row>
    <row r="859" spans="1:2" x14ac:dyDescent="0.2">
      <c r="A859" s="526" t="s">
        <v>5063</v>
      </c>
      <c r="B859" s="526" t="s">
        <v>5064</v>
      </c>
    </row>
    <row r="860" spans="1:2" x14ac:dyDescent="0.2">
      <c r="A860" s="526" t="s">
        <v>5065</v>
      </c>
      <c r="B860" s="526" t="s">
        <v>5066</v>
      </c>
    </row>
    <row r="861" spans="1:2" x14ac:dyDescent="0.2">
      <c r="A861" s="526" t="s">
        <v>5067</v>
      </c>
      <c r="B861" s="526" t="s">
        <v>5068</v>
      </c>
    </row>
    <row r="862" spans="1:2" x14ac:dyDescent="0.2">
      <c r="A862" s="526" t="s">
        <v>5069</v>
      </c>
      <c r="B862" s="526" t="s">
        <v>5070</v>
      </c>
    </row>
    <row r="863" spans="1:2" x14ac:dyDescent="0.2">
      <c r="A863" s="526" t="s">
        <v>5071</v>
      </c>
      <c r="B863" s="526" t="s">
        <v>5072</v>
      </c>
    </row>
    <row r="864" spans="1:2" x14ac:dyDescent="0.2">
      <c r="A864" s="526" t="s">
        <v>5073</v>
      </c>
      <c r="B864" s="526" t="s">
        <v>5074</v>
      </c>
    </row>
    <row r="865" spans="1:2" x14ac:dyDescent="0.2">
      <c r="A865" s="526" t="s">
        <v>5075</v>
      </c>
      <c r="B865" s="526" t="s">
        <v>5076</v>
      </c>
    </row>
    <row r="866" spans="1:2" x14ac:dyDescent="0.2">
      <c r="A866" s="526" t="s">
        <v>5077</v>
      </c>
      <c r="B866" s="526" t="s">
        <v>5078</v>
      </c>
    </row>
    <row r="867" spans="1:2" x14ac:dyDescent="0.2">
      <c r="A867" s="526" t="s">
        <v>5079</v>
      </c>
      <c r="B867" s="526" t="s">
        <v>5080</v>
      </c>
    </row>
    <row r="868" spans="1:2" x14ac:dyDescent="0.2">
      <c r="A868" s="526" t="s">
        <v>5081</v>
      </c>
      <c r="B868" s="526" t="s">
        <v>5082</v>
      </c>
    </row>
    <row r="869" spans="1:2" x14ac:dyDescent="0.2">
      <c r="A869" s="526" t="s">
        <v>5083</v>
      </c>
      <c r="B869" s="526" t="s">
        <v>5084</v>
      </c>
    </row>
    <row r="870" spans="1:2" x14ac:dyDescent="0.2">
      <c r="A870" s="526" t="s">
        <v>5085</v>
      </c>
      <c r="B870" s="526" t="s">
        <v>5086</v>
      </c>
    </row>
    <row r="871" spans="1:2" x14ac:dyDescent="0.2">
      <c r="A871" s="526" t="s">
        <v>5087</v>
      </c>
      <c r="B871" s="526" t="s">
        <v>5088</v>
      </c>
    </row>
    <row r="872" spans="1:2" x14ac:dyDescent="0.2">
      <c r="A872" s="526" t="s">
        <v>5089</v>
      </c>
      <c r="B872" s="526" t="s">
        <v>5090</v>
      </c>
    </row>
    <row r="873" spans="1:2" x14ac:dyDescent="0.2">
      <c r="A873" s="526" t="s">
        <v>5091</v>
      </c>
      <c r="B873" s="526" t="s">
        <v>5092</v>
      </c>
    </row>
    <row r="874" spans="1:2" x14ac:dyDescent="0.2">
      <c r="A874" s="526" t="s">
        <v>5093</v>
      </c>
      <c r="B874" s="526" t="s">
        <v>5094</v>
      </c>
    </row>
    <row r="875" spans="1:2" x14ac:dyDescent="0.2">
      <c r="A875" s="526" t="s">
        <v>5095</v>
      </c>
      <c r="B875" s="526" t="s">
        <v>5096</v>
      </c>
    </row>
    <row r="876" spans="1:2" x14ac:dyDescent="0.2">
      <c r="A876" s="526" t="s">
        <v>5097</v>
      </c>
      <c r="B876" s="526" t="s">
        <v>5098</v>
      </c>
    </row>
    <row r="877" spans="1:2" x14ac:dyDescent="0.2">
      <c r="A877" s="526" t="s">
        <v>5099</v>
      </c>
      <c r="B877" s="526" t="s">
        <v>5100</v>
      </c>
    </row>
    <row r="878" spans="1:2" x14ac:dyDescent="0.2">
      <c r="A878" s="526" t="s">
        <v>5101</v>
      </c>
      <c r="B878" s="526" t="s">
        <v>5102</v>
      </c>
    </row>
    <row r="879" spans="1:2" x14ac:dyDescent="0.2">
      <c r="A879" s="526" t="s">
        <v>5103</v>
      </c>
      <c r="B879" s="526" t="s">
        <v>5104</v>
      </c>
    </row>
    <row r="880" spans="1:2" x14ac:dyDescent="0.2">
      <c r="A880" s="526" t="s">
        <v>5105</v>
      </c>
      <c r="B880" s="526" t="s">
        <v>5106</v>
      </c>
    </row>
    <row r="881" spans="1:2" x14ac:dyDescent="0.2">
      <c r="A881" s="526" t="s">
        <v>5107</v>
      </c>
      <c r="B881" s="526" t="s">
        <v>5108</v>
      </c>
    </row>
    <row r="882" spans="1:2" x14ac:dyDescent="0.2">
      <c r="A882" s="526" t="s">
        <v>5109</v>
      </c>
      <c r="B882" s="526" t="s">
        <v>5110</v>
      </c>
    </row>
    <row r="883" spans="1:2" x14ac:dyDescent="0.2">
      <c r="A883" s="526" t="s">
        <v>5111</v>
      </c>
      <c r="B883" s="526" t="s">
        <v>5112</v>
      </c>
    </row>
    <row r="884" spans="1:2" x14ac:dyDescent="0.2">
      <c r="A884" s="526" t="s">
        <v>5113</v>
      </c>
      <c r="B884" s="526" t="s">
        <v>5114</v>
      </c>
    </row>
    <row r="885" spans="1:2" x14ac:dyDescent="0.2">
      <c r="A885" s="526" t="s">
        <v>5115</v>
      </c>
      <c r="B885" s="526" t="s">
        <v>5116</v>
      </c>
    </row>
    <row r="886" spans="1:2" x14ac:dyDescent="0.2">
      <c r="A886" s="526" t="s">
        <v>1355</v>
      </c>
      <c r="B886" s="526" t="s">
        <v>1356</v>
      </c>
    </row>
    <row r="887" spans="1:2" x14ac:dyDescent="0.2">
      <c r="A887" s="526" t="s">
        <v>5117</v>
      </c>
      <c r="B887" s="526" t="s">
        <v>5118</v>
      </c>
    </row>
    <row r="888" spans="1:2" x14ac:dyDescent="0.2">
      <c r="A888" s="526" t="s">
        <v>5119</v>
      </c>
      <c r="B888" s="526" t="s">
        <v>5120</v>
      </c>
    </row>
    <row r="889" spans="1:2" x14ac:dyDescent="0.2">
      <c r="A889" s="526" t="s">
        <v>5121</v>
      </c>
      <c r="B889" s="526" t="s">
        <v>5122</v>
      </c>
    </row>
    <row r="890" spans="1:2" x14ac:dyDescent="0.2">
      <c r="A890" s="526" t="s">
        <v>5123</v>
      </c>
      <c r="B890" s="526" t="s">
        <v>5124</v>
      </c>
    </row>
    <row r="891" spans="1:2" x14ac:dyDescent="0.2">
      <c r="A891" s="526" t="s">
        <v>5125</v>
      </c>
      <c r="B891" s="526" t="s">
        <v>5126</v>
      </c>
    </row>
    <row r="892" spans="1:2" x14ac:dyDescent="0.2">
      <c r="A892" s="526" t="s">
        <v>5127</v>
      </c>
      <c r="B892" s="526" t="s">
        <v>5128</v>
      </c>
    </row>
    <row r="893" spans="1:2" x14ac:dyDescent="0.2">
      <c r="A893" s="526" t="s">
        <v>1370</v>
      </c>
      <c r="B893" s="526" t="s">
        <v>1371</v>
      </c>
    </row>
    <row r="894" spans="1:2" x14ac:dyDescent="0.2">
      <c r="A894" s="526" t="s">
        <v>5129</v>
      </c>
      <c r="B894" s="526" t="s">
        <v>5130</v>
      </c>
    </row>
    <row r="895" spans="1:2" x14ac:dyDescent="0.2">
      <c r="A895" s="526" t="s">
        <v>5131</v>
      </c>
      <c r="B895" s="526" t="s">
        <v>5132</v>
      </c>
    </row>
    <row r="896" spans="1:2" x14ac:dyDescent="0.2">
      <c r="A896" s="526" t="s">
        <v>5133</v>
      </c>
      <c r="B896" s="526" t="s">
        <v>5134</v>
      </c>
    </row>
    <row r="897" spans="1:2" x14ac:dyDescent="0.2">
      <c r="A897" s="526" t="s">
        <v>5135</v>
      </c>
      <c r="B897" s="526" t="s">
        <v>5136</v>
      </c>
    </row>
    <row r="898" spans="1:2" x14ac:dyDescent="0.2">
      <c r="A898" s="526" t="s">
        <v>5137</v>
      </c>
      <c r="B898" s="526" t="s">
        <v>5138</v>
      </c>
    </row>
    <row r="899" spans="1:2" x14ac:dyDescent="0.2">
      <c r="A899" s="526" t="s">
        <v>1347</v>
      </c>
      <c r="B899" s="526" t="s">
        <v>1348</v>
      </c>
    </row>
    <row r="900" spans="1:2" x14ac:dyDescent="0.2">
      <c r="A900" s="526" t="s">
        <v>5139</v>
      </c>
      <c r="B900" s="526" t="s">
        <v>5140</v>
      </c>
    </row>
    <row r="901" spans="1:2" x14ac:dyDescent="0.2">
      <c r="A901" s="526" t="s">
        <v>5141</v>
      </c>
      <c r="B901" s="526" t="s">
        <v>5142</v>
      </c>
    </row>
    <row r="902" spans="1:2" x14ac:dyDescent="0.2">
      <c r="A902" s="526" t="s">
        <v>5143</v>
      </c>
      <c r="B902" s="526" t="s">
        <v>5144</v>
      </c>
    </row>
    <row r="903" spans="1:2" x14ac:dyDescent="0.2">
      <c r="A903" s="526" t="s">
        <v>5145</v>
      </c>
      <c r="B903" s="526" t="s">
        <v>5146</v>
      </c>
    </row>
    <row r="904" spans="1:2" x14ac:dyDescent="0.2">
      <c r="A904" s="526" t="s">
        <v>5147</v>
      </c>
      <c r="B904" s="526" t="s">
        <v>5148</v>
      </c>
    </row>
    <row r="905" spans="1:2" x14ac:dyDescent="0.2">
      <c r="A905" s="526" t="s">
        <v>5149</v>
      </c>
      <c r="B905" s="526" t="s">
        <v>5150</v>
      </c>
    </row>
    <row r="906" spans="1:2" x14ac:dyDescent="0.2">
      <c r="A906" s="526" t="s">
        <v>5151</v>
      </c>
      <c r="B906" s="526" t="s">
        <v>5152</v>
      </c>
    </row>
    <row r="907" spans="1:2" x14ac:dyDescent="0.2">
      <c r="A907" s="526" t="s">
        <v>5153</v>
      </c>
      <c r="B907" s="526" t="s">
        <v>5154</v>
      </c>
    </row>
    <row r="908" spans="1:2" x14ac:dyDescent="0.2">
      <c r="A908" s="526" t="s">
        <v>5155</v>
      </c>
      <c r="B908" s="526" t="s">
        <v>5156</v>
      </c>
    </row>
    <row r="909" spans="1:2" x14ac:dyDescent="0.2">
      <c r="A909" s="526" t="s">
        <v>5157</v>
      </c>
      <c r="B909" s="526" t="s">
        <v>5158</v>
      </c>
    </row>
    <row r="910" spans="1:2" x14ac:dyDescent="0.2">
      <c r="A910" s="526" t="s">
        <v>1357</v>
      </c>
      <c r="B910" s="526" t="s">
        <v>1358</v>
      </c>
    </row>
    <row r="911" spans="1:2" x14ac:dyDescent="0.2">
      <c r="A911" s="526" t="s">
        <v>5159</v>
      </c>
      <c r="B911" s="526" t="s">
        <v>5160</v>
      </c>
    </row>
    <row r="912" spans="1:2" x14ac:dyDescent="0.2">
      <c r="A912" s="526" t="s">
        <v>5161</v>
      </c>
      <c r="B912" s="526" t="s">
        <v>5162</v>
      </c>
    </row>
    <row r="913" spans="1:2" x14ac:dyDescent="0.2">
      <c r="A913" s="526" t="s">
        <v>5163</v>
      </c>
      <c r="B913" s="526" t="s">
        <v>5164</v>
      </c>
    </row>
    <row r="914" spans="1:2" x14ac:dyDescent="0.2">
      <c r="A914" s="526" t="s">
        <v>5165</v>
      </c>
      <c r="B914" s="526" t="s">
        <v>5166</v>
      </c>
    </row>
    <row r="915" spans="1:2" x14ac:dyDescent="0.2">
      <c r="A915" s="526" t="s">
        <v>5167</v>
      </c>
      <c r="B915" s="526" t="s">
        <v>5168</v>
      </c>
    </row>
    <row r="916" spans="1:2" x14ac:dyDescent="0.2">
      <c r="A916" s="526" t="s">
        <v>5169</v>
      </c>
      <c r="B916" s="526" t="s">
        <v>5170</v>
      </c>
    </row>
    <row r="917" spans="1:2" x14ac:dyDescent="0.2">
      <c r="A917" s="526" t="s">
        <v>5171</v>
      </c>
      <c r="B917" s="526" t="s">
        <v>5172</v>
      </c>
    </row>
    <row r="918" spans="1:2" x14ac:dyDescent="0.2">
      <c r="A918" s="526" t="s">
        <v>5173</v>
      </c>
      <c r="B918" s="526" t="s">
        <v>5174</v>
      </c>
    </row>
    <row r="919" spans="1:2" x14ac:dyDescent="0.2">
      <c r="A919" s="526" t="s">
        <v>5175</v>
      </c>
      <c r="B919" s="526" t="s">
        <v>5176</v>
      </c>
    </row>
    <row r="920" spans="1:2" x14ac:dyDescent="0.2">
      <c r="A920" s="526" t="s">
        <v>5177</v>
      </c>
      <c r="B920" s="526" t="s">
        <v>5178</v>
      </c>
    </row>
    <row r="921" spans="1:2" x14ac:dyDescent="0.2">
      <c r="A921" s="526" t="s">
        <v>5179</v>
      </c>
      <c r="B921" s="526" t="s">
        <v>5180</v>
      </c>
    </row>
    <row r="922" spans="1:2" x14ac:dyDescent="0.2">
      <c r="A922" s="526" t="s">
        <v>5181</v>
      </c>
      <c r="B922" s="526" t="s">
        <v>5182</v>
      </c>
    </row>
    <row r="923" spans="1:2" x14ac:dyDescent="0.2">
      <c r="A923" s="526" t="s">
        <v>5183</v>
      </c>
      <c r="B923" s="526" t="s">
        <v>5184</v>
      </c>
    </row>
    <row r="924" spans="1:2" x14ac:dyDescent="0.2">
      <c r="A924" s="526" t="s">
        <v>1317</v>
      </c>
      <c r="B924" s="526" t="s">
        <v>1318</v>
      </c>
    </row>
    <row r="925" spans="1:2" x14ac:dyDescent="0.2">
      <c r="A925" s="526" t="s">
        <v>5185</v>
      </c>
      <c r="B925" s="526" t="s">
        <v>5186</v>
      </c>
    </row>
    <row r="926" spans="1:2" x14ac:dyDescent="0.2">
      <c r="A926" s="526" t="s">
        <v>5187</v>
      </c>
      <c r="B926" s="526" t="s">
        <v>4409</v>
      </c>
    </row>
    <row r="927" spans="1:2" x14ac:dyDescent="0.2">
      <c r="A927" s="526" t="s">
        <v>5188</v>
      </c>
      <c r="B927" s="527" t="s">
        <v>5189</v>
      </c>
    </row>
    <row r="928" spans="1:2" x14ac:dyDescent="0.2">
      <c r="A928" s="526" t="s">
        <v>5190</v>
      </c>
      <c r="B928" s="527" t="s">
        <v>5191</v>
      </c>
    </row>
    <row r="929" spans="1:2" x14ac:dyDescent="0.2">
      <c r="A929" s="526" t="s">
        <v>5192</v>
      </c>
      <c r="B929" s="527" t="s">
        <v>5193</v>
      </c>
    </row>
    <row r="930" spans="1:2" x14ac:dyDescent="0.2">
      <c r="A930" s="526" t="s">
        <v>5194</v>
      </c>
      <c r="B930" s="527" t="s">
        <v>5195</v>
      </c>
    </row>
    <row r="931" spans="1:2" x14ac:dyDescent="0.2">
      <c r="A931" s="526" t="s">
        <v>5196</v>
      </c>
      <c r="B931" s="527" t="s">
        <v>5197</v>
      </c>
    </row>
    <row r="932" spans="1:2" x14ac:dyDescent="0.2">
      <c r="A932" s="526" t="s">
        <v>5198</v>
      </c>
      <c r="B932" s="527" t="s">
        <v>5199</v>
      </c>
    </row>
    <row r="933" spans="1:2" x14ac:dyDescent="0.2">
      <c r="A933" s="526" t="s">
        <v>5200</v>
      </c>
      <c r="B933" s="527" t="s">
        <v>5201</v>
      </c>
    </row>
    <row r="934" spans="1:2" x14ac:dyDescent="0.2">
      <c r="A934" s="526" t="s">
        <v>5202</v>
      </c>
      <c r="B934" s="527" t="s">
        <v>5203</v>
      </c>
    </row>
    <row r="935" spans="1:2" ht="24" x14ac:dyDescent="0.2">
      <c r="A935" s="526" t="s">
        <v>5204</v>
      </c>
      <c r="B935" s="527" t="s">
        <v>5205</v>
      </c>
    </row>
    <row r="936" spans="1:2" x14ac:dyDescent="0.2">
      <c r="A936" s="526" t="s">
        <v>5206</v>
      </c>
      <c r="B936" s="527" t="s">
        <v>5207</v>
      </c>
    </row>
    <row r="937" spans="1:2" ht="24" x14ac:dyDescent="0.2">
      <c r="A937" s="526" t="s">
        <v>5208</v>
      </c>
      <c r="B937" s="527" t="s">
        <v>5209</v>
      </c>
    </row>
    <row r="938" spans="1:2" x14ac:dyDescent="0.2">
      <c r="A938" s="526" t="s">
        <v>5210</v>
      </c>
      <c r="B938" s="527" t="s">
        <v>5211</v>
      </c>
    </row>
    <row r="939" spans="1:2" ht="24" x14ac:dyDescent="0.2">
      <c r="A939" s="526" t="s">
        <v>5212</v>
      </c>
      <c r="B939" s="527" t="s">
        <v>5213</v>
      </c>
    </row>
    <row r="940" spans="1:2" ht="24" x14ac:dyDescent="0.2">
      <c r="A940" s="526" t="s">
        <v>5214</v>
      </c>
      <c r="B940" s="527" t="s">
        <v>5215</v>
      </c>
    </row>
    <row r="941" spans="1:2" ht="24" x14ac:dyDescent="0.2">
      <c r="A941" s="526" t="s">
        <v>5216</v>
      </c>
      <c r="B941" s="527" t="s">
        <v>5217</v>
      </c>
    </row>
    <row r="942" spans="1:2" ht="24" x14ac:dyDescent="0.2">
      <c r="A942" s="526" t="s">
        <v>5218</v>
      </c>
      <c r="B942" s="527" t="s">
        <v>5219</v>
      </c>
    </row>
    <row r="943" spans="1:2" x14ac:dyDescent="0.2">
      <c r="A943" s="526" t="s">
        <v>5220</v>
      </c>
      <c r="B943" s="527" t="s">
        <v>5221</v>
      </c>
    </row>
    <row r="944" spans="1:2" ht="24" x14ac:dyDescent="0.2">
      <c r="A944" s="526" t="s">
        <v>5222</v>
      </c>
      <c r="B944" s="527" t="s">
        <v>5223</v>
      </c>
    </row>
    <row r="945" spans="1:2" x14ac:dyDescent="0.2">
      <c r="A945" s="526" t="s">
        <v>5224</v>
      </c>
      <c r="B945" s="527" t="s">
        <v>5225</v>
      </c>
    </row>
    <row r="946" spans="1:2" x14ac:dyDescent="0.2">
      <c r="A946" s="526" t="s">
        <v>5226</v>
      </c>
      <c r="B946" s="527" t="s">
        <v>5227</v>
      </c>
    </row>
    <row r="947" spans="1:2" x14ac:dyDescent="0.2">
      <c r="A947" s="526" t="s">
        <v>5228</v>
      </c>
      <c r="B947" s="527" t="s">
        <v>5229</v>
      </c>
    </row>
    <row r="948" spans="1:2" x14ac:dyDescent="0.2">
      <c r="A948" s="526" t="s">
        <v>5230</v>
      </c>
      <c r="B948" s="527" t="s">
        <v>5231</v>
      </c>
    </row>
    <row r="949" spans="1:2" x14ac:dyDescent="0.2">
      <c r="A949" s="526" t="s">
        <v>5232</v>
      </c>
      <c r="B949" s="527" t="s">
        <v>5233</v>
      </c>
    </row>
    <row r="950" spans="1:2" x14ac:dyDescent="0.2">
      <c r="A950" s="526" t="s">
        <v>5234</v>
      </c>
      <c r="B950" s="527" t="s">
        <v>5235</v>
      </c>
    </row>
    <row r="951" spans="1:2" x14ac:dyDescent="0.2">
      <c r="A951" s="526" t="s">
        <v>5236</v>
      </c>
      <c r="B951" s="527" t="s">
        <v>5237</v>
      </c>
    </row>
    <row r="952" spans="1:2" ht="24" x14ac:dyDescent="0.2">
      <c r="A952" s="526" t="s">
        <v>5238</v>
      </c>
      <c r="B952" s="527" t="s">
        <v>5239</v>
      </c>
    </row>
    <row r="953" spans="1:2" x14ac:dyDescent="0.2">
      <c r="A953" s="526" t="s">
        <v>5240</v>
      </c>
      <c r="B953" s="527" t="s">
        <v>5241</v>
      </c>
    </row>
    <row r="954" spans="1:2" x14ac:dyDescent="0.2">
      <c r="A954" s="526" t="s">
        <v>5242</v>
      </c>
      <c r="B954" s="527" t="s">
        <v>5243</v>
      </c>
    </row>
    <row r="955" spans="1:2" x14ac:dyDescent="0.2">
      <c r="A955" s="526" t="s">
        <v>5244</v>
      </c>
      <c r="B955" s="527" t="s">
        <v>5245</v>
      </c>
    </row>
    <row r="956" spans="1:2" x14ac:dyDescent="0.2">
      <c r="A956" s="526" t="s">
        <v>1392</v>
      </c>
      <c r="B956" s="527" t="s">
        <v>1393</v>
      </c>
    </row>
    <row r="957" spans="1:2" x14ac:dyDescent="0.2">
      <c r="A957" s="526" t="s">
        <v>5246</v>
      </c>
      <c r="B957" s="527" t="s">
        <v>5247</v>
      </c>
    </row>
    <row r="958" spans="1:2" x14ac:dyDescent="0.2">
      <c r="A958" s="526" t="s">
        <v>5248</v>
      </c>
      <c r="B958" s="527" t="s">
        <v>5249</v>
      </c>
    </row>
    <row r="959" spans="1:2" x14ac:dyDescent="0.2">
      <c r="A959" s="526" t="s">
        <v>5250</v>
      </c>
      <c r="B959" s="527" t="s">
        <v>5251</v>
      </c>
    </row>
    <row r="960" spans="1:2" x14ac:dyDescent="0.2">
      <c r="A960" s="526" t="s">
        <v>5252</v>
      </c>
      <c r="B960" s="527" t="s">
        <v>5253</v>
      </c>
    </row>
    <row r="961" spans="1:2" x14ac:dyDescent="0.2">
      <c r="A961" s="526" t="s">
        <v>5254</v>
      </c>
      <c r="B961" s="527" t="s">
        <v>5255</v>
      </c>
    </row>
    <row r="962" spans="1:2" x14ac:dyDescent="0.2">
      <c r="A962" s="526" t="s">
        <v>5256</v>
      </c>
      <c r="B962" s="527" t="s">
        <v>5257</v>
      </c>
    </row>
    <row r="963" spans="1:2" x14ac:dyDescent="0.2">
      <c r="A963" s="526" t="s">
        <v>5258</v>
      </c>
      <c r="B963" s="527" t="s">
        <v>5259</v>
      </c>
    </row>
    <row r="964" spans="1:2" x14ac:dyDescent="0.2">
      <c r="A964" s="526" t="s">
        <v>5260</v>
      </c>
      <c r="B964" s="527" t="s">
        <v>5261</v>
      </c>
    </row>
    <row r="965" spans="1:2" x14ac:dyDescent="0.2">
      <c r="A965" s="526" t="s">
        <v>5262</v>
      </c>
      <c r="B965" s="527" t="s">
        <v>5263</v>
      </c>
    </row>
    <row r="966" spans="1:2" x14ac:dyDescent="0.2">
      <c r="A966" s="526" t="s">
        <v>5264</v>
      </c>
      <c r="B966" s="527" t="s">
        <v>5265</v>
      </c>
    </row>
    <row r="967" spans="1:2" x14ac:dyDescent="0.2">
      <c r="A967" s="526" t="s">
        <v>5266</v>
      </c>
      <c r="B967" s="527" t="s">
        <v>5267</v>
      </c>
    </row>
    <row r="968" spans="1:2" x14ac:dyDescent="0.2">
      <c r="A968" s="526" t="s">
        <v>5268</v>
      </c>
      <c r="B968" s="527" t="s">
        <v>5269</v>
      </c>
    </row>
    <row r="969" spans="1:2" x14ac:dyDescent="0.2">
      <c r="A969" s="526" t="s">
        <v>5270</v>
      </c>
      <c r="B969" s="527" t="s">
        <v>5271</v>
      </c>
    </row>
    <row r="970" spans="1:2" x14ac:dyDescent="0.2">
      <c r="A970" s="526" t="s">
        <v>5272</v>
      </c>
      <c r="B970" s="527" t="s">
        <v>5273</v>
      </c>
    </row>
    <row r="971" spans="1:2" x14ac:dyDescent="0.2">
      <c r="A971" s="526" t="s">
        <v>5274</v>
      </c>
      <c r="B971" s="527" t="s">
        <v>5275</v>
      </c>
    </row>
    <row r="972" spans="1:2" x14ac:dyDescent="0.2">
      <c r="A972" s="526" t="s">
        <v>5276</v>
      </c>
      <c r="B972" s="527" t="s">
        <v>5277</v>
      </c>
    </row>
    <row r="973" spans="1:2" x14ac:dyDescent="0.2">
      <c r="A973" s="526" t="s">
        <v>5278</v>
      </c>
      <c r="B973" s="527" t="s">
        <v>5279</v>
      </c>
    </row>
    <row r="974" spans="1:2" x14ac:dyDescent="0.2">
      <c r="A974" s="526" t="s">
        <v>5280</v>
      </c>
      <c r="B974" s="527" t="s">
        <v>5281</v>
      </c>
    </row>
    <row r="975" spans="1:2" x14ac:dyDescent="0.2">
      <c r="A975" s="526" t="s">
        <v>5282</v>
      </c>
      <c r="B975" s="527" t="s">
        <v>5283</v>
      </c>
    </row>
    <row r="976" spans="1:2" x14ac:dyDescent="0.2">
      <c r="A976" s="526" t="s">
        <v>5284</v>
      </c>
      <c r="B976" s="527" t="s">
        <v>5285</v>
      </c>
    </row>
    <row r="977" spans="1:2" x14ac:dyDescent="0.2">
      <c r="A977" s="526" t="s">
        <v>5286</v>
      </c>
      <c r="B977" s="527" t="s">
        <v>5287</v>
      </c>
    </row>
    <row r="978" spans="1:2" x14ac:dyDescent="0.2">
      <c r="A978" s="526" t="s">
        <v>5288</v>
      </c>
      <c r="B978" s="527" t="s">
        <v>5289</v>
      </c>
    </row>
    <row r="979" spans="1:2" x14ac:dyDescent="0.2">
      <c r="A979" s="526" t="s">
        <v>5290</v>
      </c>
      <c r="B979" s="527" t="s">
        <v>5291</v>
      </c>
    </row>
    <row r="980" spans="1:2" x14ac:dyDescent="0.2">
      <c r="A980" s="526" t="s">
        <v>5292</v>
      </c>
      <c r="B980" s="527" t="s">
        <v>5293</v>
      </c>
    </row>
    <row r="981" spans="1:2" x14ac:dyDescent="0.2">
      <c r="A981" s="526" t="s">
        <v>5294</v>
      </c>
      <c r="B981" s="527" t="s">
        <v>5295</v>
      </c>
    </row>
    <row r="982" spans="1:2" x14ac:dyDescent="0.2">
      <c r="A982" s="526" t="s">
        <v>5296</v>
      </c>
      <c r="B982" s="527" t="s">
        <v>5297</v>
      </c>
    </row>
    <row r="983" spans="1:2" x14ac:dyDescent="0.2">
      <c r="A983" s="526" t="s">
        <v>5298</v>
      </c>
      <c r="B983" s="527" t="s">
        <v>5299</v>
      </c>
    </row>
    <row r="984" spans="1:2" x14ac:dyDescent="0.2">
      <c r="A984" s="526" t="s">
        <v>5300</v>
      </c>
      <c r="B984" s="527" t="s">
        <v>5301</v>
      </c>
    </row>
    <row r="985" spans="1:2" x14ac:dyDescent="0.2">
      <c r="A985" s="526" t="s">
        <v>5302</v>
      </c>
      <c r="B985" s="527" t="s">
        <v>5303</v>
      </c>
    </row>
    <row r="986" spans="1:2" x14ac:dyDescent="0.2">
      <c r="A986" s="526" t="s">
        <v>5304</v>
      </c>
      <c r="B986" s="527" t="s">
        <v>5305</v>
      </c>
    </row>
    <row r="987" spans="1:2" x14ac:dyDescent="0.2">
      <c r="A987" s="526" t="s">
        <v>5306</v>
      </c>
      <c r="B987" s="527" t="s">
        <v>5307</v>
      </c>
    </row>
    <row r="988" spans="1:2" x14ac:dyDescent="0.2">
      <c r="A988" s="526" t="s">
        <v>5308</v>
      </c>
      <c r="B988" s="527" t="s">
        <v>5309</v>
      </c>
    </row>
    <row r="989" spans="1:2" x14ac:dyDescent="0.2">
      <c r="A989" s="526" t="s">
        <v>5310</v>
      </c>
      <c r="B989" s="527" t="s">
        <v>5311</v>
      </c>
    </row>
    <row r="990" spans="1:2" x14ac:dyDescent="0.2">
      <c r="A990" s="526" t="s">
        <v>5312</v>
      </c>
      <c r="B990" s="527" t="s">
        <v>5313</v>
      </c>
    </row>
    <row r="991" spans="1:2" x14ac:dyDescent="0.2">
      <c r="A991" s="526" t="s">
        <v>5314</v>
      </c>
      <c r="B991" s="527" t="s">
        <v>5315</v>
      </c>
    </row>
    <row r="992" spans="1:2" x14ac:dyDescent="0.2">
      <c r="A992" s="526" t="s">
        <v>5316</v>
      </c>
      <c r="B992" s="527" t="s">
        <v>5317</v>
      </c>
    </row>
    <row r="993" spans="1:2" x14ac:dyDescent="0.2">
      <c r="A993" s="526" t="s">
        <v>5318</v>
      </c>
      <c r="B993" s="527" t="s">
        <v>5319</v>
      </c>
    </row>
    <row r="994" spans="1:2" x14ac:dyDescent="0.2">
      <c r="A994" s="526" t="s">
        <v>5320</v>
      </c>
      <c r="B994" s="527" t="s">
        <v>5321</v>
      </c>
    </row>
    <row r="995" spans="1:2" x14ac:dyDescent="0.2">
      <c r="A995" s="526" t="s">
        <v>5322</v>
      </c>
      <c r="B995" s="527" t="s">
        <v>5323</v>
      </c>
    </row>
    <row r="996" spans="1:2" x14ac:dyDescent="0.2">
      <c r="A996" s="526" t="s">
        <v>5324</v>
      </c>
      <c r="B996" s="527" t="s">
        <v>5325</v>
      </c>
    </row>
    <row r="997" spans="1:2" x14ac:dyDescent="0.2">
      <c r="A997" s="526" t="s">
        <v>5326</v>
      </c>
      <c r="B997" s="527" t="s">
        <v>5327</v>
      </c>
    </row>
    <row r="998" spans="1:2" x14ac:dyDescent="0.2">
      <c r="A998" s="526" t="s">
        <v>5328</v>
      </c>
      <c r="B998" s="527" t="s">
        <v>5329</v>
      </c>
    </row>
    <row r="999" spans="1:2" x14ac:dyDescent="0.2">
      <c r="A999" s="526" t="s">
        <v>5330</v>
      </c>
      <c r="B999" s="527" t="s">
        <v>5331</v>
      </c>
    </row>
    <row r="1000" spans="1:2" x14ac:dyDescent="0.2">
      <c r="A1000" s="526" t="s">
        <v>5332</v>
      </c>
      <c r="B1000" s="527" t="s">
        <v>5333</v>
      </c>
    </row>
    <row r="1001" spans="1:2" x14ac:dyDescent="0.2">
      <c r="A1001" s="526" t="s">
        <v>5334</v>
      </c>
      <c r="B1001" s="527" t="s">
        <v>5335</v>
      </c>
    </row>
    <row r="1002" spans="1:2" x14ac:dyDescent="0.2">
      <c r="A1002" s="526" t="s">
        <v>5336</v>
      </c>
      <c r="B1002" s="527" t="s">
        <v>5337</v>
      </c>
    </row>
    <row r="1003" spans="1:2" x14ac:dyDescent="0.2">
      <c r="A1003" s="526" t="s">
        <v>5338</v>
      </c>
      <c r="B1003" s="527" t="s">
        <v>5339</v>
      </c>
    </row>
    <row r="1004" spans="1:2" x14ac:dyDescent="0.2">
      <c r="A1004" s="526" t="s">
        <v>5340</v>
      </c>
      <c r="B1004" s="527" t="s">
        <v>5341</v>
      </c>
    </row>
    <row r="1005" spans="1:2" x14ac:dyDescent="0.2">
      <c r="A1005" s="526" t="s">
        <v>5342</v>
      </c>
      <c r="B1005" s="527" t="s">
        <v>5343</v>
      </c>
    </row>
    <row r="1006" spans="1:2" x14ac:dyDescent="0.2">
      <c r="A1006" s="526" t="s">
        <v>5344</v>
      </c>
      <c r="B1006" s="527" t="s">
        <v>5345</v>
      </c>
    </row>
    <row r="1007" spans="1:2" x14ac:dyDescent="0.2">
      <c r="A1007" s="526" t="s">
        <v>5346</v>
      </c>
      <c r="B1007" s="527" t="s">
        <v>5347</v>
      </c>
    </row>
    <row r="1008" spans="1:2" x14ac:dyDescent="0.2">
      <c r="A1008" s="526" t="s">
        <v>5348</v>
      </c>
      <c r="B1008" s="527" t="s">
        <v>5349</v>
      </c>
    </row>
    <row r="1009" spans="1:2" x14ac:dyDescent="0.2">
      <c r="A1009" s="526" t="s">
        <v>5350</v>
      </c>
      <c r="B1009" s="527" t="s">
        <v>5351</v>
      </c>
    </row>
    <row r="1010" spans="1:2" x14ac:dyDescent="0.2">
      <c r="A1010" s="526" t="s">
        <v>5352</v>
      </c>
      <c r="B1010" s="527" t="s">
        <v>5353</v>
      </c>
    </row>
    <row r="1011" spans="1:2" x14ac:dyDescent="0.2">
      <c r="A1011" s="526" t="s">
        <v>5354</v>
      </c>
      <c r="B1011" s="527" t="s">
        <v>5355</v>
      </c>
    </row>
    <row r="1012" spans="1:2" x14ac:dyDescent="0.2">
      <c r="A1012" s="526" t="s">
        <v>5356</v>
      </c>
      <c r="B1012" s="527" t="s">
        <v>5357</v>
      </c>
    </row>
    <row r="1013" spans="1:2" x14ac:dyDescent="0.2">
      <c r="A1013" s="526" t="s">
        <v>5358</v>
      </c>
      <c r="B1013" s="527" t="s">
        <v>5359</v>
      </c>
    </row>
    <row r="1014" spans="1:2" x14ac:dyDescent="0.2">
      <c r="A1014" s="526" t="s">
        <v>5360</v>
      </c>
      <c r="B1014" s="527" t="s">
        <v>5361</v>
      </c>
    </row>
    <row r="1015" spans="1:2" x14ac:dyDescent="0.2">
      <c r="A1015" s="526" t="s">
        <v>5362</v>
      </c>
      <c r="B1015" s="527" t="s">
        <v>5363</v>
      </c>
    </row>
    <row r="1016" spans="1:2" x14ac:dyDescent="0.2">
      <c r="A1016" s="526" t="s">
        <v>5364</v>
      </c>
      <c r="B1016" s="527" t="s">
        <v>5365</v>
      </c>
    </row>
    <row r="1017" spans="1:2" x14ac:dyDescent="0.2">
      <c r="A1017" s="526" t="s">
        <v>5366</v>
      </c>
      <c r="B1017" s="527" t="s">
        <v>5367</v>
      </c>
    </row>
    <row r="1018" spans="1:2" x14ac:dyDescent="0.2">
      <c r="A1018" s="526" t="s">
        <v>5368</v>
      </c>
      <c r="B1018" s="527" t="s">
        <v>5369</v>
      </c>
    </row>
    <row r="1019" spans="1:2" x14ac:dyDescent="0.2">
      <c r="A1019" s="526" t="s">
        <v>5370</v>
      </c>
      <c r="B1019" s="527" t="s">
        <v>5371</v>
      </c>
    </row>
    <row r="1020" spans="1:2" x14ac:dyDescent="0.2">
      <c r="A1020" s="526" t="s">
        <v>5372</v>
      </c>
      <c r="B1020" s="527" t="s">
        <v>5373</v>
      </c>
    </row>
    <row r="1021" spans="1:2" x14ac:dyDescent="0.2">
      <c r="A1021" s="526" t="s">
        <v>5374</v>
      </c>
      <c r="B1021" s="527" t="s">
        <v>5375</v>
      </c>
    </row>
    <row r="1022" spans="1:2" x14ac:dyDescent="0.2">
      <c r="A1022" s="526" t="s">
        <v>5376</v>
      </c>
      <c r="B1022" s="527" t="s">
        <v>5377</v>
      </c>
    </row>
    <row r="1023" spans="1:2" x14ac:dyDescent="0.2">
      <c r="A1023" s="526" t="s">
        <v>5378</v>
      </c>
      <c r="B1023" s="527" t="s">
        <v>5379</v>
      </c>
    </row>
    <row r="1024" spans="1:2" x14ac:dyDescent="0.2">
      <c r="A1024" s="526" t="s">
        <v>5380</v>
      </c>
      <c r="B1024" s="527" t="s">
        <v>5381</v>
      </c>
    </row>
    <row r="1025" spans="1:2" x14ac:dyDescent="0.2">
      <c r="A1025" s="526" t="s">
        <v>5382</v>
      </c>
      <c r="B1025" s="527" t="s">
        <v>5383</v>
      </c>
    </row>
    <row r="1026" spans="1:2" x14ac:dyDescent="0.2">
      <c r="A1026" s="526" t="s">
        <v>5384</v>
      </c>
      <c r="B1026" s="527" t="s">
        <v>5385</v>
      </c>
    </row>
    <row r="1027" spans="1:2" x14ac:dyDescent="0.2">
      <c r="A1027" s="526" t="s">
        <v>5386</v>
      </c>
      <c r="B1027" s="527" t="s">
        <v>5387</v>
      </c>
    </row>
    <row r="1028" spans="1:2" x14ac:dyDescent="0.2">
      <c r="A1028" s="526" t="s">
        <v>5388</v>
      </c>
      <c r="B1028" s="527" t="s">
        <v>5389</v>
      </c>
    </row>
    <row r="1029" spans="1:2" x14ac:dyDescent="0.2">
      <c r="A1029" s="526" t="s">
        <v>5390</v>
      </c>
      <c r="B1029" s="527" t="s">
        <v>5391</v>
      </c>
    </row>
    <row r="1030" spans="1:2" x14ac:dyDescent="0.2">
      <c r="A1030" s="526" t="s">
        <v>5392</v>
      </c>
      <c r="B1030" s="527" t="s">
        <v>5393</v>
      </c>
    </row>
    <row r="1031" spans="1:2" x14ac:dyDescent="0.2">
      <c r="A1031" s="526" t="s">
        <v>5394</v>
      </c>
      <c r="B1031" s="527" t="s">
        <v>5395</v>
      </c>
    </row>
    <row r="1032" spans="1:2" x14ac:dyDescent="0.2">
      <c r="A1032" s="526" t="s">
        <v>5396</v>
      </c>
      <c r="B1032" s="527" t="s">
        <v>5397</v>
      </c>
    </row>
    <row r="1033" spans="1:2" x14ac:dyDescent="0.2">
      <c r="A1033" s="526" t="s">
        <v>5398</v>
      </c>
      <c r="B1033" s="527" t="s">
        <v>5399</v>
      </c>
    </row>
    <row r="1034" spans="1:2" x14ac:dyDescent="0.2">
      <c r="A1034" s="526" t="s">
        <v>5400</v>
      </c>
      <c r="B1034" s="527" t="s">
        <v>5401</v>
      </c>
    </row>
    <row r="1035" spans="1:2" x14ac:dyDescent="0.2">
      <c r="A1035" s="526" t="s">
        <v>5402</v>
      </c>
      <c r="B1035" s="527" t="s">
        <v>5403</v>
      </c>
    </row>
    <row r="1036" spans="1:2" x14ac:dyDescent="0.2">
      <c r="A1036" s="526" t="s">
        <v>5404</v>
      </c>
      <c r="B1036" s="527" t="s">
        <v>5405</v>
      </c>
    </row>
    <row r="1037" spans="1:2" x14ac:dyDescent="0.2">
      <c r="A1037" s="526" t="s">
        <v>5406</v>
      </c>
      <c r="B1037" s="527" t="s">
        <v>5407</v>
      </c>
    </row>
    <row r="1038" spans="1:2" x14ac:dyDescent="0.2">
      <c r="A1038" s="526" t="s">
        <v>5408</v>
      </c>
      <c r="B1038" s="527" t="s">
        <v>5409</v>
      </c>
    </row>
    <row r="1039" spans="1:2" x14ac:dyDescent="0.2">
      <c r="A1039" s="526" t="s">
        <v>5410</v>
      </c>
      <c r="B1039" s="527" t="s">
        <v>5411</v>
      </c>
    </row>
    <row r="1040" spans="1:2" x14ac:dyDescent="0.2">
      <c r="A1040" s="526" t="s">
        <v>5412</v>
      </c>
      <c r="B1040" s="527" t="s">
        <v>5413</v>
      </c>
    </row>
    <row r="1041" spans="1:2" x14ac:dyDescent="0.2">
      <c r="A1041" s="526" t="s">
        <v>5414</v>
      </c>
      <c r="B1041" s="527" t="s">
        <v>5415</v>
      </c>
    </row>
    <row r="1042" spans="1:2" x14ac:dyDescent="0.2">
      <c r="A1042" s="526" t="s">
        <v>5416</v>
      </c>
      <c r="B1042" s="527" t="s">
        <v>5417</v>
      </c>
    </row>
    <row r="1043" spans="1:2" x14ac:dyDescent="0.2">
      <c r="A1043" s="526" t="s">
        <v>5418</v>
      </c>
      <c r="B1043" s="527" t="s">
        <v>5419</v>
      </c>
    </row>
    <row r="1044" spans="1:2" x14ac:dyDescent="0.2">
      <c r="A1044" s="526" t="s">
        <v>5420</v>
      </c>
      <c r="B1044" s="527" t="s">
        <v>5421</v>
      </c>
    </row>
    <row r="1045" spans="1:2" x14ac:dyDescent="0.2">
      <c r="A1045" s="526" t="s">
        <v>5422</v>
      </c>
      <c r="B1045" s="527" t="s">
        <v>5423</v>
      </c>
    </row>
    <row r="1046" spans="1:2" x14ac:dyDescent="0.2">
      <c r="A1046" s="526" t="s">
        <v>5424</v>
      </c>
      <c r="B1046" s="527" t="s">
        <v>5425</v>
      </c>
    </row>
    <row r="1047" spans="1:2" x14ac:dyDescent="0.2">
      <c r="A1047" s="526" t="s">
        <v>5426</v>
      </c>
      <c r="B1047" s="527" t="s">
        <v>5427</v>
      </c>
    </row>
    <row r="1048" spans="1:2" x14ac:dyDescent="0.2">
      <c r="A1048" s="526" t="s">
        <v>5428</v>
      </c>
      <c r="B1048" s="527" t="s">
        <v>5429</v>
      </c>
    </row>
    <row r="1049" spans="1:2" x14ac:dyDescent="0.2">
      <c r="A1049" s="526" t="s">
        <v>5430</v>
      </c>
      <c r="B1049" s="527" t="s">
        <v>5431</v>
      </c>
    </row>
    <row r="1050" spans="1:2" x14ac:dyDescent="0.2">
      <c r="A1050" s="526" t="s">
        <v>5432</v>
      </c>
      <c r="B1050" s="527" t="s">
        <v>5433</v>
      </c>
    </row>
    <row r="1051" spans="1:2" x14ac:dyDescent="0.2">
      <c r="A1051" s="526" t="s">
        <v>5434</v>
      </c>
      <c r="B1051" s="527" t="s">
        <v>5435</v>
      </c>
    </row>
    <row r="1052" spans="1:2" x14ac:dyDescent="0.2">
      <c r="A1052" s="526" t="s">
        <v>5436</v>
      </c>
      <c r="B1052" s="527" t="s">
        <v>5437</v>
      </c>
    </row>
    <row r="1053" spans="1:2" x14ac:dyDescent="0.2">
      <c r="A1053" s="526" t="s">
        <v>5438</v>
      </c>
      <c r="B1053" s="527" t="s">
        <v>5439</v>
      </c>
    </row>
    <row r="1054" spans="1:2" x14ac:dyDescent="0.2">
      <c r="A1054" s="526" t="s">
        <v>5440</v>
      </c>
      <c r="B1054" s="527" t="s">
        <v>5441</v>
      </c>
    </row>
    <row r="1055" spans="1:2" x14ac:dyDescent="0.2">
      <c r="A1055" s="526" t="s">
        <v>5442</v>
      </c>
      <c r="B1055" s="527" t="s">
        <v>5443</v>
      </c>
    </row>
    <row r="1056" spans="1:2" x14ac:dyDescent="0.2">
      <c r="A1056" s="526" t="s">
        <v>5444</v>
      </c>
      <c r="B1056" s="527" t="s">
        <v>5445</v>
      </c>
    </row>
    <row r="1057" spans="1:2" x14ac:dyDescent="0.2">
      <c r="A1057" s="526" t="s">
        <v>5446</v>
      </c>
      <c r="B1057" s="527" t="s">
        <v>5447</v>
      </c>
    </row>
    <row r="1058" spans="1:2" x14ac:dyDescent="0.2">
      <c r="A1058" s="526" t="s">
        <v>5448</v>
      </c>
      <c r="B1058" s="527" t="s">
        <v>5449</v>
      </c>
    </row>
    <row r="1059" spans="1:2" x14ac:dyDescent="0.2">
      <c r="A1059" s="526" t="s">
        <v>5450</v>
      </c>
      <c r="B1059" s="527" t="s">
        <v>5451</v>
      </c>
    </row>
    <row r="1060" spans="1:2" x14ac:dyDescent="0.2">
      <c r="A1060" s="526" t="s">
        <v>5452</v>
      </c>
      <c r="B1060" s="527" t="s">
        <v>5453</v>
      </c>
    </row>
    <row r="1061" spans="1:2" x14ac:dyDescent="0.2">
      <c r="A1061" s="526" t="s">
        <v>5454</v>
      </c>
      <c r="B1061" s="527" t="s">
        <v>5455</v>
      </c>
    </row>
    <row r="1062" spans="1:2" x14ac:dyDescent="0.2">
      <c r="A1062" s="526" t="s">
        <v>5456</v>
      </c>
      <c r="B1062" s="527" t="s">
        <v>5457</v>
      </c>
    </row>
    <row r="1063" spans="1:2" x14ac:dyDescent="0.2">
      <c r="A1063" s="526" t="s">
        <v>5458</v>
      </c>
      <c r="B1063" s="527" t="s">
        <v>5459</v>
      </c>
    </row>
    <row r="1064" spans="1:2" x14ac:dyDescent="0.2">
      <c r="A1064" s="526" t="s">
        <v>5460</v>
      </c>
      <c r="B1064" s="527" t="s">
        <v>5461</v>
      </c>
    </row>
    <row r="1065" spans="1:2" x14ac:dyDescent="0.2">
      <c r="A1065" s="526" t="s">
        <v>5462</v>
      </c>
      <c r="B1065" s="527" t="s">
        <v>5463</v>
      </c>
    </row>
    <row r="1066" spans="1:2" x14ac:dyDescent="0.2">
      <c r="A1066" s="526" t="s">
        <v>5464</v>
      </c>
      <c r="B1066" s="527" t="s">
        <v>5465</v>
      </c>
    </row>
    <row r="1067" spans="1:2" x14ac:dyDescent="0.2">
      <c r="A1067" s="526" t="s">
        <v>5466</v>
      </c>
      <c r="B1067" s="527" t="s">
        <v>5467</v>
      </c>
    </row>
    <row r="1068" spans="1:2" x14ac:dyDescent="0.2">
      <c r="A1068" s="526" t="s">
        <v>5468</v>
      </c>
      <c r="B1068" s="527" t="s">
        <v>5469</v>
      </c>
    </row>
    <row r="1069" spans="1:2" x14ac:dyDescent="0.2">
      <c r="A1069" s="526" t="s">
        <v>5470</v>
      </c>
      <c r="B1069" s="527" t="s">
        <v>5471</v>
      </c>
    </row>
    <row r="1070" spans="1:2" x14ac:dyDescent="0.2">
      <c r="A1070" s="526" t="s">
        <v>5472</v>
      </c>
      <c r="B1070" s="527" t="s">
        <v>5473</v>
      </c>
    </row>
    <row r="1071" spans="1:2" x14ac:dyDescent="0.2">
      <c r="A1071" s="526" t="s">
        <v>5474</v>
      </c>
      <c r="B1071" s="527" t="s">
        <v>5475</v>
      </c>
    </row>
    <row r="1072" spans="1:2" x14ac:dyDescent="0.2">
      <c r="A1072" s="526" t="s">
        <v>5476</v>
      </c>
      <c r="B1072" s="527" t="s">
        <v>5477</v>
      </c>
    </row>
    <row r="1073" spans="1:2" x14ac:dyDescent="0.2">
      <c r="A1073" s="526" t="s">
        <v>5478</v>
      </c>
      <c r="B1073" s="527" t="s">
        <v>5479</v>
      </c>
    </row>
    <row r="1074" spans="1:2" x14ac:dyDescent="0.2">
      <c r="A1074" s="526" t="s">
        <v>5480</v>
      </c>
      <c r="B1074" s="527" t="s">
        <v>5481</v>
      </c>
    </row>
    <row r="1075" spans="1:2" x14ac:dyDescent="0.2">
      <c r="A1075" s="526" t="s">
        <v>5482</v>
      </c>
      <c r="B1075" s="527" t="s">
        <v>5483</v>
      </c>
    </row>
    <row r="1076" spans="1:2" x14ac:dyDescent="0.2">
      <c r="A1076" s="526" t="s">
        <v>5484</v>
      </c>
      <c r="B1076" s="527" t="s">
        <v>5485</v>
      </c>
    </row>
    <row r="1077" spans="1:2" x14ac:dyDescent="0.2">
      <c r="A1077" s="526" t="s">
        <v>5486</v>
      </c>
      <c r="B1077" s="527" t="s">
        <v>5487</v>
      </c>
    </row>
    <row r="1078" spans="1:2" x14ac:dyDescent="0.2">
      <c r="A1078" s="526" t="s">
        <v>5488</v>
      </c>
      <c r="B1078" s="527" t="s">
        <v>5489</v>
      </c>
    </row>
    <row r="1079" spans="1:2" x14ac:dyDescent="0.2">
      <c r="A1079" s="526" t="s">
        <v>5490</v>
      </c>
      <c r="B1079" s="527" t="s">
        <v>5491</v>
      </c>
    </row>
    <row r="1080" spans="1:2" x14ac:dyDescent="0.2">
      <c r="A1080" s="526" t="s">
        <v>5492</v>
      </c>
      <c r="B1080" s="527" t="s">
        <v>5493</v>
      </c>
    </row>
    <row r="1081" spans="1:2" x14ac:dyDescent="0.2">
      <c r="A1081" s="526" t="s">
        <v>5494</v>
      </c>
      <c r="B1081" s="527" t="s">
        <v>5495</v>
      </c>
    </row>
    <row r="1082" spans="1:2" x14ac:dyDescent="0.2">
      <c r="A1082" s="526" t="s">
        <v>5496</v>
      </c>
      <c r="B1082" s="527" t="s">
        <v>5497</v>
      </c>
    </row>
    <row r="1083" spans="1:2" x14ac:dyDescent="0.2">
      <c r="A1083" s="526" t="s">
        <v>5498</v>
      </c>
      <c r="B1083" s="527" t="s">
        <v>5499</v>
      </c>
    </row>
    <row r="1084" spans="1:2" x14ac:dyDescent="0.2">
      <c r="A1084" s="526" t="s">
        <v>5500</v>
      </c>
      <c r="B1084" s="527" t="s">
        <v>5501</v>
      </c>
    </row>
    <row r="1085" spans="1:2" x14ac:dyDescent="0.2">
      <c r="A1085" s="526" t="s">
        <v>5502</v>
      </c>
      <c r="B1085" s="527" t="s">
        <v>5503</v>
      </c>
    </row>
    <row r="1086" spans="1:2" x14ac:dyDescent="0.2">
      <c r="A1086" s="526" t="s">
        <v>5504</v>
      </c>
      <c r="B1086" s="527" t="s">
        <v>5505</v>
      </c>
    </row>
    <row r="1087" spans="1:2" x14ac:dyDescent="0.2">
      <c r="A1087" s="526" t="s">
        <v>5506</v>
      </c>
      <c r="B1087" s="527" t="s">
        <v>5507</v>
      </c>
    </row>
    <row r="1088" spans="1:2" x14ac:dyDescent="0.2">
      <c r="A1088" s="526" t="s">
        <v>5508</v>
      </c>
      <c r="B1088" s="527" t="s">
        <v>5509</v>
      </c>
    </row>
    <row r="1089" spans="1:2" x14ac:dyDescent="0.2">
      <c r="A1089" s="526" t="s">
        <v>5510</v>
      </c>
      <c r="B1089" s="527" t="s">
        <v>5511</v>
      </c>
    </row>
    <row r="1090" spans="1:2" x14ac:dyDescent="0.2">
      <c r="A1090" s="526" t="s">
        <v>5512</v>
      </c>
      <c r="B1090" s="527" t="s">
        <v>5513</v>
      </c>
    </row>
    <row r="1091" spans="1:2" x14ac:dyDescent="0.2">
      <c r="A1091" s="526" t="s">
        <v>5514</v>
      </c>
      <c r="B1091" s="527" t="s">
        <v>5515</v>
      </c>
    </row>
    <row r="1092" spans="1:2" x14ac:dyDescent="0.2">
      <c r="A1092" s="526" t="s">
        <v>5516</v>
      </c>
      <c r="B1092" s="527" t="s">
        <v>5517</v>
      </c>
    </row>
    <row r="1093" spans="1:2" x14ac:dyDescent="0.2">
      <c r="A1093" s="526" t="s">
        <v>5518</v>
      </c>
      <c r="B1093" s="527" t="s">
        <v>5519</v>
      </c>
    </row>
    <row r="1094" spans="1:2" x14ac:dyDescent="0.2">
      <c r="A1094" s="526" t="s">
        <v>5520</v>
      </c>
      <c r="B1094" s="527" t="s">
        <v>5521</v>
      </c>
    </row>
    <row r="1095" spans="1:2" x14ac:dyDescent="0.2">
      <c r="A1095" s="526" t="s">
        <v>5522</v>
      </c>
      <c r="B1095" s="527" t="s">
        <v>5523</v>
      </c>
    </row>
    <row r="1096" spans="1:2" x14ac:dyDescent="0.2">
      <c r="A1096" s="526" t="s">
        <v>5524</v>
      </c>
      <c r="B1096" s="527" t="s">
        <v>5525</v>
      </c>
    </row>
    <row r="1097" spans="1:2" x14ac:dyDescent="0.2">
      <c r="A1097" s="526" t="s">
        <v>5526</v>
      </c>
      <c r="B1097" s="527" t="s">
        <v>5527</v>
      </c>
    </row>
    <row r="1098" spans="1:2" x14ac:dyDescent="0.2">
      <c r="A1098" s="526" t="s">
        <v>5528</v>
      </c>
      <c r="B1098" s="527" t="s">
        <v>5529</v>
      </c>
    </row>
    <row r="1099" spans="1:2" x14ac:dyDescent="0.2">
      <c r="A1099" s="526" t="s">
        <v>5530</v>
      </c>
      <c r="B1099" s="527" t="s">
        <v>5531</v>
      </c>
    </row>
    <row r="1100" spans="1:2" x14ac:dyDescent="0.2">
      <c r="A1100" s="526" t="s">
        <v>5532</v>
      </c>
      <c r="B1100" s="527" t="s">
        <v>5533</v>
      </c>
    </row>
    <row r="1101" spans="1:2" x14ac:dyDescent="0.2">
      <c r="A1101" s="526" t="s">
        <v>5534</v>
      </c>
      <c r="B1101" s="527" t="s">
        <v>5535</v>
      </c>
    </row>
    <row r="1102" spans="1:2" x14ac:dyDescent="0.2">
      <c r="A1102" s="526" t="s">
        <v>5536</v>
      </c>
      <c r="B1102" s="527" t="s">
        <v>5537</v>
      </c>
    </row>
    <row r="1103" spans="1:2" x14ac:dyDescent="0.2">
      <c r="A1103" s="526" t="s">
        <v>5538</v>
      </c>
      <c r="B1103" s="527" t="s">
        <v>5539</v>
      </c>
    </row>
    <row r="1104" spans="1:2" x14ac:dyDescent="0.2">
      <c r="A1104" s="526" t="s">
        <v>5540</v>
      </c>
      <c r="B1104" s="527" t="s">
        <v>5541</v>
      </c>
    </row>
    <row r="1105" spans="1:2" x14ac:dyDescent="0.2">
      <c r="A1105" s="526" t="s">
        <v>5542</v>
      </c>
      <c r="B1105" s="527" t="s">
        <v>5543</v>
      </c>
    </row>
    <row r="1106" spans="1:2" x14ac:dyDescent="0.2">
      <c r="A1106" s="526" t="s">
        <v>5544</v>
      </c>
      <c r="B1106" s="527" t="s">
        <v>5545</v>
      </c>
    </row>
    <row r="1107" spans="1:2" x14ac:dyDescent="0.2">
      <c r="A1107" s="526" t="s">
        <v>5546</v>
      </c>
      <c r="B1107" s="527" t="s">
        <v>5547</v>
      </c>
    </row>
    <row r="1108" spans="1:2" x14ac:dyDescent="0.2">
      <c r="A1108" s="526" t="s">
        <v>5548</v>
      </c>
      <c r="B1108" s="527" t="s">
        <v>5549</v>
      </c>
    </row>
    <row r="1109" spans="1:2" x14ac:dyDescent="0.2">
      <c r="A1109" s="526" t="s">
        <v>5550</v>
      </c>
      <c r="B1109" s="527" t="s">
        <v>5551</v>
      </c>
    </row>
    <row r="1110" spans="1:2" x14ac:dyDescent="0.2">
      <c r="A1110" s="526" t="s">
        <v>5552</v>
      </c>
      <c r="B1110" s="527" t="s">
        <v>5553</v>
      </c>
    </row>
    <row r="1111" spans="1:2" x14ac:dyDescent="0.2">
      <c r="A1111" s="526" t="s">
        <v>5554</v>
      </c>
      <c r="B1111" s="527" t="s">
        <v>5555</v>
      </c>
    </row>
    <row r="1112" spans="1:2" x14ac:dyDescent="0.2">
      <c r="A1112" s="526" t="s">
        <v>5556</v>
      </c>
      <c r="B1112" s="527" t="s">
        <v>5557</v>
      </c>
    </row>
    <row r="1113" spans="1:2" x14ac:dyDescent="0.2">
      <c r="A1113" s="526" t="s">
        <v>5558</v>
      </c>
      <c r="B1113" s="527" t="s">
        <v>5559</v>
      </c>
    </row>
    <row r="1114" spans="1:2" x14ac:dyDescent="0.2">
      <c r="A1114" s="526" t="s">
        <v>5560</v>
      </c>
      <c r="B1114" s="527" t="s">
        <v>5561</v>
      </c>
    </row>
    <row r="1115" spans="1:2" x14ac:dyDescent="0.2">
      <c r="A1115" s="526" t="s">
        <v>5562</v>
      </c>
      <c r="B1115" s="527" t="s">
        <v>5563</v>
      </c>
    </row>
    <row r="1116" spans="1:2" x14ac:dyDescent="0.2">
      <c r="A1116" s="526" t="s">
        <v>5564</v>
      </c>
      <c r="B1116" s="527" t="s">
        <v>5565</v>
      </c>
    </row>
    <row r="1117" spans="1:2" x14ac:dyDescent="0.2">
      <c r="A1117" s="526" t="s">
        <v>5566</v>
      </c>
      <c r="B1117" s="527" t="s">
        <v>5567</v>
      </c>
    </row>
    <row r="1118" spans="1:2" x14ac:dyDescent="0.2">
      <c r="A1118" s="526" t="s">
        <v>5568</v>
      </c>
      <c r="B1118" s="527" t="s">
        <v>5569</v>
      </c>
    </row>
    <row r="1119" spans="1:2" x14ac:dyDescent="0.2">
      <c r="A1119" s="526" t="s">
        <v>5570</v>
      </c>
      <c r="B1119" s="527" t="s">
        <v>5571</v>
      </c>
    </row>
    <row r="1120" spans="1:2" x14ac:dyDescent="0.2">
      <c r="A1120" s="526" t="s">
        <v>5572</v>
      </c>
      <c r="B1120" s="527" t="s">
        <v>5573</v>
      </c>
    </row>
    <row r="1121" spans="1:2" x14ac:dyDescent="0.2">
      <c r="A1121" s="526" t="s">
        <v>5574</v>
      </c>
      <c r="B1121" s="527" t="s">
        <v>5575</v>
      </c>
    </row>
    <row r="1122" spans="1:2" x14ac:dyDescent="0.2">
      <c r="A1122" s="526" t="s">
        <v>5576</v>
      </c>
      <c r="B1122" s="527" t="s">
        <v>5577</v>
      </c>
    </row>
    <row r="1123" spans="1:2" x14ac:dyDescent="0.2">
      <c r="A1123" s="526" t="s">
        <v>5578</v>
      </c>
      <c r="B1123" s="527" t="s">
        <v>5579</v>
      </c>
    </row>
    <row r="1124" spans="1:2" x14ac:dyDescent="0.2">
      <c r="A1124" s="526" t="s">
        <v>5580</v>
      </c>
      <c r="B1124" s="527" t="s">
        <v>5581</v>
      </c>
    </row>
    <row r="1125" spans="1:2" x14ac:dyDescent="0.2">
      <c r="A1125" s="526" t="s">
        <v>5582</v>
      </c>
      <c r="B1125" s="527" t="s">
        <v>5583</v>
      </c>
    </row>
    <row r="1126" spans="1:2" x14ac:dyDescent="0.2">
      <c r="A1126" s="526" t="s">
        <v>5584</v>
      </c>
      <c r="B1126" s="527" t="s">
        <v>5585</v>
      </c>
    </row>
    <row r="1127" spans="1:2" x14ac:dyDescent="0.2">
      <c r="A1127" s="526" t="s">
        <v>5586</v>
      </c>
      <c r="B1127" s="527" t="s">
        <v>5587</v>
      </c>
    </row>
    <row r="1128" spans="1:2" x14ac:dyDescent="0.2">
      <c r="A1128" s="526" t="s">
        <v>5588</v>
      </c>
      <c r="B1128" s="527" t="s">
        <v>5589</v>
      </c>
    </row>
    <row r="1129" spans="1:2" x14ac:dyDescent="0.2">
      <c r="A1129" s="526" t="s">
        <v>5590</v>
      </c>
      <c r="B1129" s="527" t="s">
        <v>5591</v>
      </c>
    </row>
    <row r="1130" spans="1:2" x14ac:dyDescent="0.2">
      <c r="A1130" s="526" t="s">
        <v>5592</v>
      </c>
      <c r="B1130" s="527" t="s">
        <v>5593</v>
      </c>
    </row>
    <row r="1131" spans="1:2" x14ac:dyDescent="0.2">
      <c r="A1131" s="526" t="s">
        <v>5594</v>
      </c>
      <c r="B1131" s="527" t="s">
        <v>5595</v>
      </c>
    </row>
    <row r="1132" spans="1:2" x14ac:dyDescent="0.2">
      <c r="A1132" s="526" t="s">
        <v>5596</v>
      </c>
      <c r="B1132" s="527" t="s">
        <v>5597</v>
      </c>
    </row>
    <row r="1133" spans="1:2" x14ac:dyDescent="0.2">
      <c r="A1133" s="526" t="s">
        <v>5598</v>
      </c>
      <c r="B1133" s="527" t="s">
        <v>5599</v>
      </c>
    </row>
    <row r="1134" spans="1:2" x14ac:dyDescent="0.2">
      <c r="A1134" s="526" t="s">
        <v>5600</v>
      </c>
      <c r="B1134" s="527" t="s">
        <v>5601</v>
      </c>
    </row>
    <row r="1135" spans="1:2" x14ac:dyDescent="0.2">
      <c r="A1135" s="526" t="s">
        <v>5602</v>
      </c>
      <c r="B1135" s="527" t="s">
        <v>5603</v>
      </c>
    </row>
    <row r="1136" spans="1:2" x14ac:dyDescent="0.2">
      <c r="A1136" s="526" t="s">
        <v>5604</v>
      </c>
      <c r="B1136" s="527" t="s">
        <v>5605</v>
      </c>
    </row>
    <row r="1137" spans="1:2" x14ac:dyDescent="0.2">
      <c r="A1137" s="526" t="s">
        <v>5606</v>
      </c>
      <c r="B1137" s="527" t="s">
        <v>5607</v>
      </c>
    </row>
    <row r="1138" spans="1:2" x14ac:dyDescent="0.2">
      <c r="A1138" s="526" t="s">
        <v>5608</v>
      </c>
      <c r="B1138" s="527" t="s">
        <v>5609</v>
      </c>
    </row>
    <row r="1139" spans="1:2" x14ac:dyDescent="0.2">
      <c r="A1139" s="526" t="s">
        <v>5610</v>
      </c>
      <c r="B1139" s="527" t="s">
        <v>5611</v>
      </c>
    </row>
    <row r="1140" spans="1:2" x14ac:dyDescent="0.2">
      <c r="A1140" s="526" t="s">
        <v>5612</v>
      </c>
      <c r="B1140" s="527" t="s">
        <v>5613</v>
      </c>
    </row>
    <row r="1141" spans="1:2" x14ac:dyDescent="0.2">
      <c r="A1141" s="526" t="s">
        <v>5614</v>
      </c>
      <c r="B1141" s="527" t="s">
        <v>5615</v>
      </c>
    </row>
    <row r="1142" spans="1:2" x14ac:dyDescent="0.2">
      <c r="A1142" s="526" t="s">
        <v>5616</v>
      </c>
      <c r="B1142" s="527" t="s">
        <v>5617</v>
      </c>
    </row>
    <row r="1143" spans="1:2" x14ac:dyDescent="0.2">
      <c r="A1143" s="526" t="s">
        <v>5618</v>
      </c>
      <c r="B1143" s="527" t="s">
        <v>5619</v>
      </c>
    </row>
    <row r="1144" spans="1:2" x14ac:dyDescent="0.2">
      <c r="A1144" s="526" t="s">
        <v>5620</v>
      </c>
      <c r="B1144" s="527" t="s">
        <v>5621</v>
      </c>
    </row>
    <row r="1145" spans="1:2" x14ac:dyDescent="0.2">
      <c r="A1145" s="526" t="s">
        <v>5622</v>
      </c>
      <c r="B1145" s="527" t="s">
        <v>5623</v>
      </c>
    </row>
    <row r="1146" spans="1:2" x14ac:dyDescent="0.2">
      <c r="A1146" s="526" t="s">
        <v>5624</v>
      </c>
      <c r="B1146" s="527" t="s">
        <v>5625</v>
      </c>
    </row>
    <row r="1147" spans="1:2" x14ac:dyDescent="0.2">
      <c r="A1147" s="526" t="s">
        <v>5626</v>
      </c>
      <c r="B1147" s="527" t="s">
        <v>5627</v>
      </c>
    </row>
    <row r="1148" spans="1:2" x14ac:dyDescent="0.2">
      <c r="A1148" s="526" t="s">
        <v>5628</v>
      </c>
      <c r="B1148" s="527" t="s">
        <v>5629</v>
      </c>
    </row>
    <row r="1149" spans="1:2" x14ac:dyDescent="0.2">
      <c r="A1149" s="526" t="s">
        <v>5630</v>
      </c>
      <c r="B1149" s="527" t="s">
        <v>5631</v>
      </c>
    </row>
    <row r="1150" spans="1:2" x14ac:dyDescent="0.2">
      <c r="A1150" s="526" t="s">
        <v>5632</v>
      </c>
      <c r="B1150" s="527" t="s">
        <v>5633</v>
      </c>
    </row>
    <row r="1151" spans="1:2" x14ac:dyDescent="0.2">
      <c r="A1151" s="526" t="s">
        <v>5634</v>
      </c>
      <c r="B1151" s="527" t="s">
        <v>5635</v>
      </c>
    </row>
    <row r="1152" spans="1:2" x14ac:dyDescent="0.2">
      <c r="A1152" s="526" t="s">
        <v>5636</v>
      </c>
      <c r="B1152" s="527" t="s">
        <v>5637</v>
      </c>
    </row>
    <row r="1153" spans="1:2" x14ac:dyDescent="0.2">
      <c r="A1153" s="526" t="s">
        <v>5638</v>
      </c>
      <c r="B1153" s="527" t="s">
        <v>5639</v>
      </c>
    </row>
    <row r="1154" spans="1:2" x14ac:dyDescent="0.2">
      <c r="A1154" s="526" t="s">
        <v>5640</v>
      </c>
      <c r="B1154" s="527" t="s">
        <v>5641</v>
      </c>
    </row>
    <row r="1155" spans="1:2" x14ac:dyDescent="0.2">
      <c r="A1155" s="526" t="s">
        <v>5642</v>
      </c>
      <c r="B1155" s="527" t="s">
        <v>5643</v>
      </c>
    </row>
    <row r="1156" spans="1:2" x14ac:dyDescent="0.2">
      <c r="A1156" s="526" t="s">
        <v>5644</v>
      </c>
      <c r="B1156" s="527" t="s">
        <v>5645</v>
      </c>
    </row>
    <row r="1157" spans="1:2" x14ac:dyDescent="0.2">
      <c r="A1157" s="526" t="s">
        <v>5646</v>
      </c>
      <c r="B1157" s="527" t="s">
        <v>5647</v>
      </c>
    </row>
    <row r="1158" spans="1:2" x14ac:dyDescent="0.2">
      <c r="A1158" s="526" t="s">
        <v>5648</v>
      </c>
      <c r="B1158" s="527" t="s">
        <v>5649</v>
      </c>
    </row>
    <row r="1159" spans="1:2" x14ac:dyDescent="0.2">
      <c r="A1159" s="526" t="s">
        <v>5650</v>
      </c>
      <c r="B1159" s="527" t="s">
        <v>5651</v>
      </c>
    </row>
    <row r="1160" spans="1:2" x14ac:dyDescent="0.2">
      <c r="A1160" s="526" t="s">
        <v>5652</v>
      </c>
      <c r="B1160" s="527" t="s">
        <v>5653</v>
      </c>
    </row>
    <row r="1161" spans="1:2" x14ac:dyDescent="0.2">
      <c r="A1161" s="526" t="s">
        <v>5654</v>
      </c>
      <c r="B1161" s="527" t="s">
        <v>5655</v>
      </c>
    </row>
    <row r="1162" spans="1:2" x14ac:dyDescent="0.2">
      <c r="A1162" s="526" t="s">
        <v>5656</v>
      </c>
      <c r="B1162" s="527" t="s">
        <v>5657</v>
      </c>
    </row>
    <row r="1163" spans="1:2" x14ac:dyDescent="0.2">
      <c r="A1163" s="526" t="s">
        <v>5658</v>
      </c>
      <c r="B1163" s="527" t="s">
        <v>5659</v>
      </c>
    </row>
    <row r="1164" spans="1:2" x14ac:dyDescent="0.2">
      <c r="A1164" s="526" t="s">
        <v>5660</v>
      </c>
      <c r="B1164" s="527" t="s">
        <v>5661</v>
      </c>
    </row>
    <row r="1165" spans="1:2" x14ac:dyDescent="0.2">
      <c r="A1165" s="526" t="s">
        <v>5662</v>
      </c>
      <c r="B1165" s="527" t="s">
        <v>5663</v>
      </c>
    </row>
    <row r="1166" spans="1:2" x14ac:dyDescent="0.2">
      <c r="A1166" s="526" t="s">
        <v>5664</v>
      </c>
      <c r="B1166" s="527" t="s">
        <v>5665</v>
      </c>
    </row>
    <row r="1167" spans="1:2" x14ac:dyDescent="0.2">
      <c r="A1167" s="526" t="s">
        <v>5666</v>
      </c>
      <c r="B1167" s="527" t="s">
        <v>5667</v>
      </c>
    </row>
    <row r="1168" spans="1:2" x14ac:dyDescent="0.2">
      <c r="A1168" s="526" t="s">
        <v>5668</v>
      </c>
      <c r="B1168" s="527" t="s">
        <v>5669</v>
      </c>
    </row>
    <row r="1169" spans="1:2" x14ac:dyDescent="0.2">
      <c r="A1169" s="526" t="s">
        <v>5670</v>
      </c>
      <c r="B1169" s="527" t="s">
        <v>5671</v>
      </c>
    </row>
    <row r="1170" spans="1:2" x14ac:dyDescent="0.2">
      <c r="A1170" s="526" t="s">
        <v>5672</v>
      </c>
      <c r="B1170" s="527" t="s">
        <v>5673</v>
      </c>
    </row>
    <row r="1171" spans="1:2" x14ac:dyDescent="0.2">
      <c r="A1171" s="526" t="s">
        <v>5674</v>
      </c>
      <c r="B1171" s="527" t="s">
        <v>5675</v>
      </c>
    </row>
    <row r="1172" spans="1:2" x14ac:dyDescent="0.2">
      <c r="A1172" s="526" t="s">
        <v>5676</v>
      </c>
      <c r="B1172" s="527" t="s">
        <v>5677</v>
      </c>
    </row>
    <row r="1173" spans="1:2" x14ac:dyDescent="0.2">
      <c r="A1173" s="526" t="s">
        <v>5678</v>
      </c>
      <c r="B1173" s="527" t="s">
        <v>5679</v>
      </c>
    </row>
    <row r="1174" spans="1:2" x14ac:dyDescent="0.2">
      <c r="A1174" s="526" t="s">
        <v>5680</v>
      </c>
      <c r="B1174" s="527" t="s">
        <v>5681</v>
      </c>
    </row>
    <row r="1175" spans="1:2" x14ac:dyDescent="0.2">
      <c r="A1175" s="526" t="s">
        <v>5682</v>
      </c>
      <c r="B1175" s="527" t="s">
        <v>5683</v>
      </c>
    </row>
    <row r="1176" spans="1:2" x14ac:dyDescent="0.2">
      <c r="A1176" s="526" t="s">
        <v>5684</v>
      </c>
      <c r="B1176" s="527" t="s">
        <v>5685</v>
      </c>
    </row>
    <row r="1177" spans="1:2" x14ac:dyDescent="0.2">
      <c r="A1177" s="526" t="s">
        <v>5686</v>
      </c>
      <c r="B1177" s="527" t="s">
        <v>5687</v>
      </c>
    </row>
    <row r="1178" spans="1:2" x14ac:dyDescent="0.2">
      <c r="A1178" s="526" t="s">
        <v>5688</v>
      </c>
      <c r="B1178" s="527" t="s">
        <v>5689</v>
      </c>
    </row>
    <row r="1179" spans="1:2" x14ac:dyDescent="0.2">
      <c r="A1179" s="526" t="s">
        <v>5690</v>
      </c>
      <c r="B1179" s="527" t="s">
        <v>5691</v>
      </c>
    </row>
    <row r="1180" spans="1:2" x14ac:dyDescent="0.2">
      <c r="A1180" s="526" t="s">
        <v>5692</v>
      </c>
      <c r="B1180" s="527" t="s">
        <v>5693</v>
      </c>
    </row>
    <row r="1181" spans="1:2" x14ac:dyDescent="0.2">
      <c r="A1181" s="526" t="s">
        <v>5694</v>
      </c>
      <c r="B1181" s="527" t="s">
        <v>5695</v>
      </c>
    </row>
    <row r="1182" spans="1:2" x14ac:dyDescent="0.2">
      <c r="A1182" s="526" t="s">
        <v>5696</v>
      </c>
      <c r="B1182" s="527" t="s">
        <v>5697</v>
      </c>
    </row>
    <row r="1183" spans="1:2" x14ac:dyDescent="0.2">
      <c r="A1183" s="526" t="s">
        <v>5698</v>
      </c>
      <c r="B1183" s="527" t="s">
        <v>5699</v>
      </c>
    </row>
    <row r="1184" spans="1:2" x14ac:dyDescent="0.2">
      <c r="A1184" s="526" t="s">
        <v>5700</v>
      </c>
      <c r="B1184" s="527" t="s">
        <v>5701</v>
      </c>
    </row>
    <row r="1185" spans="1:2" x14ac:dyDescent="0.2">
      <c r="A1185" s="526" t="s">
        <v>5702</v>
      </c>
      <c r="B1185" s="527" t="s">
        <v>5703</v>
      </c>
    </row>
    <row r="1186" spans="1:2" x14ac:dyDescent="0.2">
      <c r="A1186" s="526" t="s">
        <v>5704</v>
      </c>
      <c r="B1186" s="527" t="s">
        <v>5705</v>
      </c>
    </row>
    <row r="1187" spans="1:2" x14ac:dyDescent="0.2">
      <c r="A1187" s="526" t="s">
        <v>5706</v>
      </c>
      <c r="B1187" s="527" t="s">
        <v>5707</v>
      </c>
    </row>
    <row r="1188" spans="1:2" x14ac:dyDescent="0.2">
      <c r="A1188" s="526" t="s">
        <v>5708</v>
      </c>
      <c r="B1188" s="527" t="s">
        <v>5709</v>
      </c>
    </row>
    <row r="1189" spans="1:2" x14ac:dyDescent="0.2">
      <c r="A1189" s="526" t="s">
        <v>5710</v>
      </c>
      <c r="B1189" s="527" t="s">
        <v>5711</v>
      </c>
    </row>
    <row r="1190" spans="1:2" x14ac:dyDescent="0.2">
      <c r="A1190" s="526" t="s">
        <v>5712</v>
      </c>
      <c r="B1190" s="527" t="s">
        <v>5713</v>
      </c>
    </row>
    <row r="1191" spans="1:2" x14ac:dyDescent="0.2">
      <c r="A1191" s="526" t="s">
        <v>5714</v>
      </c>
      <c r="B1191" s="527" t="s">
        <v>5715</v>
      </c>
    </row>
    <row r="1192" spans="1:2" x14ac:dyDescent="0.2">
      <c r="A1192" s="526" t="s">
        <v>5716</v>
      </c>
      <c r="B1192" s="527" t="s">
        <v>5717</v>
      </c>
    </row>
    <row r="1193" spans="1:2" x14ac:dyDescent="0.2">
      <c r="A1193" s="526" t="s">
        <v>5718</v>
      </c>
      <c r="B1193" s="527" t="s">
        <v>5719</v>
      </c>
    </row>
    <row r="1194" spans="1:2" x14ac:dyDescent="0.2">
      <c r="A1194" s="526" t="s">
        <v>5720</v>
      </c>
      <c r="B1194" s="527" t="s">
        <v>5721</v>
      </c>
    </row>
    <row r="1195" spans="1:2" x14ac:dyDescent="0.2">
      <c r="A1195" s="526" t="s">
        <v>5722</v>
      </c>
      <c r="B1195" s="527" t="s">
        <v>5723</v>
      </c>
    </row>
    <row r="1196" spans="1:2" x14ac:dyDescent="0.2">
      <c r="A1196" s="526" t="s">
        <v>5724</v>
      </c>
      <c r="B1196" s="527" t="s">
        <v>5725</v>
      </c>
    </row>
    <row r="1197" spans="1:2" x14ac:dyDescent="0.2">
      <c r="A1197" s="526" t="s">
        <v>5726</v>
      </c>
      <c r="B1197" s="527" t="s">
        <v>5727</v>
      </c>
    </row>
    <row r="1198" spans="1:2" x14ac:dyDescent="0.2">
      <c r="A1198" s="526" t="s">
        <v>5728</v>
      </c>
      <c r="B1198" s="527" t="s">
        <v>5729</v>
      </c>
    </row>
    <row r="1199" spans="1:2" x14ac:dyDescent="0.2">
      <c r="A1199" s="526" t="s">
        <v>5730</v>
      </c>
      <c r="B1199" s="527" t="s">
        <v>5731</v>
      </c>
    </row>
    <row r="1200" spans="1:2" x14ac:dyDescent="0.2">
      <c r="A1200" s="526" t="s">
        <v>5732</v>
      </c>
      <c r="B1200" s="527" t="s">
        <v>5733</v>
      </c>
    </row>
    <row r="1201" spans="1:2" x14ac:dyDescent="0.2">
      <c r="A1201" s="526" t="s">
        <v>5734</v>
      </c>
      <c r="B1201" s="527" t="s">
        <v>5735</v>
      </c>
    </row>
    <row r="1202" spans="1:2" x14ac:dyDescent="0.2">
      <c r="A1202" s="526" t="s">
        <v>5736</v>
      </c>
      <c r="B1202" s="527" t="s">
        <v>5737</v>
      </c>
    </row>
    <row r="1203" spans="1:2" x14ac:dyDescent="0.2">
      <c r="A1203" s="526" t="s">
        <v>5738</v>
      </c>
      <c r="B1203" s="527" t="s">
        <v>5739</v>
      </c>
    </row>
    <row r="1204" spans="1:2" x14ac:dyDescent="0.2">
      <c r="A1204" s="526" t="s">
        <v>5740</v>
      </c>
      <c r="B1204" s="527" t="s">
        <v>5741</v>
      </c>
    </row>
    <row r="1205" spans="1:2" x14ac:dyDescent="0.2">
      <c r="A1205" s="526" t="s">
        <v>5742</v>
      </c>
      <c r="B1205" s="527" t="s">
        <v>5743</v>
      </c>
    </row>
    <row r="1206" spans="1:2" x14ac:dyDescent="0.2">
      <c r="A1206" s="526" t="s">
        <v>5744</v>
      </c>
      <c r="B1206" s="527" t="s">
        <v>5745</v>
      </c>
    </row>
    <row r="1207" spans="1:2" x14ac:dyDescent="0.2">
      <c r="A1207" s="526" t="s">
        <v>5746</v>
      </c>
      <c r="B1207" s="527" t="s">
        <v>5747</v>
      </c>
    </row>
    <row r="1208" spans="1:2" x14ac:dyDescent="0.2">
      <c r="A1208" s="526" t="s">
        <v>5748</v>
      </c>
      <c r="B1208" s="527" t="s">
        <v>5749</v>
      </c>
    </row>
    <row r="1209" spans="1:2" x14ac:dyDescent="0.2">
      <c r="A1209" s="526" t="s">
        <v>5750</v>
      </c>
      <c r="B1209" s="527" t="s">
        <v>5751</v>
      </c>
    </row>
    <row r="1210" spans="1:2" ht="24" x14ac:dyDescent="0.2">
      <c r="A1210" s="526" t="s">
        <v>5752</v>
      </c>
      <c r="B1210" s="527" t="s">
        <v>5753</v>
      </c>
    </row>
    <row r="1211" spans="1:2" x14ac:dyDescent="0.2">
      <c r="A1211" s="526" t="s">
        <v>5754</v>
      </c>
      <c r="B1211" s="527" t="s">
        <v>5755</v>
      </c>
    </row>
    <row r="1212" spans="1:2" x14ac:dyDescent="0.2">
      <c r="A1212" s="526" t="s">
        <v>5756</v>
      </c>
      <c r="B1212" s="527" t="s">
        <v>5757</v>
      </c>
    </row>
    <row r="1213" spans="1:2" x14ac:dyDescent="0.2">
      <c r="A1213" s="526" t="s">
        <v>5758</v>
      </c>
      <c r="B1213" s="527" t="s">
        <v>5759</v>
      </c>
    </row>
    <row r="1214" spans="1:2" x14ac:dyDescent="0.2">
      <c r="A1214" s="526" t="s">
        <v>5760</v>
      </c>
      <c r="B1214" s="527" t="s">
        <v>5761</v>
      </c>
    </row>
    <row r="1215" spans="1:2" x14ac:dyDescent="0.2">
      <c r="A1215" s="526" t="s">
        <v>5762</v>
      </c>
      <c r="B1215" s="527" t="s">
        <v>5763</v>
      </c>
    </row>
    <row r="1216" spans="1:2" x14ac:dyDescent="0.2">
      <c r="A1216" s="526" t="s">
        <v>5764</v>
      </c>
      <c r="B1216" s="527" t="s">
        <v>5765</v>
      </c>
    </row>
    <row r="1217" spans="1:2" x14ac:dyDescent="0.2">
      <c r="A1217" s="526" t="s">
        <v>5766</v>
      </c>
      <c r="B1217" s="527" t="s">
        <v>5767</v>
      </c>
    </row>
    <row r="1218" spans="1:2" x14ac:dyDescent="0.2">
      <c r="A1218" s="526" t="s">
        <v>5768</v>
      </c>
      <c r="B1218" s="527" t="s">
        <v>5769</v>
      </c>
    </row>
    <row r="1219" spans="1:2" x14ac:dyDescent="0.2">
      <c r="A1219" s="526" t="s">
        <v>5770</v>
      </c>
      <c r="B1219" s="527" t="s">
        <v>5771</v>
      </c>
    </row>
    <row r="1220" spans="1:2" x14ac:dyDescent="0.2">
      <c r="A1220" s="526" t="s">
        <v>5772</v>
      </c>
      <c r="B1220" s="527" t="s">
        <v>5773</v>
      </c>
    </row>
    <row r="1221" spans="1:2" x14ac:dyDescent="0.2">
      <c r="A1221" s="526" t="s">
        <v>5774</v>
      </c>
      <c r="B1221" s="527" t="s">
        <v>5775</v>
      </c>
    </row>
    <row r="1222" spans="1:2" x14ac:dyDescent="0.2">
      <c r="A1222" s="526" t="s">
        <v>5776</v>
      </c>
      <c r="B1222" s="527" t="s">
        <v>5777</v>
      </c>
    </row>
    <row r="1223" spans="1:2" x14ac:dyDescent="0.2">
      <c r="A1223" s="526" t="s">
        <v>5778</v>
      </c>
      <c r="B1223" s="527" t="s">
        <v>5779</v>
      </c>
    </row>
    <row r="1224" spans="1:2" x14ac:dyDescent="0.2">
      <c r="A1224" s="526" t="s">
        <v>5780</v>
      </c>
      <c r="B1224" s="527" t="s">
        <v>5781</v>
      </c>
    </row>
    <row r="1225" spans="1:2" x14ac:dyDescent="0.2">
      <c r="A1225" s="526" t="s">
        <v>5782</v>
      </c>
      <c r="B1225" s="527" t="s">
        <v>5783</v>
      </c>
    </row>
    <row r="1226" spans="1:2" x14ac:dyDescent="0.2">
      <c r="A1226" s="526" t="s">
        <v>5784</v>
      </c>
      <c r="B1226" s="527" t="s">
        <v>5785</v>
      </c>
    </row>
    <row r="1227" spans="1:2" x14ac:dyDescent="0.2">
      <c r="A1227" s="526" t="s">
        <v>5786</v>
      </c>
      <c r="B1227" s="527" t="s">
        <v>5787</v>
      </c>
    </row>
    <row r="1228" spans="1:2" x14ac:dyDescent="0.2">
      <c r="A1228" s="526" t="s">
        <v>5788</v>
      </c>
      <c r="B1228" s="527" t="s">
        <v>5789</v>
      </c>
    </row>
    <row r="1229" spans="1:2" x14ac:dyDescent="0.2">
      <c r="A1229" s="526" t="s">
        <v>5790</v>
      </c>
      <c r="B1229" s="527" t="s">
        <v>5791</v>
      </c>
    </row>
    <row r="1230" spans="1:2" x14ac:dyDescent="0.2">
      <c r="A1230" s="526" t="s">
        <v>5792</v>
      </c>
      <c r="B1230" s="527" t="s">
        <v>5793</v>
      </c>
    </row>
    <row r="1231" spans="1:2" x14ac:dyDescent="0.2">
      <c r="A1231" s="526" t="s">
        <v>5794</v>
      </c>
      <c r="B1231" s="527" t="s">
        <v>5795</v>
      </c>
    </row>
    <row r="1232" spans="1:2" x14ac:dyDescent="0.2">
      <c r="A1232" s="526" t="s">
        <v>5796</v>
      </c>
      <c r="B1232" s="527" t="s">
        <v>5797</v>
      </c>
    </row>
    <row r="1233" spans="1:2" x14ac:dyDescent="0.2">
      <c r="A1233" s="526" t="s">
        <v>5798</v>
      </c>
      <c r="B1233" s="527" t="s">
        <v>5799</v>
      </c>
    </row>
    <row r="1234" spans="1:2" x14ac:dyDescent="0.2">
      <c r="A1234" s="526" t="s">
        <v>5800</v>
      </c>
      <c r="B1234" s="527" t="s">
        <v>5801</v>
      </c>
    </row>
    <row r="1235" spans="1:2" x14ac:dyDescent="0.2">
      <c r="A1235" s="526" t="s">
        <v>5802</v>
      </c>
      <c r="B1235" s="527" t="s">
        <v>5803</v>
      </c>
    </row>
    <row r="1236" spans="1:2" x14ac:dyDescent="0.2">
      <c r="A1236" s="526" t="s">
        <v>5804</v>
      </c>
      <c r="B1236" s="527" t="s">
        <v>5805</v>
      </c>
    </row>
    <row r="1237" spans="1:2" x14ac:dyDescent="0.2">
      <c r="A1237" s="526" t="s">
        <v>5806</v>
      </c>
      <c r="B1237" s="527" t="s">
        <v>5807</v>
      </c>
    </row>
    <row r="1238" spans="1:2" x14ac:dyDescent="0.2">
      <c r="A1238" s="526" t="s">
        <v>5808</v>
      </c>
      <c r="B1238" s="527" t="s">
        <v>5809</v>
      </c>
    </row>
    <row r="1239" spans="1:2" x14ac:dyDescent="0.2">
      <c r="A1239" s="526" t="s">
        <v>5810</v>
      </c>
      <c r="B1239" s="527" t="s">
        <v>5811</v>
      </c>
    </row>
    <row r="1240" spans="1:2" x14ac:dyDescent="0.2">
      <c r="A1240" s="526" t="s">
        <v>5812</v>
      </c>
      <c r="B1240" s="527" t="s">
        <v>5813</v>
      </c>
    </row>
    <row r="1241" spans="1:2" x14ac:dyDescent="0.2">
      <c r="A1241" s="526" t="s">
        <v>5814</v>
      </c>
      <c r="B1241" s="527" t="s">
        <v>5815</v>
      </c>
    </row>
    <row r="1242" spans="1:2" x14ac:dyDescent="0.2">
      <c r="A1242" s="526" t="s">
        <v>5816</v>
      </c>
      <c r="B1242" s="527" t="s">
        <v>5817</v>
      </c>
    </row>
    <row r="1243" spans="1:2" x14ac:dyDescent="0.2">
      <c r="A1243" s="526" t="s">
        <v>5818</v>
      </c>
      <c r="B1243" s="527" t="s">
        <v>5819</v>
      </c>
    </row>
    <row r="1244" spans="1:2" x14ac:dyDescent="0.2">
      <c r="A1244" s="526" t="s">
        <v>5820</v>
      </c>
      <c r="B1244" s="527" t="s">
        <v>5821</v>
      </c>
    </row>
    <row r="1245" spans="1:2" x14ac:dyDescent="0.2">
      <c r="A1245" s="526" t="s">
        <v>5822</v>
      </c>
      <c r="B1245" s="527" t="s">
        <v>5823</v>
      </c>
    </row>
    <row r="1246" spans="1:2" x14ac:dyDescent="0.2">
      <c r="A1246" s="526" t="s">
        <v>5824</v>
      </c>
      <c r="B1246" s="527" t="s">
        <v>5825</v>
      </c>
    </row>
    <row r="1247" spans="1:2" x14ac:dyDescent="0.2">
      <c r="A1247" s="526" t="s">
        <v>5826</v>
      </c>
      <c r="B1247" s="527" t="s">
        <v>5827</v>
      </c>
    </row>
    <row r="1248" spans="1:2" x14ac:dyDescent="0.2">
      <c r="A1248" s="526" t="s">
        <v>5828</v>
      </c>
      <c r="B1248" s="527" t="s">
        <v>5829</v>
      </c>
    </row>
    <row r="1249" spans="1:2" x14ac:dyDescent="0.2">
      <c r="A1249" s="526" t="s">
        <v>5830</v>
      </c>
      <c r="B1249" s="527" t="s">
        <v>5831</v>
      </c>
    </row>
    <row r="1250" spans="1:2" x14ac:dyDescent="0.2">
      <c r="A1250" s="526" t="s">
        <v>5832</v>
      </c>
      <c r="B1250" s="527" t="s">
        <v>5833</v>
      </c>
    </row>
    <row r="1251" spans="1:2" x14ac:dyDescent="0.2">
      <c r="A1251" s="526" t="s">
        <v>5834</v>
      </c>
      <c r="B1251" s="527" t="s">
        <v>5835</v>
      </c>
    </row>
    <row r="1252" spans="1:2" x14ac:dyDescent="0.2">
      <c r="A1252" s="526" t="s">
        <v>5836</v>
      </c>
      <c r="B1252" s="527" t="s">
        <v>5837</v>
      </c>
    </row>
    <row r="1253" spans="1:2" x14ac:dyDescent="0.2">
      <c r="A1253" s="526" t="s">
        <v>5838</v>
      </c>
      <c r="B1253" s="527" t="s">
        <v>5839</v>
      </c>
    </row>
    <row r="1254" spans="1:2" x14ac:dyDescent="0.2">
      <c r="A1254" s="526" t="s">
        <v>5840</v>
      </c>
      <c r="B1254" s="527" t="s">
        <v>5841</v>
      </c>
    </row>
    <row r="1255" spans="1:2" x14ac:dyDescent="0.2">
      <c r="A1255" s="526" t="s">
        <v>5842</v>
      </c>
      <c r="B1255" s="527" t="s">
        <v>5843</v>
      </c>
    </row>
    <row r="1256" spans="1:2" x14ac:dyDescent="0.2">
      <c r="A1256" s="526" t="s">
        <v>5844</v>
      </c>
      <c r="B1256" s="527" t="s">
        <v>5845</v>
      </c>
    </row>
    <row r="1257" spans="1:2" x14ac:dyDescent="0.2">
      <c r="A1257" s="526" t="s">
        <v>5846</v>
      </c>
      <c r="B1257" s="527" t="s">
        <v>5847</v>
      </c>
    </row>
    <row r="1258" spans="1:2" x14ac:dyDescent="0.2">
      <c r="A1258" s="526" t="s">
        <v>5848</v>
      </c>
      <c r="B1258" s="527" t="s">
        <v>5849</v>
      </c>
    </row>
    <row r="1259" spans="1:2" x14ac:dyDescent="0.2">
      <c r="A1259" s="526" t="s">
        <v>5850</v>
      </c>
      <c r="B1259" s="527" t="s">
        <v>5851</v>
      </c>
    </row>
    <row r="1260" spans="1:2" x14ac:dyDescent="0.2">
      <c r="A1260" s="526" t="s">
        <v>5852</v>
      </c>
      <c r="B1260" s="527" t="s">
        <v>5853</v>
      </c>
    </row>
    <row r="1261" spans="1:2" x14ac:dyDescent="0.2">
      <c r="A1261" s="526" t="s">
        <v>5854</v>
      </c>
      <c r="B1261" s="527" t="s">
        <v>5855</v>
      </c>
    </row>
    <row r="1262" spans="1:2" x14ac:dyDescent="0.2">
      <c r="A1262" s="526" t="s">
        <v>5856</v>
      </c>
      <c r="B1262" s="527" t="s">
        <v>5857</v>
      </c>
    </row>
    <row r="1263" spans="1:2" x14ac:dyDescent="0.2">
      <c r="A1263" s="526" t="s">
        <v>5858</v>
      </c>
      <c r="B1263" s="527" t="s">
        <v>5859</v>
      </c>
    </row>
    <row r="1264" spans="1:2" x14ac:dyDescent="0.2">
      <c r="A1264" s="526" t="s">
        <v>5860</v>
      </c>
      <c r="B1264" s="527" t="s">
        <v>5861</v>
      </c>
    </row>
    <row r="1265" spans="1:2" x14ac:dyDescent="0.2">
      <c r="A1265" s="526" t="s">
        <v>5862</v>
      </c>
      <c r="B1265" s="527" t="s">
        <v>5863</v>
      </c>
    </row>
    <row r="1266" spans="1:2" x14ac:dyDescent="0.2">
      <c r="A1266" s="526" t="s">
        <v>5864</v>
      </c>
      <c r="B1266" s="527" t="s">
        <v>5865</v>
      </c>
    </row>
    <row r="1267" spans="1:2" x14ac:dyDescent="0.2">
      <c r="A1267" s="526" t="s">
        <v>5866</v>
      </c>
      <c r="B1267" s="527" t="s">
        <v>5867</v>
      </c>
    </row>
    <row r="1268" spans="1:2" x14ac:dyDescent="0.2">
      <c r="A1268" s="526" t="s">
        <v>5868</v>
      </c>
      <c r="B1268" s="527" t="s">
        <v>5869</v>
      </c>
    </row>
    <row r="1269" spans="1:2" x14ac:dyDescent="0.2">
      <c r="A1269" s="526" t="s">
        <v>5870</v>
      </c>
      <c r="B1269" s="527" t="s">
        <v>5871</v>
      </c>
    </row>
    <row r="1270" spans="1:2" x14ac:dyDescent="0.2">
      <c r="A1270" s="526" t="s">
        <v>5872</v>
      </c>
      <c r="B1270" s="527" t="s">
        <v>5873</v>
      </c>
    </row>
    <row r="1271" spans="1:2" x14ac:dyDescent="0.2">
      <c r="A1271" s="526" t="s">
        <v>5874</v>
      </c>
      <c r="B1271" s="527" t="s">
        <v>5875</v>
      </c>
    </row>
    <row r="1272" spans="1:2" x14ac:dyDescent="0.2">
      <c r="A1272" s="526" t="s">
        <v>5876</v>
      </c>
      <c r="B1272" s="527" t="s">
        <v>5877</v>
      </c>
    </row>
    <row r="1273" spans="1:2" x14ac:dyDescent="0.2">
      <c r="A1273" s="526" t="s">
        <v>5878</v>
      </c>
      <c r="B1273" s="527" t="s">
        <v>5879</v>
      </c>
    </row>
    <row r="1274" spans="1:2" x14ac:dyDescent="0.2">
      <c r="A1274" s="526" t="s">
        <v>5880</v>
      </c>
      <c r="B1274" s="527" t="s">
        <v>5881</v>
      </c>
    </row>
    <row r="1275" spans="1:2" x14ac:dyDescent="0.2">
      <c r="A1275" s="526" t="s">
        <v>5882</v>
      </c>
      <c r="B1275" s="527" t="s">
        <v>5883</v>
      </c>
    </row>
    <row r="1276" spans="1:2" x14ac:dyDescent="0.2">
      <c r="A1276" s="526" t="s">
        <v>5884</v>
      </c>
      <c r="B1276" s="527" t="s">
        <v>5885</v>
      </c>
    </row>
    <row r="1277" spans="1:2" x14ac:dyDescent="0.2">
      <c r="A1277" s="526" t="s">
        <v>5886</v>
      </c>
      <c r="B1277" s="527" t="s">
        <v>5887</v>
      </c>
    </row>
    <row r="1278" spans="1:2" x14ac:dyDescent="0.2">
      <c r="A1278" s="526" t="s">
        <v>5888</v>
      </c>
      <c r="B1278" s="527" t="s">
        <v>5889</v>
      </c>
    </row>
    <row r="1279" spans="1:2" x14ac:dyDescent="0.2">
      <c r="A1279" s="526" t="s">
        <v>5890</v>
      </c>
      <c r="B1279" s="527" t="s">
        <v>5891</v>
      </c>
    </row>
    <row r="1280" spans="1:2" x14ac:dyDescent="0.2">
      <c r="A1280" s="526" t="s">
        <v>5892</v>
      </c>
      <c r="B1280" s="527" t="s">
        <v>5893</v>
      </c>
    </row>
    <row r="1281" spans="1:2" x14ac:dyDescent="0.2">
      <c r="A1281" s="526" t="s">
        <v>5894</v>
      </c>
      <c r="B1281" s="527" t="s">
        <v>5895</v>
      </c>
    </row>
    <row r="1282" spans="1:2" x14ac:dyDescent="0.2">
      <c r="A1282" s="526" t="s">
        <v>5896</v>
      </c>
      <c r="B1282" s="527" t="s">
        <v>5897</v>
      </c>
    </row>
    <row r="1283" spans="1:2" x14ac:dyDescent="0.2">
      <c r="A1283" s="526" t="s">
        <v>5898</v>
      </c>
      <c r="B1283" s="527" t="s">
        <v>5899</v>
      </c>
    </row>
    <row r="1284" spans="1:2" x14ac:dyDescent="0.2">
      <c r="A1284" s="526" t="s">
        <v>5900</v>
      </c>
      <c r="B1284" s="527" t="s">
        <v>5901</v>
      </c>
    </row>
    <row r="1285" spans="1:2" x14ac:dyDescent="0.2">
      <c r="A1285" s="526" t="s">
        <v>5902</v>
      </c>
      <c r="B1285" s="527" t="s">
        <v>5903</v>
      </c>
    </row>
    <row r="1286" spans="1:2" x14ac:dyDescent="0.2">
      <c r="A1286" s="526" t="s">
        <v>5904</v>
      </c>
      <c r="B1286" s="527" t="s">
        <v>5905</v>
      </c>
    </row>
    <row r="1287" spans="1:2" x14ac:dyDescent="0.2">
      <c r="A1287" s="526" t="s">
        <v>5906</v>
      </c>
      <c r="B1287" s="527" t="s">
        <v>5907</v>
      </c>
    </row>
    <row r="1288" spans="1:2" x14ac:dyDescent="0.2">
      <c r="A1288" s="526" t="s">
        <v>5908</v>
      </c>
      <c r="B1288" s="527" t="s">
        <v>5909</v>
      </c>
    </row>
    <row r="1289" spans="1:2" x14ac:dyDescent="0.2">
      <c r="A1289" s="526" t="s">
        <v>5910</v>
      </c>
      <c r="B1289" s="527" t="s">
        <v>5911</v>
      </c>
    </row>
    <row r="1290" spans="1:2" x14ac:dyDescent="0.2">
      <c r="A1290" s="526" t="s">
        <v>5912</v>
      </c>
      <c r="B1290" s="527" t="s">
        <v>5913</v>
      </c>
    </row>
    <row r="1291" spans="1:2" x14ac:dyDescent="0.2">
      <c r="A1291" s="526" t="s">
        <v>5914</v>
      </c>
      <c r="B1291" s="527" t="s">
        <v>5915</v>
      </c>
    </row>
    <row r="1292" spans="1:2" x14ac:dyDescent="0.2">
      <c r="A1292" s="526" t="s">
        <v>5916</v>
      </c>
      <c r="B1292" s="527" t="s">
        <v>5917</v>
      </c>
    </row>
    <row r="1293" spans="1:2" x14ac:dyDescent="0.2">
      <c r="A1293" s="526" t="s">
        <v>5918</v>
      </c>
      <c r="B1293" s="527" t="s">
        <v>5919</v>
      </c>
    </row>
    <row r="1294" spans="1:2" x14ac:dyDescent="0.2">
      <c r="A1294" s="526" t="s">
        <v>5920</v>
      </c>
      <c r="B1294" s="527" t="s">
        <v>5921</v>
      </c>
    </row>
    <row r="1295" spans="1:2" x14ac:dyDescent="0.2">
      <c r="A1295" s="526" t="s">
        <v>5922</v>
      </c>
      <c r="B1295" s="527" t="s">
        <v>5923</v>
      </c>
    </row>
    <row r="1296" spans="1:2" x14ac:dyDescent="0.2">
      <c r="A1296" s="526" t="s">
        <v>5924</v>
      </c>
      <c r="B1296" s="527" t="s">
        <v>5925</v>
      </c>
    </row>
    <row r="1297" spans="1:2" x14ac:dyDescent="0.2">
      <c r="A1297" s="526" t="s">
        <v>5926</v>
      </c>
      <c r="B1297" s="527" t="s">
        <v>5927</v>
      </c>
    </row>
    <row r="1298" spans="1:2" x14ac:dyDescent="0.2">
      <c r="A1298" s="526" t="s">
        <v>5928</v>
      </c>
      <c r="B1298" s="527" t="s">
        <v>5929</v>
      </c>
    </row>
    <row r="1299" spans="1:2" x14ac:dyDescent="0.2">
      <c r="A1299" s="526" t="s">
        <v>5930</v>
      </c>
      <c r="B1299" s="527" t="s">
        <v>5931</v>
      </c>
    </row>
    <row r="1300" spans="1:2" x14ac:dyDescent="0.2">
      <c r="A1300" s="526" t="s">
        <v>5932</v>
      </c>
      <c r="B1300" s="527" t="s">
        <v>5933</v>
      </c>
    </row>
    <row r="1301" spans="1:2" x14ac:dyDescent="0.2">
      <c r="A1301" s="526" t="s">
        <v>5934</v>
      </c>
      <c r="B1301" s="527" t="s">
        <v>5935</v>
      </c>
    </row>
    <row r="1302" spans="1:2" x14ac:dyDescent="0.2">
      <c r="A1302" s="526" t="s">
        <v>5936</v>
      </c>
      <c r="B1302" s="527" t="s">
        <v>5937</v>
      </c>
    </row>
    <row r="1303" spans="1:2" x14ac:dyDescent="0.2">
      <c r="A1303" s="526" t="s">
        <v>5938</v>
      </c>
      <c r="B1303" s="527" t="s">
        <v>5939</v>
      </c>
    </row>
    <row r="1304" spans="1:2" x14ac:dyDescent="0.2">
      <c r="A1304" s="526" t="s">
        <v>5940</v>
      </c>
      <c r="B1304" s="527" t="s">
        <v>5941</v>
      </c>
    </row>
    <row r="1305" spans="1:2" x14ac:dyDescent="0.2">
      <c r="A1305" s="526" t="s">
        <v>5942</v>
      </c>
      <c r="B1305" s="527" t="s">
        <v>5943</v>
      </c>
    </row>
    <row r="1306" spans="1:2" x14ac:dyDescent="0.2">
      <c r="A1306" s="526" t="s">
        <v>5944</v>
      </c>
      <c r="B1306" s="527" t="s">
        <v>5945</v>
      </c>
    </row>
    <row r="1307" spans="1:2" x14ac:dyDescent="0.2">
      <c r="A1307" s="526" t="s">
        <v>5946</v>
      </c>
      <c r="B1307" s="527" t="s">
        <v>5947</v>
      </c>
    </row>
    <row r="1308" spans="1:2" x14ac:dyDescent="0.2">
      <c r="A1308" s="526" t="s">
        <v>5948</v>
      </c>
      <c r="B1308" s="527" t="s">
        <v>5949</v>
      </c>
    </row>
    <row r="1309" spans="1:2" x14ac:dyDescent="0.2">
      <c r="A1309" s="526" t="s">
        <v>5950</v>
      </c>
      <c r="B1309" s="527" t="s">
        <v>5951</v>
      </c>
    </row>
    <row r="1310" spans="1:2" x14ac:dyDescent="0.2">
      <c r="A1310" s="526" t="s">
        <v>5952</v>
      </c>
      <c r="B1310" s="527" t="s">
        <v>5953</v>
      </c>
    </row>
    <row r="1311" spans="1:2" x14ac:dyDescent="0.2">
      <c r="A1311" s="526" t="s">
        <v>5954</v>
      </c>
      <c r="B1311" s="527" t="s">
        <v>5955</v>
      </c>
    </row>
    <row r="1312" spans="1:2" x14ac:dyDescent="0.2">
      <c r="A1312" s="526" t="s">
        <v>5956</v>
      </c>
      <c r="B1312" s="527" t="s">
        <v>5957</v>
      </c>
    </row>
    <row r="1313" spans="1:2" x14ac:dyDescent="0.2">
      <c r="A1313" s="526" t="s">
        <v>5958</v>
      </c>
      <c r="B1313" s="527" t="s">
        <v>5959</v>
      </c>
    </row>
    <row r="1314" spans="1:2" x14ac:dyDescent="0.2">
      <c r="A1314" s="526" t="s">
        <v>5960</v>
      </c>
      <c r="B1314" s="527" t="s">
        <v>5961</v>
      </c>
    </row>
    <row r="1315" spans="1:2" x14ac:dyDescent="0.2">
      <c r="A1315" s="526" t="s">
        <v>5962</v>
      </c>
      <c r="B1315" s="527" t="s">
        <v>5963</v>
      </c>
    </row>
    <row r="1316" spans="1:2" x14ac:dyDescent="0.2">
      <c r="A1316" s="526" t="s">
        <v>5964</v>
      </c>
      <c r="B1316" s="527" t="s">
        <v>5965</v>
      </c>
    </row>
    <row r="1317" spans="1:2" x14ac:dyDescent="0.2">
      <c r="A1317" s="526" t="s">
        <v>5966</v>
      </c>
      <c r="B1317" s="527" t="s">
        <v>5967</v>
      </c>
    </row>
    <row r="1318" spans="1:2" x14ac:dyDescent="0.2">
      <c r="A1318" s="526" t="s">
        <v>5968</v>
      </c>
      <c r="B1318" s="527" t="s">
        <v>5969</v>
      </c>
    </row>
    <row r="1319" spans="1:2" x14ac:dyDescent="0.2">
      <c r="A1319" s="526" t="s">
        <v>5970</v>
      </c>
      <c r="B1319" s="527" t="s">
        <v>5971</v>
      </c>
    </row>
    <row r="1320" spans="1:2" x14ac:dyDescent="0.2">
      <c r="A1320" s="526" t="s">
        <v>5972</v>
      </c>
      <c r="B1320" s="527" t="s">
        <v>5973</v>
      </c>
    </row>
    <row r="1321" spans="1:2" x14ac:dyDescent="0.2">
      <c r="A1321" s="526" t="s">
        <v>5974</v>
      </c>
      <c r="B1321" s="527" t="s">
        <v>5975</v>
      </c>
    </row>
    <row r="1322" spans="1:2" x14ac:dyDescent="0.2">
      <c r="A1322" s="526" t="s">
        <v>5976</v>
      </c>
      <c r="B1322" s="527" t="s">
        <v>5977</v>
      </c>
    </row>
    <row r="1323" spans="1:2" x14ac:dyDescent="0.2">
      <c r="A1323" s="526" t="s">
        <v>5978</v>
      </c>
      <c r="B1323" s="527" t="s">
        <v>5979</v>
      </c>
    </row>
    <row r="1324" spans="1:2" x14ac:dyDescent="0.2">
      <c r="A1324" s="526" t="s">
        <v>5980</v>
      </c>
      <c r="B1324" s="527" t="s">
        <v>5981</v>
      </c>
    </row>
    <row r="1325" spans="1:2" x14ac:dyDescent="0.2">
      <c r="A1325" s="526" t="s">
        <v>5982</v>
      </c>
      <c r="B1325" s="527" t="s">
        <v>5983</v>
      </c>
    </row>
    <row r="1326" spans="1:2" x14ac:dyDescent="0.2">
      <c r="A1326" s="526" t="s">
        <v>5984</v>
      </c>
      <c r="B1326" s="527" t="s">
        <v>5985</v>
      </c>
    </row>
    <row r="1327" spans="1:2" x14ac:dyDescent="0.2">
      <c r="A1327" s="526" t="s">
        <v>5986</v>
      </c>
      <c r="B1327" s="527" t="s">
        <v>5987</v>
      </c>
    </row>
    <row r="1328" spans="1:2" x14ac:dyDescent="0.2">
      <c r="A1328" s="526" t="s">
        <v>5988</v>
      </c>
      <c r="B1328" s="527" t="s">
        <v>5989</v>
      </c>
    </row>
    <row r="1329" spans="1:2" x14ac:dyDescent="0.2">
      <c r="A1329" s="526" t="s">
        <v>5990</v>
      </c>
      <c r="B1329" s="527" t="s">
        <v>5991</v>
      </c>
    </row>
    <row r="1330" spans="1:2" x14ac:dyDescent="0.2">
      <c r="A1330" s="526" t="s">
        <v>5992</v>
      </c>
      <c r="B1330" s="527" t="s">
        <v>5993</v>
      </c>
    </row>
    <row r="1331" spans="1:2" x14ac:dyDescent="0.2">
      <c r="A1331" s="526" t="s">
        <v>5994</v>
      </c>
      <c r="B1331" s="527" t="s">
        <v>5995</v>
      </c>
    </row>
    <row r="1332" spans="1:2" x14ac:dyDescent="0.2">
      <c r="A1332" s="526" t="s">
        <v>5996</v>
      </c>
      <c r="B1332" s="527" t="s">
        <v>5997</v>
      </c>
    </row>
    <row r="1333" spans="1:2" x14ac:dyDescent="0.2">
      <c r="A1333" s="526" t="s">
        <v>5998</v>
      </c>
      <c r="B1333" s="527" t="s">
        <v>5999</v>
      </c>
    </row>
    <row r="1334" spans="1:2" x14ac:dyDescent="0.2">
      <c r="A1334" s="526" t="s">
        <v>6000</v>
      </c>
      <c r="B1334" s="527" t="s">
        <v>6001</v>
      </c>
    </row>
    <row r="1335" spans="1:2" x14ac:dyDescent="0.2">
      <c r="A1335" s="526" t="s">
        <v>6002</v>
      </c>
      <c r="B1335" s="527" t="s">
        <v>6003</v>
      </c>
    </row>
    <row r="1336" spans="1:2" x14ac:dyDescent="0.2">
      <c r="A1336" s="526" t="s">
        <v>6004</v>
      </c>
      <c r="B1336" s="527" t="s">
        <v>6005</v>
      </c>
    </row>
    <row r="1337" spans="1:2" x14ac:dyDescent="0.2">
      <c r="A1337" s="526" t="s">
        <v>6006</v>
      </c>
      <c r="B1337" s="527" t="s">
        <v>6007</v>
      </c>
    </row>
    <row r="1338" spans="1:2" x14ac:dyDescent="0.2">
      <c r="A1338" s="526" t="s">
        <v>6008</v>
      </c>
      <c r="B1338" s="527" t="s">
        <v>6009</v>
      </c>
    </row>
    <row r="1339" spans="1:2" x14ac:dyDescent="0.2">
      <c r="A1339" s="526" t="s">
        <v>6010</v>
      </c>
      <c r="B1339" s="527" t="s">
        <v>6011</v>
      </c>
    </row>
    <row r="1340" spans="1:2" x14ac:dyDescent="0.2">
      <c r="A1340" s="526" t="s">
        <v>6012</v>
      </c>
      <c r="B1340" s="527" t="s">
        <v>6013</v>
      </c>
    </row>
    <row r="1341" spans="1:2" x14ac:dyDescent="0.2">
      <c r="A1341" s="526" t="s">
        <v>6014</v>
      </c>
      <c r="B1341" s="527" t="s">
        <v>6015</v>
      </c>
    </row>
    <row r="1342" spans="1:2" x14ac:dyDescent="0.2">
      <c r="A1342" s="526" t="s">
        <v>6016</v>
      </c>
      <c r="B1342" s="527" t="s">
        <v>6017</v>
      </c>
    </row>
    <row r="1343" spans="1:2" x14ac:dyDescent="0.2">
      <c r="A1343" s="526" t="s">
        <v>6018</v>
      </c>
      <c r="B1343" s="527" t="s">
        <v>6019</v>
      </c>
    </row>
    <row r="1344" spans="1:2" x14ac:dyDescent="0.2">
      <c r="A1344" s="526" t="s">
        <v>6020</v>
      </c>
      <c r="B1344" s="527" t="s">
        <v>6021</v>
      </c>
    </row>
    <row r="1345" spans="1:2" x14ac:dyDescent="0.2">
      <c r="A1345" s="526" t="s">
        <v>6022</v>
      </c>
      <c r="B1345" s="527" t="s">
        <v>6023</v>
      </c>
    </row>
    <row r="1346" spans="1:2" x14ac:dyDescent="0.2">
      <c r="A1346" s="526" t="s">
        <v>6024</v>
      </c>
      <c r="B1346" s="527" t="s">
        <v>6025</v>
      </c>
    </row>
    <row r="1347" spans="1:2" x14ac:dyDescent="0.2">
      <c r="A1347" s="526" t="s">
        <v>6026</v>
      </c>
      <c r="B1347" s="527" t="s">
        <v>6027</v>
      </c>
    </row>
    <row r="1348" spans="1:2" x14ac:dyDescent="0.2">
      <c r="A1348" s="526" t="s">
        <v>6028</v>
      </c>
      <c r="B1348" s="527" t="s">
        <v>6029</v>
      </c>
    </row>
    <row r="1349" spans="1:2" x14ac:dyDescent="0.2">
      <c r="A1349" s="526" t="s">
        <v>6030</v>
      </c>
      <c r="B1349" s="527" t="s">
        <v>6031</v>
      </c>
    </row>
    <row r="1350" spans="1:2" x14ac:dyDescent="0.2">
      <c r="A1350" s="526" t="s">
        <v>6032</v>
      </c>
      <c r="B1350" s="527" t="s">
        <v>6033</v>
      </c>
    </row>
    <row r="1351" spans="1:2" x14ac:dyDescent="0.2">
      <c r="A1351" s="526" t="s">
        <v>6034</v>
      </c>
      <c r="B1351" s="527" t="s">
        <v>6035</v>
      </c>
    </row>
    <row r="1352" spans="1:2" x14ac:dyDescent="0.2">
      <c r="A1352" s="526" t="s">
        <v>6036</v>
      </c>
      <c r="B1352" s="527" t="s">
        <v>6037</v>
      </c>
    </row>
    <row r="1353" spans="1:2" x14ac:dyDescent="0.2">
      <c r="A1353" s="526" t="s">
        <v>6038</v>
      </c>
      <c r="B1353" s="527" t="s">
        <v>6039</v>
      </c>
    </row>
    <row r="1354" spans="1:2" x14ac:dyDescent="0.2">
      <c r="A1354" s="526" t="s">
        <v>6040</v>
      </c>
      <c r="B1354" s="527" t="s">
        <v>6041</v>
      </c>
    </row>
    <row r="1355" spans="1:2" x14ac:dyDescent="0.2">
      <c r="A1355" s="526" t="s">
        <v>6042</v>
      </c>
      <c r="B1355" s="527" t="s">
        <v>6043</v>
      </c>
    </row>
    <row r="1356" spans="1:2" x14ac:dyDescent="0.2">
      <c r="A1356" s="526" t="s">
        <v>6044</v>
      </c>
      <c r="B1356" s="527" t="s">
        <v>6045</v>
      </c>
    </row>
    <row r="1357" spans="1:2" x14ac:dyDescent="0.2">
      <c r="A1357" s="526" t="s">
        <v>6046</v>
      </c>
      <c r="B1357" s="527" t="s">
        <v>6047</v>
      </c>
    </row>
    <row r="1358" spans="1:2" x14ac:dyDescent="0.2">
      <c r="A1358" s="526" t="s">
        <v>6048</v>
      </c>
      <c r="B1358" s="527" t="s">
        <v>6049</v>
      </c>
    </row>
    <row r="1359" spans="1:2" x14ac:dyDescent="0.2">
      <c r="A1359" s="526" t="s">
        <v>6050</v>
      </c>
      <c r="B1359" s="527" t="s">
        <v>6051</v>
      </c>
    </row>
    <row r="1360" spans="1:2" x14ac:dyDescent="0.2">
      <c r="A1360" s="526" t="s">
        <v>6052</v>
      </c>
      <c r="B1360" s="527" t="s">
        <v>6053</v>
      </c>
    </row>
    <row r="1361" spans="1:2" x14ac:dyDescent="0.2">
      <c r="A1361" s="526" t="s">
        <v>6054</v>
      </c>
      <c r="B1361" s="527" t="s">
        <v>6055</v>
      </c>
    </row>
    <row r="1362" spans="1:2" x14ac:dyDescent="0.2">
      <c r="A1362" s="526" t="s">
        <v>6056</v>
      </c>
      <c r="B1362" s="527" t="s">
        <v>6057</v>
      </c>
    </row>
    <row r="1363" spans="1:2" x14ac:dyDescent="0.2">
      <c r="A1363" s="526" t="s">
        <v>6058</v>
      </c>
      <c r="B1363" s="527" t="s">
        <v>6059</v>
      </c>
    </row>
    <row r="1364" spans="1:2" x14ac:dyDescent="0.2">
      <c r="A1364" s="526" t="s">
        <v>6060</v>
      </c>
      <c r="B1364" s="527" t="s">
        <v>6061</v>
      </c>
    </row>
    <row r="1365" spans="1:2" x14ac:dyDescent="0.2">
      <c r="A1365" s="526" t="s">
        <v>6062</v>
      </c>
      <c r="B1365" s="527" t="s">
        <v>6063</v>
      </c>
    </row>
    <row r="1366" spans="1:2" x14ac:dyDescent="0.2">
      <c r="A1366" s="526" t="s">
        <v>6064</v>
      </c>
      <c r="B1366" s="527" t="s">
        <v>6065</v>
      </c>
    </row>
    <row r="1367" spans="1:2" x14ac:dyDescent="0.2">
      <c r="A1367" s="526" t="s">
        <v>6066</v>
      </c>
      <c r="B1367" s="527" t="s">
        <v>6067</v>
      </c>
    </row>
    <row r="1368" spans="1:2" x14ac:dyDescent="0.2">
      <c r="A1368" s="526" t="s">
        <v>6068</v>
      </c>
      <c r="B1368" s="527" t="s">
        <v>6069</v>
      </c>
    </row>
    <row r="1369" spans="1:2" x14ac:dyDescent="0.2">
      <c r="A1369" s="526" t="s">
        <v>6070</v>
      </c>
      <c r="B1369" s="527" t="s">
        <v>6071</v>
      </c>
    </row>
    <row r="1370" spans="1:2" x14ac:dyDescent="0.2">
      <c r="A1370" s="526" t="s">
        <v>6072</v>
      </c>
      <c r="B1370" s="527" t="s">
        <v>6073</v>
      </c>
    </row>
    <row r="1371" spans="1:2" x14ac:dyDescent="0.2">
      <c r="A1371" s="526" t="s">
        <v>6074</v>
      </c>
      <c r="B1371" s="527" t="s">
        <v>6075</v>
      </c>
    </row>
    <row r="1372" spans="1:2" x14ac:dyDescent="0.2">
      <c r="A1372" s="526" t="s">
        <v>6076</v>
      </c>
      <c r="B1372" s="527" t="s">
        <v>6077</v>
      </c>
    </row>
    <row r="1373" spans="1:2" x14ac:dyDescent="0.2">
      <c r="A1373" s="526" t="s">
        <v>6078</v>
      </c>
      <c r="B1373" s="527" t="s">
        <v>6079</v>
      </c>
    </row>
    <row r="1374" spans="1:2" x14ac:dyDescent="0.2">
      <c r="A1374" s="526" t="s">
        <v>6080</v>
      </c>
      <c r="B1374" s="527" t="s">
        <v>6081</v>
      </c>
    </row>
    <row r="1375" spans="1:2" x14ac:dyDescent="0.2">
      <c r="A1375" s="526" t="s">
        <v>6082</v>
      </c>
      <c r="B1375" s="527" t="s">
        <v>6083</v>
      </c>
    </row>
    <row r="1376" spans="1:2" x14ac:dyDescent="0.2">
      <c r="A1376" s="526" t="s">
        <v>6084</v>
      </c>
      <c r="B1376" s="527" t="s">
        <v>6085</v>
      </c>
    </row>
    <row r="1377" spans="1:2" x14ac:dyDescent="0.2">
      <c r="A1377" s="526" t="s">
        <v>6086</v>
      </c>
      <c r="B1377" s="527" t="s">
        <v>6087</v>
      </c>
    </row>
    <row r="1378" spans="1:2" x14ac:dyDescent="0.2">
      <c r="A1378" s="526" t="s">
        <v>6088</v>
      </c>
      <c r="B1378" s="527" t="s">
        <v>6089</v>
      </c>
    </row>
    <row r="1379" spans="1:2" x14ac:dyDescent="0.2">
      <c r="A1379" s="526" t="s">
        <v>6090</v>
      </c>
      <c r="B1379" s="527" t="s">
        <v>6091</v>
      </c>
    </row>
    <row r="1380" spans="1:2" x14ac:dyDescent="0.2">
      <c r="A1380" s="526" t="s">
        <v>6092</v>
      </c>
      <c r="B1380" s="527" t="s">
        <v>6093</v>
      </c>
    </row>
    <row r="1381" spans="1:2" x14ac:dyDescent="0.2">
      <c r="A1381" s="526" t="s">
        <v>6094</v>
      </c>
      <c r="B1381" s="527" t="s">
        <v>6095</v>
      </c>
    </row>
    <row r="1382" spans="1:2" x14ac:dyDescent="0.2">
      <c r="A1382" s="526" t="s">
        <v>6096</v>
      </c>
      <c r="B1382" s="527" t="s">
        <v>6097</v>
      </c>
    </row>
    <row r="1383" spans="1:2" x14ac:dyDescent="0.2">
      <c r="A1383" s="526" t="s">
        <v>6098</v>
      </c>
      <c r="B1383" s="527" t="s">
        <v>6099</v>
      </c>
    </row>
    <row r="1384" spans="1:2" x14ac:dyDescent="0.2">
      <c r="A1384" s="526" t="s">
        <v>6100</v>
      </c>
      <c r="B1384" s="527" t="s">
        <v>6101</v>
      </c>
    </row>
    <row r="1385" spans="1:2" x14ac:dyDescent="0.2">
      <c r="A1385" s="526" t="s">
        <v>6102</v>
      </c>
      <c r="B1385" s="527" t="s">
        <v>6103</v>
      </c>
    </row>
    <row r="1386" spans="1:2" x14ac:dyDescent="0.2">
      <c r="A1386" s="526" t="s">
        <v>6104</v>
      </c>
      <c r="B1386" s="527" t="s">
        <v>6105</v>
      </c>
    </row>
    <row r="1387" spans="1:2" x14ac:dyDescent="0.2">
      <c r="A1387" s="526" t="s">
        <v>6106</v>
      </c>
      <c r="B1387" s="527" t="s">
        <v>6107</v>
      </c>
    </row>
    <row r="1388" spans="1:2" x14ac:dyDescent="0.2">
      <c r="A1388" s="526" t="s">
        <v>6108</v>
      </c>
      <c r="B1388" s="527" t="s">
        <v>6109</v>
      </c>
    </row>
    <row r="1389" spans="1:2" x14ac:dyDescent="0.2">
      <c r="A1389" s="526" t="s">
        <v>6110</v>
      </c>
      <c r="B1389" s="527" t="s">
        <v>6111</v>
      </c>
    </row>
    <row r="1390" spans="1:2" x14ac:dyDescent="0.2">
      <c r="A1390" s="526" t="s">
        <v>6112</v>
      </c>
      <c r="B1390" s="527" t="s">
        <v>6113</v>
      </c>
    </row>
    <row r="1391" spans="1:2" x14ac:dyDescent="0.2">
      <c r="A1391" s="526" t="s">
        <v>6114</v>
      </c>
      <c r="B1391" s="527" t="s">
        <v>6115</v>
      </c>
    </row>
    <row r="1392" spans="1:2" x14ac:dyDescent="0.2">
      <c r="A1392" s="526" t="s">
        <v>6116</v>
      </c>
      <c r="B1392" s="527" t="s">
        <v>6117</v>
      </c>
    </row>
    <row r="1393" spans="1:2" x14ac:dyDescent="0.2">
      <c r="A1393" s="526" t="s">
        <v>6118</v>
      </c>
      <c r="B1393" s="527" t="s">
        <v>6119</v>
      </c>
    </row>
    <row r="1394" spans="1:2" x14ac:dyDescent="0.2">
      <c r="A1394" s="526" t="s">
        <v>6120</v>
      </c>
      <c r="B1394" s="527" t="s">
        <v>6121</v>
      </c>
    </row>
    <row r="1395" spans="1:2" x14ac:dyDescent="0.2">
      <c r="A1395" s="526" t="s">
        <v>6122</v>
      </c>
      <c r="B1395" s="527" t="s">
        <v>6123</v>
      </c>
    </row>
    <row r="1396" spans="1:2" x14ac:dyDescent="0.2">
      <c r="A1396" s="526" t="s">
        <v>6124</v>
      </c>
      <c r="B1396" s="527" t="s">
        <v>6125</v>
      </c>
    </row>
    <row r="1397" spans="1:2" x14ac:dyDescent="0.2">
      <c r="A1397" s="526" t="s">
        <v>6126</v>
      </c>
      <c r="B1397" s="527" t="s">
        <v>6127</v>
      </c>
    </row>
    <row r="1398" spans="1:2" x14ac:dyDescent="0.2">
      <c r="A1398" s="526" t="s">
        <v>6128</v>
      </c>
      <c r="B1398" s="527" t="s">
        <v>6129</v>
      </c>
    </row>
    <row r="1399" spans="1:2" x14ac:dyDescent="0.2">
      <c r="A1399" s="526" t="s">
        <v>6130</v>
      </c>
      <c r="B1399" s="527" t="s">
        <v>6131</v>
      </c>
    </row>
    <row r="1400" spans="1:2" x14ac:dyDescent="0.2">
      <c r="A1400" s="526" t="s">
        <v>6132</v>
      </c>
      <c r="B1400" s="527" t="s">
        <v>6133</v>
      </c>
    </row>
    <row r="1401" spans="1:2" x14ac:dyDescent="0.2">
      <c r="A1401" s="526" t="s">
        <v>6134</v>
      </c>
      <c r="B1401" s="527" t="s">
        <v>6135</v>
      </c>
    </row>
    <row r="1402" spans="1:2" x14ac:dyDescent="0.2">
      <c r="A1402" s="526" t="s">
        <v>6136</v>
      </c>
      <c r="B1402" s="527" t="s">
        <v>6137</v>
      </c>
    </row>
    <row r="1403" spans="1:2" x14ac:dyDescent="0.2">
      <c r="A1403" s="526" t="s">
        <v>6138</v>
      </c>
      <c r="B1403" s="527" t="s">
        <v>6139</v>
      </c>
    </row>
    <row r="1404" spans="1:2" x14ac:dyDescent="0.2">
      <c r="A1404" s="526" t="s">
        <v>6140</v>
      </c>
      <c r="B1404" s="527" t="s">
        <v>6141</v>
      </c>
    </row>
    <row r="1405" spans="1:2" x14ac:dyDescent="0.2">
      <c r="A1405" s="526" t="s">
        <v>6142</v>
      </c>
      <c r="B1405" s="527" t="s">
        <v>6143</v>
      </c>
    </row>
    <row r="1406" spans="1:2" x14ac:dyDescent="0.2">
      <c r="A1406" s="526" t="s">
        <v>6144</v>
      </c>
      <c r="B1406" s="527" t="s">
        <v>6145</v>
      </c>
    </row>
    <row r="1407" spans="1:2" x14ac:dyDescent="0.2">
      <c r="A1407" s="526" t="s">
        <v>6146</v>
      </c>
      <c r="B1407" s="527" t="s">
        <v>6147</v>
      </c>
    </row>
    <row r="1408" spans="1:2" x14ac:dyDescent="0.2">
      <c r="A1408" s="526" t="s">
        <v>6148</v>
      </c>
      <c r="B1408" s="527" t="s">
        <v>6149</v>
      </c>
    </row>
    <row r="1409" spans="1:2" x14ac:dyDescent="0.2">
      <c r="A1409" s="526" t="s">
        <v>6150</v>
      </c>
      <c r="B1409" s="527" t="s">
        <v>6151</v>
      </c>
    </row>
    <row r="1410" spans="1:2" x14ac:dyDescent="0.2">
      <c r="A1410" s="526" t="s">
        <v>6152</v>
      </c>
      <c r="B1410" s="527" t="s">
        <v>6153</v>
      </c>
    </row>
    <row r="1411" spans="1:2" x14ac:dyDescent="0.2">
      <c r="A1411" s="526" t="s">
        <v>6154</v>
      </c>
      <c r="B1411" s="527" t="s">
        <v>6155</v>
      </c>
    </row>
    <row r="1412" spans="1:2" x14ac:dyDescent="0.2">
      <c r="A1412" s="526" t="s">
        <v>6156</v>
      </c>
      <c r="B1412" s="527" t="s">
        <v>6157</v>
      </c>
    </row>
    <row r="1413" spans="1:2" x14ac:dyDescent="0.2">
      <c r="A1413" s="526" t="s">
        <v>6158</v>
      </c>
      <c r="B1413" s="527" t="s">
        <v>6159</v>
      </c>
    </row>
    <row r="1414" spans="1:2" x14ac:dyDescent="0.2">
      <c r="A1414" s="526" t="s">
        <v>6160</v>
      </c>
      <c r="B1414" s="527" t="s">
        <v>6161</v>
      </c>
    </row>
    <row r="1415" spans="1:2" x14ac:dyDescent="0.2">
      <c r="A1415" s="526" t="s">
        <v>6162</v>
      </c>
      <c r="B1415" s="527" t="s">
        <v>6163</v>
      </c>
    </row>
    <row r="1416" spans="1:2" x14ac:dyDescent="0.2">
      <c r="A1416" s="526" t="s">
        <v>6164</v>
      </c>
      <c r="B1416" s="527" t="s">
        <v>6165</v>
      </c>
    </row>
    <row r="1417" spans="1:2" x14ac:dyDescent="0.2">
      <c r="A1417" s="526" t="s">
        <v>6166</v>
      </c>
      <c r="B1417" s="527" t="s">
        <v>6167</v>
      </c>
    </row>
    <row r="1418" spans="1:2" x14ac:dyDescent="0.2">
      <c r="A1418" s="526" t="s">
        <v>6168</v>
      </c>
      <c r="B1418" s="527" t="s">
        <v>6169</v>
      </c>
    </row>
    <row r="1419" spans="1:2" x14ac:dyDescent="0.2">
      <c r="A1419" s="526" t="s">
        <v>6170</v>
      </c>
      <c r="B1419" s="527" t="s">
        <v>6171</v>
      </c>
    </row>
    <row r="1420" spans="1:2" x14ac:dyDescent="0.2">
      <c r="A1420" s="526" t="s">
        <v>6172</v>
      </c>
      <c r="B1420" s="527" t="s">
        <v>6173</v>
      </c>
    </row>
    <row r="1421" spans="1:2" x14ac:dyDescent="0.2">
      <c r="A1421" s="526" t="s">
        <v>6174</v>
      </c>
      <c r="B1421" s="527" t="s">
        <v>6175</v>
      </c>
    </row>
    <row r="1422" spans="1:2" x14ac:dyDescent="0.2">
      <c r="A1422" s="526" t="s">
        <v>6176</v>
      </c>
      <c r="B1422" s="527" t="s">
        <v>6177</v>
      </c>
    </row>
    <row r="1423" spans="1:2" x14ac:dyDescent="0.2">
      <c r="A1423" s="526" t="s">
        <v>6178</v>
      </c>
      <c r="B1423" s="527" t="s">
        <v>6179</v>
      </c>
    </row>
    <row r="1424" spans="1:2" x14ac:dyDescent="0.2">
      <c r="A1424" s="526" t="s">
        <v>6180</v>
      </c>
      <c r="B1424" s="527" t="s">
        <v>6181</v>
      </c>
    </row>
    <row r="1425" spans="1:2" x14ac:dyDescent="0.2">
      <c r="A1425" s="526" t="s">
        <v>6182</v>
      </c>
      <c r="B1425" s="527" t="s">
        <v>6183</v>
      </c>
    </row>
    <row r="1426" spans="1:2" x14ac:dyDescent="0.2">
      <c r="A1426" s="526" t="s">
        <v>6184</v>
      </c>
      <c r="B1426" s="527" t="s">
        <v>6185</v>
      </c>
    </row>
    <row r="1427" spans="1:2" x14ac:dyDescent="0.2">
      <c r="A1427" s="526" t="s">
        <v>6186</v>
      </c>
      <c r="B1427" s="527" t="s">
        <v>6187</v>
      </c>
    </row>
    <row r="1428" spans="1:2" x14ac:dyDescent="0.2">
      <c r="A1428" s="526" t="s">
        <v>6188</v>
      </c>
      <c r="B1428" s="527" t="s">
        <v>6189</v>
      </c>
    </row>
    <row r="1429" spans="1:2" x14ac:dyDescent="0.2">
      <c r="A1429" s="526" t="s">
        <v>6190</v>
      </c>
      <c r="B1429" s="527" t="s">
        <v>6191</v>
      </c>
    </row>
    <row r="1430" spans="1:2" x14ac:dyDescent="0.2">
      <c r="A1430" s="526" t="s">
        <v>6192</v>
      </c>
      <c r="B1430" s="527" t="s">
        <v>6193</v>
      </c>
    </row>
    <row r="1431" spans="1:2" x14ac:dyDescent="0.2">
      <c r="A1431" s="526" t="s">
        <v>6194</v>
      </c>
      <c r="B1431" s="527" t="s">
        <v>6195</v>
      </c>
    </row>
    <row r="1432" spans="1:2" x14ac:dyDescent="0.2">
      <c r="A1432" s="526" t="s">
        <v>6196</v>
      </c>
      <c r="B1432" s="527" t="s">
        <v>6197</v>
      </c>
    </row>
    <row r="1433" spans="1:2" x14ac:dyDescent="0.2">
      <c r="A1433" s="526" t="s">
        <v>6198</v>
      </c>
      <c r="B1433" s="527" t="s">
        <v>6199</v>
      </c>
    </row>
    <row r="1434" spans="1:2" x14ac:dyDescent="0.2">
      <c r="A1434" s="526" t="s">
        <v>6200</v>
      </c>
      <c r="B1434" s="527" t="s">
        <v>6201</v>
      </c>
    </row>
    <row r="1435" spans="1:2" x14ac:dyDescent="0.2">
      <c r="A1435" s="526" t="s">
        <v>6202</v>
      </c>
      <c r="B1435" s="527" t="s">
        <v>6203</v>
      </c>
    </row>
    <row r="1436" spans="1:2" x14ac:dyDescent="0.2">
      <c r="A1436" s="526" t="s">
        <v>6204</v>
      </c>
      <c r="B1436" s="527" t="s">
        <v>6205</v>
      </c>
    </row>
    <row r="1437" spans="1:2" x14ac:dyDescent="0.2">
      <c r="A1437" s="526" t="s">
        <v>6206</v>
      </c>
      <c r="B1437" s="527" t="s">
        <v>6207</v>
      </c>
    </row>
    <row r="1438" spans="1:2" x14ac:dyDescent="0.2">
      <c r="A1438" s="526" t="s">
        <v>6208</v>
      </c>
      <c r="B1438" s="527" t="s">
        <v>6209</v>
      </c>
    </row>
    <row r="1439" spans="1:2" x14ac:dyDescent="0.2">
      <c r="A1439" s="526" t="s">
        <v>6210</v>
      </c>
      <c r="B1439" s="527" t="s">
        <v>6211</v>
      </c>
    </row>
    <row r="1440" spans="1:2" x14ac:dyDescent="0.2">
      <c r="A1440" s="526" t="s">
        <v>6212</v>
      </c>
      <c r="B1440" s="527" t="s">
        <v>6213</v>
      </c>
    </row>
    <row r="1441" spans="1:2" x14ac:dyDescent="0.2">
      <c r="A1441" s="526" t="s">
        <v>6214</v>
      </c>
      <c r="B1441" s="527" t="s">
        <v>6215</v>
      </c>
    </row>
    <row r="1442" spans="1:2" x14ac:dyDescent="0.2">
      <c r="A1442" s="526" t="s">
        <v>6216</v>
      </c>
      <c r="B1442" s="527" t="s">
        <v>6217</v>
      </c>
    </row>
    <row r="1443" spans="1:2" x14ac:dyDescent="0.2">
      <c r="A1443" s="526" t="s">
        <v>6218</v>
      </c>
      <c r="B1443" s="527" t="s">
        <v>6219</v>
      </c>
    </row>
    <row r="1444" spans="1:2" x14ac:dyDescent="0.2">
      <c r="A1444" s="526" t="s">
        <v>6220</v>
      </c>
      <c r="B1444" s="527" t="s">
        <v>6221</v>
      </c>
    </row>
    <row r="1445" spans="1:2" x14ac:dyDescent="0.2">
      <c r="A1445" s="526" t="s">
        <v>6222</v>
      </c>
      <c r="B1445" s="527" t="s">
        <v>6223</v>
      </c>
    </row>
    <row r="1446" spans="1:2" x14ac:dyDescent="0.2">
      <c r="A1446" s="526" t="s">
        <v>6224</v>
      </c>
      <c r="B1446" s="527" t="s">
        <v>6225</v>
      </c>
    </row>
    <row r="1447" spans="1:2" ht="24" x14ac:dyDescent="0.2">
      <c r="A1447" s="526" t="s">
        <v>6226</v>
      </c>
      <c r="B1447" s="527" t="s">
        <v>6227</v>
      </c>
    </row>
    <row r="1448" spans="1:2" x14ac:dyDescent="0.2">
      <c r="A1448" s="526" t="s">
        <v>6228</v>
      </c>
      <c r="B1448" s="527" t="s">
        <v>6229</v>
      </c>
    </row>
    <row r="1449" spans="1:2" x14ac:dyDescent="0.2">
      <c r="A1449" s="526" t="s">
        <v>6230</v>
      </c>
      <c r="B1449" s="527" t="s">
        <v>6231</v>
      </c>
    </row>
    <row r="1450" spans="1:2" ht="24" x14ac:dyDescent="0.2">
      <c r="A1450" s="526" t="s">
        <v>6232</v>
      </c>
      <c r="B1450" s="527" t="s">
        <v>6233</v>
      </c>
    </row>
    <row r="1451" spans="1:2" x14ac:dyDescent="0.2">
      <c r="A1451" s="526" t="s">
        <v>6234</v>
      </c>
      <c r="B1451" s="527" t="s">
        <v>6235</v>
      </c>
    </row>
    <row r="1452" spans="1:2" ht="24" x14ac:dyDescent="0.2">
      <c r="A1452" s="526" t="s">
        <v>6236</v>
      </c>
      <c r="B1452" s="527" t="s">
        <v>6237</v>
      </c>
    </row>
    <row r="1453" spans="1:2" ht="24" x14ac:dyDescent="0.2">
      <c r="A1453" s="526" t="s">
        <v>6238</v>
      </c>
      <c r="B1453" s="527" t="s">
        <v>6239</v>
      </c>
    </row>
    <row r="1454" spans="1:2" ht="24" x14ac:dyDescent="0.2">
      <c r="A1454" s="526" t="s">
        <v>6240</v>
      </c>
      <c r="B1454" s="527" t="s">
        <v>6241</v>
      </c>
    </row>
    <row r="1455" spans="1:2" ht="24" x14ac:dyDescent="0.2">
      <c r="A1455" s="526" t="s">
        <v>6242</v>
      </c>
      <c r="B1455" s="527" t="s">
        <v>6243</v>
      </c>
    </row>
    <row r="1456" spans="1:2" ht="24" x14ac:dyDescent="0.2">
      <c r="A1456" s="526" t="s">
        <v>6244</v>
      </c>
      <c r="B1456" s="527" t="s">
        <v>6245</v>
      </c>
    </row>
    <row r="1457" spans="1:2" ht="24" x14ac:dyDescent="0.2">
      <c r="A1457" s="526" t="s">
        <v>6246</v>
      </c>
      <c r="B1457" s="527" t="s">
        <v>6247</v>
      </c>
    </row>
    <row r="1458" spans="1:2" ht="24" x14ac:dyDescent="0.2">
      <c r="A1458" s="526" t="s">
        <v>6248</v>
      </c>
      <c r="B1458" s="527" t="s">
        <v>6249</v>
      </c>
    </row>
    <row r="1459" spans="1:2" ht="24" x14ac:dyDescent="0.2">
      <c r="A1459" s="526" t="s">
        <v>6250</v>
      </c>
      <c r="B1459" s="527" t="s">
        <v>6251</v>
      </c>
    </row>
    <row r="1460" spans="1:2" ht="24" x14ac:dyDescent="0.2">
      <c r="A1460" s="526" t="s">
        <v>6252</v>
      </c>
      <c r="B1460" s="527" t="s">
        <v>6253</v>
      </c>
    </row>
    <row r="1461" spans="1:2" ht="24" x14ac:dyDescent="0.2">
      <c r="A1461" s="526" t="s">
        <v>6254</v>
      </c>
      <c r="B1461" s="527" t="s">
        <v>6255</v>
      </c>
    </row>
    <row r="1462" spans="1:2" ht="24" x14ac:dyDescent="0.2">
      <c r="A1462" s="526" t="s">
        <v>6256</v>
      </c>
      <c r="B1462" s="527" t="s">
        <v>6257</v>
      </c>
    </row>
    <row r="1463" spans="1:2" ht="24" x14ac:dyDescent="0.2">
      <c r="A1463" s="526" t="s">
        <v>6258</v>
      </c>
      <c r="B1463" s="527" t="s">
        <v>6259</v>
      </c>
    </row>
    <row r="1464" spans="1:2" ht="24" x14ac:dyDescent="0.2">
      <c r="A1464" s="526" t="s">
        <v>6260</v>
      </c>
      <c r="B1464" s="527" t="s">
        <v>6261</v>
      </c>
    </row>
    <row r="1465" spans="1:2" ht="24" x14ac:dyDescent="0.2">
      <c r="A1465" s="526" t="s">
        <v>6262</v>
      </c>
      <c r="B1465" s="527" t="s">
        <v>6263</v>
      </c>
    </row>
    <row r="1466" spans="1:2" ht="24" x14ac:dyDescent="0.2">
      <c r="A1466" s="526" t="s">
        <v>6264</v>
      </c>
      <c r="B1466" s="527" t="s">
        <v>6265</v>
      </c>
    </row>
    <row r="1467" spans="1:2" ht="24" x14ac:dyDescent="0.2">
      <c r="A1467" s="526" t="s">
        <v>6266</v>
      </c>
      <c r="B1467" s="527" t="s">
        <v>6267</v>
      </c>
    </row>
    <row r="1468" spans="1:2" ht="24" x14ac:dyDescent="0.2">
      <c r="A1468" s="526" t="s">
        <v>6268</v>
      </c>
      <c r="B1468" s="527" t="s">
        <v>6269</v>
      </c>
    </row>
    <row r="1469" spans="1:2" ht="24" x14ac:dyDescent="0.2">
      <c r="A1469" s="526" t="s">
        <v>6270</v>
      </c>
      <c r="B1469" s="527" t="s">
        <v>6271</v>
      </c>
    </row>
    <row r="1470" spans="1:2" ht="24" x14ac:dyDescent="0.2">
      <c r="A1470" s="526" t="s">
        <v>6272</v>
      </c>
      <c r="B1470" s="527" t="s">
        <v>6273</v>
      </c>
    </row>
    <row r="1471" spans="1:2" ht="24" x14ac:dyDescent="0.2">
      <c r="A1471" s="526" t="s">
        <v>6274</v>
      </c>
      <c r="B1471" s="527" t="s">
        <v>6275</v>
      </c>
    </row>
    <row r="1472" spans="1:2" ht="24" x14ac:dyDescent="0.2">
      <c r="A1472" s="526" t="s">
        <v>6276</v>
      </c>
      <c r="B1472" s="527" t="s">
        <v>6277</v>
      </c>
    </row>
    <row r="1473" spans="1:2" ht="24" x14ac:dyDescent="0.2">
      <c r="A1473" s="526" t="s">
        <v>6278</v>
      </c>
      <c r="B1473" s="527" t="s">
        <v>6279</v>
      </c>
    </row>
    <row r="1474" spans="1:2" ht="24" x14ac:dyDescent="0.2">
      <c r="A1474" s="526" t="s">
        <v>6280</v>
      </c>
      <c r="B1474" s="527" t="s">
        <v>6281</v>
      </c>
    </row>
    <row r="1475" spans="1:2" ht="24" x14ac:dyDescent="0.2">
      <c r="A1475" s="526" t="s">
        <v>6282</v>
      </c>
      <c r="B1475" s="527" t="s">
        <v>6283</v>
      </c>
    </row>
    <row r="1476" spans="1:2" ht="24" x14ac:dyDescent="0.2">
      <c r="A1476" s="526" t="s">
        <v>6284</v>
      </c>
      <c r="B1476" s="527" t="s">
        <v>6285</v>
      </c>
    </row>
    <row r="1477" spans="1:2" ht="24" x14ac:dyDescent="0.2">
      <c r="A1477" s="526" t="s">
        <v>6286</v>
      </c>
      <c r="B1477" s="527" t="s">
        <v>6287</v>
      </c>
    </row>
    <row r="1478" spans="1:2" ht="24" x14ac:dyDescent="0.2">
      <c r="A1478" s="526" t="s">
        <v>6288</v>
      </c>
      <c r="B1478" s="527" t="s">
        <v>6289</v>
      </c>
    </row>
    <row r="1479" spans="1:2" ht="24" x14ac:dyDescent="0.2">
      <c r="A1479" s="526" t="s">
        <v>6290</v>
      </c>
      <c r="B1479" s="527" t="s">
        <v>6291</v>
      </c>
    </row>
    <row r="1480" spans="1:2" ht="24" x14ac:dyDescent="0.2">
      <c r="A1480" s="526" t="s">
        <v>6292</v>
      </c>
      <c r="B1480" s="527" t="s">
        <v>6293</v>
      </c>
    </row>
    <row r="1481" spans="1:2" ht="24" x14ac:dyDescent="0.2">
      <c r="A1481" s="526" t="s">
        <v>6294</v>
      </c>
      <c r="B1481" s="527" t="s">
        <v>6295</v>
      </c>
    </row>
    <row r="1482" spans="1:2" ht="24" x14ac:dyDescent="0.2">
      <c r="A1482" s="526" t="s">
        <v>6296</v>
      </c>
      <c r="B1482" s="527" t="s">
        <v>6297</v>
      </c>
    </row>
    <row r="1483" spans="1:2" ht="24" x14ac:dyDescent="0.2">
      <c r="A1483" s="526" t="s">
        <v>6298</v>
      </c>
      <c r="B1483" s="527" t="s">
        <v>6299</v>
      </c>
    </row>
    <row r="1484" spans="1:2" ht="24" x14ac:dyDescent="0.2">
      <c r="A1484" s="526" t="s">
        <v>6300</v>
      </c>
      <c r="B1484" s="527" t="s">
        <v>6301</v>
      </c>
    </row>
    <row r="1485" spans="1:2" ht="24" x14ac:dyDescent="0.2">
      <c r="A1485" s="526" t="s">
        <v>6302</v>
      </c>
      <c r="B1485" s="527" t="s">
        <v>6303</v>
      </c>
    </row>
    <row r="1486" spans="1:2" ht="24" x14ac:dyDescent="0.2">
      <c r="A1486" s="526" t="s">
        <v>6304</v>
      </c>
      <c r="B1486" s="527" t="s">
        <v>6305</v>
      </c>
    </row>
    <row r="1487" spans="1:2" x14ac:dyDescent="0.2">
      <c r="A1487" s="526" t="s">
        <v>6306</v>
      </c>
      <c r="B1487" s="527" t="s">
        <v>6307</v>
      </c>
    </row>
    <row r="1488" spans="1:2" x14ac:dyDescent="0.2">
      <c r="A1488" s="526" t="s">
        <v>6308</v>
      </c>
      <c r="B1488" s="527" t="s">
        <v>6309</v>
      </c>
    </row>
    <row r="1489" spans="1:2" x14ac:dyDescent="0.2">
      <c r="A1489" s="526" t="s">
        <v>6310</v>
      </c>
      <c r="B1489" s="527" t="s">
        <v>6311</v>
      </c>
    </row>
    <row r="1490" spans="1:2" x14ac:dyDescent="0.2">
      <c r="A1490" s="526" t="s">
        <v>6312</v>
      </c>
      <c r="B1490" s="527" t="s">
        <v>6313</v>
      </c>
    </row>
    <row r="1491" spans="1:2" x14ac:dyDescent="0.2">
      <c r="A1491" s="526" t="s">
        <v>6314</v>
      </c>
      <c r="B1491" s="527" t="s">
        <v>6315</v>
      </c>
    </row>
    <row r="1492" spans="1:2" x14ac:dyDescent="0.2">
      <c r="A1492" s="526" t="s">
        <v>6316</v>
      </c>
      <c r="B1492" s="527" t="s">
        <v>6317</v>
      </c>
    </row>
    <row r="1493" spans="1:2" x14ac:dyDescent="0.2">
      <c r="A1493" s="526" t="s">
        <v>6318</v>
      </c>
      <c r="B1493" s="527" t="s">
        <v>6319</v>
      </c>
    </row>
    <row r="1494" spans="1:2" x14ac:dyDescent="0.2">
      <c r="A1494" s="526" t="s">
        <v>6320</v>
      </c>
      <c r="B1494" s="527" t="s">
        <v>6321</v>
      </c>
    </row>
    <row r="1495" spans="1:2" x14ac:dyDescent="0.2">
      <c r="A1495" s="526" t="s">
        <v>6322</v>
      </c>
      <c r="B1495" s="527" t="s">
        <v>6323</v>
      </c>
    </row>
    <row r="1496" spans="1:2" x14ac:dyDescent="0.2">
      <c r="A1496" s="526" t="s">
        <v>6324</v>
      </c>
      <c r="B1496" s="527" t="s">
        <v>6325</v>
      </c>
    </row>
    <row r="1497" spans="1:2" x14ac:dyDescent="0.2">
      <c r="A1497" s="526" t="s">
        <v>6326</v>
      </c>
      <c r="B1497" s="527" t="s">
        <v>6327</v>
      </c>
    </row>
    <row r="1498" spans="1:2" x14ac:dyDescent="0.2">
      <c r="A1498" s="526" t="s">
        <v>6328</v>
      </c>
      <c r="B1498" s="527" t="s">
        <v>6329</v>
      </c>
    </row>
    <row r="1499" spans="1:2" x14ac:dyDescent="0.2">
      <c r="A1499" s="526" t="s">
        <v>6330</v>
      </c>
      <c r="B1499" s="527" t="s">
        <v>6331</v>
      </c>
    </row>
    <row r="1500" spans="1:2" x14ac:dyDescent="0.2">
      <c r="A1500" s="526" t="s">
        <v>6332</v>
      </c>
      <c r="B1500" s="527" t="s">
        <v>6333</v>
      </c>
    </row>
    <row r="1501" spans="1:2" x14ac:dyDescent="0.2">
      <c r="A1501" s="526" t="s">
        <v>6334</v>
      </c>
      <c r="B1501" s="527" t="s">
        <v>6335</v>
      </c>
    </row>
    <row r="1502" spans="1:2" x14ac:dyDescent="0.2">
      <c r="A1502" s="526" t="s">
        <v>6336</v>
      </c>
      <c r="B1502" s="527" t="s">
        <v>6337</v>
      </c>
    </row>
    <row r="1503" spans="1:2" ht="24" x14ac:dyDescent="0.2">
      <c r="A1503" s="526" t="s">
        <v>6338</v>
      </c>
      <c r="B1503" s="527" t="s">
        <v>6339</v>
      </c>
    </row>
    <row r="1504" spans="1:2" ht="24" x14ac:dyDescent="0.2">
      <c r="A1504" s="526" t="s">
        <v>6340</v>
      </c>
      <c r="B1504" s="527" t="s">
        <v>6341</v>
      </c>
    </row>
    <row r="1505" spans="1:2" ht="24" x14ac:dyDescent="0.2">
      <c r="A1505" s="526" t="s">
        <v>6342</v>
      </c>
      <c r="B1505" s="527" t="s">
        <v>6343</v>
      </c>
    </row>
    <row r="1506" spans="1:2" ht="36" x14ac:dyDescent="0.2">
      <c r="A1506" s="526" t="s">
        <v>6344</v>
      </c>
      <c r="B1506" s="527" t="s">
        <v>6345</v>
      </c>
    </row>
    <row r="1507" spans="1:2" ht="36" x14ac:dyDescent="0.2">
      <c r="A1507" s="526" t="s">
        <v>6346</v>
      </c>
      <c r="B1507" s="527" t="s">
        <v>6347</v>
      </c>
    </row>
    <row r="1508" spans="1:2" ht="36" x14ac:dyDescent="0.2">
      <c r="A1508" s="526" t="s">
        <v>6348</v>
      </c>
      <c r="B1508" s="527" t="s">
        <v>6349</v>
      </c>
    </row>
    <row r="1509" spans="1:2" ht="36" x14ac:dyDescent="0.2">
      <c r="A1509" s="526" t="s">
        <v>6350</v>
      </c>
      <c r="B1509" s="527" t="s">
        <v>6351</v>
      </c>
    </row>
    <row r="1510" spans="1:2" ht="24" x14ac:dyDescent="0.2">
      <c r="A1510" s="526" t="s">
        <v>6352</v>
      </c>
      <c r="B1510" s="527" t="s">
        <v>6353</v>
      </c>
    </row>
    <row r="1511" spans="1:2" ht="24" x14ac:dyDescent="0.2">
      <c r="A1511" s="526" t="s">
        <v>6354</v>
      </c>
      <c r="B1511" s="527" t="s">
        <v>6355</v>
      </c>
    </row>
    <row r="1512" spans="1:2" ht="36" x14ac:dyDescent="0.2">
      <c r="A1512" s="526" t="s">
        <v>6356</v>
      </c>
      <c r="B1512" s="527" t="s">
        <v>6357</v>
      </c>
    </row>
    <row r="1513" spans="1:2" ht="36" x14ac:dyDescent="0.2">
      <c r="A1513" s="526" t="s">
        <v>6358</v>
      </c>
      <c r="B1513" s="527" t="s">
        <v>6359</v>
      </c>
    </row>
    <row r="1514" spans="1:2" ht="36" x14ac:dyDescent="0.2">
      <c r="A1514" s="526" t="s">
        <v>6360</v>
      </c>
      <c r="B1514" s="527" t="s">
        <v>6361</v>
      </c>
    </row>
    <row r="1515" spans="1:2" ht="24" x14ac:dyDescent="0.2">
      <c r="A1515" s="526" t="s">
        <v>6362</v>
      </c>
      <c r="B1515" s="527" t="s">
        <v>6363</v>
      </c>
    </row>
    <row r="1516" spans="1:2" x14ac:dyDescent="0.2">
      <c r="A1516" s="526" t="s">
        <v>6364</v>
      </c>
      <c r="B1516" s="527" t="s">
        <v>1484</v>
      </c>
    </row>
    <row r="1517" spans="1:2" x14ac:dyDescent="0.2">
      <c r="A1517" s="526" t="s">
        <v>6365</v>
      </c>
      <c r="B1517" s="527" t="s">
        <v>1470</v>
      </c>
    </row>
    <row r="1518" spans="1:2" x14ac:dyDescent="0.2">
      <c r="A1518" s="526" t="s">
        <v>6366</v>
      </c>
      <c r="B1518" s="527" t="s">
        <v>1478</v>
      </c>
    </row>
    <row r="1519" spans="1:2" x14ac:dyDescent="0.2">
      <c r="A1519" s="526" t="s">
        <v>6367</v>
      </c>
      <c r="B1519" s="527" t="s">
        <v>1538</v>
      </c>
    </row>
    <row r="1520" spans="1:2" x14ac:dyDescent="0.2">
      <c r="A1520" s="526" t="s">
        <v>6368</v>
      </c>
      <c r="B1520" s="527" t="s">
        <v>1476</v>
      </c>
    </row>
    <row r="1521" spans="1:2" x14ac:dyDescent="0.2">
      <c r="A1521" s="526" t="s">
        <v>6369</v>
      </c>
      <c r="B1521" s="527" t="s">
        <v>1541</v>
      </c>
    </row>
    <row r="1522" spans="1:2" x14ac:dyDescent="0.2">
      <c r="A1522" s="526" t="s">
        <v>6370</v>
      </c>
      <c r="B1522" s="527" t="s">
        <v>1543</v>
      </c>
    </row>
    <row r="1523" spans="1:2" x14ac:dyDescent="0.2">
      <c r="A1523" s="526" t="s">
        <v>6371</v>
      </c>
      <c r="B1523" s="527" t="s">
        <v>1468</v>
      </c>
    </row>
    <row r="1524" spans="1:2" x14ac:dyDescent="0.2">
      <c r="A1524" s="526" t="s">
        <v>6372</v>
      </c>
      <c r="B1524" s="527" t="s">
        <v>1546</v>
      </c>
    </row>
    <row r="1525" spans="1:2" x14ac:dyDescent="0.2">
      <c r="A1525" s="526" t="s">
        <v>6373</v>
      </c>
      <c r="B1525" s="527" t="s">
        <v>1480</v>
      </c>
    </row>
    <row r="1526" spans="1:2" x14ac:dyDescent="0.2">
      <c r="A1526" s="526" t="s">
        <v>6374</v>
      </c>
      <c r="B1526" s="527" t="s">
        <v>1466</v>
      </c>
    </row>
    <row r="1527" spans="1:2" x14ac:dyDescent="0.2">
      <c r="A1527" s="526" t="s">
        <v>6375</v>
      </c>
      <c r="B1527" s="527" t="s">
        <v>1494</v>
      </c>
    </row>
    <row r="1528" spans="1:2" x14ac:dyDescent="0.2">
      <c r="A1528" s="526" t="s">
        <v>6376</v>
      </c>
      <c r="B1528" s="527" t="s">
        <v>6377</v>
      </c>
    </row>
    <row r="1529" spans="1:2" x14ac:dyDescent="0.2">
      <c r="A1529" s="526" t="s">
        <v>6378</v>
      </c>
      <c r="B1529" s="527" t="s">
        <v>6379</v>
      </c>
    </row>
    <row r="1530" spans="1:2" x14ac:dyDescent="0.2">
      <c r="A1530" s="526" t="s">
        <v>6380</v>
      </c>
      <c r="B1530" s="527" t="s">
        <v>6381</v>
      </c>
    </row>
    <row r="1531" spans="1:2" x14ac:dyDescent="0.2">
      <c r="A1531" s="526" t="s">
        <v>6382</v>
      </c>
      <c r="B1531" s="527" t="s">
        <v>6383</v>
      </c>
    </row>
    <row r="1532" spans="1:2" x14ac:dyDescent="0.2">
      <c r="A1532" s="526" t="s">
        <v>6384</v>
      </c>
      <c r="B1532" s="527" t="s">
        <v>6385</v>
      </c>
    </row>
    <row r="1533" spans="1:2" x14ac:dyDescent="0.2">
      <c r="A1533" s="526" t="s">
        <v>6386</v>
      </c>
      <c r="B1533" s="527" t="s">
        <v>6387</v>
      </c>
    </row>
    <row r="1534" spans="1:2" ht="24" x14ac:dyDescent="0.2">
      <c r="A1534" s="526" t="s">
        <v>6388</v>
      </c>
      <c r="B1534" s="527" t="s">
        <v>6389</v>
      </c>
    </row>
    <row r="1535" spans="1:2" ht="24" x14ac:dyDescent="0.2">
      <c r="A1535" s="526" t="s">
        <v>6390</v>
      </c>
      <c r="B1535" s="527" t="s">
        <v>6391</v>
      </c>
    </row>
    <row r="1536" spans="1:2" ht="24" x14ac:dyDescent="0.2">
      <c r="A1536" s="526" t="s">
        <v>6392</v>
      </c>
      <c r="B1536" s="527" t="s">
        <v>6393</v>
      </c>
    </row>
    <row r="1537" spans="1:2" ht="24" x14ac:dyDescent="0.2">
      <c r="A1537" s="526" t="s">
        <v>6394</v>
      </c>
      <c r="B1537" s="527" t="s">
        <v>6395</v>
      </c>
    </row>
    <row r="1538" spans="1:2" ht="24" x14ac:dyDescent="0.2">
      <c r="A1538" s="526" t="s">
        <v>6396</v>
      </c>
      <c r="B1538" s="527" t="s">
        <v>6397</v>
      </c>
    </row>
    <row r="1539" spans="1:2" ht="24" x14ac:dyDescent="0.2">
      <c r="A1539" s="526" t="s">
        <v>6398</v>
      </c>
      <c r="B1539" s="527" t="s">
        <v>6399</v>
      </c>
    </row>
    <row r="1540" spans="1:2" ht="24" x14ac:dyDescent="0.2">
      <c r="A1540" s="526" t="s">
        <v>6400</v>
      </c>
      <c r="B1540" s="527" t="s">
        <v>6401</v>
      </c>
    </row>
    <row r="1541" spans="1:2" ht="24" x14ac:dyDescent="0.2">
      <c r="A1541" s="526" t="s">
        <v>6402</v>
      </c>
      <c r="B1541" s="527" t="s">
        <v>6403</v>
      </c>
    </row>
    <row r="1542" spans="1:2" ht="24" x14ac:dyDescent="0.2">
      <c r="A1542" s="526" t="s">
        <v>6404</v>
      </c>
      <c r="B1542" s="527" t="s">
        <v>6405</v>
      </c>
    </row>
    <row r="1543" spans="1:2" ht="24" x14ac:dyDescent="0.2">
      <c r="A1543" s="526" t="s">
        <v>6406</v>
      </c>
      <c r="B1543" s="527" t="s">
        <v>6407</v>
      </c>
    </row>
    <row r="1544" spans="1:2" ht="24" x14ac:dyDescent="0.2">
      <c r="A1544" s="526" t="s">
        <v>6408</v>
      </c>
      <c r="B1544" s="527" t="s">
        <v>6409</v>
      </c>
    </row>
    <row r="1545" spans="1:2" ht="24" x14ac:dyDescent="0.2">
      <c r="A1545" s="526" t="s">
        <v>6410</v>
      </c>
      <c r="B1545" s="527" t="s">
        <v>6411</v>
      </c>
    </row>
    <row r="1546" spans="1:2" ht="24" x14ac:dyDescent="0.2">
      <c r="A1546" s="526" t="s">
        <v>6412</v>
      </c>
      <c r="B1546" s="527" t="s">
        <v>6413</v>
      </c>
    </row>
    <row r="1547" spans="1:2" ht="24" x14ac:dyDescent="0.2">
      <c r="A1547" s="526" t="s">
        <v>6414</v>
      </c>
      <c r="B1547" s="527" t="s">
        <v>6415</v>
      </c>
    </row>
    <row r="1548" spans="1:2" ht="24" x14ac:dyDescent="0.2">
      <c r="A1548" s="526" t="s">
        <v>6416</v>
      </c>
      <c r="B1548" s="527" t="s">
        <v>6417</v>
      </c>
    </row>
    <row r="1549" spans="1:2" ht="24" x14ac:dyDescent="0.2">
      <c r="A1549" s="526" t="s">
        <v>6418</v>
      </c>
      <c r="B1549" s="527" t="s">
        <v>6419</v>
      </c>
    </row>
    <row r="1550" spans="1:2" ht="24" x14ac:dyDescent="0.2">
      <c r="A1550" s="526" t="s">
        <v>6420</v>
      </c>
      <c r="B1550" s="527" t="s">
        <v>6421</v>
      </c>
    </row>
    <row r="1551" spans="1:2" ht="24" x14ac:dyDescent="0.2">
      <c r="A1551" s="526" t="s">
        <v>6422</v>
      </c>
      <c r="B1551" s="527" t="s">
        <v>6423</v>
      </c>
    </row>
    <row r="1552" spans="1:2" ht="24" x14ac:dyDescent="0.2">
      <c r="A1552" s="526" t="s">
        <v>6424</v>
      </c>
      <c r="B1552" s="527" t="s">
        <v>6425</v>
      </c>
    </row>
    <row r="1553" spans="1:2" ht="24" x14ac:dyDescent="0.2">
      <c r="A1553" s="526" t="s">
        <v>6426</v>
      </c>
      <c r="B1553" s="527" t="s">
        <v>6427</v>
      </c>
    </row>
    <row r="1554" spans="1:2" ht="24" x14ac:dyDescent="0.2">
      <c r="A1554" s="526" t="s">
        <v>6428</v>
      </c>
      <c r="B1554" s="527" t="s">
        <v>6429</v>
      </c>
    </row>
    <row r="1555" spans="1:2" ht="24" x14ac:dyDescent="0.2">
      <c r="A1555" s="526" t="s">
        <v>6430</v>
      </c>
      <c r="B1555" s="527" t="s">
        <v>6431</v>
      </c>
    </row>
    <row r="1556" spans="1:2" ht="24" x14ac:dyDescent="0.2">
      <c r="A1556" s="526" t="s">
        <v>6432</v>
      </c>
      <c r="B1556" s="527" t="s">
        <v>6433</v>
      </c>
    </row>
    <row r="1557" spans="1:2" ht="24" x14ac:dyDescent="0.2">
      <c r="A1557" s="526" t="s">
        <v>6434</v>
      </c>
      <c r="B1557" s="527" t="s">
        <v>6435</v>
      </c>
    </row>
    <row r="1558" spans="1:2" ht="24" x14ac:dyDescent="0.2">
      <c r="A1558" s="526" t="s">
        <v>6436</v>
      </c>
      <c r="B1558" s="527" t="s">
        <v>6437</v>
      </c>
    </row>
    <row r="1559" spans="1:2" ht="24" x14ac:dyDescent="0.2">
      <c r="A1559" s="526" t="s">
        <v>6438</v>
      </c>
      <c r="B1559" s="527" t="s">
        <v>6439</v>
      </c>
    </row>
    <row r="1560" spans="1:2" ht="24" x14ac:dyDescent="0.2">
      <c r="A1560" s="526" t="s">
        <v>6440</v>
      </c>
      <c r="B1560" s="527" t="s">
        <v>6441</v>
      </c>
    </row>
    <row r="1561" spans="1:2" ht="24" x14ac:dyDescent="0.2">
      <c r="A1561" s="526" t="s">
        <v>6442</v>
      </c>
      <c r="B1561" s="527" t="s">
        <v>6443</v>
      </c>
    </row>
    <row r="1562" spans="1:2" ht="24" x14ac:dyDescent="0.2">
      <c r="A1562" s="526" t="s">
        <v>6444</v>
      </c>
      <c r="B1562" s="527" t="s">
        <v>6445</v>
      </c>
    </row>
    <row r="1563" spans="1:2" ht="24" x14ac:dyDescent="0.2">
      <c r="A1563" s="526" t="s">
        <v>6446</v>
      </c>
      <c r="B1563" s="527" t="s">
        <v>6447</v>
      </c>
    </row>
    <row r="1564" spans="1:2" ht="24" x14ac:dyDescent="0.2">
      <c r="A1564" s="526" t="s">
        <v>6448</v>
      </c>
      <c r="B1564" s="527" t="s">
        <v>6449</v>
      </c>
    </row>
    <row r="1565" spans="1:2" ht="24" x14ac:dyDescent="0.2">
      <c r="A1565" s="526" t="s">
        <v>6450</v>
      </c>
      <c r="B1565" s="527" t="s">
        <v>6451</v>
      </c>
    </row>
    <row r="1566" spans="1:2" ht="24" x14ac:dyDescent="0.2">
      <c r="A1566" s="526" t="s">
        <v>6452</v>
      </c>
      <c r="B1566" s="527" t="s">
        <v>6453</v>
      </c>
    </row>
    <row r="1567" spans="1:2" x14ac:dyDescent="0.2">
      <c r="A1567" s="526" t="s">
        <v>6454</v>
      </c>
      <c r="B1567" s="527" t="s">
        <v>6455</v>
      </c>
    </row>
    <row r="1568" spans="1:2" x14ac:dyDescent="0.2">
      <c r="A1568" s="526" t="s">
        <v>6456</v>
      </c>
      <c r="B1568" s="527" t="s">
        <v>6457</v>
      </c>
    </row>
    <row r="1569" spans="1:2" x14ac:dyDescent="0.2">
      <c r="A1569" s="526" t="s">
        <v>6458</v>
      </c>
      <c r="B1569" s="527" t="s">
        <v>6459</v>
      </c>
    </row>
    <row r="1570" spans="1:2" x14ac:dyDescent="0.2">
      <c r="A1570" s="526" t="s">
        <v>6460</v>
      </c>
      <c r="B1570" s="527" t="s">
        <v>6461</v>
      </c>
    </row>
    <row r="1571" spans="1:2" x14ac:dyDescent="0.2">
      <c r="A1571" s="526" t="s">
        <v>6462</v>
      </c>
      <c r="B1571" s="527" t="s">
        <v>6463</v>
      </c>
    </row>
    <row r="1572" spans="1:2" x14ac:dyDescent="0.2">
      <c r="A1572" s="526" t="s">
        <v>6464</v>
      </c>
      <c r="B1572" s="527" t="s">
        <v>6465</v>
      </c>
    </row>
    <row r="1573" spans="1:2" x14ac:dyDescent="0.2">
      <c r="A1573" s="526" t="s">
        <v>6466</v>
      </c>
      <c r="B1573" s="527" t="s">
        <v>6467</v>
      </c>
    </row>
    <row r="1574" spans="1:2" x14ac:dyDescent="0.2">
      <c r="A1574" s="526" t="s">
        <v>6468</v>
      </c>
      <c r="B1574" s="527" t="s">
        <v>6469</v>
      </c>
    </row>
    <row r="1575" spans="1:2" x14ac:dyDescent="0.2">
      <c r="A1575" s="526" t="s">
        <v>6470</v>
      </c>
      <c r="B1575" s="527" t="s">
        <v>6471</v>
      </c>
    </row>
    <row r="1576" spans="1:2" x14ac:dyDescent="0.2">
      <c r="A1576" s="526" t="s">
        <v>6472</v>
      </c>
      <c r="B1576" s="527" t="s">
        <v>6473</v>
      </c>
    </row>
    <row r="1577" spans="1:2" x14ac:dyDescent="0.2">
      <c r="A1577" s="526" t="s">
        <v>6474</v>
      </c>
      <c r="B1577" s="527" t="s">
        <v>6475</v>
      </c>
    </row>
    <row r="1578" spans="1:2" x14ac:dyDescent="0.2">
      <c r="A1578" s="526" t="s">
        <v>6476</v>
      </c>
      <c r="B1578" s="527" t="s">
        <v>6477</v>
      </c>
    </row>
    <row r="1579" spans="1:2" x14ac:dyDescent="0.2">
      <c r="A1579" s="526" t="s">
        <v>6478</v>
      </c>
      <c r="B1579" s="527" t="s">
        <v>6479</v>
      </c>
    </row>
    <row r="1580" spans="1:2" x14ac:dyDescent="0.2">
      <c r="A1580" s="526" t="s">
        <v>6480</v>
      </c>
      <c r="B1580" s="527" t="s">
        <v>6481</v>
      </c>
    </row>
    <row r="1581" spans="1:2" x14ac:dyDescent="0.2">
      <c r="A1581" s="526" t="s">
        <v>6482</v>
      </c>
      <c r="B1581" s="527" t="s">
        <v>6483</v>
      </c>
    </row>
    <row r="1582" spans="1:2" x14ac:dyDescent="0.2">
      <c r="A1582" s="526" t="s">
        <v>6484</v>
      </c>
      <c r="B1582" s="527" t="s">
        <v>6485</v>
      </c>
    </row>
    <row r="1583" spans="1:2" x14ac:dyDescent="0.2">
      <c r="A1583" s="526" t="s">
        <v>6486</v>
      </c>
      <c r="B1583" s="527" t="s">
        <v>6487</v>
      </c>
    </row>
    <row r="1584" spans="1:2" x14ac:dyDescent="0.2">
      <c r="A1584" s="526" t="s">
        <v>6488</v>
      </c>
      <c r="B1584" s="527" t="s">
        <v>6489</v>
      </c>
    </row>
    <row r="1585" spans="1:2" x14ac:dyDescent="0.2">
      <c r="A1585" s="526" t="s">
        <v>6490</v>
      </c>
      <c r="B1585" s="527" t="s">
        <v>6491</v>
      </c>
    </row>
    <row r="1586" spans="1:2" x14ac:dyDescent="0.2">
      <c r="A1586" s="526" t="s">
        <v>6492</v>
      </c>
      <c r="B1586" s="527" t="s">
        <v>6493</v>
      </c>
    </row>
    <row r="1587" spans="1:2" x14ac:dyDescent="0.2">
      <c r="A1587" s="526" t="s">
        <v>6494</v>
      </c>
      <c r="B1587" s="527" t="s">
        <v>6495</v>
      </c>
    </row>
    <row r="1588" spans="1:2" x14ac:dyDescent="0.2">
      <c r="A1588" s="526" t="s">
        <v>6496</v>
      </c>
      <c r="B1588" s="527" t="s">
        <v>6497</v>
      </c>
    </row>
    <row r="1589" spans="1:2" x14ac:dyDescent="0.2">
      <c r="A1589" s="526" t="s">
        <v>6498</v>
      </c>
      <c r="B1589" s="527" t="s">
        <v>6499</v>
      </c>
    </row>
    <row r="1590" spans="1:2" x14ac:dyDescent="0.2">
      <c r="A1590" s="526" t="s">
        <v>6500</v>
      </c>
      <c r="B1590" s="527" t="s">
        <v>6501</v>
      </c>
    </row>
    <row r="1591" spans="1:2" x14ac:dyDescent="0.2">
      <c r="A1591" s="526" t="s">
        <v>6502</v>
      </c>
      <c r="B1591" s="527" t="s">
        <v>6503</v>
      </c>
    </row>
    <row r="1592" spans="1:2" x14ac:dyDescent="0.2">
      <c r="A1592" s="526" t="s">
        <v>6504</v>
      </c>
      <c r="B1592" s="527" t="s">
        <v>6505</v>
      </c>
    </row>
    <row r="1593" spans="1:2" x14ac:dyDescent="0.2">
      <c r="A1593" s="526" t="s">
        <v>6506</v>
      </c>
      <c r="B1593" s="527" t="s">
        <v>6507</v>
      </c>
    </row>
    <row r="1594" spans="1:2" x14ac:dyDescent="0.2">
      <c r="A1594" s="526" t="s">
        <v>6508</v>
      </c>
      <c r="B1594" s="527" t="s">
        <v>6509</v>
      </c>
    </row>
    <row r="1595" spans="1:2" x14ac:dyDescent="0.2">
      <c r="A1595" s="526" t="s">
        <v>6510</v>
      </c>
      <c r="B1595" s="527" t="s">
        <v>6511</v>
      </c>
    </row>
    <row r="1596" spans="1:2" x14ac:dyDescent="0.2">
      <c r="A1596" s="526" t="s">
        <v>6512</v>
      </c>
      <c r="B1596" s="527" t="s">
        <v>6513</v>
      </c>
    </row>
    <row r="1597" spans="1:2" x14ac:dyDescent="0.2">
      <c r="A1597" s="526" t="s">
        <v>6514</v>
      </c>
      <c r="B1597" s="527" t="s">
        <v>6515</v>
      </c>
    </row>
    <row r="1598" spans="1:2" ht="24" x14ac:dyDescent="0.2">
      <c r="A1598" s="526" t="s">
        <v>6516</v>
      </c>
      <c r="B1598" s="527" t="s">
        <v>6517</v>
      </c>
    </row>
    <row r="1599" spans="1:2" x14ac:dyDescent="0.2">
      <c r="A1599" s="526" t="s">
        <v>6518</v>
      </c>
      <c r="B1599" s="527" t="s">
        <v>6519</v>
      </c>
    </row>
    <row r="1600" spans="1:2" x14ac:dyDescent="0.2">
      <c r="A1600" s="526" t="s">
        <v>6520</v>
      </c>
      <c r="B1600" s="527" t="s">
        <v>6521</v>
      </c>
    </row>
    <row r="1601" spans="1:2" x14ac:dyDescent="0.2">
      <c r="A1601" s="526" t="s">
        <v>6522</v>
      </c>
      <c r="B1601" s="527" t="s">
        <v>6523</v>
      </c>
    </row>
    <row r="1602" spans="1:2" x14ac:dyDescent="0.2">
      <c r="A1602" s="526" t="s">
        <v>6524</v>
      </c>
      <c r="B1602" s="527" t="s">
        <v>6525</v>
      </c>
    </row>
    <row r="1603" spans="1:2" ht="24" x14ac:dyDescent="0.2">
      <c r="A1603" s="526" t="s">
        <v>6526</v>
      </c>
      <c r="B1603" s="527" t="s">
        <v>6527</v>
      </c>
    </row>
    <row r="1604" spans="1:2" ht="24" x14ac:dyDescent="0.2">
      <c r="A1604" s="526" t="s">
        <v>6528</v>
      </c>
      <c r="B1604" s="527" t="s">
        <v>6529</v>
      </c>
    </row>
    <row r="1605" spans="1:2" x14ac:dyDescent="0.2">
      <c r="A1605" s="526" t="s">
        <v>1394</v>
      </c>
      <c r="B1605" s="527" t="s">
        <v>1395</v>
      </c>
    </row>
    <row r="1606" spans="1:2" x14ac:dyDescent="0.2">
      <c r="A1606" s="526" t="s">
        <v>6530</v>
      </c>
      <c r="B1606" s="527" t="s">
        <v>6531</v>
      </c>
    </row>
    <row r="1607" spans="1:2" x14ac:dyDescent="0.2">
      <c r="A1607" s="526" t="s">
        <v>6532</v>
      </c>
      <c r="B1607" s="527" t="s">
        <v>6533</v>
      </c>
    </row>
    <row r="1608" spans="1:2" ht="24" x14ac:dyDescent="0.2">
      <c r="A1608" s="526" t="s">
        <v>6534</v>
      </c>
      <c r="B1608" s="527" t="s">
        <v>6535</v>
      </c>
    </row>
    <row r="1609" spans="1:2" x14ac:dyDescent="0.2">
      <c r="A1609" s="526" t="s">
        <v>6536</v>
      </c>
      <c r="B1609" s="527" t="s">
        <v>6537</v>
      </c>
    </row>
    <row r="1610" spans="1:2" x14ac:dyDescent="0.2">
      <c r="A1610" s="526" t="s">
        <v>6538</v>
      </c>
      <c r="B1610" s="527" t="s">
        <v>6539</v>
      </c>
    </row>
    <row r="1611" spans="1:2" x14ac:dyDescent="0.2">
      <c r="A1611" s="526" t="s">
        <v>6540</v>
      </c>
      <c r="B1611" s="527" t="s">
        <v>6541</v>
      </c>
    </row>
    <row r="1612" spans="1:2" x14ac:dyDescent="0.2">
      <c r="A1612" s="526" t="s">
        <v>6542</v>
      </c>
      <c r="B1612" s="527" t="s">
        <v>6543</v>
      </c>
    </row>
    <row r="1613" spans="1:2" x14ac:dyDescent="0.2">
      <c r="A1613" s="526" t="s">
        <v>6544</v>
      </c>
      <c r="B1613" s="527" t="s">
        <v>6545</v>
      </c>
    </row>
    <row r="1614" spans="1:2" x14ac:dyDescent="0.2">
      <c r="A1614" s="526" t="s">
        <v>6546</v>
      </c>
      <c r="B1614" s="527" t="s">
        <v>6547</v>
      </c>
    </row>
    <row r="1615" spans="1:2" x14ac:dyDescent="0.2">
      <c r="A1615" s="526" t="s">
        <v>6548</v>
      </c>
      <c r="B1615" s="527" t="s">
        <v>6549</v>
      </c>
    </row>
    <row r="1616" spans="1:2" x14ac:dyDescent="0.2">
      <c r="A1616" s="526" t="s">
        <v>6550</v>
      </c>
      <c r="B1616" s="527" t="s">
        <v>6551</v>
      </c>
    </row>
    <row r="1617" spans="1:2" ht="24" x14ac:dyDescent="0.2">
      <c r="A1617" s="526" t="s">
        <v>6552</v>
      </c>
      <c r="B1617" s="527" t="s">
        <v>6553</v>
      </c>
    </row>
    <row r="1618" spans="1:2" x14ac:dyDescent="0.2">
      <c r="A1618" s="526" t="s">
        <v>6554</v>
      </c>
      <c r="B1618" s="527" t="s">
        <v>6555</v>
      </c>
    </row>
    <row r="1619" spans="1:2" x14ac:dyDescent="0.2">
      <c r="A1619" s="526" t="s">
        <v>6556</v>
      </c>
      <c r="B1619" s="527" t="s">
        <v>6557</v>
      </c>
    </row>
    <row r="1620" spans="1:2" x14ac:dyDescent="0.2">
      <c r="A1620" s="526" t="s">
        <v>6558</v>
      </c>
      <c r="B1620" s="527" t="s">
        <v>6559</v>
      </c>
    </row>
    <row r="1621" spans="1:2" x14ac:dyDescent="0.2">
      <c r="A1621" s="526" t="s">
        <v>6560</v>
      </c>
      <c r="B1621" s="527" t="s">
        <v>6561</v>
      </c>
    </row>
    <row r="1622" spans="1:2" x14ac:dyDescent="0.2">
      <c r="A1622" s="526" t="s">
        <v>6562</v>
      </c>
      <c r="B1622" s="527" t="s">
        <v>6563</v>
      </c>
    </row>
    <row r="1623" spans="1:2" x14ac:dyDescent="0.2">
      <c r="A1623" s="526" t="s">
        <v>6564</v>
      </c>
      <c r="B1623" s="527" t="s">
        <v>6565</v>
      </c>
    </row>
    <row r="1624" spans="1:2" x14ac:dyDescent="0.2">
      <c r="A1624" s="526" t="s">
        <v>6566</v>
      </c>
      <c r="B1624" s="527" t="s">
        <v>6567</v>
      </c>
    </row>
    <row r="1625" spans="1:2" x14ac:dyDescent="0.2">
      <c r="A1625" s="526" t="s">
        <v>6568</v>
      </c>
      <c r="B1625" s="527" t="s">
        <v>6569</v>
      </c>
    </row>
    <row r="1626" spans="1:2" x14ac:dyDescent="0.2">
      <c r="A1626" s="526" t="s">
        <v>6570</v>
      </c>
      <c r="B1626" s="527" t="s">
        <v>6571</v>
      </c>
    </row>
    <row r="1627" spans="1:2" x14ac:dyDescent="0.2">
      <c r="A1627" s="526" t="s">
        <v>6572</v>
      </c>
      <c r="B1627" s="527" t="s">
        <v>6573</v>
      </c>
    </row>
    <row r="1628" spans="1:2" x14ac:dyDescent="0.2">
      <c r="A1628" s="526" t="s">
        <v>6574</v>
      </c>
      <c r="B1628" s="527" t="s">
        <v>6575</v>
      </c>
    </row>
    <row r="1629" spans="1:2" x14ac:dyDescent="0.2">
      <c r="A1629" s="526" t="s">
        <v>6576</v>
      </c>
      <c r="B1629" s="527" t="s">
        <v>6577</v>
      </c>
    </row>
    <row r="1630" spans="1:2" x14ac:dyDescent="0.2">
      <c r="A1630" s="526" t="s">
        <v>6578</v>
      </c>
      <c r="B1630" s="527" t="s">
        <v>6579</v>
      </c>
    </row>
    <row r="1631" spans="1:2" x14ac:dyDescent="0.2">
      <c r="A1631" s="526" t="s">
        <v>6580</v>
      </c>
      <c r="B1631" s="527" t="s">
        <v>6581</v>
      </c>
    </row>
    <row r="1632" spans="1:2" x14ac:dyDescent="0.2">
      <c r="A1632" s="526" t="s">
        <v>6582</v>
      </c>
      <c r="B1632" s="527" t="s">
        <v>6583</v>
      </c>
    </row>
    <row r="1633" spans="1:2" x14ac:dyDescent="0.2">
      <c r="A1633" s="526" t="s">
        <v>6584</v>
      </c>
      <c r="B1633" s="527" t="s">
        <v>6585</v>
      </c>
    </row>
    <row r="1634" spans="1:2" x14ac:dyDescent="0.2">
      <c r="A1634" s="526" t="s">
        <v>6586</v>
      </c>
      <c r="B1634" s="527" t="s">
        <v>6587</v>
      </c>
    </row>
    <row r="1635" spans="1:2" x14ac:dyDescent="0.2">
      <c r="A1635" s="526" t="s">
        <v>6588</v>
      </c>
      <c r="B1635" s="527" t="s">
        <v>6589</v>
      </c>
    </row>
    <row r="1636" spans="1:2" ht="24" x14ac:dyDescent="0.2">
      <c r="A1636" s="526" t="s">
        <v>6590</v>
      </c>
      <c r="B1636" s="527" t="s">
        <v>6591</v>
      </c>
    </row>
    <row r="1637" spans="1:2" ht="24" x14ac:dyDescent="0.2">
      <c r="A1637" s="526" t="s">
        <v>6592</v>
      </c>
      <c r="B1637" s="527" t="s">
        <v>6593</v>
      </c>
    </row>
    <row r="1638" spans="1:2" ht="24" x14ac:dyDescent="0.2">
      <c r="A1638" s="526" t="s">
        <v>6594</v>
      </c>
      <c r="B1638" s="527" t="s">
        <v>6595</v>
      </c>
    </row>
    <row r="1639" spans="1:2" ht="24" x14ac:dyDescent="0.2">
      <c r="A1639" s="526" t="s">
        <v>6596</v>
      </c>
      <c r="B1639" s="527" t="s">
        <v>6597</v>
      </c>
    </row>
    <row r="1640" spans="1:2" ht="24" x14ac:dyDescent="0.2">
      <c r="A1640" s="526" t="s">
        <v>6598</v>
      </c>
      <c r="B1640" s="527" t="s">
        <v>6599</v>
      </c>
    </row>
    <row r="1641" spans="1:2" x14ac:dyDescent="0.2">
      <c r="A1641" s="526" t="s">
        <v>6600</v>
      </c>
      <c r="B1641" s="527" t="s">
        <v>6601</v>
      </c>
    </row>
    <row r="1642" spans="1:2" x14ac:dyDescent="0.2">
      <c r="A1642" s="526" t="s">
        <v>6602</v>
      </c>
      <c r="B1642" s="527" t="s">
        <v>6603</v>
      </c>
    </row>
    <row r="1643" spans="1:2" ht="24" x14ac:dyDescent="0.2">
      <c r="A1643" s="526" t="s">
        <v>6604</v>
      </c>
      <c r="B1643" s="527" t="s">
        <v>6605</v>
      </c>
    </row>
    <row r="1644" spans="1:2" x14ac:dyDescent="0.2">
      <c r="A1644" s="526" t="s">
        <v>6606</v>
      </c>
      <c r="B1644" s="527" t="s">
        <v>6607</v>
      </c>
    </row>
    <row r="1645" spans="1:2" ht="24" x14ac:dyDescent="0.2">
      <c r="A1645" s="526" t="s">
        <v>6608</v>
      </c>
      <c r="B1645" s="527" t="s">
        <v>6609</v>
      </c>
    </row>
    <row r="1646" spans="1:2" ht="24" x14ac:dyDescent="0.2">
      <c r="A1646" s="526" t="s">
        <v>6610</v>
      </c>
      <c r="B1646" s="527" t="s">
        <v>6611</v>
      </c>
    </row>
    <row r="1647" spans="1:2" ht="24" x14ac:dyDescent="0.2">
      <c r="A1647" s="526" t="s">
        <v>6612</v>
      </c>
      <c r="B1647" s="527" t="s">
        <v>6613</v>
      </c>
    </row>
    <row r="1648" spans="1:2" ht="24" x14ac:dyDescent="0.2">
      <c r="A1648" s="526" t="s">
        <v>6614</v>
      </c>
      <c r="B1648" s="527" t="s">
        <v>6615</v>
      </c>
    </row>
    <row r="1649" spans="1:2" ht="24" x14ac:dyDescent="0.2">
      <c r="A1649" s="526" t="s">
        <v>6616</v>
      </c>
      <c r="B1649" s="527" t="s">
        <v>6617</v>
      </c>
    </row>
    <row r="1650" spans="1:2" ht="24" x14ac:dyDescent="0.2">
      <c r="A1650" s="526" t="s">
        <v>6618</v>
      </c>
      <c r="B1650" s="527" t="s">
        <v>6619</v>
      </c>
    </row>
    <row r="1651" spans="1:2" ht="24" x14ac:dyDescent="0.2">
      <c r="A1651" s="526" t="s">
        <v>6620</v>
      </c>
      <c r="B1651" s="527" t="s">
        <v>6621</v>
      </c>
    </row>
    <row r="1652" spans="1:2" x14ac:dyDescent="0.2">
      <c r="A1652" s="526" t="s">
        <v>6622</v>
      </c>
      <c r="B1652" s="527" t="s">
        <v>6623</v>
      </c>
    </row>
    <row r="1653" spans="1:2" x14ac:dyDescent="0.2">
      <c r="A1653" s="526" t="s">
        <v>6624</v>
      </c>
      <c r="B1653" s="527" t="s">
        <v>6625</v>
      </c>
    </row>
    <row r="1654" spans="1:2" x14ac:dyDescent="0.2">
      <c r="A1654" s="526" t="s">
        <v>6626</v>
      </c>
      <c r="B1654" s="527" t="s">
        <v>6627</v>
      </c>
    </row>
    <row r="1655" spans="1:2" x14ac:dyDescent="0.2">
      <c r="A1655" s="526" t="s">
        <v>6628</v>
      </c>
      <c r="B1655" s="527" t="s">
        <v>6629</v>
      </c>
    </row>
    <row r="1656" spans="1:2" x14ac:dyDescent="0.2">
      <c r="A1656" s="526" t="s">
        <v>6630</v>
      </c>
      <c r="B1656" s="527" t="s">
        <v>6631</v>
      </c>
    </row>
    <row r="1657" spans="1:2" ht="24" x14ac:dyDescent="0.2">
      <c r="A1657" s="526" t="s">
        <v>6632</v>
      </c>
      <c r="B1657" s="527" t="s">
        <v>1579</v>
      </c>
    </row>
    <row r="1658" spans="1:2" x14ac:dyDescent="0.2">
      <c r="A1658" s="526" t="s">
        <v>6633</v>
      </c>
      <c r="B1658" s="527" t="s">
        <v>1581</v>
      </c>
    </row>
    <row r="1659" spans="1:2" x14ac:dyDescent="0.2">
      <c r="A1659" s="526" t="s">
        <v>6634</v>
      </c>
      <c r="B1659" s="527" t="s">
        <v>1583</v>
      </c>
    </row>
    <row r="1660" spans="1:2" x14ac:dyDescent="0.2">
      <c r="A1660" s="526" t="s">
        <v>6635</v>
      </c>
      <c r="B1660" s="527" t="s">
        <v>6636</v>
      </c>
    </row>
    <row r="1661" spans="1:2" x14ac:dyDescent="0.2">
      <c r="A1661" s="526" t="s">
        <v>6637</v>
      </c>
      <c r="B1661" s="527" t="s">
        <v>6638</v>
      </c>
    </row>
    <row r="1662" spans="1:2" x14ac:dyDescent="0.2">
      <c r="A1662" s="526" t="s">
        <v>6639</v>
      </c>
      <c r="B1662" s="527" t="s">
        <v>6640</v>
      </c>
    </row>
    <row r="1663" spans="1:2" x14ac:dyDescent="0.2">
      <c r="A1663" s="526" t="s">
        <v>6641</v>
      </c>
      <c r="B1663" s="527" t="s">
        <v>6642</v>
      </c>
    </row>
    <row r="1664" spans="1:2" x14ac:dyDescent="0.2">
      <c r="A1664" s="526" t="s">
        <v>6643</v>
      </c>
      <c r="B1664" s="527" t="s">
        <v>5241</v>
      </c>
    </row>
    <row r="1665" spans="1:2" x14ac:dyDescent="0.2">
      <c r="A1665" s="526" t="s">
        <v>1398</v>
      </c>
      <c r="B1665" s="527" t="s">
        <v>1399</v>
      </c>
    </row>
    <row r="1666" spans="1:2" x14ac:dyDescent="0.2">
      <c r="A1666" s="526" t="s">
        <v>6644</v>
      </c>
      <c r="B1666" s="527" t="s">
        <v>6645</v>
      </c>
    </row>
    <row r="1667" spans="1:2" x14ac:dyDescent="0.2">
      <c r="A1667" s="526" t="s">
        <v>6646</v>
      </c>
      <c r="B1667" s="527" t="s">
        <v>6647</v>
      </c>
    </row>
    <row r="1668" spans="1:2" x14ac:dyDescent="0.2">
      <c r="A1668" s="526" t="s">
        <v>6648</v>
      </c>
      <c r="B1668" s="527" t="s">
        <v>6649</v>
      </c>
    </row>
    <row r="1669" spans="1:2" x14ac:dyDescent="0.2">
      <c r="A1669" s="526" t="s">
        <v>6650</v>
      </c>
      <c r="B1669" s="527" t="s">
        <v>6651</v>
      </c>
    </row>
    <row r="1670" spans="1:2" x14ac:dyDescent="0.2">
      <c r="A1670" s="526" t="s">
        <v>6652</v>
      </c>
      <c r="B1670" s="527" t="s">
        <v>6653</v>
      </c>
    </row>
    <row r="1671" spans="1:2" x14ac:dyDescent="0.2">
      <c r="A1671" s="526" t="s">
        <v>6654</v>
      </c>
      <c r="B1671" s="527" t="s">
        <v>6655</v>
      </c>
    </row>
    <row r="1672" spans="1:2" x14ac:dyDescent="0.2">
      <c r="A1672" s="526" t="s">
        <v>6656</v>
      </c>
      <c r="B1672" s="527" t="s">
        <v>6657</v>
      </c>
    </row>
    <row r="1673" spans="1:2" x14ac:dyDescent="0.2">
      <c r="A1673" s="526" t="s">
        <v>6658</v>
      </c>
      <c r="B1673" s="527" t="s">
        <v>6659</v>
      </c>
    </row>
    <row r="1674" spans="1:2" x14ac:dyDescent="0.2">
      <c r="A1674" s="526" t="s">
        <v>6660</v>
      </c>
      <c r="B1674" s="527" t="s">
        <v>6661</v>
      </c>
    </row>
    <row r="1675" spans="1:2" x14ac:dyDescent="0.2">
      <c r="A1675" s="526" t="s">
        <v>6662</v>
      </c>
      <c r="B1675" s="527" t="s">
        <v>6663</v>
      </c>
    </row>
    <row r="1676" spans="1:2" x14ac:dyDescent="0.2">
      <c r="A1676" s="526" t="s">
        <v>6664</v>
      </c>
      <c r="B1676" s="527" t="s">
        <v>6665</v>
      </c>
    </row>
    <row r="1677" spans="1:2" x14ac:dyDescent="0.2">
      <c r="A1677" s="526" t="s">
        <v>6666</v>
      </c>
      <c r="B1677" s="527" t="s">
        <v>6667</v>
      </c>
    </row>
    <row r="1678" spans="1:2" x14ac:dyDescent="0.2">
      <c r="A1678" s="526" t="s">
        <v>6668</v>
      </c>
      <c r="B1678" s="527" t="s">
        <v>6669</v>
      </c>
    </row>
    <row r="1679" spans="1:2" x14ac:dyDescent="0.2">
      <c r="A1679" s="526" t="s">
        <v>6670</v>
      </c>
      <c r="B1679" s="527" t="s">
        <v>6671</v>
      </c>
    </row>
    <row r="1680" spans="1:2" x14ac:dyDescent="0.2">
      <c r="A1680" s="526" t="s">
        <v>6672</v>
      </c>
      <c r="B1680" s="527" t="s">
        <v>6673</v>
      </c>
    </row>
    <row r="1681" spans="1:2" x14ac:dyDescent="0.2">
      <c r="A1681" s="526" t="s">
        <v>6674</v>
      </c>
      <c r="B1681" s="527" t="s">
        <v>6675</v>
      </c>
    </row>
    <row r="1682" spans="1:2" x14ac:dyDescent="0.2">
      <c r="A1682" s="526" t="s">
        <v>6676</v>
      </c>
      <c r="B1682" s="527" t="s">
        <v>6677</v>
      </c>
    </row>
    <row r="1683" spans="1:2" x14ac:dyDescent="0.2">
      <c r="A1683" s="526" t="s">
        <v>6678</v>
      </c>
      <c r="B1683" s="527" t="s">
        <v>6679</v>
      </c>
    </row>
    <row r="1684" spans="1:2" x14ac:dyDescent="0.2">
      <c r="A1684" s="526" t="s">
        <v>6680</v>
      </c>
      <c r="B1684" s="527" t="s">
        <v>6681</v>
      </c>
    </row>
    <row r="1685" spans="1:2" x14ac:dyDescent="0.2">
      <c r="A1685" s="526" t="s">
        <v>6682</v>
      </c>
      <c r="B1685" s="527" t="s">
        <v>6683</v>
      </c>
    </row>
    <row r="1686" spans="1:2" x14ac:dyDescent="0.2">
      <c r="A1686" s="526" t="s">
        <v>6684</v>
      </c>
      <c r="B1686" s="527" t="s">
        <v>6685</v>
      </c>
    </row>
    <row r="1687" spans="1:2" x14ac:dyDescent="0.2">
      <c r="A1687" s="526" t="s">
        <v>6686</v>
      </c>
      <c r="B1687" s="527" t="s">
        <v>6687</v>
      </c>
    </row>
    <row r="1688" spans="1:2" x14ac:dyDescent="0.2">
      <c r="A1688" s="526" t="s">
        <v>6688</v>
      </c>
      <c r="B1688" s="527" t="s">
        <v>6689</v>
      </c>
    </row>
    <row r="1689" spans="1:2" x14ac:dyDescent="0.2">
      <c r="A1689" s="526" t="s">
        <v>6690</v>
      </c>
      <c r="B1689" s="527" t="s">
        <v>6691</v>
      </c>
    </row>
    <row r="1690" spans="1:2" x14ac:dyDescent="0.2">
      <c r="A1690" s="526" t="s">
        <v>6692</v>
      </c>
      <c r="B1690" s="527" t="s">
        <v>6693</v>
      </c>
    </row>
    <row r="1691" spans="1:2" x14ac:dyDescent="0.2">
      <c r="A1691" s="526" t="s">
        <v>6694</v>
      </c>
      <c r="B1691" s="527" t="s">
        <v>6695</v>
      </c>
    </row>
    <row r="1692" spans="1:2" x14ac:dyDescent="0.2">
      <c r="A1692" s="526" t="s">
        <v>6696</v>
      </c>
      <c r="B1692" s="527" t="s">
        <v>6697</v>
      </c>
    </row>
    <row r="1693" spans="1:2" x14ac:dyDescent="0.2">
      <c r="A1693" s="526" t="s">
        <v>6698</v>
      </c>
      <c r="B1693" s="527" t="s">
        <v>6699</v>
      </c>
    </row>
    <row r="1694" spans="1:2" x14ac:dyDescent="0.2">
      <c r="A1694" s="526" t="s">
        <v>6700</v>
      </c>
      <c r="B1694" s="527" t="s">
        <v>6701</v>
      </c>
    </row>
    <row r="1695" spans="1:2" x14ac:dyDescent="0.2">
      <c r="A1695" s="526" t="s">
        <v>6702</v>
      </c>
      <c r="B1695" s="527" t="s">
        <v>6703</v>
      </c>
    </row>
    <row r="1696" spans="1:2" x14ac:dyDescent="0.2">
      <c r="A1696" s="526" t="s">
        <v>6704</v>
      </c>
      <c r="B1696" s="527" t="s">
        <v>6705</v>
      </c>
    </row>
    <row r="1697" spans="1:2" x14ac:dyDescent="0.2">
      <c r="A1697" s="526" t="s">
        <v>6706</v>
      </c>
      <c r="B1697" s="527" t="s">
        <v>6707</v>
      </c>
    </row>
    <row r="1698" spans="1:2" x14ac:dyDescent="0.2">
      <c r="A1698" s="526" t="s">
        <v>6708</v>
      </c>
      <c r="B1698" s="527" t="s">
        <v>6709</v>
      </c>
    </row>
    <row r="1699" spans="1:2" x14ac:dyDescent="0.2">
      <c r="A1699" s="526" t="s">
        <v>6710</v>
      </c>
      <c r="B1699" s="527" t="s">
        <v>6711</v>
      </c>
    </row>
    <row r="1700" spans="1:2" x14ac:dyDescent="0.2">
      <c r="A1700" s="526" t="s">
        <v>6712</v>
      </c>
      <c r="B1700" s="527" t="s">
        <v>6713</v>
      </c>
    </row>
    <row r="1701" spans="1:2" ht="24" x14ac:dyDescent="0.2">
      <c r="A1701" s="526" t="s">
        <v>6714</v>
      </c>
      <c r="B1701" s="527" t="s">
        <v>6715</v>
      </c>
    </row>
    <row r="1702" spans="1:2" x14ac:dyDescent="0.2">
      <c r="A1702" s="526" t="s">
        <v>6716</v>
      </c>
      <c r="B1702" s="527" t="s">
        <v>6717</v>
      </c>
    </row>
    <row r="1703" spans="1:2" x14ac:dyDescent="0.2">
      <c r="A1703" s="526" t="s">
        <v>1402</v>
      </c>
      <c r="B1703" s="527" t="s">
        <v>1403</v>
      </c>
    </row>
    <row r="1704" spans="1:2" x14ac:dyDescent="0.2">
      <c r="A1704" s="526" t="s">
        <v>6718</v>
      </c>
      <c r="B1704" s="527" t="s">
        <v>1484</v>
      </c>
    </row>
    <row r="1705" spans="1:2" x14ac:dyDescent="0.2">
      <c r="A1705" s="526" t="s">
        <v>6719</v>
      </c>
      <c r="B1705" s="527" t="s">
        <v>1470</v>
      </c>
    </row>
    <row r="1706" spans="1:2" x14ac:dyDescent="0.2">
      <c r="A1706" s="526" t="s">
        <v>6720</v>
      </c>
      <c r="B1706" s="527" t="s">
        <v>1478</v>
      </c>
    </row>
    <row r="1707" spans="1:2" x14ac:dyDescent="0.2">
      <c r="A1707" s="526" t="s">
        <v>6721</v>
      </c>
      <c r="B1707" s="527" t="s">
        <v>6722</v>
      </c>
    </row>
    <row r="1708" spans="1:2" x14ac:dyDescent="0.2">
      <c r="A1708" s="526" t="s">
        <v>6723</v>
      </c>
      <c r="B1708" s="527" t="s">
        <v>1476</v>
      </c>
    </row>
    <row r="1709" spans="1:2" x14ac:dyDescent="0.2">
      <c r="A1709" s="526" t="s">
        <v>6724</v>
      </c>
      <c r="B1709" s="527" t="s">
        <v>1541</v>
      </c>
    </row>
    <row r="1710" spans="1:2" x14ac:dyDescent="0.2">
      <c r="A1710" s="526" t="s">
        <v>6725</v>
      </c>
      <c r="B1710" s="527" t="s">
        <v>6726</v>
      </c>
    </row>
    <row r="1711" spans="1:2" x14ac:dyDescent="0.2">
      <c r="A1711" s="526" t="s">
        <v>6727</v>
      </c>
      <c r="B1711" s="527" t="s">
        <v>1468</v>
      </c>
    </row>
    <row r="1712" spans="1:2" x14ac:dyDescent="0.2">
      <c r="A1712" s="526" t="s">
        <v>6728</v>
      </c>
      <c r="B1712" s="527" t="s">
        <v>6729</v>
      </c>
    </row>
    <row r="1713" spans="1:2" x14ac:dyDescent="0.2">
      <c r="A1713" s="526" t="s">
        <v>6730</v>
      </c>
      <c r="B1713" s="527" t="s">
        <v>1480</v>
      </c>
    </row>
    <row r="1714" spans="1:2" x14ac:dyDescent="0.2">
      <c r="A1714" s="526" t="s">
        <v>6731</v>
      </c>
      <c r="B1714" s="527" t="s">
        <v>6732</v>
      </c>
    </row>
    <row r="1715" spans="1:2" ht="24" x14ac:dyDescent="0.2">
      <c r="A1715" s="526" t="s">
        <v>6733</v>
      </c>
      <c r="B1715" s="527" t="s">
        <v>6734</v>
      </c>
    </row>
    <row r="1716" spans="1:2" ht="24" x14ac:dyDescent="0.2">
      <c r="A1716" s="526" t="s">
        <v>6735</v>
      </c>
      <c r="B1716" s="527" t="s">
        <v>6736</v>
      </c>
    </row>
    <row r="1717" spans="1:2" x14ac:dyDescent="0.2">
      <c r="A1717" s="526" t="s">
        <v>6737</v>
      </c>
      <c r="B1717" s="527" t="s">
        <v>6738</v>
      </c>
    </row>
    <row r="1718" spans="1:2" ht="24" x14ac:dyDescent="0.2">
      <c r="A1718" s="526" t="s">
        <v>6739</v>
      </c>
      <c r="B1718" s="527" t="s">
        <v>6740</v>
      </c>
    </row>
    <row r="1719" spans="1:2" x14ac:dyDescent="0.2">
      <c r="A1719" s="526" t="s">
        <v>6741</v>
      </c>
      <c r="B1719" s="527" t="s">
        <v>6742</v>
      </c>
    </row>
    <row r="1720" spans="1:2" x14ac:dyDescent="0.2">
      <c r="A1720" s="526" t="s">
        <v>6743</v>
      </c>
      <c r="B1720" s="527" t="s">
        <v>6744</v>
      </c>
    </row>
    <row r="1721" spans="1:2" x14ac:dyDescent="0.2">
      <c r="A1721" s="526" t="s">
        <v>6745</v>
      </c>
      <c r="B1721" s="527" t="s">
        <v>6746</v>
      </c>
    </row>
    <row r="1722" spans="1:2" x14ac:dyDescent="0.2">
      <c r="A1722" s="526" t="s">
        <v>6747</v>
      </c>
      <c r="B1722" s="527" t="s">
        <v>6748</v>
      </c>
    </row>
    <row r="1723" spans="1:2" x14ac:dyDescent="0.2">
      <c r="A1723" s="526" t="s">
        <v>6749</v>
      </c>
      <c r="B1723" s="527" t="s">
        <v>1551</v>
      </c>
    </row>
    <row r="1724" spans="1:2" x14ac:dyDescent="0.2">
      <c r="A1724" s="526" t="s">
        <v>6750</v>
      </c>
      <c r="B1724" s="527" t="s">
        <v>1553</v>
      </c>
    </row>
    <row r="1725" spans="1:2" x14ac:dyDescent="0.2">
      <c r="A1725" s="526" t="s">
        <v>6751</v>
      </c>
      <c r="B1725" s="527" t="s">
        <v>1555</v>
      </c>
    </row>
    <row r="1726" spans="1:2" x14ac:dyDescent="0.2">
      <c r="A1726" s="526" t="s">
        <v>6752</v>
      </c>
      <c r="B1726" s="527" t="s">
        <v>1557</v>
      </c>
    </row>
    <row r="1727" spans="1:2" x14ac:dyDescent="0.2">
      <c r="A1727" s="526" t="s">
        <v>6753</v>
      </c>
      <c r="B1727" s="527" t="s">
        <v>1559</v>
      </c>
    </row>
    <row r="1728" spans="1:2" x14ac:dyDescent="0.2">
      <c r="A1728" s="526" t="s">
        <v>6754</v>
      </c>
      <c r="B1728" s="527" t="s">
        <v>1561</v>
      </c>
    </row>
    <row r="1729" spans="1:2" x14ac:dyDescent="0.2">
      <c r="A1729" s="526" t="s">
        <v>6755</v>
      </c>
      <c r="B1729" s="527" t="s">
        <v>1563</v>
      </c>
    </row>
    <row r="1730" spans="1:2" x14ac:dyDescent="0.2">
      <c r="A1730" s="526" t="s">
        <v>6756</v>
      </c>
      <c r="B1730" s="527" t="s">
        <v>1565</v>
      </c>
    </row>
    <row r="1731" spans="1:2" x14ac:dyDescent="0.2">
      <c r="A1731" s="526" t="s">
        <v>6757</v>
      </c>
      <c r="B1731" s="527" t="s">
        <v>1567</v>
      </c>
    </row>
    <row r="1732" spans="1:2" x14ac:dyDescent="0.2">
      <c r="A1732" s="526" t="s">
        <v>6758</v>
      </c>
      <c r="B1732" s="527" t="s">
        <v>1569</v>
      </c>
    </row>
    <row r="1733" spans="1:2" x14ac:dyDescent="0.2">
      <c r="A1733" s="526" t="s">
        <v>6759</v>
      </c>
      <c r="B1733" s="527" t="s">
        <v>1571</v>
      </c>
    </row>
    <row r="1734" spans="1:2" x14ac:dyDescent="0.2">
      <c r="A1734" s="526" t="s">
        <v>6760</v>
      </c>
      <c r="B1734" s="527" t="s">
        <v>1573</v>
      </c>
    </row>
    <row r="1735" spans="1:2" x14ac:dyDescent="0.2">
      <c r="A1735" s="526" t="s">
        <v>6761</v>
      </c>
      <c r="B1735" s="527" t="s">
        <v>6762</v>
      </c>
    </row>
    <row r="1736" spans="1:2" ht="24" x14ac:dyDescent="0.2">
      <c r="A1736" s="526" t="s">
        <v>1404</v>
      </c>
      <c r="B1736" s="527" t="s">
        <v>1405</v>
      </c>
    </row>
    <row r="1737" spans="1:2" x14ac:dyDescent="0.2">
      <c r="A1737" s="526" t="s">
        <v>3629</v>
      </c>
      <c r="B1737" s="527" t="s">
        <v>3630</v>
      </c>
    </row>
    <row r="1738" spans="1:2" x14ac:dyDescent="0.2">
      <c r="A1738" s="526" t="s">
        <v>3634</v>
      </c>
      <c r="B1738" s="527" t="s">
        <v>3635</v>
      </c>
    </row>
    <row r="1739" spans="1:2" x14ac:dyDescent="0.2">
      <c r="A1739" s="526" t="s">
        <v>3641</v>
      </c>
      <c r="B1739" s="527" t="s">
        <v>3642</v>
      </c>
    </row>
    <row r="1740" spans="1:2" x14ac:dyDescent="0.2">
      <c r="A1740" s="526" t="s">
        <v>3644</v>
      </c>
      <c r="B1740" s="527" t="s">
        <v>3645</v>
      </c>
    </row>
    <row r="1741" spans="1:2" x14ac:dyDescent="0.2">
      <c r="A1741" s="526" t="s">
        <v>3646</v>
      </c>
      <c r="B1741" s="527" t="s">
        <v>3647</v>
      </c>
    </row>
    <row r="1742" spans="1:2" x14ac:dyDescent="0.2">
      <c r="A1742" s="526" t="s">
        <v>3649</v>
      </c>
      <c r="B1742" s="527" t="s">
        <v>3650</v>
      </c>
    </row>
    <row r="1743" spans="1:2" x14ac:dyDescent="0.2">
      <c r="A1743" s="526" t="s">
        <v>3651</v>
      </c>
      <c r="B1743" s="527" t="s">
        <v>3652</v>
      </c>
    </row>
    <row r="1744" spans="1:2" x14ac:dyDescent="0.2">
      <c r="A1744" s="526" t="s">
        <v>3655</v>
      </c>
      <c r="B1744" s="527" t="s">
        <v>3656</v>
      </c>
    </row>
    <row r="1745" spans="1:2" x14ac:dyDescent="0.2">
      <c r="A1745" s="526" t="s">
        <v>3658</v>
      </c>
      <c r="B1745" s="527" t="s">
        <v>3659</v>
      </c>
    </row>
    <row r="1746" spans="1:2" x14ac:dyDescent="0.2">
      <c r="A1746" s="526" t="s">
        <v>3664</v>
      </c>
      <c r="B1746" s="527" t="s">
        <v>3665</v>
      </c>
    </row>
    <row r="1747" spans="1:2" x14ac:dyDescent="0.2">
      <c r="A1747" s="526" t="s">
        <v>3666</v>
      </c>
      <c r="B1747" s="527" t="s">
        <v>3667</v>
      </c>
    </row>
    <row r="1748" spans="1:2" x14ac:dyDescent="0.2">
      <c r="A1748" s="526" t="s">
        <v>3669</v>
      </c>
      <c r="B1748" s="527" t="s">
        <v>3670</v>
      </c>
    </row>
    <row r="1749" spans="1:2" x14ac:dyDescent="0.2">
      <c r="A1749" s="526" t="s">
        <v>3671</v>
      </c>
      <c r="B1749" s="527" t="s">
        <v>3654</v>
      </c>
    </row>
    <row r="1750" spans="1:2" x14ac:dyDescent="0.2">
      <c r="A1750" s="526" t="s">
        <v>3675</v>
      </c>
      <c r="B1750" s="527" t="s">
        <v>3673</v>
      </c>
    </row>
    <row r="1751" spans="1:2" x14ac:dyDescent="0.2">
      <c r="A1751" s="526" t="s">
        <v>1407</v>
      </c>
      <c r="B1751" s="527" t="s">
        <v>1408</v>
      </c>
    </row>
    <row r="1752" spans="1:2" x14ac:dyDescent="0.2">
      <c r="A1752" s="526" t="s">
        <v>1409</v>
      </c>
      <c r="B1752" s="527" t="s">
        <v>1410</v>
      </c>
    </row>
    <row r="1753" spans="1:2" x14ac:dyDescent="0.2">
      <c r="A1753" s="526" t="s">
        <v>1411</v>
      </c>
      <c r="B1753" s="527" t="s">
        <v>1412</v>
      </c>
    </row>
    <row r="1754" spans="1:2" x14ac:dyDescent="0.2">
      <c r="A1754" s="526" t="s">
        <v>1413</v>
      </c>
      <c r="B1754" s="527" t="s">
        <v>1414</v>
      </c>
    </row>
    <row r="1755" spans="1:2" x14ac:dyDescent="0.2">
      <c r="A1755" s="526" t="s">
        <v>1415</v>
      </c>
      <c r="B1755" s="527" t="s">
        <v>1416</v>
      </c>
    </row>
    <row r="1756" spans="1:2" x14ac:dyDescent="0.2">
      <c r="A1756" s="526" t="s">
        <v>1417</v>
      </c>
      <c r="B1756" s="527" t="s">
        <v>1418</v>
      </c>
    </row>
    <row r="1757" spans="1:2" x14ac:dyDescent="0.2">
      <c r="A1757" s="526" t="s">
        <v>1419</v>
      </c>
      <c r="B1757" s="527" t="s">
        <v>1420</v>
      </c>
    </row>
    <row r="1758" spans="1:2" x14ac:dyDescent="0.2">
      <c r="A1758" s="526" t="s">
        <v>1421</v>
      </c>
      <c r="B1758" s="527" t="s">
        <v>1422</v>
      </c>
    </row>
    <row r="1759" spans="1:2" x14ac:dyDescent="0.2">
      <c r="A1759" s="526" t="s">
        <v>1423</v>
      </c>
      <c r="B1759" s="527" t="s">
        <v>1424</v>
      </c>
    </row>
    <row r="1760" spans="1:2" x14ac:dyDescent="0.2">
      <c r="A1760" s="526" t="s">
        <v>1425</v>
      </c>
      <c r="B1760" s="527" t="s">
        <v>1426</v>
      </c>
    </row>
    <row r="1761" spans="1:2" x14ac:dyDescent="0.2">
      <c r="A1761" s="526" t="s">
        <v>1427</v>
      </c>
      <c r="B1761" s="527" t="s">
        <v>1428</v>
      </c>
    </row>
    <row r="1762" spans="1:2" x14ac:dyDescent="0.2">
      <c r="A1762" s="526" t="s">
        <v>1429</v>
      </c>
      <c r="B1762" s="527" t="s">
        <v>1430</v>
      </c>
    </row>
    <row r="1763" spans="1:2" x14ac:dyDescent="0.2">
      <c r="A1763" s="526" t="s">
        <v>1431</v>
      </c>
      <c r="B1763" s="527" t="s">
        <v>1432</v>
      </c>
    </row>
    <row r="1764" spans="1:2" x14ac:dyDescent="0.2">
      <c r="A1764" s="526" t="s">
        <v>1433</v>
      </c>
      <c r="B1764" s="527" t="s">
        <v>1434</v>
      </c>
    </row>
    <row r="1765" spans="1:2" x14ac:dyDescent="0.2">
      <c r="A1765" s="526" t="s">
        <v>1435</v>
      </c>
      <c r="B1765" s="527" t="s">
        <v>1436</v>
      </c>
    </row>
    <row r="1766" spans="1:2" x14ac:dyDescent="0.2">
      <c r="A1766" s="526" t="s">
        <v>1437</v>
      </c>
      <c r="B1766" s="527" t="s">
        <v>1438</v>
      </c>
    </row>
    <row r="1767" spans="1:2" x14ac:dyDescent="0.2">
      <c r="A1767" s="526" t="s">
        <v>1439</v>
      </c>
      <c r="B1767" s="527" t="s">
        <v>1440</v>
      </c>
    </row>
    <row r="1768" spans="1:2" x14ac:dyDescent="0.2">
      <c r="A1768" s="526" t="s">
        <v>1441</v>
      </c>
      <c r="B1768" s="527" t="s">
        <v>1442</v>
      </c>
    </row>
    <row r="1769" spans="1:2" x14ac:dyDescent="0.2">
      <c r="A1769" s="526" t="s">
        <v>1443</v>
      </c>
      <c r="B1769" s="527" t="s">
        <v>1444</v>
      </c>
    </row>
    <row r="1770" spans="1:2" x14ac:dyDescent="0.2">
      <c r="A1770" s="526" t="s">
        <v>1445</v>
      </c>
      <c r="B1770" s="527" t="s">
        <v>1446</v>
      </c>
    </row>
    <row r="1771" spans="1:2" x14ac:dyDescent="0.2">
      <c r="A1771" s="526" t="s">
        <v>1447</v>
      </c>
      <c r="B1771" s="527" t="s">
        <v>1448</v>
      </c>
    </row>
    <row r="1772" spans="1:2" x14ac:dyDescent="0.2">
      <c r="A1772" s="526" t="s">
        <v>1449</v>
      </c>
      <c r="B1772" s="527" t="s">
        <v>1450</v>
      </c>
    </row>
    <row r="1773" spans="1:2" x14ac:dyDescent="0.2">
      <c r="A1773" s="526" t="s">
        <v>1451</v>
      </c>
      <c r="B1773" s="527" t="s">
        <v>1452</v>
      </c>
    </row>
    <row r="1774" spans="1:2" x14ac:dyDescent="0.2">
      <c r="A1774" s="526" t="s">
        <v>1453</v>
      </c>
      <c r="B1774" s="527" t="s">
        <v>1454</v>
      </c>
    </row>
    <row r="1775" spans="1:2" x14ac:dyDescent="0.2">
      <c r="A1775" s="526" t="s">
        <v>1455</v>
      </c>
      <c r="B1775" s="527" t="s">
        <v>1456</v>
      </c>
    </row>
    <row r="1776" spans="1:2" x14ac:dyDescent="0.2">
      <c r="A1776" s="526" t="s">
        <v>1457</v>
      </c>
      <c r="B1776" s="527" t="s">
        <v>1458</v>
      </c>
    </row>
    <row r="1777" spans="1:2" x14ac:dyDescent="0.2">
      <c r="A1777" s="526" t="s">
        <v>1459</v>
      </c>
      <c r="B1777" s="527" t="s">
        <v>1460</v>
      </c>
    </row>
    <row r="1778" spans="1:2" x14ac:dyDescent="0.2">
      <c r="A1778" s="526" t="s">
        <v>1461</v>
      </c>
      <c r="B1778" s="527" t="s">
        <v>1462</v>
      </c>
    </row>
    <row r="1779" spans="1:2" x14ac:dyDescent="0.2">
      <c r="A1779" s="526" t="s">
        <v>1463</v>
      </c>
      <c r="B1779" s="527" t="s">
        <v>1464</v>
      </c>
    </row>
    <row r="1780" spans="1:2" x14ac:dyDescent="0.2">
      <c r="A1780" s="526" t="s">
        <v>1465</v>
      </c>
      <c r="B1780" s="527" t="s">
        <v>1466</v>
      </c>
    </row>
    <row r="1781" spans="1:2" x14ac:dyDescent="0.2">
      <c r="A1781" s="526" t="s">
        <v>1467</v>
      </c>
      <c r="B1781" s="527" t="s">
        <v>1468</v>
      </c>
    </row>
    <row r="1782" spans="1:2" x14ac:dyDescent="0.2">
      <c r="A1782" s="526" t="s">
        <v>1469</v>
      </c>
      <c r="B1782" s="527" t="s">
        <v>1470</v>
      </c>
    </row>
    <row r="1783" spans="1:2" x14ac:dyDescent="0.2">
      <c r="A1783" s="526" t="s">
        <v>1471</v>
      </c>
      <c r="B1783" s="527" t="s">
        <v>1472</v>
      </c>
    </row>
    <row r="1784" spans="1:2" x14ac:dyDescent="0.2">
      <c r="A1784" s="526" t="s">
        <v>1473</v>
      </c>
      <c r="B1784" s="527" t="s">
        <v>1474</v>
      </c>
    </row>
    <row r="1785" spans="1:2" x14ac:dyDescent="0.2">
      <c r="A1785" s="526" t="s">
        <v>1475</v>
      </c>
      <c r="B1785" s="527" t="s">
        <v>1476</v>
      </c>
    </row>
    <row r="1786" spans="1:2" x14ac:dyDescent="0.2">
      <c r="A1786" s="526" t="s">
        <v>1477</v>
      </c>
      <c r="B1786" s="527" t="s">
        <v>1478</v>
      </c>
    </row>
    <row r="1787" spans="1:2" x14ac:dyDescent="0.2">
      <c r="A1787" s="526" t="s">
        <v>1479</v>
      </c>
      <c r="B1787" s="527" t="s">
        <v>1480</v>
      </c>
    </row>
    <row r="1788" spans="1:2" x14ac:dyDescent="0.2">
      <c r="A1788" s="526" t="s">
        <v>1481</v>
      </c>
      <c r="B1788" s="527" t="s">
        <v>1482</v>
      </c>
    </row>
    <row r="1789" spans="1:2" x14ac:dyDescent="0.2">
      <c r="A1789" s="526" t="s">
        <v>1483</v>
      </c>
      <c r="B1789" s="527" t="s">
        <v>1484</v>
      </c>
    </row>
    <row r="1790" spans="1:2" x14ac:dyDescent="0.2">
      <c r="A1790" s="526" t="s">
        <v>1485</v>
      </c>
      <c r="B1790" s="527" t="s">
        <v>1486</v>
      </c>
    </row>
    <row r="1791" spans="1:2" x14ac:dyDescent="0.2">
      <c r="A1791" s="526" t="s">
        <v>1487</v>
      </c>
      <c r="B1791" s="527" t="s">
        <v>1488</v>
      </c>
    </row>
    <row r="1792" spans="1:2" x14ac:dyDescent="0.2">
      <c r="A1792" s="526" t="s">
        <v>1489</v>
      </c>
      <c r="B1792" s="527" t="s">
        <v>1490</v>
      </c>
    </row>
    <row r="1793" spans="1:2" x14ac:dyDescent="0.2">
      <c r="A1793" s="526" t="s">
        <v>1491</v>
      </c>
      <c r="B1793" s="527" t="s">
        <v>1492</v>
      </c>
    </row>
    <row r="1794" spans="1:2" x14ac:dyDescent="0.2">
      <c r="A1794" s="526" t="s">
        <v>1493</v>
      </c>
      <c r="B1794" s="527" t="s">
        <v>1497</v>
      </c>
    </row>
    <row r="1795" spans="1:2" x14ac:dyDescent="0.2">
      <c r="A1795" s="526" t="s">
        <v>1495</v>
      </c>
      <c r="B1795" s="527" t="s">
        <v>1496</v>
      </c>
    </row>
    <row r="1796" spans="1:2" ht="24" x14ac:dyDescent="0.2">
      <c r="A1796" s="526" t="s">
        <v>6763</v>
      </c>
      <c r="B1796" s="527" t="s">
        <v>6764</v>
      </c>
    </row>
    <row r="1797" spans="1:2" ht="24" x14ac:dyDescent="0.2">
      <c r="A1797" s="526" t="s">
        <v>1498</v>
      </c>
      <c r="B1797" s="527" t="s">
        <v>1499</v>
      </c>
    </row>
    <row r="1798" spans="1:2" x14ac:dyDescent="0.2">
      <c r="A1798" s="526" t="s">
        <v>3631</v>
      </c>
      <c r="B1798" s="527" t="s">
        <v>1428</v>
      </c>
    </row>
    <row r="1799" spans="1:2" x14ac:dyDescent="0.2">
      <c r="A1799" s="526" t="s">
        <v>3631</v>
      </c>
      <c r="B1799" s="527" t="s">
        <v>1428</v>
      </c>
    </row>
    <row r="1800" spans="1:2" x14ac:dyDescent="0.2">
      <c r="A1800" s="526" t="s">
        <v>3643</v>
      </c>
      <c r="B1800" s="527" t="s">
        <v>1416</v>
      </c>
    </row>
    <row r="1801" spans="1:2" x14ac:dyDescent="0.2">
      <c r="A1801" s="526" t="s">
        <v>3643</v>
      </c>
      <c r="B1801" s="527" t="s">
        <v>1416</v>
      </c>
    </row>
    <row r="1802" spans="1:2" x14ac:dyDescent="0.2">
      <c r="A1802" s="526" t="s">
        <v>3648</v>
      </c>
      <c r="B1802" s="527" t="s">
        <v>3635</v>
      </c>
    </row>
    <row r="1803" spans="1:2" x14ac:dyDescent="0.2">
      <c r="A1803" s="526" t="s">
        <v>3648</v>
      </c>
      <c r="B1803" s="527" t="s">
        <v>3635</v>
      </c>
    </row>
    <row r="1804" spans="1:2" x14ac:dyDescent="0.2">
      <c r="A1804" s="526" t="s">
        <v>3653</v>
      </c>
      <c r="B1804" s="527" t="s">
        <v>3654</v>
      </c>
    </row>
    <row r="1805" spans="1:2" x14ac:dyDescent="0.2">
      <c r="A1805" s="526" t="s">
        <v>3653</v>
      </c>
      <c r="B1805" s="527" t="s">
        <v>3654</v>
      </c>
    </row>
    <row r="1806" spans="1:2" x14ac:dyDescent="0.2">
      <c r="A1806" s="526" t="s">
        <v>3660</v>
      </c>
      <c r="B1806" s="527" t="s">
        <v>1432</v>
      </c>
    </row>
    <row r="1807" spans="1:2" x14ac:dyDescent="0.2">
      <c r="A1807" s="526" t="s">
        <v>3660</v>
      </c>
      <c r="B1807" s="527" t="s">
        <v>1432</v>
      </c>
    </row>
    <row r="1808" spans="1:2" x14ac:dyDescent="0.2">
      <c r="A1808" s="526" t="s">
        <v>3668</v>
      </c>
      <c r="B1808" s="527" t="s">
        <v>1424</v>
      </c>
    </row>
    <row r="1809" spans="1:2" x14ac:dyDescent="0.2">
      <c r="A1809" s="526" t="s">
        <v>3668</v>
      </c>
      <c r="B1809" s="527" t="s">
        <v>1424</v>
      </c>
    </row>
    <row r="1810" spans="1:2" x14ac:dyDescent="0.2">
      <c r="A1810" s="526" t="s">
        <v>3672</v>
      </c>
      <c r="B1810" s="527" t="s">
        <v>3673</v>
      </c>
    </row>
    <row r="1811" spans="1:2" x14ac:dyDescent="0.2">
      <c r="A1811" s="526" t="s">
        <v>3672</v>
      </c>
      <c r="B1811" s="527" t="s">
        <v>3673</v>
      </c>
    </row>
    <row r="1812" spans="1:2" x14ac:dyDescent="0.2">
      <c r="A1812" s="526" t="s">
        <v>3678</v>
      </c>
      <c r="B1812" s="527" t="s">
        <v>1440</v>
      </c>
    </row>
    <row r="1813" spans="1:2" x14ac:dyDescent="0.2">
      <c r="A1813" s="526" t="s">
        <v>3678</v>
      </c>
      <c r="B1813" s="527" t="s">
        <v>1440</v>
      </c>
    </row>
    <row r="1814" spans="1:2" x14ac:dyDescent="0.2">
      <c r="A1814" s="526" t="s">
        <v>3682</v>
      </c>
      <c r="B1814" s="527" t="s">
        <v>3645</v>
      </c>
    </row>
    <row r="1815" spans="1:2" x14ac:dyDescent="0.2">
      <c r="A1815" s="526" t="s">
        <v>3682</v>
      </c>
      <c r="B1815" s="527" t="s">
        <v>3645</v>
      </c>
    </row>
    <row r="1816" spans="1:2" x14ac:dyDescent="0.2">
      <c r="A1816" s="526" t="s">
        <v>3687</v>
      </c>
      <c r="B1816" s="527" t="s">
        <v>1418</v>
      </c>
    </row>
    <row r="1817" spans="1:2" x14ac:dyDescent="0.2">
      <c r="A1817" s="526" t="s">
        <v>3687</v>
      </c>
      <c r="B1817" s="527" t="s">
        <v>1418</v>
      </c>
    </row>
    <row r="1818" spans="1:2" x14ac:dyDescent="0.2">
      <c r="A1818" s="526" t="s">
        <v>3692</v>
      </c>
      <c r="B1818" s="527" t="s">
        <v>3642</v>
      </c>
    </row>
    <row r="1819" spans="1:2" x14ac:dyDescent="0.2">
      <c r="A1819" s="526" t="s">
        <v>3692</v>
      </c>
      <c r="B1819" s="527" t="s">
        <v>3642</v>
      </c>
    </row>
    <row r="1820" spans="1:2" x14ac:dyDescent="0.2">
      <c r="A1820" s="526" t="s">
        <v>3697</v>
      </c>
      <c r="B1820" s="527" t="s">
        <v>1438</v>
      </c>
    </row>
    <row r="1821" spans="1:2" x14ac:dyDescent="0.2">
      <c r="A1821" s="526" t="s">
        <v>3697</v>
      </c>
      <c r="B1821" s="527" t="s">
        <v>1438</v>
      </c>
    </row>
    <row r="1822" spans="1:2" x14ac:dyDescent="0.2">
      <c r="A1822" s="526" t="s">
        <v>3702</v>
      </c>
      <c r="B1822" s="527" t="s">
        <v>3703</v>
      </c>
    </row>
    <row r="1823" spans="1:2" x14ac:dyDescent="0.2">
      <c r="A1823" s="526" t="s">
        <v>3702</v>
      </c>
      <c r="B1823" s="527" t="s">
        <v>3703</v>
      </c>
    </row>
    <row r="1824" spans="1:2" x14ac:dyDescent="0.2">
      <c r="A1824" s="526" t="s">
        <v>3708</v>
      </c>
      <c r="B1824" s="527" t="s">
        <v>1412</v>
      </c>
    </row>
    <row r="1825" spans="1:2" x14ac:dyDescent="0.2">
      <c r="A1825" s="526" t="s">
        <v>3708</v>
      </c>
      <c r="B1825" s="527" t="s">
        <v>1412</v>
      </c>
    </row>
    <row r="1826" spans="1:2" x14ac:dyDescent="0.2">
      <c r="A1826" s="526" t="s">
        <v>3713</v>
      </c>
      <c r="B1826" s="527" t="s">
        <v>1426</v>
      </c>
    </row>
    <row r="1827" spans="1:2" x14ac:dyDescent="0.2">
      <c r="A1827" s="526" t="s">
        <v>3713</v>
      </c>
      <c r="B1827" s="527" t="s">
        <v>1426</v>
      </c>
    </row>
    <row r="1828" spans="1:2" x14ac:dyDescent="0.2">
      <c r="A1828" s="526" t="s">
        <v>3718</v>
      </c>
      <c r="B1828" s="527" t="s">
        <v>1430</v>
      </c>
    </row>
    <row r="1829" spans="1:2" x14ac:dyDescent="0.2">
      <c r="A1829" s="526" t="s">
        <v>3718</v>
      </c>
      <c r="B1829" s="527" t="s">
        <v>1430</v>
      </c>
    </row>
    <row r="1830" spans="1:2" x14ac:dyDescent="0.2">
      <c r="A1830" s="526" t="s">
        <v>3723</v>
      </c>
      <c r="B1830" s="527" t="s">
        <v>1408</v>
      </c>
    </row>
    <row r="1831" spans="1:2" x14ac:dyDescent="0.2">
      <c r="A1831" s="526" t="s">
        <v>3723</v>
      </c>
      <c r="B1831" s="527" t="s">
        <v>1408</v>
      </c>
    </row>
    <row r="1832" spans="1:2" x14ac:dyDescent="0.2">
      <c r="A1832" s="526" t="s">
        <v>3727</v>
      </c>
      <c r="B1832" s="527" t="s">
        <v>3647</v>
      </c>
    </row>
    <row r="1833" spans="1:2" x14ac:dyDescent="0.2">
      <c r="A1833" s="526" t="s">
        <v>3727</v>
      </c>
      <c r="B1833" s="527" t="s">
        <v>3647</v>
      </c>
    </row>
    <row r="1834" spans="1:2" x14ac:dyDescent="0.2">
      <c r="A1834" s="526" t="s">
        <v>3731</v>
      </c>
      <c r="B1834" s="527" t="s">
        <v>3652</v>
      </c>
    </row>
    <row r="1835" spans="1:2" x14ac:dyDescent="0.2">
      <c r="A1835" s="526" t="s">
        <v>3731</v>
      </c>
      <c r="B1835" s="527" t="s">
        <v>3652</v>
      </c>
    </row>
    <row r="1836" spans="1:2" x14ac:dyDescent="0.2">
      <c r="A1836" s="526" t="s">
        <v>3736</v>
      </c>
      <c r="B1836" s="527" t="s">
        <v>1420</v>
      </c>
    </row>
    <row r="1837" spans="1:2" x14ac:dyDescent="0.2">
      <c r="A1837" s="526" t="s">
        <v>3736</v>
      </c>
      <c r="B1837" s="527" t="s">
        <v>1420</v>
      </c>
    </row>
    <row r="1838" spans="1:2" x14ac:dyDescent="0.2">
      <c r="A1838" s="526" t="s">
        <v>3741</v>
      </c>
      <c r="B1838" s="527" t="s">
        <v>3667</v>
      </c>
    </row>
    <row r="1839" spans="1:2" x14ac:dyDescent="0.2">
      <c r="A1839" s="526" t="s">
        <v>3741</v>
      </c>
      <c r="B1839" s="527" t="s">
        <v>3667</v>
      </c>
    </row>
    <row r="1840" spans="1:2" x14ac:dyDescent="0.2">
      <c r="A1840" s="526" t="s">
        <v>3746</v>
      </c>
      <c r="B1840" s="527" t="s">
        <v>3659</v>
      </c>
    </row>
    <row r="1841" spans="1:2" x14ac:dyDescent="0.2">
      <c r="A1841" s="526" t="s">
        <v>3746</v>
      </c>
      <c r="B1841" s="527" t="s">
        <v>3659</v>
      </c>
    </row>
    <row r="1842" spans="1:2" x14ac:dyDescent="0.2">
      <c r="A1842" s="526" t="s">
        <v>3750</v>
      </c>
      <c r="B1842" s="527" t="s">
        <v>1442</v>
      </c>
    </row>
    <row r="1843" spans="1:2" x14ac:dyDescent="0.2">
      <c r="A1843" s="526" t="s">
        <v>3750</v>
      </c>
      <c r="B1843" s="527" t="s">
        <v>1442</v>
      </c>
    </row>
    <row r="1844" spans="1:2" x14ac:dyDescent="0.2">
      <c r="A1844" s="526" t="s">
        <v>3755</v>
      </c>
      <c r="B1844" s="527" t="s">
        <v>3656</v>
      </c>
    </row>
    <row r="1845" spans="1:2" x14ac:dyDescent="0.2">
      <c r="A1845" s="526" t="s">
        <v>3755</v>
      </c>
      <c r="B1845" s="527" t="s">
        <v>3656</v>
      </c>
    </row>
    <row r="1846" spans="1:2" x14ac:dyDescent="0.2">
      <c r="A1846" s="526" t="s">
        <v>3760</v>
      </c>
      <c r="B1846" s="527" t="s">
        <v>3650</v>
      </c>
    </row>
    <row r="1847" spans="1:2" x14ac:dyDescent="0.2">
      <c r="A1847" s="526" t="s">
        <v>3760</v>
      </c>
      <c r="B1847" s="527" t="s">
        <v>3650</v>
      </c>
    </row>
    <row r="1848" spans="1:2" x14ac:dyDescent="0.2">
      <c r="A1848" s="526" t="s">
        <v>3765</v>
      </c>
      <c r="B1848" s="527" t="s">
        <v>1422</v>
      </c>
    </row>
    <row r="1849" spans="1:2" x14ac:dyDescent="0.2">
      <c r="A1849" s="526" t="s">
        <v>3765</v>
      </c>
      <c r="B1849" s="527" t="s">
        <v>1422</v>
      </c>
    </row>
    <row r="1850" spans="1:2" x14ac:dyDescent="0.2">
      <c r="A1850" s="526" t="s">
        <v>3766</v>
      </c>
      <c r="B1850" s="527" t="s">
        <v>3630</v>
      </c>
    </row>
    <row r="1851" spans="1:2" x14ac:dyDescent="0.2">
      <c r="A1851" s="526" t="s">
        <v>3766</v>
      </c>
      <c r="B1851" s="527" t="s">
        <v>3630</v>
      </c>
    </row>
    <row r="1852" spans="1:2" x14ac:dyDescent="0.2">
      <c r="A1852" s="526" t="s">
        <v>3767</v>
      </c>
      <c r="B1852" s="527" t="s">
        <v>3670</v>
      </c>
    </row>
    <row r="1853" spans="1:2" x14ac:dyDescent="0.2">
      <c r="A1853" s="526" t="s">
        <v>3767</v>
      </c>
      <c r="B1853" s="527" t="s">
        <v>3670</v>
      </c>
    </row>
    <row r="1854" spans="1:2" x14ac:dyDescent="0.2">
      <c r="A1854" s="526" t="s">
        <v>3768</v>
      </c>
      <c r="B1854" s="527" t="s">
        <v>1414</v>
      </c>
    </row>
    <row r="1855" spans="1:2" x14ac:dyDescent="0.2">
      <c r="A1855" s="526" t="s">
        <v>3768</v>
      </c>
      <c r="B1855" s="527" t="s">
        <v>1414</v>
      </c>
    </row>
    <row r="1856" spans="1:2" x14ac:dyDescent="0.2">
      <c r="A1856" s="526" t="s">
        <v>3769</v>
      </c>
      <c r="B1856" s="527" t="s">
        <v>1434</v>
      </c>
    </row>
    <row r="1857" spans="1:2" x14ac:dyDescent="0.2">
      <c r="A1857" s="526" t="s">
        <v>3769</v>
      </c>
      <c r="B1857" s="527" t="s">
        <v>1434</v>
      </c>
    </row>
    <row r="1858" spans="1:2" x14ac:dyDescent="0.2">
      <c r="A1858" s="526" t="s">
        <v>3770</v>
      </c>
      <c r="B1858" s="527" t="s">
        <v>1436</v>
      </c>
    </row>
    <row r="1859" spans="1:2" x14ac:dyDescent="0.2">
      <c r="A1859" s="526" t="s">
        <v>3770</v>
      </c>
      <c r="B1859" s="527" t="s">
        <v>1436</v>
      </c>
    </row>
    <row r="1860" spans="1:2" x14ac:dyDescent="0.2">
      <c r="A1860" s="526" t="s">
        <v>3773</v>
      </c>
      <c r="B1860" s="527" t="s">
        <v>1410</v>
      </c>
    </row>
    <row r="1861" spans="1:2" x14ac:dyDescent="0.2">
      <c r="A1861" s="526" t="s">
        <v>3773</v>
      </c>
      <c r="B1861" s="527" t="s">
        <v>1410</v>
      </c>
    </row>
    <row r="1862" spans="1:2" x14ac:dyDescent="0.2">
      <c r="A1862" s="526" t="s">
        <v>3776</v>
      </c>
      <c r="B1862" s="527" t="s">
        <v>1492</v>
      </c>
    </row>
    <row r="1863" spans="1:2" x14ac:dyDescent="0.2">
      <c r="A1863" s="526" t="s">
        <v>1500</v>
      </c>
      <c r="B1863" s="527" t="s">
        <v>1484</v>
      </c>
    </row>
    <row r="1864" spans="1:2" x14ac:dyDescent="0.2">
      <c r="A1864" s="526" t="s">
        <v>1501</v>
      </c>
      <c r="B1864" s="527" t="s">
        <v>1480</v>
      </c>
    </row>
    <row r="1865" spans="1:2" x14ac:dyDescent="0.2">
      <c r="A1865" s="526" t="s">
        <v>1502</v>
      </c>
      <c r="B1865" s="527" t="s">
        <v>1503</v>
      </c>
    </row>
    <row r="1866" spans="1:2" x14ac:dyDescent="0.2">
      <c r="A1866" s="526" t="s">
        <v>1504</v>
      </c>
      <c r="B1866" s="527" t="s">
        <v>1505</v>
      </c>
    </row>
    <row r="1867" spans="1:2" x14ac:dyDescent="0.2">
      <c r="A1867" s="526" t="s">
        <v>1506</v>
      </c>
      <c r="B1867" s="527" t="s">
        <v>1482</v>
      </c>
    </row>
    <row r="1868" spans="1:2" x14ac:dyDescent="0.2">
      <c r="A1868" s="526" t="s">
        <v>1507</v>
      </c>
      <c r="B1868" s="527" t="s">
        <v>1478</v>
      </c>
    </row>
    <row r="1869" spans="1:2" x14ac:dyDescent="0.2">
      <c r="A1869" s="526" t="s">
        <v>1508</v>
      </c>
      <c r="B1869" s="527" t="s">
        <v>1509</v>
      </c>
    </row>
    <row r="1870" spans="1:2" x14ac:dyDescent="0.2">
      <c r="A1870" s="526" t="s">
        <v>1510</v>
      </c>
      <c r="B1870" s="527" t="s">
        <v>1511</v>
      </c>
    </row>
    <row r="1871" spans="1:2" x14ac:dyDescent="0.2">
      <c r="A1871" s="526" t="s">
        <v>1512</v>
      </c>
      <c r="B1871" s="527" t="s">
        <v>1474</v>
      </c>
    </row>
    <row r="1872" spans="1:2" x14ac:dyDescent="0.2">
      <c r="A1872" s="526" t="s">
        <v>1513</v>
      </c>
      <c r="B1872" s="527" t="s">
        <v>1476</v>
      </c>
    </row>
    <row r="1873" spans="1:2" x14ac:dyDescent="0.2">
      <c r="A1873" s="526" t="s">
        <v>1514</v>
      </c>
      <c r="B1873" s="527" t="s">
        <v>1470</v>
      </c>
    </row>
    <row r="1874" spans="1:2" x14ac:dyDescent="0.2">
      <c r="A1874" s="526" t="s">
        <v>1515</v>
      </c>
      <c r="B1874" s="527" t="s">
        <v>1468</v>
      </c>
    </row>
    <row r="1875" spans="1:2" x14ac:dyDescent="0.2">
      <c r="A1875" s="526" t="s">
        <v>1516</v>
      </c>
      <c r="B1875" s="527" t="s">
        <v>1446</v>
      </c>
    </row>
    <row r="1876" spans="1:2" x14ac:dyDescent="0.2">
      <c r="A1876" s="526" t="s">
        <v>1517</v>
      </c>
      <c r="B1876" s="527" t="s">
        <v>1518</v>
      </c>
    </row>
    <row r="1877" spans="1:2" x14ac:dyDescent="0.2">
      <c r="A1877" s="526" t="s">
        <v>1519</v>
      </c>
      <c r="B1877" s="527" t="s">
        <v>1448</v>
      </c>
    </row>
    <row r="1878" spans="1:2" x14ac:dyDescent="0.2">
      <c r="A1878" s="526" t="s">
        <v>1520</v>
      </c>
      <c r="B1878" s="527" t="s">
        <v>1521</v>
      </c>
    </row>
    <row r="1879" spans="1:2" x14ac:dyDescent="0.2">
      <c r="A1879" s="526" t="s">
        <v>1522</v>
      </c>
      <c r="B1879" s="527" t="s">
        <v>1488</v>
      </c>
    </row>
    <row r="1880" spans="1:2" x14ac:dyDescent="0.2">
      <c r="A1880" s="526" t="s">
        <v>1523</v>
      </c>
      <c r="B1880" s="527" t="s">
        <v>1524</v>
      </c>
    </row>
    <row r="1881" spans="1:2" x14ac:dyDescent="0.2">
      <c r="A1881" s="526" t="s">
        <v>3801</v>
      </c>
      <c r="B1881" s="527" t="s">
        <v>3802</v>
      </c>
    </row>
    <row r="1882" spans="1:2" x14ac:dyDescent="0.2">
      <c r="A1882" s="526" t="s">
        <v>1525</v>
      </c>
      <c r="B1882" s="527" t="s">
        <v>1458</v>
      </c>
    </row>
    <row r="1883" spans="1:2" x14ac:dyDescent="0.2">
      <c r="A1883" s="526" t="s">
        <v>1526</v>
      </c>
      <c r="B1883" s="527" t="s">
        <v>1466</v>
      </c>
    </row>
    <row r="1884" spans="1:2" x14ac:dyDescent="0.2">
      <c r="A1884" s="526" t="s">
        <v>1527</v>
      </c>
      <c r="B1884" s="527" t="s">
        <v>1490</v>
      </c>
    </row>
    <row r="1885" spans="1:2" x14ac:dyDescent="0.2">
      <c r="A1885" s="526" t="s">
        <v>1528</v>
      </c>
      <c r="B1885" s="527" t="s">
        <v>1529</v>
      </c>
    </row>
    <row r="1886" spans="1:2" x14ac:dyDescent="0.2">
      <c r="A1886" s="526" t="s">
        <v>1530</v>
      </c>
      <c r="B1886" s="527" t="s">
        <v>1486</v>
      </c>
    </row>
    <row r="1887" spans="1:2" x14ac:dyDescent="0.2">
      <c r="A1887" s="526" t="s">
        <v>1531</v>
      </c>
      <c r="B1887" s="527" t="s">
        <v>1494</v>
      </c>
    </row>
    <row r="1888" spans="1:2" x14ac:dyDescent="0.2">
      <c r="A1888" s="526" t="s">
        <v>3817</v>
      </c>
      <c r="B1888" s="527" t="s">
        <v>1496</v>
      </c>
    </row>
    <row r="1889" spans="1:2" x14ac:dyDescent="0.2">
      <c r="A1889" s="526" t="s">
        <v>3817</v>
      </c>
      <c r="B1889" s="527" t="s">
        <v>1496</v>
      </c>
    </row>
    <row r="1890" spans="1:2" x14ac:dyDescent="0.2">
      <c r="A1890" s="526" t="s">
        <v>6765</v>
      </c>
      <c r="B1890" s="527" t="s">
        <v>6766</v>
      </c>
    </row>
    <row r="1891" spans="1:2" x14ac:dyDescent="0.2">
      <c r="A1891" s="526" t="s">
        <v>6767</v>
      </c>
      <c r="B1891" s="527" t="s">
        <v>5193</v>
      </c>
    </row>
    <row r="1892" spans="1:2" x14ac:dyDescent="0.2">
      <c r="A1892" s="526" t="s">
        <v>1532</v>
      </c>
      <c r="B1892" s="527" t="s">
        <v>1533</v>
      </c>
    </row>
    <row r="1893" spans="1:2" x14ac:dyDescent="0.2">
      <c r="A1893" s="526" t="s">
        <v>6768</v>
      </c>
      <c r="B1893" s="527" t="s">
        <v>6769</v>
      </c>
    </row>
    <row r="1894" spans="1:2" x14ac:dyDescent="0.2">
      <c r="A1894" s="526" t="s">
        <v>1534</v>
      </c>
      <c r="B1894" s="527" t="s">
        <v>1484</v>
      </c>
    </row>
    <row r="1895" spans="1:2" x14ac:dyDescent="0.2">
      <c r="A1895" s="526" t="s">
        <v>1535</v>
      </c>
      <c r="B1895" s="527" t="s">
        <v>1470</v>
      </c>
    </row>
    <row r="1896" spans="1:2" x14ac:dyDescent="0.2">
      <c r="A1896" s="526" t="s">
        <v>1536</v>
      </c>
      <c r="B1896" s="527" t="s">
        <v>1478</v>
      </c>
    </row>
    <row r="1897" spans="1:2" x14ac:dyDescent="0.2">
      <c r="A1897" s="526" t="s">
        <v>1537</v>
      </c>
      <c r="B1897" s="527" t="s">
        <v>1538</v>
      </c>
    </row>
    <row r="1898" spans="1:2" x14ac:dyDescent="0.2">
      <c r="A1898" s="526" t="s">
        <v>1539</v>
      </c>
      <c r="B1898" s="527" t="s">
        <v>1476</v>
      </c>
    </row>
    <row r="1899" spans="1:2" x14ac:dyDescent="0.2">
      <c r="A1899" s="526" t="s">
        <v>1540</v>
      </c>
      <c r="B1899" s="527" t="s">
        <v>1541</v>
      </c>
    </row>
    <row r="1900" spans="1:2" x14ac:dyDescent="0.2">
      <c r="A1900" s="526" t="s">
        <v>1542</v>
      </c>
      <c r="B1900" s="527" t="s">
        <v>1543</v>
      </c>
    </row>
    <row r="1901" spans="1:2" x14ac:dyDescent="0.2">
      <c r="A1901" s="526" t="s">
        <v>1544</v>
      </c>
      <c r="B1901" s="527" t="s">
        <v>1468</v>
      </c>
    </row>
    <row r="1902" spans="1:2" x14ac:dyDescent="0.2">
      <c r="A1902" s="526" t="s">
        <v>1545</v>
      </c>
      <c r="B1902" s="527" t="s">
        <v>1546</v>
      </c>
    </row>
    <row r="1903" spans="1:2" x14ac:dyDescent="0.2">
      <c r="A1903" s="526" t="s">
        <v>1547</v>
      </c>
      <c r="B1903" s="527" t="s">
        <v>1480</v>
      </c>
    </row>
    <row r="1904" spans="1:2" x14ac:dyDescent="0.2">
      <c r="A1904" s="526" t="s">
        <v>1548</v>
      </c>
      <c r="B1904" s="527" t="s">
        <v>1466</v>
      </c>
    </row>
    <row r="1905" spans="1:2" x14ac:dyDescent="0.2">
      <c r="A1905" s="526" t="s">
        <v>1549</v>
      </c>
      <c r="B1905" s="527" t="s">
        <v>1494</v>
      </c>
    </row>
    <row r="1906" spans="1:2" x14ac:dyDescent="0.2">
      <c r="A1906" s="526" t="s">
        <v>6770</v>
      </c>
      <c r="B1906" s="527" t="s">
        <v>6551</v>
      </c>
    </row>
    <row r="1907" spans="1:2" ht="24" x14ac:dyDescent="0.2">
      <c r="A1907" s="526" t="s">
        <v>6771</v>
      </c>
      <c r="B1907" s="527" t="s">
        <v>6553</v>
      </c>
    </row>
    <row r="1908" spans="1:2" x14ac:dyDescent="0.2">
      <c r="A1908" s="526" t="s">
        <v>6772</v>
      </c>
      <c r="B1908" s="527" t="s">
        <v>6555</v>
      </c>
    </row>
    <row r="1909" spans="1:2" x14ac:dyDescent="0.2">
      <c r="A1909" s="526" t="s">
        <v>6773</v>
      </c>
      <c r="B1909" s="527" t="s">
        <v>6557</v>
      </c>
    </row>
    <row r="1910" spans="1:2" x14ac:dyDescent="0.2">
      <c r="A1910" s="526" t="s">
        <v>6774</v>
      </c>
      <c r="B1910" s="527" t="s">
        <v>6559</v>
      </c>
    </row>
    <row r="1911" spans="1:2" x14ac:dyDescent="0.2">
      <c r="A1911" s="526" t="s">
        <v>6775</v>
      </c>
      <c r="B1911" s="527" t="s">
        <v>6561</v>
      </c>
    </row>
    <row r="1912" spans="1:2" x14ac:dyDescent="0.2">
      <c r="A1912" s="526" t="s">
        <v>6776</v>
      </c>
      <c r="B1912" s="527" t="s">
        <v>6563</v>
      </c>
    </row>
    <row r="1913" spans="1:2" x14ac:dyDescent="0.2">
      <c r="A1913" s="526" t="s">
        <v>6777</v>
      </c>
      <c r="B1913" s="527" t="s">
        <v>6565</v>
      </c>
    </row>
    <row r="1914" spans="1:2" x14ac:dyDescent="0.2">
      <c r="A1914" s="526" t="s">
        <v>6778</v>
      </c>
      <c r="B1914" s="527" t="s">
        <v>6567</v>
      </c>
    </row>
    <row r="1915" spans="1:2" x14ac:dyDescent="0.2">
      <c r="A1915" s="526" t="s">
        <v>6779</v>
      </c>
      <c r="B1915" s="527" t="s">
        <v>6569</v>
      </c>
    </row>
    <row r="1916" spans="1:2" x14ac:dyDescent="0.2">
      <c r="A1916" s="526" t="s">
        <v>6780</v>
      </c>
      <c r="B1916" s="527" t="s">
        <v>6571</v>
      </c>
    </row>
    <row r="1917" spans="1:2" x14ac:dyDescent="0.2">
      <c r="A1917" s="526" t="s">
        <v>6781</v>
      </c>
      <c r="B1917" s="527" t="s">
        <v>6573</v>
      </c>
    </row>
    <row r="1918" spans="1:2" x14ac:dyDescent="0.2">
      <c r="A1918" s="526" t="s">
        <v>6782</v>
      </c>
      <c r="B1918" s="527" t="s">
        <v>6575</v>
      </c>
    </row>
    <row r="1919" spans="1:2" x14ac:dyDescent="0.2">
      <c r="A1919" s="526" t="s">
        <v>6783</v>
      </c>
      <c r="B1919" s="527" t="s">
        <v>6577</v>
      </c>
    </row>
    <row r="1920" spans="1:2" x14ac:dyDescent="0.2">
      <c r="A1920" s="526" t="s">
        <v>6784</v>
      </c>
      <c r="B1920" s="527" t="s">
        <v>6579</v>
      </c>
    </row>
    <row r="1921" spans="1:2" x14ac:dyDescent="0.2">
      <c r="A1921" s="526" t="s">
        <v>6785</v>
      </c>
      <c r="B1921" s="527" t="s">
        <v>6581</v>
      </c>
    </row>
    <row r="1922" spans="1:2" x14ac:dyDescent="0.2">
      <c r="A1922" s="526" t="s">
        <v>6786</v>
      </c>
      <c r="B1922" s="527" t="s">
        <v>6583</v>
      </c>
    </row>
    <row r="1923" spans="1:2" x14ac:dyDescent="0.2">
      <c r="A1923" s="526" t="s">
        <v>6787</v>
      </c>
      <c r="B1923" s="527" t="s">
        <v>6585</v>
      </c>
    </row>
    <row r="1924" spans="1:2" x14ac:dyDescent="0.2">
      <c r="A1924" s="526" t="s">
        <v>6788</v>
      </c>
      <c r="B1924" s="527" t="s">
        <v>6587</v>
      </c>
    </row>
    <row r="1925" spans="1:2" x14ac:dyDescent="0.2">
      <c r="A1925" s="526" t="s">
        <v>6789</v>
      </c>
      <c r="B1925" s="527" t="s">
        <v>6589</v>
      </c>
    </row>
    <row r="1926" spans="1:2" ht="24" x14ac:dyDescent="0.2">
      <c r="A1926" s="526" t="s">
        <v>6790</v>
      </c>
      <c r="B1926" s="527" t="s">
        <v>6591</v>
      </c>
    </row>
    <row r="1927" spans="1:2" ht="24" x14ac:dyDescent="0.2">
      <c r="A1927" s="526" t="s">
        <v>6791</v>
      </c>
      <c r="B1927" s="527" t="s">
        <v>6593</v>
      </c>
    </row>
    <row r="1928" spans="1:2" ht="24" x14ac:dyDescent="0.2">
      <c r="A1928" s="526" t="s">
        <v>6792</v>
      </c>
      <c r="B1928" s="527" t="s">
        <v>6595</v>
      </c>
    </row>
    <row r="1929" spans="1:2" ht="24" x14ac:dyDescent="0.2">
      <c r="A1929" s="526" t="s">
        <v>6793</v>
      </c>
      <c r="B1929" s="527" t="s">
        <v>6597</v>
      </c>
    </row>
    <row r="1930" spans="1:2" ht="24" x14ac:dyDescent="0.2">
      <c r="A1930" s="526" t="s">
        <v>6794</v>
      </c>
      <c r="B1930" s="527" t="s">
        <v>6599</v>
      </c>
    </row>
    <row r="1931" spans="1:2" x14ac:dyDescent="0.2">
      <c r="A1931" s="526" t="s">
        <v>6795</v>
      </c>
      <c r="B1931" s="527" t="s">
        <v>6601</v>
      </c>
    </row>
    <row r="1932" spans="1:2" x14ac:dyDescent="0.2">
      <c r="A1932" s="526" t="s">
        <v>6796</v>
      </c>
      <c r="B1932" s="527" t="s">
        <v>6603</v>
      </c>
    </row>
    <row r="1933" spans="1:2" ht="24" x14ac:dyDescent="0.2">
      <c r="A1933" s="526" t="s">
        <v>6797</v>
      </c>
      <c r="B1933" s="527" t="s">
        <v>6605</v>
      </c>
    </row>
    <row r="1934" spans="1:2" x14ac:dyDescent="0.2">
      <c r="A1934" s="526" t="s">
        <v>6798</v>
      </c>
      <c r="B1934" s="527" t="s">
        <v>6607</v>
      </c>
    </row>
    <row r="1935" spans="1:2" ht="24" x14ac:dyDescent="0.2">
      <c r="A1935" s="526" t="s">
        <v>6799</v>
      </c>
      <c r="B1935" s="527" t="s">
        <v>6609</v>
      </c>
    </row>
    <row r="1936" spans="1:2" ht="24" x14ac:dyDescent="0.2">
      <c r="A1936" s="526" t="s">
        <v>6800</v>
      </c>
      <c r="B1936" s="527" t="s">
        <v>6611</v>
      </c>
    </row>
    <row r="1937" spans="1:2" ht="24" x14ac:dyDescent="0.2">
      <c r="A1937" s="526" t="s">
        <v>6801</v>
      </c>
      <c r="B1937" s="527" t="s">
        <v>6613</v>
      </c>
    </row>
    <row r="1938" spans="1:2" ht="24" x14ac:dyDescent="0.2">
      <c r="A1938" s="526" t="s">
        <v>6802</v>
      </c>
      <c r="B1938" s="527" t="s">
        <v>6615</v>
      </c>
    </row>
    <row r="1939" spans="1:2" ht="24" x14ac:dyDescent="0.2">
      <c r="A1939" s="526" t="s">
        <v>6803</v>
      </c>
      <c r="B1939" s="527" t="s">
        <v>6617</v>
      </c>
    </row>
    <row r="1940" spans="1:2" ht="24" x14ac:dyDescent="0.2">
      <c r="A1940" s="526" t="s">
        <v>6804</v>
      </c>
      <c r="B1940" s="527" t="s">
        <v>6619</v>
      </c>
    </row>
    <row r="1941" spans="1:2" ht="24" x14ac:dyDescent="0.2">
      <c r="A1941" s="526" t="s">
        <v>6805</v>
      </c>
      <c r="B1941" s="527" t="s">
        <v>6621</v>
      </c>
    </row>
    <row r="1942" spans="1:2" x14ac:dyDescent="0.2">
      <c r="A1942" s="526" t="s">
        <v>6806</v>
      </c>
      <c r="B1942" s="527" t="s">
        <v>6748</v>
      </c>
    </row>
    <row r="1943" spans="1:2" x14ac:dyDescent="0.2">
      <c r="A1943" s="526" t="s">
        <v>1550</v>
      </c>
      <c r="B1943" s="527" t="s">
        <v>1551</v>
      </c>
    </row>
    <row r="1944" spans="1:2" x14ac:dyDescent="0.2">
      <c r="A1944" s="526" t="s">
        <v>1552</v>
      </c>
      <c r="B1944" s="527" t="s">
        <v>1553</v>
      </c>
    </row>
    <row r="1945" spans="1:2" x14ac:dyDescent="0.2">
      <c r="A1945" s="526" t="s">
        <v>1554</v>
      </c>
      <c r="B1945" s="527" t="s">
        <v>1555</v>
      </c>
    </row>
    <row r="1946" spans="1:2" x14ac:dyDescent="0.2">
      <c r="A1946" s="526" t="s">
        <v>1556</v>
      </c>
      <c r="B1946" s="527" t="s">
        <v>1557</v>
      </c>
    </row>
    <row r="1947" spans="1:2" x14ac:dyDescent="0.2">
      <c r="A1947" s="526" t="s">
        <v>1558</v>
      </c>
      <c r="B1947" s="527" t="s">
        <v>1559</v>
      </c>
    </row>
    <row r="1948" spans="1:2" x14ac:dyDescent="0.2">
      <c r="A1948" s="526" t="s">
        <v>1560</v>
      </c>
      <c r="B1948" s="527" t="s">
        <v>1561</v>
      </c>
    </row>
    <row r="1949" spans="1:2" x14ac:dyDescent="0.2">
      <c r="A1949" s="526" t="s">
        <v>1562</v>
      </c>
      <c r="B1949" s="527" t="s">
        <v>1563</v>
      </c>
    </row>
    <row r="1950" spans="1:2" x14ac:dyDescent="0.2">
      <c r="A1950" s="526" t="s">
        <v>1564</v>
      </c>
      <c r="B1950" s="527" t="s">
        <v>1565</v>
      </c>
    </row>
    <row r="1951" spans="1:2" x14ac:dyDescent="0.2">
      <c r="A1951" s="526" t="s">
        <v>1566</v>
      </c>
      <c r="B1951" s="527" t="s">
        <v>1567</v>
      </c>
    </row>
    <row r="1952" spans="1:2" x14ac:dyDescent="0.2">
      <c r="A1952" s="526" t="s">
        <v>1568</v>
      </c>
      <c r="B1952" s="527" t="s">
        <v>1569</v>
      </c>
    </row>
    <row r="1953" spans="1:2" x14ac:dyDescent="0.2">
      <c r="A1953" s="526" t="s">
        <v>1570</v>
      </c>
      <c r="B1953" s="527" t="s">
        <v>1571</v>
      </c>
    </row>
    <row r="1954" spans="1:2" x14ac:dyDescent="0.2">
      <c r="A1954" s="526" t="s">
        <v>1572</v>
      </c>
      <c r="B1954" s="527" t="s">
        <v>1573</v>
      </c>
    </row>
    <row r="1955" spans="1:2" x14ac:dyDescent="0.2">
      <c r="A1955" s="526" t="s">
        <v>2315</v>
      </c>
      <c r="B1955" s="527" t="s">
        <v>1577</v>
      </c>
    </row>
    <row r="1956" spans="1:2" ht="24" x14ac:dyDescent="0.2">
      <c r="A1956" s="526" t="s">
        <v>1578</v>
      </c>
      <c r="B1956" s="527" t="s">
        <v>1579</v>
      </c>
    </row>
    <row r="1957" spans="1:2" x14ac:dyDescent="0.2">
      <c r="A1957" s="526" t="s">
        <v>1580</v>
      </c>
      <c r="B1957" s="527" t="s">
        <v>1581</v>
      </c>
    </row>
    <row r="1958" spans="1:2" x14ac:dyDescent="0.2">
      <c r="A1958" s="526" t="s">
        <v>1582</v>
      </c>
      <c r="B1958" s="527" t="s">
        <v>1583</v>
      </c>
    </row>
    <row r="1959" spans="1:2" x14ac:dyDescent="0.2">
      <c r="A1959" s="526" t="s">
        <v>6807</v>
      </c>
      <c r="B1959" s="527" t="s">
        <v>6808</v>
      </c>
    </row>
    <row r="1960" spans="1:2" x14ac:dyDescent="0.2">
      <c r="A1960" s="526" t="s">
        <v>6809</v>
      </c>
      <c r="B1960" s="527" t="s">
        <v>6810</v>
      </c>
    </row>
    <row r="1961" spans="1:2" x14ac:dyDescent="0.2">
      <c r="A1961" s="526" t="s">
        <v>6811</v>
      </c>
      <c r="B1961" s="527" t="s">
        <v>6812</v>
      </c>
    </row>
    <row r="1962" spans="1:2" ht="24" x14ac:dyDescent="0.2">
      <c r="A1962" s="526" t="s">
        <v>6813</v>
      </c>
      <c r="B1962" s="527" t="s">
        <v>6814</v>
      </c>
    </row>
    <row r="1963" spans="1:2" x14ac:dyDescent="0.2">
      <c r="A1963" s="526" t="s">
        <v>6815</v>
      </c>
      <c r="B1963" s="527" t="s">
        <v>6816</v>
      </c>
    </row>
    <row r="1964" spans="1:2" x14ac:dyDescent="0.2">
      <c r="A1964" s="526" t="s">
        <v>6817</v>
      </c>
      <c r="B1964" s="527" t="s">
        <v>6818</v>
      </c>
    </row>
    <row r="1965" spans="1:2" ht="24" x14ac:dyDescent="0.2">
      <c r="A1965" s="526" t="s">
        <v>6819</v>
      </c>
      <c r="B1965" s="527" t="s">
        <v>6820</v>
      </c>
    </row>
    <row r="1966" spans="1:2" ht="24" x14ac:dyDescent="0.2">
      <c r="A1966" s="526" t="s">
        <v>6821</v>
      </c>
      <c r="B1966" s="527" t="s">
        <v>6822</v>
      </c>
    </row>
    <row r="1967" spans="1:2" ht="24" x14ac:dyDescent="0.2">
      <c r="A1967" s="526" t="s">
        <v>6823</v>
      </c>
      <c r="B1967" s="527" t="s">
        <v>6824</v>
      </c>
    </row>
    <row r="1968" spans="1:2" x14ac:dyDescent="0.2">
      <c r="A1968" s="526" t="s">
        <v>6825</v>
      </c>
      <c r="B1968" s="527" t="s">
        <v>6826</v>
      </c>
    </row>
    <row r="1969" spans="1:2" x14ac:dyDescent="0.2">
      <c r="A1969" s="526" t="s">
        <v>1585</v>
      </c>
      <c r="B1969" s="527" t="s">
        <v>1586</v>
      </c>
    </row>
    <row r="1970" spans="1:2" x14ac:dyDescent="0.2">
      <c r="A1970" s="526" t="s">
        <v>2316</v>
      </c>
      <c r="B1970" s="527" t="s">
        <v>2317</v>
      </c>
    </row>
    <row r="1971" spans="1:2" x14ac:dyDescent="0.2">
      <c r="A1971" s="526" t="s">
        <v>1587</v>
      </c>
      <c r="B1971" s="527" t="s">
        <v>1588</v>
      </c>
    </row>
    <row r="1972" spans="1:2" x14ac:dyDescent="0.2">
      <c r="A1972" s="526" t="s">
        <v>1589</v>
      </c>
      <c r="B1972" s="527" t="s">
        <v>1590</v>
      </c>
    </row>
    <row r="1973" spans="1:2" x14ac:dyDescent="0.2">
      <c r="A1973" s="526" t="s">
        <v>1591</v>
      </c>
      <c r="B1973" s="527" t="s">
        <v>1592</v>
      </c>
    </row>
    <row r="1974" spans="1:2" x14ac:dyDescent="0.2">
      <c r="A1974" s="526" t="s">
        <v>1593</v>
      </c>
      <c r="B1974" s="527" t="s">
        <v>1594</v>
      </c>
    </row>
    <row r="1975" spans="1:2" x14ac:dyDescent="0.2">
      <c r="A1975" s="526" t="s">
        <v>1595</v>
      </c>
      <c r="B1975" s="527" t="s">
        <v>1596</v>
      </c>
    </row>
    <row r="1976" spans="1:2" x14ac:dyDescent="0.2">
      <c r="A1976" s="526" t="s">
        <v>1597</v>
      </c>
      <c r="B1976" s="527" t="s">
        <v>1598</v>
      </c>
    </row>
    <row r="1977" spans="1:2" x14ac:dyDescent="0.2">
      <c r="A1977" s="526" t="s">
        <v>1599</v>
      </c>
      <c r="B1977" s="527" t="s">
        <v>1600</v>
      </c>
    </row>
    <row r="1978" spans="1:2" x14ac:dyDescent="0.2">
      <c r="A1978" s="526" t="s">
        <v>1601</v>
      </c>
      <c r="B1978" s="527" t="s">
        <v>1602</v>
      </c>
    </row>
    <row r="1979" spans="1:2" x14ac:dyDescent="0.2">
      <c r="A1979" s="526" t="s">
        <v>1603</v>
      </c>
      <c r="B1979" s="527" t="s">
        <v>1604</v>
      </c>
    </row>
    <row r="1980" spans="1:2" x14ac:dyDescent="0.2">
      <c r="A1980" s="526" t="s">
        <v>1605</v>
      </c>
      <c r="B1980" s="527" t="s">
        <v>1606</v>
      </c>
    </row>
    <row r="1981" spans="1:2" x14ac:dyDescent="0.2">
      <c r="A1981" s="526" t="s">
        <v>1607</v>
      </c>
      <c r="B1981" s="527" t="s">
        <v>1608</v>
      </c>
    </row>
    <row r="1982" spans="1:2" x14ac:dyDescent="0.2">
      <c r="A1982" s="526" t="s">
        <v>1609</v>
      </c>
      <c r="B1982" s="527" t="s">
        <v>1610</v>
      </c>
    </row>
    <row r="1983" spans="1:2" x14ac:dyDescent="0.2">
      <c r="A1983" s="526" t="s">
        <v>1611</v>
      </c>
      <c r="B1983" s="527" t="s">
        <v>1612</v>
      </c>
    </row>
    <row r="1984" spans="1:2" x14ac:dyDescent="0.2">
      <c r="A1984" s="526" t="s">
        <v>1613</v>
      </c>
      <c r="B1984" s="527" t="s">
        <v>1614</v>
      </c>
    </row>
    <row r="1985" spans="1:2" x14ac:dyDescent="0.2">
      <c r="A1985" s="526" t="s">
        <v>1615</v>
      </c>
      <c r="B1985" s="527" t="s">
        <v>1616</v>
      </c>
    </row>
    <row r="1986" spans="1:2" x14ac:dyDescent="0.2">
      <c r="A1986" s="526" t="s">
        <v>1617</v>
      </c>
      <c r="B1986" s="527" t="s">
        <v>1618</v>
      </c>
    </row>
    <row r="1987" spans="1:2" x14ac:dyDescent="0.2">
      <c r="A1987" s="526" t="s">
        <v>1619</v>
      </c>
      <c r="B1987" s="527" t="s">
        <v>1620</v>
      </c>
    </row>
    <row r="1988" spans="1:2" x14ac:dyDescent="0.2">
      <c r="A1988" s="526" t="s">
        <v>1621</v>
      </c>
      <c r="B1988" s="527" t="s">
        <v>1622</v>
      </c>
    </row>
    <row r="1989" spans="1:2" x14ac:dyDescent="0.2">
      <c r="A1989" s="526" t="s">
        <v>1623</v>
      </c>
      <c r="B1989" s="527" t="s">
        <v>1624</v>
      </c>
    </row>
    <row r="1990" spans="1:2" x14ac:dyDescent="0.2">
      <c r="A1990" s="526" t="s">
        <v>1625</v>
      </c>
      <c r="B1990" s="527" t="s">
        <v>1626</v>
      </c>
    </row>
    <row r="1991" spans="1:2" x14ac:dyDescent="0.2">
      <c r="A1991" s="526" t="s">
        <v>1627</v>
      </c>
      <c r="B1991" s="527" t="s">
        <v>1628</v>
      </c>
    </row>
    <row r="1992" spans="1:2" x14ac:dyDescent="0.2">
      <c r="A1992" s="526" t="s">
        <v>1629</v>
      </c>
      <c r="B1992" s="527" t="s">
        <v>1630</v>
      </c>
    </row>
    <row r="1993" spans="1:2" x14ac:dyDescent="0.2">
      <c r="A1993" s="526" t="s">
        <v>1631</v>
      </c>
      <c r="B1993" s="527" t="s">
        <v>1632</v>
      </c>
    </row>
    <row r="1994" spans="1:2" x14ac:dyDescent="0.2">
      <c r="A1994" s="526" t="s">
        <v>1633</v>
      </c>
      <c r="B1994" s="527" t="s">
        <v>1634</v>
      </c>
    </row>
    <row r="1995" spans="1:2" x14ac:dyDescent="0.2">
      <c r="A1995" s="526" t="s">
        <v>1635</v>
      </c>
      <c r="B1995" s="527" t="s">
        <v>1636</v>
      </c>
    </row>
    <row r="1996" spans="1:2" x14ac:dyDescent="0.2">
      <c r="A1996" s="526" t="s">
        <v>1637</v>
      </c>
      <c r="B1996" s="527" t="s">
        <v>1638</v>
      </c>
    </row>
    <row r="1997" spans="1:2" x14ac:dyDescent="0.2">
      <c r="A1997" s="526" t="s">
        <v>1639</v>
      </c>
      <c r="B1997" s="527" t="s">
        <v>1640</v>
      </c>
    </row>
    <row r="1998" spans="1:2" x14ac:dyDescent="0.2">
      <c r="A1998" s="526" t="s">
        <v>1641</v>
      </c>
      <c r="B1998" s="527" t="s">
        <v>1642</v>
      </c>
    </row>
    <row r="1999" spans="1:2" x14ac:dyDescent="0.2">
      <c r="A1999" s="526" t="s">
        <v>1643</v>
      </c>
      <c r="B1999" s="527" t="s">
        <v>1644</v>
      </c>
    </row>
    <row r="2000" spans="1:2" x14ac:dyDescent="0.2">
      <c r="A2000" s="526" t="s">
        <v>1645</v>
      </c>
      <c r="B2000" s="527" t="s">
        <v>1646</v>
      </c>
    </row>
    <row r="2001" spans="1:2" x14ac:dyDescent="0.2">
      <c r="A2001" s="526" t="s">
        <v>1647</v>
      </c>
      <c r="B2001" s="527" t="s">
        <v>1648</v>
      </c>
    </row>
    <row r="2002" spans="1:2" x14ac:dyDescent="0.2">
      <c r="A2002" s="526" t="s">
        <v>1649</v>
      </c>
      <c r="B2002" s="527" t="s">
        <v>1650</v>
      </c>
    </row>
    <row r="2003" spans="1:2" x14ac:dyDescent="0.2">
      <c r="A2003" s="526" t="s">
        <v>1651</v>
      </c>
      <c r="B2003" s="527" t="s">
        <v>1652</v>
      </c>
    </row>
    <row r="2004" spans="1:2" ht="24" x14ac:dyDescent="0.2">
      <c r="A2004" s="526" t="s">
        <v>1653</v>
      </c>
      <c r="B2004" s="527" t="s">
        <v>1654</v>
      </c>
    </row>
    <row r="2005" spans="1:2" ht="24" x14ac:dyDescent="0.2">
      <c r="A2005" s="526" t="s">
        <v>1655</v>
      </c>
      <c r="B2005" s="527" t="s">
        <v>1656</v>
      </c>
    </row>
    <row r="2006" spans="1:2" ht="24" x14ac:dyDescent="0.2">
      <c r="A2006" s="526" t="s">
        <v>1657</v>
      </c>
      <c r="B2006" s="527" t="s">
        <v>1658</v>
      </c>
    </row>
    <row r="2007" spans="1:2" x14ac:dyDescent="0.2">
      <c r="A2007" s="526" t="s">
        <v>1659</v>
      </c>
      <c r="B2007" s="527" t="s">
        <v>1660</v>
      </c>
    </row>
    <row r="2008" spans="1:2" ht="24" x14ac:dyDescent="0.2">
      <c r="A2008" s="526" t="s">
        <v>1661</v>
      </c>
      <c r="B2008" s="527" t="s">
        <v>1662</v>
      </c>
    </row>
    <row r="2009" spans="1:2" x14ac:dyDescent="0.2">
      <c r="A2009" s="526" t="s">
        <v>1663</v>
      </c>
      <c r="B2009" s="527" t="s">
        <v>1664</v>
      </c>
    </row>
    <row r="2010" spans="1:2" x14ac:dyDescent="0.2">
      <c r="A2010" s="526" t="s">
        <v>1665</v>
      </c>
      <c r="B2010" s="527" t="s">
        <v>1666</v>
      </c>
    </row>
    <row r="2011" spans="1:2" ht="24" x14ac:dyDescent="0.2">
      <c r="A2011" s="526" t="s">
        <v>1667</v>
      </c>
      <c r="B2011" s="527" t="s">
        <v>1668</v>
      </c>
    </row>
    <row r="2012" spans="1:2" x14ac:dyDescent="0.2">
      <c r="A2012" s="526" t="s">
        <v>1669</v>
      </c>
      <c r="B2012" s="527" t="s">
        <v>1670</v>
      </c>
    </row>
    <row r="2013" spans="1:2" x14ac:dyDescent="0.2">
      <c r="A2013" s="526" t="s">
        <v>1671</v>
      </c>
      <c r="B2013" s="527" t="s">
        <v>1672</v>
      </c>
    </row>
    <row r="2014" spans="1:2" x14ac:dyDescent="0.2">
      <c r="A2014" s="526" t="s">
        <v>1673</v>
      </c>
      <c r="B2014" s="527" t="s">
        <v>1674</v>
      </c>
    </row>
    <row r="2015" spans="1:2" x14ac:dyDescent="0.2">
      <c r="A2015" s="526" t="s">
        <v>1675</v>
      </c>
      <c r="B2015" s="527" t="s">
        <v>1676</v>
      </c>
    </row>
    <row r="2016" spans="1:2" ht="24" x14ac:dyDescent="0.2">
      <c r="A2016" s="526" t="s">
        <v>1677</v>
      </c>
      <c r="B2016" s="527" t="s">
        <v>1678</v>
      </c>
    </row>
    <row r="2017" spans="1:2" x14ac:dyDescent="0.2">
      <c r="A2017" s="526" t="s">
        <v>1679</v>
      </c>
      <c r="B2017" s="527" t="s">
        <v>1680</v>
      </c>
    </row>
    <row r="2018" spans="1:2" x14ac:dyDescent="0.2">
      <c r="A2018" s="526" t="s">
        <v>1681</v>
      </c>
      <c r="B2018" s="527" t="s">
        <v>1682</v>
      </c>
    </row>
    <row r="2019" spans="1:2" x14ac:dyDescent="0.2">
      <c r="A2019" s="526" t="s">
        <v>1683</v>
      </c>
      <c r="B2019" s="527" t="s">
        <v>1684</v>
      </c>
    </row>
    <row r="2020" spans="1:2" x14ac:dyDescent="0.2">
      <c r="A2020" s="526" t="s">
        <v>1685</v>
      </c>
      <c r="B2020" s="527" t="s">
        <v>1686</v>
      </c>
    </row>
    <row r="2021" spans="1:2" ht="24" x14ac:dyDescent="0.2">
      <c r="A2021" s="526" t="s">
        <v>1687</v>
      </c>
      <c r="B2021" s="527" t="s">
        <v>1688</v>
      </c>
    </row>
    <row r="2022" spans="1:2" ht="24" x14ac:dyDescent="0.2">
      <c r="A2022" s="526" t="s">
        <v>1689</v>
      </c>
      <c r="B2022" s="527" t="s">
        <v>1690</v>
      </c>
    </row>
    <row r="2023" spans="1:2" x14ac:dyDescent="0.2">
      <c r="A2023" s="526" t="s">
        <v>1691</v>
      </c>
      <c r="B2023" s="527" t="s">
        <v>1692</v>
      </c>
    </row>
    <row r="2024" spans="1:2" x14ac:dyDescent="0.2">
      <c r="A2024" s="526" t="s">
        <v>1693</v>
      </c>
      <c r="B2024" s="527" t="s">
        <v>1694</v>
      </c>
    </row>
    <row r="2025" spans="1:2" x14ac:dyDescent="0.2">
      <c r="A2025" s="526" t="s">
        <v>1695</v>
      </c>
      <c r="B2025" s="527" t="s">
        <v>1696</v>
      </c>
    </row>
    <row r="2026" spans="1:2" x14ac:dyDescent="0.2">
      <c r="A2026" s="526" t="s">
        <v>1697</v>
      </c>
      <c r="B2026" s="527" t="s">
        <v>1698</v>
      </c>
    </row>
    <row r="2027" spans="1:2" x14ac:dyDescent="0.2">
      <c r="A2027" s="526" t="s">
        <v>1699</v>
      </c>
      <c r="B2027" s="527" t="s">
        <v>1700</v>
      </c>
    </row>
    <row r="2028" spans="1:2" x14ac:dyDescent="0.2">
      <c r="A2028" s="526" t="s">
        <v>1701</v>
      </c>
      <c r="B2028" s="527" t="s">
        <v>1702</v>
      </c>
    </row>
    <row r="2029" spans="1:2" x14ac:dyDescent="0.2">
      <c r="A2029" s="526" t="s">
        <v>1703</v>
      </c>
      <c r="B2029" s="527" t="s">
        <v>1704</v>
      </c>
    </row>
    <row r="2030" spans="1:2" x14ac:dyDescent="0.2">
      <c r="A2030" s="526" t="s">
        <v>1705</v>
      </c>
      <c r="B2030" s="527" t="s">
        <v>1706</v>
      </c>
    </row>
    <row r="2031" spans="1:2" x14ac:dyDescent="0.2">
      <c r="A2031" s="526" t="s">
        <v>1707</v>
      </c>
      <c r="B2031" s="527" t="s">
        <v>1708</v>
      </c>
    </row>
    <row r="2032" spans="1:2" x14ac:dyDescent="0.2">
      <c r="A2032" s="526" t="s">
        <v>1709</v>
      </c>
      <c r="B2032" s="527" t="s">
        <v>1710</v>
      </c>
    </row>
    <row r="2033" spans="1:2" x14ac:dyDescent="0.2">
      <c r="A2033" s="526" t="s">
        <v>1711</v>
      </c>
      <c r="B2033" s="527" t="s">
        <v>1712</v>
      </c>
    </row>
    <row r="2034" spans="1:2" x14ac:dyDescent="0.2">
      <c r="A2034" s="526" t="s">
        <v>1713</v>
      </c>
      <c r="B2034" s="527" t="s">
        <v>1714</v>
      </c>
    </row>
    <row r="2035" spans="1:2" x14ac:dyDescent="0.2">
      <c r="A2035" s="526" t="s">
        <v>1715</v>
      </c>
      <c r="B2035" s="527" t="s">
        <v>1716</v>
      </c>
    </row>
    <row r="2036" spans="1:2" x14ac:dyDescent="0.2">
      <c r="A2036" s="526" t="s">
        <v>1717</v>
      </c>
      <c r="B2036" s="527" t="s">
        <v>1718</v>
      </c>
    </row>
    <row r="2037" spans="1:2" x14ac:dyDescent="0.2">
      <c r="A2037" s="526" t="s">
        <v>1719</v>
      </c>
      <c r="B2037" s="527" t="s">
        <v>1720</v>
      </c>
    </row>
    <row r="2038" spans="1:2" x14ac:dyDescent="0.2">
      <c r="A2038" s="526" t="s">
        <v>1721</v>
      </c>
      <c r="B2038" s="527" t="s">
        <v>1722</v>
      </c>
    </row>
    <row r="2039" spans="1:2" x14ac:dyDescent="0.2">
      <c r="A2039" s="526" t="s">
        <v>1723</v>
      </c>
      <c r="B2039" s="527" t="s">
        <v>1724</v>
      </c>
    </row>
    <row r="2040" spans="1:2" x14ac:dyDescent="0.2">
      <c r="A2040" s="526" t="s">
        <v>1725</v>
      </c>
      <c r="B2040" s="527" t="s">
        <v>1726</v>
      </c>
    </row>
    <row r="2041" spans="1:2" x14ac:dyDescent="0.2">
      <c r="A2041" s="526" t="s">
        <v>1727</v>
      </c>
      <c r="B2041" s="527" t="s">
        <v>1728</v>
      </c>
    </row>
    <row r="2042" spans="1:2" x14ac:dyDescent="0.2">
      <c r="A2042" s="526" t="s">
        <v>1729</v>
      </c>
      <c r="B2042" s="527" t="s">
        <v>1730</v>
      </c>
    </row>
    <row r="2043" spans="1:2" x14ac:dyDescent="0.2">
      <c r="A2043" s="526" t="s">
        <v>1731</v>
      </c>
      <c r="B2043" s="527" t="s">
        <v>1732</v>
      </c>
    </row>
    <row r="2044" spans="1:2" x14ac:dyDescent="0.2">
      <c r="A2044" s="526" t="s">
        <v>1733</v>
      </c>
      <c r="B2044" s="527" t="s">
        <v>1734</v>
      </c>
    </row>
    <row r="2045" spans="1:2" x14ac:dyDescent="0.2">
      <c r="A2045" s="526" t="s">
        <v>1735</v>
      </c>
      <c r="B2045" s="527" t="s">
        <v>1736</v>
      </c>
    </row>
    <row r="2046" spans="1:2" x14ac:dyDescent="0.2">
      <c r="A2046" s="526" t="s">
        <v>1737</v>
      </c>
      <c r="B2046" s="527" t="s">
        <v>1738</v>
      </c>
    </row>
    <row r="2047" spans="1:2" x14ac:dyDescent="0.2">
      <c r="A2047" s="526" t="s">
        <v>1739</v>
      </c>
      <c r="B2047" s="527" t="s">
        <v>1740</v>
      </c>
    </row>
    <row r="2048" spans="1:2" x14ac:dyDescent="0.2">
      <c r="A2048" s="526" t="s">
        <v>1741</v>
      </c>
      <c r="B2048" s="527" t="s">
        <v>1742</v>
      </c>
    </row>
    <row r="2049" spans="1:2" x14ac:dyDescent="0.2">
      <c r="A2049" s="526" t="s">
        <v>1743</v>
      </c>
      <c r="B2049" s="527" t="s">
        <v>1744</v>
      </c>
    </row>
    <row r="2050" spans="1:2" x14ac:dyDescent="0.2">
      <c r="A2050" s="526" t="s">
        <v>1745</v>
      </c>
      <c r="B2050" s="527" t="s">
        <v>1746</v>
      </c>
    </row>
    <row r="2051" spans="1:2" x14ac:dyDescent="0.2">
      <c r="A2051" s="526" t="s">
        <v>1747</v>
      </c>
      <c r="B2051" s="527" t="s">
        <v>1748</v>
      </c>
    </row>
    <row r="2052" spans="1:2" x14ac:dyDescent="0.2">
      <c r="A2052" s="526" t="s">
        <v>1749</v>
      </c>
      <c r="B2052" s="527" t="s">
        <v>1750</v>
      </c>
    </row>
    <row r="2053" spans="1:2" x14ac:dyDescent="0.2">
      <c r="A2053" s="526" t="s">
        <v>1751</v>
      </c>
      <c r="B2053" s="527" t="s">
        <v>1752</v>
      </c>
    </row>
    <row r="2054" spans="1:2" x14ac:dyDescent="0.2">
      <c r="A2054" s="526" t="s">
        <v>1753</v>
      </c>
      <c r="B2054" s="527" t="s">
        <v>1754</v>
      </c>
    </row>
    <row r="2055" spans="1:2" x14ac:dyDescent="0.2">
      <c r="A2055" s="526" t="s">
        <v>1755</v>
      </c>
      <c r="B2055" s="527" t="s">
        <v>1756</v>
      </c>
    </row>
    <row r="2056" spans="1:2" x14ac:dyDescent="0.2">
      <c r="A2056" s="526" t="s">
        <v>1757</v>
      </c>
      <c r="B2056" s="527" t="s">
        <v>1758</v>
      </c>
    </row>
    <row r="2057" spans="1:2" x14ac:dyDescent="0.2">
      <c r="A2057" s="526" t="s">
        <v>1759</v>
      </c>
      <c r="B2057" s="527" t="s">
        <v>1760</v>
      </c>
    </row>
    <row r="2058" spans="1:2" x14ac:dyDescent="0.2">
      <c r="A2058" s="526" t="s">
        <v>1761</v>
      </c>
      <c r="B2058" s="527" t="s">
        <v>1762</v>
      </c>
    </row>
    <row r="2059" spans="1:2" x14ac:dyDescent="0.2">
      <c r="A2059" s="526" t="s">
        <v>1763</v>
      </c>
      <c r="B2059" s="527" t="s">
        <v>1764</v>
      </c>
    </row>
    <row r="2060" spans="1:2" x14ac:dyDescent="0.2">
      <c r="A2060" s="526" t="s">
        <v>1765</v>
      </c>
      <c r="B2060" s="527" t="s">
        <v>1766</v>
      </c>
    </row>
    <row r="2061" spans="1:2" x14ac:dyDescent="0.2">
      <c r="A2061" s="526" t="s">
        <v>1767</v>
      </c>
      <c r="B2061" s="527" t="s">
        <v>1768</v>
      </c>
    </row>
    <row r="2062" spans="1:2" x14ac:dyDescent="0.2">
      <c r="A2062" s="526" t="s">
        <v>1769</v>
      </c>
      <c r="B2062" s="527" t="s">
        <v>1770</v>
      </c>
    </row>
    <row r="2063" spans="1:2" x14ac:dyDescent="0.2">
      <c r="A2063" s="526" t="s">
        <v>1771</v>
      </c>
      <c r="B2063" s="527" t="s">
        <v>1772</v>
      </c>
    </row>
    <row r="2064" spans="1:2" x14ac:dyDescent="0.2">
      <c r="A2064" s="526" t="s">
        <v>1773</v>
      </c>
      <c r="B2064" s="527" t="s">
        <v>1774</v>
      </c>
    </row>
    <row r="2065" spans="1:2" x14ac:dyDescent="0.2">
      <c r="A2065" s="526" t="s">
        <v>1775</v>
      </c>
      <c r="B2065" s="527" t="s">
        <v>1776</v>
      </c>
    </row>
    <row r="2066" spans="1:2" x14ac:dyDescent="0.2">
      <c r="A2066" s="526" t="s">
        <v>1777</v>
      </c>
      <c r="B2066" s="527" t="s">
        <v>1778</v>
      </c>
    </row>
    <row r="2067" spans="1:2" x14ac:dyDescent="0.2">
      <c r="A2067" s="526" t="s">
        <v>1779</v>
      </c>
      <c r="B2067" s="527" t="s">
        <v>1780</v>
      </c>
    </row>
    <row r="2068" spans="1:2" x14ac:dyDescent="0.2">
      <c r="A2068" s="526" t="s">
        <v>2320</v>
      </c>
      <c r="B2068" s="527" t="s">
        <v>2321</v>
      </c>
    </row>
    <row r="2069" spans="1:2" ht="24" x14ac:dyDescent="0.2">
      <c r="A2069" s="526" t="s">
        <v>1781</v>
      </c>
      <c r="B2069" s="527" t="s">
        <v>1782</v>
      </c>
    </row>
    <row r="2070" spans="1:2" ht="24" x14ac:dyDescent="0.2">
      <c r="A2070" s="526" t="s">
        <v>1783</v>
      </c>
      <c r="B2070" s="527" t="s">
        <v>1784</v>
      </c>
    </row>
    <row r="2071" spans="1:2" x14ac:dyDescent="0.2">
      <c r="A2071" s="526" t="s">
        <v>1785</v>
      </c>
      <c r="B2071" s="527" t="s">
        <v>1786</v>
      </c>
    </row>
    <row r="2072" spans="1:2" ht="24" x14ac:dyDescent="0.2">
      <c r="A2072" s="526" t="s">
        <v>1787</v>
      </c>
      <c r="B2072" s="527" t="s">
        <v>1788</v>
      </c>
    </row>
    <row r="2073" spans="1:2" x14ac:dyDescent="0.2">
      <c r="A2073" s="526" t="s">
        <v>1789</v>
      </c>
      <c r="B2073" s="527" t="s">
        <v>1790</v>
      </c>
    </row>
    <row r="2074" spans="1:2" x14ac:dyDescent="0.2">
      <c r="A2074" s="526" t="s">
        <v>1791</v>
      </c>
      <c r="B2074" s="527" t="s">
        <v>1792</v>
      </c>
    </row>
    <row r="2075" spans="1:2" x14ac:dyDescent="0.2">
      <c r="A2075" s="526" t="s">
        <v>1793</v>
      </c>
      <c r="B2075" s="527" t="s">
        <v>1794</v>
      </c>
    </row>
    <row r="2076" spans="1:2" ht="24" x14ac:dyDescent="0.2">
      <c r="A2076" s="526" t="s">
        <v>1795</v>
      </c>
      <c r="B2076" s="527" t="s">
        <v>1796</v>
      </c>
    </row>
    <row r="2077" spans="1:2" ht="24" x14ac:dyDescent="0.2">
      <c r="A2077" s="526" t="s">
        <v>1797</v>
      </c>
      <c r="B2077" s="527" t="s">
        <v>1798</v>
      </c>
    </row>
    <row r="2078" spans="1:2" x14ac:dyDescent="0.2">
      <c r="A2078" s="526" t="s">
        <v>1799</v>
      </c>
      <c r="B2078" s="527" t="s">
        <v>1800</v>
      </c>
    </row>
    <row r="2079" spans="1:2" x14ac:dyDescent="0.2">
      <c r="A2079" s="526" t="s">
        <v>1801</v>
      </c>
      <c r="B2079" s="527" t="s">
        <v>1802</v>
      </c>
    </row>
    <row r="2080" spans="1:2" x14ac:dyDescent="0.2">
      <c r="A2080" s="526" t="s">
        <v>1803</v>
      </c>
      <c r="B2080" s="527" t="s">
        <v>1804</v>
      </c>
    </row>
    <row r="2081" spans="1:2" ht="24" x14ac:dyDescent="0.2">
      <c r="A2081" s="526" t="s">
        <v>1805</v>
      </c>
      <c r="B2081" s="527" t="s">
        <v>1806</v>
      </c>
    </row>
    <row r="2082" spans="1:2" ht="24" x14ac:dyDescent="0.2">
      <c r="A2082" s="526" t="s">
        <v>1809</v>
      </c>
      <c r="B2082" s="527" t="s">
        <v>1810</v>
      </c>
    </row>
    <row r="2083" spans="1:2" x14ac:dyDescent="0.2">
      <c r="A2083" s="526" t="s">
        <v>1811</v>
      </c>
      <c r="B2083" s="527" t="s">
        <v>1812</v>
      </c>
    </row>
    <row r="2084" spans="1:2" ht="24" x14ac:dyDescent="0.2">
      <c r="A2084" s="526" t="s">
        <v>1813</v>
      </c>
      <c r="B2084" s="527" t="s">
        <v>1814</v>
      </c>
    </row>
    <row r="2085" spans="1:2" x14ac:dyDescent="0.2">
      <c r="A2085" s="526" t="s">
        <v>1815</v>
      </c>
      <c r="B2085" s="527" t="s">
        <v>1816</v>
      </c>
    </row>
    <row r="2086" spans="1:2" ht="24" x14ac:dyDescent="0.2">
      <c r="A2086" s="526" t="s">
        <v>1817</v>
      </c>
      <c r="B2086" s="527" t="s">
        <v>1818</v>
      </c>
    </row>
    <row r="2087" spans="1:2" ht="24" x14ac:dyDescent="0.2">
      <c r="A2087" s="526" t="s">
        <v>1819</v>
      </c>
      <c r="B2087" s="527" t="s">
        <v>1820</v>
      </c>
    </row>
    <row r="2088" spans="1:2" x14ac:dyDescent="0.2">
      <c r="A2088" s="526" t="s">
        <v>1821</v>
      </c>
      <c r="B2088" s="527" t="s">
        <v>1822</v>
      </c>
    </row>
    <row r="2089" spans="1:2" x14ac:dyDescent="0.2">
      <c r="A2089" s="526" t="s">
        <v>1823</v>
      </c>
      <c r="B2089" s="527" t="s">
        <v>1824</v>
      </c>
    </row>
    <row r="2090" spans="1:2" ht="24" x14ac:dyDescent="0.2">
      <c r="A2090" s="526" t="s">
        <v>1825</v>
      </c>
      <c r="B2090" s="527" t="s">
        <v>1826</v>
      </c>
    </row>
    <row r="2091" spans="1:2" ht="24" x14ac:dyDescent="0.2">
      <c r="A2091" s="526" t="s">
        <v>1827</v>
      </c>
      <c r="B2091" s="527" t="s">
        <v>1828</v>
      </c>
    </row>
    <row r="2092" spans="1:2" ht="24" x14ac:dyDescent="0.2">
      <c r="A2092" s="526" t="s">
        <v>1829</v>
      </c>
      <c r="B2092" s="527" t="s">
        <v>1830</v>
      </c>
    </row>
    <row r="2093" spans="1:2" ht="24" x14ac:dyDescent="0.2">
      <c r="A2093" s="526" t="s">
        <v>1831</v>
      </c>
      <c r="B2093" s="527" t="s">
        <v>1832</v>
      </c>
    </row>
    <row r="2094" spans="1:2" ht="24" x14ac:dyDescent="0.2">
      <c r="A2094" s="526" t="s">
        <v>1833</v>
      </c>
      <c r="B2094" s="527" t="s">
        <v>1834</v>
      </c>
    </row>
    <row r="2095" spans="1:2" ht="24" x14ac:dyDescent="0.2">
      <c r="A2095" s="526" t="s">
        <v>1835</v>
      </c>
      <c r="B2095" s="527" t="s">
        <v>1836</v>
      </c>
    </row>
    <row r="2096" spans="1:2" x14ac:dyDescent="0.2">
      <c r="A2096" s="526" t="s">
        <v>1837</v>
      </c>
      <c r="B2096" s="527" t="s">
        <v>1838</v>
      </c>
    </row>
    <row r="2097" spans="1:2" x14ac:dyDescent="0.2">
      <c r="A2097" s="526" t="s">
        <v>1839</v>
      </c>
      <c r="B2097" s="527" t="s">
        <v>1840</v>
      </c>
    </row>
    <row r="2098" spans="1:2" ht="24" x14ac:dyDescent="0.2">
      <c r="A2098" s="526" t="s">
        <v>1841</v>
      </c>
      <c r="B2098" s="527" t="s">
        <v>1842</v>
      </c>
    </row>
    <row r="2099" spans="1:2" x14ac:dyDescent="0.2">
      <c r="A2099" s="526" t="s">
        <v>1843</v>
      </c>
      <c r="B2099" s="527" t="s">
        <v>1844</v>
      </c>
    </row>
    <row r="2100" spans="1:2" ht="24" x14ac:dyDescent="0.2">
      <c r="A2100" s="526" t="s">
        <v>1845</v>
      </c>
      <c r="B2100" s="527" t="s">
        <v>1846</v>
      </c>
    </row>
    <row r="2101" spans="1:2" x14ac:dyDescent="0.2">
      <c r="A2101" s="526" t="s">
        <v>1847</v>
      </c>
      <c r="B2101" s="527" t="s">
        <v>1848</v>
      </c>
    </row>
    <row r="2102" spans="1:2" x14ac:dyDescent="0.2">
      <c r="A2102" s="526" t="s">
        <v>1849</v>
      </c>
      <c r="B2102" s="527" t="s">
        <v>1850</v>
      </c>
    </row>
    <row r="2103" spans="1:2" x14ac:dyDescent="0.2">
      <c r="A2103" s="526" t="s">
        <v>1851</v>
      </c>
      <c r="B2103" s="527" t="s">
        <v>1852</v>
      </c>
    </row>
    <row r="2104" spans="1:2" x14ac:dyDescent="0.2">
      <c r="A2104" s="526" t="s">
        <v>1853</v>
      </c>
      <c r="B2104" s="527" t="s">
        <v>1854</v>
      </c>
    </row>
    <row r="2105" spans="1:2" x14ac:dyDescent="0.2">
      <c r="A2105" s="526" t="s">
        <v>1855</v>
      </c>
      <c r="B2105" s="527" t="s">
        <v>1856</v>
      </c>
    </row>
    <row r="2106" spans="1:2" x14ac:dyDescent="0.2">
      <c r="A2106" s="526" t="s">
        <v>1857</v>
      </c>
      <c r="B2106" s="527" t="s">
        <v>1858</v>
      </c>
    </row>
    <row r="2107" spans="1:2" x14ac:dyDescent="0.2">
      <c r="A2107" s="526" t="s">
        <v>1859</v>
      </c>
      <c r="B2107" s="527" t="s">
        <v>1860</v>
      </c>
    </row>
    <row r="2108" spans="1:2" x14ac:dyDescent="0.2">
      <c r="A2108" s="526" t="s">
        <v>1861</v>
      </c>
      <c r="B2108" s="527" t="s">
        <v>1862</v>
      </c>
    </row>
    <row r="2109" spans="1:2" x14ac:dyDescent="0.2">
      <c r="A2109" s="526" t="s">
        <v>1863</v>
      </c>
      <c r="B2109" s="527" t="s">
        <v>1864</v>
      </c>
    </row>
    <row r="2110" spans="1:2" x14ac:dyDescent="0.2">
      <c r="A2110" s="526" t="s">
        <v>1865</v>
      </c>
      <c r="B2110" s="527" t="s">
        <v>1866</v>
      </c>
    </row>
    <row r="2111" spans="1:2" x14ac:dyDescent="0.2">
      <c r="A2111" s="526" t="s">
        <v>1867</v>
      </c>
      <c r="B2111" s="527" t="s">
        <v>1868</v>
      </c>
    </row>
    <row r="2112" spans="1:2" x14ac:dyDescent="0.2">
      <c r="A2112" s="526" t="s">
        <v>1869</v>
      </c>
      <c r="B2112" s="527" t="s">
        <v>1870</v>
      </c>
    </row>
    <row r="2113" spans="1:2" x14ac:dyDescent="0.2">
      <c r="A2113" s="526" t="s">
        <v>1871</v>
      </c>
      <c r="B2113" s="527" t="s">
        <v>1872</v>
      </c>
    </row>
    <row r="2114" spans="1:2" x14ac:dyDescent="0.2">
      <c r="A2114" s="526" t="s">
        <v>1873</v>
      </c>
      <c r="B2114" s="527" t="s">
        <v>1874</v>
      </c>
    </row>
    <row r="2115" spans="1:2" x14ac:dyDescent="0.2">
      <c r="A2115" s="526" t="s">
        <v>1875</v>
      </c>
      <c r="B2115" s="527" t="s">
        <v>1876</v>
      </c>
    </row>
    <row r="2116" spans="1:2" x14ac:dyDescent="0.2">
      <c r="A2116" s="526" t="s">
        <v>1877</v>
      </c>
      <c r="B2116" s="527" t="s">
        <v>1878</v>
      </c>
    </row>
    <row r="2117" spans="1:2" x14ac:dyDescent="0.2">
      <c r="A2117" s="526" t="s">
        <v>1879</v>
      </c>
      <c r="B2117" s="527" t="s">
        <v>1880</v>
      </c>
    </row>
    <row r="2118" spans="1:2" x14ac:dyDescent="0.2">
      <c r="A2118" s="526" t="s">
        <v>1881</v>
      </c>
      <c r="B2118" s="527" t="s">
        <v>1882</v>
      </c>
    </row>
    <row r="2119" spans="1:2" x14ac:dyDescent="0.2">
      <c r="A2119" s="526" t="s">
        <v>1883</v>
      </c>
      <c r="B2119" s="527" t="s">
        <v>1884</v>
      </c>
    </row>
    <row r="2120" spans="1:2" x14ac:dyDescent="0.2">
      <c r="A2120" s="526" t="s">
        <v>1885</v>
      </c>
      <c r="B2120" s="527" t="s">
        <v>1886</v>
      </c>
    </row>
    <row r="2121" spans="1:2" x14ac:dyDescent="0.2">
      <c r="A2121" s="526" t="s">
        <v>1887</v>
      </c>
      <c r="B2121" s="527" t="s">
        <v>1888</v>
      </c>
    </row>
    <row r="2122" spans="1:2" x14ac:dyDescent="0.2">
      <c r="A2122" s="526" t="s">
        <v>1889</v>
      </c>
      <c r="B2122" s="527" t="s">
        <v>1890</v>
      </c>
    </row>
    <row r="2123" spans="1:2" x14ac:dyDescent="0.2">
      <c r="A2123" s="526" t="s">
        <v>1891</v>
      </c>
      <c r="B2123" s="527" t="s">
        <v>1892</v>
      </c>
    </row>
    <row r="2124" spans="1:2" x14ac:dyDescent="0.2">
      <c r="A2124" s="526" t="s">
        <v>1893</v>
      </c>
      <c r="B2124" s="527" t="s">
        <v>1894</v>
      </c>
    </row>
    <row r="2125" spans="1:2" x14ac:dyDescent="0.2">
      <c r="A2125" s="526" t="s">
        <v>1895</v>
      </c>
      <c r="B2125" s="527" t="s">
        <v>1896</v>
      </c>
    </row>
    <row r="2126" spans="1:2" x14ac:dyDescent="0.2">
      <c r="A2126" s="526" t="s">
        <v>1897</v>
      </c>
      <c r="B2126" s="527" t="s">
        <v>1898</v>
      </c>
    </row>
    <row r="2127" spans="1:2" x14ac:dyDescent="0.2">
      <c r="A2127" s="526" t="s">
        <v>1899</v>
      </c>
      <c r="B2127" s="527" t="s">
        <v>1900</v>
      </c>
    </row>
    <row r="2128" spans="1:2" x14ac:dyDescent="0.2">
      <c r="A2128" s="526" t="s">
        <v>1901</v>
      </c>
      <c r="B2128" s="527" t="s">
        <v>1902</v>
      </c>
    </row>
    <row r="2129" spans="1:2" x14ac:dyDescent="0.2">
      <c r="A2129" s="526" t="s">
        <v>1903</v>
      </c>
      <c r="B2129" s="527" t="s">
        <v>1904</v>
      </c>
    </row>
    <row r="2130" spans="1:2" x14ac:dyDescent="0.2">
      <c r="A2130" s="526" t="s">
        <v>1905</v>
      </c>
      <c r="B2130" s="527" t="s">
        <v>1906</v>
      </c>
    </row>
    <row r="2131" spans="1:2" x14ac:dyDescent="0.2">
      <c r="A2131" s="526" t="s">
        <v>1907</v>
      </c>
      <c r="B2131" s="527" t="s">
        <v>1908</v>
      </c>
    </row>
    <row r="2132" spans="1:2" x14ac:dyDescent="0.2">
      <c r="A2132" s="526" t="s">
        <v>1909</v>
      </c>
      <c r="B2132" s="527" t="s">
        <v>1910</v>
      </c>
    </row>
    <row r="2133" spans="1:2" x14ac:dyDescent="0.2">
      <c r="A2133" s="526" t="s">
        <v>1911</v>
      </c>
      <c r="B2133" s="527" t="s">
        <v>1912</v>
      </c>
    </row>
    <row r="2134" spans="1:2" x14ac:dyDescent="0.2">
      <c r="A2134" s="526" t="s">
        <v>1913</v>
      </c>
      <c r="B2134" s="527" t="s">
        <v>1914</v>
      </c>
    </row>
    <row r="2135" spans="1:2" x14ac:dyDescent="0.2">
      <c r="A2135" s="526" t="s">
        <v>1915</v>
      </c>
      <c r="B2135" s="527" t="s">
        <v>1916</v>
      </c>
    </row>
    <row r="2136" spans="1:2" x14ac:dyDescent="0.2">
      <c r="A2136" s="526" t="s">
        <v>1917</v>
      </c>
      <c r="B2136" s="527" t="s">
        <v>1918</v>
      </c>
    </row>
    <row r="2137" spans="1:2" x14ac:dyDescent="0.2">
      <c r="A2137" s="526" t="s">
        <v>1919</v>
      </c>
      <c r="B2137" s="527" t="s">
        <v>1920</v>
      </c>
    </row>
    <row r="2138" spans="1:2" x14ac:dyDescent="0.2">
      <c r="A2138" s="526" t="s">
        <v>1921</v>
      </c>
      <c r="B2138" s="527" t="s">
        <v>1922</v>
      </c>
    </row>
    <row r="2139" spans="1:2" x14ac:dyDescent="0.2">
      <c r="A2139" s="526" t="s">
        <v>1923</v>
      </c>
      <c r="B2139" s="527" t="s">
        <v>1924</v>
      </c>
    </row>
    <row r="2140" spans="1:2" x14ac:dyDescent="0.2">
      <c r="A2140" s="526" t="s">
        <v>1925</v>
      </c>
      <c r="B2140" s="527" t="s">
        <v>1926</v>
      </c>
    </row>
    <row r="2141" spans="1:2" x14ac:dyDescent="0.2">
      <c r="A2141" s="526" t="s">
        <v>1927</v>
      </c>
      <c r="B2141" s="527" t="s">
        <v>1928</v>
      </c>
    </row>
    <row r="2142" spans="1:2" x14ac:dyDescent="0.2">
      <c r="A2142" s="526" t="s">
        <v>1929</v>
      </c>
      <c r="B2142" s="527" t="s">
        <v>1930</v>
      </c>
    </row>
    <row r="2143" spans="1:2" x14ac:dyDescent="0.2">
      <c r="A2143" s="526" t="s">
        <v>1931</v>
      </c>
      <c r="B2143" s="527" t="s">
        <v>1932</v>
      </c>
    </row>
    <row r="2144" spans="1:2" x14ac:dyDescent="0.2">
      <c r="A2144" s="526" t="s">
        <v>1933</v>
      </c>
      <c r="B2144" s="527" t="s">
        <v>1934</v>
      </c>
    </row>
    <row r="2145" spans="1:2" x14ac:dyDescent="0.2">
      <c r="A2145" s="526" t="s">
        <v>1935</v>
      </c>
      <c r="B2145" s="527" t="s">
        <v>1936</v>
      </c>
    </row>
    <row r="2146" spans="1:2" x14ac:dyDescent="0.2">
      <c r="A2146" s="526" t="s">
        <v>1937</v>
      </c>
      <c r="B2146" s="527" t="s">
        <v>1938</v>
      </c>
    </row>
    <row r="2147" spans="1:2" x14ac:dyDescent="0.2">
      <c r="A2147" s="526" t="s">
        <v>1939</v>
      </c>
      <c r="B2147" s="527" t="s">
        <v>1940</v>
      </c>
    </row>
    <row r="2148" spans="1:2" x14ac:dyDescent="0.2">
      <c r="A2148" s="526" t="s">
        <v>1941</v>
      </c>
      <c r="B2148" s="527" t="s">
        <v>1942</v>
      </c>
    </row>
    <row r="2149" spans="1:2" x14ac:dyDescent="0.2">
      <c r="A2149" s="526" t="s">
        <v>1943</v>
      </c>
      <c r="B2149" s="527" t="s">
        <v>1944</v>
      </c>
    </row>
    <row r="2150" spans="1:2" x14ac:dyDescent="0.2">
      <c r="A2150" s="526" t="s">
        <v>1945</v>
      </c>
      <c r="B2150" s="527" t="s">
        <v>1946</v>
      </c>
    </row>
    <row r="2151" spans="1:2" x14ac:dyDescent="0.2">
      <c r="A2151" s="526" t="s">
        <v>1947</v>
      </c>
      <c r="B2151" s="527" t="s">
        <v>1948</v>
      </c>
    </row>
    <row r="2152" spans="1:2" x14ac:dyDescent="0.2">
      <c r="A2152" s="526" t="s">
        <v>1949</v>
      </c>
      <c r="B2152" s="527" t="s">
        <v>1950</v>
      </c>
    </row>
    <row r="2153" spans="1:2" x14ac:dyDescent="0.2">
      <c r="A2153" s="526" t="s">
        <v>1951</v>
      </c>
      <c r="B2153" s="527" t="s">
        <v>1952</v>
      </c>
    </row>
    <row r="2154" spans="1:2" x14ac:dyDescent="0.2">
      <c r="A2154" s="526" t="s">
        <v>1953</v>
      </c>
      <c r="B2154" s="527" t="s">
        <v>1954</v>
      </c>
    </row>
    <row r="2155" spans="1:2" x14ac:dyDescent="0.2">
      <c r="A2155" s="526" t="s">
        <v>1955</v>
      </c>
      <c r="B2155" s="527" t="s">
        <v>1956</v>
      </c>
    </row>
    <row r="2156" spans="1:2" x14ac:dyDescent="0.2">
      <c r="A2156" s="526" t="s">
        <v>1957</v>
      </c>
      <c r="B2156" s="527" t="s">
        <v>1958</v>
      </c>
    </row>
    <row r="2157" spans="1:2" x14ac:dyDescent="0.2">
      <c r="A2157" s="526" t="s">
        <v>1959</v>
      </c>
      <c r="B2157" s="527" t="s">
        <v>1960</v>
      </c>
    </row>
    <row r="2158" spans="1:2" x14ac:dyDescent="0.2">
      <c r="A2158" s="526" t="s">
        <v>1961</v>
      </c>
      <c r="B2158" s="527" t="s">
        <v>1962</v>
      </c>
    </row>
    <row r="2159" spans="1:2" x14ac:dyDescent="0.2">
      <c r="A2159" s="526" t="s">
        <v>1963</v>
      </c>
      <c r="B2159" s="527" t="s">
        <v>1964</v>
      </c>
    </row>
    <row r="2160" spans="1:2" x14ac:dyDescent="0.2">
      <c r="A2160" s="526" t="s">
        <v>1965</v>
      </c>
      <c r="B2160" s="527" t="s">
        <v>1966</v>
      </c>
    </row>
    <row r="2161" spans="1:2" x14ac:dyDescent="0.2">
      <c r="A2161" s="526" t="s">
        <v>1967</v>
      </c>
      <c r="B2161" s="527" t="s">
        <v>1968</v>
      </c>
    </row>
    <row r="2162" spans="1:2" x14ac:dyDescent="0.2">
      <c r="A2162" s="526" t="s">
        <v>1969</v>
      </c>
      <c r="B2162" s="527" t="s">
        <v>1970</v>
      </c>
    </row>
    <row r="2163" spans="1:2" x14ac:dyDescent="0.2">
      <c r="A2163" s="526" t="s">
        <v>1971</v>
      </c>
      <c r="B2163" s="527" t="s">
        <v>1972</v>
      </c>
    </row>
    <row r="2164" spans="1:2" x14ac:dyDescent="0.2">
      <c r="A2164" s="526" t="s">
        <v>1973</v>
      </c>
      <c r="B2164" s="527" t="s">
        <v>1974</v>
      </c>
    </row>
    <row r="2165" spans="1:2" x14ac:dyDescent="0.2">
      <c r="A2165" s="526" t="s">
        <v>1975</v>
      </c>
      <c r="B2165" s="527" t="s">
        <v>1976</v>
      </c>
    </row>
    <row r="2166" spans="1:2" x14ac:dyDescent="0.2">
      <c r="A2166" s="526" t="s">
        <v>1977</v>
      </c>
      <c r="B2166" s="527" t="s">
        <v>1978</v>
      </c>
    </row>
    <row r="2167" spans="1:2" x14ac:dyDescent="0.2">
      <c r="A2167" s="526" t="s">
        <v>1979</v>
      </c>
      <c r="B2167" s="527" t="s">
        <v>1980</v>
      </c>
    </row>
    <row r="2168" spans="1:2" x14ac:dyDescent="0.2">
      <c r="A2168" s="526" t="s">
        <v>6827</v>
      </c>
      <c r="B2168" s="527" t="s">
        <v>6828</v>
      </c>
    </row>
    <row r="2169" spans="1:2" x14ac:dyDescent="0.2">
      <c r="A2169" s="526" t="s">
        <v>6829</v>
      </c>
      <c r="B2169" s="527" t="s">
        <v>6830</v>
      </c>
    </row>
    <row r="2170" spans="1:2" x14ac:dyDescent="0.2">
      <c r="A2170" s="526" t="s">
        <v>6831</v>
      </c>
      <c r="B2170" s="527" t="s">
        <v>6832</v>
      </c>
    </row>
    <row r="2171" spans="1:2" x14ac:dyDescent="0.2">
      <c r="A2171" s="526" t="s">
        <v>6833</v>
      </c>
      <c r="B2171" s="527" t="s">
        <v>6834</v>
      </c>
    </row>
    <row r="2172" spans="1:2" x14ac:dyDescent="0.2">
      <c r="A2172" s="526" t="s">
        <v>6835</v>
      </c>
      <c r="B2172" s="527" t="s">
        <v>6836</v>
      </c>
    </row>
    <row r="2173" spans="1:2" x14ac:dyDescent="0.2">
      <c r="A2173" s="526" t="s">
        <v>6837</v>
      </c>
      <c r="B2173" s="527" t="s">
        <v>6838</v>
      </c>
    </row>
    <row r="2174" spans="1:2" x14ac:dyDescent="0.2">
      <c r="A2174" s="526" t="s">
        <v>6839</v>
      </c>
      <c r="B2174" s="527" t="s">
        <v>6840</v>
      </c>
    </row>
    <row r="2175" spans="1:2" x14ac:dyDescent="0.2">
      <c r="A2175" s="526" t="s">
        <v>6841</v>
      </c>
      <c r="B2175" s="527" t="s">
        <v>6842</v>
      </c>
    </row>
    <row r="2176" spans="1:2" x14ac:dyDescent="0.2">
      <c r="A2176" s="526" t="s">
        <v>6843</v>
      </c>
      <c r="B2176" s="527" t="s">
        <v>6844</v>
      </c>
    </row>
    <row r="2177" spans="1:2" x14ac:dyDescent="0.2">
      <c r="A2177" s="526" t="s">
        <v>6845</v>
      </c>
      <c r="B2177" s="527" t="s">
        <v>6846</v>
      </c>
    </row>
    <row r="2178" spans="1:2" x14ac:dyDescent="0.2">
      <c r="A2178" s="526" t="s">
        <v>6847</v>
      </c>
      <c r="B2178" s="527" t="s">
        <v>6848</v>
      </c>
    </row>
    <row r="2179" spans="1:2" x14ac:dyDescent="0.2">
      <c r="A2179" s="526" t="s">
        <v>6849</v>
      </c>
      <c r="B2179" s="527" t="s">
        <v>6850</v>
      </c>
    </row>
    <row r="2180" spans="1:2" x14ac:dyDescent="0.2">
      <c r="A2180" s="526" t="s">
        <v>6851</v>
      </c>
      <c r="B2180" s="527" t="s">
        <v>6852</v>
      </c>
    </row>
    <row r="2181" spans="1:2" x14ac:dyDescent="0.2">
      <c r="A2181" s="526" t="s">
        <v>6853</v>
      </c>
      <c r="B2181" s="527" t="s">
        <v>6854</v>
      </c>
    </row>
    <row r="2182" spans="1:2" x14ac:dyDescent="0.2">
      <c r="A2182" s="526" t="s">
        <v>6855</v>
      </c>
      <c r="B2182" s="527" t="s">
        <v>6856</v>
      </c>
    </row>
    <row r="2183" spans="1:2" x14ac:dyDescent="0.2">
      <c r="A2183" s="526" t="s">
        <v>6857</v>
      </c>
      <c r="B2183" s="527" t="s">
        <v>6858</v>
      </c>
    </row>
    <row r="2184" spans="1:2" x14ac:dyDescent="0.2">
      <c r="A2184" s="526" t="s">
        <v>6859</v>
      </c>
      <c r="B2184" s="527" t="s">
        <v>6860</v>
      </c>
    </row>
    <row r="2185" spans="1:2" x14ac:dyDescent="0.2">
      <c r="A2185" s="526" t="s">
        <v>6861</v>
      </c>
      <c r="B2185" s="527" t="s">
        <v>6862</v>
      </c>
    </row>
    <row r="2186" spans="1:2" x14ac:dyDescent="0.2">
      <c r="A2186" s="526" t="s">
        <v>6863</v>
      </c>
      <c r="B2186" s="527" t="s">
        <v>6864</v>
      </c>
    </row>
    <row r="2187" spans="1:2" x14ac:dyDescent="0.2">
      <c r="A2187" s="526" t="s">
        <v>6865</v>
      </c>
      <c r="B2187" s="527" t="s">
        <v>6866</v>
      </c>
    </row>
    <row r="2188" spans="1:2" x14ac:dyDescent="0.2">
      <c r="A2188" s="526" t="s">
        <v>6867</v>
      </c>
      <c r="B2188" s="527" t="s">
        <v>6868</v>
      </c>
    </row>
    <row r="2189" spans="1:2" x14ac:dyDescent="0.2">
      <c r="A2189" s="526" t="s">
        <v>6869</v>
      </c>
      <c r="B2189" s="527" t="s">
        <v>6870</v>
      </c>
    </row>
    <row r="2190" spans="1:2" x14ac:dyDescent="0.2">
      <c r="A2190" s="526" t="s">
        <v>6871</v>
      </c>
      <c r="B2190" s="527" t="s">
        <v>6872</v>
      </c>
    </row>
    <row r="2191" spans="1:2" x14ac:dyDescent="0.2">
      <c r="A2191" s="526" t="s">
        <v>6873</v>
      </c>
      <c r="B2191" s="527" t="s">
        <v>6874</v>
      </c>
    </row>
    <row r="2192" spans="1:2" x14ac:dyDescent="0.2">
      <c r="A2192" s="526" t="s">
        <v>6875</v>
      </c>
      <c r="B2192" s="527" t="s">
        <v>6876</v>
      </c>
    </row>
    <row r="2193" spans="1:2" x14ac:dyDescent="0.2">
      <c r="A2193" s="526" t="s">
        <v>6877</v>
      </c>
      <c r="B2193" s="527" t="s">
        <v>6878</v>
      </c>
    </row>
    <row r="2194" spans="1:2" x14ac:dyDescent="0.2">
      <c r="A2194" s="526" t="s">
        <v>6879</v>
      </c>
      <c r="B2194" s="527" t="s">
        <v>6880</v>
      </c>
    </row>
    <row r="2195" spans="1:2" x14ac:dyDescent="0.2">
      <c r="A2195" s="526" t="s">
        <v>6881</v>
      </c>
      <c r="B2195" s="527" t="s">
        <v>6882</v>
      </c>
    </row>
    <row r="2196" spans="1:2" x14ac:dyDescent="0.2">
      <c r="A2196" s="526" t="s">
        <v>6883</v>
      </c>
      <c r="B2196" s="527" t="s">
        <v>6884</v>
      </c>
    </row>
    <row r="2197" spans="1:2" x14ac:dyDescent="0.2">
      <c r="A2197" s="526" t="s">
        <v>6885</v>
      </c>
      <c r="B2197" s="527" t="s">
        <v>6886</v>
      </c>
    </row>
    <row r="2198" spans="1:2" x14ac:dyDescent="0.2">
      <c r="A2198" s="526" t="s">
        <v>6887</v>
      </c>
      <c r="B2198" s="527" t="s">
        <v>6888</v>
      </c>
    </row>
    <row r="2199" spans="1:2" x14ac:dyDescent="0.2">
      <c r="A2199" s="526" t="s">
        <v>6889</v>
      </c>
      <c r="B2199" s="527" t="s">
        <v>6890</v>
      </c>
    </row>
    <row r="2200" spans="1:2" x14ac:dyDescent="0.2">
      <c r="A2200" s="526" t="s">
        <v>1807</v>
      </c>
      <c r="B2200" s="527" t="s">
        <v>1808</v>
      </c>
    </row>
    <row r="2201" spans="1:2" x14ac:dyDescent="0.2">
      <c r="A2201" s="526" t="s">
        <v>2318</v>
      </c>
      <c r="B2201" s="527" t="s">
        <v>2319</v>
      </c>
    </row>
    <row r="2202" spans="1:2" ht="24" x14ac:dyDescent="0.2">
      <c r="A2202" s="526" t="s">
        <v>6891</v>
      </c>
      <c r="B2202" s="527" t="s">
        <v>6892</v>
      </c>
    </row>
    <row r="2203" spans="1:2" ht="24" x14ac:dyDescent="0.2">
      <c r="A2203" s="526" t="s">
        <v>1981</v>
      </c>
      <c r="B2203" s="527" t="s">
        <v>1982</v>
      </c>
    </row>
    <row r="2204" spans="1:2" ht="24" x14ac:dyDescent="0.2">
      <c r="A2204" s="526" t="s">
        <v>1983</v>
      </c>
      <c r="B2204" s="527" t="s">
        <v>1984</v>
      </c>
    </row>
    <row r="2205" spans="1:2" ht="24" x14ac:dyDescent="0.2">
      <c r="A2205" s="526" t="s">
        <v>1985</v>
      </c>
      <c r="B2205" s="527" t="s">
        <v>1986</v>
      </c>
    </row>
    <row r="2206" spans="1:2" ht="24" x14ac:dyDescent="0.2">
      <c r="A2206" s="526" t="s">
        <v>1987</v>
      </c>
      <c r="B2206" s="527" t="s">
        <v>1988</v>
      </c>
    </row>
    <row r="2207" spans="1:2" ht="24" x14ac:dyDescent="0.2">
      <c r="A2207" s="526" t="s">
        <v>1989</v>
      </c>
      <c r="B2207" s="527" t="s">
        <v>1990</v>
      </c>
    </row>
    <row r="2208" spans="1:2" ht="24" x14ac:dyDescent="0.2">
      <c r="A2208" s="526" t="s">
        <v>6893</v>
      </c>
      <c r="B2208" s="527" t="s">
        <v>6894</v>
      </c>
    </row>
    <row r="2209" spans="1:2" ht="24" x14ac:dyDescent="0.2">
      <c r="A2209" s="526" t="s">
        <v>6895</v>
      </c>
      <c r="B2209" s="527" t="s">
        <v>6896</v>
      </c>
    </row>
    <row r="2210" spans="1:2" ht="24" x14ac:dyDescent="0.2">
      <c r="A2210" s="526" t="s">
        <v>1991</v>
      </c>
      <c r="B2210" s="527" t="s">
        <v>1992</v>
      </c>
    </row>
    <row r="2211" spans="1:2" ht="24" x14ac:dyDescent="0.2">
      <c r="A2211" s="526" t="s">
        <v>1993</v>
      </c>
      <c r="B2211" s="527" t="s">
        <v>1994</v>
      </c>
    </row>
    <row r="2212" spans="1:2" ht="24" x14ac:dyDescent="0.2">
      <c r="A2212" s="526" t="s">
        <v>1995</v>
      </c>
      <c r="B2212" s="527" t="s">
        <v>1996</v>
      </c>
    </row>
    <row r="2213" spans="1:2" ht="24" x14ac:dyDescent="0.2">
      <c r="A2213" s="526" t="s">
        <v>1997</v>
      </c>
      <c r="B2213" s="527" t="s">
        <v>1998</v>
      </c>
    </row>
    <row r="2214" spans="1:2" ht="24" x14ac:dyDescent="0.2">
      <c r="A2214" s="526" t="s">
        <v>1999</v>
      </c>
      <c r="B2214" s="527" t="s">
        <v>2000</v>
      </c>
    </row>
    <row r="2215" spans="1:2" ht="24" x14ac:dyDescent="0.2">
      <c r="A2215" s="526" t="s">
        <v>2001</v>
      </c>
      <c r="B2215" s="527" t="s">
        <v>2002</v>
      </c>
    </row>
    <row r="2216" spans="1:2" ht="24" x14ac:dyDescent="0.2">
      <c r="A2216" s="526" t="s">
        <v>2003</v>
      </c>
      <c r="B2216" s="527" t="s">
        <v>2004</v>
      </c>
    </row>
    <row r="2217" spans="1:2" ht="24" x14ac:dyDescent="0.2">
      <c r="A2217" s="526" t="s">
        <v>2005</v>
      </c>
      <c r="B2217" s="527" t="s">
        <v>2006</v>
      </c>
    </row>
    <row r="2218" spans="1:2" ht="24" x14ac:dyDescent="0.2">
      <c r="A2218" s="526" t="s">
        <v>2007</v>
      </c>
      <c r="B2218" s="527" t="s">
        <v>2008</v>
      </c>
    </row>
    <row r="2219" spans="1:2" ht="24" x14ac:dyDescent="0.2">
      <c r="A2219" s="526" t="s">
        <v>2009</v>
      </c>
      <c r="B2219" s="527" t="s">
        <v>2010</v>
      </c>
    </row>
    <row r="2220" spans="1:2" ht="24" x14ac:dyDescent="0.2">
      <c r="A2220" s="526" t="s">
        <v>2011</v>
      </c>
      <c r="B2220" s="527" t="s">
        <v>2012</v>
      </c>
    </row>
    <row r="2221" spans="1:2" ht="24" x14ac:dyDescent="0.2">
      <c r="A2221" s="526" t="s">
        <v>2013</v>
      </c>
      <c r="B2221" s="527" t="s">
        <v>2014</v>
      </c>
    </row>
    <row r="2222" spans="1:2" ht="24" x14ac:dyDescent="0.2">
      <c r="A2222" s="526" t="s">
        <v>2015</v>
      </c>
      <c r="B2222" s="527" t="s">
        <v>2016</v>
      </c>
    </row>
    <row r="2223" spans="1:2" ht="24" x14ac:dyDescent="0.2">
      <c r="A2223" s="526" t="s">
        <v>2017</v>
      </c>
      <c r="B2223" s="527" t="s">
        <v>2018</v>
      </c>
    </row>
    <row r="2224" spans="1:2" ht="24" x14ac:dyDescent="0.2">
      <c r="A2224" s="526" t="s">
        <v>2019</v>
      </c>
      <c r="B2224" s="527" t="s">
        <v>2020</v>
      </c>
    </row>
    <row r="2225" spans="1:2" ht="24" x14ac:dyDescent="0.2">
      <c r="A2225" s="526" t="s">
        <v>6897</v>
      </c>
      <c r="B2225" s="527" t="s">
        <v>6898</v>
      </c>
    </row>
    <row r="2226" spans="1:2" ht="24" x14ac:dyDescent="0.2">
      <c r="A2226" s="526" t="s">
        <v>2021</v>
      </c>
      <c r="B2226" s="527" t="s">
        <v>2022</v>
      </c>
    </row>
    <row r="2227" spans="1:2" ht="24" x14ac:dyDescent="0.2">
      <c r="A2227" s="526" t="s">
        <v>2023</v>
      </c>
      <c r="B2227" s="527" t="s">
        <v>2024</v>
      </c>
    </row>
    <row r="2228" spans="1:2" ht="24" x14ac:dyDescent="0.2">
      <c r="A2228" s="526" t="s">
        <v>2025</v>
      </c>
      <c r="B2228" s="527" t="s">
        <v>2026</v>
      </c>
    </row>
    <row r="2229" spans="1:2" ht="24" x14ac:dyDescent="0.2">
      <c r="A2229" s="526" t="s">
        <v>6899</v>
      </c>
      <c r="B2229" s="527" t="s">
        <v>6900</v>
      </c>
    </row>
    <row r="2230" spans="1:2" ht="24" x14ac:dyDescent="0.2">
      <c r="A2230" s="526" t="s">
        <v>2027</v>
      </c>
      <c r="B2230" s="527" t="s">
        <v>2028</v>
      </c>
    </row>
    <row r="2231" spans="1:2" ht="24" x14ac:dyDescent="0.2">
      <c r="A2231" s="526" t="s">
        <v>2029</v>
      </c>
      <c r="B2231" s="527" t="s">
        <v>2030</v>
      </c>
    </row>
    <row r="2232" spans="1:2" ht="24" x14ac:dyDescent="0.2">
      <c r="A2232" s="526" t="s">
        <v>2031</v>
      </c>
      <c r="B2232" s="527" t="s">
        <v>2032</v>
      </c>
    </row>
    <row r="2233" spans="1:2" ht="24" x14ac:dyDescent="0.2">
      <c r="A2233" s="526" t="s">
        <v>2033</v>
      </c>
      <c r="B2233" s="527" t="s">
        <v>2034</v>
      </c>
    </row>
    <row r="2234" spans="1:2" ht="24" x14ac:dyDescent="0.2">
      <c r="A2234" s="526" t="s">
        <v>2035</v>
      </c>
      <c r="B2234" s="527" t="s">
        <v>2036</v>
      </c>
    </row>
    <row r="2235" spans="1:2" x14ac:dyDescent="0.2">
      <c r="A2235" s="526" t="s">
        <v>6901</v>
      </c>
      <c r="B2235" s="527" t="s">
        <v>6902</v>
      </c>
    </row>
    <row r="2236" spans="1:2" x14ac:dyDescent="0.2">
      <c r="A2236" s="526" t="s">
        <v>6903</v>
      </c>
      <c r="B2236" s="527" t="s">
        <v>6904</v>
      </c>
    </row>
    <row r="2237" spans="1:2" x14ac:dyDescent="0.2">
      <c r="A2237" s="526" t="s">
        <v>6905</v>
      </c>
      <c r="B2237" s="527" t="s">
        <v>6906</v>
      </c>
    </row>
    <row r="2238" spans="1:2" x14ac:dyDescent="0.2">
      <c r="A2238" s="526" t="s">
        <v>6907</v>
      </c>
      <c r="B2238" s="527" t="s">
        <v>6908</v>
      </c>
    </row>
    <row r="2239" spans="1:2" x14ac:dyDescent="0.2">
      <c r="A2239" s="526" t="s">
        <v>6909</v>
      </c>
      <c r="B2239" s="527" t="s">
        <v>6910</v>
      </c>
    </row>
    <row r="2240" spans="1:2" x14ac:dyDescent="0.2">
      <c r="A2240" s="526" t="s">
        <v>6911</v>
      </c>
      <c r="B2240" s="527" t="s">
        <v>6912</v>
      </c>
    </row>
    <row r="2241" spans="1:2" ht="24" x14ac:dyDescent="0.2">
      <c r="A2241" s="526" t="s">
        <v>6913</v>
      </c>
      <c r="B2241" s="527" t="s">
        <v>6914</v>
      </c>
    </row>
    <row r="2242" spans="1:2" x14ac:dyDescent="0.2">
      <c r="A2242" s="526" t="s">
        <v>6915</v>
      </c>
      <c r="B2242" s="527" t="s">
        <v>6916</v>
      </c>
    </row>
    <row r="2243" spans="1:2" x14ac:dyDescent="0.2">
      <c r="A2243" s="526" t="s">
        <v>6917</v>
      </c>
      <c r="B2243" s="527" t="s">
        <v>6918</v>
      </c>
    </row>
    <row r="2244" spans="1:2" x14ac:dyDescent="0.2">
      <c r="A2244" s="526" t="s">
        <v>6919</v>
      </c>
      <c r="B2244" s="527" t="s">
        <v>6920</v>
      </c>
    </row>
    <row r="2245" spans="1:2" x14ac:dyDescent="0.2">
      <c r="A2245" s="526" t="s">
        <v>6921</v>
      </c>
      <c r="B2245" s="527" t="s">
        <v>6922</v>
      </c>
    </row>
    <row r="2246" spans="1:2" x14ac:dyDescent="0.2">
      <c r="A2246" s="526" t="s">
        <v>6923</v>
      </c>
      <c r="B2246" s="527" t="s">
        <v>6924</v>
      </c>
    </row>
    <row r="2247" spans="1:2" ht="24" x14ac:dyDescent="0.2">
      <c r="A2247" s="526" t="s">
        <v>6925</v>
      </c>
      <c r="B2247" s="527" t="s">
        <v>6926</v>
      </c>
    </row>
    <row r="2248" spans="1:2" x14ac:dyDescent="0.2">
      <c r="A2248" s="526" t="s">
        <v>6927</v>
      </c>
      <c r="B2248" s="527" t="s">
        <v>6928</v>
      </c>
    </row>
    <row r="2249" spans="1:2" x14ac:dyDescent="0.2">
      <c r="A2249" s="526" t="s">
        <v>6929</v>
      </c>
      <c r="B2249" s="527" t="s">
        <v>6930</v>
      </c>
    </row>
    <row r="2250" spans="1:2" x14ac:dyDescent="0.2">
      <c r="A2250" s="526" t="s">
        <v>6931</v>
      </c>
      <c r="B2250" s="527" t="s">
        <v>6932</v>
      </c>
    </row>
    <row r="2251" spans="1:2" x14ac:dyDescent="0.2">
      <c r="A2251" s="526" t="s">
        <v>6933</v>
      </c>
      <c r="B2251" s="527" t="s">
        <v>6934</v>
      </c>
    </row>
    <row r="2252" spans="1:2" x14ac:dyDescent="0.2">
      <c r="A2252" s="526" t="s">
        <v>6935</v>
      </c>
      <c r="B2252" s="527" t="s">
        <v>6936</v>
      </c>
    </row>
    <row r="2253" spans="1:2" x14ac:dyDescent="0.2">
      <c r="A2253" s="526" t="s">
        <v>6937</v>
      </c>
      <c r="B2253" s="527" t="s">
        <v>6938</v>
      </c>
    </row>
    <row r="2254" spans="1:2" x14ac:dyDescent="0.2">
      <c r="A2254" s="526" t="s">
        <v>6939</v>
      </c>
      <c r="B2254" s="527" t="s">
        <v>6940</v>
      </c>
    </row>
    <row r="2255" spans="1:2" x14ac:dyDescent="0.2">
      <c r="A2255" s="526" t="s">
        <v>6941</v>
      </c>
      <c r="B2255" s="527" t="s">
        <v>6942</v>
      </c>
    </row>
    <row r="2256" spans="1:2" x14ac:dyDescent="0.2">
      <c r="A2256" s="526" t="s">
        <v>6943</v>
      </c>
      <c r="B2256" s="527" t="s">
        <v>6944</v>
      </c>
    </row>
    <row r="2257" spans="1:2" x14ac:dyDescent="0.2">
      <c r="A2257" s="526" t="s">
        <v>6945</v>
      </c>
      <c r="B2257" s="527" t="s">
        <v>6946</v>
      </c>
    </row>
    <row r="2258" spans="1:2" x14ac:dyDescent="0.2">
      <c r="A2258" s="526" t="s">
        <v>6947</v>
      </c>
      <c r="B2258" s="527" t="s">
        <v>6948</v>
      </c>
    </row>
    <row r="2259" spans="1:2" x14ac:dyDescent="0.2">
      <c r="A2259" s="526" t="s">
        <v>6949</v>
      </c>
      <c r="B2259" s="527" t="s">
        <v>6950</v>
      </c>
    </row>
    <row r="2260" spans="1:2" x14ac:dyDescent="0.2">
      <c r="A2260" s="526" t="s">
        <v>6951</v>
      </c>
      <c r="B2260" s="527" t="s">
        <v>6952</v>
      </c>
    </row>
    <row r="2261" spans="1:2" x14ac:dyDescent="0.2">
      <c r="A2261" s="526" t="s">
        <v>6953</v>
      </c>
      <c r="B2261" s="527" t="s">
        <v>6954</v>
      </c>
    </row>
    <row r="2262" spans="1:2" x14ac:dyDescent="0.2">
      <c r="A2262" s="526" t="s">
        <v>6955</v>
      </c>
      <c r="B2262" s="527" t="s">
        <v>6956</v>
      </c>
    </row>
    <row r="2263" spans="1:2" x14ac:dyDescent="0.2">
      <c r="A2263" s="526" t="s">
        <v>6957</v>
      </c>
      <c r="B2263" s="527" t="s">
        <v>6958</v>
      </c>
    </row>
    <row r="2264" spans="1:2" x14ac:dyDescent="0.2">
      <c r="A2264" s="526" t="s">
        <v>6959</v>
      </c>
      <c r="B2264" s="527" t="s">
        <v>6960</v>
      </c>
    </row>
    <row r="2265" spans="1:2" x14ac:dyDescent="0.2">
      <c r="A2265" s="526" t="s">
        <v>6961</v>
      </c>
      <c r="B2265" s="527" t="s">
        <v>6962</v>
      </c>
    </row>
    <row r="2266" spans="1:2" ht="24" x14ac:dyDescent="0.2">
      <c r="A2266" s="526" t="s">
        <v>6963</v>
      </c>
      <c r="B2266" s="527" t="s">
        <v>6964</v>
      </c>
    </row>
    <row r="2267" spans="1:2" x14ac:dyDescent="0.2">
      <c r="A2267" s="526" t="s">
        <v>6965</v>
      </c>
      <c r="B2267" s="527" t="s">
        <v>6966</v>
      </c>
    </row>
    <row r="2268" spans="1:2" x14ac:dyDescent="0.2">
      <c r="A2268" s="526" t="s">
        <v>6967</v>
      </c>
      <c r="B2268" s="527" t="s">
        <v>6968</v>
      </c>
    </row>
    <row r="2269" spans="1:2" x14ac:dyDescent="0.2">
      <c r="A2269" s="526" t="s">
        <v>6969</v>
      </c>
      <c r="B2269" s="527" t="s">
        <v>6970</v>
      </c>
    </row>
    <row r="2270" spans="1:2" x14ac:dyDescent="0.2">
      <c r="A2270" s="526" t="s">
        <v>6971</v>
      </c>
      <c r="B2270" s="527" t="s">
        <v>6972</v>
      </c>
    </row>
    <row r="2271" spans="1:2" x14ac:dyDescent="0.2">
      <c r="A2271" s="526" t="s">
        <v>6973</v>
      </c>
      <c r="B2271" s="527" t="s">
        <v>6974</v>
      </c>
    </row>
    <row r="2272" spans="1:2" x14ac:dyDescent="0.2">
      <c r="A2272" s="526" t="s">
        <v>6975</v>
      </c>
      <c r="B2272" s="527" t="s">
        <v>6976</v>
      </c>
    </row>
    <row r="2273" spans="1:2" ht="24" x14ac:dyDescent="0.2">
      <c r="A2273" s="526" t="s">
        <v>6977</v>
      </c>
      <c r="B2273" s="527" t="s">
        <v>6978</v>
      </c>
    </row>
    <row r="2274" spans="1:2" ht="24" x14ac:dyDescent="0.2">
      <c r="A2274" s="526" t="s">
        <v>6979</v>
      </c>
      <c r="B2274" s="527" t="s">
        <v>6980</v>
      </c>
    </row>
    <row r="2275" spans="1:2" x14ac:dyDescent="0.2">
      <c r="A2275" s="526" t="s">
        <v>6981</v>
      </c>
      <c r="B2275" s="527" t="s">
        <v>6982</v>
      </c>
    </row>
    <row r="2276" spans="1:2" x14ac:dyDescent="0.2">
      <c r="A2276" s="526" t="s">
        <v>6983</v>
      </c>
      <c r="B2276" s="527" t="s">
        <v>6984</v>
      </c>
    </row>
    <row r="2277" spans="1:2" x14ac:dyDescent="0.2">
      <c r="A2277" s="526" t="s">
        <v>6985</v>
      </c>
      <c r="B2277" s="527" t="s">
        <v>6986</v>
      </c>
    </row>
    <row r="2278" spans="1:2" x14ac:dyDescent="0.2">
      <c r="A2278" s="526" t="s">
        <v>6987</v>
      </c>
      <c r="B2278" s="527" t="s">
        <v>6988</v>
      </c>
    </row>
    <row r="2279" spans="1:2" x14ac:dyDescent="0.2">
      <c r="A2279" s="526" t="s">
        <v>6989</v>
      </c>
      <c r="B2279" s="527" t="s">
        <v>6990</v>
      </c>
    </row>
    <row r="2280" spans="1:2" ht="24" x14ac:dyDescent="0.2">
      <c r="A2280" s="526" t="s">
        <v>6991</v>
      </c>
      <c r="B2280" s="527" t="s">
        <v>6992</v>
      </c>
    </row>
    <row r="2281" spans="1:2" x14ac:dyDescent="0.2">
      <c r="A2281" s="526" t="s">
        <v>6993</v>
      </c>
      <c r="B2281" s="527" t="s">
        <v>6994</v>
      </c>
    </row>
    <row r="2282" spans="1:2" x14ac:dyDescent="0.2">
      <c r="A2282" s="526" t="s">
        <v>6995</v>
      </c>
      <c r="B2282" s="527" t="s">
        <v>6996</v>
      </c>
    </row>
    <row r="2283" spans="1:2" x14ac:dyDescent="0.2">
      <c r="A2283" s="526" t="s">
        <v>6997</v>
      </c>
      <c r="B2283" s="527" t="s">
        <v>6998</v>
      </c>
    </row>
    <row r="2284" spans="1:2" x14ac:dyDescent="0.2">
      <c r="A2284" s="526" t="s">
        <v>6999</v>
      </c>
      <c r="B2284" s="527" t="s">
        <v>7000</v>
      </c>
    </row>
    <row r="2285" spans="1:2" x14ac:dyDescent="0.2">
      <c r="A2285" s="526" t="s">
        <v>7001</v>
      </c>
      <c r="B2285" s="527" t="s">
        <v>7002</v>
      </c>
    </row>
    <row r="2286" spans="1:2" x14ac:dyDescent="0.2">
      <c r="A2286" s="526" t="s">
        <v>7003</v>
      </c>
      <c r="B2286" s="527" t="s">
        <v>7004</v>
      </c>
    </row>
    <row r="2287" spans="1:2" x14ac:dyDescent="0.2">
      <c r="A2287" s="526" t="s">
        <v>7005</v>
      </c>
      <c r="B2287" s="527" t="s">
        <v>7006</v>
      </c>
    </row>
    <row r="2288" spans="1:2" x14ac:dyDescent="0.2">
      <c r="A2288" s="526" t="s">
        <v>7007</v>
      </c>
      <c r="B2288" s="527" t="s">
        <v>7008</v>
      </c>
    </row>
    <row r="2289" spans="1:2" x14ac:dyDescent="0.2">
      <c r="A2289" s="526" t="s">
        <v>7009</v>
      </c>
      <c r="B2289" s="527" t="s">
        <v>7010</v>
      </c>
    </row>
    <row r="2290" spans="1:2" x14ac:dyDescent="0.2">
      <c r="A2290" s="526" t="s">
        <v>7011</v>
      </c>
      <c r="B2290" s="527" t="s">
        <v>7012</v>
      </c>
    </row>
    <row r="2291" spans="1:2" x14ac:dyDescent="0.2">
      <c r="A2291" s="526" t="s">
        <v>7013</v>
      </c>
      <c r="B2291" s="527" t="s">
        <v>7014</v>
      </c>
    </row>
    <row r="2292" spans="1:2" x14ac:dyDescent="0.2">
      <c r="A2292" s="526" t="s">
        <v>7015</v>
      </c>
      <c r="B2292" s="527" t="s">
        <v>7016</v>
      </c>
    </row>
    <row r="2293" spans="1:2" x14ac:dyDescent="0.2">
      <c r="A2293" s="526" t="s">
        <v>7017</v>
      </c>
      <c r="B2293" s="527" t="s">
        <v>7018</v>
      </c>
    </row>
    <row r="2294" spans="1:2" x14ac:dyDescent="0.2">
      <c r="A2294" s="526" t="s">
        <v>7019</v>
      </c>
      <c r="B2294" s="527" t="s">
        <v>7020</v>
      </c>
    </row>
    <row r="2295" spans="1:2" x14ac:dyDescent="0.2">
      <c r="A2295" s="526" t="s">
        <v>7021</v>
      </c>
      <c r="B2295" s="527" t="s">
        <v>7022</v>
      </c>
    </row>
    <row r="2296" spans="1:2" x14ac:dyDescent="0.2">
      <c r="A2296" s="526" t="s">
        <v>7023</v>
      </c>
      <c r="B2296" s="527" t="s">
        <v>7024</v>
      </c>
    </row>
    <row r="2297" spans="1:2" x14ac:dyDescent="0.2">
      <c r="A2297" s="526" t="s">
        <v>7025</v>
      </c>
      <c r="B2297" s="527" t="s">
        <v>7026</v>
      </c>
    </row>
    <row r="2298" spans="1:2" x14ac:dyDescent="0.2">
      <c r="A2298" s="526" t="s">
        <v>7027</v>
      </c>
      <c r="B2298" s="527" t="s">
        <v>7028</v>
      </c>
    </row>
    <row r="2299" spans="1:2" x14ac:dyDescent="0.2">
      <c r="A2299" s="526" t="s">
        <v>7029</v>
      </c>
      <c r="B2299" s="527" t="s">
        <v>7030</v>
      </c>
    </row>
    <row r="2300" spans="1:2" x14ac:dyDescent="0.2">
      <c r="A2300" s="526" t="s">
        <v>7031</v>
      </c>
      <c r="B2300" s="527" t="s">
        <v>7032</v>
      </c>
    </row>
    <row r="2301" spans="1:2" x14ac:dyDescent="0.2">
      <c r="A2301" s="526" t="s">
        <v>7033</v>
      </c>
      <c r="B2301" s="527" t="s">
        <v>7034</v>
      </c>
    </row>
    <row r="2302" spans="1:2" x14ac:dyDescent="0.2">
      <c r="A2302" s="526" t="s">
        <v>7035</v>
      </c>
      <c r="B2302" s="527" t="s">
        <v>7036</v>
      </c>
    </row>
    <row r="2303" spans="1:2" x14ac:dyDescent="0.2">
      <c r="A2303" s="526" t="s">
        <v>7037</v>
      </c>
      <c r="B2303" s="527" t="s">
        <v>7038</v>
      </c>
    </row>
    <row r="2304" spans="1:2" x14ac:dyDescent="0.2">
      <c r="A2304" s="526" t="s">
        <v>7039</v>
      </c>
      <c r="B2304" s="527" t="s">
        <v>7040</v>
      </c>
    </row>
    <row r="2305" spans="1:2" x14ac:dyDescent="0.2">
      <c r="A2305" s="526" t="s">
        <v>7041</v>
      </c>
      <c r="B2305" s="527" t="s">
        <v>7042</v>
      </c>
    </row>
    <row r="2306" spans="1:2" x14ac:dyDescent="0.2">
      <c r="A2306" s="526" t="s">
        <v>7043</v>
      </c>
      <c r="B2306" s="527" t="s">
        <v>7044</v>
      </c>
    </row>
    <row r="2307" spans="1:2" x14ac:dyDescent="0.2">
      <c r="A2307" s="526" t="s">
        <v>7045</v>
      </c>
      <c r="B2307" s="527" t="s">
        <v>7046</v>
      </c>
    </row>
    <row r="2308" spans="1:2" x14ac:dyDescent="0.2">
      <c r="A2308" s="526" t="s">
        <v>7047</v>
      </c>
      <c r="B2308" s="527" t="s">
        <v>7048</v>
      </c>
    </row>
    <row r="2309" spans="1:2" x14ac:dyDescent="0.2">
      <c r="A2309" s="526" t="s">
        <v>7049</v>
      </c>
      <c r="B2309" s="527" t="s">
        <v>7050</v>
      </c>
    </row>
    <row r="2310" spans="1:2" x14ac:dyDescent="0.2">
      <c r="A2310" s="526" t="s">
        <v>7051</v>
      </c>
      <c r="B2310" s="527" t="s">
        <v>7052</v>
      </c>
    </row>
    <row r="2311" spans="1:2" x14ac:dyDescent="0.2">
      <c r="A2311" s="526" t="s">
        <v>7053</v>
      </c>
      <c r="B2311" s="527" t="s">
        <v>7054</v>
      </c>
    </row>
    <row r="2312" spans="1:2" x14ac:dyDescent="0.2">
      <c r="A2312" s="526" t="s">
        <v>7055</v>
      </c>
      <c r="B2312" s="527" t="s">
        <v>7056</v>
      </c>
    </row>
    <row r="2313" spans="1:2" x14ac:dyDescent="0.2">
      <c r="A2313" s="526" t="s">
        <v>7057</v>
      </c>
      <c r="B2313" s="527" t="s">
        <v>7058</v>
      </c>
    </row>
    <row r="2314" spans="1:2" x14ac:dyDescent="0.2">
      <c r="A2314" s="526" t="s">
        <v>7059</v>
      </c>
      <c r="B2314" s="527" t="s">
        <v>7060</v>
      </c>
    </row>
    <row r="2315" spans="1:2" x14ac:dyDescent="0.2">
      <c r="A2315" s="526" t="s">
        <v>7061</v>
      </c>
      <c r="B2315" s="527" t="s">
        <v>7062</v>
      </c>
    </row>
    <row r="2316" spans="1:2" x14ac:dyDescent="0.2">
      <c r="A2316" s="526" t="s">
        <v>7063</v>
      </c>
      <c r="B2316" s="527" t="s">
        <v>7064</v>
      </c>
    </row>
    <row r="2317" spans="1:2" ht="24" x14ac:dyDescent="0.2">
      <c r="A2317" s="526" t="s">
        <v>7065</v>
      </c>
      <c r="B2317" s="527" t="s">
        <v>7066</v>
      </c>
    </row>
    <row r="2318" spans="1:2" x14ac:dyDescent="0.2">
      <c r="A2318" s="526" t="s">
        <v>7067</v>
      </c>
      <c r="B2318" s="527" t="s">
        <v>7068</v>
      </c>
    </row>
    <row r="2319" spans="1:2" x14ac:dyDescent="0.2">
      <c r="A2319" s="526" t="s">
        <v>7069</v>
      </c>
      <c r="B2319" s="527" t="s">
        <v>7070</v>
      </c>
    </row>
    <row r="2320" spans="1:2" x14ac:dyDescent="0.2">
      <c r="A2320" s="526" t="s">
        <v>7071</v>
      </c>
      <c r="B2320" s="527" t="s">
        <v>7072</v>
      </c>
    </row>
    <row r="2321" spans="1:2" x14ac:dyDescent="0.2">
      <c r="A2321" s="526" t="s">
        <v>7073</v>
      </c>
      <c r="B2321" s="527" t="s">
        <v>7074</v>
      </c>
    </row>
    <row r="2322" spans="1:2" x14ac:dyDescent="0.2">
      <c r="A2322" s="526" t="s">
        <v>7075</v>
      </c>
      <c r="B2322" s="527" t="s">
        <v>7076</v>
      </c>
    </row>
    <row r="2323" spans="1:2" ht="24" x14ac:dyDescent="0.2">
      <c r="A2323" s="526" t="s">
        <v>7077</v>
      </c>
      <c r="B2323" s="527" t="s">
        <v>7078</v>
      </c>
    </row>
    <row r="2324" spans="1:2" x14ac:dyDescent="0.2">
      <c r="A2324" s="526" t="s">
        <v>7079</v>
      </c>
      <c r="B2324" s="527" t="s">
        <v>7080</v>
      </c>
    </row>
    <row r="2325" spans="1:2" x14ac:dyDescent="0.2">
      <c r="A2325" s="526" t="s">
        <v>7081</v>
      </c>
      <c r="B2325" s="527" t="s">
        <v>7082</v>
      </c>
    </row>
    <row r="2326" spans="1:2" x14ac:dyDescent="0.2">
      <c r="A2326" s="526" t="s">
        <v>7083</v>
      </c>
      <c r="B2326" s="527" t="s">
        <v>7084</v>
      </c>
    </row>
    <row r="2327" spans="1:2" x14ac:dyDescent="0.2">
      <c r="A2327" s="526" t="s">
        <v>7085</v>
      </c>
      <c r="B2327" s="527" t="s">
        <v>7086</v>
      </c>
    </row>
    <row r="2328" spans="1:2" x14ac:dyDescent="0.2">
      <c r="A2328" s="526" t="s">
        <v>7087</v>
      </c>
      <c r="B2328" s="527" t="s">
        <v>7088</v>
      </c>
    </row>
    <row r="2329" spans="1:2" x14ac:dyDescent="0.2">
      <c r="A2329" s="526" t="s">
        <v>7089</v>
      </c>
      <c r="B2329" s="527" t="s">
        <v>7090</v>
      </c>
    </row>
    <row r="2330" spans="1:2" x14ac:dyDescent="0.2">
      <c r="A2330" s="526" t="s">
        <v>7091</v>
      </c>
      <c r="B2330" s="527" t="s">
        <v>7092</v>
      </c>
    </row>
    <row r="2331" spans="1:2" x14ac:dyDescent="0.2">
      <c r="A2331" s="526" t="s">
        <v>7093</v>
      </c>
      <c r="B2331" s="527" t="s">
        <v>7094</v>
      </c>
    </row>
    <row r="2332" spans="1:2" x14ac:dyDescent="0.2">
      <c r="A2332" s="526" t="s">
        <v>7095</v>
      </c>
      <c r="B2332" s="527" t="s">
        <v>7096</v>
      </c>
    </row>
    <row r="2333" spans="1:2" x14ac:dyDescent="0.2">
      <c r="A2333" s="526" t="s">
        <v>7097</v>
      </c>
      <c r="B2333" s="527" t="s">
        <v>7098</v>
      </c>
    </row>
    <row r="2334" spans="1:2" x14ac:dyDescent="0.2">
      <c r="A2334" s="526" t="s">
        <v>7099</v>
      </c>
      <c r="B2334" s="527" t="s">
        <v>7100</v>
      </c>
    </row>
    <row r="2335" spans="1:2" x14ac:dyDescent="0.2">
      <c r="A2335" s="526" t="s">
        <v>7101</v>
      </c>
      <c r="B2335" s="527" t="s">
        <v>7102</v>
      </c>
    </row>
    <row r="2336" spans="1:2" x14ac:dyDescent="0.2">
      <c r="A2336" s="526" t="s">
        <v>7103</v>
      </c>
      <c r="B2336" s="527" t="s">
        <v>7104</v>
      </c>
    </row>
    <row r="2337" spans="1:2" ht="24" x14ac:dyDescent="0.2">
      <c r="A2337" s="526" t="s">
        <v>7105</v>
      </c>
      <c r="B2337" s="527" t="s">
        <v>7106</v>
      </c>
    </row>
    <row r="2338" spans="1:2" x14ac:dyDescent="0.2">
      <c r="A2338" s="526" t="s">
        <v>7107</v>
      </c>
      <c r="B2338" s="527" t="s">
        <v>7108</v>
      </c>
    </row>
    <row r="2339" spans="1:2" x14ac:dyDescent="0.2">
      <c r="A2339" s="526" t="s">
        <v>7109</v>
      </c>
      <c r="B2339" s="527" t="s">
        <v>7110</v>
      </c>
    </row>
    <row r="2340" spans="1:2" x14ac:dyDescent="0.2">
      <c r="A2340" s="526" t="s">
        <v>7111</v>
      </c>
      <c r="B2340" s="527" t="s">
        <v>7112</v>
      </c>
    </row>
    <row r="2341" spans="1:2" x14ac:dyDescent="0.2">
      <c r="A2341" s="526" t="s">
        <v>7113</v>
      </c>
      <c r="B2341" s="527" t="s">
        <v>7114</v>
      </c>
    </row>
    <row r="2342" spans="1:2" ht="24" x14ac:dyDescent="0.2">
      <c r="A2342" s="526" t="s">
        <v>7115</v>
      </c>
      <c r="B2342" s="527" t="s">
        <v>7116</v>
      </c>
    </row>
    <row r="2343" spans="1:2" x14ac:dyDescent="0.2">
      <c r="A2343" s="526" t="s">
        <v>7117</v>
      </c>
      <c r="B2343" s="527" t="s">
        <v>7118</v>
      </c>
    </row>
    <row r="2344" spans="1:2" x14ac:dyDescent="0.2">
      <c r="A2344" s="526" t="s">
        <v>7119</v>
      </c>
      <c r="B2344" s="527" t="s">
        <v>7120</v>
      </c>
    </row>
    <row r="2345" spans="1:2" x14ac:dyDescent="0.2">
      <c r="A2345" s="526" t="s">
        <v>7121</v>
      </c>
      <c r="B2345" s="527" t="s">
        <v>7122</v>
      </c>
    </row>
    <row r="2346" spans="1:2" ht="24" x14ac:dyDescent="0.2">
      <c r="A2346" s="526" t="s">
        <v>7123</v>
      </c>
      <c r="B2346" s="527" t="s">
        <v>7124</v>
      </c>
    </row>
    <row r="2347" spans="1:2" x14ac:dyDescent="0.2">
      <c r="A2347" s="526" t="s">
        <v>7125</v>
      </c>
      <c r="B2347" s="527" t="s">
        <v>7126</v>
      </c>
    </row>
    <row r="2348" spans="1:2" x14ac:dyDescent="0.2">
      <c r="A2348" s="526" t="s">
        <v>7127</v>
      </c>
      <c r="B2348" s="527" t="s">
        <v>7128</v>
      </c>
    </row>
    <row r="2349" spans="1:2" ht="24" x14ac:dyDescent="0.2">
      <c r="A2349" s="526" t="s">
        <v>7129</v>
      </c>
      <c r="B2349" s="527" t="s">
        <v>7130</v>
      </c>
    </row>
    <row r="2350" spans="1:2" x14ac:dyDescent="0.2">
      <c r="A2350" s="526" t="s">
        <v>7131</v>
      </c>
      <c r="B2350" s="527" t="s">
        <v>7132</v>
      </c>
    </row>
    <row r="2351" spans="1:2" x14ac:dyDescent="0.2">
      <c r="A2351" s="526" t="s">
        <v>7133</v>
      </c>
      <c r="B2351" s="527" t="s">
        <v>7134</v>
      </c>
    </row>
    <row r="2352" spans="1:2" x14ac:dyDescent="0.2">
      <c r="A2352" s="526" t="s">
        <v>7135</v>
      </c>
      <c r="B2352" s="527" t="s">
        <v>7136</v>
      </c>
    </row>
    <row r="2353" spans="1:2" x14ac:dyDescent="0.2">
      <c r="A2353" s="526" t="s">
        <v>7137</v>
      </c>
      <c r="B2353" s="527" t="s">
        <v>7138</v>
      </c>
    </row>
    <row r="2354" spans="1:2" x14ac:dyDescent="0.2">
      <c r="A2354" s="526" t="s">
        <v>7139</v>
      </c>
      <c r="B2354" s="527" t="s">
        <v>7140</v>
      </c>
    </row>
    <row r="2355" spans="1:2" x14ac:dyDescent="0.2">
      <c r="A2355" s="526" t="s">
        <v>7141</v>
      </c>
      <c r="B2355" s="527" t="s">
        <v>7142</v>
      </c>
    </row>
    <row r="2356" spans="1:2" x14ac:dyDescent="0.2">
      <c r="A2356" s="526" t="s">
        <v>7143</v>
      </c>
      <c r="B2356" s="527" t="s">
        <v>7144</v>
      </c>
    </row>
    <row r="2357" spans="1:2" x14ac:dyDescent="0.2">
      <c r="A2357" s="526" t="s">
        <v>7145</v>
      </c>
      <c r="B2357" s="527" t="s">
        <v>7146</v>
      </c>
    </row>
    <row r="2358" spans="1:2" x14ac:dyDescent="0.2">
      <c r="A2358" s="526" t="s">
        <v>7147</v>
      </c>
      <c r="B2358" s="527" t="s">
        <v>7148</v>
      </c>
    </row>
    <row r="2359" spans="1:2" x14ac:dyDescent="0.2">
      <c r="A2359" s="526" t="s">
        <v>7149</v>
      </c>
      <c r="B2359" s="527" t="s">
        <v>7150</v>
      </c>
    </row>
    <row r="2360" spans="1:2" ht="24" x14ac:dyDescent="0.2">
      <c r="A2360" s="526" t="s">
        <v>7151</v>
      </c>
      <c r="B2360" s="527" t="s">
        <v>7152</v>
      </c>
    </row>
    <row r="2361" spans="1:2" x14ac:dyDescent="0.2">
      <c r="A2361" s="526" t="s">
        <v>7153</v>
      </c>
      <c r="B2361" s="527" t="s">
        <v>7154</v>
      </c>
    </row>
    <row r="2362" spans="1:2" x14ac:dyDescent="0.2">
      <c r="A2362" s="526" t="s">
        <v>7155</v>
      </c>
      <c r="B2362" s="527" t="s">
        <v>7156</v>
      </c>
    </row>
    <row r="2363" spans="1:2" x14ac:dyDescent="0.2">
      <c r="A2363" s="526" t="s">
        <v>7157</v>
      </c>
      <c r="B2363" s="527" t="s">
        <v>7158</v>
      </c>
    </row>
    <row r="2364" spans="1:2" x14ac:dyDescent="0.2">
      <c r="A2364" s="526" t="s">
        <v>7159</v>
      </c>
      <c r="B2364" s="527" t="s">
        <v>7160</v>
      </c>
    </row>
    <row r="2365" spans="1:2" x14ac:dyDescent="0.2">
      <c r="A2365" s="526" t="s">
        <v>7161</v>
      </c>
      <c r="B2365" s="527" t="s">
        <v>7162</v>
      </c>
    </row>
    <row r="2366" spans="1:2" x14ac:dyDescent="0.2">
      <c r="A2366" s="526" t="s">
        <v>7163</v>
      </c>
      <c r="B2366" s="527" t="s">
        <v>7164</v>
      </c>
    </row>
    <row r="2367" spans="1:2" x14ac:dyDescent="0.2">
      <c r="A2367" s="526" t="s">
        <v>7165</v>
      </c>
      <c r="B2367" s="527" t="s">
        <v>7166</v>
      </c>
    </row>
    <row r="2368" spans="1:2" x14ac:dyDescent="0.2">
      <c r="A2368" s="526" t="s">
        <v>7167</v>
      </c>
      <c r="B2368" s="527" t="s">
        <v>7168</v>
      </c>
    </row>
    <row r="2369" spans="1:2" x14ac:dyDescent="0.2">
      <c r="A2369" s="526" t="s">
        <v>7169</v>
      </c>
      <c r="B2369" s="527" t="s">
        <v>7170</v>
      </c>
    </row>
    <row r="2370" spans="1:2" x14ac:dyDescent="0.2">
      <c r="A2370" s="526" t="s">
        <v>7171</v>
      </c>
      <c r="B2370" s="527" t="s">
        <v>7172</v>
      </c>
    </row>
    <row r="2371" spans="1:2" x14ac:dyDescent="0.2">
      <c r="A2371" s="526" t="s">
        <v>7173</v>
      </c>
      <c r="B2371" s="527" t="s">
        <v>7174</v>
      </c>
    </row>
    <row r="2372" spans="1:2" x14ac:dyDescent="0.2">
      <c r="A2372" s="526" t="s">
        <v>7175</v>
      </c>
      <c r="B2372" s="527" t="s">
        <v>7176</v>
      </c>
    </row>
    <row r="2373" spans="1:2" x14ac:dyDescent="0.2">
      <c r="A2373" s="526" t="s">
        <v>7177</v>
      </c>
      <c r="B2373" s="527" t="s">
        <v>7178</v>
      </c>
    </row>
    <row r="2374" spans="1:2" ht="24" x14ac:dyDescent="0.2">
      <c r="A2374" s="526" t="s">
        <v>7179</v>
      </c>
      <c r="B2374" s="527" t="s">
        <v>7180</v>
      </c>
    </row>
    <row r="2375" spans="1:2" x14ac:dyDescent="0.2">
      <c r="A2375" s="526" t="s">
        <v>7181</v>
      </c>
      <c r="B2375" s="527" t="s">
        <v>7182</v>
      </c>
    </row>
    <row r="2376" spans="1:2" x14ac:dyDescent="0.2">
      <c r="A2376" s="526" t="s">
        <v>7183</v>
      </c>
      <c r="B2376" s="527" t="s">
        <v>7184</v>
      </c>
    </row>
    <row r="2377" spans="1:2" x14ac:dyDescent="0.2">
      <c r="A2377" s="526" t="s">
        <v>7185</v>
      </c>
      <c r="B2377" s="527" t="s">
        <v>7186</v>
      </c>
    </row>
    <row r="2378" spans="1:2" ht="24" x14ac:dyDescent="0.2">
      <c r="A2378" s="526" t="s">
        <v>7187</v>
      </c>
      <c r="B2378" s="527" t="s">
        <v>7188</v>
      </c>
    </row>
    <row r="2379" spans="1:2" x14ac:dyDescent="0.2">
      <c r="A2379" s="526" t="s">
        <v>7189</v>
      </c>
      <c r="B2379" s="527" t="s">
        <v>7190</v>
      </c>
    </row>
    <row r="2380" spans="1:2" x14ac:dyDescent="0.2">
      <c r="A2380" s="526" t="s">
        <v>7191</v>
      </c>
      <c r="B2380" s="527" t="s">
        <v>7192</v>
      </c>
    </row>
    <row r="2381" spans="1:2" x14ac:dyDescent="0.2">
      <c r="A2381" s="526" t="s">
        <v>7193</v>
      </c>
      <c r="B2381" s="527" t="s">
        <v>7194</v>
      </c>
    </row>
    <row r="2382" spans="1:2" x14ac:dyDescent="0.2">
      <c r="A2382" s="526" t="s">
        <v>7195</v>
      </c>
      <c r="B2382" s="527" t="s">
        <v>7196</v>
      </c>
    </row>
    <row r="2383" spans="1:2" x14ac:dyDescent="0.2">
      <c r="A2383" s="526" t="s">
        <v>7197</v>
      </c>
      <c r="B2383" s="527" t="s">
        <v>7198</v>
      </c>
    </row>
    <row r="2384" spans="1:2" x14ac:dyDescent="0.2">
      <c r="A2384" s="526" t="s">
        <v>7199</v>
      </c>
      <c r="B2384" s="527" t="s">
        <v>7200</v>
      </c>
    </row>
    <row r="2385" spans="1:2" x14ac:dyDescent="0.2">
      <c r="A2385" s="526" t="s">
        <v>7201</v>
      </c>
      <c r="B2385" s="527" t="s">
        <v>7202</v>
      </c>
    </row>
    <row r="2386" spans="1:2" x14ac:dyDescent="0.2">
      <c r="A2386" s="526" t="s">
        <v>7203</v>
      </c>
      <c r="B2386" s="527" t="s">
        <v>7204</v>
      </c>
    </row>
    <row r="2387" spans="1:2" ht="24" x14ac:dyDescent="0.2">
      <c r="A2387" s="526" t="s">
        <v>7205</v>
      </c>
      <c r="B2387" s="527" t="s">
        <v>7206</v>
      </c>
    </row>
    <row r="2388" spans="1:2" ht="24" x14ac:dyDescent="0.2">
      <c r="A2388" s="526" t="s">
        <v>7207</v>
      </c>
      <c r="B2388" s="527" t="s">
        <v>7208</v>
      </c>
    </row>
    <row r="2389" spans="1:2" ht="24" x14ac:dyDescent="0.2">
      <c r="A2389" s="526" t="s">
        <v>7209</v>
      </c>
      <c r="B2389" s="527" t="s">
        <v>7210</v>
      </c>
    </row>
    <row r="2390" spans="1:2" ht="24" x14ac:dyDescent="0.2">
      <c r="A2390" s="526" t="s">
        <v>7211</v>
      </c>
      <c r="B2390" s="527" t="s">
        <v>7212</v>
      </c>
    </row>
    <row r="2391" spans="1:2" ht="24" x14ac:dyDescent="0.2">
      <c r="A2391" s="526" t="s">
        <v>7213</v>
      </c>
      <c r="B2391" s="527" t="s">
        <v>7214</v>
      </c>
    </row>
    <row r="2392" spans="1:2" x14ac:dyDescent="0.2">
      <c r="A2392" s="526" t="s">
        <v>7215</v>
      </c>
      <c r="B2392" s="527" t="s">
        <v>7216</v>
      </c>
    </row>
    <row r="2393" spans="1:2" ht="24" x14ac:dyDescent="0.2">
      <c r="A2393" s="526" t="s">
        <v>7217</v>
      </c>
      <c r="B2393" s="527" t="s">
        <v>7218</v>
      </c>
    </row>
    <row r="2394" spans="1:2" ht="24" x14ac:dyDescent="0.2">
      <c r="A2394" s="526" t="s">
        <v>7219</v>
      </c>
      <c r="B2394" s="527" t="s">
        <v>7220</v>
      </c>
    </row>
    <row r="2395" spans="1:2" ht="24" x14ac:dyDescent="0.2">
      <c r="A2395" s="526" t="s">
        <v>7221</v>
      </c>
      <c r="B2395" s="527" t="s">
        <v>7222</v>
      </c>
    </row>
    <row r="2396" spans="1:2" ht="24" x14ac:dyDescent="0.2">
      <c r="A2396" s="526" t="s">
        <v>7223</v>
      </c>
      <c r="B2396" s="527" t="s">
        <v>7224</v>
      </c>
    </row>
    <row r="2397" spans="1:2" ht="24" x14ac:dyDescent="0.2">
      <c r="A2397" s="526" t="s">
        <v>7225</v>
      </c>
      <c r="B2397" s="527" t="s">
        <v>7226</v>
      </c>
    </row>
    <row r="2398" spans="1:2" ht="24" x14ac:dyDescent="0.2">
      <c r="A2398" s="526" t="s">
        <v>7227</v>
      </c>
      <c r="B2398" s="527" t="s">
        <v>7228</v>
      </c>
    </row>
    <row r="2399" spans="1:2" ht="24" x14ac:dyDescent="0.2">
      <c r="A2399" s="526" t="s">
        <v>7229</v>
      </c>
      <c r="B2399" s="527" t="s">
        <v>7230</v>
      </c>
    </row>
    <row r="2400" spans="1:2" ht="24" x14ac:dyDescent="0.2">
      <c r="A2400" s="526" t="s">
        <v>7231</v>
      </c>
      <c r="B2400" s="527" t="s">
        <v>7232</v>
      </c>
    </row>
    <row r="2401" spans="1:2" ht="24" x14ac:dyDescent="0.2">
      <c r="A2401" s="526" t="s">
        <v>7233</v>
      </c>
      <c r="B2401" s="527" t="s">
        <v>7234</v>
      </c>
    </row>
    <row r="2402" spans="1:2" ht="24" x14ac:dyDescent="0.2">
      <c r="A2402" s="526" t="s">
        <v>7235</v>
      </c>
      <c r="B2402" s="527" t="s">
        <v>7236</v>
      </c>
    </row>
    <row r="2403" spans="1:2" ht="24" x14ac:dyDescent="0.2">
      <c r="A2403" s="526" t="s">
        <v>7237</v>
      </c>
      <c r="B2403" s="527" t="s">
        <v>7238</v>
      </c>
    </row>
    <row r="2404" spans="1:2" ht="24" x14ac:dyDescent="0.2">
      <c r="A2404" s="526" t="s">
        <v>7239</v>
      </c>
      <c r="B2404" s="527" t="s">
        <v>7240</v>
      </c>
    </row>
    <row r="2405" spans="1:2" ht="24" x14ac:dyDescent="0.2">
      <c r="A2405" s="526" t="s">
        <v>7241</v>
      </c>
      <c r="B2405" s="527" t="s">
        <v>7242</v>
      </c>
    </row>
    <row r="2406" spans="1:2" ht="24" x14ac:dyDescent="0.2">
      <c r="A2406" s="526" t="s">
        <v>7243</v>
      </c>
      <c r="B2406" s="527" t="s">
        <v>7244</v>
      </c>
    </row>
    <row r="2407" spans="1:2" ht="24" x14ac:dyDescent="0.2">
      <c r="A2407" s="526" t="s">
        <v>7245</v>
      </c>
      <c r="B2407" s="527" t="s">
        <v>7246</v>
      </c>
    </row>
    <row r="2408" spans="1:2" ht="24" x14ac:dyDescent="0.2">
      <c r="A2408" s="526" t="s">
        <v>7247</v>
      </c>
      <c r="B2408" s="527" t="s">
        <v>7248</v>
      </c>
    </row>
    <row r="2409" spans="1:2" ht="24" x14ac:dyDescent="0.2">
      <c r="A2409" s="526" t="s">
        <v>7249</v>
      </c>
      <c r="B2409" s="527" t="s">
        <v>7250</v>
      </c>
    </row>
    <row r="2410" spans="1:2" ht="24" x14ac:dyDescent="0.2">
      <c r="A2410" s="526" t="s">
        <v>7251</v>
      </c>
      <c r="B2410" s="527" t="s">
        <v>7252</v>
      </c>
    </row>
    <row r="2411" spans="1:2" ht="24" x14ac:dyDescent="0.2">
      <c r="A2411" s="526" t="s">
        <v>7253</v>
      </c>
      <c r="B2411" s="527" t="s">
        <v>7254</v>
      </c>
    </row>
    <row r="2412" spans="1:2" ht="24" x14ac:dyDescent="0.2">
      <c r="A2412" s="526" t="s">
        <v>7255</v>
      </c>
      <c r="B2412" s="527" t="s">
        <v>7256</v>
      </c>
    </row>
    <row r="2413" spans="1:2" ht="24" x14ac:dyDescent="0.2">
      <c r="A2413" s="526" t="s">
        <v>7257</v>
      </c>
      <c r="B2413" s="527" t="s">
        <v>7258</v>
      </c>
    </row>
    <row r="2414" spans="1:2" ht="24" x14ac:dyDescent="0.2">
      <c r="A2414" s="526" t="s">
        <v>7259</v>
      </c>
      <c r="B2414" s="527" t="s">
        <v>7260</v>
      </c>
    </row>
    <row r="2415" spans="1:2" ht="24" x14ac:dyDescent="0.2">
      <c r="A2415" s="526" t="s">
        <v>7261</v>
      </c>
      <c r="B2415" s="527" t="s">
        <v>7262</v>
      </c>
    </row>
    <row r="2416" spans="1:2" ht="24" x14ac:dyDescent="0.2">
      <c r="A2416" s="526" t="s">
        <v>7263</v>
      </c>
      <c r="B2416" s="527" t="s">
        <v>7264</v>
      </c>
    </row>
    <row r="2417" spans="1:2" ht="24" x14ac:dyDescent="0.2">
      <c r="A2417" s="526" t="s">
        <v>7265</v>
      </c>
      <c r="B2417" s="527" t="s">
        <v>7266</v>
      </c>
    </row>
    <row r="2418" spans="1:2" ht="24" x14ac:dyDescent="0.2">
      <c r="A2418" s="526" t="s">
        <v>7267</v>
      </c>
      <c r="B2418" s="527" t="s">
        <v>7268</v>
      </c>
    </row>
    <row r="2419" spans="1:2" ht="24" x14ac:dyDescent="0.2">
      <c r="A2419" s="526" t="s">
        <v>7269</v>
      </c>
      <c r="B2419" s="527" t="s">
        <v>7270</v>
      </c>
    </row>
    <row r="2420" spans="1:2" ht="24" x14ac:dyDescent="0.2">
      <c r="A2420" s="526" t="s">
        <v>7271</v>
      </c>
      <c r="B2420" s="527" t="s">
        <v>7272</v>
      </c>
    </row>
    <row r="2421" spans="1:2" ht="24" x14ac:dyDescent="0.2">
      <c r="A2421" s="526" t="s">
        <v>7273</v>
      </c>
      <c r="B2421" s="527" t="s">
        <v>7274</v>
      </c>
    </row>
    <row r="2422" spans="1:2" ht="24" x14ac:dyDescent="0.2">
      <c r="A2422" s="526" t="s">
        <v>7275</v>
      </c>
      <c r="B2422" s="527" t="s">
        <v>7276</v>
      </c>
    </row>
    <row r="2423" spans="1:2" ht="24" x14ac:dyDescent="0.2">
      <c r="A2423" s="526" t="s">
        <v>7277</v>
      </c>
      <c r="B2423" s="527" t="s">
        <v>7278</v>
      </c>
    </row>
    <row r="2424" spans="1:2" ht="24" x14ac:dyDescent="0.2">
      <c r="A2424" s="526" t="s">
        <v>7279</v>
      </c>
      <c r="B2424" s="527" t="s">
        <v>7280</v>
      </c>
    </row>
    <row r="2425" spans="1:2" x14ac:dyDescent="0.2">
      <c r="A2425" s="526" t="s">
        <v>7281</v>
      </c>
      <c r="B2425" s="527" t="s">
        <v>7282</v>
      </c>
    </row>
    <row r="2426" spans="1:2" x14ac:dyDescent="0.2">
      <c r="A2426" s="526" t="s">
        <v>7283</v>
      </c>
      <c r="B2426" s="527" t="s">
        <v>7284</v>
      </c>
    </row>
    <row r="2427" spans="1:2" x14ac:dyDescent="0.2">
      <c r="A2427" s="526" t="s">
        <v>7285</v>
      </c>
      <c r="B2427" s="527" t="s">
        <v>7286</v>
      </c>
    </row>
    <row r="2428" spans="1:2" x14ac:dyDescent="0.2">
      <c r="A2428" s="526" t="s">
        <v>7287</v>
      </c>
      <c r="B2428" s="527" t="s">
        <v>7288</v>
      </c>
    </row>
    <row r="2429" spans="1:2" x14ac:dyDescent="0.2">
      <c r="A2429" s="526" t="s">
        <v>7289</v>
      </c>
      <c r="B2429" s="527" t="s">
        <v>7290</v>
      </c>
    </row>
    <row r="2430" spans="1:2" ht="24" x14ac:dyDescent="0.2">
      <c r="A2430" s="526" t="s">
        <v>7291</v>
      </c>
      <c r="B2430" s="527" t="s">
        <v>7292</v>
      </c>
    </row>
    <row r="2431" spans="1:2" x14ac:dyDescent="0.2">
      <c r="A2431" s="526" t="s">
        <v>7293</v>
      </c>
      <c r="B2431" s="527" t="s">
        <v>7294</v>
      </c>
    </row>
    <row r="2432" spans="1:2" x14ac:dyDescent="0.2">
      <c r="A2432" s="526" t="s">
        <v>7295</v>
      </c>
      <c r="B2432" s="527" t="s">
        <v>7296</v>
      </c>
    </row>
    <row r="2433" spans="1:2" x14ac:dyDescent="0.2">
      <c r="A2433" s="526" t="s">
        <v>7297</v>
      </c>
      <c r="B2433" s="527" t="s">
        <v>7298</v>
      </c>
    </row>
    <row r="2434" spans="1:2" x14ac:dyDescent="0.2">
      <c r="A2434" s="526" t="s">
        <v>7299</v>
      </c>
      <c r="B2434" s="527" t="s">
        <v>7300</v>
      </c>
    </row>
    <row r="2435" spans="1:2" x14ac:dyDescent="0.2">
      <c r="A2435" s="526" t="s">
        <v>7301</v>
      </c>
      <c r="B2435" s="527" t="s">
        <v>7302</v>
      </c>
    </row>
    <row r="2436" spans="1:2" x14ac:dyDescent="0.2">
      <c r="A2436" s="526" t="s">
        <v>7303</v>
      </c>
      <c r="B2436" s="527" t="s">
        <v>7304</v>
      </c>
    </row>
    <row r="2437" spans="1:2" x14ac:dyDescent="0.2">
      <c r="A2437" s="526" t="s">
        <v>7305</v>
      </c>
      <c r="B2437" s="527" t="s">
        <v>7306</v>
      </c>
    </row>
    <row r="2438" spans="1:2" x14ac:dyDescent="0.2">
      <c r="A2438" s="526" t="s">
        <v>7307</v>
      </c>
      <c r="B2438" s="527" t="s">
        <v>7308</v>
      </c>
    </row>
    <row r="2439" spans="1:2" x14ac:dyDescent="0.2">
      <c r="A2439" s="526" t="s">
        <v>7309</v>
      </c>
      <c r="B2439" s="527" t="s">
        <v>7310</v>
      </c>
    </row>
    <row r="2440" spans="1:2" x14ac:dyDescent="0.2">
      <c r="A2440" s="526" t="s">
        <v>7311</v>
      </c>
      <c r="B2440" s="527" t="s">
        <v>7312</v>
      </c>
    </row>
    <row r="2441" spans="1:2" x14ac:dyDescent="0.2">
      <c r="A2441" s="526" t="s">
        <v>7313</v>
      </c>
      <c r="B2441" s="527" t="s">
        <v>7314</v>
      </c>
    </row>
    <row r="2442" spans="1:2" ht="24" x14ac:dyDescent="0.2">
      <c r="A2442" s="526" t="s">
        <v>7315</v>
      </c>
      <c r="B2442" s="527" t="s">
        <v>7316</v>
      </c>
    </row>
    <row r="2443" spans="1:2" x14ac:dyDescent="0.2">
      <c r="A2443" s="526" t="s">
        <v>7317</v>
      </c>
      <c r="B2443" s="527" t="s">
        <v>7318</v>
      </c>
    </row>
    <row r="2444" spans="1:2" x14ac:dyDescent="0.2">
      <c r="A2444" s="526" t="s">
        <v>7319</v>
      </c>
      <c r="B2444" s="527" t="s">
        <v>7320</v>
      </c>
    </row>
    <row r="2445" spans="1:2" x14ac:dyDescent="0.2">
      <c r="A2445" s="526" t="s">
        <v>7321</v>
      </c>
      <c r="B2445" s="527" t="s">
        <v>7322</v>
      </c>
    </row>
    <row r="2446" spans="1:2" x14ac:dyDescent="0.2">
      <c r="A2446" s="526" t="s">
        <v>7323</v>
      </c>
      <c r="B2446" s="527" t="s">
        <v>7324</v>
      </c>
    </row>
    <row r="2447" spans="1:2" x14ac:dyDescent="0.2">
      <c r="A2447" s="526" t="s">
        <v>7325</v>
      </c>
      <c r="B2447" s="527" t="s">
        <v>7326</v>
      </c>
    </row>
    <row r="2448" spans="1:2" x14ac:dyDescent="0.2">
      <c r="A2448" s="526" t="s">
        <v>7327</v>
      </c>
      <c r="B2448" s="527" t="s">
        <v>7328</v>
      </c>
    </row>
    <row r="2449" spans="1:2" x14ac:dyDescent="0.2">
      <c r="A2449" s="526" t="s">
        <v>7329</v>
      </c>
      <c r="B2449" s="527" t="s">
        <v>7330</v>
      </c>
    </row>
    <row r="2450" spans="1:2" ht="24" x14ac:dyDescent="0.2">
      <c r="A2450" s="526" t="s">
        <v>7331</v>
      </c>
      <c r="B2450" s="527" t="s">
        <v>7332</v>
      </c>
    </row>
    <row r="2451" spans="1:2" x14ac:dyDescent="0.2">
      <c r="A2451" s="526" t="s">
        <v>7333</v>
      </c>
      <c r="B2451" s="527" t="s">
        <v>7334</v>
      </c>
    </row>
    <row r="2452" spans="1:2" x14ac:dyDescent="0.2">
      <c r="A2452" s="526" t="s">
        <v>7335</v>
      </c>
      <c r="B2452" s="527" t="s">
        <v>7336</v>
      </c>
    </row>
    <row r="2453" spans="1:2" x14ac:dyDescent="0.2">
      <c r="A2453" s="526" t="s">
        <v>7337</v>
      </c>
      <c r="B2453" s="527" t="s">
        <v>7338</v>
      </c>
    </row>
    <row r="2454" spans="1:2" ht="24" x14ac:dyDescent="0.2">
      <c r="A2454" s="526" t="s">
        <v>7339</v>
      </c>
      <c r="B2454" s="527" t="s">
        <v>7340</v>
      </c>
    </row>
    <row r="2455" spans="1:2" ht="24" x14ac:dyDescent="0.2">
      <c r="A2455" s="526" t="s">
        <v>7341</v>
      </c>
      <c r="B2455" s="527" t="s">
        <v>7342</v>
      </c>
    </row>
    <row r="2456" spans="1:2" x14ac:dyDescent="0.2">
      <c r="A2456" s="526" t="s">
        <v>7343</v>
      </c>
      <c r="B2456" s="527" t="s">
        <v>7344</v>
      </c>
    </row>
    <row r="2457" spans="1:2" x14ac:dyDescent="0.2">
      <c r="A2457" s="526" t="s">
        <v>7345</v>
      </c>
      <c r="B2457" s="527" t="s">
        <v>7346</v>
      </c>
    </row>
    <row r="2458" spans="1:2" x14ac:dyDescent="0.2">
      <c r="A2458" s="526" t="s">
        <v>7347</v>
      </c>
      <c r="B2458" s="527" t="s">
        <v>7348</v>
      </c>
    </row>
    <row r="2459" spans="1:2" ht="24" x14ac:dyDescent="0.2">
      <c r="A2459" s="526" t="s">
        <v>7349</v>
      </c>
      <c r="B2459" s="527" t="s">
        <v>7350</v>
      </c>
    </row>
    <row r="2460" spans="1:2" x14ac:dyDescent="0.2">
      <c r="A2460" s="526" t="s">
        <v>7351</v>
      </c>
      <c r="B2460" s="527" t="s">
        <v>7352</v>
      </c>
    </row>
    <row r="2461" spans="1:2" x14ac:dyDescent="0.2">
      <c r="A2461" s="526" t="s">
        <v>7353</v>
      </c>
      <c r="B2461" s="527" t="s">
        <v>7354</v>
      </c>
    </row>
    <row r="2462" spans="1:2" ht="24" x14ac:dyDescent="0.2">
      <c r="A2462" s="526" t="s">
        <v>7355</v>
      </c>
      <c r="B2462" s="527" t="s">
        <v>7356</v>
      </c>
    </row>
    <row r="2463" spans="1:2" ht="24" x14ac:dyDescent="0.2">
      <c r="A2463" s="526" t="s">
        <v>7357</v>
      </c>
      <c r="B2463" s="527" t="s">
        <v>7358</v>
      </c>
    </row>
    <row r="2464" spans="1:2" ht="24" x14ac:dyDescent="0.2">
      <c r="A2464" s="526" t="s">
        <v>7359</v>
      </c>
      <c r="B2464" s="527" t="s">
        <v>7360</v>
      </c>
    </row>
    <row r="2465" spans="1:2" ht="24" x14ac:dyDescent="0.2">
      <c r="A2465" s="526" t="s">
        <v>7361</v>
      </c>
      <c r="B2465" s="527" t="s">
        <v>7362</v>
      </c>
    </row>
    <row r="2466" spans="1:2" ht="24" x14ac:dyDescent="0.2">
      <c r="A2466" s="526" t="s">
        <v>7363</v>
      </c>
      <c r="B2466" s="527" t="s">
        <v>7364</v>
      </c>
    </row>
    <row r="2467" spans="1:2" ht="24" x14ac:dyDescent="0.2">
      <c r="A2467" s="526" t="s">
        <v>7365</v>
      </c>
      <c r="B2467" s="527" t="s">
        <v>7366</v>
      </c>
    </row>
    <row r="2468" spans="1:2" ht="24" x14ac:dyDescent="0.2">
      <c r="A2468" s="526" t="s">
        <v>7367</v>
      </c>
      <c r="B2468" s="527" t="s">
        <v>7368</v>
      </c>
    </row>
    <row r="2469" spans="1:2" ht="24" x14ac:dyDescent="0.2">
      <c r="A2469" s="526" t="s">
        <v>7369</v>
      </c>
      <c r="B2469" s="527" t="s">
        <v>7370</v>
      </c>
    </row>
    <row r="2470" spans="1:2" ht="24" x14ac:dyDescent="0.2">
      <c r="A2470" s="526" t="s">
        <v>7371</v>
      </c>
      <c r="B2470" s="527" t="s">
        <v>7372</v>
      </c>
    </row>
    <row r="2471" spans="1:2" ht="24" x14ac:dyDescent="0.2">
      <c r="A2471" s="526" t="s">
        <v>7373</v>
      </c>
      <c r="B2471" s="527" t="s">
        <v>7374</v>
      </c>
    </row>
    <row r="2472" spans="1:2" ht="24" x14ac:dyDescent="0.2">
      <c r="A2472" s="526" t="s">
        <v>7375</v>
      </c>
      <c r="B2472" s="527" t="s">
        <v>7376</v>
      </c>
    </row>
    <row r="2473" spans="1:2" ht="24" x14ac:dyDescent="0.2">
      <c r="A2473" s="526" t="s">
        <v>7377</v>
      </c>
      <c r="B2473" s="527" t="s">
        <v>7378</v>
      </c>
    </row>
    <row r="2474" spans="1:2" ht="24" x14ac:dyDescent="0.2">
      <c r="A2474" s="526" t="s">
        <v>7379</v>
      </c>
      <c r="B2474" s="527" t="s">
        <v>7380</v>
      </c>
    </row>
    <row r="2475" spans="1:2" ht="24" x14ac:dyDescent="0.2">
      <c r="A2475" s="526" t="s">
        <v>7381</v>
      </c>
      <c r="B2475" s="527" t="s">
        <v>7382</v>
      </c>
    </row>
    <row r="2476" spans="1:2" ht="24" x14ac:dyDescent="0.2">
      <c r="A2476" s="526" t="s">
        <v>7383</v>
      </c>
      <c r="B2476" s="527" t="s">
        <v>7384</v>
      </c>
    </row>
    <row r="2477" spans="1:2" ht="24" x14ac:dyDescent="0.2">
      <c r="A2477" s="526" t="s">
        <v>7385</v>
      </c>
      <c r="B2477" s="527" t="s">
        <v>7386</v>
      </c>
    </row>
    <row r="2478" spans="1:2" ht="24" x14ac:dyDescent="0.2">
      <c r="A2478" s="526" t="s">
        <v>7387</v>
      </c>
      <c r="B2478" s="527" t="s">
        <v>7388</v>
      </c>
    </row>
    <row r="2479" spans="1:2" ht="24" x14ac:dyDescent="0.2">
      <c r="A2479" s="526" t="s">
        <v>7389</v>
      </c>
      <c r="B2479" s="527" t="s">
        <v>7390</v>
      </c>
    </row>
    <row r="2480" spans="1:2" ht="24" x14ac:dyDescent="0.2">
      <c r="A2480" s="526" t="s">
        <v>7391</v>
      </c>
      <c r="B2480" s="527" t="s">
        <v>7392</v>
      </c>
    </row>
    <row r="2481" spans="1:2" ht="24" x14ac:dyDescent="0.2">
      <c r="A2481" s="526" t="s">
        <v>7393</v>
      </c>
      <c r="B2481" s="527" t="s">
        <v>7394</v>
      </c>
    </row>
    <row r="2482" spans="1:2" ht="24" x14ac:dyDescent="0.2">
      <c r="A2482" s="526" t="s">
        <v>7395</v>
      </c>
      <c r="B2482" s="527" t="s">
        <v>7396</v>
      </c>
    </row>
    <row r="2483" spans="1:2" ht="24" x14ac:dyDescent="0.2">
      <c r="A2483" s="526" t="s">
        <v>7397</v>
      </c>
      <c r="B2483" s="527" t="s">
        <v>7398</v>
      </c>
    </row>
    <row r="2484" spans="1:2" ht="24" x14ac:dyDescent="0.2">
      <c r="A2484" s="526" t="s">
        <v>7399</v>
      </c>
      <c r="B2484" s="527" t="s">
        <v>7400</v>
      </c>
    </row>
    <row r="2485" spans="1:2" ht="24" x14ac:dyDescent="0.2">
      <c r="A2485" s="526" t="s">
        <v>7401</v>
      </c>
      <c r="B2485" s="527" t="s">
        <v>7402</v>
      </c>
    </row>
    <row r="2486" spans="1:2" ht="24" x14ac:dyDescent="0.2">
      <c r="A2486" s="526" t="s">
        <v>7403</v>
      </c>
      <c r="B2486" s="527" t="s">
        <v>7404</v>
      </c>
    </row>
    <row r="2487" spans="1:2" ht="24" x14ac:dyDescent="0.2">
      <c r="A2487" s="526" t="s">
        <v>7405</v>
      </c>
      <c r="B2487" s="527" t="s">
        <v>7406</v>
      </c>
    </row>
    <row r="2488" spans="1:2" ht="24" x14ac:dyDescent="0.2">
      <c r="A2488" s="526" t="s">
        <v>7407</v>
      </c>
      <c r="B2488" s="527" t="s">
        <v>7408</v>
      </c>
    </row>
    <row r="2489" spans="1:2" ht="24" x14ac:dyDescent="0.2">
      <c r="A2489" s="526" t="s">
        <v>7409</v>
      </c>
      <c r="B2489" s="527" t="s">
        <v>7410</v>
      </c>
    </row>
    <row r="2490" spans="1:2" ht="24" x14ac:dyDescent="0.2">
      <c r="A2490" s="526" t="s">
        <v>7411</v>
      </c>
      <c r="B2490" s="527" t="s">
        <v>7412</v>
      </c>
    </row>
    <row r="2491" spans="1:2" ht="24" x14ac:dyDescent="0.2">
      <c r="A2491" s="526" t="s">
        <v>7413</v>
      </c>
      <c r="B2491" s="527" t="s">
        <v>7414</v>
      </c>
    </row>
    <row r="2492" spans="1:2" ht="24" x14ac:dyDescent="0.2">
      <c r="A2492" s="526" t="s">
        <v>7415</v>
      </c>
      <c r="B2492" s="527" t="s">
        <v>7416</v>
      </c>
    </row>
    <row r="2493" spans="1:2" ht="24" x14ac:dyDescent="0.2">
      <c r="A2493" s="526" t="s">
        <v>7417</v>
      </c>
      <c r="B2493" s="527" t="s">
        <v>7418</v>
      </c>
    </row>
    <row r="2494" spans="1:2" ht="24" x14ac:dyDescent="0.2">
      <c r="A2494" s="526" t="s">
        <v>7419</v>
      </c>
      <c r="B2494" s="527" t="s">
        <v>7420</v>
      </c>
    </row>
    <row r="2495" spans="1:2" ht="24" x14ac:dyDescent="0.2">
      <c r="A2495" s="526" t="s">
        <v>7421</v>
      </c>
      <c r="B2495" s="527" t="s">
        <v>7422</v>
      </c>
    </row>
    <row r="2496" spans="1:2" x14ac:dyDescent="0.2">
      <c r="A2496" s="526" t="s">
        <v>7423</v>
      </c>
      <c r="B2496" s="527" t="s">
        <v>7424</v>
      </c>
    </row>
    <row r="2497" spans="1:2" ht="24" x14ac:dyDescent="0.2">
      <c r="A2497" s="526" t="s">
        <v>7425</v>
      </c>
      <c r="B2497" s="527" t="s">
        <v>7426</v>
      </c>
    </row>
    <row r="2498" spans="1:2" ht="24" x14ac:dyDescent="0.2">
      <c r="A2498" s="526" t="s">
        <v>7427</v>
      </c>
      <c r="B2498" s="527" t="s">
        <v>7428</v>
      </c>
    </row>
    <row r="2499" spans="1:2" ht="24" x14ac:dyDescent="0.2">
      <c r="A2499" s="526" t="s">
        <v>7429</v>
      </c>
      <c r="B2499" s="527" t="s">
        <v>7430</v>
      </c>
    </row>
    <row r="2500" spans="1:2" ht="24" x14ac:dyDescent="0.2">
      <c r="A2500" s="526" t="s">
        <v>7431</v>
      </c>
      <c r="B2500" s="527" t="s">
        <v>7432</v>
      </c>
    </row>
    <row r="2501" spans="1:2" ht="24" x14ac:dyDescent="0.2">
      <c r="A2501" s="526" t="s">
        <v>7433</v>
      </c>
      <c r="B2501" s="527" t="s">
        <v>7434</v>
      </c>
    </row>
    <row r="2502" spans="1:2" ht="24" x14ac:dyDescent="0.2">
      <c r="A2502" s="526" t="s">
        <v>7435</v>
      </c>
      <c r="B2502" s="527" t="s">
        <v>7436</v>
      </c>
    </row>
    <row r="2503" spans="1:2" x14ac:dyDescent="0.2">
      <c r="A2503" s="526" t="s">
        <v>7437</v>
      </c>
      <c r="B2503" s="527" t="s">
        <v>7438</v>
      </c>
    </row>
    <row r="2504" spans="1:2" ht="24" x14ac:dyDescent="0.2">
      <c r="A2504" s="526" t="s">
        <v>7439</v>
      </c>
      <c r="B2504" s="527" t="s">
        <v>7440</v>
      </c>
    </row>
    <row r="2505" spans="1:2" x14ac:dyDescent="0.2">
      <c r="A2505" s="526" t="s">
        <v>7441</v>
      </c>
      <c r="B2505" s="527" t="s">
        <v>7442</v>
      </c>
    </row>
    <row r="2506" spans="1:2" ht="24" x14ac:dyDescent="0.2">
      <c r="A2506" s="526" t="s">
        <v>7443</v>
      </c>
      <c r="B2506" s="527" t="s">
        <v>7444</v>
      </c>
    </row>
    <row r="2507" spans="1:2" ht="24" x14ac:dyDescent="0.2">
      <c r="A2507" s="526" t="s">
        <v>7445</v>
      </c>
      <c r="B2507" s="527" t="s">
        <v>7446</v>
      </c>
    </row>
    <row r="2508" spans="1:2" ht="24" x14ac:dyDescent="0.2">
      <c r="A2508" s="526" t="s">
        <v>7447</v>
      </c>
      <c r="B2508" s="527" t="s">
        <v>7448</v>
      </c>
    </row>
    <row r="2509" spans="1:2" x14ac:dyDescent="0.2">
      <c r="A2509" s="526" t="s">
        <v>7449</v>
      </c>
      <c r="B2509" s="527" t="s">
        <v>7450</v>
      </c>
    </row>
    <row r="2510" spans="1:2" ht="24" x14ac:dyDescent="0.2">
      <c r="A2510" s="526" t="s">
        <v>7451</v>
      </c>
      <c r="B2510" s="527" t="s">
        <v>7452</v>
      </c>
    </row>
    <row r="2511" spans="1:2" ht="24" x14ac:dyDescent="0.2">
      <c r="A2511" s="526" t="s">
        <v>7453</v>
      </c>
      <c r="B2511" s="527" t="s">
        <v>7454</v>
      </c>
    </row>
    <row r="2512" spans="1:2" ht="24" x14ac:dyDescent="0.2">
      <c r="A2512" s="526" t="s">
        <v>7455</v>
      </c>
      <c r="B2512" s="527" t="s">
        <v>7456</v>
      </c>
    </row>
    <row r="2513" spans="1:2" ht="24" x14ac:dyDescent="0.2">
      <c r="A2513" s="526" t="s">
        <v>7457</v>
      </c>
      <c r="B2513" s="527" t="s">
        <v>7458</v>
      </c>
    </row>
    <row r="2514" spans="1:2" ht="24" x14ac:dyDescent="0.2">
      <c r="A2514" s="526" t="s">
        <v>7459</v>
      </c>
      <c r="B2514" s="527" t="s">
        <v>7460</v>
      </c>
    </row>
    <row r="2515" spans="1:2" x14ac:dyDescent="0.2">
      <c r="A2515" s="526" t="s">
        <v>7461</v>
      </c>
      <c r="B2515" s="527" t="s">
        <v>7462</v>
      </c>
    </row>
    <row r="2516" spans="1:2" ht="24" x14ac:dyDescent="0.2">
      <c r="A2516" s="526" t="s">
        <v>7463</v>
      </c>
      <c r="B2516" s="527" t="s">
        <v>7464</v>
      </c>
    </row>
    <row r="2517" spans="1:2" ht="24" x14ac:dyDescent="0.2">
      <c r="A2517" s="526" t="s">
        <v>7465</v>
      </c>
      <c r="B2517" s="527" t="s">
        <v>7466</v>
      </c>
    </row>
    <row r="2518" spans="1:2" ht="24" x14ac:dyDescent="0.2">
      <c r="A2518" s="526" t="s">
        <v>7467</v>
      </c>
      <c r="B2518" s="527" t="s">
        <v>7468</v>
      </c>
    </row>
    <row r="2519" spans="1:2" ht="24" x14ac:dyDescent="0.2">
      <c r="A2519" s="526" t="s">
        <v>7469</v>
      </c>
      <c r="B2519" s="527" t="s">
        <v>7470</v>
      </c>
    </row>
    <row r="2520" spans="1:2" ht="24" x14ac:dyDescent="0.2">
      <c r="A2520" s="526" t="s">
        <v>7471</v>
      </c>
      <c r="B2520" s="527" t="s">
        <v>7472</v>
      </c>
    </row>
    <row r="2521" spans="1:2" ht="24" x14ac:dyDescent="0.2">
      <c r="A2521" s="526" t="s">
        <v>7473</v>
      </c>
      <c r="B2521" s="527" t="s">
        <v>7474</v>
      </c>
    </row>
    <row r="2522" spans="1:2" ht="24" x14ac:dyDescent="0.2">
      <c r="A2522" s="526" t="s">
        <v>7475</v>
      </c>
      <c r="B2522" s="527" t="s">
        <v>7476</v>
      </c>
    </row>
    <row r="2523" spans="1:2" ht="24" x14ac:dyDescent="0.2">
      <c r="A2523" s="526" t="s">
        <v>7477</v>
      </c>
      <c r="B2523" s="527" t="s">
        <v>7478</v>
      </c>
    </row>
    <row r="2524" spans="1:2" ht="24" x14ac:dyDescent="0.2">
      <c r="A2524" s="526" t="s">
        <v>7479</v>
      </c>
      <c r="B2524" s="527" t="s">
        <v>7480</v>
      </c>
    </row>
    <row r="2525" spans="1:2" ht="24" x14ac:dyDescent="0.2">
      <c r="A2525" s="526" t="s">
        <v>7481</v>
      </c>
      <c r="B2525" s="527" t="s">
        <v>7482</v>
      </c>
    </row>
    <row r="2526" spans="1:2" ht="24" x14ac:dyDescent="0.2">
      <c r="A2526" s="526" t="s">
        <v>7483</v>
      </c>
      <c r="B2526" s="527" t="s">
        <v>7484</v>
      </c>
    </row>
    <row r="2527" spans="1:2" ht="24" x14ac:dyDescent="0.2">
      <c r="A2527" s="526" t="s">
        <v>7485</v>
      </c>
      <c r="B2527" s="527" t="s">
        <v>7486</v>
      </c>
    </row>
    <row r="2528" spans="1:2" ht="24" x14ac:dyDescent="0.2">
      <c r="A2528" s="526" t="s">
        <v>7487</v>
      </c>
      <c r="B2528" s="527" t="s">
        <v>7488</v>
      </c>
    </row>
    <row r="2529" spans="1:2" ht="24" x14ac:dyDescent="0.2">
      <c r="A2529" s="526" t="s">
        <v>7489</v>
      </c>
      <c r="B2529" s="527" t="s">
        <v>7490</v>
      </c>
    </row>
    <row r="2530" spans="1:2" ht="24" x14ac:dyDescent="0.2">
      <c r="A2530" s="526" t="s">
        <v>7491</v>
      </c>
      <c r="B2530" s="527" t="s">
        <v>7492</v>
      </c>
    </row>
    <row r="2531" spans="1:2" ht="24" x14ac:dyDescent="0.2">
      <c r="A2531" s="526" t="s">
        <v>7493</v>
      </c>
      <c r="B2531" s="527" t="s">
        <v>7494</v>
      </c>
    </row>
    <row r="2532" spans="1:2" ht="24" x14ac:dyDescent="0.2">
      <c r="A2532" s="526" t="s">
        <v>7495</v>
      </c>
      <c r="B2532" s="527" t="s">
        <v>7496</v>
      </c>
    </row>
    <row r="2533" spans="1:2" ht="24" x14ac:dyDescent="0.2">
      <c r="A2533" s="526" t="s">
        <v>7497</v>
      </c>
      <c r="B2533" s="527" t="s">
        <v>7498</v>
      </c>
    </row>
    <row r="2534" spans="1:2" ht="24" x14ac:dyDescent="0.2">
      <c r="A2534" s="526" t="s">
        <v>7499</v>
      </c>
      <c r="B2534" s="527" t="s">
        <v>7500</v>
      </c>
    </row>
    <row r="2535" spans="1:2" ht="24" x14ac:dyDescent="0.2">
      <c r="A2535" s="526" t="s">
        <v>7501</v>
      </c>
      <c r="B2535" s="527" t="s">
        <v>7502</v>
      </c>
    </row>
    <row r="2536" spans="1:2" ht="24" x14ac:dyDescent="0.2">
      <c r="A2536" s="526" t="s">
        <v>7503</v>
      </c>
      <c r="B2536" s="527" t="s">
        <v>7504</v>
      </c>
    </row>
    <row r="2537" spans="1:2" ht="24" x14ac:dyDescent="0.2">
      <c r="A2537" s="526" t="s">
        <v>7505</v>
      </c>
      <c r="B2537" s="527" t="s">
        <v>7506</v>
      </c>
    </row>
    <row r="2538" spans="1:2" ht="24" x14ac:dyDescent="0.2">
      <c r="A2538" s="526" t="s">
        <v>7507</v>
      </c>
      <c r="B2538" s="527" t="s">
        <v>7508</v>
      </c>
    </row>
    <row r="2539" spans="1:2" ht="24" x14ac:dyDescent="0.2">
      <c r="A2539" s="526" t="s">
        <v>7509</v>
      </c>
      <c r="B2539" s="527" t="s">
        <v>7510</v>
      </c>
    </row>
    <row r="2540" spans="1:2" ht="24" x14ac:dyDescent="0.2">
      <c r="A2540" s="526" t="s">
        <v>7511</v>
      </c>
      <c r="B2540" s="527" t="s">
        <v>7512</v>
      </c>
    </row>
    <row r="2541" spans="1:2" ht="24" x14ac:dyDescent="0.2">
      <c r="A2541" s="526" t="s">
        <v>7513</v>
      </c>
      <c r="B2541" s="527" t="s">
        <v>7514</v>
      </c>
    </row>
    <row r="2542" spans="1:2" ht="24" x14ac:dyDescent="0.2">
      <c r="A2542" s="526" t="s">
        <v>7515</v>
      </c>
      <c r="B2542" s="527" t="s">
        <v>7516</v>
      </c>
    </row>
    <row r="2543" spans="1:2" ht="24" x14ac:dyDescent="0.2">
      <c r="A2543" s="526" t="s">
        <v>7517</v>
      </c>
      <c r="B2543" s="527" t="s">
        <v>7518</v>
      </c>
    </row>
    <row r="2544" spans="1:2" ht="24" x14ac:dyDescent="0.2">
      <c r="A2544" s="526" t="s">
        <v>7519</v>
      </c>
      <c r="B2544" s="527" t="s">
        <v>7520</v>
      </c>
    </row>
    <row r="2545" spans="1:2" ht="24" x14ac:dyDescent="0.2">
      <c r="A2545" s="526" t="s">
        <v>7521</v>
      </c>
      <c r="B2545" s="527" t="s">
        <v>7522</v>
      </c>
    </row>
    <row r="2546" spans="1:2" x14ac:dyDescent="0.2">
      <c r="A2546" s="526" t="s">
        <v>7523</v>
      </c>
      <c r="B2546" s="527" t="s">
        <v>7524</v>
      </c>
    </row>
    <row r="2547" spans="1:2" x14ac:dyDescent="0.2">
      <c r="A2547" s="526" t="s">
        <v>7525</v>
      </c>
      <c r="B2547" s="527" t="s">
        <v>7526</v>
      </c>
    </row>
    <row r="2548" spans="1:2" x14ac:dyDescent="0.2">
      <c r="A2548" s="526" t="s">
        <v>7527</v>
      </c>
      <c r="B2548" s="527" t="s">
        <v>7528</v>
      </c>
    </row>
    <row r="2549" spans="1:2" x14ac:dyDescent="0.2">
      <c r="A2549" s="526" t="s">
        <v>7529</v>
      </c>
      <c r="B2549" s="527" t="s">
        <v>7530</v>
      </c>
    </row>
    <row r="2550" spans="1:2" x14ac:dyDescent="0.2">
      <c r="A2550" s="526" t="s">
        <v>7531</v>
      </c>
      <c r="B2550" s="527" t="s">
        <v>7532</v>
      </c>
    </row>
    <row r="2551" spans="1:2" x14ac:dyDescent="0.2">
      <c r="A2551" s="526" t="s">
        <v>7533</v>
      </c>
      <c r="B2551" s="527" t="s">
        <v>7534</v>
      </c>
    </row>
    <row r="2552" spans="1:2" x14ac:dyDescent="0.2">
      <c r="A2552" s="526" t="s">
        <v>7535</v>
      </c>
      <c r="B2552" s="527" t="s">
        <v>7536</v>
      </c>
    </row>
    <row r="2553" spans="1:2" x14ac:dyDescent="0.2">
      <c r="A2553" s="526" t="s">
        <v>7537</v>
      </c>
      <c r="B2553" s="527" t="s">
        <v>7538</v>
      </c>
    </row>
    <row r="2554" spans="1:2" x14ac:dyDescent="0.2">
      <c r="A2554" s="526" t="s">
        <v>7539</v>
      </c>
      <c r="B2554" s="527" t="s">
        <v>7540</v>
      </c>
    </row>
    <row r="2555" spans="1:2" x14ac:dyDescent="0.2">
      <c r="A2555" s="526" t="s">
        <v>7541</v>
      </c>
      <c r="B2555" s="527" t="s">
        <v>7542</v>
      </c>
    </row>
    <row r="2556" spans="1:2" x14ac:dyDescent="0.2">
      <c r="A2556" s="526" t="s">
        <v>7543</v>
      </c>
      <c r="B2556" s="527" t="s">
        <v>7544</v>
      </c>
    </row>
    <row r="2557" spans="1:2" x14ac:dyDescent="0.2">
      <c r="A2557" s="526" t="s">
        <v>7545</v>
      </c>
      <c r="B2557" s="527" t="s">
        <v>7546</v>
      </c>
    </row>
    <row r="2558" spans="1:2" x14ac:dyDescent="0.2">
      <c r="A2558" s="526" t="s">
        <v>7547</v>
      </c>
      <c r="B2558" s="527" t="s">
        <v>7548</v>
      </c>
    </row>
    <row r="2559" spans="1:2" x14ac:dyDescent="0.2">
      <c r="A2559" s="526" t="s">
        <v>7549</v>
      </c>
      <c r="B2559" s="527" t="s">
        <v>7550</v>
      </c>
    </row>
    <row r="2560" spans="1:2" x14ac:dyDescent="0.2">
      <c r="A2560" s="526" t="s">
        <v>7551</v>
      </c>
      <c r="B2560" s="527" t="s">
        <v>7552</v>
      </c>
    </row>
    <row r="2561" spans="1:2" x14ac:dyDescent="0.2">
      <c r="A2561" s="526" t="s">
        <v>7553</v>
      </c>
      <c r="B2561" s="527" t="s">
        <v>7554</v>
      </c>
    </row>
    <row r="2562" spans="1:2" x14ac:dyDescent="0.2">
      <c r="A2562" s="526" t="s">
        <v>7555</v>
      </c>
      <c r="B2562" s="527" t="s">
        <v>7556</v>
      </c>
    </row>
    <row r="2563" spans="1:2" x14ac:dyDescent="0.2">
      <c r="A2563" s="526" t="s">
        <v>7557</v>
      </c>
      <c r="B2563" s="527" t="s">
        <v>7558</v>
      </c>
    </row>
    <row r="2564" spans="1:2" x14ac:dyDescent="0.2">
      <c r="A2564" s="526" t="s">
        <v>7559</v>
      </c>
      <c r="B2564" s="527" t="s">
        <v>7560</v>
      </c>
    </row>
    <row r="2565" spans="1:2" x14ac:dyDescent="0.2">
      <c r="A2565" s="526" t="s">
        <v>7561</v>
      </c>
      <c r="B2565" s="527" t="s">
        <v>7562</v>
      </c>
    </row>
    <row r="2566" spans="1:2" x14ac:dyDescent="0.2">
      <c r="A2566" s="526" t="s">
        <v>7563</v>
      </c>
      <c r="B2566" s="527" t="s">
        <v>7564</v>
      </c>
    </row>
    <row r="2567" spans="1:2" x14ac:dyDescent="0.2">
      <c r="A2567" s="526" t="s">
        <v>7565</v>
      </c>
      <c r="B2567" s="527" t="s">
        <v>7566</v>
      </c>
    </row>
    <row r="2568" spans="1:2" x14ac:dyDescent="0.2">
      <c r="A2568" s="526" t="s">
        <v>7567</v>
      </c>
      <c r="B2568" s="527" t="s">
        <v>7568</v>
      </c>
    </row>
    <row r="2569" spans="1:2" ht="24" x14ac:dyDescent="0.2">
      <c r="A2569" s="526" t="s">
        <v>7569</v>
      </c>
      <c r="B2569" s="527" t="s">
        <v>7570</v>
      </c>
    </row>
    <row r="2570" spans="1:2" x14ac:dyDescent="0.2">
      <c r="A2570" s="526" t="s">
        <v>7571</v>
      </c>
      <c r="B2570" s="527" t="s">
        <v>7572</v>
      </c>
    </row>
    <row r="2571" spans="1:2" x14ac:dyDescent="0.2">
      <c r="A2571" s="526" t="s">
        <v>7573</v>
      </c>
      <c r="B2571" s="527" t="s">
        <v>7574</v>
      </c>
    </row>
    <row r="2572" spans="1:2" x14ac:dyDescent="0.2">
      <c r="A2572" s="526" t="s">
        <v>7575</v>
      </c>
      <c r="B2572" s="527" t="s">
        <v>7576</v>
      </c>
    </row>
    <row r="2573" spans="1:2" x14ac:dyDescent="0.2">
      <c r="A2573" s="526" t="s">
        <v>7577</v>
      </c>
      <c r="B2573" s="527" t="s">
        <v>7578</v>
      </c>
    </row>
    <row r="2574" spans="1:2" x14ac:dyDescent="0.2">
      <c r="A2574" s="526" t="s">
        <v>7579</v>
      </c>
      <c r="B2574" s="527" t="s">
        <v>7580</v>
      </c>
    </row>
    <row r="2575" spans="1:2" x14ac:dyDescent="0.2">
      <c r="A2575" s="526" t="s">
        <v>7581</v>
      </c>
      <c r="B2575" s="527" t="s">
        <v>7582</v>
      </c>
    </row>
    <row r="2576" spans="1:2" x14ac:dyDescent="0.2">
      <c r="A2576" s="526" t="s">
        <v>7583</v>
      </c>
      <c r="B2576" s="527" t="s">
        <v>7584</v>
      </c>
    </row>
    <row r="2577" spans="1:2" x14ac:dyDescent="0.2">
      <c r="A2577" s="526" t="s">
        <v>7585</v>
      </c>
      <c r="B2577" s="527" t="s">
        <v>7586</v>
      </c>
    </row>
    <row r="2578" spans="1:2" x14ac:dyDescent="0.2">
      <c r="A2578" s="526" t="s">
        <v>7587</v>
      </c>
      <c r="B2578" s="527" t="s">
        <v>7588</v>
      </c>
    </row>
    <row r="2579" spans="1:2" ht="24" x14ac:dyDescent="0.2">
      <c r="A2579" s="526" t="s">
        <v>7589</v>
      </c>
      <c r="B2579" s="527" t="s">
        <v>7590</v>
      </c>
    </row>
    <row r="2580" spans="1:2" ht="24" x14ac:dyDescent="0.2">
      <c r="A2580" s="526" t="s">
        <v>7591</v>
      </c>
      <c r="B2580" s="527" t="s">
        <v>7592</v>
      </c>
    </row>
    <row r="2581" spans="1:2" ht="24" x14ac:dyDescent="0.2">
      <c r="A2581" s="526" t="s">
        <v>7593</v>
      </c>
      <c r="B2581" s="527" t="s">
        <v>7594</v>
      </c>
    </row>
    <row r="2582" spans="1:2" ht="24" x14ac:dyDescent="0.2">
      <c r="A2582" s="526" t="s">
        <v>7595</v>
      </c>
      <c r="B2582" s="527" t="s">
        <v>7596</v>
      </c>
    </row>
    <row r="2583" spans="1:2" x14ac:dyDescent="0.2">
      <c r="A2583" s="526" t="s">
        <v>7597</v>
      </c>
      <c r="B2583" s="527" t="s">
        <v>7598</v>
      </c>
    </row>
    <row r="2584" spans="1:2" ht="24" x14ac:dyDescent="0.2">
      <c r="A2584" s="526" t="s">
        <v>7599</v>
      </c>
      <c r="B2584" s="527" t="s">
        <v>7600</v>
      </c>
    </row>
    <row r="2585" spans="1:2" ht="24" x14ac:dyDescent="0.2">
      <c r="A2585" s="526" t="s">
        <v>7601</v>
      </c>
      <c r="B2585" s="527" t="s">
        <v>7602</v>
      </c>
    </row>
    <row r="2586" spans="1:2" ht="24" x14ac:dyDescent="0.2">
      <c r="A2586" s="526" t="s">
        <v>7603</v>
      </c>
      <c r="B2586" s="527" t="s">
        <v>7604</v>
      </c>
    </row>
    <row r="2587" spans="1:2" ht="24" x14ac:dyDescent="0.2">
      <c r="A2587" s="526" t="s">
        <v>7605</v>
      </c>
      <c r="B2587" s="527" t="s">
        <v>7606</v>
      </c>
    </row>
    <row r="2588" spans="1:2" ht="24" x14ac:dyDescent="0.2">
      <c r="A2588" s="526" t="s">
        <v>7607</v>
      </c>
      <c r="B2588" s="527" t="s">
        <v>7608</v>
      </c>
    </row>
    <row r="2589" spans="1:2" ht="24" x14ac:dyDescent="0.2">
      <c r="A2589" s="526" t="s">
        <v>7609</v>
      </c>
      <c r="B2589" s="527" t="s">
        <v>7610</v>
      </c>
    </row>
    <row r="2590" spans="1:2" ht="24" x14ac:dyDescent="0.2">
      <c r="A2590" s="526" t="s">
        <v>7611</v>
      </c>
      <c r="B2590" s="527" t="s">
        <v>7612</v>
      </c>
    </row>
    <row r="2591" spans="1:2" ht="24" x14ac:dyDescent="0.2">
      <c r="A2591" s="526" t="s">
        <v>7613</v>
      </c>
      <c r="B2591" s="527" t="s">
        <v>7614</v>
      </c>
    </row>
    <row r="2592" spans="1:2" ht="24" x14ac:dyDescent="0.2">
      <c r="A2592" s="526" t="s">
        <v>7615</v>
      </c>
      <c r="B2592" s="527" t="s">
        <v>7616</v>
      </c>
    </row>
    <row r="2593" spans="1:2" ht="24" x14ac:dyDescent="0.2">
      <c r="A2593" s="526" t="s">
        <v>7617</v>
      </c>
      <c r="B2593" s="527" t="s">
        <v>7618</v>
      </c>
    </row>
    <row r="2594" spans="1:2" ht="24" x14ac:dyDescent="0.2">
      <c r="A2594" s="526" t="s">
        <v>7619</v>
      </c>
      <c r="B2594" s="527" t="s">
        <v>7620</v>
      </c>
    </row>
    <row r="2595" spans="1:2" ht="24" x14ac:dyDescent="0.2">
      <c r="A2595" s="526" t="s">
        <v>7621</v>
      </c>
      <c r="B2595" s="527" t="s">
        <v>7622</v>
      </c>
    </row>
    <row r="2596" spans="1:2" ht="24" x14ac:dyDescent="0.2">
      <c r="A2596" s="526" t="s">
        <v>7623</v>
      </c>
      <c r="B2596" s="527" t="s">
        <v>7624</v>
      </c>
    </row>
    <row r="2597" spans="1:2" ht="24" x14ac:dyDescent="0.2">
      <c r="A2597" s="526" t="s">
        <v>7625</v>
      </c>
      <c r="B2597" s="527" t="s">
        <v>7626</v>
      </c>
    </row>
    <row r="2598" spans="1:2" ht="24" x14ac:dyDescent="0.2">
      <c r="A2598" s="526" t="s">
        <v>7627</v>
      </c>
      <c r="B2598" s="527" t="s">
        <v>7628</v>
      </c>
    </row>
    <row r="2599" spans="1:2" ht="24" x14ac:dyDescent="0.2">
      <c r="A2599" s="526" t="s">
        <v>7629</v>
      </c>
      <c r="B2599" s="527" t="s">
        <v>7630</v>
      </c>
    </row>
    <row r="2600" spans="1:2" ht="24" x14ac:dyDescent="0.2">
      <c r="A2600" s="526" t="s">
        <v>7631</v>
      </c>
      <c r="B2600" s="527" t="s">
        <v>7632</v>
      </c>
    </row>
    <row r="2601" spans="1:2" ht="24" x14ac:dyDescent="0.2">
      <c r="A2601" s="526" t="s">
        <v>7633</v>
      </c>
      <c r="B2601" s="527" t="s">
        <v>7634</v>
      </c>
    </row>
    <row r="2602" spans="1:2" ht="24" x14ac:dyDescent="0.2">
      <c r="A2602" s="526" t="s">
        <v>7635</v>
      </c>
      <c r="B2602" s="527" t="s">
        <v>7636</v>
      </c>
    </row>
    <row r="2603" spans="1:2" ht="24" x14ac:dyDescent="0.2">
      <c r="A2603" s="526" t="s">
        <v>7637</v>
      </c>
      <c r="B2603" s="527" t="s">
        <v>7638</v>
      </c>
    </row>
    <row r="2604" spans="1:2" ht="24" x14ac:dyDescent="0.2">
      <c r="A2604" s="526" t="s">
        <v>7639</v>
      </c>
      <c r="B2604" s="527" t="s">
        <v>7640</v>
      </c>
    </row>
    <row r="2605" spans="1:2" ht="24" x14ac:dyDescent="0.2">
      <c r="A2605" s="526" t="s">
        <v>7641</v>
      </c>
      <c r="B2605" s="527" t="s">
        <v>7642</v>
      </c>
    </row>
    <row r="2606" spans="1:2" ht="24" x14ac:dyDescent="0.2">
      <c r="A2606" s="526" t="s">
        <v>7643</v>
      </c>
      <c r="B2606" s="527" t="s">
        <v>7644</v>
      </c>
    </row>
    <row r="2607" spans="1:2" ht="24" x14ac:dyDescent="0.2">
      <c r="A2607" s="526" t="s">
        <v>7645</v>
      </c>
      <c r="B2607" s="527" t="s">
        <v>7646</v>
      </c>
    </row>
    <row r="2608" spans="1:2" ht="24" x14ac:dyDescent="0.2">
      <c r="A2608" s="526" t="s">
        <v>7647</v>
      </c>
      <c r="B2608" s="527" t="s">
        <v>7648</v>
      </c>
    </row>
    <row r="2609" spans="1:2" ht="24" x14ac:dyDescent="0.2">
      <c r="A2609" s="526" t="s">
        <v>7649</v>
      </c>
      <c r="B2609" s="527" t="s">
        <v>7650</v>
      </c>
    </row>
    <row r="2610" spans="1:2" ht="24" x14ac:dyDescent="0.2">
      <c r="A2610" s="526" t="s">
        <v>7651</v>
      </c>
      <c r="B2610" s="527" t="s">
        <v>7652</v>
      </c>
    </row>
    <row r="2611" spans="1:2" ht="24" x14ac:dyDescent="0.2">
      <c r="A2611" s="526" t="s">
        <v>7653</v>
      </c>
      <c r="B2611" s="527" t="s">
        <v>7654</v>
      </c>
    </row>
    <row r="2612" spans="1:2" x14ac:dyDescent="0.2">
      <c r="A2612" s="526" t="s">
        <v>7655</v>
      </c>
      <c r="B2612" s="527" t="s">
        <v>7656</v>
      </c>
    </row>
    <row r="2613" spans="1:2" ht="24" x14ac:dyDescent="0.2">
      <c r="A2613" s="526" t="s">
        <v>7657</v>
      </c>
      <c r="B2613" s="527" t="s">
        <v>7658</v>
      </c>
    </row>
    <row r="2614" spans="1:2" ht="24" x14ac:dyDescent="0.2">
      <c r="A2614" s="526" t="s">
        <v>7659</v>
      </c>
      <c r="B2614" s="527" t="s">
        <v>7660</v>
      </c>
    </row>
    <row r="2615" spans="1:2" ht="24" x14ac:dyDescent="0.2">
      <c r="A2615" s="526" t="s">
        <v>7661</v>
      </c>
      <c r="B2615" s="527" t="s">
        <v>7662</v>
      </c>
    </row>
    <row r="2616" spans="1:2" ht="24" x14ac:dyDescent="0.2">
      <c r="A2616" s="526" t="s">
        <v>7663</v>
      </c>
      <c r="B2616" s="527" t="s">
        <v>7664</v>
      </c>
    </row>
    <row r="2617" spans="1:2" ht="24" x14ac:dyDescent="0.2">
      <c r="A2617" s="526" t="s">
        <v>7665</v>
      </c>
      <c r="B2617" s="527" t="s">
        <v>7666</v>
      </c>
    </row>
    <row r="2618" spans="1:2" ht="24" x14ac:dyDescent="0.2">
      <c r="A2618" s="526" t="s">
        <v>7667</v>
      </c>
      <c r="B2618" s="527" t="s">
        <v>7668</v>
      </c>
    </row>
    <row r="2619" spans="1:2" ht="24" x14ac:dyDescent="0.2">
      <c r="A2619" s="526" t="s">
        <v>7669</v>
      </c>
      <c r="B2619" s="527" t="s">
        <v>7670</v>
      </c>
    </row>
    <row r="2620" spans="1:2" x14ac:dyDescent="0.2">
      <c r="A2620" s="526" t="s">
        <v>7671</v>
      </c>
      <c r="B2620" s="527" t="s">
        <v>7672</v>
      </c>
    </row>
    <row r="2621" spans="1:2" x14ac:dyDescent="0.2">
      <c r="A2621" s="526" t="s">
        <v>7673</v>
      </c>
      <c r="B2621" s="527" t="s">
        <v>7674</v>
      </c>
    </row>
    <row r="2622" spans="1:2" ht="24" x14ac:dyDescent="0.2">
      <c r="A2622" s="526" t="s">
        <v>7675</v>
      </c>
      <c r="B2622" s="527" t="s">
        <v>7676</v>
      </c>
    </row>
    <row r="2623" spans="1:2" ht="24" x14ac:dyDescent="0.2">
      <c r="A2623" s="526" t="s">
        <v>7677</v>
      </c>
      <c r="B2623" s="527" t="s">
        <v>7678</v>
      </c>
    </row>
    <row r="2624" spans="1:2" ht="24" x14ac:dyDescent="0.2">
      <c r="A2624" s="526" t="s">
        <v>7679</v>
      </c>
      <c r="B2624" s="527" t="s">
        <v>7680</v>
      </c>
    </row>
    <row r="2625" spans="1:2" x14ac:dyDescent="0.2">
      <c r="A2625" s="526" t="s">
        <v>7681</v>
      </c>
      <c r="B2625" s="527" t="s">
        <v>7682</v>
      </c>
    </row>
    <row r="2626" spans="1:2" x14ac:dyDescent="0.2">
      <c r="A2626" s="526" t="s">
        <v>7683</v>
      </c>
      <c r="B2626" s="527" t="s">
        <v>7684</v>
      </c>
    </row>
    <row r="2627" spans="1:2" x14ac:dyDescent="0.2">
      <c r="A2627" s="526" t="s">
        <v>7685</v>
      </c>
      <c r="B2627" s="527" t="s">
        <v>7686</v>
      </c>
    </row>
    <row r="2628" spans="1:2" ht="24" x14ac:dyDescent="0.2">
      <c r="A2628" s="526" t="s">
        <v>7687</v>
      </c>
      <c r="B2628" s="527" t="s">
        <v>7688</v>
      </c>
    </row>
    <row r="2629" spans="1:2" ht="24" x14ac:dyDescent="0.2">
      <c r="A2629" s="526" t="s">
        <v>7689</v>
      </c>
      <c r="B2629" s="527" t="s">
        <v>7690</v>
      </c>
    </row>
    <row r="2630" spans="1:2" ht="24" x14ac:dyDescent="0.2">
      <c r="A2630" s="526" t="s">
        <v>7691</v>
      </c>
      <c r="B2630" s="527" t="s">
        <v>7692</v>
      </c>
    </row>
    <row r="2631" spans="1:2" ht="24" x14ac:dyDescent="0.2">
      <c r="A2631" s="526" t="s">
        <v>7693</v>
      </c>
      <c r="B2631" s="527" t="s">
        <v>7694</v>
      </c>
    </row>
    <row r="2632" spans="1:2" ht="24" x14ac:dyDescent="0.2">
      <c r="A2632" s="526" t="s">
        <v>7695</v>
      </c>
      <c r="B2632" s="527" t="s">
        <v>7696</v>
      </c>
    </row>
    <row r="2633" spans="1:2" x14ac:dyDescent="0.2">
      <c r="A2633" s="526" t="s">
        <v>7697</v>
      </c>
      <c r="B2633" s="527" t="s">
        <v>7698</v>
      </c>
    </row>
    <row r="2634" spans="1:2" ht="24" x14ac:dyDescent="0.2">
      <c r="A2634" s="526" t="s">
        <v>7699</v>
      </c>
      <c r="B2634" s="527" t="s">
        <v>7700</v>
      </c>
    </row>
    <row r="2635" spans="1:2" x14ac:dyDescent="0.2">
      <c r="A2635" s="526" t="s">
        <v>7701</v>
      </c>
      <c r="B2635" s="527" t="s">
        <v>7702</v>
      </c>
    </row>
    <row r="2636" spans="1:2" x14ac:dyDescent="0.2">
      <c r="A2636" s="526" t="s">
        <v>7703</v>
      </c>
      <c r="B2636" s="527" t="s">
        <v>7704</v>
      </c>
    </row>
    <row r="2637" spans="1:2" ht="24" x14ac:dyDescent="0.2">
      <c r="A2637" s="526" t="s">
        <v>7705</v>
      </c>
      <c r="B2637" s="527" t="s">
        <v>7706</v>
      </c>
    </row>
    <row r="2638" spans="1:2" ht="24" x14ac:dyDescent="0.2">
      <c r="A2638" s="526" t="s">
        <v>7707</v>
      </c>
      <c r="B2638" s="527" t="s">
        <v>7708</v>
      </c>
    </row>
    <row r="2639" spans="1:2" ht="24" x14ac:dyDescent="0.2">
      <c r="A2639" s="526" t="s">
        <v>7709</v>
      </c>
      <c r="B2639" s="527" t="s">
        <v>7710</v>
      </c>
    </row>
    <row r="2640" spans="1:2" ht="24" x14ac:dyDescent="0.2">
      <c r="A2640" s="526" t="s">
        <v>7711</v>
      </c>
      <c r="B2640" s="527" t="s">
        <v>7712</v>
      </c>
    </row>
    <row r="2641" spans="1:2" ht="24" x14ac:dyDescent="0.2">
      <c r="A2641" s="526" t="s">
        <v>7713</v>
      </c>
      <c r="B2641" s="527" t="s">
        <v>7714</v>
      </c>
    </row>
    <row r="2642" spans="1:2" ht="24" x14ac:dyDescent="0.2">
      <c r="A2642" s="526" t="s">
        <v>7715</v>
      </c>
      <c r="B2642" s="527" t="s">
        <v>7716</v>
      </c>
    </row>
    <row r="2643" spans="1:2" ht="24" x14ac:dyDescent="0.2">
      <c r="A2643" s="526" t="s">
        <v>7717</v>
      </c>
      <c r="B2643" s="527" t="s">
        <v>7718</v>
      </c>
    </row>
    <row r="2644" spans="1:2" x14ac:dyDescent="0.2">
      <c r="A2644" s="526" t="s">
        <v>7719</v>
      </c>
      <c r="B2644" s="527" t="s">
        <v>7720</v>
      </c>
    </row>
    <row r="2645" spans="1:2" x14ac:dyDescent="0.2">
      <c r="A2645" s="526" t="s">
        <v>7721</v>
      </c>
      <c r="B2645" s="527" t="s">
        <v>7722</v>
      </c>
    </row>
    <row r="2646" spans="1:2" ht="24" x14ac:dyDescent="0.2">
      <c r="A2646" s="526" t="s">
        <v>7723</v>
      </c>
      <c r="B2646" s="527" t="s">
        <v>7724</v>
      </c>
    </row>
    <row r="2647" spans="1:2" x14ac:dyDescent="0.2">
      <c r="A2647" s="526" t="s">
        <v>7725</v>
      </c>
      <c r="B2647" s="527" t="s">
        <v>7726</v>
      </c>
    </row>
    <row r="2648" spans="1:2" ht="24" x14ac:dyDescent="0.2">
      <c r="A2648" s="526" t="s">
        <v>7727</v>
      </c>
      <c r="B2648" s="527" t="s">
        <v>7728</v>
      </c>
    </row>
    <row r="2649" spans="1:2" x14ac:dyDescent="0.2">
      <c r="A2649" s="526" t="s">
        <v>7729</v>
      </c>
      <c r="B2649" s="527" t="s">
        <v>7730</v>
      </c>
    </row>
    <row r="2650" spans="1:2" x14ac:dyDescent="0.2">
      <c r="A2650" s="526" t="s">
        <v>7731</v>
      </c>
      <c r="B2650" s="527" t="s">
        <v>7732</v>
      </c>
    </row>
    <row r="2651" spans="1:2" x14ac:dyDescent="0.2">
      <c r="A2651" s="526" t="s">
        <v>7733</v>
      </c>
      <c r="B2651" s="527" t="s">
        <v>7734</v>
      </c>
    </row>
    <row r="2652" spans="1:2" ht="24" x14ac:dyDescent="0.2">
      <c r="A2652" s="526" t="s">
        <v>7735</v>
      </c>
      <c r="B2652" s="527" t="s">
        <v>7736</v>
      </c>
    </row>
    <row r="2653" spans="1:2" x14ac:dyDescent="0.2">
      <c r="A2653" s="526" t="s">
        <v>7737</v>
      </c>
      <c r="B2653" s="527" t="s">
        <v>7738</v>
      </c>
    </row>
    <row r="2654" spans="1:2" ht="24" x14ac:dyDescent="0.2">
      <c r="A2654" s="526" t="s">
        <v>7739</v>
      </c>
      <c r="B2654" s="527" t="s">
        <v>7740</v>
      </c>
    </row>
    <row r="2655" spans="1:2" ht="24" x14ac:dyDescent="0.2">
      <c r="A2655" s="526" t="s">
        <v>7741</v>
      </c>
      <c r="B2655" s="527" t="s">
        <v>7742</v>
      </c>
    </row>
    <row r="2656" spans="1:2" x14ac:dyDescent="0.2">
      <c r="A2656" s="526" t="s">
        <v>7743</v>
      </c>
      <c r="B2656" s="527" t="s">
        <v>7744</v>
      </c>
    </row>
    <row r="2657" spans="1:2" x14ac:dyDescent="0.2">
      <c r="A2657" s="526" t="s">
        <v>7745</v>
      </c>
      <c r="B2657" s="527" t="s">
        <v>7746</v>
      </c>
    </row>
    <row r="2658" spans="1:2" x14ac:dyDescent="0.2">
      <c r="A2658" s="526" t="s">
        <v>7747</v>
      </c>
      <c r="B2658" s="527" t="s">
        <v>7748</v>
      </c>
    </row>
    <row r="2659" spans="1:2" x14ac:dyDescent="0.2">
      <c r="A2659" s="526" t="s">
        <v>7749</v>
      </c>
      <c r="B2659" s="527" t="s">
        <v>7750</v>
      </c>
    </row>
    <row r="2660" spans="1:2" ht="24" x14ac:dyDescent="0.2">
      <c r="A2660" s="526" t="s">
        <v>7751</v>
      </c>
      <c r="B2660" s="527" t="s">
        <v>7752</v>
      </c>
    </row>
    <row r="2661" spans="1:2" x14ac:dyDescent="0.2">
      <c r="A2661" s="526" t="s">
        <v>7753</v>
      </c>
      <c r="B2661" s="527" t="s">
        <v>7754</v>
      </c>
    </row>
    <row r="2662" spans="1:2" x14ac:dyDescent="0.2">
      <c r="A2662" s="526" t="s">
        <v>7755</v>
      </c>
      <c r="B2662" s="527" t="s">
        <v>7756</v>
      </c>
    </row>
    <row r="2663" spans="1:2" x14ac:dyDescent="0.2">
      <c r="A2663" s="526" t="s">
        <v>7757</v>
      </c>
      <c r="B2663" s="527" t="s">
        <v>7758</v>
      </c>
    </row>
    <row r="2664" spans="1:2" x14ac:dyDescent="0.2">
      <c r="A2664" s="526" t="s">
        <v>7759</v>
      </c>
      <c r="B2664" s="527" t="s">
        <v>7760</v>
      </c>
    </row>
    <row r="2665" spans="1:2" x14ac:dyDescent="0.2">
      <c r="A2665" s="526" t="s">
        <v>7761</v>
      </c>
      <c r="B2665" s="527" t="s">
        <v>7762</v>
      </c>
    </row>
    <row r="2666" spans="1:2" x14ac:dyDescent="0.2">
      <c r="A2666" s="526" t="s">
        <v>7763</v>
      </c>
      <c r="B2666" s="527" t="s">
        <v>7764</v>
      </c>
    </row>
    <row r="2667" spans="1:2" x14ac:dyDescent="0.2">
      <c r="A2667" s="526" t="s">
        <v>7765</v>
      </c>
      <c r="B2667" s="527" t="s">
        <v>7766</v>
      </c>
    </row>
    <row r="2668" spans="1:2" x14ac:dyDescent="0.2">
      <c r="A2668" s="526" t="s">
        <v>2322</v>
      </c>
      <c r="B2668" s="527" t="s">
        <v>2323</v>
      </c>
    </row>
    <row r="2669" spans="1:2" x14ac:dyDescent="0.2">
      <c r="A2669" s="526" t="s">
        <v>7767</v>
      </c>
      <c r="B2669" s="527" t="s">
        <v>7768</v>
      </c>
    </row>
    <row r="2670" spans="1:2" x14ac:dyDescent="0.2">
      <c r="A2670" s="526" t="s">
        <v>2324</v>
      </c>
      <c r="B2670" s="527" t="s">
        <v>2325</v>
      </c>
    </row>
    <row r="2671" spans="1:2" x14ac:dyDescent="0.2">
      <c r="A2671" s="526" t="s">
        <v>7769</v>
      </c>
      <c r="B2671" s="527" t="s">
        <v>7770</v>
      </c>
    </row>
    <row r="2672" spans="1:2" x14ac:dyDescent="0.2">
      <c r="A2672" s="526" t="s">
        <v>7771</v>
      </c>
      <c r="B2672" s="527" t="s">
        <v>7772</v>
      </c>
    </row>
    <row r="2673" spans="1:2" x14ac:dyDescent="0.2">
      <c r="A2673" s="526" t="s">
        <v>7773</v>
      </c>
      <c r="B2673" s="527" t="s">
        <v>7774</v>
      </c>
    </row>
    <row r="2674" spans="1:2" x14ac:dyDescent="0.2">
      <c r="A2674" s="526" t="s">
        <v>7775</v>
      </c>
      <c r="B2674" s="527" t="s">
        <v>7776</v>
      </c>
    </row>
    <row r="2675" spans="1:2" x14ac:dyDescent="0.2">
      <c r="A2675" s="526" t="s">
        <v>7777</v>
      </c>
      <c r="B2675" s="527" t="s">
        <v>7778</v>
      </c>
    </row>
    <row r="2676" spans="1:2" x14ac:dyDescent="0.2">
      <c r="A2676" s="526" t="s">
        <v>7779</v>
      </c>
      <c r="B2676" s="527" t="s">
        <v>7780</v>
      </c>
    </row>
    <row r="2677" spans="1:2" ht="24" x14ac:dyDescent="0.2">
      <c r="A2677" s="526" t="s">
        <v>7781</v>
      </c>
      <c r="B2677" s="527" t="s">
        <v>7782</v>
      </c>
    </row>
    <row r="2678" spans="1:2" x14ac:dyDescent="0.2">
      <c r="A2678" s="526" t="s">
        <v>2037</v>
      </c>
      <c r="B2678" s="527" t="s">
        <v>2038</v>
      </c>
    </row>
    <row r="2679" spans="1:2" x14ac:dyDescent="0.2">
      <c r="A2679" s="526" t="s">
        <v>7783</v>
      </c>
      <c r="B2679" s="527" t="s">
        <v>7784</v>
      </c>
    </row>
    <row r="2680" spans="1:2" x14ac:dyDescent="0.2">
      <c r="A2680" s="526" t="s">
        <v>7785</v>
      </c>
      <c r="B2680" s="527" t="s">
        <v>7786</v>
      </c>
    </row>
    <row r="2681" spans="1:2" x14ac:dyDescent="0.2">
      <c r="A2681" s="526" t="s">
        <v>7787</v>
      </c>
      <c r="B2681" s="527" t="s">
        <v>7788</v>
      </c>
    </row>
    <row r="2682" spans="1:2" x14ac:dyDescent="0.2">
      <c r="A2682" s="526" t="s">
        <v>7789</v>
      </c>
      <c r="B2682" s="527" t="s">
        <v>7790</v>
      </c>
    </row>
    <row r="2683" spans="1:2" x14ac:dyDescent="0.2">
      <c r="A2683" s="526" t="s">
        <v>2039</v>
      </c>
      <c r="B2683" s="527" t="s">
        <v>2040</v>
      </c>
    </row>
    <row r="2684" spans="1:2" x14ac:dyDescent="0.2">
      <c r="A2684" s="526" t="s">
        <v>2042</v>
      </c>
      <c r="B2684" s="527" t="s">
        <v>2043</v>
      </c>
    </row>
    <row r="2685" spans="1:2" x14ac:dyDescent="0.2">
      <c r="A2685" s="526" t="s">
        <v>2044</v>
      </c>
      <c r="B2685" s="527" t="s">
        <v>2045</v>
      </c>
    </row>
    <row r="2686" spans="1:2" x14ac:dyDescent="0.2">
      <c r="A2686" s="526" t="s">
        <v>7791</v>
      </c>
      <c r="B2686" s="527" t="s">
        <v>7792</v>
      </c>
    </row>
    <row r="2687" spans="1:2" x14ac:dyDescent="0.2">
      <c r="A2687" s="526" t="s">
        <v>7793</v>
      </c>
      <c r="B2687" s="527" t="s">
        <v>7794</v>
      </c>
    </row>
    <row r="2688" spans="1:2" x14ac:dyDescent="0.2">
      <c r="A2688" s="526" t="s">
        <v>7795</v>
      </c>
      <c r="B2688" s="527" t="s">
        <v>7796</v>
      </c>
    </row>
    <row r="2689" spans="1:2" x14ac:dyDescent="0.2">
      <c r="A2689" s="526" t="s">
        <v>7797</v>
      </c>
      <c r="B2689" s="527" t="s">
        <v>7798</v>
      </c>
    </row>
    <row r="2690" spans="1:2" x14ac:dyDescent="0.2">
      <c r="A2690" s="526" t="s">
        <v>7799</v>
      </c>
      <c r="B2690" s="527" t="s">
        <v>7798</v>
      </c>
    </row>
    <row r="2691" spans="1:2" x14ac:dyDescent="0.2">
      <c r="A2691" s="526" t="s">
        <v>7800</v>
      </c>
      <c r="B2691" s="527" t="s">
        <v>7801</v>
      </c>
    </row>
    <row r="2692" spans="1:2" x14ac:dyDescent="0.2">
      <c r="A2692" s="526" t="s">
        <v>7802</v>
      </c>
      <c r="B2692" s="527" t="s">
        <v>7803</v>
      </c>
    </row>
    <row r="2693" spans="1:2" x14ac:dyDescent="0.2">
      <c r="A2693" s="526" t="s">
        <v>7804</v>
      </c>
      <c r="B2693" s="527" t="s">
        <v>7805</v>
      </c>
    </row>
    <row r="2694" spans="1:2" ht="24" x14ac:dyDescent="0.2">
      <c r="A2694" s="526" t="s">
        <v>7806</v>
      </c>
      <c r="B2694" s="527" t="s">
        <v>7807</v>
      </c>
    </row>
    <row r="2695" spans="1:2" x14ac:dyDescent="0.2">
      <c r="A2695" s="526" t="s">
        <v>7808</v>
      </c>
      <c r="B2695" s="527" t="s">
        <v>7809</v>
      </c>
    </row>
    <row r="2696" spans="1:2" x14ac:dyDescent="0.2">
      <c r="A2696" s="526" t="s">
        <v>7810</v>
      </c>
      <c r="B2696" s="527" t="s">
        <v>7811</v>
      </c>
    </row>
    <row r="2697" spans="1:2" x14ac:dyDescent="0.2">
      <c r="A2697" s="526" t="s">
        <v>7812</v>
      </c>
      <c r="B2697" s="527" t="s">
        <v>7813</v>
      </c>
    </row>
    <row r="2698" spans="1:2" x14ac:dyDescent="0.2">
      <c r="A2698" s="526" t="s">
        <v>7814</v>
      </c>
      <c r="B2698" s="527" t="s">
        <v>7815</v>
      </c>
    </row>
    <row r="2699" spans="1:2" x14ac:dyDescent="0.2">
      <c r="A2699" s="526" t="s">
        <v>7816</v>
      </c>
      <c r="B2699" s="527" t="s">
        <v>7817</v>
      </c>
    </row>
    <row r="2700" spans="1:2" x14ac:dyDescent="0.2">
      <c r="A2700" s="526" t="s">
        <v>7818</v>
      </c>
      <c r="B2700" s="527" t="s">
        <v>7819</v>
      </c>
    </row>
    <row r="2701" spans="1:2" x14ac:dyDescent="0.2">
      <c r="A2701" s="526" t="s">
        <v>7820</v>
      </c>
      <c r="B2701" s="527" t="s">
        <v>7821</v>
      </c>
    </row>
    <row r="2702" spans="1:2" ht="24" x14ac:dyDescent="0.2">
      <c r="A2702" s="526" t="s">
        <v>7822</v>
      </c>
      <c r="B2702" s="527" t="s">
        <v>7823</v>
      </c>
    </row>
    <row r="2703" spans="1:2" x14ac:dyDescent="0.2">
      <c r="A2703" s="526" t="s">
        <v>7824</v>
      </c>
      <c r="B2703" s="527" t="s">
        <v>7825</v>
      </c>
    </row>
    <row r="2704" spans="1:2" x14ac:dyDescent="0.2">
      <c r="A2704" s="526" t="s">
        <v>7826</v>
      </c>
      <c r="B2704" s="527" t="s">
        <v>7827</v>
      </c>
    </row>
    <row r="2705" spans="1:2" ht="24" x14ac:dyDescent="0.2">
      <c r="A2705" s="526" t="s">
        <v>7828</v>
      </c>
      <c r="B2705" s="527" t="s">
        <v>7829</v>
      </c>
    </row>
    <row r="2706" spans="1:2" x14ac:dyDescent="0.2">
      <c r="A2706" s="526" t="s">
        <v>7830</v>
      </c>
      <c r="B2706" s="527" t="s">
        <v>7831</v>
      </c>
    </row>
    <row r="2707" spans="1:2" x14ac:dyDescent="0.2">
      <c r="A2707" s="526" t="s">
        <v>7832</v>
      </c>
      <c r="B2707" s="527" t="s">
        <v>7833</v>
      </c>
    </row>
    <row r="2708" spans="1:2" x14ac:dyDescent="0.2">
      <c r="A2708" s="526" t="s">
        <v>7834</v>
      </c>
      <c r="B2708" s="527" t="s">
        <v>7835</v>
      </c>
    </row>
    <row r="2709" spans="1:2" x14ac:dyDescent="0.2">
      <c r="A2709" s="526" t="s">
        <v>2046</v>
      </c>
      <c r="B2709" s="527" t="s">
        <v>2047</v>
      </c>
    </row>
    <row r="2710" spans="1:2" x14ac:dyDescent="0.2">
      <c r="A2710" s="526" t="s">
        <v>7836</v>
      </c>
      <c r="B2710" s="527" t="s">
        <v>7837</v>
      </c>
    </row>
    <row r="2711" spans="1:2" x14ac:dyDescent="0.2">
      <c r="A2711" s="526" t="s">
        <v>7838</v>
      </c>
      <c r="B2711" s="527" t="s">
        <v>7839</v>
      </c>
    </row>
    <row r="2712" spans="1:2" ht="24" x14ac:dyDescent="0.2">
      <c r="A2712" s="526" t="s">
        <v>7840</v>
      </c>
      <c r="B2712" s="527" t="s">
        <v>7841</v>
      </c>
    </row>
    <row r="2713" spans="1:2" ht="24" x14ac:dyDescent="0.2">
      <c r="A2713" s="526" t="s">
        <v>7842</v>
      </c>
      <c r="B2713" s="527" t="s">
        <v>7843</v>
      </c>
    </row>
    <row r="2714" spans="1:2" x14ac:dyDescent="0.2">
      <c r="A2714" s="526" t="s">
        <v>7844</v>
      </c>
      <c r="B2714" s="527" t="s">
        <v>7845</v>
      </c>
    </row>
    <row r="2715" spans="1:2" x14ac:dyDescent="0.2">
      <c r="A2715" s="526" t="s">
        <v>7846</v>
      </c>
      <c r="B2715" s="527" t="s">
        <v>7847</v>
      </c>
    </row>
    <row r="2716" spans="1:2" ht="24" x14ac:dyDescent="0.2">
      <c r="A2716" s="526" t="s">
        <v>7848</v>
      </c>
      <c r="B2716" s="527" t="s">
        <v>7849</v>
      </c>
    </row>
    <row r="2717" spans="1:2" x14ac:dyDescent="0.2">
      <c r="A2717" s="526" t="s">
        <v>7850</v>
      </c>
      <c r="B2717" s="527" t="s">
        <v>7851</v>
      </c>
    </row>
    <row r="2718" spans="1:2" ht="24" x14ac:dyDescent="0.2">
      <c r="A2718" s="526" t="s">
        <v>7852</v>
      </c>
      <c r="B2718" s="527" t="s">
        <v>7853</v>
      </c>
    </row>
    <row r="2719" spans="1:2" x14ac:dyDescent="0.2">
      <c r="A2719" s="526" t="s">
        <v>7854</v>
      </c>
      <c r="B2719" s="527" t="s">
        <v>7855</v>
      </c>
    </row>
    <row r="2720" spans="1:2" x14ac:dyDescent="0.2">
      <c r="A2720" s="526" t="s">
        <v>7856</v>
      </c>
      <c r="B2720" s="527" t="s">
        <v>7857</v>
      </c>
    </row>
    <row r="2721" spans="1:2" ht="24" x14ac:dyDescent="0.2">
      <c r="A2721" s="526" t="s">
        <v>7858</v>
      </c>
      <c r="B2721" s="527" t="s">
        <v>7859</v>
      </c>
    </row>
    <row r="2722" spans="1:2" ht="24" x14ac:dyDescent="0.2">
      <c r="A2722" s="526" t="s">
        <v>7860</v>
      </c>
      <c r="B2722" s="527" t="s">
        <v>7861</v>
      </c>
    </row>
    <row r="2723" spans="1:2" ht="24" x14ac:dyDescent="0.2">
      <c r="A2723" s="526" t="s">
        <v>7862</v>
      </c>
      <c r="B2723" s="527" t="s">
        <v>7863</v>
      </c>
    </row>
    <row r="2724" spans="1:2" x14ac:dyDescent="0.2">
      <c r="A2724" s="526" t="s">
        <v>7864</v>
      </c>
      <c r="B2724" s="527" t="s">
        <v>7865</v>
      </c>
    </row>
    <row r="2725" spans="1:2" x14ac:dyDescent="0.2">
      <c r="A2725" s="526" t="s">
        <v>7866</v>
      </c>
      <c r="B2725" s="527" t="s">
        <v>7867</v>
      </c>
    </row>
    <row r="2726" spans="1:2" x14ac:dyDescent="0.2">
      <c r="A2726" s="526" t="s">
        <v>7868</v>
      </c>
      <c r="B2726" s="527" t="s">
        <v>7869</v>
      </c>
    </row>
    <row r="2727" spans="1:2" ht="24" x14ac:dyDescent="0.2">
      <c r="A2727" s="526" t="s">
        <v>7870</v>
      </c>
      <c r="B2727" s="527" t="s">
        <v>7871</v>
      </c>
    </row>
    <row r="2728" spans="1:2" ht="24" x14ac:dyDescent="0.2">
      <c r="A2728" s="526" t="s">
        <v>7872</v>
      </c>
      <c r="B2728" s="527" t="s">
        <v>7873</v>
      </c>
    </row>
    <row r="2729" spans="1:2" ht="24" x14ac:dyDescent="0.2">
      <c r="A2729" s="526" t="s">
        <v>7874</v>
      </c>
      <c r="B2729" s="527" t="s">
        <v>7875</v>
      </c>
    </row>
    <row r="2730" spans="1:2" ht="24" x14ac:dyDescent="0.2">
      <c r="A2730" s="526" t="s">
        <v>7876</v>
      </c>
      <c r="B2730" s="527" t="s">
        <v>7877</v>
      </c>
    </row>
    <row r="2731" spans="1:2" ht="24" x14ac:dyDescent="0.2">
      <c r="A2731" s="526" t="s">
        <v>7878</v>
      </c>
      <c r="B2731" s="527" t="s">
        <v>7879</v>
      </c>
    </row>
    <row r="2732" spans="1:2" ht="24" x14ac:dyDescent="0.2">
      <c r="A2732" s="526" t="s">
        <v>7880</v>
      </c>
      <c r="B2732" s="527" t="s">
        <v>7881</v>
      </c>
    </row>
    <row r="2733" spans="1:2" ht="24" x14ac:dyDescent="0.2">
      <c r="A2733" s="526" t="s">
        <v>7882</v>
      </c>
      <c r="B2733" s="527" t="s">
        <v>7883</v>
      </c>
    </row>
    <row r="2734" spans="1:2" ht="24" x14ac:dyDescent="0.2">
      <c r="A2734" s="526" t="s">
        <v>7884</v>
      </c>
      <c r="B2734" s="527" t="s">
        <v>7885</v>
      </c>
    </row>
    <row r="2735" spans="1:2" ht="24" x14ac:dyDescent="0.2">
      <c r="A2735" s="526" t="s">
        <v>7886</v>
      </c>
      <c r="B2735" s="527" t="s">
        <v>7887</v>
      </c>
    </row>
    <row r="2736" spans="1:2" ht="24" x14ac:dyDescent="0.2">
      <c r="A2736" s="526" t="s">
        <v>7888</v>
      </c>
      <c r="B2736" s="527" t="s">
        <v>7889</v>
      </c>
    </row>
    <row r="2737" spans="1:2" ht="24" x14ac:dyDescent="0.2">
      <c r="A2737" s="526" t="s">
        <v>7890</v>
      </c>
      <c r="B2737" s="527" t="s">
        <v>7891</v>
      </c>
    </row>
    <row r="2738" spans="1:2" ht="24" x14ac:dyDescent="0.2">
      <c r="A2738" s="526" t="s">
        <v>7892</v>
      </c>
      <c r="B2738" s="527" t="s">
        <v>7893</v>
      </c>
    </row>
    <row r="2739" spans="1:2" ht="24" x14ac:dyDescent="0.2">
      <c r="A2739" s="526" t="s">
        <v>7894</v>
      </c>
      <c r="B2739" s="527" t="s">
        <v>7895</v>
      </c>
    </row>
    <row r="2740" spans="1:2" ht="24" x14ac:dyDescent="0.2">
      <c r="A2740" s="526" t="s">
        <v>7896</v>
      </c>
      <c r="B2740" s="527" t="s">
        <v>7897</v>
      </c>
    </row>
    <row r="2741" spans="1:2" x14ac:dyDescent="0.2">
      <c r="A2741" s="526" t="s">
        <v>7898</v>
      </c>
      <c r="B2741" s="527" t="s">
        <v>7899</v>
      </c>
    </row>
    <row r="2742" spans="1:2" ht="24" x14ac:dyDescent="0.2">
      <c r="A2742" s="526" t="s">
        <v>7900</v>
      </c>
      <c r="B2742" s="527" t="s">
        <v>7901</v>
      </c>
    </row>
    <row r="2743" spans="1:2" ht="24" x14ac:dyDescent="0.2">
      <c r="A2743" s="526" t="s">
        <v>7902</v>
      </c>
      <c r="B2743" s="527" t="s">
        <v>7903</v>
      </c>
    </row>
    <row r="2744" spans="1:2" ht="24" x14ac:dyDescent="0.2">
      <c r="A2744" s="526" t="s">
        <v>7904</v>
      </c>
      <c r="B2744" s="527" t="s">
        <v>7905</v>
      </c>
    </row>
    <row r="2745" spans="1:2" x14ac:dyDescent="0.2">
      <c r="A2745" s="526" t="s">
        <v>7906</v>
      </c>
      <c r="B2745" s="527" t="s">
        <v>7907</v>
      </c>
    </row>
    <row r="2746" spans="1:2" x14ac:dyDescent="0.2">
      <c r="A2746" s="526" t="s">
        <v>7908</v>
      </c>
      <c r="B2746" s="527" t="s">
        <v>7909</v>
      </c>
    </row>
    <row r="2747" spans="1:2" x14ac:dyDescent="0.2">
      <c r="A2747" s="526" t="s">
        <v>7910</v>
      </c>
      <c r="B2747" s="527" t="s">
        <v>7911</v>
      </c>
    </row>
    <row r="2748" spans="1:2" x14ac:dyDescent="0.2">
      <c r="A2748" s="526" t="s">
        <v>7912</v>
      </c>
      <c r="B2748" s="527" t="s">
        <v>7913</v>
      </c>
    </row>
    <row r="2749" spans="1:2" ht="24" x14ac:dyDescent="0.2">
      <c r="A2749" s="526" t="s">
        <v>7914</v>
      </c>
      <c r="B2749" s="527" t="s">
        <v>7915</v>
      </c>
    </row>
    <row r="2750" spans="1:2" ht="24" x14ac:dyDescent="0.2">
      <c r="A2750" s="526" t="s">
        <v>7916</v>
      </c>
      <c r="B2750" s="527" t="s">
        <v>7917</v>
      </c>
    </row>
    <row r="2751" spans="1:2" ht="24" x14ac:dyDescent="0.2">
      <c r="A2751" s="526" t="s">
        <v>7918</v>
      </c>
      <c r="B2751" s="527" t="s">
        <v>7919</v>
      </c>
    </row>
    <row r="2752" spans="1:2" x14ac:dyDescent="0.2">
      <c r="A2752" s="526" t="s">
        <v>7920</v>
      </c>
      <c r="B2752" s="527" t="s">
        <v>7921</v>
      </c>
    </row>
    <row r="2753" spans="1:2" x14ac:dyDescent="0.2">
      <c r="A2753" s="526" t="s">
        <v>7922</v>
      </c>
      <c r="B2753" s="527" t="s">
        <v>7923</v>
      </c>
    </row>
    <row r="2754" spans="1:2" x14ac:dyDescent="0.2">
      <c r="A2754" s="526" t="s">
        <v>7924</v>
      </c>
      <c r="B2754" s="527" t="s">
        <v>7925</v>
      </c>
    </row>
    <row r="2755" spans="1:2" x14ac:dyDescent="0.2">
      <c r="A2755" s="526" t="s">
        <v>7926</v>
      </c>
      <c r="B2755" s="527" t="s">
        <v>7927</v>
      </c>
    </row>
    <row r="2756" spans="1:2" x14ac:dyDescent="0.2">
      <c r="A2756" s="526" t="s">
        <v>7928</v>
      </c>
      <c r="B2756" s="527" t="s">
        <v>7929</v>
      </c>
    </row>
    <row r="2757" spans="1:2" x14ac:dyDescent="0.2">
      <c r="A2757" s="526" t="s">
        <v>7930</v>
      </c>
      <c r="B2757" s="527" t="s">
        <v>7931</v>
      </c>
    </row>
    <row r="2758" spans="1:2" ht="24" x14ac:dyDescent="0.2">
      <c r="A2758" s="526" t="s">
        <v>2048</v>
      </c>
      <c r="B2758" s="527" t="s">
        <v>2049</v>
      </c>
    </row>
    <row r="2759" spans="1:2" x14ac:dyDescent="0.2">
      <c r="A2759" s="526" t="s">
        <v>7932</v>
      </c>
      <c r="B2759" s="527" t="s">
        <v>7933</v>
      </c>
    </row>
    <row r="2760" spans="1:2" x14ac:dyDescent="0.2">
      <c r="A2760" s="526" t="s">
        <v>7934</v>
      </c>
      <c r="B2760" s="527" t="s">
        <v>3856</v>
      </c>
    </row>
    <row r="2761" spans="1:2" x14ac:dyDescent="0.2">
      <c r="A2761" s="526" t="s">
        <v>7935</v>
      </c>
      <c r="B2761" s="527" t="s">
        <v>7936</v>
      </c>
    </row>
    <row r="2762" spans="1:2" x14ac:dyDescent="0.2">
      <c r="A2762" s="526" t="s">
        <v>7937</v>
      </c>
      <c r="B2762" s="527" t="s">
        <v>7938</v>
      </c>
    </row>
    <row r="2763" spans="1:2" ht="24" x14ac:dyDescent="0.2">
      <c r="A2763" s="526" t="s">
        <v>7939</v>
      </c>
      <c r="B2763" s="527" t="s">
        <v>7940</v>
      </c>
    </row>
    <row r="2764" spans="1:2" x14ac:dyDescent="0.2">
      <c r="A2764" s="526" t="s">
        <v>7941</v>
      </c>
      <c r="B2764" s="527" t="s">
        <v>7942</v>
      </c>
    </row>
    <row r="2765" spans="1:2" x14ac:dyDescent="0.2">
      <c r="A2765" s="526" t="s">
        <v>7943</v>
      </c>
      <c r="B2765" s="527" t="s">
        <v>7944</v>
      </c>
    </row>
    <row r="2766" spans="1:2" ht="24" x14ac:dyDescent="0.2">
      <c r="A2766" s="526" t="s">
        <v>7945</v>
      </c>
      <c r="B2766" s="527" t="s">
        <v>7946</v>
      </c>
    </row>
    <row r="2767" spans="1:2" ht="24" x14ac:dyDescent="0.2">
      <c r="A2767" s="526" t="s">
        <v>7947</v>
      </c>
      <c r="B2767" s="527" t="s">
        <v>7948</v>
      </c>
    </row>
    <row r="2768" spans="1:2" ht="24" x14ac:dyDescent="0.2">
      <c r="A2768" s="526" t="s">
        <v>7949</v>
      </c>
      <c r="B2768" s="527" t="s">
        <v>7950</v>
      </c>
    </row>
    <row r="2769" spans="1:2" x14ac:dyDescent="0.2">
      <c r="A2769" s="526" t="s">
        <v>7951</v>
      </c>
      <c r="B2769" s="527" t="s">
        <v>7794</v>
      </c>
    </row>
    <row r="2770" spans="1:2" x14ac:dyDescent="0.2">
      <c r="A2770" s="526" t="s">
        <v>7952</v>
      </c>
      <c r="B2770" s="527" t="s">
        <v>7953</v>
      </c>
    </row>
    <row r="2771" spans="1:2" x14ac:dyDescent="0.2">
      <c r="A2771" s="526" t="s">
        <v>7954</v>
      </c>
      <c r="B2771" s="527" t="s">
        <v>7955</v>
      </c>
    </row>
    <row r="2772" spans="1:2" x14ac:dyDescent="0.2">
      <c r="A2772" s="526" t="s">
        <v>7956</v>
      </c>
      <c r="B2772" s="527" t="s">
        <v>7957</v>
      </c>
    </row>
    <row r="2773" spans="1:2" x14ac:dyDescent="0.2">
      <c r="A2773" s="526" t="s">
        <v>7958</v>
      </c>
      <c r="B2773" s="527" t="s">
        <v>7959</v>
      </c>
    </row>
    <row r="2774" spans="1:2" ht="24" x14ac:dyDescent="0.2">
      <c r="A2774" s="526" t="s">
        <v>7960</v>
      </c>
      <c r="B2774" s="527" t="s">
        <v>7961</v>
      </c>
    </row>
    <row r="2775" spans="1:2" ht="24" x14ac:dyDescent="0.2">
      <c r="A2775" s="526" t="s">
        <v>7962</v>
      </c>
      <c r="B2775" s="527" t="s">
        <v>7963</v>
      </c>
    </row>
    <row r="2776" spans="1:2" x14ac:dyDescent="0.2">
      <c r="A2776" s="526" t="s">
        <v>7964</v>
      </c>
      <c r="B2776" s="527" t="s">
        <v>7965</v>
      </c>
    </row>
    <row r="2777" spans="1:2" x14ac:dyDescent="0.2">
      <c r="A2777" s="526" t="s">
        <v>2050</v>
      </c>
      <c r="B2777" s="527" t="s">
        <v>3625</v>
      </c>
    </row>
    <row r="2778" spans="1:2" x14ac:dyDescent="0.2">
      <c r="A2778" s="526" t="s">
        <v>2052</v>
      </c>
      <c r="B2778" s="527" t="s">
        <v>2053</v>
      </c>
    </row>
    <row r="2779" spans="1:2" x14ac:dyDescent="0.2">
      <c r="A2779" s="526" t="s">
        <v>2054</v>
      </c>
      <c r="B2779" s="527" t="s">
        <v>2055</v>
      </c>
    </row>
    <row r="2780" spans="1:2" x14ac:dyDescent="0.2">
      <c r="A2780" s="526" t="s">
        <v>2056</v>
      </c>
      <c r="B2780" s="527" t="s">
        <v>2057</v>
      </c>
    </row>
    <row r="2781" spans="1:2" x14ac:dyDescent="0.2">
      <c r="A2781" s="526" t="s">
        <v>2058</v>
      </c>
      <c r="B2781" s="527" t="s">
        <v>2059</v>
      </c>
    </row>
    <row r="2782" spans="1:2" ht="24" x14ac:dyDescent="0.2">
      <c r="A2782" s="526" t="s">
        <v>2060</v>
      </c>
      <c r="B2782" s="527" t="s">
        <v>2061</v>
      </c>
    </row>
    <row r="2783" spans="1:2" x14ac:dyDescent="0.2">
      <c r="A2783" s="526" t="s">
        <v>2062</v>
      </c>
      <c r="B2783" s="527" t="s">
        <v>2063</v>
      </c>
    </row>
    <row r="2784" spans="1:2" x14ac:dyDescent="0.2">
      <c r="A2784" s="526" t="s">
        <v>7966</v>
      </c>
      <c r="B2784" s="527" t="s">
        <v>7967</v>
      </c>
    </row>
    <row r="2785" spans="1:2" x14ac:dyDescent="0.2">
      <c r="A2785" s="526" t="s">
        <v>7968</v>
      </c>
      <c r="B2785" s="527" t="s">
        <v>7969</v>
      </c>
    </row>
    <row r="2786" spans="1:2" x14ac:dyDescent="0.2">
      <c r="A2786" s="526" t="s">
        <v>7970</v>
      </c>
      <c r="B2786" s="527" t="s">
        <v>7971</v>
      </c>
    </row>
    <row r="2787" spans="1:2" x14ac:dyDescent="0.2">
      <c r="A2787" s="526" t="s">
        <v>7972</v>
      </c>
      <c r="B2787" s="527" t="s">
        <v>7973</v>
      </c>
    </row>
    <row r="2788" spans="1:2" x14ac:dyDescent="0.2">
      <c r="A2788" s="526" t="s">
        <v>7974</v>
      </c>
      <c r="B2788" s="527" t="s">
        <v>7975</v>
      </c>
    </row>
    <row r="2789" spans="1:2" ht="24" x14ac:dyDescent="0.2">
      <c r="A2789" s="526" t="s">
        <v>7976</v>
      </c>
      <c r="B2789" s="527" t="s">
        <v>7977</v>
      </c>
    </row>
    <row r="2790" spans="1:2" x14ac:dyDescent="0.2">
      <c r="A2790" s="526" t="s">
        <v>7978</v>
      </c>
      <c r="B2790" s="527" t="s">
        <v>7979</v>
      </c>
    </row>
    <row r="2791" spans="1:2" x14ac:dyDescent="0.2">
      <c r="A2791" s="526" t="s">
        <v>7980</v>
      </c>
      <c r="B2791" s="527" t="s">
        <v>7979</v>
      </c>
    </row>
    <row r="2792" spans="1:2" ht="24" x14ac:dyDescent="0.2">
      <c r="A2792" s="526" t="s">
        <v>7981</v>
      </c>
      <c r="B2792" s="527" t="s">
        <v>7982</v>
      </c>
    </row>
    <row r="2793" spans="1:2" ht="24" x14ac:dyDescent="0.2">
      <c r="A2793" s="526" t="s">
        <v>2064</v>
      </c>
      <c r="B2793" s="527" t="s">
        <v>2065</v>
      </c>
    </row>
    <row r="2794" spans="1:2" ht="24" x14ac:dyDescent="0.2">
      <c r="A2794" s="526" t="s">
        <v>7983</v>
      </c>
      <c r="B2794" s="527" t="s">
        <v>7984</v>
      </c>
    </row>
    <row r="2795" spans="1:2" x14ac:dyDescent="0.2">
      <c r="A2795" s="526" t="s">
        <v>7985</v>
      </c>
      <c r="B2795" s="527" t="s">
        <v>7986</v>
      </c>
    </row>
    <row r="2796" spans="1:2" x14ac:dyDescent="0.2">
      <c r="A2796" s="526" t="s">
        <v>7985</v>
      </c>
      <c r="B2796" s="527" t="s">
        <v>7987</v>
      </c>
    </row>
    <row r="2797" spans="1:2" x14ac:dyDescent="0.2">
      <c r="A2797" s="526" t="s">
        <v>7988</v>
      </c>
      <c r="B2797" s="527" t="s">
        <v>7989</v>
      </c>
    </row>
    <row r="2798" spans="1:2" x14ac:dyDescent="0.2">
      <c r="A2798" s="526" t="s">
        <v>7988</v>
      </c>
      <c r="B2798" s="527" t="s">
        <v>7990</v>
      </c>
    </row>
    <row r="2799" spans="1:2" x14ac:dyDescent="0.2">
      <c r="A2799" s="526" t="s">
        <v>7991</v>
      </c>
      <c r="B2799" s="527" t="s">
        <v>7992</v>
      </c>
    </row>
    <row r="2800" spans="1:2" x14ac:dyDescent="0.2">
      <c r="A2800" s="526" t="s">
        <v>7991</v>
      </c>
      <c r="B2800" s="527" t="s">
        <v>7992</v>
      </c>
    </row>
    <row r="2801" spans="1:2" x14ac:dyDescent="0.2">
      <c r="A2801" s="526" t="s">
        <v>7993</v>
      </c>
      <c r="B2801" s="527" t="s">
        <v>7994</v>
      </c>
    </row>
    <row r="2802" spans="1:2" x14ac:dyDescent="0.2">
      <c r="A2802" s="526" t="s">
        <v>7995</v>
      </c>
      <c r="B2802" s="527" t="s">
        <v>7996</v>
      </c>
    </row>
    <row r="2803" spans="1:2" x14ac:dyDescent="0.2">
      <c r="A2803" s="526" t="s">
        <v>7997</v>
      </c>
      <c r="B2803" s="527" t="s">
        <v>7998</v>
      </c>
    </row>
    <row r="2804" spans="1:2" x14ac:dyDescent="0.2">
      <c r="A2804" s="526" t="s">
        <v>7999</v>
      </c>
      <c r="B2804" s="527" t="s">
        <v>8000</v>
      </c>
    </row>
    <row r="2805" spans="1:2" x14ac:dyDescent="0.2">
      <c r="A2805" s="526" t="s">
        <v>8001</v>
      </c>
      <c r="B2805" s="527" t="s">
        <v>8002</v>
      </c>
    </row>
    <row r="2806" spans="1:2" x14ac:dyDescent="0.2">
      <c r="A2806" s="526" t="s">
        <v>8003</v>
      </c>
      <c r="B2806" s="527" t="s">
        <v>8004</v>
      </c>
    </row>
    <row r="2807" spans="1:2" x14ac:dyDescent="0.2">
      <c r="A2807" s="526" t="s">
        <v>8005</v>
      </c>
      <c r="B2807" s="527" t="s">
        <v>8006</v>
      </c>
    </row>
    <row r="2808" spans="1:2" ht="24" x14ac:dyDescent="0.2">
      <c r="A2808" s="526" t="s">
        <v>8007</v>
      </c>
      <c r="B2808" s="527" t="s">
        <v>8008</v>
      </c>
    </row>
    <row r="2809" spans="1:2" x14ac:dyDescent="0.2">
      <c r="A2809" s="526" t="s">
        <v>8009</v>
      </c>
      <c r="B2809" s="527" t="s">
        <v>8010</v>
      </c>
    </row>
    <row r="2810" spans="1:2" x14ac:dyDescent="0.2">
      <c r="A2810" s="526" t="s">
        <v>8011</v>
      </c>
      <c r="B2810" s="527" t="s">
        <v>8012</v>
      </c>
    </row>
    <row r="2811" spans="1:2" ht="24" x14ac:dyDescent="0.2">
      <c r="A2811" s="526" t="s">
        <v>8013</v>
      </c>
      <c r="B2811" s="527" t="s">
        <v>8014</v>
      </c>
    </row>
    <row r="2812" spans="1:2" x14ac:dyDescent="0.2">
      <c r="A2812" s="526" t="s">
        <v>8015</v>
      </c>
      <c r="B2812" s="527" t="s">
        <v>8016</v>
      </c>
    </row>
    <row r="2813" spans="1:2" x14ac:dyDescent="0.2">
      <c r="A2813" s="526" t="s">
        <v>8017</v>
      </c>
      <c r="B2813" s="527" t="s">
        <v>8018</v>
      </c>
    </row>
    <row r="2814" spans="1:2" x14ac:dyDescent="0.2">
      <c r="A2814" s="526" t="s">
        <v>8019</v>
      </c>
      <c r="B2814" s="527" t="s">
        <v>8020</v>
      </c>
    </row>
    <row r="2815" spans="1:2" x14ac:dyDescent="0.2">
      <c r="A2815" s="526" t="s">
        <v>8021</v>
      </c>
      <c r="B2815" s="527" t="s">
        <v>8022</v>
      </c>
    </row>
    <row r="2816" spans="1:2" x14ac:dyDescent="0.2">
      <c r="A2816" s="526" t="s">
        <v>8023</v>
      </c>
      <c r="B2816" s="527" t="s">
        <v>8024</v>
      </c>
    </row>
    <row r="2817" spans="1:2" ht="24" x14ac:dyDescent="0.2">
      <c r="A2817" s="526" t="s">
        <v>8025</v>
      </c>
      <c r="B2817" s="527" t="s">
        <v>8026</v>
      </c>
    </row>
    <row r="2818" spans="1:2" ht="24" x14ac:dyDescent="0.2">
      <c r="A2818" s="526" t="s">
        <v>8027</v>
      </c>
      <c r="B2818" s="527" t="s">
        <v>8028</v>
      </c>
    </row>
    <row r="2819" spans="1:2" ht="24" x14ac:dyDescent="0.2">
      <c r="A2819" s="526" t="s">
        <v>8029</v>
      </c>
      <c r="B2819" s="527" t="s">
        <v>8030</v>
      </c>
    </row>
    <row r="2820" spans="1:2" ht="24" x14ac:dyDescent="0.2">
      <c r="A2820" s="526" t="s">
        <v>8031</v>
      </c>
      <c r="B2820" s="527" t="s">
        <v>8032</v>
      </c>
    </row>
    <row r="2821" spans="1:2" ht="24" x14ac:dyDescent="0.2">
      <c r="A2821" s="526" t="s">
        <v>8033</v>
      </c>
      <c r="B2821" s="527" t="s">
        <v>8034</v>
      </c>
    </row>
    <row r="2822" spans="1:2" ht="24" x14ac:dyDescent="0.2">
      <c r="A2822" s="526" t="s">
        <v>8035</v>
      </c>
      <c r="B2822" s="527" t="s">
        <v>8036</v>
      </c>
    </row>
    <row r="2823" spans="1:2" ht="24" x14ac:dyDescent="0.2">
      <c r="A2823" s="526" t="s">
        <v>8037</v>
      </c>
      <c r="B2823" s="527" t="s">
        <v>8038</v>
      </c>
    </row>
    <row r="2824" spans="1:2" ht="24" x14ac:dyDescent="0.2">
      <c r="A2824" s="526" t="s">
        <v>8039</v>
      </c>
      <c r="B2824" s="527" t="s">
        <v>8040</v>
      </c>
    </row>
    <row r="2825" spans="1:2" ht="24" x14ac:dyDescent="0.2">
      <c r="A2825" s="526" t="s">
        <v>8041</v>
      </c>
      <c r="B2825" s="527" t="s">
        <v>8042</v>
      </c>
    </row>
    <row r="2826" spans="1:2" ht="24" x14ac:dyDescent="0.2">
      <c r="A2826" s="526" t="s">
        <v>8043</v>
      </c>
      <c r="B2826" s="527" t="s">
        <v>8044</v>
      </c>
    </row>
    <row r="2827" spans="1:2" ht="24" x14ac:dyDescent="0.2">
      <c r="A2827" s="526" t="s">
        <v>8045</v>
      </c>
      <c r="B2827" s="527" t="s">
        <v>8046</v>
      </c>
    </row>
    <row r="2828" spans="1:2" ht="24" x14ac:dyDescent="0.2">
      <c r="A2828" s="526" t="s">
        <v>8047</v>
      </c>
      <c r="B2828" s="527" t="s">
        <v>8048</v>
      </c>
    </row>
    <row r="2829" spans="1:2" ht="24" x14ac:dyDescent="0.2">
      <c r="A2829" s="526" t="s">
        <v>8049</v>
      </c>
      <c r="B2829" s="527" t="s">
        <v>8050</v>
      </c>
    </row>
    <row r="2830" spans="1:2" x14ac:dyDescent="0.2">
      <c r="A2830" s="526" t="s">
        <v>8051</v>
      </c>
      <c r="B2830" s="527" t="s">
        <v>8052</v>
      </c>
    </row>
    <row r="2831" spans="1:2" x14ac:dyDescent="0.2">
      <c r="A2831" s="526" t="s">
        <v>8053</v>
      </c>
      <c r="B2831" s="527" t="s">
        <v>8054</v>
      </c>
    </row>
    <row r="2832" spans="1:2" x14ac:dyDescent="0.2">
      <c r="A2832" s="526" t="s">
        <v>8055</v>
      </c>
      <c r="B2832" s="527" t="s">
        <v>8056</v>
      </c>
    </row>
    <row r="2833" spans="1:2" x14ac:dyDescent="0.2">
      <c r="A2833" s="526" t="s">
        <v>8057</v>
      </c>
      <c r="B2833" s="527" t="s">
        <v>8058</v>
      </c>
    </row>
    <row r="2834" spans="1:2" x14ac:dyDescent="0.2">
      <c r="A2834" s="526" t="s">
        <v>8059</v>
      </c>
      <c r="B2834" s="527" t="s">
        <v>8060</v>
      </c>
    </row>
    <row r="2835" spans="1:2" x14ac:dyDescent="0.2">
      <c r="A2835" s="526" t="s">
        <v>8061</v>
      </c>
      <c r="B2835" s="527" t="s">
        <v>8062</v>
      </c>
    </row>
    <row r="2836" spans="1:2" ht="24" x14ac:dyDescent="0.2">
      <c r="A2836" s="526" t="s">
        <v>8063</v>
      </c>
      <c r="B2836" s="527" t="s">
        <v>8064</v>
      </c>
    </row>
    <row r="2837" spans="1:2" ht="24" x14ac:dyDescent="0.2">
      <c r="A2837" s="526" t="s">
        <v>8065</v>
      </c>
      <c r="B2837" s="527" t="s">
        <v>8066</v>
      </c>
    </row>
    <row r="2838" spans="1:2" ht="24" x14ac:dyDescent="0.2">
      <c r="A2838" s="526" t="s">
        <v>8067</v>
      </c>
      <c r="B2838" s="527" t="s">
        <v>8068</v>
      </c>
    </row>
    <row r="2839" spans="1:2" ht="24" x14ac:dyDescent="0.2">
      <c r="A2839" s="526" t="s">
        <v>8069</v>
      </c>
      <c r="B2839" s="527" t="s">
        <v>8070</v>
      </c>
    </row>
    <row r="2840" spans="1:2" x14ac:dyDescent="0.2">
      <c r="A2840" s="526" t="s">
        <v>8071</v>
      </c>
      <c r="B2840" s="527" t="s">
        <v>8072</v>
      </c>
    </row>
    <row r="2841" spans="1:2" ht="24" x14ac:dyDescent="0.2">
      <c r="A2841" s="526" t="s">
        <v>8073</v>
      </c>
      <c r="B2841" s="527" t="s">
        <v>6239</v>
      </c>
    </row>
    <row r="2842" spans="1:2" x14ac:dyDescent="0.2">
      <c r="A2842" s="526" t="s">
        <v>2068</v>
      </c>
      <c r="B2842" s="527" t="s">
        <v>1399</v>
      </c>
    </row>
    <row r="2843" spans="1:2" ht="24" x14ac:dyDescent="0.2">
      <c r="A2843" s="526" t="s">
        <v>8074</v>
      </c>
      <c r="B2843" s="527" t="s">
        <v>8075</v>
      </c>
    </row>
    <row r="2844" spans="1:2" x14ac:dyDescent="0.2">
      <c r="A2844" s="526" t="s">
        <v>8076</v>
      </c>
      <c r="B2844" s="527" t="s">
        <v>8077</v>
      </c>
    </row>
    <row r="2845" spans="1:2" x14ac:dyDescent="0.2">
      <c r="A2845" s="526" t="s">
        <v>8078</v>
      </c>
      <c r="B2845" s="527" t="s">
        <v>8079</v>
      </c>
    </row>
    <row r="2846" spans="1:2" x14ac:dyDescent="0.2">
      <c r="A2846" s="526" t="s">
        <v>8080</v>
      </c>
      <c r="B2846" s="527" t="s">
        <v>8081</v>
      </c>
    </row>
    <row r="2847" spans="1:2" x14ac:dyDescent="0.2">
      <c r="A2847" s="526" t="s">
        <v>8082</v>
      </c>
      <c r="B2847" s="527" t="s">
        <v>8081</v>
      </c>
    </row>
    <row r="2848" spans="1:2" x14ac:dyDescent="0.2">
      <c r="A2848" s="526" t="s">
        <v>8083</v>
      </c>
      <c r="B2848" s="527" t="s">
        <v>8084</v>
      </c>
    </row>
    <row r="2849" spans="1:2" x14ac:dyDescent="0.2">
      <c r="A2849" s="526" t="s">
        <v>8085</v>
      </c>
      <c r="B2849" s="527" t="s">
        <v>8086</v>
      </c>
    </row>
    <row r="2850" spans="1:2" x14ac:dyDescent="0.2">
      <c r="A2850" s="526" t="s">
        <v>8087</v>
      </c>
      <c r="B2850" s="527" t="s">
        <v>8088</v>
      </c>
    </row>
    <row r="2851" spans="1:2" x14ac:dyDescent="0.2">
      <c r="A2851" s="526" t="s">
        <v>8089</v>
      </c>
      <c r="B2851" s="527" t="s">
        <v>8088</v>
      </c>
    </row>
    <row r="2852" spans="1:2" x14ac:dyDescent="0.2">
      <c r="A2852" s="526" t="s">
        <v>8090</v>
      </c>
      <c r="B2852" s="527" t="s">
        <v>8091</v>
      </c>
    </row>
    <row r="2853" spans="1:2" x14ac:dyDescent="0.2">
      <c r="A2853" s="526" t="s">
        <v>2069</v>
      </c>
      <c r="B2853" s="527" t="s">
        <v>2070</v>
      </c>
    </row>
    <row r="2854" spans="1:2" x14ac:dyDescent="0.2">
      <c r="A2854" s="526" t="s">
        <v>8092</v>
      </c>
      <c r="B2854" s="527" t="s">
        <v>8093</v>
      </c>
    </row>
    <row r="2855" spans="1:2" x14ac:dyDescent="0.2">
      <c r="A2855" s="526" t="s">
        <v>2072</v>
      </c>
      <c r="B2855" s="527" t="s">
        <v>2073</v>
      </c>
    </row>
    <row r="2856" spans="1:2" x14ac:dyDescent="0.2">
      <c r="A2856" s="526" t="s">
        <v>2074</v>
      </c>
      <c r="B2856" s="527" t="s">
        <v>2075</v>
      </c>
    </row>
    <row r="2857" spans="1:2" x14ac:dyDescent="0.2">
      <c r="A2857" s="526" t="s">
        <v>8094</v>
      </c>
      <c r="B2857" s="527" t="s">
        <v>8095</v>
      </c>
    </row>
    <row r="2858" spans="1:2" x14ac:dyDescent="0.2">
      <c r="A2858" s="526" t="s">
        <v>8096</v>
      </c>
      <c r="B2858" s="527" t="s">
        <v>8097</v>
      </c>
    </row>
    <row r="2859" spans="1:2" x14ac:dyDescent="0.2">
      <c r="A2859" s="526" t="s">
        <v>8098</v>
      </c>
      <c r="B2859" s="527" t="s">
        <v>8099</v>
      </c>
    </row>
    <row r="2860" spans="1:2" ht="24" x14ac:dyDescent="0.2">
      <c r="A2860" s="526" t="s">
        <v>8100</v>
      </c>
      <c r="B2860" s="527" t="s">
        <v>8101</v>
      </c>
    </row>
    <row r="2861" spans="1:2" x14ac:dyDescent="0.2">
      <c r="A2861" s="526" t="s">
        <v>8102</v>
      </c>
      <c r="B2861" s="527" t="s">
        <v>8103</v>
      </c>
    </row>
    <row r="2862" spans="1:2" x14ac:dyDescent="0.2">
      <c r="A2862" s="526" t="s">
        <v>8104</v>
      </c>
      <c r="B2862" s="527" t="s">
        <v>8105</v>
      </c>
    </row>
    <row r="2863" spans="1:2" x14ac:dyDescent="0.2">
      <c r="A2863" s="526" t="s">
        <v>8106</v>
      </c>
      <c r="B2863" s="527" t="s">
        <v>8107</v>
      </c>
    </row>
    <row r="2864" spans="1:2" x14ac:dyDescent="0.2">
      <c r="A2864" s="526" t="s">
        <v>8108</v>
      </c>
      <c r="B2864" s="527" t="s">
        <v>8109</v>
      </c>
    </row>
    <row r="2865" spans="1:2" x14ac:dyDescent="0.2">
      <c r="A2865" s="526" t="s">
        <v>8110</v>
      </c>
      <c r="B2865" s="527" t="s">
        <v>8111</v>
      </c>
    </row>
    <row r="2866" spans="1:2" x14ac:dyDescent="0.2">
      <c r="A2866" s="526" t="s">
        <v>8112</v>
      </c>
      <c r="B2866" s="527" t="s">
        <v>8113</v>
      </c>
    </row>
    <row r="2867" spans="1:2" ht="24" x14ac:dyDescent="0.2">
      <c r="A2867" s="526" t="s">
        <v>8114</v>
      </c>
      <c r="B2867" s="527" t="s">
        <v>8115</v>
      </c>
    </row>
    <row r="2868" spans="1:2" x14ac:dyDescent="0.2">
      <c r="A2868" s="526" t="s">
        <v>8116</v>
      </c>
      <c r="B2868" s="527" t="s">
        <v>8117</v>
      </c>
    </row>
    <row r="2869" spans="1:2" x14ac:dyDescent="0.2">
      <c r="A2869" s="526" t="s">
        <v>8118</v>
      </c>
      <c r="B2869" s="527" t="s">
        <v>8119</v>
      </c>
    </row>
    <row r="2870" spans="1:2" x14ac:dyDescent="0.2">
      <c r="A2870" s="526" t="s">
        <v>8120</v>
      </c>
      <c r="B2870" s="527" t="s">
        <v>8121</v>
      </c>
    </row>
    <row r="2871" spans="1:2" x14ac:dyDescent="0.2">
      <c r="A2871" s="526" t="s">
        <v>8122</v>
      </c>
      <c r="B2871" s="527" t="s">
        <v>8123</v>
      </c>
    </row>
    <row r="2872" spans="1:2" x14ac:dyDescent="0.2">
      <c r="A2872" s="526" t="s">
        <v>8124</v>
      </c>
      <c r="B2872" s="527" t="s">
        <v>8125</v>
      </c>
    </row>
    <row r="2873" spans="1:2" x14ac:dyDescent="0.2">
      <c r="A2873" s="526" t="s">
        <v>8126</v>
      </c>
      <c r="B2873" s="527" t="s">
        <v>8127</v>
      </c>
    </row>
    <row r="2874" spans="1:2" x14ac:dyDescent="0.2">
      <c r="A2874" s="526" t="s">
        <v>8128</v>
      </c>
      <c r="B2874" s="527" t="s">
        <v>8129</v>
      </c>
    </row>
    <row r="2875" spans="1:2" x14ac:dyDescent="0.2">
      <c r="A2875" s="526" t="s">
        <v>8130</v>
      </c>
      <c r="B2875" s="527" t="s">
        <v>8131</v>
      </c>
    </row>
    <row r="2876" spans="1:2" x14ac:dyDescent="0.2">
      <c r="A2876" s="526" t="s">
        <v>8132</v>
      </c>
      <c r="B2876" s="527" t="s">
        <v>8133</v>
      </c>
    </row>
    <row r="2877" spans="1:2" x14ac:dyDescent="0.2">
      <c r="A2877" s="526" t="s">
        <v>8134</v>
      </c>
      <c r="B2877" s="527" t="s">
        <v>8135</v>
      </c>
    </row>
    <row r="2878" spans="1:2" x14ac:dyDescent="0.2">
      <c r="A2878" s="526" t="s">
        <v>8136</v>
      </c>
      <c r="B2878" s="527" t="s">
        <v>8137</v>
      </c>
    </row>
    <row r="2879" spans="1:2" x14ac:dyDescent="0.2">
      <c r="A2879" s="526" t="s">
        <v>8138</v>
      </c>
      <c r="B2879" s="527" t="s">
        <v>8139</v>
      </c>
    </row>
    <row r="2880" spans="1:2" x14ac:dyDescent="0.2">
      <c r="A2880" s="526" t="s">
        <v>8140</v>
      </c>
      <c r="B2880" s="527" t="s">
        <v>8141</v>
      </c>
    </row>
    <row r="2881" spans="1:2" x14ac:dyDescent="0.2">
      <c r="A2881" s="526" t="s">
        <v>8142</v>
      </c>
      <c r="B2881" s="527" t="s">
        <v>8143</v>
      </c>
    </row>
    <row r="2882" spans="1:2" x14ac:dyDescent="0.2">
      <c r="A2882" s="526" t="s">
        <v>8144</v>
      </c>
      <c r="B2882" s="527" t="s">
        <v>8145</v>
      </c>
    </row>
    <row r="2883" spans="1:2" x14ac:dyDescent="0.2">
      <c r="A2883" s="526" t="s">
        <v>8146</v>
      </c>
      <c r="B2883" s="527" t="s">
        <v>8147</v>
      </c>
    </row>
    <row r="2884" spans="1:2" x14ac:dyDescent="0.2">
      <c r="A2884" s="526" t="s">
        <v>8148</v>
      </c>
      <c r="B2884" s="527" t="s">
        <v>8149</v>
      </c>
    </row>
    <row r="2885" spans="1:2" x14ac:dyDescent="0.2">
      <c r="A2885" s="526" t="s">
        <v>8150</v>
      </c>
      <c r="B2885" s="527" t="s">
        <v>8151</v>
      </c>
    </row>
    <row r="2886" spans="1:2" x14ac:dyDescent="0.2">
      <c r="A2886" s="526" t="s">
        <v>8152</v>
      </c>
      <c r="B2886" s="527" t="s">
        <v>8133</v>
      </c>
    </row>
    <row r="2887" spans="1:2" x14ac:dyDescent="0.2">
      <c r="A2887" s="526" t="s">
        <v>8153</v>
      </c>
      <c r="B2887" s="527" t="s">
        <v>8154</v>
      </c>
    </row>
    <row r="2888" spans="1:2" x14ac:dyDescent="0.2">
      <c r="A2888" s="526" t="s">
        <v>8155</v>
      </c>
      <c r="B2888" s="527" t="s">
        <v>8156</v>
      </c>
    </row>
    <row r="2889" spans="1:2" x14ac:dyDescent="0.2">
      <c r="A2889" s="526" t="s">
        <v>8157</v>
      </c>
      <c r="B2889" s="527" t="s">
        <v>8158</v>
      </c>
    </row>
    <row r="2890" spans="1:2" x14ac:dyDescent="0.2">
      <c r="A2890" s="526" t="s">
        <v>8159</v>
      </c>
      <c r="B2890" s="527" t="s">
        <v>8160</v>
      </c>
    </row>
    <row r="2891" spans="1:2" x14ac:dyDescent="0.2">
      <c r="A2891" s="526" t="s">
        <v>8161</v>
      </c>
      <c r="B2891" s="527" t="s">
        <v>8162</v>
      </c>
    </row>
    <row r="2892" spans="1:2" x14ac:dyDescent="0.2">
      <c r="A2892" s="526" t="s">
        <v>8163</v>
      </c>
      <c r="B2892" s="527" t="s">
        <v>8164</v>
      </c>
    </row>
    <row r="2893" spans="1:2" x14ac:dyDescent="0.2">
      <c r="A2893" s="526" t="s">
        <v>8165</v>
      </c>
      <c r="B2893" s="527" t="s">
        <v>8166</v>
      </c>
    </row>
    <row r="2894" spans="1:2" x14ac:dyDescent="0.2">
      <c r="A2894" s="526" t="s">
        <v>8167</v>
      </c>
      <c r="B2894" s="527" t="s">
        <v>8168</v>
      </c>
    </row>
    <row r="2895" spans="1:2" x14ac:dyDescent="0.2">
      <c r="A2895" s="526" t="s">
        <v>8169</v>
      </c>
      <c r="B2895" s="527" t="s">
        <v>8170</v>
      </c>
    </row>
    <row r="2896" spans="1:2" x14ac:dyDescent="0.2">
      <c r="A2896" s="526" t="s">
        <v>8171</v>
      </c>
      <c r="B2896" s="527" t="s">
        <v>8172</v>
      </c>
    </row>
    <row r="2897" spans="1:2" x14ac:dyDescent="0.2">
      <c r="A2897" s="526" t="s">
        <v>8173</v>
      </c>
      <c r="B2897" s="527" t="s">
        <v>8174</v>
      </c>
    </row>
    <row r="2898" spans="1:2" x14ac:dyDescent="0.2">
      <c r="A2898" s="526" t="s">
        <v>8175</v>
      </c>
      <c r="B2898" s="527" t="s">
        <v>8176</v>
      </c>
    </row>
    <row r="2899" spans="1:2" x14ac:dyDescent="0.2">
      <c r="A2899" s="526" t="s">
        <v>8177</v>
      </c>
      <c r="B2899" s="527" t="s">
        <v>8178</v>
      </c>
    </row>
    <row r="2900" spans="1:2" x14ac:dyDescent="0.2">
      <c r="A2900" s="526" t="s">
        <v>8179</v>
      </c>
      <c r="B2900" s="527" t="s">
        <v>8180</v>
      </c>
    </row>
    <row r="2901" spans="1:2" x14ac:dyDescent="0.2">
      <c r="A2901" s="526" t="s">
        <v>8181</v>
      </c>
      <c r="B2901" s="527" t="s">
        <v>8182</v>
      </c>
    </row>
    <row r="2902" spans="1:2" ht="24" x14ac:dyDescent="0.2">
      <c r="A2902" s="526" t="s">
        <v>8183</v>
      </c>
      <c r="B2902" s="527" t="s">
        <v>8184</v>
      </c>
    </row>
    <row r="2903" spans="1:2" x14ac:dyDescent="0.2">
      <c r="A2903" s="526" t="s">
        <v>8185</v>
      </c>
      <c r="B2903" s="527" t="s">
        <v>8186</v>
      </c>
    </row>
    <row r="2904" spans="1:2" x14ac:dyDescent="0.2">
      <c r="A2904" s="526" t="s">
        <v>8187</v>
      </c>
      <c r="B2904" s="527" t="s">
        <v>8188</v>
      </c>
    </row>
    <row r="2905" spans="1:2" x14ac:dyDescent="0.2">
      <c r="A2905" s="526" t="s">
        <v>8189</v>
      </c>
      <c r="B2905" s="527" t="s">
        <v>8190</v>
      </c>
    </row>
    <row r="2906" spans="1:2" x14ac:dyDescent="0.2">
      <c r="A2906" s="526" t="s">
        <v>8191</v>
      </c>
      <c r="B2906" s="527" t="s">
        <v>8192</v>
      </c>
    </row>
    <row r="2907" spans="1:2" x14ac:dyDescent="0.2">
      <c r="A2907" s="526" t="s">
        <v>8193</v>
      </c>
      <c r="B2907" s="527" t="s">
        <v>8194</v>
      </c>
    </row>
    <row r="2908" spans="1:2" ht="24" x14ac:dyDescent="0.2">
      <c r="A2908" s="526" t="s">
        <v>8195</v>
      </c>
      <c r="B2908" s="527" t="s">
        <v>8196</v>
      </c>
    </row>
    <row r="2909" spans="1:2" x14ac:dyDescent="0.2">
      <c r="A2909" s="526" t="s">
        <v>8197</v>
      </c>
      <c r="B2909" s="527" t="s">
        <v>8198</v>
      </c>
    </row>
    <row r="2910" spans="1:2" ht="24" x14ac:dyDescent="0.2">
      <c r="A2910" s="526" t="s">
        <v>8199</v>
      </c>
      <c r="B2910" s="527" t="s">
        <v>8200</v>
      </c>
    </row>
    <row r="2911" spans="1:2" x14ac:dyDescent="0.2">
      <c r="A2911" s="526" t="s">
        <v>8201</v>
      </c>
      <c r="B2911" s="527" t="s">
        <v>8202</v>
      </c>
    </row>
    <row r="2912" spans="1:2" x14ac:dyDescent="0.2">
      <c r="A2912" s="526" t="s">
        <v>8203</v>
      </c>
      <c r="B2912" s="527" t="s">
        <v>8204</v>
      </c>
    </row>
    <row r="2913" spans="1:2" x14ac:dyDescent="0.2">
      <c r="A2913" s="526" t="s">
        <v>8205</v>
      </c>
      <c r="B2913" s="527" t="s">
        <v>8206</v>
      </c>
    </row>
    <row r="2914" spans="1:2" x14ac:dyDescent="0.2">
      <c r="A2914" s="526" t="s">
        <v>8207</v>
      </c>
      <c r="B2914" s="527" t="s">
        <v>8208</v>
      </c>
    </row>
    <row r="2915" spans="1:2" x14ac:dyDescent="0.2">
      <c r="A2915" s="526" t="s">
        <v>8209</v>
      </c>
      <c r="B2915" s="527" t="s">
        <v>8210</v>
      </c>
    </row>
    <row r="2916" spans="1:2" x14ac:dyDescent="0.2">
      <c r="A2916" s="526" t="s">
        <v>2076</v>
      </c>
      <c r="B2916" s="527" t="s">
        <v>2077</v>
      </c>
    </row>
    <row r="2917" spans="1:2" x14ac:dyDescent="0.2">
      <c r="A2917" s="526" t="s">
        <v>8211</v>
      </c>
      <c r="B2917" s="527" t="s">
        <v>8212</v>
      </c>
    </row>
    <row r="2918" spans="1:2" x14ac:dyDescent="0.2">
      <c r="A2918" s="526" t="s">
        <v>8213</v>
      </c>
      <c r="B2918" s="527" t="s">
        <v>8214</v>
      </c>
    </row>
    <row r="2919" spans="1:2" x14ac:dyDescent="0.2">
      <c r="A2919" s="526" t="s">
        <v>8215</v>
      </c>
      <c r="B2919" s="527" t="s">
        <v>8216</v>
      </c>
    </row>
    <row r="2920" spans="1:2" ht="24" x14ac:dyDescent="0.2">
      <c r="A2920" s="526" t="s">
        <v>8217</v>
      </c>
      <c r="B2920" s="527" t="s">
        <v>8218</v>
      </c>
    </row>
    <row r="2921" spans="1:2" ht="24" x14ac:dyDescent="0.2">
      <c r="A2921" s="526" t="s">
        <v>8219</v>
      </c>
      <c r="B2921" s="527" t="s">
        <v>8220</v>
      </c>
    </row>
    <row r="2922" spans="1:2" x14ac:dyDescent="0.2">
      <c r="A2922" s="526" t="s">
        <v>8221</v>
      </c>
      <c r="B2922" s="527" t="s">
        <v>8222</v>
      </c>
    </row>
    <row r="2923" spans="1:2" x14ac:dyDescent="0.2">
      <c r="A2923" s="526" t="s">
        <v>8223</v>
      </c>
      <c r="B2923" s="527" t="s">
        <v>8224</v>
      </c>
    </row>
    <row r="2924" spans="1:2" x14ac:dyDescent="0.2">
      <c r="A2924" s="526" t="s">
        <v>8225</v>
      </c>
      <c r="B2924" s="527" t="s">
        <v>8226</v>
      </c>
    </row>
    <row r="2925" spans="1:2" x14ac:dyDescent="0.2">
      <c r="A2925" s="526" t="s">
        <v>8227</v>
      </c>
      <c r="B2925" s="527" t="s">
        <v>8228</v>
      </c>
    </row>
    <row r="2926" spans="1:2" x14ac:dyDescent="0.2">
      <c r="A2926" s="526" t="s">
        <v>8229</v>
      </c>
      <c r="B2926" s="527" t="s">
        <v>8230</v>
      </c>
    </row>
    <row r="2927" spans="1:2" x14ac:dyDescent="0.2">
      <c r="A2927" s="526" t="s">
        <v>8231</v>
      </c>
      <c r="B2927" s="527" t="s">
        <v>8232</v>
      </c>
    </row>
    <row r="2928" spans="1:2" x14ac:dyDescent="0.2">
      <c r="A2928" s="526" t="s">
        <v>8233</v>
      </c>
      <c r="B2928" s="527" t="s">
        <v>8234</v>
      </c>
    </row>
    <row r="2929" spans="1:2" ht="24" x14ac:dyDescent="0.2">
      <c r="A2929" s="526" t="s">
        <v>8235</v>
      </c>
      <c r="B2929" s="527" t="s">
        <v>8236</v>
      </c>
    </row>
    <row r="2930" spans="1:2" x14ac:dyDescent="0.2">
      <c r="A2930" s="526" t="s">
        <v>8237</v>
      </c>
      <c r="B2930" s="527" t="s">
        <v>8238</v>
      </c>
    </row>
    <row r="2931" spans="1:2" ht="24" x14ac:dyDescent="0.2">
      <c r="A2931" s="526" t="s">
        <v>8239</v>
      </c>
      <c r="B2931" s="527" t="s">
        <v>8240</v>
      </c>
    </row>
    <row r="2932" spans="1:2" x14ac:dyDescent="0.2">
      <c r="A2932" s="526" t="s">
        <v>8241</v>
      </c>
      <c r="B2932" s="527" t="s">
        <v>8242</v>
      </c>
    </row>
    <row r="2933" spans="1:2" x14ac:dyDescent="0.2">
      <c r="A2933" s="526" t="s">
        <v>8243</v>
      </c>
      <c r="B2933" s="527" t="s">
        <v>8244</v>
      </c>
    </row>
    <row r="2934" spans="1:2" ht="24" x14ac:dyDescent="0.2">
      <c r="A2934" s="526" t="s">
        <v>8245</v>
      </c>
      <c r="B2934" s="527" t="s">
        <v>8246</v>
      </c>
    </row>
    <row r="2935" spans="1:2" ht="24" x14ac:dyDescent="0.2">
      <c r="A2935" s="526" t="s">
        <v>8247</v>
      </c>
      <c r="B2935" s="527" t="s">
        <v>8248</v>
      </c>
    </row>
    <row r="2936" spans="1:2" x14ac:dyDescent="0.2">
      <c r="A2936" s="526" t="s">
        <v>8249</v>
      </c>
      <c r="B2936" s="527" t="s">
        <v>8250</v>
      </c>
    </row>
    <row r="2937" spans="1:2" x14ac:dyDescent="0.2">
      <c r="A2937" s="526" t="s">
        <v>8251</v>
      </c>
      <c r="B2937" s="527" t="s">
        <v>8252</v>
      </c>
    </row>
    <row r="2938" spans="1:2" x14ac:dyDescent="0.2">
      <c r="A2938" s="526" t="s">
        <v>8253</v>
      </c>
      <c r="B2938" s="527" t="s">
        <v>8254</v>
      </c>
    </row>
    <row r="2939" spans="1:2" x14ac:dyDescent="0.2">
      <c r="A2939" s="526" t="s">
        <v>8255</v>
      </c>
      <c r="B2939" s="527" t="s">
        <v>8256</v>
      </c>
    </row>
    <row r="2940" spans="1:2" x14ac:dyDescent="0.2">
      <c r="A2940" s="526" t="s">
        <v>8257</v>
      </c>
      <c r="B2940" s="527" t="s">
        <v>8258</v>
      </c>
    </row>
    <row r="2941" spans="1:2" x14ac:dyDescent="0.2">
      <c r="A2941" s="526" t="s">
        <v>8259</v>
      </c>
      <c r="B2941" s="527" t="s">
        <v>8260</v>
      </c>
    </row>
    <row r="2942" spans="1:2" x14ac:dyDescent="0.2">
      <c r="A2942" s="526" t="s">
        <v>8261</v>
      </c>
      <c r="B2942" s="527" t="s">
        <v>8072</v>
      </c>
    </row>
    <row r="2943" spans="1:2" x14ac:dyDescent="0.2">
      <c r="A2943" s="526" t="s">
        <v>8262</v>
      </c>
      <c r="B2943" s="527" t="s">
        <v>8263</v>
      </c>
    </row>
    <row r="2944" spans="1:2" x14ac:dyDescent="0.2">
      <c r="A2944" s="526" t="s">
        <v>8264</v>
      </c>
      <c r="B2944" s="527" t="s">
        <v>8265</v>
      </c>
    </row>
    <row r="2945" spans="1:2" x14ac:dyDescent="0.2">
      <c r="A2945" s="526" t="s">
        <v>8266</v>
      </c>
      <c r="B2945" s="527" t="s">
        <v>8267</v>
      </c>
    </row>
    <row r="2946" spans="1:2" x14ac:dyDescent="0.2">
      <c r="A2946" s="526" t="s">
        <v>8268</v>
      </c>
      <c r="B2946" s="527" t="s">
        <v>1373</v>
      </c>
    </row>
    <row r="2947" spans="1:2" x14ac:dyDescent="0.2">
      <c r="A2947" s="526" t="s">
        <v>8269</v>
      </c>
      <c r="B2947" s="527" t="s">
        <v>8270</v>
      </c>
    </row>
    <row r="2948" spans="1:2" x14ac:dyDescent="0.2">
      <c r="A2948" s="526" t="s">
        <v>8271</v>
      </c>
      <c r="B2948" s="527" t="s">
        <v>8272</v>
      </c>
    </row>
    <row r="2949" spans="1:2" x14ac:dyDescent="0.2">
      <c r="A2949" s="526" t="s">
        <v>8273</v>
      </c>
      <c r="B2949" s="527" t="s">
        <v>5247</v>
      </c>
    </row>
    <row r="2950" spans="1:2" ht="24" x14ac:dyDescent="0.2">
      <c r="A2950" s="526" t="s">
        <v>8274</v>
      </c>
      <c r="B2950" s="527" t="s">
        <v>8275</v>
      </c>
    </row>
    <row r="2951" spans="1:2" x14ac:dyDescent="0.2">
      <c r="A2951" s="526" t="s">
        <v>8276</v>
      </c>
      <c r="B2951" s="527" t="s">
        <v>6377</v>
      </c>
    </row>
    <row r="2952" spans="1:2" x14ac:dyDescent="0.2">
      <c r="A2952" s="526" t="s">
        <v>8277</v>
      </c>
      <c r="B2952" s="527" t="s">
        <v>6381</v>
      </c>
    </row>
    <row r="2953" spans="1:2" ht="24" x14ac:dyDescent="0.2">
      <c r="A2953" s="526" t="s">
        <v>8278</v>
      </c>
      <c r="B2953" s="527" t="s">
        <v>8279</v>
      </c>
    </row>
    <row r="2954" spans="1:2" x14ac:dyDescent="0.2">
      <c r="A2954" s="526" t="s">
        <v>8280</v>
      </c>
      <c r="B2954" s="527" t="s">
        <v>8281</v>
      </c>
    </row>
    <row r="2955" spans="1:2" x14ac:dyDescent="0.2">
      <c r="A2955" s="526" t="s">
        <v>8282</v>
      </c>
      <c r="B2955" s="527" t="s">
        <v>8283</v>
      </c>
    </row>
    <row r="2956" spans="1:2" x14ac:dyDescent="0.2">
      <c r="A2956" s="526" t="s">
        <v>8284</v>
      </c>
      <c r="B2956" s="527" t="s">
        <v>8285</v>
      </c>
    </row>
    <row r="2957" spans="1:2" x14ac:dyDescent="0.2">
      <c r="A2957" s="526" t="s">
        <v>8286</v>
      </c>
      <c r="B2957" s="527" t="s">
        <v>8287</v>
      </c>
    </row>
    <row r="2958" spans="1:2" x14ac:dyDescent="0.2">
      <c r="A2958" s="526" t="s">
        <v>8288</v>
      </c>
      <c r="B2958" s="527" t="s">
        <v>8289</v>
      </c>
    </row>
    <row r="2959" spans="1:2" x14ac:dyDescent="0.2">
      <c r="A2959" s="526" t="s">
        <v>8290</v>
      </c>
      <c r="B2959" s="527" t="s">
        <v>8291</v>
      </c>
    </row>
    <row r="2960" spans="1:2" x14ac:dyDescent="0.2">
      <c r="A2960" s="526" t="s">
        <v>8292</v>
      </c>
      <c r="B2960" s="527" t="s">
        <v>8293</v>
      </c>
    </row>
    <row r="2961" spans="1:2" x14ac:dyDescent="0.2">
      <c r="A2961" s="526" t="s">
        <v>8294</v>
      </c>
      <c r="B2961" s="527" t="s">
        <v>8295</v>
      </c>
    </row>
    <row r="2962" spans="1:2" x14ac:dyDescent="0.2">
      <c r="A2962" s="526" t="s">
        <v>8296</v>
      </c>
      <c r="B2962" s="527" t="s">
        <v>8297</v>
      </c>
    </row>
    <row r="2963" spans="1:2" x14ac:dyDescent="0.2">
      <c r="A2963" s="526" t="s">
        <v>8298</v>
      </c>
      <c r="B2963" s="527" t="s">
        <v>8297</v>
      </c>
    </row>
    <row r="2964" spans="1:2" x14ac:dyDescent="0.2">
      <c r="A2964" s="526" t="s">
        <v>8299</v>
      </c>
      <c r="B2964" s="527" t="s">
        <v>8300</v>
      </c>
    </row>
    <row r="2965" spans="1:2" x14ac:dyDescent="0.2">
      <c r="A2965" s="526" t="s">
        <v>8301</v>
      </c>
      <c r="B2965" s="527" t="s">
        <v>8302</v>
      </c>
    </row>
    <row r="2966" spans="1:2" x14ac:dyDescent="0.2">
      <c r="A2966" s="526" t="s">
        <v>8303</v>
      </c>
      <c r="B2966" s="527" t="s">
        <v>8302</v>
      </c>
    </row>
    <row r="2967" spans="1:2" ht="24" x14ac:dyDescent="0.2">
      <c r="A2967" s="526" t="s">
        <v>8304</v>
      </c>
      <c r="B2967" s="527" t="s">
        <v>8305</v>
      </c>
    </row>
    <row r="2968" spans="1:2" ht="24" x14ac:dyDescent="0.2">
      <c r="A2968" s="526" t="s">
        <v>8306</v>
      </c>
      <c r="B2968" s="527" t="s">
        <v>8307</v>
      </c>
    </row>
    <row r="2969" spans="1:2" x14ac:dyDescent="0.2">
      <c r="A2969" s="526" t="s">
        <v>8308</v>
      </c>
      <c r="B2969" s="527" t="s">
        <v>8309</v>
      </c>
    </row>
    <row r="2970" spans="1:2" x14ac:dyDescent="0.2">
      <c r="A2970" s="526" t="s">
        <v>8310</v>
      </c>
      <c r="B2970" s="527" t="s">
        <v>8311</v>
      </c>
    </row>
    <row r="2971" spans="1:2" x14ac:dyDescent="0.2">
      <c r="A2971" s="526" t="s">
        <v>8312</v>
      </c>
      <c r="B2971" s="527" t="s">
        <v>8311</v>
      </c>
    </row>
    <row r="2972" spans="1:2" x14ac:dyDescent="0.2">
      <c r="A2972" s="526" t="s">
        <v>8313</v>
      </c>
      <c r="B2972" s="527" t="s">
        <v>4411</v>
      </c>
    </row>
    <row r="2973" spans="1:2" x14ac:dyDescent="0.2">
      <c r="A2973" s="526" t="s">
        <v>8314</v>
      </c>
      <c r="B2973" s="527" t="s">
        <v>4413</v>
      </c>
    </row>
    <row r="2974" spans="1:2" x14ac:dyDescent="0.2">
      <c r="A2974" s="526" t="s">
        <v>8315</v>
      </c>
      <c r="B2974" s="527" t="s">
        <v>4415</v>
      </c>
    </row>
    <row r="2975" spans="1:2" x14ac:dyDescent="0.2">
      <c r="A2975" s="526" t="s">
        <v>8316</v>
      </c>
      <c r="B2975" s="527" t="s">
        <v>4417</v>
      </c>
    </row>
    <row r="2976" spans="1:2" x14ac:dyDescent="0.2">
      <c r="A2976" s="526" t="s">
        <v>8317</v>
      </c>
      <c r="B2976" s="527" t="s">
        <v>4419</v>
      </c>
    </row>
    <row r="2977" spans="1:2" x14ac:dyDescent="0.2">
      <c r="A2977" s="526" t="s">
        <v>8318</v>
      </c>
      <c r="B2977" s="527" t="s">
        <v>4421</v>
      </c>
    </row>
    <row r="2978" spans="1:2" x14ac:dyDescent="0.2">
      <c r="A2978" s="526" t="s">
        <v>8319</v>
      </c>
      <c r="B2978" s="527" t="s">
        <v>4423</v>
      </c>
    </row>
    <row r="2979" spans="1:2" x14ac:dyDescent="0.2">
      <c r="A2979" s="526" t="s">
        <v>8320</v>
      </c>
      <c r="B2979" s="527" t="s">
        <v>4425</v>
      </c>
    </row>
    <row r="2980" spans="1:2" x14ac:dyDescent="0.2">
      <c r="A2980" s="526" t="s">
        <v>8321</v>
      </c>
      <c r="B2980" s="527" t="s">
        <v>8322</v>
      </c>
    </row>
    <row r="2981" spans="1:2" x14ac:dyDescent="0.2">
      <c r="A2981" s="526" t="s">
        <v>8323</v>
      </c>
      <c r="B2981" s="527" t="s">
        <v>4429</v>
      </c>
    </row>
    <row r="2982" spans="1:2" x14ac:dyDescent="0.2">
      <c r="A2982" s="526" t="s">
        <v>8324</v>
      </c>
      <c r="B2982" s="527" t="s">
        <v>4431</v>
      </c>
    </row>
    <row r="2983" spans="1:2" ht="36" x14ac:dyDescent="0.2">
      <c r="A2983" s="526" t="s">
        <v>8325</v>
      </c>
      <c r="B2983" s="527" t="s">
        <v>4433</v>
      </c>
    </row>
    <row r="2984" spans="1:2" x14ac:dyDescent="0.2">
      <c r="A2984" s="526" t="s">
        <v>8326</v>
      </c>
      <c r="B2984" s="527" t="s">
        <v>4435</v>
      </c>
    </row>
    <row r="2985" spans="1:2" x14ac:dyDescent="0.2">
      <c r="A2985" s="526" t="s">
        <v>8327</v>
      </c>
      <c r="B2985" s="527" t="s">
        <v>4437</v>
      </c>
    </row>
    <row r="2986" spans="1:2" x14ac:dyDescent="0.2">
      <c r="A2986" s="526" t="s">
        <v>8328</v>
      </c>
      <c r="B2986" s="527" t="s">
        <v>4439</v>
      </c>
    </row>
    <row r="2987" spans="1:2" x14ac:dyDescent="0.2">
      <c r="A2987" s="526" t="s">
        <v>8329</v>
      </c>
      <c r="B2987" s="527" t="s">
        <v>4441</v>
      </c>
    </row>
    <row r="2988" spans="1:2" x14ac:dyDescent="0.2">
      <c r="A2988" s="526" t="s">
        <v>8330</v>
      </c>
      <c r="B2988" s="527" t="s">
        <v>4443</v>
      </c>
    </row>
    <row r="2989" spans="1:2" x14ac:dyDescent="0.2">
      <c r="A2989" s="526" t="s">
        <v>8331</v>
      </c>
      <c r="B2989" s="527" t="s">
        <v>4445</v>
      </c>
    </row>
    <row r="2990" spans="1:2" x14ac:dyDescent="0.2">
      <c r="A2990" s="526" t="s">
        <v>8332</v>
      </c>
      <c r="B2990" s="527" t="s">
        <v>4447</v>
      </c>
    </row>
    <row r="2991" spans="1:2" x14ac:dyDescent="0.2">
      <c r="A2991" s="526" t="s">
        <v>8333</v>
      </c>
      <c r="B2991" s="527" t="s">
        <v>4449</v>
      </c>
    </row>
    <row r="2992" spans="1:2" x14ac:dyDescent="0.2">
      <c r="A2992" s="526" t="s">
        <v>8334</v>
      </c>
      <c r="B2992" s="527" t="s">
        <v>4451</v>
      </c>
    </row>
    <row r="2993" spans="1:2" x14ac:dyDescent="0.2">
      <c r="A2993" s="526" t="s">
        <v>8335</v>
      </c>
      <c r="B2993" s="527" t="s">
        <v>4453</v>
      </c>
    </row>
    <row r="2994" spans="1:2" x14ac:dyDescent="0.2">
      <c r="A2994" s="526" t="s">
        <v>8336</v>
      </c>
      <c r="B2994" s="527" t="s">
        <v>4455</v>
      </c>
    </row>
    <row r="2995" spans="1:2" x14ac:dyDescent="0.2">
      <c r="A2995" s="526" t="s">
        <v>8337</v>
      </c>
      <c r="B2995" s="527" t="s">
        <v>4457</v>
      </c>
    </row>
    <row r="2996" spans="1:2" x14ac:dyDescent="0.2">
      <c r="A2996" s="526" t="s">
        <v>8338</v>
      </c>
      <c r="B2996" s="527" t="s">
        <v>4459</v>
      </c>
    </row>
    <row r="2997" spans="1:2" x14ac:dyDescent="0.2">
      <c r="A2997" s="526" t="s">
        <v>8339</v>
      </c>
      <c r="B2997" s="527" t="s">
        <v>4461</v>
      </c>
    </row>
    <row r="2998" spans="1:2" x14ac:dyDescent="0.2">
      <c r="A2998" s="526" t="s">
        <v>8340</v>
      </c>
      <c r="B2998" s="527" t="s">
        <v>8341</v>
      </c>
    </row>
    <row r="2999" spans="1:2" x14ac:dyDescent="0.2">
      <c r="A2999" s="526" t="s">
        <v>8342</v>
      </c>
      <c r="B2999" s="527" t="s">
        <v>4465</v>
      </c>
    </row>
    <row r="3000" spans="1:2" x14ac:dyDescent="0.2">
      <c r="A3000" s="526" t="s">
        <v>8343</v>
      </c>
      <c r="B3000" s="527" t="s">
        <v>4467</v>
      </c>
    </row>
    <row r="3001" spans="1:2" x14ac:dyDescent="0.2">
      <c r="A3001" s="526" t="s">
        <v>8344</v>
      </c>
      <c r="B3001" s="527" t="s">
        <v>4469</v>
      </c>
    </row>
    <row r="3002" spans="1:2" x14ac:dyDescent="0.2">
      <c r="A3002" s="526" t="s">
        <v>8345</v>
      </c>
      <c r="B3002" s="527" t="s">
        <v>4471</v>
      </c>
    </row>
    <row r="3003" spans="1:2" x14ac:dyDescent="0.2">
      <c r="A3003" s="526" t="s">
        <v>8346</v>
      </c>
      <c r="B3003" s="527" t="s">
        <v>4473</v>
      </c>
    </row>
    <row r="3004" spans="1:2" x14ac:dyDescent="0.2">
      <c r="A3004" s="526" t="s">
        <v>8347</v>
      </c>
      <c r="B3004" s="527" t="s">
        <v>4475</v>
      </c>
    </row>
    <row r="3005" spans="1:2" x14ac:dyDescent="0.2">
      <c r="A3005" s="526" t="s">
        <v>8348</v>
      </c>
      <c r="B3005" s="527" t="s">
        <v>4477</v>
      </c>
    </row>
    <row r="3006" spans="1:2" x14ac:dyDescent="0.2">
      <c r="A3006" s="526" t="s">
        <v>8349</v>
      </c>
      <c r="B3006" s="527" t="s">
        <v>4479</v>
      </c>
    </row>
    <row r="3007" spans="1:2" x14ac:dyDescent="0.2">
      <c r="A3007" s="526" t="s">
        <v>8350</v>
      </c>
      <c r="B3007" s="527" t="s">
        <v>4481</v>
      </c>
    </row>
    <row r="3008" spans="1:2" x14ac:dyDescent="0.2">
      <c r="A3008" s="526" t="s">
        <v>8351</v>
      </c>
      <c r="B3008" s="527" t="s">
        <v>4483</v>
      </c>
    </row>
    <row r="3009" spans="1:2" ht="24" x14ac:dyDescent="0.2">
      <c r="A3009" s="526" t="s">
        <v>8352</v>
      </c>
      <c r="B3009" s="527" t="s">
        <v>4485</v>
      </c>
    </row>
    <row r="3010" spans="1:2" x14ac:dyDescent="0.2">
      <c r="A3010" s="526" t="s">
        <v>8353</v>
      </c>
      <c r="B3010" s="527" t="s">
        <v>4487</v>
      </c>
    </row>
    <row r="3011" spans="1:2" x14ac:dyDescent="0.2">
      <c r="A3011" s="526" t="s">
        <v>8354</v>
      </c>
      <c r="B3011" s="527" t="s">
        <v>4489</v>
      </c>
    </row>
    <row r="3012" spans="1:2" ht="24" x14ac:dyDescent="0.2">
      <c r="A3012" s="526" t="s">
        <v>8355</v>
      </c>
      <c r="B3012" s="527" t="s">
        <v>4491</v>
      </c>
    </row>
    <row r="3013" spans="1:2" x14ac:dyDescent="0.2">
      <c r="A3013" s="526" t="s">
        <v>8356</v>
      </c>
      <c r="B3013" s="527" t="s">
        <v>4493</v>
      </c>
    </row>
    <row r="3014" spans="1:2" x14ac:dyDescent="0.2">
      <c r="A3014" s="526" t="s">
        <v>8357</v>
      </c>
      <c r="B3014" s="527" t="s">
        <v>4495</v>
      </c>
    </row>
    <row r="3015" spans="1:2" x14ac:dyDescent="0.2">
      <c r="A3015" s="526" t="s">
        <v>8358</v>
      </c>
      <c r="B3015" s="527" t="s">
        <v>4497</v>
      </c>
    </row>
    <row r="3016" spans="1:2" x14ac:dyDescent="0.2">
      <c r="A3016" s="526" t="s">
        <v>8359</v>
      </c>
      <c r="B3016" s="527" t="s">
        <v>4499</v>
      </c>
    </row>
    <row r="3017" spans="1:2" x14ac:dyDescent="0.2">
      <c r="A3017" s="526" t="s">
        <v>8360</v>
      </c>
      <c r="B3017" s="527" t="s">
        <v>4501</v>
      </c>
    </row>
    <row r="3018" spans="1:2" x14ac:dyDescent="0.2">
      <c r="A3018" s="526" t="s">
        <v>8361</v>
      </c>
      <c r="B3018" s="527" t="s">
        <v>4503</v>
      </c>
    </row>
    <row r="3019" spans="1:2" x14ac:dyDescent="0.2">
      <c r="A3019" s="526" t="s">
        <v>8362</v>
      </c>
      <c r="B3019" s="527" t="s">
        <v>4505</v>
      </c>
    </row>
    <row r="3020" spans="1:2" x14ac:dyDescent="0.2">
      <c r="A3020" s="526" t="s">
        <v>8363</v>
      </c>
      <c r="B3020" s="527" t="s">
        <v>4507</v>
      </c>
    </row>
    <row r="3021" spans="1:2" x14ac:dyDescent="0.2">
      <c r="A3021" s="526" t="s">
        <v>8364</v>
      </c>
      <c r="B3021" s="527" t="s">
        <v>4509</v>
      </c>
    </row>
    <row r="3022" spans="1:2" x14ac:dyDescent="0.2">
      <c r="A3022" s="526" t="s">
        <v>8365</v>
      </c>
      <c r="B3022" s="527" t="s">
        <v>4511</v>
      </c>
    </row>
    <row r="3023" spans="1:2" x14ac:dyDescent="0.2">
      <c r="A3023" s="526" t="s">
        <v>8366</v>
      </c>
      <c r="B3023" s="527" t="s">
        <v>4513</v>
      </c>
    </row>
    <row r="3024" spans="1:2" x14ac:dyDescent="0.2">
      <c r="A3024" s="526" t="s">
        <v>8367</v>
      </c>
      <c r="B3024" s="527" t="s">
        <v>4515</v>
      </c>
    </row>
    <row r="3025" spans="1:2" x14ac:dyDescent="0.2">
      <c r="A3025" s="526" t="s">
        <v>8368</v>
      </c>
      <c r="B3025" s="527" t="s">
        <v>4517</v>
      </c>
    </row>
    <row r="3026" spans="1:2" ht="36" x14ac:dyDescent="0.2">
      <c r="A3026" s="526" t="s">
        <v>8369</v>
      </c>
      <c r="B3026" s="527" t="s">
        <v>4519</v>
      </c>
    </row>
    <row r="3027" spans="1:2" x14ac:dyDescent="0.2">
      <c r="A3027" s="526" t="s">
        <v>8370</v>
      </c>
      <c r="B3027" s="527" t="s">
        <v>4521</v>
      </c>
    </row>
    <row r="3028" spans="1:2" ht="24" x14ac:dyDescent="0.2">
      <c r="A3028" s="526" t="s">
        <v>8371</v>
      </c>
      <c r="B3028" s="527" t="s">
        <v>4523</v>
      </c>
    </row>
    <row r="3029" spans="1:2" x14ac:dyDescent="0.2">
      <c r="A3029" s="526" t="s">
        <v>8372</v>
      </c>
      <c r="B3029" s="527" t="s">
        <v>4525</v>
      </c>
    </row>
    <row r="3030" spans="1:2" x14ac:dyDescent="0.2">
      <c r="A3030" s="526" t="s">
        <v>8373</v>
      </c>
      <c r="B3030" s="527" t="s">
        <v>4527</v>
      </c>
    </row>
    <row r="3031" spans="1:2" x14ac:dyDescent="0.2">
      <c r="A3031" s="526" t="s">
        <v>8374</v>
      </c>
      <c r="B3031" s="527" t="s">
        <v>4529</v>
      </c>
    </row>
    <row r="3032" spans="1:2" x14ac:dyDescent="0.2">
      <c r="A3032" s="526" t="s">
        <v>8375</v>
      </c>
      <c r="B3032" s="527" t="s">
        <v>4531</v>
      </c>
    </row>
    <row r="3033" spans="1:2" x14ac:dyDescent="0.2">
      <c r="A3033" s="526" t="s">
        <v>8376</v>
      </c>
      <c r="B3033" s="527" t="s">
        <v>4533</v>
      </c>
    </row>
    <row r="3034" spans="1:2" x14ac:dyDescent="0.2">
      <c r="A3034" s="526" t="s">
        <v>8377</v>
      </c>
      <c r="B3034" s="527" t="s">
        <v>4535</v>
      </c>
    </row>
    <row r="3035" spans="1:2" x14ac:dyDescent="0.2">
      <c r="A3035" s="526" t="s">
        <v>8378</v>
      </c>
      <c r="B3035" s="527" t="s">
        <v>8379</v>
      </c>
    </row>
    <row r="3036" spans="1:2" x14ac:dyDescent="0.2">
      <c r="A3036" s="526" t="s">
        <v>8380</v>
      </c>
      <c r="B3036" s="527" t="s">
        <v>4539</v>
      </c>
    </row>
    <row r="3037" spans="1:2" x14ac:dyDescent="0.2">
      <c r="A3037" s="526" t="s">
        <v>8381</v>
      </c>
      <c r="B3037" s="527" t="s">
        <v>4541</v>
      </c>
    </row>
    <row r="3038" spans="1:2" x14ac:dyDescent="0.2">
      <c r="A3038" s="526" t="s">
        <v>8382</v>
      </c>
      <c r="B3038" s="527" t="s">
        <v>4543</v>
      </c>
    </row>
    <row r="3039" spans="1:2" x14ac:dyDescent="0.2">
      <c r="A3039" s="526" t="s">
        <v>8383</v>
      </c>
      <c r="B3039" s="527" t="s">
        <v>4545</v>
      </c>
    </row>
    <row r="3040" spans="1:2" x14ac:dyDescent="0.2">
      <c r="A3040" s="526" t="s">
        <v>8384</v>
      </c>
      <c r="B3040" s="527" t="s">
        <v>4547</v>
      </c>
    </row>
    <row r="3041" spans="1:2" x14ac:dyDescent="0.2">
      <c r="A3041" s="526" t="s">
        <v>8385</v>
      </c>
      <c r="B3041" s="527" t="s">
        <v>4549</v>
      </c>
    </row>
    <row r="3042" spans="1:2" x14ac:dyDescent="0.2">
      <c r="A3042" s="526" t="s">
        <v>8386</v>
      </c>
      <c r="B3042" s="527" t="s">
        <v>4551</v>
      </c>
    </row>
    <row r="3043" spans="1:2" x14ac:dyDescent="0.2">
      <c r="A3043" s="526" t="s">
        <v>8387</v>
      </c>
      <c r="B3043" s="527" t="s">
        <v>4553</v>
      </c>
    </row>
    <row r="3044" spans="1:2" x14ac:dyDescent="0.2">
      <c r="A3044" s="526" t="s">
        <v>8388</v>
      </c>
      <c r="B3044" s="527" t="s">
        <v>4555</v>
      </c>
    </row>
    <row r="3045" spans="1:2" x14ac:dyDescent="0.2">
      <c r="A3045" s="526" t="s">
        <v>8389</v>
      </c>
      <c r="B3045" s="527" t="s">
        <v>4557</v>
      </c>
    </row>
    <row r="3046" spans="1:2" x14ac:dyDescent="0.2">
      <c r="A3046" s="526" t="s">
        <v>8390</v>
      </c>
      <c r="B3046" s="527" t="s">
        <v>8391</v>
      </c>
    </row>
    <row r="3047" spans="1:2" x14ac:dyDescent="0.2">
      <c r="A3047" s="526" t="s">
        <v>8392</v>
      </c>
      <c r="B3047" s="527" t="s">
        <v>8393</v>
      </c>
    </row>
    <row r="3048" spans="1:2" x14ac:dyDescent="0.2">
      <c r="A3048" s="526" t="s">
        <v>8394</v>
      </c>
      <c r="B3048" s="527" t="s">
        <v>8395</v>
      </c>
    </row>
    <row r="3049" spans="1:2" ht="24" x14ac:dyDescent="0.2">
      <c r="A3049" s="526" t="s">
        <v>8396</v>
      </c>
      <c r="B3049" s="527" t="s">
        <v>8397</v>
      </c>
    </row>
    <row r="3050" spans="1:2" x14ac:dyDescent="0.2">
      <c r="A3050" s="526" t="s">
        <v>8398</v>
      </c>
      <c r="B3050" s="527" t="s">
        <v>4559</v>
      </c>
    </row>
    <row r="3051" spans="1:2" x14ac:dyDescent="0.2">
      <c r="A3051" s="526" t="s">
        <v>8399</v>
      </c>
      <c r="B3051" s="527" t="s">
        <v>4561</v>
      </c>
    </row>
    <row r="3052" spans="1:2" ht="24" x14ac:dyDescent="0.2">
      <c r="A3052" s="526" t="s">
        <v>8400</v>
      </c>
      <c r="B3052" s="527" t="s">
        <v>8401</v>
      </c>
    </row>
    <row r="3053" spans="1:2" ht="36" x14ac:dyDescent="0.2">
      <c r="A3053" s="526" t="s">
        <v>8402</v>
      </c>
      <c r="B3053" s="527" t="s">
        <v>8403</v>
      </c>
    </row>
    <row r="3054" spans="1:2" x14ac:dyDescent="0.2">
      <c r="A3054" s="526" t="s">
        <v>8404</v>
      </c>
      <c r="B3054" s="527" t="s">
        <v>8405</v>
      </c>
    </row>
    <row r="3055" spans="1:2" x14ac:dyDescent="0.2">
      <c r="A3055" s="526" t="s">
        <v>8406</v>
      </c>
      <c r="B3055" s="527" t="s">
        <v>8407</v>
      </c>
    </row>
    <row r="3056" spans="1:2" ht="24" x14ac:dyDescent="0.2">
      <c r="A3056" s="526" t="s">
        <v>8408</v>
      </c>
      <c r="B3056" s="527" t="s">
        <v>8409</v>
      </c>
    </row>
    <row r="3057" spans="1:2" x14ac:dyDescent="0.2">
      <c r="A3057" s="526" t="s">
        <v>8410</v>
      </c>
      <c r="B3057" s="527" t="s">
        <v>4563</v>
      </c>
    </row>
    <row r="3058" spans="1:2" x14ac:dyDescent="0.2">
      <c r="A3058" s="526" t="s">
        <v>8411</v>
      </c>
      <c r="B3058" s="527" t="s">
        <v>4565</v>
      </c>
    </row>
    <row r="3059" spans="1:2" x14ac:dyDescent="0.2">
      <c r="A3059" s="526" t="s">
        <v>8412</v>
      </c>
      <c r="B3059" s="527" t="s">
        <v>3640</v>
      </c>
    </row>
    <row r="3060" spans="1:2" x14ac:dyDescent="0.2">
      <c r="A3060" s="526" t="s">
        <v>8413</v>
      </c>
      <c r="B3060" s="527" t="s">
        <v>4567</v>
      </c>
    </row>
    <row r="3061" spans="1:2" x14ac:dyDescent="0.2">
      <c r="A3061" s="526" t="s">
        <v>8414</v>
      </c>
      <c r="B3061" s="527" t="s">
        <v>4569</v>
      </c>
    </row>
    <row r="3062" spans="1:2" x14ac:dyDescent="0.2">
      <c r="A3062" s="526" t="s">
        <v>8415</v>
      </c>
      <c r="B3062" s="527" t="s">
        <v>4571</v>
      </c>
    </row>
    <row r="3063" spans="1:2" x14ac:dyDescent="0.2">
      <c r="A3063" s="526" t="s">
        <v>8416</v>
      </c>
      <c r="B3063" s="527" t="s">
        <v>4573</v>
      </c>
    </row>
    <row r="3064" spans="1:2" ht="24" x14ac:dyDescent="0.2">
      <c r="A3064" s="526" t="s">
        <v>8417</v>
      </c>
      <c r="B3064" s="527" t="s">
        <v>4575</v>
      </c>
    </row>
    <row r="3065" spans="1:2" ht="24" x14ac:dyDescent="0.2">
      <c r="A3065" s="526" t="s">
        <v>8418</v>
      </c>
      <c r="B3065" s="527" t="s">
        <v>4577</v>
      </c>
    </row>
    <row r="3066" spans="1:2" ht="36" x14ac:dyDescent="0.2">
      <c r="A3066" s="526" t="s">
        <v>8419</v>
      </c>
      <c r="B3066" s="527" t="s">
        <v>4579</v>
      </c>
    </row>
    <row r="3067" spans="1:2" ht="24" x14ac:dyDescent="0.2">
      <c r="A3067" s="526" t="s">
        <v>8420</v>
      </c>
      <c r="B3067" s="527" t="s">
        <v>4581</v>
      </c>
    </row>
    <row r="3068" spans="1:2" x14ac:dyDescent="0.2">
      <c r="A3068" s="526" t="s">
        <v>8421</v>
      </c>
      <c r="B3068" s="527" t="s">
        <v>1336</v>
      </c>
    </row>
    <row r="3069" spans="1:2" x14ac:dyDescent="0.2">
      <c r="A3069" s="526" t="s">
        <v>8422</v>
      </c>
      <c r="B3069" s="527" t="s">
        <v>4583</v>
      </c>
    </row>
    <row r="3070" spans="1:2" x14ac:dyDescent="0.2">
      <c r="A3070" s="526" t="s">
        <v>8423</v>
      </c>
      <c r="B3070" s="527" t="s">
        <v>4585</v>
      </c>
    </row>
    <row r="3071" spans="1:2" ht="36" x14ac:dyDescent="0.2">
      <c r="A3071" s="526" t="s">
        <v>8424</v>
      </c>
      <c r="B3071" s="527" t="s">
        <v>4587</v>
      </c>
    </row>
    <row r="3072" spans="1:2" x14ac:dyDescent="0.2">
      <c r="A3072" s="526" t="s">
        <v>8425</v>
      </c>
      <c r="B3072" s="527" t="s">
        <v>4589</v>
      </c>
    </row>
    <row r="3073" spans="1:2" ht="36" x14ac:dyDescent="0.2">
      <c r="A3073" s="526" t="s">
        <v>8426</v>
      </c>
      <c r="B3073" s="527" t="s">
        <v>8427</v>
      </c>
    </row>
    <row r="3074" spans="1:2" ht="36" x14ac:dyDescent="0.2">
      <c r="A3074" s="526" t="s">
        <v>8428</v>
      </c>
      <c r="B3074" s="527" t="s">
        <v>4593</v>
      </c>
    </row>
    <row r="3075" spans="1:2" x14ac:dyDescent="0.2">
      <c r="A3075" s="526" t="s">
        <v>8429</v>
      </c>
      <c r="B3075" s="527" t="s">
        <v>4595</v>
      </c>
    </row>
    <row r="3076" spans="1:2" x14ac:dyDescent="0.2">
      <c r="A3076" s="526" t="s">
        <v>8430</v>
      </c>
      <c r="B3076" s="527" t="s">
        <v>4597</v>
      </c>
    </row>
    <row r="3077" spans="1:2" x14ac:dyDescent="0.2">
      <c r="A3077" s="526" t="s">
        <v>8431</v>
      </c>
      <c r="B3077" s="527" t="s">
        <v>4599</v>
      </c>
    </row>
    <row r="3078" spans="1:2" x14ac:dyDescent="0.2">
      <c r="A3078" s="526" t="s">
        <v>8432</v>
      </c>
      <c r="B3078" s="527" t="s">
        <v>4601</v>
      </c>
    </row>
    <row r="3079" spans="1:2" x14ac:dyDescent="0.2">
      <c r="A3079" s="526" t="s">
        <v>8433</v>
      </c>
      <c r="B3079" s="527" t="s">
        <v>4603</v>
      </c>
    </row>
    <row r="3080" spans="1:2" ht="36" x14ac:dyDescent="0.2">
      <c r="A3080" s="526" t="s">
        <v>8434</v>
      </c>
      <c r="B3080" s="527" t="s">
        <v>4605</v>
      </c>
    </row>
    <row r="3081" spans="1:2" x14ac:dyDescent="0.2">
      <c r="A3081" s="526" t="s">
        <v>8435</v>
      </c>
      <c r="B3081" s="527" t="s">
        <v>4607</v>
      </c>
    </row>
    <row r="3082" spans="1:2" x14ac:dyDescent="0.2">
      <c r="A3082" s="526" t="s">
        <v>8436</v>
      </c>
      <c r="B3082" s="527" t="s">
        <v>4609</v>
      </c>
    </row>
    <row r="3083" spans="1:2" x14ac:dyDescent="0.2">
      <c r="A3083" s="526" t="s">
        <v>8437</v>
      </c>
      <c r="B3083" s="527" t="s">
        <v>4611</v>
      </c>
    </row>
    <row r="3084" spans="1:2" ht="24" x14ac:dyDescent="0.2">
      <c r="A3084" s="526" t="s">
        <v>8438</v>
      </c>
      <c r="B3084" s="527" t="s">
        <v>4613</v>
      </c>
    </row>
    <row r="3085" spans="1:2" x14ac:dyDescent="0.2">
      <c r="A3085" s="526" t="s">
        <v>8439</v>
      </c>
      <c r="B3085" s="527" t="s">
        <v>4615</v>
      </c>
    </row>
    <row r="3086" spans="1:2" x14ac:dyDescent="0.2">
      <c r="A3086" s="526" t="s">
        <v>8440</v>
      </c>
      <c r="B3086" s="527" t="s">
        <v>4617</v>
      </c>
    </row>
    <row r="3087" spans="1:2" x14ac:dyDescent="0.2">
      <c r="A3087" s="526" t="s">
        <v>8441</v>
      </c>
      <c r="B3087" s="527" t="s">
        <v>4619</v>
      </c>
    </row>
    <row r="3088" spans="1:2" x14ac:dyDescent="0.2">
      <c r="A3088" s="526" t="s">
        <v>8442</v>
      </c>
      <c r="B3088" s="527" t="s">
        <v>4621</v>
      </c>
    </row>
    <row r="3089" spans="1:2" x14ac:dyDescent="0.2">
      <c r="A3089" s="526" t="s">
        <v>8443</v>
      </c>
      <c r="B3089" s="527" t="s">
        <v>4623</v>
      </c>
    </row>
    <row r="3090" spans="1:2" x14ac:dyDescent="0.2">
      <c r="A3090" s="526" t="s">
        <v>8444</v>
      </c>
      <c r="B3090" s="527" t="s">
        <v>4625</v>
      </c>
    </row>
    <row r="3091" spans="1:2" x14ac:dyDescent="0.2">
      <c r="A3091" s="526" t="s">
        <v>8445</v>
      </c>
      <c r="B3091" s="527" t="s">
        <v>4627</v>
      </c>
    </row>
    <row r="3092" spans="1:2" x14ac:dyDescent="0.2">
      <c r="A3092" s="526" t="s">
        <v>8446</v>
      </c>
      <c r="B3092" s="527" t="s">
        <v>4629</v>
      </c>
    </row>
    <row r="3093" spans="1:2" x14ac:dyDescent="0.2">
      <c r="A3093" s="526" t="s">
        <v>8447</v>
      </c>
      <c r="B3093" s="527" t="s">
        <v>4631</v>
      </c>
    </row>
    <row r="3094" spans="1:2" x14ac:dyDescent="0.2">
      <c r="A3094" s="526" t="s">
        <v>8448</v>
      </c>
      <c r="B3094" s="527" t="s">
        <v>4633</v>
      </c>
    </row>
    <row r="3095" spans="1:2" x14ac:dyDescent="0.2">
      <c r="A3095" s="526" t="s">
        <v>8449</v>
      </c>
      <c r="B3095" s="527" t="s">
        <v>4635</v>
      </c>
    </row>
    <row r="3096" spans="1:2" x14ac:dyDescent="0.2">
      <c r="A3096" s="526" t="s">
        <v>8450</v>
      </c>
      <c r="B3096" s="527" t="s">
        <v>4637</v>
      </c>
    </row>
    <row r="3097" spans="1:2" x14ac:dyDescent="0.2">
      <c r="A3097" s="526" t="s">
        <v>8451</v>
      </c>
      <c r="B3097" s="527" t="s">
        <v>4639</v>
      </c>
    </row>
    <row r="3098" spans="1:2" x14ac:dyDescent="0.2">
      <c r="A3098" s="526" t="s">
        <v>8452</v>
      </c>
      <c r="B3098" s="527" t="s">
        <v>4641</v>
      </c>
    </row>
    <row r="3099" spans="1:2" x14ac:dyDescent="0.2">
      <c r="A3099" s="526" t="s">
        <v>8453</v>
      </c>
      <c r="B3099" s="527" t="s">
        <v>4643</v>
      </c>
    </row>
    <row r="3100" spans="1:2" x14ac:dyDescent="0.2">
      <c r="A3100" s="526" t="s">
        <v>8454</v>
      </c>
      <c r="B3100" s="527" t="s">
        <v>4645</v>
      </c>
    </row>
    <row r="3101" spans="1:2" x14ac:dyDescent="0.2">
      <c r="A3101" s="526" t="s">
        <v>8455</v>
      </c>
      <c r="B3101" s="527" t="s">
        <v>4647</v>
      </c>
    </row>
    <row r="3102" spans="1:2" x14ac:dyDescent="0.2">
      <c r="A3102" s="526" t="s">
        <v>8456</v>
      </c>
      <c r="B3102" s="527" t="s">
        <v>4649</v>
      </c>
    </row>
    <row r="3103" spans="1:2" ht="24" x14ac:dyDescent="0.2">
      <c r="A3103" s="526" t="s">
        <v>8457</v>
      </c>
      <c r="B3103" s="527" t="s">
        <v>4651</v>
      </c>
    </row>
    <row r="3104" spans="1:2" x14ac:dyDescent="0.2">
      <c r="A3104" s="526" t="s">
        <v>8458</v>
      </c>
      <c r="B3104" s="527" t="s">
        <v>4653</v>
      </c>
    </row>
    <row r="3105" spans="1:2" x14ac:dyDescent="0.2">
      <c r="A3105" s="526" t="s">
        <v>8459</v>
      </c>
      <c r="B3105" s="527" t="s">
        <v>8460</v>
      </c>
    </row>
    <row r="3106" spans="1:2" x14ac:dyDescent="0.2">
      <c r="A3106" s="526" t="s">
        <v>8461</v>
      </c>
      <c r="B3106" s="527" t="s">
        <v>4191</v>
      </c>
    </row>
    <row r="3107" spans="1:2" x14ac:dyDescent="0.2">
      <c r="A3107" s="526" t="s">
        <v>8462</v>
      </c>
      <c r="B3107" s="527" t="s">
        <v>4193</v>
      </c>
    </row>
    <row r="3108" spans="1:2" x14ac:dyDescent="0.2">
      <c r="A3108" s="526" t="s">
        <v>8463</v>
      </c>
      <c r="B3108" s="527" t="s">
        <v>4195</v>
      </c>
    </row>
    <row r="3109" spans="1:2" x14ac:dyDescent="0.2">
      <c r="A3109" s="526" t="s">
        <v>8464</v>
      </c>
      <c r="B3109" s="527" t="s">
        <v>4197</v>
      </c>
    </row>
    <row r="3110" spans="1:2" x14ac:dyDescent="0.2">
      <c r="A3110" s="526" t="s">
        <v>8465</v>
      </c>
      <c r="B3110" s="527" t="s">
        <v>4199</v>
      </c>
    </row>
    <row r="3111" spans="1:2" ht="24" x14ac:dyDescent="0.2">
      <c r="A3111" s="526" t="s">
        <v>8466</v>
      </c>
      <c r="B3111" s="527" t="s">
        <v>4201</v>
      </c>
    </row>
    <row r="3112" spans="1:2" x14ac:dyDescent="0.2">
      <c r="A3112" s="526" t="s">
        <v>8467</v>
      </c>
      <c r="B3112" s="527" t="s">
        <v>4203</v>
      </c>
    </row>
    <row r="3113" spans="1:2" x14ac:dyDescent="0.2">
      <c r="A3113" s="526" t="s">
        <v>8468</v>
      </c>
      <c r="B3113" s="527" t="s">
        <v>4400</v>
      </c>
    </row>
    <row r="3114" spans="1:2" x14ac:dyDescent="0.2">
      <c r="A3114" s="526" t="s">
        <v>8469</v>
      </c>
      <c r="B3114" s="527" t="s">
        <v>4205</v>
      </c>
    </row>
    <row r="3115" spans="1:2" x14ac:dyDescent="0.2">
      <c r="A3115" s="526" t="s">
        <v>8470</v>
      </c>
      <c r="B3115" s="527" t="s">
        <v>4207</v>
      </c>
    </row>
    <row r="3116" spans="1:2" x14ac:dyDescent="0.2">
      <c r="A3116" s="526" t="s">
        <v>8471</v>
      </c>
      <c r="B3116" s="527" t="s">
        <v>4666</v>
      </c>
    </row>
    <row r="3117" spans="1:2" x14ac:dyDescent="0.2">
      <c r="A3117" s="526" t="s">
        <v>8472</v>
      </c>
      <c r="B3117" s="527" t="s">
        <v>4668</v>
      </c>
    </row>
    <row r="3118" spans="1:2" x14ac:dyDescent="0.2">
      <c r="A3118" s="526" t="s">
        <v>8473</v>
      </c>
      <c r="B3118" s="527" t="s">
        <v>4103</v>
      </c>
    </row>
    <row r="3119" spans="1:2" x14ac:dyDescent="0.2">
      <c r="A3119" s="526" t="s">
        <v>8474</v>
      </c>
      <c r="B3119" s="527" t="s">
        <v>4671</v>
      </c>
    </row>
    <row r="3120" spans="1:2" x14ac:dyDescent="0.2">
      <c r="A3120" s="526" t="s">
        <v>8475</v>
      </c>
      <c r="B3120" s="527" t="s">
        <v>4673</v>
      </c>
    </row>
    <row r="3121" spans="1:2" x14ac:dyDescent="0.2">
      <c r="A3121" s="526" t="s">
        <v>8476</v>
      </c>
      <c r="B3121" s="527" t="s">
        <v>8477</v>
      </c>
    </row>
    <row r="3122" spans="1:2" x14ac:dyDescent="0.2">
      <c r="A3122" s="526" t="s">
        <v>8478</v>
      </c>
      <c r="B3122" s="527" t="s">
        <v>4677</v>
      </c>
    </row>
    <row r="3123" spans="1:2" x14ac:dyDescent="0.2">
      <c r="A3123" s="526" t="s">
        <v>8479</v>
      </c>
      <c r="B3123" s="527" t="s">
        <v>4679</v>
      </c>
    </row>
    <row r="3124" spans="1:2" x14ac:dyDescent="0.2">
      <c r="A3124" s="526" t="s">
        <v>8480</v>
      </c>
      <c r="B3124" s="527" t="s">
        <v>4213</v>
      </c>
    </row>
    <row r="3125" spans="1:2" x14ac:dyDescent="0.2">
      <c r="A3125" s="526" t="s">
        <v>8481</v>
      </c>
      <c r="B3125" s="527" t="s">
        <v>4215</v>
      </c>
    </row>
    <row r="3126" spans="1:2" ht="24" x14ac:dyDescent="0.2">
      <c r="A3126" s="526" t="s">
        <v>8482</v>
      </c>
      <c r="B3126" s="527" t="s">
        <v>4217</v>
      </c>
    </row>
    <row r="3127" spans="1:2" x14ac:dyDescent="0.2">
      <c r="A3127" s="526" t="s">
        <v>8483</v>
      </c>
      <c r="B3127" s="527" t="s">
        <v>4219</v>
      </c>
    </row>
    <row r="3128" spans="1:2" x14ac:dyDescent="0.2">
      <c r="A3128" s="526" t="s">
        <v>8484</v>
      </c>
      <c r="B3128" s="527" t="s">
        <v>4221</v>
      </c>
    </row>
    <row r="3129" spans="1:2" x14ac:dyDescent="0.2">
      <c r="A3129" s="526" t="s">
        <v>8485</v>
      </c>
      <c r="B3129" s="527" t="s">
        <v>4223</v>
      </c>
    </row>
    <row r="3130" spans="1:2" x14ac:dyDescent="0.2">
      <c r="A3130" s="526" t="s">
        <v>8486</v>
      </c>
      <c r="B3130" s="527" t="s">
        <v>4225</v>
      </c>
    </row>
    <row r="3131" spans="1:2" x14ac:dyDescent="0.2">
      <c r="A3131" s="526" t="s">
        <v>8487</v>
      </c>
      <c r="B3131" s="527" t="s">
        <v>4227</v>
      </c>
    </row>
    <row r="3132" spans="1:2" x14ac:dyDescent="0.2">
      <c r="A3132" s="526" t="s">
        <v>8488</v>
      </c>
      <c r="B3132" s="527" t="s">
        <v>4229</v>
      </c>
    </row>
    <row r="3133" spans="1:2" x14ac:dyDescent="0.2">
      <c r="A3133" s="526" t="s">
        <v>8489</v>
      </c>
      <c r="B3133" s="527" t="s">
        <v>4231</v>
      </c>
    </row>
    <row r="3134" spans="1:2" x14ac:dyDescent="0.2">
      <c r="A3134" s="526" t="s">
        <v>8490</v>
      </c>
      <c r="B3134" s="527" t="s">
        <v>4233</v>
      </c>
    </row>
    <row r="3135" spans="1:2" x14ac:dyDescent="0.2">
      <c r="A3135" s="526" t="s">
        <v>8491</v>
      </c>
      <c r="B3135" s="527" t="s">
        <v>4235</v>
      </c>
    </row>
    <row r="3136" spans="1:2" x14ac:dyDescent="0.2">
      <c r="A3136" s="526" t="s">
        <v>8492</v>
      </c>
      <c r="B3136" s="527" t="s">
        <v>4237</v>
      </c>
    </row>
    <row r="3137" spans="1:2" ht="24" x14ac:dyDescent="0.2">
      <c r="A3137" s="526" t="s">
        <v>8493</v>
      </c>
      <c r="B3137" s="527" t="s">
        <v>4239</v>
      </c>
    </row>
    <row r="3138" spans="1:2" x14ac:dyDescent="0.2">
      <c r="A3138" s="526" t="s">
        <v>8494</v>
      </c>
      <c r="B3138" s="527" t="s">
        <v>8495</v>
      </c>
    </row>
    <row r="3139" spans="1:2" x14ac:dyDescent="0.2">
      <c r="A3139" s="526" t="s">
        <v>8496</v>
      </c>
      <c r="B3139" s="527" t="s">
        <v>4241</v>
      </c>
    </row>
    <row r="3140" spans="1:2" x14ac:dyDescent="0.2">
      <c r="A3140" s="526" t="s">
        <v>8497</v>
      </c>
      <c r="B3140" s="527" t="s">
        <v>4243</v>
      </c>
    </row>
    <row r="3141" spans="1:2" x14ac:dyDescent="0.2">
      <c r="A3141" s="526" t="s">
        <v>8498</v>
      </c>
      <c r="B3141" s="527" t="s">
        <v>4245</v>
      </c>
    </row>
    <row r="3142" spans="1:2" x14ac:dyDescent="0.2">
      <c r="A3142" s="526" t="s">
        <v>8499</v>
      </c>
      <c r="B3142" s="527" t="s">
        <v>4247</v>
      </c>
    </row>
    <row r="3143" spans="1:2" x14ac:dyDescent="0.2">
      <c r="A3143" s="526" t="s">
        <v>8500</v>
      </c>
      <c r="B3143" s="527" t="s">
        <v>4249</v>
      </c>
    </row>
    <row r="3144" spans="1:2" x14ac:dyDescent="0.2">
      <c r="A3144" s="526" t="s">
        <v>8501</v>
      </c>
      <c r="B3144" s="527" t="s">
        <v>4251</v>
      </c>
    </row>
    <row r="3145" spans="1:2" x14ac:dyDescent="0.2">
      <c r="A3145" s="526" t="s">
        <v>8502</v>
      </c>
      <c r="B3145" s="527" t="s">
        <v>4253</v>
      </c>
    </row>
    <row r="3146" spans="1:2" x14ac:dyDescent="0.2">
      <c r="A3146" s="526" t="s">
        <v>8503</v>
      </c>
      <c r="B3146" s="527" t="s">
        <v>4255</v>
      </c>
    </row>
    <row r="3147" spans="1:2" x14ac:dyDescent="0.2">
      <c r="A3147" s="526" t="s">
        <v>8504</v>
      </c>
      <c r="B3147" s="527" t="s">
        <v>4257</v>
      </c>
    </row>
    <row r="3148" spans="1:2" x14ac:dyDescent="0.2">
      <c r="A3148" s="526" t="s">
        <v>8505</v>
      </c>
      <c r="B3148" s="527" t="s">
        <v>4259</v>
      </c>
    </row>
    <row r="3149" spans="1:2" ht="24" x14ac:dyDescent="0.2">
      <c r="A3149" s="526" t="s">
        <v>8506</v>
      </c>
      <c r="B3149" s="527" t="s">
        <v>4261</v>
      </c>
    </row>
    <row r="3150" spans="1:2" x14ac:dyDescent="0.2">
      <c r="A3150" s="526" t="s">
        <v>8507</v>
      </c>
      <c r="B3150" s="527" t="s">
        <v>4263</v>
      </c>
    </row>
    <row r="3151" spans="1:2" x14ac:dyDescent="0.2">
      <c r="A3151" s="526" t="s">
        <v>8508</v>
      </c>
      <c r="B3151" s="527" t="s">
        <v>1352</v>
      </c>
    </row>
    <row r="3152" spans="1:2" x14ac:dyDescent="0.2">
      <c r="A3152" s="526" t="s">
        <v>8509</v>
      </c>
      <c r="B3152" s="527" t="s">
        <v>4266</v>
      </c>
    </row>
    <row r="3153" spans="1:2" x14ac:dyDescent="0.2">
      <c r="A3153" s="526" t="s">
        <v>8510</v>
      </c>
      <c r="B3153" s="527" t="s">
        <v>4268</v>
      </c>
    </row>
    <row r="3154" spans="1:2" ht="24" x14ac:dyDescent="0.2">
      <c r="A3154" s="526" t="s">
        <v>8511</v>
      </c>
      <c r="B3154" s="527" t="s">
        <v>4270</v>
      </c>
    </row>
    <row r="3155" spans="1:2" x14ac:dyDescent="0.2">
      <c r="A3155" s="526" t="s">
        <v>8512</v>
      </c>
      <c r="B3155" s="527" t="s">
        <v>4272</v>
      </c>
    </row>
    <row r="3156" spans="1:2" ht="24" x14ac:dyDescent="0.2">
      <c r="A3156" s="526" t="s">
        <v>8513</v>
      </c>
      <c r="B3156" s="527" t="s">
        <v>4274</v>
      </c>
    </row>
    <row r="3157" spans="1:2" x14ac:dyDescent="0.2">
      <c r="A3157" s="526" t="s">
        <v>8514</v>
      </c>
      <c r="B3157" s="527" t="s">
        <v>4276</v>
      </c>
    </row>
    <row r="3158" spans="1:2" x14ac:dyDescent="0.2">
      <c r="A3158" s="526" t="s">
        <v>8515</v>
      </c>
      <c r="B3158" s="527" t="s">
        <v>4384</v>
      </c>
    </row>
    <row r="3159" spans="1:2" x14ac:dyDescent="0.2">
      <c r="A3159" s="526" t="s">
        <v>8516</v>
      </c>
      <c r="B3159" s="527" t="s">
        <v>4278</v>
      </c>
    </row>
    <row r="3160" spans="1:2" x14ac:dyDescent="0.2">
      <c r="A3160" s="526" t="s">
        <v>8517</v>
      </c>
      <c r="B3160" s="527" t="s">
        <v>4280</v>
      </c>
    </row>
    <row r="3161" spans="1:2" x14ac:dyDescent="0.2">
      <c r="A3161" s="526" t="s">
        <v>8518</v>
      </c>
      <c r="B3161" s="527" t="s">
        <v>4282</v>
      </c>
    </row>
    <row r="3162" spans="1:2" ht="36" x14ac:dyDescent="0.2">
      <c r="A3162" s="526" t="s">
        <v>8519</v>
      </c>
      <c r="B3162" s="527" t="s">
        <v>4284</v>
      </c>
    </row>
    <row r="3163" spans="1:2" x14ac:dyDescent="0.2">
      <c r="A3163" s="526" t="s">
        <v>8520</v>
      </c>
      <c r="B3163" s="527" t="s">
        <v>4286</v>
      </c>
    </row>
    <row r="3164" spans="1:2" x14ac:dyDescent="0.2">
      <c r="A3164" s="526" t="s">
        <v>8521</v>
      </c>
      <c r="B3164" s="527" t="s">
        <v>4288</v>
      </c>
    </row>
    <row r="3165" spans="1:2" x14ac:dyDescent="0.2">
      <c r="A3165" s="526" t="s">
        <v>8522</v>
      </c>
      <c r="B3165" s="527" t="s">
        <v>3628</v>
      </c>
    </row>
    <row r="3166" spans="1:2" x14ac:dyDescent="0.2">
      <c r="A3166" s="526" t="s">
        <v>8523</v>
      </c>
      <c r="B3166" s="527" t="s">
        <v>4290</v>
      </c>
    </row>
    <row r="3167" spans="1:2" ht="24" x14ac:dyDescent="0.2">
      <c r="A3167" s="526" t="s">
        <v>8524</v>
      </c>
      <c r="B3167" s="527" t="s">
        <v>4292</v>
      </c>
    </row>
    <row r="3168" spans="1:2" x14ac:dyDescent="0.2">
      <c r="A3168" s="526" t="s">
        <v>8525</v>
      </c>
      <c r="B3168" s="527" t="s">
        <v>4294</v>
      </c>
    </row>
    <row r="3169" spans="1:2" x14ac:dyDescent="0.2">
      <c r="A3169" s="526" t="s">
        <v>8526</v>
      </c>
      <c r="B3169" s="527" t="s">
        <v>4296</v>
      </c>
    </row>
    <row r="3170" spans="1:2" x14ac:dyDescent="0.2">
      <c r="A3170" s="526" t="s">
        <v>8527</v>
      </c>
      <c r="B3170" s="527" t="s">
        <v>4298</v>
      </c>
    </row>
    <row r="3171" spans="1:2" x14ac:dyDescent="0.2">
      <c r="A3171" s="526" t="s">
        <v>8528</v>
      </c>
      <c r="B3171" s="527" t="s">
        <v>4300</v>
      </c>
    </row>
    <row r="3172" spans="1:2" x14ac:dyDescent="0.2">
      <c r="A3172" s="526" t="s">
        <v>8529</v>
      </c>
      <c r="B3172" s="527" t="s">
        <v>4302</v>
      </c>
    </row>
    <row r="3173" spans="1:2" x14ac:dyDescent="0.2">
      <c r="A3173" s="526" t="s">
        <v>8530</v>
      </c>
      <c r="B3173" s="527" t="s">
        <v>4304</v>
      </c>
    </row>
    <row r="3174" spans="1:2" x14ac:dyDescent="0.2">
      <c r="A3174" s="526" t="s">
        <v>8531</v>
      </c>
      <c r="B3174" s="527" t="s">
        <v>4306</v>
      </c>
    </row>
    <row r="3175" spans="1:2" x14ac:dyDescent="0.2">
      <c r="A3175" s="526" t="s">
        <v>8532</v>
      </c>
      <c r="B3175" s="527" t="s">
        <v>4308</v>
      </c>
    </row>
    <row r="3176" spans="1:2" x14ac:dyDescent="0.2">
      <c r="A3176" s="526" t="s">
        <v>8533</v>
      </c>
      <c r="B3176" s="527" t="s">
        <v>4310</v>
      </c>
    </row>
    <row r="3177" spans="1:2" x14ac:dyDescent="0.2">
      <c r="A3177" s="526" t="s">
        <v>8534</v>
      </c>
      <c r="B3177" s="527" t="s">
        <v>4746</v>
      </c>
    </row>
    <row r="3178" spans="1:2" x14ac:dyDescent="0.2">
      <c r="A3178" s="526" t="s">
        <v>8535</v>
      </c>
      <c r="B3178" s="527" t="s">
        <v>4748</v>
      </c>
    </row>
    <row r="3179" spans="1:2" x14ac:dyDescent="0.2">
      <c r="A3179" s="526" t="s">
        <v>8536</v>
      </c>
      <c r="B3179" s="527" t="s">
        <v>1338</v>
      </c>
    </row>
    <row r="3180" spans="1:2" x14ac:dyDescent="0.2">
      <c r="A3180" s="526" t="s">
        <v>8537</v>
      </c>
      <c r="B3180" s="527" t="s">
        <v>4750</v>
      </c>
    </row>
    <row r="3181" spans="1:2" x14ac:dyDescent="0.2">
      <c r="A3181" s="526" t="s">
        <v>8538</v>
      </c>
      <c r="B3181" s="527" t="s">
        <v>4752</v>
      </c>
    </row>
    <row r="3182" spans="1:2" x14ac:dyDescent="0.2">
      <c r="A3182" s="526" t="s">
        <v>8539</v>
      </c>
      <c r="B3182" s="527" t="s">
        <v>4754</v>
      </c>
    </row>
    <row r="3183" spans="1:2" x14ac:dyDescent="0.2">
      <c r="A3183" s="526" t="s">
        <v>8540</v>
      </c>
      <c r="B3183" s="527" t="s">
        <v>4756</v>
      </c>
    </row>
    <row r="3184" spans="1:2" ht="24" x14ac:dyDescent="0.2">
      <c r="A3184" s="526" t="s">
        <v>8541</v>
      </c>
      <c r="B3184" s="527" t="s">
        <v>4758</v>
      </c>
    </row>
    <row r="3185" spans="1:2" x14ac:dyDescent="0.2">
      <c r="A3185" s="526" t="s">
        <v>8542</v>
      </c>
      <c r="B3185" s="527" t="s">
        <v>4760</v>
      </c>
    </row>
    <row r="3186" spans="1:2" ht="24" x14ac:dyDescent="0.2">
      <c r="A3186" s="526" t="s">
        <v>8543</v>
      </c>
      <c r="B3186" s="527" t="s">
        <v>4762</v>
      </c>
    </row>
    <row r="3187" spans="1:2" ht="24" x14ac:dyDescent="0.2">
      <c r="A3187" s="526" t="s">
        <v>8544</v>
      </c>
      <c r="B3187" s="527" t="s">
        <v>4764</v>
      </c>
    </row>
    <row r="3188" spans="1:2" x14ac:dyDescent="0.2">
      <c r="A3188" s="526" t="s">
        <v>8545</v>
      </c>
      <c r="B3188" s="527" t="s">
        <v>4766</v>
      </c>
    </row>
    <row r="3189" spans="1:2" x14ac:dyDescent="0.2">
      <c r="A3189" s="526" t="s">
        <v>8546</v>
      </c>
      <c r="B3189" s="527" t="s">
        <v>4768</v>
      </c>
    </row>
    <row r="3190" spans="1:2" ht="24" x14ac:dyDescent="0.2">
      <c r="A3190" s="526" t="s">
        <v>8547</v>
      </c>
      <c r="B3190" s="527" t="s">
        <v>8548</v>
      </c>
    </row>
    <row r="3191" spans="1:2" x14ac:dyDescent="0.2">
      <c r="A3191" s="526" t="s">
        <v>8549</v>
      </c>
      <c r="B3191" s="527" t="s">
        <v>4772</v>
      </c>
    </row>
    <row r="3192" spans="1:2" x14ac:dyDescent="0.2">
      <c r="A3192" s="526" t="s">
        <v>8550</v>
      </c>
      <c r="B3192" s="527" t="s">
        <v>4774</v>
      </c>
    </row>
    <row r="3193" spans="1:2" x14ac:dyDescent="0.2">
      <c r="A3193" s="526" t="s">
        <v>8551</v>
      </c>
      <c r="B3193" s="527" t="s">
        <v>8552</v>
      </c>
    </row>
    <row r="3194" spans="1:2" x14ac:dyDescent="0.2">
      <c r="A3194" s="526" t="s">
        <v>8553</v>
      </c>
      <c r="B3194" s="527" t="s">
        <v>4778</v>
      </c>
    </row>
    <row r="3195" spans="1:2" x14ac:dyDescent="0.2">
      <c r="A3195" s="526" t="s">
        <v>8554</v>
      </c>
      <c r="B3195" s="527" t="s">
        <v>4780</v>
      </c>
    </row>
    <row r="3196" spans="1:2" x14ac:dyDescent="0.2">
      <c r="A3196" s="526" t="s">
        <v>8555</v>
      </c>
      <c r="B3196" s="527" t="s">
        <v>4782</v>
      </c>
    </row>
    <row r="3197" spans="1:2" ht="24" x14ac:dyDescent="0.2">
      <c r="A3197" s="526" t="s">
        <v>8556</v>
      </c>
      <c r="B3197" s="527" t="s">
        <v>8557</v>
      </c>
    </row>
    <row r="3198" spans="1:2" x14ac:dyDescent="0.2">
      <c r="A3198" s="526" t="s">
        <v>8558</v>
      </c>
      <c r="B3198" s="527" t="s">
        <v>8559</v>
      </c>
    </row>
    <row r="3199" spans="1:2" x14ac:dyDescent="0.2">
      <c r="A3199" s="526" t="s">
        <v>8560</v>
      </c>
      <c r="B3199" s="527" t="s">
        <v>8561</v>
      </c>
    </row>
    <row r="3200" spans="1:2" ht="24" x14ac:dyDescent="0.2">
      <c r="A3200" s="526" t="s">
        <v>8562</v>
      </c>
      <c r="B3200" s="527" t="s">
        <v>8563</v>
      </c>
    </row>
    <row r="3201" spans="1:2" ht="24" x14ac:dyDescent="0.2">
      <c r="A3201" s="526" t="s">
        <v>8564</v>
      </c>
      <c r="B3201" s="527" t="s">
        <v>8565</v>
      </c>
    </row>
    <row r="3202" spans="1:2" ht="24" x14ac:dyDescent="0.2">
      <c r="A3202" s="526" t="s">
        <v>8566</v>
      </c>
      <c r="B3202" s="527" t="s">
        <v>8567</v>
      </c>
    </row>
    <row r="3203" spans="1:2" ht="24" x14ac:dyDescent="0.2">
      <c r="A3203" s="526" t="s">
        <v>8568</v>
      </c>
      <c r="B3203" s="527" t="s">
        <v>8569</v>
      </c>
    </row>
    <row r="3204" spans="1:2" ht="24" x14ac:dyDescent="0.2">
      <c r="A3204" s="526" t="s">
        <v>8570</v>
      </c>
      <c r="B3204" s="527" t="s">
        <v>8571</v>
      </c>
    </row>
    <row r="3205" spans="1:2" ht="24" x14ac:dyDescent="0.2">
      <c r="A3205" s="526" t="s">
        <v>8572</v>
      </c>
      <c r="B3205" s="527" t="s">
        <v>8573</v>
      </c>
    </row>
    <row r="3206" spans="1:2" ht="24" x14ac:dyDescent="0.2">
      <c r="A3206" s="526" t="s">
        <v>8574</v>
      </c>
      <c r="B3206" s="527" t="s">
        <v>8575</v>
      </c>
    </row>
    <row r="3207" spans="1:2" ht="24" x14ac:dyDescent="0.2">
      <c r="A3207" s="526" t="s">
        <v>8576</v>
      </c>
      <c r="B3207" s="527" t="s">
        <v>8577</v>
      </c>
    </row>
    <row r="3208" spans="1:2" ht="24" x14ac:dyDescent="0.2">
      <c r="A3208" s="526" t="s">
        <v>8578</v>
      </c>
      <c r="B3208" s="527" t="s">
        <v>8579</v>
      </c>
    </row>
    <row r="3209" spans="1:2" x14ac:dyDescent="0.2">
      <c r="A3209" s="526" t="s">
        <v>8580</v>
      </c>
      <c r="B3209" s="527" t="s">
        <v>8581</v>
      </c>
    </row>
    <row r="3210" spans="1:2" x14ac:dyDescent="0.2">
      <c r="A3210" s="526" t="s">
        <v>8582</v>
      </c>
      <c r="B3210" s="527" t="s">
        <v>8583</v>
      </c>
    </row>
    <row r="3211" spans="1:2" x14ac:dyDescent="0.2">
      <c r="A3211" s="526" t="s">
        <v>8584</v>
      </c>
      <c r="B3211" s="527" t="s">
        <v>8585</v>
      </c>
    </row>
    <row r="3212" spans="1:2" ht="24" x14ac:dyDescent="0.2">
      <c r="A3212" s="526" t="s">
        <v>8586</v>
      </c>
      <c r="B3212" s="527" t="s">
        <v>8587</v>
      </c>
    </row>
    <row r="3213" spans="1:2" x14ac:dyDescent="0.2">
      <c r="A3213" s="526" t="s">
        <v>8588</v>
      </c>
      <c r="B3213" s="527" t="s">
        <v>8589</v>
      </c>
    </row>
    <row r="3214" spans="1:2" ht="24" x14ac:dyDescent="0.2">
      <c r="A3214" s="526" t="s">
        <v>8590</v>
      </c>
      <c r="B3214" s="527" t="s">
        <v>8591</v>
      </c>
    </row>
    <row r="3215" spans="1:2" ht="24" x14ac:dyDescent="0.2">
      <c r="A3215" s="526" t="s">
        <v>8592</v>
      </c>
      <c r="B3215" s="527" t="s">
        <v>8593</v>
      </c>
    </row>
    <row r="3216" spans="1:2" x14ac:dyDescent="0.2">
      <c r="A3216" s="526" t="s">
        <v>8594</v>
      </c>
      <c r="B3216" s="527" t="s">
        <v>8595</v>
      </c>
    </row>
    <row r="3217" spans="1:2" ht="24" x14ac:dyDescent="0.2">
      <c r="A3217" s="526" t="s">
        <v>8596</v>
      </c>
      <c r="B3217" s="527" t="s">
        <v>8597</v>
      </c>
    </row>
    <row r="3218" spans="1:2" ht="24" x14ac:dyDescent="0.2">
      <c r="A3218" s="526" t="s">
        <v>8598</v>
      </c>
      <c r="B3218" s="527" t="s">
        <v>8599</v>
      </c>
    </row>
    <row r="3219" spans="1:2" x14ac:dyDescent="0.2">
      <c r="A3219" s="526" t="s">
        <v>8600</v>
      </c>
      <c r="B3219" s="527" t="s">
        <v>8601</v>
      </c>
    </row>
    <row r="3220" spans="1:2" x14ac:dyDescent="0.2">
      <c r="A3220" s="526" t="s">
        <v>8602</v>
      </c>
      <c r="B3220" s="527" t="s">
        <v>8603</v>
      </c>
    </row>
    <row r="3221" spans="1:2" x14ac:dyDescent="0.2">
      <c r="A3221" s="526" t="s">
        <v>8604</v>
      </c>
      <c r="B3221" s="527" t="s">
        <v>8605</v>
      </c>
    </row>
    <row r="3222" spans="1:2" ht="24" x14ac:dyDescent="0.2">
      <c r="A3222" s="526" t="s">
        <v>8606</v>
      </c>
      <c r="B3222" s="527" t="s">
        <v>8607</v>
      </c>
    </row>
    <row r="3223" spans="1:2" x14ac:dyDescent="0.2">
      <c r="A3223" s="526" t="s">
        <v>8608</v>
      </c>
      <c r="B3223" s="527" t="s">
        <v>8609</v>
      </c>
    </row>
    <row r="3224" spans="1:2" ht="24" x14ac:dyDescent="0.2">
      <c r="A3224" s="526" t="s">
        <v>8610</v>
      </c>
      <c r="B3224" s="527" t="s">
        <v>8611</v>
      </c>
    </row>
    <row r="3225" spans="1:2" ht="24" x14ac:dyDescent="0.2">
      <c r="A3225" s="526" t="s">
        <v>8612</v>
      </c>
      <c r="B3225" s="527" t="s">
        <v>8613</v>
      </c>
    </row>
    <row r="3226" spans="1:2" x14ac:dyDescent="0.2">
      <c r="A3226" s="526" t="s">
        <v>8614</v>
      </c>
      <c r="B3226" s="527" t="s">
        <v>8615</v>
      </c>
    </row>
    <row r="3227" spans="1:2" ht="24" x14ac:dyDescent="0.2">
      <c r="A3227" s="526" t="s">
        <v>8616</v>
      </c>
      <c r="B3227" s="527" t="s">
        <v>8617</v>
      </c>
    </row>
    <row r="3228" spans="1:2" ht="24" x14ac:dyDescent="0.2">
      <c r="A3228" s="526" t="s">
        <v>8618</v>
      </c>
      <c r="B3228" s="527" t="s">
        <v>8619</v>
      </c>
    </row>
    <row r="3229" spans="1:2" x14ac:dyDescent="0.2">
      <c r="A3229" s="526" t="s">
        <v>8620</v>
      </c>
      <c r="B3229" s="527" t="s">
        <v>8621</v>
      </c>
    </row>
    <row r="3230" spans="1:2" x14ac:dyDescent="0.2">
      <c r="A3230" s="526" t="s">
        <v>8622</v>
      </c>
      <c r="B3230" s="527" t="s">
        <v>8623</v>
      </c>
    </row>
    <row r="3231" spans="1:2" x14ac:dyDescent="0.2">
      <c r="A3231" s="526" t="s">
        <v>8624</v>
      </c>
      <c r="B3231" s="527" t="s">
        <v>8625</v>
      </c>
    </row>
    <row r="3232" spans="1:2" ht="24" x14ac:dyDescent="0.2">
      <c r="A3232" s="526" t="s">
        <v>8626</v>
      </c>
      <c r="B3232" s="527" t="s">
        <v>8627</v>
      </c>
    </row>
    <row r="3233" spans="1:2" x14ac:dyDescent="0.2">
      <c r="A3233" s="526" t="s">
        <v>8628</v>
      </c>
      <c r="B3233" s="527" t="s">
        <v>8629</v>
      </c>
    </row>
    <row r="3234" spans="1:2" x14ac:dyDescent="0.2">
      <c r="A3234" s="526" t="s">
        <v>8630</v>
      </c>
      <c r="B3234" s="527" t="s">
        <v>8631</v>
      </c>
    </row>
    <row r="3235" spans="1:2" ht="24" x14ac:dyDescent="0.2">
      <c r="A3235" s="526" t="s">
        <v>8632</v>
      </c>
      <c r="B3235" s="527" t="s">
        <v>8633</v>
      </c>
    </row>
    <row r="3236" spans="1:2" x14ac:dyDescent="0.2">
      <c r="A3236" s="526" t="s">
        <v>8634</v>
      </c>
      <c r="B3236" s="527" t="s">
        <v>8635</v>
      </c>
    </row>
    <row r="3237" spans="1:2" x14ac:dyDescent="0.2">
      <c r="A3237" s="526" t="s">
        <v>8636</v>
      </c>
      <c r="B3237" s="527" t="s">
        <v>8637</v>
      </c>
    </row>
    <row r="3238" spans="1:2" x14ac:dyDescent="0.2">
      <c r="A3238" s="526" t="s">
        <v>8638</v>
      </c>
      <c r="B3238" s="527" t="s">
        <v>8639</v>
      </c>
    </row>
    <row r="3239" spans="1:2" x14ac:dyDescent="0.2">
      <c r="A3239" s="526" t="s">
        <v>8640</v>
      </c>
      <c r="B3239" s="527" t="s">
        <v>8641</v>
      </c>
    </row>
    <row r="3240" spans="1:2" x14ac:dyDescent="0.2">
      <c r="A3240" s="526" t="s">
        <v>8642</v>
      </c>
      <c r="B3240" s="527" t="s">
        <v>8643</v>
      </c>
    </row>
    <row r="3241" spans="1:2" x14ac:dyDescent="0.2">
      <c r="A3241" s="526" t="s">
        <v>8644</v>
      </c>
      <c r="B3241" s="527" t="s">
        <v>8645</v>
      </c>
    </row>
    <row r="3242" spans="1:2" ht="24" x14ac:dyDescent="0.2">
      <c r="A3242" s="526" t="s">
        <v>8646</v>
      </c>
      <c r="B3242" s="527" t="s">
        <v>8647</v>
      </c>
    </row>
    <row r="3243" spans="1:2" x14ac:dyDescent="0.2">
      <c r="A3243" s="526" t="s">
        <v>8648</v>
      </c>
      <c r="B3243" s="527" t="s">
        <v>8649</v>
      </c>
    </row>
    <row r="3244" spans="1:2" ht="24" x14ac:dyDescent="0.2">
      <c r="A3244" s="526" t="s">
        <v>8650</v>
      </c>
      <c r="B3244" s="527" t="s">
        <v>8651</v>
      </c>
    </row>
    <row r="3245" spans="1:2" ht="24" x14ac:dyDescent="0.2">
      <c r="A3245" s="526" t="s">
        <v>8652</v>
      </c>
      <c r="B3245" s="527" t="s">
        <v>8653</v>
      </c>
    </row>
    <row r="3246" spans="1:2" ht="24" x14ac:dyDescent="0.2">
      <c r="A3246" s="526" t="s">
        <v>8654</v>
      </c>
      <c r="B3246" s="527" t="s">
        <v>8655</v>
      </c>
    </row>
    <row r="3247" spans="1:2" ht="24" x14ac:dyDescent="0.2">
      <c r="A3247" s="526" t="s">
        <v>8656</v>
      </c>
      <c r="B3247" s="527" t="s">
        <v>8657</v>
      </c>
    </row>
    <row r="3248" spans="1:2" ht="24" x14ac:dyDescent="0.2">
      <c r="A3248" s="526" t="s">
        <v>8658</v>
      </c>
      <c r="B3248" s="527" t="s">
        <v>8659</v>
      </c>
    </row>
    <row r="3249" spans="1:2" ht="24" x14ac:dyDescent="0.2">
      <c r="A3249" s="526" t="s">
        <v>8660</v>
      </c>
      <c r="B3249" s="527" t="s">
        <v>8661</v>
      </c>
    </row>
    <row r="3250" spans="1:2" x14ac:dyDescent="0.2">
      <c r="A3250" s="526" t="s">
        <v>8662</v>
      </c>
      <c r="B3250" s="527" t="s">
        <v>8663</v>
      </c>
    </row>
    <row r="3251" spans="1:2" x14ac:dyDescent="0.2">
      <c r="A3251" s="526" t="s">
        <v>8664</v>
      </c>
      <c r="B3251" s="527" t="s">
        <v>8665</v>
      </c>
    </row>
    <row r="3252" spans="1:2" ht="24" x14ac:dyDescent="0.2">
      <c r="A3252" s="526" t="s">
        <v>8666</v>
      </c>
      <c r="B3252" s="527" t="s">
        <v>8667</v>
      </c>
    </row>
    <row r="3253" spans="1:2" x14ac:dyDescent="0.2">
      <c r="A3253" s="526" t="s">
        <v>8668</v>
      </c>
      <c r="B3253" s="527" t="s">
        <v>8669</v>
      </c>
    </row>
    <row r="3254" spans="1:2" ht="24" x14ac:dyDescent="0.2">
      <c r="A3254" s="526" t="s">
        <v>8670</v>
      </c>
      <c r="B3254" s="527" t="s">
        <v>8671</v>
      </c>
    </row>
    <row r="3255" spans="1:2" ht="24" x14ac:dyDescent="0.2">
      <c r="A3255" s="526" t="s">
        <v>8672</v>
      </c>
      <c r="B3255" s="527" t="s">
        <v>8673</v>
      </c>
    </row>
    <row r="3256" spans="1:2" x14ac:dyDescent="0.2">
      <c r="A3256" s="526" t="s">
        <v>8674</v>
      </c>
      <c r="B3256" s="527" t="s">
        <v>8675</v>
      </c>
    </row>
    <row r="3257" spans="1:2" ht="24" x14ac:dyDescent="0.2">
      <c r="A3257" s="526" t="s">
        <v>8676</v>
      </c>
      <c r="B3257" s="527" t="s">
        <v>8677</v>
      </c>
    </row>
    <row r="3258" spans="1:2" ht="24" x14ac:dyDescent="0.2">
      <c r="A3258" s="526" t="s">
        <v>8678</v>
      </c>
      <c r="B3258" s="527" t="s">
        <v>8679</v>
      </c>
    </row>
    <row r="3259" spans="1:2" x14ac:dyDescent="0.2">
      <c r="A3259" s="526" t="s">
        <v>8680</v>
      </c>
      <c r="B3259" s="527" t="s">
        <v>8681</v>
      </c>
    </row>
    <row r="3260" spans="1:2" x14ac:dyDescent="0.2">
      <c r="A3260" s="526" t="s">
        <v>8682</v>
      </c>
      <c r="B3260" s="527" t="s">
        <v>8683</v>
      </c>
    </row>
    <row r="3261" spans="1:2" x14ac:dyDescent="0.2">
      <c r="A3261" s="526" t="s">
        <v>8684</v>
      </c>
      <c r="B3261" s="527" t="s">
        <v>4786</v>
      </c>
    </row>
    <row r="3262" spans="1:2" x14ac:dyDescent="0.2">
      <c r="A3262" s="526" t="s">
        <v>8685</v>
      </c>
      <c r="B3262" s="527" t="s">
        <v>4788</v>
      </c>
    </row>
    <row r="3263" spans="1:2" x14ac:dyDescent="0.2">
      <c r="A3263" s="526" t="s">
        <v>8686</v>
      </c>
      <c r="B3263" s="527" t="s">
        <v>4790</v>
      </c>
    </row>
    <row r="3264" spans="1:2" x14ac:dyDescent="0.2">
      <c r="A3264" s="526" t="s">
        <v>8687</v>
      </c>
      <c r="B3264" s="527" t="s">
        <v>4792</v>
      </c>
    </row>
    <row r="3265" spans="1:2" x14ac:dyDescent="0.2">
      <c r="A3265" s="526" t="s">
        <v>8688</v>
      </c>
      <c r="B3265" s="527" t="s">
        <v>4794</v>
      </c>
    </row>
    <row r="3266" spans="1:2" x14ac:dyDescent="0.2">
      <c r="A3266" s="526" t="s">
        <v>8689</v>
      </c>
      <c r="B3266" s="527" t="s">
        <v>1340</v>
      </c>
    </row>
    <row r="3267" spans="1:2" x14ac:dyDescent="0.2">
      <c r="A3267" s="526" t="s">
        <v>8690</v>
      </c>
      <c r="B3267" s="527" t="s">
        <v>4796</v>
      </c>
    </row>
    <row r="3268" spans="1:2" x14ac:dyDescent="0.2">
      <c r="A3268" s="526" t="s">
        <v>8691</v>
      </c>
      <c r="B3268" s="527" t="s">
        <v>4798</v>
      </c>
    </row>
    <row r="3269" spans="1:2" x14ac:dyDescent="0.2">
      <c r="A3269" s="526" t="s">
        <v>8692</v>
      </c>
      <c r="B3269" s="527" t="s">
        <v>4800</v>
      </c>
    </row>
    <row r="3270" spans="1:2" x14ac:dyDescent="0.2">
      <c r="A3270" s="526" t="s">
        <v>8693</v>
      </c>
      <c r="B3270" s="527" t="s">
        <v>4802</v>
      </c>
    </row>
    <row r="3271" spans="1:2" x14ac:dyDescent="0.2">
      <c r="A3271" s="526" t="s">
        <v>8694</v>
      </c>
      <c r="B3271" s="527" t="s">
        <v>4804</v>
      </c>
    </row>
    <row r="3272" spans="1:2" x14ac:dyDescent="0.2">
      <c r="A3272" s="526" t="s">
        <v>8695</v>
      </c>
      <c r="B3272" s="527" t="s">
        <v>4806</v>
      </c>
    </row>
    <row r="3273" spans="1:2" x14ac:dyDescent="0.2">
      <c r="A3273" s="526" t="s">
        <v>8696</v>
      </c>
      <c r="B3273" s="527" t="s">
        <v>4808</v>
      </c>
    </row>
    <row r="3274" spans="1:2" x14ac:dyDescent="0.2">
      <c r="A3274" s="526" t="s">
        <v>8697</v>
      </c>
      <c r="B3274" s="527" t="s">
        <v>4810</v>
      </c>
    </row>
    <row r="3275" spans="1:2" x14ac:dyDescent="0.2">
      <c r="A3275" s="526" t="s">
        <v>8698</v>
      </c>
      <c r="B3275" s="527" t="s">
        <v>4812</v>
      </c>
    </row>
    <row r="3276" spans="1:2" x14ac:dyDescent="0.2">
      <c r="A3276" s="526" t="s">
        <v>8699</v>
      </c>
      <c r="B3276" s="527" t="s">
        <v>4814</v>
      </c>
    </row>
    <row r="3277" spans="1:2" x14ac:dyDescent="0.2">
      <c r="A3277" s="526" t="s">
        <v>8700</v>
      </c>
      <c r="B3277" s="527" t="s">
        <v>4816</v>
      </c>
    </row>
    <row r="3278" spans="1:2" x14ac:dyDescent="0.2">
      <c r="A3278" s="526" t="s">
        <v>8701</v>
      </c>
      <c r="B3278" s="527" t="s">
        <v>4818</v>
      </c>
    </row>
    <row r="3279" spans="1:2" x14ac:dyDescent="0.2">
      <c r="A3279" s="526" t="s">
        <v>8702</v>
      </c>
      <c r="B3279" s="527" t="s">
        <v>4820</v>
      </c>
    </row>
    <row r="3280" spans="1:2" x14ac:dyDescent="0.2">
      <c r="A3280" s="526" t="s">
        <v>8703</v>
      </c>
      <c r="B3280" s="527" t="s">
        <v>1362</v>
      </c>
    </row>
    <row r="3281" spans="1:2" x14ac:dyDescent="0.2">
      <c r="A3281" s="526" t="s">
        <v>8704</v>
      </c>
      <c r="B3281" s="527" t="s">
        <v>1342</v>
      </c>
    </row>
    <row r="3282" spans="1:2" x14ac:dyDescent="0.2">
      <c r="A3282" s="526" t="s">
        <v>8705</v>
      </c>
      <c r="B3282" s="527" t="s">
        <v>4822</v>
      </c>
    </row>
    <row r="3283" spans="1:2" x14ac:dyDescent="0.2">
      <c r="A3283" s="526" t="s">
        <v>8706</v>
      </c>
      <c r="B3283" s="527" t="s">
        <v>4824</v>
      </c>
    </row>
    <row r="3284" spans="1:2" ht="24" x14ac:dyDescent="0.2">
      <c r="A3284" s="526" t="s">
        <v>8707</v>
      </c>
      <c r="B3284" s="527" t="s">
        <v>4826</v>
      </c>
    </row>
    <row r="3285" spans="1:2" x14ac:dyDescent="0.2">
      <c r="A3285" s="526" t="s">
        <v>8708</v>
      </c>
      <c r="B3285" s="527" t="s">
        <v>1322</v>
      </c>
    </row>
    <row r="3286" spans="1:2" ht="24" x14ac:dyDescent="0.2">
      <c r="A3286" s="526" t="s">
        <v>8709</v>
      </c>
      <c r="B3286" s="527" t="s">
        <v>8710</v>
      </c>
    </row>
    <row r="3287" spans="1:2" ht="24" x14ac:dyDescent="0.2">
      <c r="A3287" s="526" t="s">
        <v>8711</v>
      </c>
      <c r="B3287" s="527" t="s">
        <v>4830</v>
      </c>
    </row>
    <row r="3288" spans="1:2" x14ac:dyDescent="0.2">
      <c r="A3288" s="526" t="s">
        <v>8712</v>
      </c>
      <c r="B3288" s="527" t="s">
        <v>4832</v>
      </c>
    </row>
    <row r="3289" spans="1:2" x14ac:dyDescent="0.2">
      <c r="A3289" s="526" t="s">
        <v>8713</v>
      </c>
      <c r="B3289" s="527" t="s">
        <v>4834</v>
      </c>
    </row>
    <row r="3290" spans="1:2" x14ac:dyDescent="0.2">
      <c r="A3290" s="526" t="s">
        <v>8714</v>
      </c>
      <c r="B3290" s="527" t="s">
        <v>8715</v>
      </c>
    </row>
    <row r="3291" spans="1:2" ht="24" x14ac:dyDescent="0.2">
      <c r="A3291" s="526" t="s">
        <v>8716</v>
      </c>
      <c r="B3291" s="527" t="s">
        <v>8717</v>
      </c>
    </row>
    <row r="3292" spans="1:2" x14ac:dyDescent="0.2">
      <c r="A3292" s="526" t="s">
        <v>8718</v>
      </c>
      <c r="B3292" s="527" t="s">
        <v>4840</v>
      </c>
    </row>
    <row r="3293" spans="1:2" ht="24" x14ac:dyDescent="0.2">
      <c r="A3293" s="526" t="s">
        <v>8719</v>
      </c>
      <c r="B3293" s="527" t="s">
        <v>4842</v>
      </c>
    </row>
    <row r="3294" spans="1:2" x14ac:dyDescent="0.2">
      <c r="A3294" s="526" t="s">
        <v>8720</v>
      </c>
      <c r="B3294" s="527" t="s">
        <v>4844</v>
      </c>
    </row>
    <row r="3295" spans="1:2" ht="24" x14ac:dyDescent="0.2">
      <c r="A3295" s="526" t="s">
        <v>8721</v>
      </c>
      <c r="B3295" s="527" t="s">
        <v>4846</v>
      </c>
    </row>
    <row r="3296" spans="1:2" ht="24" x14ac:dyDescent="0.2">
      <c r="A3296" s="526" t="s">
        <v>8722</v>
      </c>
      <c r="B3296" s="527" t="s">
        <v>4848</v>
      </c>
    </row>
    <row r="3297" spans="1:2" x14ac:dyDescent="0.2">
      <c r="A3297" s="526" t="s">
        <v>8723</v>
      </c>
      <c r="B3297" s="527" t="s">
        <v>4850</v>
      </c>
    </row>
    <row r="3298" spans="1:2" x14ac:dyDescent="0.2">
      <c r="A3298" s="526" t="s">
        <v>8724</v>
      </c>
      <c r="B3298" s="527" t="s">
        <v>4852</v>
      </c>
    </row>
    <row r="3299" spans="1:2" x14ac:dyDescent="0.2">
      <c r="A3299" s="526" t="s">
        <v>8725</v>
      </c>
      <c r="B3299" s="527" t="s">
        <v>4854</v>
      </c>
    </row>
    <row r="3300" spans="1:2" x14ac:dyDescent="0.2">
      <c r="A3300" s="526" t="s">
        <v>8726</v>
      </c>
      <c r="B3300" s="527" t="s">
        <v>4856</v>
      </c>
    </row>
    <row r="3301" spans="1:2" x14ac:dyDescent="0.2">
      <c r="A3301" s="526" t="s">
        <v>8727</v>
      </c>
      <c r="B3301" s="527" t="s">
        <v>4858</v>
      </c>
    </row>
    <row r="3302" spans="1:2" x14ac:dyDescent="0.2">
      <c r="A3302" s="526" t="s">
        <v>8728</v>
      </c>
      <c r="B3302" s="527" t="s">
        <v>4860</v>
      </c>
    </row>
    <row r="3303" spans="1:2" x14ac:dyDescent="0.2">
      <c r="A3303" s="526" t="s">
        <v>8729</v>
      </c>
      <c r="B3303" s="527" t="s">
        <v>4862</v>
      </c>
    </row>
    <row r="3304" spans="1:2" x14ac:dyDescent="0.2">
      <c r="A3304" s="526" t="s">
        <v>8730</v>
      </c>
      <c r="B3304" s="527" t="s">
        <v>4864</v>
      </c>
    </row>
    <row r="3305" spans="1:2" x14ac:dyDescent="0.2">
      <c r="A3305" s="526" t="s">
        <v>8731</v>
      </c>
      <c r="B3305" s="527" t="s">
        <v>4866</v>
      </c>
    </row>
    <row r="3306" spans="1:2" x14ac:dyDescent="0.2">
      <c r="A3306" s="526" t="s">
        <v>8732</v>
      </c>
      <c r="B3306" s="527" t="s">
        <v>4868</v>
      </c>
    </row>
    <row r="3307" spans="1:2" x14ac:dyDescent="0.2">
      <c r="A3307" s="526" t="s">
        <v>8733</v>
      </c>
      <c r="B3307" s="527" t="s">
        <v>4870</v>
      </c>
    </row>
    <row r="3308" spans="1:2" x14ac:dyDescent="0.2">
      <c r="A3308" s="526" t="s">
        <v>8734</v>
      </c>
      <c r="B3308" s="527" t="s">
        <v>4872</v>
      </c>
    </row>
    <row r="3309" spans="1:2" x14ac:dyDescent="0.2">
      <c r="A3309" s="526" t="s">
        <v>8735</v>
      </c>
      <c r="B3309" s="527" t="s">
        <v>4878</v>
      </c>
    </row>
    <row r="3310" spans="1:2" x14ac:dyDescent="0.2">
      <c r="A3310" s="526" t="s">
        <v>8736</v>
      </c>
      <c r="B3310" s="527" t="s">
        <v>4880</v>
      </c>
    </row>
    <row r="3311" spans="1:2" x14ac:dyDescent="0.2">
      <c r="A3311" s="526" t="s">
        <v>8737</v>
      </c>
      <c r="B3311" s="527" t="s">
        <v>4882</v>
      </c>
    </row>
    <row r="3312" spans="1:2" x14ac:dyDescent="0.2">
      <c r="A3312" s="526" t="s">
        <v>8738</v>
      </c>
      <c r="B3312" s="527" t="s">
        <v>4884</v>
      </c>
    </row>
    <row r="3313" spans="1:2" x14ac:dyDescent="0.2">
      <c r="A3313" s="526" t="s">
        <v>8739</v>
      </c>
      <c r="B3313" s="527" t="s">
        <v>4886</v>
      </c>
    </row>
    <row r="3314" spans="1:2" x14ac:dyDescent="0.2">
      <c r="A3314" s="526" t="s">
        <v>8740</v>
      </c>
      <c r="B3314" s="527" t="s">
        <v>4888</v>
      </c>
    </row>
    <row r="3315" spans="1:2" x14ac:dyDescent="0.2">
      <c r="A3315" s="526" t="s">
        <v>8741</v>
      </c>
      <c r="B3315" s="527" t="s">
        <v>4890</v>
      </c>
    </row>
    <row r="3316" spans="1:2" x14ac:dyDescent="0.2">
      <c r="A3316" s="526" t="s">
        <v>8742</v>
      </c>
      <c r="B3316" s="527" t="s">
        <v>4892</v>
      </c>
    </row>
    <row r="3317" spans="1:2" x14ac:dyDescent="0.2">
      <c r="A3317" s="526" t="s">
        <v>8743</v>
      </c>
      <c r="B3317" s="527" t="s">
        <v>4894</v>
      </c>
    </row>
    <row r="3318" spans="1:2" x14ac:dyDescent="0.2">
      <c r="A3318" s="526" t="s">
        <v>8744</v>
      </c>
      <c r="B3318" s="527" t="s">
        <v>4896</v>
      </c>
    </row>
    <row r="3319" spans="1:2" x14ac:dyDescent="0.2">
      <c r="A3319" s="526" t="s">
        <v>8745</v>
      </c>
      <c r="B3319" s="527" t="s">
        <v>4898</v>
      </c>
    </row>
    <row r="3320" spans="1:2" x14ac:dyDescent="0.2">
      <c r="A3320" s="526" t="s">
        <v>8746</v>
      </c>
      <c r="B3320" s="527" t="s">
        <v>4900</v>
      </c>
    </row>
    <row r="3321" spans="1:2" x14ac:dyDescent="0.2">
      <c r="A3321" s="526" t="s">
        <v>8747</v>
      </c>
      <c r="B3321" s="527" t="s">
        <v>4902</v>
      </c>
    </row>
    <row r="3322" spans="1:2" x14ac:dyDescent="0.2">
      <c r="A3322" s="526" t="s">
        <v>8748</v>
      </c>
      <c r="B3322" s="527" t="s">
        <v>4904</v>
      </c>
    </row>
    <row r="3323" spans="1:2" x14ac:dyDescent="0.2">
      <c r="A3323" s="526" t="s">
        <v>8749</v>
      </c>
      <c r="B3323" s="527" t="s">
        <v>4906</v>
      </c>
    </row>
    <row r="3324" spans="1:2" x14ac:dyDescent="0.2">
      <c r="A3324" s="526" t="s">
        <v>8750</v>
      </c>
      <c r="B3324" s="527" t="s">
        <v>4908</v>
      </c>
    </row>
    <row r="3325" spans="1:2" x14ac:dyDescent="0.2">
      <c r="A3325" s="526" t="s">
        <v>8751</v>
      </c>
      <c r="B3325" s="527" t="s">
        <v>4910</v>
      </c>
    </row>
    <row r="3326" spans="1:2" x14ac:dyDescent="0.2">
      <c r="A3326" s="526" t="s">
        <v>8752</v>
      </c>
      <c r="B3326" s="527" t="s">
        <v>4912</v>
      </c>
    </row>
    <row r="3327" spans="1:2" ht="24" x14ac:dyDescent="0.2">
      <c r="A3327" s="526" t="s">
        <v>8753</v>
      </c>
      <c r="B3327" s="527" t="s">
        <v>4914</v>
      </c>
    </row>
    <row r="3328" spans="1:2" x14ac:dyDescent="0.2">
      <c r="A3328" s="526" t="s">
        <v>8754</v>
      </c>
      <c r="B3328" s="527" t="s">
        <v>4916</v>
      </c>
    </row>
    <row r="3329" spans="1:2" x14ac:dyDescent="0.2">
      <c r="A3329" s="526" t="s">
        <v>8755</v>
      </c>
      <c r="B3329" s="527" t="s">
        <v>4918</v>
      </c>
    </row>
    <row r="3330" spans="1:2" x14ac:dyDescent="0.2">
      <c r="A3330" s="526" t="s">
        <v>8756</v>
      </c>
      <c r="B3330" s="527" t="s">
        <v>4920</v>
      </c>
    </row>
    <row r="3331" spans="1:2" x14ac:dyDescent="0.2">
      <c r="A3331" s="526" t="s">
        <v>8757</v>
      </c>
      <c r="B3331" s="527" t="s">
        <v>4922</v>
      </c>
    </row>
    <row r="3332" spans="1:2" x14ac:dyDescent="0.2">
      <c r="A3332" s="526" t="s">
        <v>8758</v>
      </c>
      <c r="B3332" s="527" t="s">
        <v>4924</v>
      </c>
    </row>
    <row r="3333" spans="1:2" x14ac:dyDescent="0.2">
      <c r="A3333" s="526" t="s">
        <v>8759</v>
      </c>
      <c r="B3333" s="527" t="s">
        <v>8760</v>
      </c>
    </row>
    <row r="3334" spans="1:2" x14ac:dyDescent="0.2">
      <c r="A3334" s="526" t="s">
        <v>8761</v>
      </c>
      <c r="B3334" s="527" t="s">
        <v>4928</v>
      </c>
    </row>
    <row r="3335" spans="1:2" x14ac:dyDescent="0.2">
      <c r="A3335" s="526" t="s">
        <v>8762</v>
      </c>
      <c r="B3335" s="527" t="s">
        <v>4930</v>
      </c>
    </row>
    <row r="3336" spans="1:2" x14ac:dyDescent="0.2">
      <c r="A3336" s="526" t="s">
        <v>8763</v>
      </c>
      <c r="B3336" s="527" t="s">
        <v>4932</v>
      </c>
    </row>
    <row r="3337" spans="1:2" x14ac:dyDescent="0.2">
      <c r="A3337" s="526" t="s">
        <v>8764</v>
      </c>
      <c r="B3337" s="527" t="s">
        <v>4934</v>
      </c>
    </row>
    <row r="3338" spans="1:2" x14ac:dyDescent="0.2">
      <c r="A3338" s="526" t="s">
        <v>8765</v>
      </c>
      <c r="B3338" s="527" t="s">
        <v>4936</v>
      </c>
    </row>
    <row r="3339" spans="1:2" x14ac:dyDescent="0.2">
      <c r="A3339" s="526" t="s">
        <v>8766</v>
      </c>
      <c r="B3339" s="527" t="s">
        <v>4938</v>
      </c>
    </row>
    <row r="3340" spans="1:2" x14ac:dyDescent="0.2">
      <c r="A3340" s="526" t="s">
        <v>8767</v>
      </c>
      <c r="B3340" s="527" t="s">
        <v>8768</v>
      </c>
    </row>
    <row r="3341" spans="1:2" x14ac:dyDescent="0.2">
      <c r="A3341" s="526" t="s">
        <v>8769</v>
      </c>
      <c r="B3341" s="527" t="s">
        <v>8770</v>
      </c>
    </row>
    <row r="3342" spans="1:2" x14ac:dyDescent="0.2">
      <c r="A3342" s="526" t="s">
        <v>8771</v>
      </c>
      <c r="B3342" s="527" t="s">
        <v>8772</v>
      </c>
    </row>
    <row r="3343" spans="1:2" x14ac:dyDescent="0.2">
      <c r="A3343" s="526" t="s">
        <v>8773</v>
      </c>
      <c r="B3343" s="527" t="s">
        <v>8774</v>
      </c>
    </row>
    <row r="3344" spans="1:2" x14ac:dyDescent="0.2">
      <c r="A3344" s="526" t="s">
        <v>8775</v>
      </c>
      <c r="B3344" s="527" t="s">
        <v>8776</v>
      </c>
    </row>
    <row r="3345" spans="1:2" x14ac:dyDescent="0.2">
      <c r="A3345" s="526" t="s">
        <v>8777</v>
      </c>
      <c r="B3345" s="527" t="s">
        <v>8778</v>
      </c>
    </row>
    <row r="3346" spans="1:2" x14ac:dyDescent="0.2">
      <c r="A3346" s="526" t="s">
        <v>8779</v>
      </c>
      <c r="B3346" s="527" t="s">
        <v>4940</v>
      </c>
    </row>
    <row r="3347" spans="1:2" x14ac:dyDescent="0.2">
      <c r="A3347" s="526" t="s">
        <v>8780</v>
      </c>
      <c r="B3347" s="527" t="s">
        <v>4942</v>
      </c>
    </row>
    <row r="3348" spans="1:2" x14ac:dyDescent="0.2">
      <c r="A3348" s="526" t="s">
        <v>8781</v>
      </c>
      <c r="B3348" s="527" t="s">
        <v>4944</v>
      </c>
    </row>
    <row r="3349" spans="1:2" x14ac:dyDescent="0.2">
      <c r="A3349" s="526" t="s">
        <v>8782</v>
      </c>
      <c r="B3349" s="527" t="s">
        <v>4946</v>
      </c>
    </row>
    <row r="3350" spans="1:2" x14ac:dyDescent="0.2">
      <c r="A3350" s="526" t="s">
        <v>8783</v>
      </c>
      <c r="B3350" s="527" t="s">
        <v>4948</v>
      </c>
    </row>
    <row r="3351" spans="1:2" x14ac:dyDescent="0.2">
      <c r="A3351" s="526" t="s">
        <v>8784</v>
      </c>
      <c r="B3351" s="527" t="s">
        <v>8785</v>
      </c>
    </row>
    <row r="3352" spans="1:2" x14ac:dyDescent="0.2">
      <c r="A3352" s="526" t="s">
        <v>8786</v>
      </c>
      <c r="B3352" s="527" t="s">
        <v>1310</v>
      </c>
    </row>
    <row r="3353" spans="1:2" x14ac:dyDescent="0.2">
      <c r="A3353" s="526" t="s">
        <v>8787</v>
      </c>
      <c r="B3353" s="527" t="s">
        <v>4950</v>
      </c>
    </row>
    <row r="3354" spans="1:2" x14ac:dyDescent="0.2">
      <c r="A3354" s="526" t="s">
        <v>8788</v>
      </c>
      <c r="B3354" s="527" t="s">
        <v>4952</v>
      </c>
    </row>
    <row r="3355" spans="1:2" x14ac:dyDescent="0.2">
      <c r="A3355" s="526" t="s">
        <v>8789</v>
      </c>
      <c r="B3355" s="527" t="s">
        <v>4954</v>
      </c>
    </row>
    <row r="3356" spans="1:2" x14ac:dyDescent="0.2">
      <c r="A3356" s="526" t="s">
        <v>8790</v>
      </c>
      <c r="B3356" s="527" t="s">
        <v>4956</v>
      </c>
    </row>
    <row r="3357" spans="1:2" ht="24" x14ac:dyDescent="0.2">
      <c r="A3357" s="526" t="s">
        <v>8791</v>
      </c>
      <c r="B3357" s="527" t="s">
        <v>8792</v>
      </c>
    </row>
    <row r="3358" spans="1:2" ht="24" x14ac:dyDescent="0.2">
      <c r="A3358" s="526" t="s">
        <v>8793</v>
      </c>
      <c r="B3358" s="527" t="s">
        <v>4958</v>
      </c>
    </row>
    <row r="3359" spans="1:2" x14ac:dyDescent="0.2">
      <c r="A3359" s="526" t="s">
        <v>8794</v>
      </c>
      <c r="B3359" s="527" t="s">
        <v>4960</v>
      </c>
    </row>
    <row r="3360" spans="1:2" x14ac:dyDescent="0.2">
      <c r="A3360" s="526" t="s">
        <v>8795</v>
      </c>
      <c r="B3360" s="527" t="s">
        <v>4962</v>
      </c>
    </row>
    <row r="3361" spans="1:2" x14ac:dyDescent="0.2">
      <c r="A3361" s="526" t="s">
        <v>8796</v>
      </c>
      <c r="B3361" s="527" t="s">
        <v>4964</v>
      </c>
    </row>
    <row r="3362" spans="1:2" x14ac:dyDescent="0.2">
      <c r="A3362" s="526" t="s">
        <v>8797</v>
      </c>
      <c r="B3362" s="527" t="s">
        <v>4966</v>
      </c>
    </row>
    <row r="3363" spans="1:2" x14ac:dyDescent="0.2">
      <c r="A3363" s="526" t="s">
        <v>8798</v>
      </c>
      <c r="B3363" s="527" t="s">
        <v>8799</v>
      </c>
    </row>
    <row r="3364" spans="1:2" x14ac:dyDescent="0.2">
      <c r="A3364" s="526" t="s">
        <v>8800</v>
      </c>
      <c r="B3364" s="527" t="s">
        <v>4970</v>
      </c>
    </row>
    <row r="3365" spans="1:2" ht="24" x14ac:dyDescent="0.2">
      <c r="A3365" s="526" t="s">
        <v>8801</v>
      </c>
      <c r="B3365" s="527" t="s">
        <v>4972</v>
      </c>
    </row>
    <row r="3366" spans="1:2" x14ac:dyDescent="0.2">
      <c r="A3366" s="526" t="s">
        <v>8802</v>
      </c>
      <c r="B3366" s="527" t="s">
        <v>4974</v>
      </c>
    </row>
    <row r="3367" spans="1:2" x14ac:dyDescent="0.2">
      <c r="A3367" s="526" t="s">
        <v>8803</v>
      </c>
      <c r="B3367" s="527" t="s">
        <v>4976</v>
      </c>
    </row>
    <row r="3368" spans="1:2" x14ac:dyDescent="0.2">
      <c r="A3368" s="526" t="s">
        <v>8804</v>
      </c>
      <c r="B3368" s="527" t="s">
        <v>4978</v>
      </c>
    </row>
    <row r="3369" spans="1:2" x14ac:dyDescent="0.2">
      <c r="A3369" s="526" t="s">
        <v>8805</v>
      </c>
      <c r="B3369" s="527" t="s">
        <v>4980</v>
      </c>
    </row>
    <row r="3370" spans="1:2" x14ac:dyDescent="0.2">
      <c r="A3370" s="526" t="s">
        <v>8806</v>
      </c>
      <c r="B3370" s="527" t="s">
        <v>4982</v>
      </c>
    </row>
    <row r="3371" spans="1:2" x14ac:dyDescent="0.2">
      <c r="A3371" s="526" t="s">
        <v>8807</v>
      </c>
      <c r="B3371" s="527" t="s">
        <v>4984</v>
      </c>
    </row>
    <row r="3372" spans="1:2" x14ac:dyDescent="0.2">
      <c r="A3372" s="526" t="s">
        <v>8808</v>
      </c>
      <c r="B3372" s="527" t="s">
        <v>8809</v>
      </c>
    </row>
    <row r="3373" spans="1:2" x14ac:dyDescent="0.2">
      <c r="A3373" s="526" t="s">
        <v>8810</v>
      </c>
      <c r="B3373" s="527" t="s">
        <v>4988</v>
      </c>
    </row>
    <row r="3374" spans="1:2" x14ac:dyDescent="0.2">
      <c r="A3374" s="526" t="s">
        <v>8811</v>
      </c>
      <c r="B3374" s="527" t="s">
        <v>4990</v>
      </c>
    </row>
    <row r="3375" spans="1:2" x14ac:dyDescent="0.2">
      <c r="A3375" s="526" t="s">
        <v>8812</v>
      </c>
      <c r="B3375" s="527" t="s">
        <v>4992</v>
      </c>
    </row>
    <row r="3376" spans="1:2" x14ac:dyDescent="0.2">
      <c r="A3376" s="526" t="s">
        <v>8813</v>
      </c>
      <c r="B3376" s="527" t="s">
        <v>4994</v>
      </c>
    </row>
    <row r="3377" spans="1:2" x14ac:dyDescent="0.2">
      <c r="A3377" s="526" t="s">
        <v>8814</v>
      </c>
      <c r="B3377" s="527" t="s">
        <v>4996</v>
      </c>
    </row>
    <row r="3378" spans="1:2" x14ac:dyDescent="0.2">
      <c r="A3378" s="526" t="s">
        <v>8815</v>
      </c>
      <c r="B3378" s="527" t="s">
        <v>1369</v>
      </c>
    </row>
    <row r="3379" spans="1:2" x14ac:dyDescent="0.2">
      <c r="A3379" s="526" t="s">
        <v>8816</v>
      </c>
      <c r="B3379" s="527" t="s">
        <v>4998</v>
      </c>
    </row>
    <row r="3380" spans="1:2" x14ac:dyDescent="0.2">
      <c r="A3380" s="526" t="s">
        <v>8817</v>
      </c>
      <c r="B3380" s="527" t="s">
        <v>5000</v>
      </c>
    </row>
    <row r="3381" spans="1:2" x14ac:dyDescent="0.2">
      <c r="A3381" s="526" t="s">
        <v>8818</v>
      </c>
      <c r="B3381" s="527" t="s">
        <v>5002</v>
      </c>
    </row>
    <row r="3382" spans="1:2" x14ac:dyDescent="0.2">
      <c r="A3382" s="526" t="s">
        <v>8819</v>
      </c>
      <c r="B3382" s="527" t="s">
        <v>5004</v>
      </c>
    </row>
    <row r="3383" spans="1:2" x14ac:dyDescent="0.2">
      <c r="A3383" s="526" t="s">
        <v>8820</v>
      </c>
      <c r="B3383" s="527" t="s">
        <v>5006</v>
      </c>
    </row>
    <row r="3384" spans="1:2" x14ac:dyDescent="0.2">
      <c r="A3384" s="526" t="s">
        <v>8821</v>
      </c>
      <c r="B3384" s="527" t="s">
        <v>5008</v>
      </c>
    </row>
    <row r="3385" spans="1:2" x14ac:dyDescent="0.2">
      <c r="A3385" s="526" t="s">
        <v>8822</v>
      </c>
      <c r="B3385" s="527" t="s">
        <v>1344</v>
      </c>
    </row>
    <row r="3386" spans="1:2" x14ac:dyDescent="0.2">
      <c r="A3386" s="526" t="s">
        <v>8823</v>
      </c>
      <c r="B3386" s="527" t="s">
        <v>5010</v>
      </c>
    </row>
    <row r="3387" spans="1:2" x14ac:dyDescent="0.2">
      <c r="A3387" s="526" t="s">
        <v>8824</v>
      </c>
      <c r="B3387" s="527" t="s">
        <v>5012</v>
      </c>
    </row>
    <row r="3388" spans="1:2" x14ac:dyDescent="0.2">
      <c r="A3388" s="526" t="s">
        <v>8825</v>
      </c>
      <c r="B3388" s="527" t="s">
        <v>5014</v>
      </c>
    </row>
    <row r="3389" spans="1:2" x14ac:dyDescent="0.2">
      <c r="A3389" s="526" t="s">
        <v>8826</v>
      </c>
      <c r="B3389" s="527" t="s">
        <v>5016</v>
      </c>
    </row>
    <row r="3390" spans="1:2" x14ac:dyDescent="0.2">
      <c r="A3390" s="526" t="s">
        <v>8827</v>
      </c>
      <c r="B3390" s="527" t="s">
        <v>5018</v>
      </c>
    </row>
    <row r="3391" spans="1:2" x14ac:dyDescent="0.2">
      <c r="A3391" s="526" t="s">
        <v>8828</v>
      </c>
      <c r="B3391" s="527" t="s">
        <v>5020</v>
      </c>
    </row>
    <row r="3392" spans="1:2" x14ac:dyDescent="0.2">
      <c r="A3392" s="526" t="s">
        <v>8829</v>
      </c>
      <c r="B3392" s="527" t="s">
        <v>5022</v>
      </c>
    </row>
    <row r="3393" spans="1:2" x14ac:dyDescent="0.2">
      <c r="A3393" s="526" t="s">
        <v>8830</v>
      </c>
      <c r="B3393" s="527" t="s">
        <v>5024</v>
      </c>
    </row>
    <row r="3394" spans="1:2" x14ac:dyDescent="0.2">
      <c r="A3394" s="526" t="s">
        <v>8831</v>
      </c>
      <c r="B3394" s="527" t="s">
        <v>5026</v>
      </c>
    </row>
    <row r="3395" spans="1:2" x14ac:dyDescent="0.2">
      <c r="A3395" s="526" t="s">
        <v>8832</v>
      </c>
      <c r="B3395" s="527" t="s">
        <v>5028</v>
      </c>
    </row>
    <row r="3396" spans="1:2" x14ac:dyDescent="0.2">
      <c r="A3396" s="526" t="s">
        <v>8833</v>
      </c>
      <c r="B3396" s="527" t="s">
        <v>5030</v>
      </c>
    </row>
    <row r="3397" spans="1:2" x14ac:dyDescent="0.2">
      <c r="A3397" s="526" t="s">
        <v>8834</v>
      </c>
      <c r="B3397" s="527" t="s">
        <v>5032</v>
      </c>
    </row>
    <row r="3398" spans="1:2" x14ac:dyDescent="0.2">
      <c r="A3398" s="526" t="s">
        <v>8835</v>
      </c>
      <c r="B3398" s="527" t="s">
        <v>5034</v>
      </c>
    </row>
    <row r="3399" spans="1:2" x14ac:dyDescent="0.2">
      <c r="A3399" s="526" t="s">
        <v>8836</v>
      </c>
      <c r="B3399" s="527" t="s">
        <v>5036</v>
      </c>
    </row>
    <row r="3400" spans="1:2" ht="24" x14ac:dyDescent="0.2">
      <c r="A3400" s="526" t="s">
        <v>8837</v>
      </c>
      <c r="B3400" s="527" t="s">
        <v>5038</v>
      </c>
    </row>
    <row r="3401" spans="1:2" x14ac:dyDescent="0.2">
      <c r="A3401" s="526" t="s">
        <v>8838</v>
      </c>
      <c r="B3401" s="527" t="s">
        <v>5040</v>
      </c>
    </row>
    <row r="3402" spans="1:2" x14ac:dyDescent="0.2">
      <c r="A3402" s="526" t="s">
        <v>8839</v>
      </c>
      <c r="B3402" s="527" t="s">
        <v>5042</v>
      </c>
    </row>
    <row r="3403" spans="1:2" x14ac:dyDescent="0.2">
      <c r="A3403" s="526" t="s">
        <v>8840</v>
      </c>
      <c r="B3403" s="527" t="s">
        <v>5044</v>
      </c>
    </row>
    <row r="3404" spans="1:2" x14ac:dyDescent="0.2">
      <c r="A3404" s="526" t="s">
        <v>8841</v>
      </c>
      <c r="B3404" s="527" t="s">
        <v>1346</v>
      </c>
    </row>
    <row r="3405" spans="1:2" x14ac:dyDescent="0.2">
      <c r="A3405" s="526" t="s">
        <v>8842</v>
      </c>
      <c r="B3405" s="527" t="s">
        <v>5046</v>
      </c>
    </row>
    <row r="3406" spans="1:2" ht="24" x14ac:dyDescent="0.2">
      <c r="A3406" s="526" t="s">
        <v>8843</v>
      </c>
      <c r="B3406" s="527" t="s">
        <v>5048</v>
      </c>
    </row>
    <row r="3407" spans="1:2" x14ac:dyDescent="0.2">
      <c r="A3407" s="526" t="s">
        <v>8844</v>
      </c>
      <c r="B3407" s="527" t="s">
        <v>5050</v>
      </c>
    </row>
    <row r="3408" spans="1:2" x14ac:dyDescent="0.2">
      <c r="A3408" s="526" t="s">
        <v>8845</v>
      </c>
      <c r="B3408" s="527" t="s">
        <v>5052</v>
      </c>
    </row>
    <row r="3409" spans="1:2" x14ac:dyDescent="0.2">
      <c r="A3409" s="526" t="s">
        <v>8846</v>
      </c>
      <c r="B3409" s="527" t="s">
        <v>5054</v>
      </c>
    </row>
    <row r="3410" spans="1:2" x14ac:dyDescent="0.2">
      <c r="A3410" s="526" t="s">
        <v>8847</v>
      </c>
      <c r="B3410" s="527" t="s">
        <v>5056</v>
      </c>
    </row>
    <row r="3411" spans="1:2" x14ac:dyDescent="0.2">
      <c r="A3411" s="526" t="s">
        <v>8848</v>
      </c>
      <c r="B3411" s="527" t="s">
        <v>5058</v>
      </c>
    </row>
    <row r="3412" spans="1:2" x14ac:dyDescent="0.2">
      <c r="A3412" s="526" t="s">
        <v>8849</v>
      </c>
      <c r="B3412" s="527" t="s">
        <v>5060</v>
      </c>
    </row>
    <row r="3413" spans="1:2" x14ac:dyDescent="0.2">
      <c r="A3413" s="526" t="s">
        <v>8850</v>
      </c>
      <c r="B3413" s="527" t="s">
        <v>5062</v>
      </c>
    </row>
    <row r="3414" spans="1:2" x14ac:dyDescent="0.2">
      <c r="A3414" s="526" t="s">
        <v>8851</v>
      </c>
      <c r="B3414" s="527" t="s">
        <v>5064</v>
      </c>
    </row>
    <row r="3415" spans="1:2" x14ac:dyDescent="0.2">
      <c r="A3415" s="526" t="s">
        <v>8852</v>
      </c>
      <c r="B3415" s="527" t="s">
        <v>5066</v>
      </c>
    </row>
    <row r="3416" spans="1:2" x14ac:dyDescent="0.2">
      <c r="A3416" s="526" t="s">
        <v>8853</v>
      </c>
      <c r="B3416" s="527" t="s">
        <v>5068</v>
      </c>
    </row>
    <row r="3417" spans="1:2" x14ac:dyDescent="0.2">
      <c r="A3417" s="526" t="s">
        <v>8854</v>
      </c>
      <c r="B3417" s="527" t="s">
        <v>5070</v>
      </c>
    </row>
    <row r="3418" spans="1:2" x14ac:dyDescent="0.2">
      <c r="A3418" s="526" t="s">
        <v>8855</v>
      </c>
      <c r="B3418" s="527" t="s">
        <v>5072</v>
      </c>
    </row>
    <row r="3419" spans="1:2" x14ac:dyDescent="0.2">
      <c r="A3419" s="526" t="s">
        <v>8856</v>
      </c>
      <c r="B3419" s="527" t="s">
        <v>5074</v>
      </c>
    </row>
    <row r="3420" spans="1:2" x14ac:dyDescent="0.2">
      <c r="A3420" s="526" t="s">
        <v>8857</v>
      </c>
      <c r="B3420" s="527" t="s">
        <v>5076</v>
      </c>
    </row>
    <row r="3421" spans="1:2" x14ac:dyDescent="0.2">
      <c r="A3421" s="526" t="s">
        <v>8858</v>
      </c>
      <c r="B3421" s="527" t="s">
        <v>5078</v>
      </c>
    </row>
    <row r="3422" spans="1:2" ht="24" x14ac:dyDescent="0.2">
      <c r="A3422" s="526" t="s">
        <v>8859</v>
      </c>
      <c r="B3422" s="527" t="s">
        <v>5080</v>
      </c>
    </row>
    <row r="3423" spans="1:2" x14ac:dyDescent="0.2">
      <c r="A3423" s="526" t="s">
        <v>8860</v>
      </c>
      <c r="B3423" s="527" t="s">
        <v>5082</v>
      </c>
    </row>
    <row r="3424" spans="1:2" x14ac:dyDescent="0.2">
      <c r="A3424" s="526" t="s">
        <v>8861</v>
      </c>
      <c r="B3424" s="527" t="s">
        <v>5084</v>
      </c>
    </row>
    <row r="3425" spans="1:2" x14ac:dyDescent="0.2">
      <c r="A3425" s="526" t="s">
        <v>8862</v>
      </c>
      <c r="B3425" s="527" t="s">
        <v>5086</v>
      </c>
    </row>
    <row r="3426" spans="1:2" x14ac:dyDescent="0.2">
      <c r="A3426" s="526" t="s">
        <v>8863</v>
      </c>
      <c r="B3426" s="527" t="s">
        <v>5088</v>
      </c>
    </row>
    <row r="3427" spans="1:2" x14ac:dyDescent="0.2">
      <c r="A3427" s="526" t="s">
        <v>8864</v>
      </c>
      <c r="B3427" s="527" t="s">
        <v>5090</v>
      </c>
    </row>
    <row r="3428" spans="1:2" x14ac:dyDescent="0.2">
      <c r="A3428" s="526" t="s">
        <v>8865</v>
      </c>
      <c r="B3428" s="527" t="s">
        <v>5092</v>
      </c>
    </row>
    <row r="3429" spans="1:2" ht="24" x14ac:dyDescent="0.2">
      <c r="A3429" s="526" t="s">
        <v>8866</v>
      </c>
      <c r="B3429" s="527" t="s">
        <v>5094</v>
      </c>
    </row>
    <row r="3430" spans="1:2" ht="24" x14ac:dyDescent="0.2">
      <c r="A3430" s="526" t="s">
        <v>8867</v>
      </c>
      <c r="B3430" s="527" t="s">
        <v>5096</v>
      </c>
    </row>
    <row r="3431" spans="1:2" x14ac:dyDescent="0.2">
      <c r="A3431" s="526" t="s">
        <v>8868</v>
      </c>
      <c r="B3431" s="527" t="s">
        <v>5098</v>
      </c>
    </row>
    <row r="3432" spans="1:2" x14ac:dyDescent="0.2">
      <c r="A3432" s="526" t="s">
        <v>8869</v>
      </c>
      <c r="B3432" s="527" t="s">
        <v>5100</v>
      </c>
    </row>
    <row r="3433" spans="1:2" x14ac:dyDescent="0.2">
      <c r="A3433" s="526" t="s">
        <v>8870</v>
      </c>
      <c r="B3433" s="527" t="s">
        <v>5102</v>
      </c>
    </row>
    <row r="3434" spans="1:2" x14ac:dyDescent="0.2">
      <c r="A3434" s="526" t="s">
        <v>8871</v>
      </c>
      <c r="B3434" s="527" t="s">
        <v>5104</v>
      </c>
    </row>
    <row r="3435" spans="1:2" ht="24" x14ac:dyDescent="0.2">
      <c r="A3435" s="526" t="s">
        <v>8872</v>
      </c>
      <c r="B3435" s="527" t="s">
        <v>5106</v>
      </c>
    </row>
    <row r="3436" spans="1:2" x14ac:dyDescent="0.2">
      <c r="A3436" s="526" t="s">
        <v>8873</v>
      </c>
      <c r="B3436" s="527" t="s">
        <v>5108</v>
      </c>
    </row>
    <row r="3437" spans="1:2" x14ac:dyDescent="0.2">
      <c r="A3437" s="526" t="s">
        <v>8874</v>
      </c>
      <c r="B3437" s="527" t="s">
        <v>5110</v>
      </c>
    </row>
    <row r="3438" spans="1:2" x14ac:dyDescent="0.2">
      <c r="A3438" s="526" t="s">
        <v>8875</v>
      </c>
      <c r="B3438" s="527" t="s">
        <v>5112</v>
      </c>
    </row>
    <row r="3439" spans="1:2" x14ac:dyDescent="0.2">
      <c r="A3439" s="526" t="s">
        <v>8876</v>
      </c>
      <c r="B3439" s="527" t="s">
        <v>5114</v>
      </c>
    </row>
    <row r="3440" spans="1:2" x14ac:dyDescent="0.2">
      <c r="A3440" s="526" t="s">
        <v>8877</v>
      </c>
      <c r="B3440" s="527" t="s">
        <v>5116</v>
      </c>
    </row>
    <row r="3441" spans="1:2" x14ac:dyDescent="0.2">
      <c r="A3441" s="526" t="s">
        <v>8878</v>
      </c>
      <c r="B3441" s="527" t="s">
        <v>1356</v>
      </c>
    </row>
    <row r="3442" spans="1:2" x14ac:dyDescent="0.2">
      <c r="A3442" s="526" t="s">
        <v>8879</v>
      </c>
      <c r="B3442" s="527" t="s">
        <v>5118</v>
      </c>
    </row>
    <row r="3443" spans="1:2" x14ac:dyDescent="0.2">
      <c r="A3443" s="526" t="s">
        <v>8880</v>
      </c>
      <c r="B3443" s="527" t="s">
        <v>5120</v>
      </c>
    </row>
    <row r="3444" spans="1:2" x14ac:dyDescent="0.2">
      <c r="A3444" s="526" t="s">
        <v>8881</v>
      </c>
      <c r="B3444" s="527" t="s">
        <v>5122</v>
      </c>
    </row>
    <row r="3445" spans="1:2" x14ac:dyDescent="0.2">
      <c r="A3445" s="526" t="s">
        <v>8882</v>
      </c>
      <c r="B3445" s="527" t="s">
        <v>5124</v>
      </c>
    </row>
    <row r="3446" spans="1:2" x14ac:dyDescent="0.2">
      <c r="A3446" s="526" t="s">
        <v>8883</v>
      </c>
      <c r="B3446" s="527" t="s">
        <v>5126</v>
      </c>
    </row>
    <row r="3447" spans="1:2" x14ac:dyDescent="0.2">
      <c r="A3447" s="526" t="s">
        <v>8884</v>
      </c>
      <c r="B3447" s="527" t="s">
        <v>5128</v>
      </c>
    </row>
    <row r="3448" spans="1:2" x14ac:dyDescent="0.2">
      <c r="A3448" s="526" t="s">
        <v>8885</v>
      </c>
      <c r="B3448" s="527" t="s">
        <v>1371</v>
      </c>
    </row>
    <row r="3449" spans="1:2" x14ac:dyDescent="0.2">
      <c r="A3449" s="526" t="s">
        <v>8886</v>
      </c>
      <c r="B3449" s="527" t="s">
        <v>5130</v>
      </c>
    </row>
    <row r="3450" spans="1:2" x14ac:dyDescent="0.2">
      <c r="A3450" s="526" t="s">
        <v>8887</v>
      </c>
      <c r="B3450" s="527" t="s">
        <v>5132</v>
      </c>
    </row>
    <row r="3451" spans="1:2" x14ac:dyDescent="0.2">
      <c r="A3451" s="526" t="s">
        <v>8888</v>
      </c>
      <c r="B3451" s="527" t="s">
        <v>5134</v>
      </c>
    </row>
    <row r="3452" spans="1:2" x14ac:dyDescent="0.2">
      <c r="A3452" s="526" t="s">
        <v>8889</v>
      </c>
      <c r="B3452" s="527" t="s">
        <v>5136</v>
      </c>
    </row>
    <row r="3453" spans="1:2" x14ac:dyDescent="0.2">
      <c r="A3453" s="526" t="s">
        <v>8890</v>
      </c>
      <c r="B3453" s="527" t="s">
        <v>5138</v>
      </c>
    </row>
    <row r="3454" spans="1:2" ht="24" x14ac:dyDescent="0.2">
      <c r="A3454" s="526" t="s">
        <v>8891</v>
      </c>
      <c r="B3454" s="527" t="s">
        <v>1348</v>
      </c>
    </row>
    <row r="3455" spans="1:2" ht="24" x14ac:dyDescent="0.2">
      <c r="A3455" s="526" t="s">
        <v>8892</v>
      </c>
      <c r="B3455" s="527" t="s">
        <v>5140</v>
      </c>
    </row>
    <row r="3456" spans="1:2" x14ac:dyDescent="0.2">
      <c r="A3456" s="526" t="s">
        <v>8893</v>
      </c>
      <c r="B3456" s="527" t="s">
        <v>5142</v>
      </c>
    </row>
    <row r="3457" spans="1:2" x14ac:dyDescent="0.2">
      <c r="A3457" s="526" t="s">
        <v>8894</v>
      </c>
      <c r="B3457" s="527" t="s">
        <v>5144</v>
      </c>
    </row>
    <row r="3458" spans="1:2" x14ac:dyDescent="0.2">
      <c r="A3458" s="526" t="s">
        <v>8895</v>
      </c>
      <c r="B3458" s="527" t="s">
        <v>5146</v>
      </c>
    </row>
    <row r="3459" spans="1:2" x14ac:dyDescent="0.2">
      <c r="A3459" s="526" t="s">
        <v>8896</v>
      </c>
      <c r="B3459" s="527" t="s">
        <v>5148</v>
      </c>
    </row>
    <row r="3460" spans="1:2" x14ac:dyDescent="0.2">
      <c r="A3460" s="526" t="s">
        <v>8897</v>
      </c>
      <c r="B3460" s="527" t="s">
        <v>5150</v>
      </c>
    </row>
    <row r="3461" spans="1:2" x14ac:dyDescent="0.2">
      <c r="A3461" s="526" t="s">
        <v>8898</v>
      </c>
      <c r="B3461" s="527" t="s">
        <v>1358</v>
      </c>
    </row>
    <row r="3462" spans="1:2" x14ac:dyDescent="0.2">
      <c r="A3462" s="526" t="s">
        <v>8899</v>
      </c>
      <c r="B3462" s="527" t="s">
        <v>5160</v>
      </c>
    </row>
    <row r="3463" spans="1:2" ht="24" x14ac:dyDescent="0.2">
      <c r="A3463" s="526" t="s">
        <v>8900</v>
      </c>
      <c r="B3463" s="527" t="s">
        <v>5162</v>
      </c>
    </row>
    <row r="3464" spans="1:2" x14ac:dyDescent="0.2">
      <c r="A3464" s="526" t="s">
        <v>8901</v>
      </c>
      <c r="B3464" s="527" t="s">
        <v>5164</v>
      </c>
    </row>
    <row r="3465" spans="1:2" x14ac:dyDescent="0.2">
      <c r="A3465" s="526" t="s">
        <v>8902</v>
      </c>
      <c r="B3465" s="527" t="s">
        <v>5166</v>
      </c>
    </row>
    <row r="3466" spans="1:2" x14ac:dyDescent="0.2">
      <c r="A3466" s="526" t="s">
        <v>8903</v>
      </c>
      <c r="B3466" s="527" t="s">
        <v>5168</v>
      </c>
    </row>
    <row r="3467" spans="1:2" x14ac:dyDescent="0.2">
      <c r="A3467" s="526" t="s">
        <v>8904</v>
      </c>
      <c r="B3467" s="527" t="s">
        <v>5170</v>
      </c>
    </row>
    <row r="3468" spans="1:2" x14ac:dyDescent="0.2">
      <c r="A3468" s="526" t="s">
        <v>8905</v>
      </c>
      <c r="B3468" s="527" t="s">
        <v>5172</v>
      </c>
    </row>
    <row r="3469" spans="1:2" x14ac:dyDescent="0.2">
      <c r="A3469" s="526" t="s">
        <v>8906</v>
      </c>
      <c r="B3469" s="527" t="s">
        <v>5174</v>
      </c>
    </row>
    <row r="3470" spans="1:2" x14ac:dyDescent="0.2">
      <c r="A3470" s="526" t="s">
        <v>8907</v>
      </c>
      <c r="B3470" s="527" t="s">
        <v>5176</v>
      </c>
    </row>
    <row r="3471" spans="1:2" x14ac:dyDescent="0.2">
      <c r="A3471" s="526" t="s">
        <v>8908</v>
      </c>
      <c r="B3471" s="527" t="s">
        <v>5178</v>
      </c>
    </row>
    <row r="3472" spans="1:2" x14ac:dyDescent="0.2">
      <c r="A3472" s="526" t="s">
        <v>8909</v>
      </c>
      <c r="B3472" s="527" t="s">
        <v>5180</v>
      </c>
    </row>
    <row r="3473" spans="1:2" x14ac:dyDescent="0.2">
      <c r="A3473" s="526" t="s">
        <v>8910</v>
      </c>
      <c r="B3473" s="527" t="s">
        <v>5182</v>
      </c>
    </row>
    <row r="3474" spans="1:2" x14ac:dyDescent="0.2">
      <c r="A3474" s="526" t="s">
        <v>8911</v>
      </c>
      <c r="B3474" s="527" t="s">
        <v>5184</v>
      </c>
    </row>
    <row r="3475" spans="1:2" x14ac:dyDescent="0.2">
      <c r="A3475" s="526" t="s">
        <v>8912</v>
      </c>
      <c r="B3475" s="527" t="s">
        <v>8913</v>
      </c>
    </row>
    <row r="3476" spans="1:2" x14ac:dyDescent="0.2">
      <c r="A3476" s="526" t="s">
        <v>8914</v>
      </c>
      <c r="B3476" s="527" t="s">
        <v>8915</v>
      </c>
    </row>
    <row r="3477" spans="1:2" x14ac:dyDescent="0.2">
      <c r="A3477" s="526" t="s">
        <v>8916</v>
      </c>
      <c r="B3477" s="527" t="s">
        <v>8917</v>
      </c>
    </row>
    <row r="3478" spans="1:2" x14ac:dyDescent="0.2">
      <c r="A3478" s="526" t="s">
        <v>8918</v>
      </c>
      <c r="B3478" s="527" t="s">
        <v>8919</v>
      </c>
    </row>
    <row r="3479" spans="1:2" x14ac:dyDescent="0.2">
      <c r="A3479" s="526" t="s">
        <v>8920</v>
      </c>
      <c r="B3479" s="527" t="s">
        <v>6381</v>
      </c>
    </row>
    <row r="3480" spans="1:2" x14ac:dyDescent="0.2">
      <c r="A3480" s="526" t="s">
        <v>8921</v>
      </c>
      <c r="B3480" s="527" t="s">
        <v>8922</v>
      </c>
    </row>
    <row r="3481" spans="1:2" x14ac:dyDescent="0.2">
      <c r="A3481" s="526" t="s">
        <v>8923</v>
      </c>
      <c r="B3481" s="527" t="s">
        <v>8924</v>
      </c>
    </row>
    <row r="3482" spans="1:2" x14ac:dyDescent="0.2">
      <c r="A3482" s="526" t="s">
        <v>8925</v>
      </c>
      <c r="B3482" s="527" t="s">
        <v>8926</v>
      </c>
    </row>
    <row r="3483" spans="1:2" x14ac:dyDescent="0.2">
      <c r="A3483" s="526" t="s">
        <v>8927</v>
      </c>
      <c r="B3483" s="527" t="s">
        <v>8928</v>
      </c>
    </row>
    <row r="3484" spans="1:2" x14ac:dyDescent="0.2">
      <c r="A3484" s="526" t="s">
        <v>8929</v>
      </c>
      <c r="B3484" s="527" t="s">
        <v>8930</v>
      </c>
    </row>
    <row r="3485" spans="1:2" x14ac:dyDescent="0.2">
      <c r="A3485" s="526" t="s">
        <v>8931</v>
      </c>
      <c r="B3485" s="527" t="s">
        <v>8932</v>
      </c>
    </row>
    <row r="3486" spans="1:2" ht="24" x14ac:dyDescent="0.2">
      <c r="A3486" s="526" t="s">
        <v>8933</v>
      </c>
      <c r="B3486" s="527" t="s">
        <v>8934</v>
      </c>
    </row>
    <row r="3487" spans="1:2" x14ac:dyDescent="0.2">
      <c r="A3487" s="526" t="s">
        <v>8935</v>
      </c>
      <c r="B3487" s="527" t="s">
        <v>8936</v>
      </c>
    </row>
    <row r="3488" spans="1:2" x14ac:dyDescent="0.2">
      <c r="A3488" s="526" t="s">
        <v>8937</v>
      </c>
      <c r="B3488" s="527" t="s">
        <v>8938</v>
      </c>
    </row>
    <row r="3489" spans="1:2" x14ac:dyDescent="0.2">
      <c r="A3489" s="526" t="s">
        <v>8939</v>
      </c>
      <c r="B3489" s="527" t="s">
        <v>8940</v>
      </c>
    </row>
    <row r="3490" spans="1:2" x14ac:dyDescent="0.2">
      <c r="A3490" s="526" t="s">
        <v>8941</v>
      </c>
      <c r="B3490" s="527" t="s">
        <v>8942</v>
      </c>
    </row>
    <row r="3491" spans="1:2" x14ac:dyDescent="0.2">
      <c r="A3491" s="526" t="s">
        <v>8943</v>
      </c>
      <c r="B3491" s="527" t="s">
        <v>8944</v>
      </c>
    </row>
    <row r="3492" spans="1:2" x14ac:dyDescent="0.2">
      <c r="A3492" s="526" t="s">
        <v>8945</v>
      </c>
      <c r="B3492" s="527" t="s">
        <v>8946</v>
      </c>
    </row>
    <row r="3493" spans="1:2" x14ac:dyDescent="0.2">
      <c r="A3493" s="526" t="s">
        <v>8947</v>
      </c>
      <c r="B3493" s="527" t="s">
        <v>8948</v>
      </c>
    </row>
    <row r="3494" spans="1:2" x14ac:dyDescent="0.2">
      <c r="A3494" s="526" t="s">
        <v>8949</v>
      </c>
      <c r="B3494" s="527" t="s">
        <v>8950</v>
      </c>
    </row>
    <row r="3495" spans="1:2" x14ac:dyDescent="0.2">
      <c r="A3495" s="526" t="s">
        <v>8951</v>
      </c>
      <c r="B3495" s="527" t="s">
        <v>8952</v>
      </c>
    </row>
    <row r="3496" spans="1:2" x14ac:dyDescent="0.2">
      <c r="A3496" s="526" t="s">
        <v>8953</v>
      </c>
      <c r="B3496" s="527" t="s">
        <v>8954</v>
      </c>
    </row>
    <row r="3497" spans="1:2" x14ac:dyDescent="0.2">
      <c r="A3497" s="526" t="s">
        <v>8955</v>
      </c>
      <c r="B3497" s="527" t="s">
        <v>8956</v>
      </c>
    </row>
    <row r="3498" spans="1:2" x14ac:dyDescent="0.2">
      <c r="A3498" s="526" t="s">
        <v>8957</v>
      </c>
      <c r="B3498" s="527" t="s">
        <v>8958</v>
      </c>
    </row>
    <row r="3499" spans="1:2" x14ac:dyDescent="0.2">
      <c r="A3499" s="526" t="s">
        <v>8959</v>
      </c>
      <c r="B3499" s="527" t="s">
        <v>8960</v>
      </c>
    </row>
    <row r="3500" spans="1:2" x14ac:dyDescent="0.2">
      <c r="A3500" s="526" t="s">
        <v>8961</v>
      </c>
      <c r="B3500" s="527" t="s">
        <v>8962</v>
      </c>
    </row>
    <row r="3501" spans="1:2" x14ac:dyDescent="0.2">
      <c r="A3501" s="526" t="s">
        <v>8963</v>
      </c>
      <c r="B3501" s="527" t="s">
        <v>8964</v>
      </c>
    </row>
    <row r="3502" spans="1:2" x14ac:dyDescent="0.2">
      <c r="A3502" s="526" t="s">
        <v>8965</v>
      </c>
      <c r="B3502" s="527" t="s">
        <v>8966</v>
      </c>
    </row>
    <row r="3503" spans="1:2" x14ac:dyDescent="0.2">
      <c r="A3503" s="526" t="s">
        <v>8967</v>
      </c>
      <c r="B3503" s="527" t="s">
        <v>8968</v>
      </c>
    </row>
    <row r="3504" spans="1:2" x14ac:dyDescent="0.2">
      <c r="A3504" s="526" t="s">
        <v>8969</v>
      </c>
      <c r="B3504" s="527" t="s">
        <v>8970</v>
      </c>
    </row>
    <row r="3505" spans="1:2" x14ac:dyDescent="0.2">
      <c r="A3505" s="526" t="s">
        <v>8971</v>
      </c>
      <c r="B3505" s="527" t="s">
        <v>8972</v>
      </c>
    </row>
    <row r="3506" spans="1:2" x14ac:dyDescent="0.2">
      <c r="A3506" s="526" t="s">
        <v>8973</v>
      </c>
      <c r="B3506" s="527" t="s">
        <v>8974</v>
      </c>
    </row>
    <row r="3507" spans="1:2" x14ac:dyDescent="0.2">
      <c r="A3507" s="526" t="s">
        <v>8975</v>
      </c>
      <c r="B3507" s="527" t="s">
        <v>8976</v>
      </c>
    </row>
    <row r="3508" spans="1:2" x14ac:dyDescent="0.2">
      <c r="A3508" s="526" t="s">
        <v>8977</v>
      </c>
      <c r="B3508" s="527" t="s">
        <v>8978</v>
      </c>
    </row>
    <row r="3509" spans="1:2" x14ac:dyDescent="0.2">
      <c r="A3509" s="526" t="s">
        <v>8979</v>
      </c>
      <c r="B3509" s="527" t="s">
        <v>8980</v>
      </c>
    </row>
    <row r="3510" spans="1:2" x14ac:dyDescent="0.2">
      <c r="A3510" s="526" t="s">
        <v>8981</v>
      </c>
      <c r="B3510" s="527" t="s">
        <v>8982</v>
      </c>
    </row>
    <row r="3511" spans="1:2" x14ac:dyDescent="0.2">
      <c r="A3511" s="526" t="s">
        <v>8983</v>
      </c>
      <c r="B3511" s="527" t="s">
        <v>8984</v>
      </c>
    </row>
    <row r="3512" spans="1:2" x14ac:dyDescent="0.2">
      <c r="A3512" s="526" t="s">
        <v>8985</v>
      </c>
      <c r="B3512" s="527" t="s">
        <v>8986</v>
      </c>
    </row>
    <row r="3513" spans="1:2" x14ac:dyDescent="0.2">
      <c r="A3513" s="526" t="s">
        <v>8987</v>
      </c>
      <c r="B3513" s="527" t="s">
        <v>8988</v>
      </c>
    </row>
    <row r="3514" spans="1:2" x14ac:dyDescent="0.2">
      <c r="A3514" s="526" t="s">
        <v>8989</v>
      </c>
      <c r="B3514" s="527" t="s">
        <v>8990</v>
      </c>
    </row>
    <row r="3515" spans="1:2" x14ac:dyDescent="0.2">
      <c r="A3515" s="526" t="s">
        <v>8991</v>
      </c>
      <c r="B3515" s="527" t="s">
        <v>8992</v>
      </c>
    </row>
    <row r="3516" spans="1:2" x14ac:dyDescent="0.2">
      <c r="A3516" s="526" t="s">
        <v>8993</v>
      </c>
      <c r="B3516" s="527" t="s">
        <v>8994</v>
      </c>
    </row>
    <row r="3517" spans="1:2" x14ac:dyDescent="0.2">
      <c r="A3517" s="526" t="s">
        <v>8995</v>
      </c>
      <c r="B3517" s="527" t="s">
        <v>8996</v>
      </c>
    </row>
    <row r="3518" spans="1:2" x14ac:dyDescent="0.2">
      <c r="A3518" s="526" t="s">
        <v>2080</v>
      </c>
      <c r="B3518" s="527" t="s">
        <v>2081</v>
      </c>
    </row>
    <row r="3519" spans="1:2" x14ac:dyDescent="0.2">
      <c r="A3519" s="526" t="s">
        <v>8997</v>
      </c>
      <c r="B3519" s="527" t="s">
        <v>8998</v>
      </c>
    </row>
    <row r="3520" spans="1:2" x14ac:dyDescent="0.2">
      <c r="A3520" s="526" t="s">
        <v>8999</v>
      </c>
      <c r="B3520" s="527" t="s">
        <v>9000</v>
      </c>
    </row>
    <row r="3521" spans="1:2" x14ac:dyDescent="0.2">
      <c r="A3521" s="526" t="s">
        <v>9001</v>
      </c>
      <c r="B3521" s="527" t="s">
        <v>9002</v>
      </c>
    </row>
    <row r="3522" spans="1:2" x14ac:dyDescent="0.2">
      <c r="A3522" s="526" t="s">
        <v>9003</v>
      </c>
      <c r="B3522" s="527" t="s">
        <v>9004</v>
      </c>
    </row>
    <row r="3523" spans="1:2" x14ac:dyDescent="0.2">
      <c r="A3523" s="526" t="s">
        <v>9005</v>
      </c>
      <c r="B3523" s="527" t="s">
        <v>9006</v>
      </c>
    </row>
    <row r="3524" spans="1:2" x14ac:dyDescent="0.2">
      <c r="A3524" s="526" t="s">
        <v>9007</v>
      </c>
      <c r="B3524" s="527" t="s">
        <v>9008</v>
      </c>
    </row>
    <row r="3525" spans="1:2" x14ac:dyDescent="0.2">
      <c r="A3525" s="526" t="s">
        <v>2083</v>
      </c>
      <c r="B3525" s="527" t="s">
        <v>2084</v>
      </c>
    </row>
    <row r="3526" spans="1:2" x14ac:dyDescent="0.2">
      <c r="A3526" s="526" t="s">
        <v>9009</v>
      </c>
      <c r="B3526" s="527" t="s">
        <v>9010</v>
      </c>
    </row>
    <row r="3527" spans="1:2" x14ac:dyDescent="0.2">
      <c r="A3527" s="526" t="s">
        <v>9011</v>
      </c>
      <c r="B3527" s="527" t="s">
        <v>9012</v>
      </c>
    </row>
    <row r="3528" spans="1:2" x14ac:dyDescent="0.2">
      <c r="A3528" s="526" t="s">
        <v>9013</v>
      </c>
      <c r="B3528" s="527" t="s">
        <v>9014</v>
      </c>
    </row>
    <row r="3529" spans="1:2" x14ac:dyDescent="0.2">
      <c r="A3529" s="526" t="s">
        <v>9015</v>
      </c>
      <c r="B3529" s="527" t="s">
        <v>9016</v>
      </c>
    </row>
    <row r="3530" spans="1:2" x14ac:dyDescent="0.2">
      <c r="A3530" s="526" t="s">
        <v>2085</v>
      </c>
      <c r="B3530" s="527" t="s">
        <v>2086</v>
      </c>
    </row>
    <row r="3531" spans="1:2" x14ac:dyDescent="0.2">
      <c r="A3531" s="526" t="s">
        <v>9017</v>
      </c>
      <c r="B3531" s="527" t="s">
        <v>9018</v>
      </c>
    </row>
    <row r="3532" spans="1:2" x14ac:dyDescent="0.2">
      <c r="A3532" s="526" t="s">
        <v>9019</v>
      </c>
      <c r="B3532" s="527" t="s">
        <v>9020</v>
      </c>
    </row>
    <row r="3533" spans="1:2" x14ac:dyDescent="0.2">
      <c r="A3533" s="526" t="s">
        <v>9021</v>
      </c>
      <c r="B3533" s="527" t="s">
        <v>9022</v>
      </c>
    </row>
    <row r="3534" spans="1:2" x14ac:dyDescent="0.2">
      <c r="A3534" s="526" t="s">
        <v>9023</v>
      </c>
      <c r="B3534" s="527" t="s">
        <v>9024</v>
      </c>
    </row>
    <row r="3535" spans="1:2" x14ac:dyDescent="0.2">
      <c r="A3535" s="526" t="s">
        <v>9025</v>
      </c>
      <c r="B3535" s="527" t="s">
        <v>9026</v>
      </c>
    </row>
    <row r="3536" spans="1:2" x14ac:dyDescent="0.2">
      <c r="A3536" s="526" t="s">
        <v>2087</v>
      </c>
      <c r="B3536" s="527" t="s">
        <v>2088</v>
      </c>
    </row>
    <row r="3537" spans="1:2" x14ac:dyDescent="0.2">
      <c r="A3537" s="526" t="s">
        <v>9027</v>
      </c>
      <c r="B3537" s="527" t="s">
        <v>9028</v>
      </c>
    </row>
    <row r="3538" spans="1:2" x14ac:dyDescent="0.2">
      <c r="A3538" s="526" t="s">
        <v>2089</v>
      </c>
      <c r="B3538" s="527" t="s">
        <v>2090</v>
      </c>
    </row>
    <row r="3539" spans="1:2" x14ac:dyDescent="0.2">
      <c r="A3539" s="526" t="s">
        <v>9029</v>
      </c>
      <c r="B3539" s="527" t="s">
        <v>9030</v>
      </c>
    </row>
    <row r="3540" spans="1:2" x14ac:dyDescent="0.2">
      <c r="A3540" s="526" t="s">
        <v>9031</v>
      </c>
      <c r="B3540" s="527" t="s">
        <v>9032</v>
      </c>
    </row>
    <row r="3541" spans="1:2" x14ac:dyDescent="0.2">
      <c r="A3541" s="526" t="s">
        <v>9033</v>
      </c>
      <c r="B3541" s="527" t="s">
        <v>9034</v>
      </c>
    </row>
    <row r="3542" spans="1:2" x14ac:dyDescent="0.2">
      <c r="A3542" s="526" t="s">
        <v>9035</v>
      </c>
      <c r="B3542" s="527" t="s">
        <v>9036</v>
      </c>
    </row>
    <row r="3543" spans="1:2" x14ac:dyDescent="0.2">
      <c r="A3543" s="526" t="s">
        <v>9037</v>
      </c>
      <c r="B3543" s="527" t="s">
        <v>9038</v>
      </c>
    </row>
    <row r="3544" spans="1:2" x14ac:dyDescent="0.2">
      <c r="A3544" s="526" t="s">
        <v>9039</v>
      </c>
      <c r="B3544" s="527" t="s">
        <v>9040</v>
      </c>
    </row>
    <row r="3545" spans="1:2" x14ac:dyDescent="0.2">
      <c r="A3545" s="526" t="s">
        <v>9041</v>
      </c>
      <c r="B3545" s="527" t="s">
        <v>9042</v>
      </c>
    </row>
    <row r="3546" spans="1:2" x14ac:dyDescent="0.2">
      <c r="A3546" s="526" t="s">
        <v>9043</v>
      </c>
      <c r="B3546" s="527" t="s">
        <v>9044</v>
      </c>
    </row>
    <row r="3547" spans="1:2" x14ac:dyDescent="0.2">
      <c r="A3547" s="526" t="s">
        <v>9045</v>
      </c>
      <c r="B3547" s="527" t="s">
        <v>9046</v>
      </c>
    </row>
    <row r="3548" spans="1:2" x14ac:dyDescent="0.2">
      <c r="A3548" s="526" t="s">
        <v>9047</v>
      </c>
      <c r="B3548" s="527" t="s">
        <v>9048</v>
      </c>
    </row>
    <row r="3549" spans="1:2" x14ac:dyDescent="0.2">
      <c r="A3549" s="526" t="s">
        <v>9049</v>
      </c>
      <c r="B3549" s="527" t="s">
        <v>9050</v>
      </c>
    </row>
    <row r="3550" spans="1:2" x14ac:dyDescent="0.2">
      <c r="A3550" s="526" t="s">
        <v>9051</v>
      </c>
      <c r="B3550" s="527" t="s">
        <v>9052</v>
      </c>
    </row>
    <row r="3551" spans="1:2" x14ac:dyDescent="0.2">
      <c r="A3551" s="526" t="s">
        <v>9053</v>
      </c>
      <c r="B3551" s="527" t="s">
        <v>9054</v>
      </c>
    </row>
    <row r="3552" spans="1:2" x14ac:dyDescent="0.2">
      <c r="A3552" s="526" t="s">
        <v>9055</v>
      </c>
      <c r="B3552" s="527" t="s">
        <v>9056</v>
      </c>
    </row>
    <row r="3553" spans="1:2" x14ac:dyDescent="0.2">
      <c r="A3553" s="526" t="s">
        <v>9057</v>
      </c>
      <c r="B3553" s="527" t="s">
        <v>9058</v>
      </c>
    </row>
    <row r="3554" spans="1:2" x14ac:dyDescent="0.2">
      <c r="A3554" s="526" t="s">
        <v>9059</v>
      </c>
      <c r="B3554" s="527" t="s">
        <v>2073</v>
      </c>
    </row>
    <row r="3555" spans="1:2" x14ac:dyDescent="0.2">
      <c r="A3555" s="526" t="s">
        <v>9060</v>
      </c>
      <c r="B3555" s="527" t="s">
        <v>9061</v>
      </c>
    </row>
  </sheetData>
  <phoneticPr fontId="10" type="noConversion"/>
  <pageMargins left="0.7" right="0.7" top="0.75" bottom="0.75" header="0.3" footer="0.3"/>
  <tableParts count="40">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5688-FA12-4B80-B339-A99F03D0F0DD}">
  <dimension ref="B2:D78"/>
  <sheetViews>
    <sheetView topLeftCell="A58" zoomScale="70" zoomScaleNormal="70" workbookViewId="0">
      <selection activeCell="B85" sqref="B85"/>
    </sheetView>
  </sheetViews>
  <sheetFormatPr baseColWidth="10" defaultColWidth="11.5" defaultRowHeight="15" x14ac:dyDescent="0.2"/>
  <cols>
    <col min="2" max="2" width="63.5" customWidth="1"/>
    <col min="3" max="3" width="46.5" customWidth="1"/>
  </cols>
  <sheetData>
    <row r="2" spans="2:4" x14ac:dyDescent="0.2">
      <c r="B2" s="366" t="s">
        <v>9062</v>
      </c>
      <c r="C2" s="366" t="s">
        <v>2381</v>
      </c>
      <c r="D2" s="366" t="s">
        <v>2378</v>
      </c>
    </row>
    <row r="3" spans="2:4" x14ac:dyDescent="0.2">
      <c r="B3" t="s">
        <v>488</v>
      </c>
      <c r="C3" t="s">
        <v>9063</v>
      </c>
      <c r="D3" t="s">
        <v>9064</v>
      </c>
    </row>
    <row r="4" spans="2:4" x14ac:dyDescent="0.2">
      <c r="B4" t="s">
        <v>488</v>
      </c>
      <c r="C4" t="s">
        <v>9063</v>
      </c>
      <c r="D4" t="s">
        <v>3286</v>
      </c>
    </row>
    <row r="5" spans="2:4" x14ac:dyDescent="0.2">
      <c r="B5" t="s">
        <v>488</v>
      </c>
      <c r="C5" t="s">
        <v>9063</v>
      </c>
      <c r="D5" t="s">
        <v>3334</v>
      </c>
    </row>
    <row r="6" spans="2:4" x14ac:dyDescent="0.2">
      <c r="B6" t="s">
        <v>9065</v>
      </c>
      <c r="C6" t="s">
        <v>9063</v>
      </c>
      <c r="D6" t="s">
        <v>3286</v>
      </c>
    </row>
    <row r="7" spans="2:4" x14ac:dyDescent="0.2">
      <c r="B7" t="s">
        <v>814</v>
      </c>
      <c r="C7" t="s">
        <v>9066</v>
      </c>
      <c r="D7" t="s">
        <v>3361</v>
      </c>
    </row>
    <row r="8" spans="2:4" x14ac:dyDescent="0.2">
      <c r="B8" t="s">
        <v>3110</v>
      </c>
      <c r="C8" t="s">
        <v>9067</v>
      </c>
      <c r="D8" t="s">
        <v>3286</v>
      </c>
    </row>
    <row r="9" spans="2:4" x14ac:dyDescent="0.2">
      <c r="B9" t="s">
        <v>819</v>
      </c>
      <c r="C9" t="s">
        <v>9068</v>
      </c>
      <c r="D9" t="s">
        <v>3361</v>
      </c>
    </row>
    <row r="10" spans="2:4" x14ac:dyDescent="0.2">
      <c r="B10" t="s">
        <v>3145</v>
      </c>
      <c r="C10" t="s">
        <v>3026</v>
      </c>
      <c r="D10" t="s">
        <v>3364</v>
      </c>
    </row>
    <row r="11" spans="2:4" x14ac:dyDescent="0.2">
      <c r="B11" t="s">
        <v>9069</v>
      </c>
      <c r="C11" t="s">
        <v>9070</v>
      </c>
      <c r="D11" t="s">
        <v>3363</v>
      </c>
    </row>
    <row r="12" spans="2:4" x14ac:dyDescent="0.2">
      <c r="B12" t="s">
        <v>3187</v>
      </c>
      <c r="C12" t="s">
        <v>9071</v>
      </c>
      <c r="D12" t="s">
        <v>3363</v>
      </c>
    </row>
    <row r="13" spans="2:4" x14ac:dyDescent="0.2">
      <c r="B13" t="s">
        <v>3247</v>
      </c>
      <c r="C13" t="s">
        <v>9072</v>
      </c>
      <c r="D13" t="s">
        <v>3363</v>
      </c>
    </row>
    <row r="14" spans="2:4" x14ac:dyDescent="0.2">
      <c r="B14" t="s">
        <v>9073</v>
      </c>
      <c r="C14" t="s">
        <v>9074</v>
      </c>
      <c r="D14" t="s">
        <v>3363</v>
      </c>
    </row>
    <row r="15" spans="2:4" x14ac:dyDescent="0.2">
      <c r="B15" t="s">
        <v>9075</v>
      </c>
      <c r="C15" t="s">
        <v>9076</v>
      </c>
      <c r="D15" t="s">
        <v>3361</v>
      </c>
    </row>
    <row r="16" spans="2:4" x14ac:dyDescent="0.2">
      <c r="B16" t="s">
        <v>233</v>
      </c>
      <c r="C16" t="s">
        <v>9077</v>
      </c>
      <c r="D16" t="s">
        <v>9064</v>
      </c>
    </row>
    <row r="17" spans="2:4" x14ac:dyDescent="0.2">
      <c r="B17" t="s">
        <v>233</v>
      </c>
      <c r="C17" t="s">
        <v>9077</v>
      </c>
      <c r="D17" t="s">
        <v>3334</v>
      </c>
    </row>
    <row r="18" spans="2:4" x14ac:dyDescent="0.2">
      <c r="B18" t="s">
        <v>9078</v>
      </c>
      <c r="C18" t="s">
        <v>9079</v>
      </c>
      <c r="D18" t="s">
        <v>3273</v>
      </c>
    </row>
    <row r="19" spans="2:4" x14ac:dyDescent="0.2">
      <c r="B19" t="s">
        <v>9078</v>
      </c>
      <c r="C19" t="s">
        <v>9079</v>
      </c>
      <c r="D19" t="s">
        <v>9080</v>
      </c>
    </row>
    <row r="20" spans="2:4" x14ac:dyDescent="0.2">
      <c r="B20" t="s">
        <v>9081</v>
      </c>
      <c r="C20" t="s">
        <v>9079</v>
      </c>
      <c r="D20" t="s">
        <v>3231</v>
      </c>
    </row>
    <row r="21" spans="2:4" x14ac:dyDescent="0.2">
      <c r="B21" t="s">
        <v>9082</v>
      </c>
      <c r="C21" t="s">
        <v>9079</v>
      </c>
      <c r="D21" t="s">
        <v>3327</v>
      </c>
    </row>
    <row r="22" spans="2:4" x14ac:dyDescent="0.2">
      <c r="B22" t="s">
        <v>3114</v>
      </c>
      <c r="C22" t="s">
        <v>9083</v>
      </c>
      <c r="D22" t="s">
        <v>3362</v>
      </c>
    </row>
    <row r="23" spans="2:4" x14ac:dyDescent="0.2">
      <c r="B23" t="s">
        <v>3041</v>
      </c>
      <c r="C23" t="s">
        <v>9084</v>
      </c>
      <c r="D23" t="s">
        <v>3042</v>
      </c>
    </row>
    <row r="24" spans="2:4" x14ac:dyDescent="0.2">
      <c r="B24" t="s">
        <v>3229</v>
      </c>
      <c r="C24" t="s">
        <v>9085</v>
      </c>
      <c r="D24" t="s">
        <v>3362</v>
      </c>
    </row>
    <row r="25" spans="2:4" x14ac:dyDescent="0.2">
      <c r="B25" t="s">
        <v>3194</v>
      </c>
      <c r="C25" t="s">
        <v>9086</v>
      </c>
      <c r="D25" t="s">
        <v>3042</v>
      </c>
    </row>
    <row r="26" spans="2:4" x14ac:dyDescent="0.2">
      <c r="B26" t="s">
        <v>3192</v>
      </c>
      <c r="C26" t="s">
        <v>9087</v>
      </c>
      <c r="D26" t="s">
        <v>3362</v>
      </c>
    </row>
    <row r="27" spans="2:4" x14ac:dyDescent="0.2">
      <c r="B27" t="s">
        <v>3151</v>
      </c>
      <c r="C27" t="s">
        <v>9088</v>
      </c>
      <c r="D27" t="s">
        <v>3042</v>
      </c>
    </row>
    <row r="28" spans="2:4" x14ac:dyDescent="0.2">
      <c r="B28" t="s">
        <v>9089</v>
      </c>
      <c r="C28" t="s">
        <v>9090</v>
      </c>
      <c r="D28" t="s">
        <v>3362</v>
      </c>
    </row>
    <row r="29" spans="2:4" x14ac:dyDescent="0.2">
      <c r="B29" t="s">
        <v>656</v>
      </c>
      <c r="C29" t="s">
        <v>9091</v>
      </c>
      <c r="D29" t="s">
        <v>3042</v>
      </c>
    </row>
    <row r="30" spans="2:4" x14ac:dyDescent="0.2">
      <c r="B30" t="s">
        <v>834</v>
      </c>
      <c r="C30" t="s">
        <v>9092</v>
      </c>
      <c r="D30" t="s">
        <v>3363</v>
      </c>
    </row>
    <row r="31" spans="2:4" x14ac:dyDescent="0.2">
      <c r="B31" t="s">
        <v>834</v>
      </c>
      <c r="C31" t="s">
        <v>9093</v>
      </c>
      <c r="D31" t="s">
        <v>3361</v>
      </c>
    </row>
    <row r="32" spans="2:4" x14ac:dyDescent="0.2">
      <c r="B32" t="s">
        <v>834</v>
      </c>
      <c r="C32" t="s">
        <v>9094</v>
      </c>
      <c r="D32" t="s">
        <v>3364</v>
      </c>
    </row>
    <row r="33" spans="2:4" x14ac:dyDescent="0.2">
      <c r="B33" t="s">
        <v>9095</v>
      </c>
      <c r="C33" t="s">
        <v>9092</v>
      </c>
      <c r="D33" t="s">
        <v>9064</v>
      </c>
    </row>
    <row r="34" spans="2:4" x14ac:dyDescent="0.2">
      <c r="B34" t="s">
        <v>9096</v>
      </c>
      <c r="C34" t="s">
        <v>9092</v>
      </c>
      <c r="D34" t="s">
        <v>3286</v>
      </c>
    </row>
    <row r="35" spans="2:4" x14ac:dyDescent="0.2">
      <c r="B35" t="s">
        <v>9097</v>
      </c>
      <c r="C35" t="s">
        <v>9092</v>
      </c>
      <c r="D35" t="s">
        <v>9064</v>
      </c>
    </row>
    <row r="36" spans="2:4" x14ac:dyDescent="0.2">
      <c r="B36" t="s">
        <v>9098</v>
      </c>
      <c r="C36" t="s">
        <v>9092</v>
      </c>
      <c r="D36" t="s">
        <v>9064</v>
      </c>
    </row>
    <row r="37" spans="2:4" x14ac:dyDescent="0.2">
      <c r="B37" t="s">
        <v>9099</v>
      </c>
      <c r="C37" t="s">
        <v>9092</v>
      </c>
      <c r="D37" t="s">
        <v>3286</v>
      </c>
    </row>
    <row r="38" spans="2:4" x14ac:dyDescent="0.2">
      <c r="B38" t="s">
        <v>9100</v>
      </c>
      <c r="C38" t="s">
        <v>9092</v>
      </c>
      <c r="D38" t="s">
        <v>3334</v>
      </c>
    </row>
    <row r="39" spans="2:4" x14ac:dyDescent="0.2">
      <c r="B39" t="s">
        <v>9101</v>
      </c>
      <c r="C39" t="s">
        <v>9092</v>
      </c>
      <c r="D39" t="s">
        <v>3334</v>
      </c>
    </row>
    <row r="40" spans="2:4" x14ac:dyDescent="0.2">
      <c r="B40" t="s">
        <v>9102</v>
      </c>
      <c r="C40" t="s">
        <v>9093</v>
      </c>
      <c r="D40" t="s">
        <v>9103</v>
      </c>
    </row>
    <row r="41" spans="2:4" x14ac:dyDescent="0.2">
      <c r="B41" t="s">
        <v>3100</v>
      </c>
      <c r="C41" t="s">
        <v>9092</v>
      </c>
      <c r="D41" t="s">
        <v>9104</v>
      </c>
    </row>
    <row r="42" spans="2:4" x14ac:dyDescent="0.2">
      <c r="B42" t="s">
        <v>3100</v>
      </c>
      <c r="C42" t="s">
        <v>9092</v>
      </c>
      <c r="D42" t="s">
        <v>3354</v>
      </c>
    </row>
    <row r="43" spans="2:4" x14ac:dyDescent="0.2">
      <c r="B43" t="s">
        <v>9105</v>
      </c>
      <c r="C43" t="s">
        <v>9093</v>
      </c>
      <c r="D43" t="s">
        <v>3360</v>
      </c>
    </row>
    <row r="44" spans="2:4" x14ac:dyDescent="0.2">
      <c r="B44" t="s">
        <v>3147</v>
      </c>
      <c r="C44" t="s">
        <v>9093</v>
      </c>
      <c r="D44" t="s">
        <v>3231</v>
      </c>
    </row>
    <row r="45" spans="2:4" x14ac:dyDescent="0.2">
      <c r="B45" t="s">
        <v>429</v>
      </c>
      <c r="C45" t="s">
        <v>9106</v>
      </c>
      <c r="D45" t="s">
        <v>9064</v>
      </c>
    </row>
    <row r="46" spans="2:4" x14ac:dyDescent="0.2">
      <c r="B46" t="s">
        <v>429</v>
      </c>
      <c r="C46" t="s">
        <v>9106</v>
      </c>
      <c r="D46" t="s">
        <v>3334</v>
      </c>
    </row>
    <row r="47" spans="2:4" x14ac:dyDescent="0.2">
      <c r="B47" t="s">
        <v>372</v>
      </c>
      <c r="C47" t="s">
        <v>9107</v>
      </c>
      <c r="D47" t="s">
        <v>9104</v>
      </c>
    </row>
    <row r="48" spans="2:4" x14ac:dyDescent="0.2">
      <c r="B48" t="s">
        <v>372</v>
      </c>
      <c r="C48" t="s">
        <v>9107</v>
      </c>
      <c r="D48" t="s">
        <v>3354</v>
      </c>
    </row>
    <row r="49" spans="2:4" x14ac:dyDescent="0.2">
      <c r="B49" t="s">
        <v>9108</v>
      </c>
      <c r="C49" t="s">
        <v>9109</v>
      </c>
      <c r="D49" t="s">
        <v>9064</v>
      </c>
    </row>
    <row r="50" spans="2:4" x14ac:dyDescent="0.2">
      <c r="B50" t="s">
        <v>9110</v>
      </c>
      <c r="C50" t="s">
        <v>9109</v>
      </c>
      <c r="D50" t="s">
        <v>3286</v>
      </c>
    </row>
    <row r="51" spans="2:4" x14ac:dyDescent="0.2">
      <c r="B51" t="s">
        <v>9111</v>
      </c>
      <c r="C51" t="s">
        <v>9109</v>
      </c>
      <c r="D51" t="s">
        <v>3334</v>
      </c>
    </row>
    <row r="52" spans="2:4" x14ac:dyDescent="0.2">
      <c r="B52" t="s">
        <v>9112</v>
      </c>
      <c r="C52" t="s">
        <v>9109</v>
      </c>
      <c r="D52" t="s">
        <v>3286</v>
      </c>
    </row>
    <row r="53" spans="2:4" x14ac:dyDescent="0.2">
      <c r="B53" t="s">
        <v>9113</v>
      </c>
      <c r="C53" t="s">
        <v>9109</v>
      </c>
      <c r="D53" t="s">
        <v>9104</v>
      </c>
    </row>
    <row r="54" spans="2:4" x14ac:dyDescent="0.2">
      <c r="B54" t="s">
        <v>3184</v>
      </c>
      <c r="C54" t="s">
        <v>9109</v>
      </c>
      <c r="D54" t="s">
        <v>3354</v>
      </c>
    </row>
    <row r="55" spans="2:4" x14ac:dyDescent="0.2">
      <c r="B55" t="s">
        <v>9114</v>
      </c>
      <c r="C55" t="s">
        <v>9115</v>
      </c>
      <c r="D55" t="s">
        <v>9103</v>
      </c>
    </row>
    <row r="56" spans="2:4" x14ac:dyDescent="0.2">
      <c r="B56" t="s">
        <v>775</v>
      </c>
      <c r="C56" t="s">
        <v>9115</v>
      </c>
      <c r="D56" t="s">
        <v>3360</v>
      </c>
    </row>
    <row r="57" spans="2:4" x14ac:dyDescent="0.2">
      <c r="B57" t="s">
        <v>9116</v>
      </c>
      <c r="C57" t="s">
        <v>9117</v>
      </c>
      <c r="D57" t="s">
        <v>9103</v>
      </c>
    </row>
    <row r="58" spans="2:4" x14ac:dyDescent="0.2">
      <c r="B58" t="s">
        <v>9118</v>
      </c>
      <c r="C58" t="s">
        <v>9117</v>
      </c>
      <c r="D58" t="s">
        <v>3360</v>
      </c>
    </row>
    <row r="59" spans="2:4" x14ac:dyDescent="0.2">
      <c r="B59" t="s">
        <v>9119</v>
      </c>
      <c r="C59" t="s">
        <v>9120</v>
      </c>
      <c r="D59" t="s">
        <v>3354</v>
      </c>
    </row>
    <row r="60" spans="2:4" x14ac:dyDescent="0.2">
      <c r="B60" t="s">
        <v>9121</v>
      </c>
      <c r="C60" t="s">
        <v>9120</v>
      </c>
      <c r="D60" t="s">
        <v>9104</v>
      </c>
    </row>
    <row r="61" spans="2:4" x14ac:dyDescent="0.2">
      <c r="B61" t="s">
        <v>3109</v>
      </c>
      <c r="C61" t="s">
        <v>3025</v>
      </c>
      <c r="D61" t="s">
        <v>3364</v>
      </c>
    </row>
    <row r="62" spans="2:4" x14ac:dyDescent="0.2">
      <c r="B62" t="s">
        <v>9122</v>
      </c>
      <c r="C62" t="s">
        <v>3027</v>
      </c>
      <c r="D62" t="s">
        <v>3364</v>
      </c>
    </row>
    <row r="63" spans="2:4" x14ac:dyDescent="0.2">
      <c r="B63" t="s">
        <v>9123</v>
      </c>
      <c r="C63" t="s">
        <v>3027</v>
      </c>
      <c r="D63" t="s">
        <v>3364</v>
      </c>
    </row>
    <row r="64" spans="2:4" x14ac:dyDescent="0.2">
      <c r="B64" t="s">
        <v>9124</v>
      </c>
      <c r="C64" t="s">
        <v>9125</v>
      </c>
      <c r="D64" t="s">
        <v>9103</v>
      </c>
    </row>
    <row r="65" spans="2:4" x14ac:dyDescent="0.2">
      <c r="B65" t="s">
        <v>821</v>
      </c>
      <c r="C65" t="s">
        <v>9125</v>
      </c>
      <c r="D65" t="s">
        <v>3361</v>
      </c>
    </row>
    <row r="66" spans="2:4" x14ac:dyDescent="0.2">
      <c r="B66" t="s">
        <v>9126</v>
      </c>
      <c r="C66" t="s">
        <v>9127</v>
      </c>
      <c r="D66" t="s">
        <v>9064</v>
      </c>
    </row>
    <row r="67" spans="2:4" x14ac:dyDescent="0.2">
      <c r="B67" t="s">
        <v>849</v>
      </c>
      <c r="C67" t="s">
        <v>9128</v>
      </c>
      <c r="D67" t="s">
        <v>3361</v>
      </c>
    </row>
    <row r="68" spans="2:4" x14ac:dyDescent="0.2">
      <c r="B68" t="s">
        <v>3244</v>
      </c>
      <c r="C68" t="s">
        <v>9129</v>
      </c>
      <c r="D68" t="s">
        <v>9104</v>
      </c>
    </row>
    <row r="69" spans="2:4" x14ac:dyDescent="0.2">
      <c r="B69" t="s">
        <v>3244</v>
      </c>
      <c r="C69" t="s">
        <v>9129</v>
      </c>
      <c r="D69" t="s">
        <v>3354</v>
      </c>
    </row>
    <row r="70" spans="2:4" x14ac:dyDescent="0.2">
      <c r="B70" t="s">
        <v>224</v>
      </c>
      <c r="C70" t="s">
        <v>9130</v>
      </c>
      <c r="D70" t="s">
        <v>3286</v>
      </c>
    </row>
    <row r="71" spans="2:4" x14ac:dyDescent="0.2">
      <c r="B71" t="s">
        <v>9131</v>
      </c>
      <c r="C71" t="s">
        <v>9132</v>
      </c>
      <c r="D71" t="s">
        <v>9103</v>
      </c>
    </row>
    <row r="72" spans="2:4" x14ac:dyDescent="0.2">
      <c r="B72" t="s">
        <v>3251</v>
      </c>
      <c r="C72" t="s">
        <v>3028</v>
      </c>
      <c r="D72" t="s">
        <v>3364</v>
      </c>
    </row>
    <row r="73" spans="2:4" x14ac:dyDescent="0.2">
      <c r="B73" t="s">
        <v>462</v>
      </c>
      <c r="C73" t="s">
        <v>9133</v>
      </c>
      <c r="D73" t="s">
        <v>3334</v>
      </c>
    </row>
    <row r="74" spans="2:4" x14ac:dyDescent="0.2">
      <c r="B74" t="s">
        <v>462</v>
      </c>
      <c r="C74" t="s">
        <v>9133</v>
      </c>
      <c r="D74" t="s">
        <v>3363</v>
      </c>
    </row>
    <row r="75" spans="2:4" x14ac:dyDescent="0.2">
      <c r="B75" t="s">
        <v>9134</v>
      </c>
      <c r="C75" t="s">
        <v>9135</v>
      </c>
      <c r="D75" t="s">
        <v>3334</v>
      </c>
    </row>
    <row r="76" spans="2:4" x14ac:dyDescent="0.2">
      <c r="B76" t="s">
        <v>3269</v>
      </c>
      <c r="C76" t="s">
        <v>3029</v>
      </c>
      <c r="D76" t="s">
        <v>3364</v>
      </c>
    </row>
    <row r="77" spans="2:4" x14ac:dyDescent="0.2">
      <c r="B77" t="s">
        <v>2343</v>
      </c>
      <c r="C77" t="s">
        <v>2343</v>
      </c>
      <c r="D77" t="s">
        <v>2343</v>
      </c>
    </row>
    <row r="78" spans="2:4" x14ac:dyDescent="0.2">
      <c r="B78" t="s">
        <v>2353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600F4-1801-433C-A268-D279EAA58AB4}">
  <sheetPr>
    <tabColor rgb="FFCCECFF"/>
  </sheetPr>
  <dimension ref="A1:H215"/>
  <sheetViews>
    <sheetView showGridLines="0" zoomScaleNormal="100" workbookViewId="0">
      <pane ySplit="1" topLeftCell="A104" activePane="bottomLeft" state="frozenSplit"/>
      <selection pane="bottomLeft" activeCell="B118" sqref="B118"/>
    </sheetView>
  </sheetViews>
  <sheetFormatPr baseColWidth="10" defaultColWidth="11.5" defaultRowHeight="15" x14ac:dyDescent="0.2"/>
  <cols>
    <col min="1" max="1" width="26.5" customWidth="1"/>
    <col min="2" max="2" width="32.1640625" customWidth="1"/>
    <col min="3" max="3" width="18.6640625" bestFit="1" customWidth="1"/>
    <col min="4" max="4" width="14.83203125" bestFit="1" customWidth="1"/>
    <col min="5" max="5" width="42.83203125" customWidth="1"/>
    <col min="6" max="6" width="11.5" style="67"/>
    <col min="7" max="7" width="79.1640625" customWidth="1"/>
  </cols>
  <sheetData>
    <row r="1" spans="1:8" ht="32" x14ac:dyDescent="0.2">
      <c r="A1" s="415" t="s">
        <v>3036</v>
      </c>
      <c r="B1" s="415" t="s">
        <v>3038</v>
      </c>
      <c r="C1" s="415" t="s">
        <v>2378</v>
      </c>
      <c r="D1" s="415" t="s">
        <v>3039</v>
      </c>
      <c r="E1" s="415" t="s">
        <v>31</v>
      </c>
      <c r="F1" s="415" t="s">
        <v>3032</v>
      </c>
      <c r="G1" s="415" t="s">
        <v>9136</v>
      </c>
      <c r="H1" s="415" t="s">
        <v>9137</v>
      </c>
    </row>
    <row r="2" spans="1:8" x14ac:dyDescent="0.2">
      <c r="A2" s="11" t="s">
        <v>654</v>
      </c>
      <c r="B2" t="s">
        <v>9138</v>
      </c>
      <c r="C2" s="5">
        <v>2018011001144</v>
      </c>
      <c r="D2" s="5" t="s">
        <v>3277</v>
      </c>
      <c r="E2" t="s">
        <v>3264</v>
      </c>
      <c r="F2" s="67">
        <v>2202007</v>
      </c>
      <c r="G2" t="s">
        <v>3121</v>
      </c>
      <c r="H2" t="s">
        <v>9139</v>
      </c>
    </row>
    <row r="3" spans="1:8" x14ac:dyDescent="0.2">
      <c r="A3" s="11" t="s">
        <v>654</v>
      </c>
      <c r="B3" t="s">
        <v>9138</v>
      </c>
      <c r="C3" s="5">
        <v>2018011001144</v>
      </c>
      <c r="D3" s="5" t="s">
        <v>3277</v>
      </c>
      <c r="E3" t="s">
        <v>3264</v>
      </c>
      <c r="F3" s="67">
        <v>2202007</v>
      </c>
      <c r="G3" t="s">
        <v>3157</v>
      </c>
      <c r="H3" t="s">
        <v>9139</v>
      </c>
    </row>
    <row r="4" spans="1:8" x14ac:dyDescent="0.2">
      <c r="A4" s="11" t="s">
        <v>654</v>
      </c>
      <c r="B4" t="s">
        <v>9138</v>
      </c>
      <c r="C4" s="5">
        <v>2018011001144</v>
      </c>
      <c r="D4" s="5" t="s">
        <v>3277</v>
      </c>
      <c r="E4" t="s">
        <v>3264</v>
      </c>
      <c r="F4" s="67">
        <v>2202007</v>
      </c>
      <c r="G4" t="s">
        <v>3200</v>
      </c>
      <c r="H4" t="s">
        <v>9139</v>
      </c>
    </row>
    <row r="5" spans="1:8" x14ac:dyDescent="0.2">
      <c r="A5" s="11" t="s">
        <v>654</v>
      </c>
      <c r="B5" t="s">
        <v>9138</v>
      </c>
      <c r="C5" s="5">
        <v>2018011001144</v>
      </c>
      <c r="D5" s="5" t="s">
        <v>3277</v>
      </c>
      <c r="E5" t="s">
        <v>3264</v>
      </c>
      <c r="F5" s="67">
        <v>2202007</v>
      </c>
      <c r="G5" t="s">
        <v>3236</v>
      </c>
      <c r="H5" t="s">
        <v>9139</v>
      </c>
    </row>
    <row r="6" spans="1:8" x14ac:dyDescent="0.2">
      <c r="A6" s="11" t="s">
        <v>654</v>
      </c>
      <c r="B6" t="s">
        <v>9138</v>
      </c>
      <c r="C6" s="5">
        <v>2018011001144</v>
      </c>
      <c r="D6" s="5" t="s">
        <v>3277</v>
      </c>
      <c r="E6" t="s">
        <v>3264</v>
      </c>
      <c r="F6" s="67">
        <v>2202007</v>
      </c>
      <c r="G6" t="s">
        <v>3255</v>
      </c>
      <c r="H6" t="s">
        <v>9139</v>
      </c>
    </row>
    <row r="7" spans="1:8" x14ac:dyDescent="0.2">
      <c r="A7" s="11" t="s">
        <v>654</v>
      </c>
      <c r="B7" t="s">
        <v>9138</v>
      </c>
      <c r="C7" s="5">
        <v>2018011001144</v>
      </c>
      <c r="D7" s="5" t="s">
        <v>3277</v>
      </c>
      <c r="E7" t="s">
        <v>3264</v>
      </c>
      <c r="F7" s="67">
        <v>2202007</v>
      </c>
      <c r="G7" t="s">
        <v>646</v>
      </c>
      <c r="H7" t="s">
        <v>9139</v>
      </c>
    </row>
    <row r="8" spans="1:8" x14ac:dyDescent="0.2">
      <c r="A8" s="11" t="s">
        <v>654</v>
      </c>
      <c r="B8" t="s">
        <v>9138</v>
      </c>
      <c r="C8" s="5">
        <v>2018011001144</v>
      </c>
      <c r="D8" s="5" t="s">
        <v>3277</v>
      </c>
      <c r="E8" t="s">
        <v>3264</v>
      </c>
      <c r="F8" s="67">
        <v>2202007</v>
      </c>
      <c r="G8" t="s">
        <v>622</v>
      </c>
      <c r="H8" t="s">
        <v>9139</v>
      </c>
    </row>
    <row r="9" spans="1:8" x14ac:dyDescent="0.2">
      <c r="A9" s="11" t="s">
        <v>654</v>
      </c>
      <c r="B9" t="s">
        <v>9138</v>
      </c>
      <c r="C9" s="5">
        <v>2018011001144</v>
      </c>
      <c r="D9" s="5" t="s">
        <v>3277</v>
      </c>
      <c r="E9" t="s">
        <v>3264</v>
      </c>
      <c r="F9" s="67">
        <v>2202007</v>
      </c>
      <c r="G9" t="s">
        <v>3296</v>
      </c>
      <c r="H9" t="s">
        <v>9139</v>
      </c>
    </row>
    <row r="10" spans="1:8" x14ac:dyDescent="0.2">
      <c r="A10" s="11" t="s">
        <v>654</v>
      </c>
      <c r="B10" t="s">
        <v>9138</v>
      </c>
      <c r="C10" s="5">
        <v>2018011001144</v>
      </c>
      <c r="D10" s="5" t="s">
        <v>3277</v>
      </c>
      <c r="E10" t="s">
        <v>3264</v>
      </c>
      <c r="F10" s="67">
        <v>2202007</v>
      </c>
      <c r="G10" t="s">
        <v>3303</v>
      </c>
      <c r="H10" t="s">
        <v>9139</v>
      </c>
    </row>
    <row r="11" spans="1:8" x14ac:dyDescent="0.2">
      <c r="A11" s="11" t="s">
        <v>654</v>
      </c>
      <c r="B11" t="s">
        <v>9138</v>
      </c>
      <c r="C11" s="5">
        <v>2018011001144</v>
      </c>
      <c r="D11" s="5" t="s">
        <v>3277</v>
      </c>
      <c r="E11" t="s">
        <v>3264</v>
      </c>
      <c r="F11" s="67">
        <v>2202007</v>
      </c>
      <c r="G11" t="s">
        <v>3312</v>
      </c>
      <c r="H11" t="s">
        <v>9139</v>
      </c>
    </row>
    <row r="12" spans="1:8" x14ac:dyDescent="0.2">
      <c r="A12" s="11" t="s">
        <v>654</v>
      </c>
      <c r="B12" t="s">
        <v>9138</v>
      </c>
      <c r="C12" s="5">
        <v>2018011001144</v>
      </c>
      <c r="D12" s="5" t="s">
        <v>3277</v>
      </c>
      <c r="E12" t="s">
        <v>3264</v>
      </c>
      <c r="F12" s="67">
        <v>2202007</v>
      </c>
      <c r="G12" t="s">
        <v>641</v>
      </c>
      <c r="H12" t="s">
        <v>9139</v>
      </c>
    </row>
    <row r="13" spans="1:8" x14ac:dyDescent="0.2">
      <c r="A13" s="11" t="s">
        <v>654</v>
      </c>
      <c r="B13" t="s">
        <v>9138</v>
      </c>
      <c r="C13" s="5">
        <v>2018011001144</v>
      </c>
      <c r="D13" s="5" t="s">
        <v>3277</v>
      </c>
      <c r="E13" t="s">
        <v>3264</v>
      </c>
      <c r="F13" s="67">
        <v>2202007</v>
      </c>
      <c r="G13" t="s">
        <v>643</v>
      </c>
      <c r="H13" t="s">
        <v>9139</v>
      </c>
    </row>
    <row r="14" spans="1:8" x14ac:dyDescent="0.2">
      <c r="A14" s="11" t="s">
        <v>654</v>
      </c>
      <c r="B14" t="s">
        <v>9138</v>
      </c>
      <c r="C14" s="5">
        <v>2018011001144</v>
      </c>
      <c r="D14" s="5" t="s">
        <v>3277</v>
      </c>
      <c r="E14" t="s">
        <v>3264</v>
      </c>
      <c r="F14" s="67">
        <v>2202007</v>
      </c>
      <c r="G14" t="s">
        <v>628</v>
      </c>
      <c r="H14" t="s">
        <v>9139</v>
      </c>
    </row>
    <row r="15" spans="1:8" x14ac:dyDescent="0.2">
      <c r="A15" s="11" t="s">
        <v>654</v>
      </c>
      <c r="B15" t="s">
        <v>9138</v>
      </c>
      <c r="C15" s="5">
        <v>2018011001144</v>
      </c>
      <c r="D15" s="5" t="s">
        <v>3277</v>
      </c>
      <c r="E15" t="s">
        <v>3264</v>
      </c>
      <c r="F15" s="67">
        <v>2202007</v>
      </c>
      <c r="G15" t="s">
        <v>631</v>
      </c>
      <c r="H15" t="s">
        <v>9139</v>
      </c>
    </row>
    <row r="16" spans="1:8" x14ac:dyDescent="0.2">
      <c r="A16" s="11" t="s">
        <v>654</v>
      </c>
      <c r="B16" t="s">
        <v>9138</v>
      </c>
      <c r="C16" s="5">
        <v>2018011001144</v>
      </c>
      <c r="D16" s="5" t="s">
        <v>3277</v>
      </c>
      <c r="E16" t="s">
        <v>3264</v>
      </c>
      <c r="F16" s="67">
        <v>2202007</v>
      </c>
      <c r="G16" t="s">
        <v>3328</v>
      </c>
      <c r="H16" t="s">
        <v>9139</v>
      </c>
    </row>
    <row r="17" spans="1:8" x14ac:dyDescent="0.2">
      <c r="A17" s="11" t="s">
        <v>654</v>
      </c>
      <c r="B17" t="s">
        <v>9138</v>
      </c>
      <c r="C17" s="5">
        <v>2018011001144</v>
      </c>
      <c r="D17" s="5" t="s">
        <v>3277</v>
      </c>
      <c r="E17" t="s">
        <v>3264</v>
      </c>
      <c r="F17" s="67">
        <v>2202007</v>
      </c>
      <c r="G17" t="s">
        <v>627</v>
      </c>
      <c r="H17" t="s">
        <v>9139</v>
      </c>
    </row>
    <row r="18" spans="1:8" x14ac:dyDescent="0.2">
      <c r="A18" s="11" t="s">
        <v>654</v>
      </c>
      <c r="B18" t="s">
        <v>9138</v>
      </c>
      <c r="C18" s="5">
        <v>2018011001144</v>
      </c>
      <c r="D18" s="5" t="s">
        <v>3277</v>
      </c>
      <c r="E18" t="s">
        <v>3264</v>
      </c>
      <c r="F18" s="67">
        <v>2202007</v>
      </c>
      <c r="G18" t="s">
        <v>633</v>
      </c>
      <c r="H18" t="s">
        <v>9139</v>
      </c>
    </row>
    <row r="19" spans="1:8" x14ac:dyDescent="0.2">
      <c r="A19" s="11" t="s">
        <v>654</v>
      </c>
      <c r="B19" t="s">
        <v>9138</v>
      </c>
      <c r="C19" s="5">
        <v>2018011001144</v>
      </c>
      <c r="D19" s="5" t="s">
        <v>3277</v>
      </c>
      <c r="E19" t="s">
        <v>3264</v>
      </c>
      <c r="F19" s="67">
        <v>2202007</v>
      </c>
      <c r="G19" t="s">
        <v>3338</v>
      </c>
      <c r="H19" t="s">
        <v>9139</v>
      </c>
    </row>
    <row r="20" spans="1:8" x14ac:dyDescent="0.2">
      <c r="A20" s="11" t="s">
        <v>654</v>
      </c>
      <c r="B20" t="s">
        <v>9138</v>
      </c>
      <c r="C20" s="5">
        <v>2018011001144</v>
      </c>
      <c r="D20" s="5" t="s">
        <v>3277</v>
      </c>
      <c r="E20" t="s">
        <v>3264</v>
      </c>
      <c r="F20" s="67">
        <v>2202007</v>
      </c>
      <c r="G20" t="s">
        <v>638</v>
      </c>
      <c r="H20" t="s">
        <v>9139</v>
      </c>
    </row>
    <row r="21" spans="1:8" x14ac:dyDescent="0.2">
      <c r="A21" s="11" t="s">
        <v>654</v>
      </c>
      <c r="B21" t="s">
        <v>9138</v>
      </c>
      <c r="C21" s="5">
        <v>2018011001144</v>
      </c>
      <c r="D21" s="5" t="s">
        <v>3277</v>
      </c>
      <c r="E21" t="s">
        <v>3264</v>
      </c>
      <c r="F21" s="67">
        <v>2202007</v>
      </c>
      <c r="G21" t="s">
        <v>3343</v>
      </c>
      <c r="H21" t="s">
        <v>9139</v>
      </c>
    </row>
    <row r="22" spans="1:8" x14ac:dyDescent="0.2">
      <c r="A22" s="11" t="s">
        <v>654</v>
      </c>
      <c r="B22" t="s">
        <v>9138</v>
      </c>
      <c r="C22" s="5">
        <v>2018011001144</v>
      </c>
      <c r="D22" s="5" t="s">
        <v>3277</v>
      </c>
      <c r="E22" t="s">
        <v>3264</v>
      </c>
      <c r="F22" s="67">
        <v>2202007</v>
      </c>
      <c r="G22" t="s">
        <v>3345</v>
      </c>
      <c r="H22" t="s">
        <v>9139</v>
      </c>
    </row>
    <row r="23" spans="1:8" x14ac:dyDescent="0.2">
      <c r="A23" s="11" t="s">
        <v>654</v>
      </c>
      <c r="B23" t="s">
        <v>9138</v>
      </c>
      <c r="C23" s="5">
        <v>2018011001144</v>
      </c>
      <c r="D23" s="5" t="s">
        <v>3277</v>
      </c>
      <c r="E23" t="s">
        <v>3264</v>
      </c>
      <c r="F23" s="67">
        <v>2202007</v>
      </c>
      <c r="G23" t="s">
        <v>3349</v>
      </c>
      <c r="H23" t="s">
        <v>9139</v>
      </c>
    </row>
    <row r="24" spans="1:8" x14ac:dyDescent="0.2">
      <c r="A24" s="11" t="s">
        <v>654</v>
      </c>
      <c r="B24" t="s">
        <v>9138</v>
      </c>
      <c r="C24" s="5">
        <v>2018011001144</v>
      </c>
      <c r="D24" s="5" t="s">
        <v>3277</v>
      </c>
      <c r="E24" t="s">
        <v>3264</v>
      </c>
      <c r="F24" s="67">
        <v>2202007</v>
      </c>
      <c r="G24" t="s">
        <v>639</v>
      </c>
      <c r="H24" t="s">
        <v>9139</v>
      </c>
    </row>
    <row r="25" spans="1:8" x14ac:dyDescent="0.2">
      <c r="A25" s="11" t="s">
        <v>654</v>
      </c>
      <c r="B25" t="s">
        <v>9138</v>
      </c>
      <c r="C25" s="5">
        <v>2018011001144</v>
      </c>
      <c r="D25" s="5" t="s">
        <v>3277</v>
      </c>
      <c r="E25" t="s">
        <v>3264</v>
      </c>
      <c r="F25" s="67">
        <v>2202007</v>
      </c>
      <c r="G25" t="s">
        <v>3355</v>
      </c>
      <c r="H25" t="s">
        <v>9139</v>
      </c>
    </row>
    <row r="26" spans="1:8" x14ac:dyDescent="0.2">
      <c r="A26" s="11" t="s">
        <v>654</v>
      </c>
      <c r="B26" t="s">
        <v>9138</v>
      </c>
      <c r="C26" s="5">
        <v>2018011001144</v>
      </c>
      <c r="D26" s="5" t="s">
        <v>3277</v>
      </c>
      <c r="E26" t="s">
        <v>3194</v>
      </c>
      <c r="F26" s="67">
        <v>2202048</v>
      </c>
      <c r="G26" t="s">
        <v>650</v>
      </c>
      <c r="H26" t="s">
        <v>9139</v>
      </c>
    </row>
    <row r="27" spans="1:8" x14ac:dyDescent="0.2">
      <c r="A27" s="11" t="s">
        <v>654</v>
      </c>
      <c r="B27" t="s">
        <v>9138</v>
      </c>
      <c r="C27" s="5">
        <v>2018011001144</v>
      </c>
      <c r="D27" s="5" t="s">
        <v>3277</v>
      </c>
      <c r="E27" t="s">
        <v>3194</v>
      </c>
      <c r="F27" s="67">
        <v>2202048</v>
      </c>
      <c r="G27" t="s">
        <v>651</v>
      </c>
      <c r="H27" t="s">
        <v>9139</v>
      </c>
    </row>
    <row r="28" spans="1:8" x14ac:dyDescent="0.2">
      <c r="A28" s="11" t="s">
        <v>654</v>
      </c>
      <c r="B28" t="s">
        <v>9138</v>
      </c>
      <c r="C28" s="5">
        <v>2018011001144</v>
      </c>
      <c r="D28" s="5" t="s">
        <v>3277</v>
      </c>
      <c r="E28" t="s">
        <v>3151</v>
      </c>
      <c r="F28" s="67">
        <v>2202047</v>
      </c>
      <c r="G28" t="s">
        <v>653</v>
      </c>
      <c r="H28" t="s">
        <v>9139</v>
      </c>
    </row>
    <row r="29" spans="1:8" x14ac:dyDescent="0.2">
      <c r="A29" s="11" t="s">
        <v>654</v>
      </c>
      <c r="B29" t="s">
        <v>9138</v>
      </c>
      <c r="C29" s="5">
        <v>2018011001144</v>
      </c>
      <c r="D29" s="5" t="s">
        <v>3277</v>
      </c>
      <c r="E29" t="s">
        <v>656</v>
      </c>
      <c r="F29" s="67">
        <v>2202008</v>
      </c>
      <c r="G29" t="s">
        <v>639</v>
      </c>
      <c r="H29" t="s">
        <v>9139</v>
      </c>
    </row>
    <row r="30" spans="1:8" x14ac:dyDescent="0.2">
      <c r="A30" s="11" t="s">
        <v>654</v>
      </c>
      <c r="B30" t="s">
        <v>9138</v>
      </c>
      <c r="C30" s="5">
        <v>2018011001144</v>
      </c>
      <c r="D30" s="5" t="s">
        <v>3277</v>
      </c>
      <c r="E30" t="s">
        <v>656</v>
      </c>
      <c r="F30" s="67">
        <v>2202008</v>
      </c>
      <c r="G30" t="s">
        <v>681</v>
      </c>
      <c r="H30" t="s">
        <v>9139</v>
      </c>
    </row>
    <row r="31" spans="1:8" x14ac:dyDescent="0.2">
      <c r="A31" s="11" t="s">
        <v>654</v>
      </c>
      <c r="B31" t="s">
        <v>9138</v>
      </c>
      <c r="C31" s="5">
        <v>2018011001144</v>
      </c>
      <c r="D31" s="5" t="s">
        <v>3277</v>
      </c>
      <c r="E31" t="s">
        <v>656</v>
      </c>
      <c r="F31" s="67">
        <v>2202008</v>
      </c>
      <c r="G31" t="s">
        <v>3201</v>
      </c>
      <c r="H31" t="s">
        <v>9139</v>
      </c>
    </row>
    <row r="32" spans="1:8" x14ac:dyDescent="0.2">
      <c r="A32" s="11" t="s">
        <v>654</v>
      </c>
      <c r="B32" t="s">
        <v>9138</v>
      </c>
      <c r="C32" s="5">
        <v>2018011001144</v>
      </c>
      <c r="D32" s="5" t="s">
        <v>3277</v>
      </c>
      <c r="E32" t="s">
        <v>656</v>
      </c>
      <c r="F32" s="67">
        <v>2202008</v>
      </c>
      <c r="G32" t="s">
        <v>3237</v>
      </c>
      <c r="H32" t="s">
        <v>9139</v>
      </c>
    </row>
    <row r="33" spans="1:8" x14ac:dyDescent="0.2">
      <c r="A33" s="11" t="s">
        <v>654</v>
      </c>
      <c r="B33" t="s">
        <v>9138</v>
      </c>
      <c r="C33" s="5">
        <v>2018011001144</v>
      </c>
      <c r="D33" s="5" t="s">
        <v>3277</v>
      </c>
      <c r="E33" t="s">
        <v>656</v>
      </c>
      <c r="F33" s="67">
        <v>2202008</v>
      </c>
      <c r="G33" t="s">
        <v>669</v>
      </c>
      <c r="H33" t="s">
        <v>9139</v>
      </c>
    </row>
    <row r="34" spans="1:8" x14ac:dyDescent="0.2">
      <c r="A34" s="11" t="s">
        <v>654</v>
      </c>
      <c r="B34" t="s">
        <v>9138</v>
      </c>
      <c r="C34" s="5">
        <v>2018011001144</v>
      </c>
      <c r="D34" s="5" t="s">
        <v>3277</v>
      </c>
      <c r="E34" t="s">
        <v>656</v>
      </c>
      <c r="F34" s="67">
        <v>2202008</v>
      </c>
      <c r="G34" t="s">
        <v>671</v>
      </c>
      <c r="H34" t="s">
        <v>9139</v>
      </c>
    </row>
    <row r="35" spans="1:8" x14ac:dyDescent="0.2">
      <c r="A35" s="11" t="s">
        <v>654</v>
      </c>
      <c r="B35" t="s">
        <v>9138</v>
      </c>
      <c r="C35" s="5">
        <v>2018011001144</v>
      </c>
      <c r="D35" s="5" t="s">
        <v>3277</v>
      </c>
      <c r="E35" t="s">
        <v>656</v>
      </c>
      <c r="F35" s="67">
        <v>2202008</v>
      </c>
      <c r="G35" t="s">
        <v>3287</v>
      </c>
      <c r="H35" t="s">
        <v>9139</v>
      </c>
    </row>
    <row r="36" spans="1:8" x14ac:dyDescent="0.2">
      <c r="A36" s="11" t="s">
        <v>654</v>
      </c>
      <c r="B36" t="s">
        <v>9138</v>
      </c>
      <c r="C36" s="5">
        <v>2018011001144</v>
      </c>
      <c r="D36" s="5" t="s">
        <v>3277</v>
      </c>
      <c r="E36" t="s">
        <v>656</v>
      </c>
      <c r="F36" s="67">
        <v>2202008</v>
      </c>
      <c r="G36" t="s">
        <v>663</v>
      </c>
      <c r="H36" t="s">
        <v>9139</v>
      </c>
    </row>
    <row r="37" spans="1:8" x14ac:dyDescent="0.2">
      <c r="A37" s="11" t="s">
        <v>654</v>
      </c>
      <c r="B37" t="s">
        <v>9138</v>
      </c>
      <c r="C37" s="5">
        <v>2018011001144</v>
      </c>
      <c r="D37" s="5" t="s">
        <v>3277</v>
      </c>
      <c r="E37" t="s">
        <v>656</v>
      </c>
      <c r="F37" s="67">
        <v>2202008</v>
      </c>
      <c r="G37" t="s">
        <v>661</v>
      </c>
      <c r="H37" t="s">
        <v>9139</v>
      </c>
    </row>
    <row r="38" spans="1:8" x14ac:dyDescent="0.2">
      <c r="A38" s="11" t="s">
        <v>654</v>
      </c>
      <c r="B38" t="s">
        <v>9138</v>
      </c>
      <c r="C38" s="5">
        <v>2018011001144</v>
      </c>
      <c r="D38" s="5" t="s">
        <v>3277</v>
      </c>
      <c r="E38" t="s">
        <v>656</v>
      </c>
      <c r="F38" s="67">
        <v>2202008</v>
      </c>
      <c r="G38" t="s">
        <v>657</v>
      </c>
      <c r="H38" t="s">
        <v>9139</v>
      </c>
    </row>
    <row r="39" spans="1:8" x14ac:dyDescent="0.2">
      <c r="A39" s="11" t="s">
        <v>654</v>
      </c>
      <c r="B39" t="s">
        <v>9138</v>
      </c>
      <c r="C39" s="5">
        <v>2018011001144</v>
      </c>
      <c r="D39" s="5" t="s">
        <v>3277</v>
      </c>
      <c r="E39" t="s">
        <v>656</v>
      </c>
      <c r="F39" s="67">
        <v>2202008</v>
      </c>
      <c r="G39" t="s">
        <v>3317</v>
      </c>
      <c r="H39" t="s">
        <v>9139</v>
      </c>
    </row>
    <row r="40" spans="1:8" x14ac:dyDescent="0.2">
      <c r="A40" s="11" t="s">
        <v>654</v>
      </c>
      <c r="B40" t="s">
        <v>9138</v>
      </c>
      <c r="C40" s="5">
        <v>2018011001144</v>
      </c>
      <c r="D40" s="5" t="s">
        <v>3277</v>
      </c>
      <c r="E40" t="s">
        <v>656</v>
      </c>
      <c r="F40" s="67">
        <v>2202008</v>
      </c>
      <c r="G40" t="s">
        <v>672</v>
      </c>
      <c r="H40" t="s">
        <v>9139</v>
      </c>
    </row>
    <row r="41" spans="1:8" x14ac:dyDescent="0.2">
      <c r="A41" s="11" t="s">
        <v>654</v>
      </c>
      <c r="B41" t="s">
        <v>9138</v>
      </c>
      <c r="C41" s="5">
        <v>2018011001144</v>
      </c>
      <c r="D41" s="5" t="s">
        <v>3277</v>
      </c>
      <c r="E41" t="s">
        <v>656</v>
      </c>
      <c r="F41" s="67">
        <v>2202008</v>
      </c>
      <c r="G41" t="s">
        <v>674</v>
      </c>
      <c r="H41" t="s">
        <v>9139</v>
      </c>
    </row>
    <row r="42" spans="1:8" x14ac:dyDescent="0.2">
      <c r="A42" s="11" t="s">
        <v>654</v>
      </c>
      <c r="B42" t="s">
        <v>9138</v>
      </c>
      <c r="C42" s="5">
        <v>2018011001144</v>
      </c>
      <c r="D42" s="5" t="s">
        <v>3277</v>
      </c>
      <c r="E42" t="s">
        <v>656</v>
      </c>
      <c r="F42" s="67">
        <v>2202008</v>
      </c>
      <c r="G42" t="s">
        <v>665</v>
      </c>
      <c r="H42" t="s">
        <v>9139</v>
      </c>
    </row>
    <row r="43" spans="1:8" x14ac:dyDescent="0.2">
      <c r="A43" s="11" t="s">
        <v>654</v>
      </c>
      <c r="B43" t="s">
        <v>9138</v>
      </c>
      <c r="C43" s="5">
        <v>2018011001144</v>
      </c>
      <c r="D43" s="5" t="s">
        <v>3277</v>
      </c>
      <c r="E43" t="s">
        <v>656</v>
      </c>
      <c r="F43" s="67">
        <v>2202008</v>
      </c>
      <c r="G43" t="s">
        <v>3329</v>
      </c>
      <c r="H43" t="s">
        <v>9139</v>
      </c>
    </row>
    <row r="44" spans="1:8" x14ac:dyDescent="0.2">
      <c r="A44" s="11" t="s">
        <v>654</v>
      </c>
      <c r="B44" t="s">
        <v>9138</v>
      </c>
      <c r="C44" s="5">
        <v>2018011001144</v>
      </c>
      <c r="D44" s="5" t="s">
        <v>3277</v>
      </c>
      <c r="E44" t="s">
        <v>656</v>
      </c>
      <c r="F44" s="67">
        <v>2202008</v>
      </c>
      <c r="G44" t="s">
        <v>3305</v>
      </c>
      <c r="H44" t="s">
        <v>9139</v>
      </c>
    </row>
    <row r="45" spans="1:8" x14ac:dyDescent="0.2">
      <c r="A45" s="11" t="s">
        <v>654</v>
      </c>
      <c r="B45" t="s">
        <v>9138</v>
      </c>
      <c r="C45" s="5">
        <v>2018011001144</v>
      </c>
      <c r="D45" s="5" t="s">
        <v>3277</v>
      </c>
      <c r="E45" t="s">
        <v>656</v>
      </c>
      <c r="F45" s="67">
        <v>2202008</v>
      </c>
      <c r="G45" t="s">
        <v>679</v>
      </c>
      <c r="H45" t="s">
        <v>9139</v>
      </c>
    </row>
    <row r="46" spans="1:8" x14ac:dyDescent="0.2">
      <c r="A46" s="11" t="s">
        <v>654</v>
      </c>
      <c r="B46" t="s">
        <v>9138</v>
      </c>
      <c r="C46" s="5">
        <v>2018011001144</v>
      </c>
      <c r="D46" s="5" t="s">
        <v>3277</v>
      </c>
      <c r="E46" t="s">
        <v>656</v>
      </c>
      <c r="F46" s="67">
        <v>2202008</v>
      </c>
      <c r="G46" t="s">
        <v>667</v>
      </c>
      <c r="H46" t="s">
        <v>9139</v>
      </c>
    </row>
    <row r="47" spans="1:8" x14ac:dyDescent="0.2">
      <c r="A47" s="11" t="s">
        <v>654</v>
      </c>
      <c r="B47" t="s">
        <v>9138</v>
      </c>
      <c r="C47" s="5">
        <v>2018011001144</v>
      </c>
      <c r="D47" s="5" t="s">
        <v>3277</v>
      </c>
      <c r="E47" t="s">
        <v>656</v>
      </c>
      <c r="F47" s="67">
        <v>2202008</v>
      </c>
      <c r="G47" t="s">
        <v>3340</v>
      </c>
      <c r="H47" t="s">
        <v>9139</v>
      </c>
    </row>
    <row r="48" spans="1:8" x14ac:dyDescent="0.2">
      <c r="A48" s="11" t="s">
        <v>654</v>
      </c>
      <c r="B48" t="s">
        <v>9138</v>
      </c>
      <c r="C48" s="5">
        <v>2018011001144</v>
      </c>
      <c r="D48" s="5" t="s">
        <v>3277</v>
      </c>
      <c r="E48" t="s">
        <v>656</v>
      </c>
      <c r="F48" s="67">
        <v>2202008</v>
      </c>
      <c r="G48" t="s">
        <v>675</v>
      </c>
      <c r="H48" t="s">
        <v>9139</v>
      </c>
    </row>
    <row r="49" spans="1:8" x14ac:dyDescent="0.2">
      <c r="A49" s="11" t="s">
        <v>654</v>
      </c>
      <c r="B49" t="s">
        <v>9138</v>
      </c>
      <c r="C49" s="5">
        <v>2018011001144</v>
      </c>
      <c r="D49" s="5" t="s">
        <v>3277</v>
      </c>
      <c r="E49" t="s">
        <v>656</v>
      </c>
      <c r="F49" s="67">
        <v>2202008</v>
      </c>
      <c r="G49" t="s">
        <v>3346</v>
      </c>
      <c r="H49" t="s">
        <v>9139</v>
      </c>
    </row>
    <row r="50" spans="1:8" x14ac:dyDescent="0.2">
      <c r="A50" s="11" t="s">
        <v>654</v>
      </c>
      <c r="B50" t="s">
        <v>9138</v>
      </c>
      <c r="C50" s="5">
        <v>2018011001144</v>
      </c>
      <c r="D50" s="5" t="s">
        <v>3277</v>
      </c>
      <c r="E50" t="s">
        <v>656</v>
      </c>
      <c r="F50" s="67">
        <v>2202008</v>
      </c>
      <c r="G50" t="s">
        <v>3350</v>
      </c>
      <c r="H50" t="s">
        <v>9139</v>
      </c>
    </row>
    <row r="51" spans="1:8" x14ac:dyDescent="0.2">
      <c r="A51" s="11" t="s">
        <v>654</v>
      </c>
      <c r="B51" t="s">
        <v>9138</v>
      </c>
      <c r="C51" s="5">
        <v>2018011001144</v>
      </c>
      <c r="D51" s="5" t="s">
        <v>3277</v>
      </c>
      <c r="E51" t="s">
        <v>656</v>
      </c>
      <c r="F51" s="67">
        <v>2202008</v>
      </c>
      <c r="G51" t="s">
        <v>3326</v>
      </c>
      <c r="H51" t="s">
        <v>9139</v>
      </c>
    </row>
    <row r="52" spans="1:8" x14ac:dyDescent="0.2">
      <c r="A52" s="11" t="s">
        <v>654</v>
      </c>
      <c r="B52" t="s">
        <v>9138</v>
      </c>
      <c r="C52" s="5">
        <v>2018011001144</v>
      </c>
      <c r="D52" s="5" t="s">
        <v>3277</v>
      </c>
      <c r="E52" t="s">
        <v>656</v>
      </c>
      <c r="F52" s="67">
        <v>2202008</v>
      </c>
      <c r="G52" t="s">
        <v>676</v>
      </c>
      <c r="H52" t="s">
        <v>9139</v>
      </c>
    </row>
    <row r="53" spans="1:8" x14ac:dyDescent="0.2">
      <c r="A53" s="11" t="s">
        <v>9140</v>
      </c>
      <c r="B53" t="s">
        <v>9141</v>
      </c>
      <c r="C53" s="5">
        <v>202400000000081</v>
      </c>
      <c r="D53" s="5" t="s">
        <v>3218</v>
      </c>
      <c r="E53" t="s">
        <v>3106</v>
      </c>
      <c r="F53" s="67">
        <v>2201004</v>
      </c>
      <c r="G53" t="s">
        <v>3122</v>
      </c>
      <c r="H53" t="s">
        <v>9142</v>
      </c>
    </row>
    <row r="54" spans="1:8" x14ac:dyDescent="0.2">
      <c r="A54" s="11" t="s">
        <v>9140</v>
      </c>
      <c r="B54" t="s">
        <v>9141</v>
      </c>
      <c r="C54" s="5">
        <v>202400000000081</v>
      </c>
      <c r="D54" s="5" t="s">
        <v>3218</v>
      </c>
      <c r="E54" t="s">
        <v>3106</v>
      </c>
      <c r="F54" s="67">
        <v>2201004</v>
      </c>
      <c r="G54" t="s">
        <v>3158</v>
      </c>
      <c r="H54" t="s">
        <v>9142</v>
      </c>
    </row>
    <row r="55" spans="1:8" x14ac:dyDescent="0.2">
      <c r="A55" s="11" t="s">
        <v>9140</v>
      </c>
      <c r="B55" t="s">
        <v>9141</v>
      </c>
      <c r="C55" s="5">
        <v>202400000000081</v>
      </c>
      <c r="D55" s="5" t="s">
        <v>3218</v>
      </c>
      <c r="E55" t="s">
        <v>170</v>
      </c>
      <c r="F55" s="67">
        <v>2201048</v>
      </c>
      <c r="G55" t="s">
        <v>3124</v>
      </c>
      <c r="H55" t="s">
        <v>9142</v>
      </c>
    </row>
    <row r="56" spans="1:8" x14ac:dyDescent="0.2">
      <c r="A56" s="11" t="s">
        <v>9140</v>
      </c>
      <c r="B56" t="s">
        <v>9141</v>
      </c>
      <c r="C56" s="5">
        <v>202400000000081</v>
      </c>
      <c r="D56" s="5" t="s">
        <v>3218</v>
      </c>
      <c r="E56" t="s">
        <v>170</v>
      </c>
      <c r="F56" s="67">
        <v>2201048</v>
      </c>
      <c r="G56" t="s">
        <v>171</v>
      </c>
      <c r="H56" t="s">
        <v>9142</v>
      </c>
    </row>
    <row r="57" spans="1:8" x14ac:dyDescent="0.2">
      <c r="A57" s="11" t="s">
        <v>9140</v>
      </c>
      <c r="B57" t="s">
        <v>9141</v>
      </c>
      <c r="C57" s="5">
        <v>202400000000081</v>
      </c>
      <c r="D57" s="5" t="s">
        <v>3218</v>
      </c>
      <c r="E57" t="s">
        <v>131</v>
      </c>
      <c r="F57" s="67">
        <v>2201051</v>
      </c>
      <c r="G57" t="s">
        <v>132</v>
      </c>
      <c r="H57" t="s">
        <v>9142</v>
      </c>
    </row>
    <row r="58" spans="1:8" x14ac:dyDescent="0.2">
      <c r="A58" s="11" t="s">
        <v>9140</v>
      </c>
      <c r="B58" t="s">
        <v>9141</v>
      </c>
      <c r="C58" s="5">
        <v>202400000000081</v>
      </c>
      <c r="D58" s="5" t="s">
        <v>3218</v>
      </c>
      <c r="E58" t="s">
        <v>131</v>
      </c>
      <c r="F58" s="67">
        <v>2201051</v>
      </c>
      <c r="G58" t="s">
        <v>141</v>
      </c>
      <c r="H58" t="s">
        <v>9142</v>
      </c>
    </row>
    <row r="59" spans="1:8" x14ac:dyDescent="0.2">
      <c r="A59" s="11" t="s">
        <v>9140</v>
      </c>
      <c r="B59" t="s">
        <v>9141</v>
      </c>
      <c r="C59" s="5">
        <v>202400000000081</v>
      </c>
      <c r="D59" s="5" t="s">
        <v>3218</v>
      </c>
      <c r="E59" t="s">
        <v>131</v>
      </c>
      <c r="F59" s="67">
        <v>2201051</v>
      </c>
      <c r="G59" t="s">
        <v>3204</v>
      </c>
      <c r="H59" t="s">
        <v>9142</v>
      </c>
    </row>
    <row r="60" spans="1:8" x14ac:dyDescent="0.2">
      <c r="A60" s="11" t="s">
        <v>9140</v>
      </c>
      <c r="B60" t="s">
        <v>9141</v>
      </c>
      <c r="C60" s="5">
        <v>202400000000081</v>
      </c>
      <c r="D60" s="5" t="s">
        <v>3218</v>
      </c>
      <c r="E60" t="s">
        <v>123</v>
      </c>
      <c r="F60" s="67">
        <v>2201052</v>
      </c>
      <c r="G60" t="s">
        <v>3160</v>
      </c>
      <c r="H60" t="s">
        <v>9142</v>
      </c>
    </row>
    <row r="61" spans="1:8" x14ac:dyDescent="0.2">
      <c r="A61" s="11" t="s">
        <v>9140</v>
      </c>
      <c r="B61" t="s">
        <v>9141</v>
      </c>
      <c r="C61" s="5">
        <v>202400000000081</v>
      </c>
      <c r="D61" s="5" t="s">
        <v>3218</v>
      </c>
      <c r="E61" t="s">
        <v>123</v>
      </c>
      <c r="F61" s="67">
        <v>2201052</v>
      </c>
      <c r="G61" t="s">
        <v>149</v>
      </c>
      <c r="H61" t="s">
        <v>9142</v>
      </c>
    </row>
    <row r="62" spans="1:8" x14ac:dyDescent="0.2">
      <c r="A62" s="11" t="s">
        <v>9140</v>
      </c>
      <c r="B62" t="s">
        <v>9141</v>
      </c>
      <c r="C62" s="5">
        <v>202400000000081</v>
      </c>
      <c r="D62" s="5" t="s">
        <v>3218</v>
      </c>
      <c r="E62" t="s">
        <v>9143</v>
      </c>
      <c r="F62" s="67">
        <v>2201069</v>
      </c>
      <c r="G62" t="s">
        <v>166</v>
      </c>
      <c r="H62" t="s">
        <v>9142</v>
      </c>
    </row>
    <row r="63" spans="1:8" x14ac:dyDescent="0.2">
      <c r="A63" s="11" t="s">
        <v>9140</v>
      </c>
      <c r="B63" t="s">
        <v>9141</v>
      </c>
      <c r="C63" s="5">
        <v>202400000000081</v>
      </c>
      <c r="D63" s="5" t="s">
        <v>3218</v>
      </c>
      <c r="E63" t="s">
        <v>9143</v>
      </c>
      <c r="F63" s="67">
        <v>2201069</v>
      </c>
      <c r="G63" t="s">
        <v>3123</v>
      </c>
      <c r="H63" t="s">
        <v>9142</v>
      </c>
    </row>
    <row r="64" spans="1:8" x14ac:dyDescent="0.2">
      <c r="A64" s="11" t="s">
        <v>9140</v>
      </c>
      <c r="B64" t="s">
        <v>9141</v>
      </c>
      <c r="C64" s="5">
        <v>202400000000081</v>
      </c>
      <c r="D64" s="5" t="s">
        <v>3218</v>
      </c>
      <c r="E64" t="s">
        <v>9144</v>
      </c>
      <c r="F64" s="67">
        <v>2201089</v>
      </c>
      <c r="G64" t="s">
        <v>89</v>
      </c>
      <c r="H64" t="s">
        <v>9142</v>
      </c>
    </row>
    <row r="65" spans="1:8" x14ac:dyDescent="0.2">
      <c r="A65" s="11" t="s">
        <v>9140</v>
      </c>
      <c r="B65" t="s">
        <v>9141</v>
      </c>
      <c r="C65" s="5">
        <v>202400000000081</v>
      </c>
      <c r="D65" s="5" t="s">
        <v>3218</v>
      </c>
      <c r="E65" t="s">
        <v>9144</v>
      </c>
      <c r="F65" s="67">
        <v>2201089</v>
      </c>
      <c r="G65" t="s">
        <v>3202</v>
      </c>
      <c r="H65" t="s">
        <v>9142</v>
      </c>
    </row>
    <row r="66" spans="1:8" x14ac:dyDescent="0.2">
      <c r="A66" s="11" t="s">
        <v>3034</v>
      </c>
      <c r="B66" t="s">
        <v>9145</v>
      </c>
      <c r="C66" s="5">
        <v>202400000000164</v>
      </c>
      <c r="D66" s="5" t="s">
        <v>3315</v>
      </c>
      <c r="E66" t="s">
        <v>957</v>
      </c>
      <c r="F66" s="67">
        <v>2299052</v>
      </c>
      <c r="G66" t="s">
        <v>3127</v>
      </c>
      <c r="H66" t="s">
        <v>9146</v>
      </c>
    </row>
    <row r="67" spans="1:8" x14ac:dyDescent="0.2">
      <c r="A67" s="11" t="s">
        <v>3034</v>
      </c>
      <c r="B67" t="s">
        <v>9145</v>
      </c>
      <c r="C67" s="5">
        <v>202400000000164</v>
      </c>
      <c r="D67" s="5" t="s">
        <v>3315</v>
      </c>
      <c r="E67" t="s">
        <v>957</v>
      </c>
      <c r="F67" s="67">
        <v>2299052</v>
      </c>
      <c r="G67" t="s">
        <v>3166</v>
      </c>
      <c r="H67" t="s">
        <v>9146</v>
      </c>
    </row>
    <row r="68" spans="1:8" x14ac:dyDescent="0.2">
      <c r="A68" s="11" t="s">
        <v>3034</v>
      </c>
      <c r="B68" t="s">
        <v>9145</v>
      </c>
      <c r="C68" s="5">
        <v>202400000000164</v>
      </c>
      <c r="D68" s="5" t="s">
        <v>3315</v>
      </c>
      <c r="E68" t="s">
        <v>957</v>
      </c>
      <c r="F68" s="67">
        <v>2299052</v>
      </c>
      <c r="G68" t="s">
        <v>3206</v>
      </c>
      <c r="H68" t="s">
        <v>9146</v>
      </c>
    </row>
    <row r="69" spans="1:8" x14ac:dyDescent="0.2">
      <c r="A69" s="11" t="s">
        <v>3034</v>
      </c>
      <c r="B69" t="s">
        <v>9145</v>
      </c>
      <c r="C69" s="5">
        <v>202400000000164</v>
      </c>
      <c r="D69" s="5" t="s">
        <v>3315</v>
      </c>
      <c r="E69" t="s">
        <v>957</v>
      </c>
      <c r="F69" s="67">
        <v>2299052</v>
      </c>
      <c r="G69" t="s">
        <v>3238</v>
      </c>
      <c r="H69" t="s">
        <v>9146</v>
      </c>
    </row>
    <row r="70" spans="1:8" x14ac:dyDescent="0.2">
      <c r="A70" s="11" t="s">
        <v>3034</v>
      </c>
      <c r="B70" t="s">
        <v>9145</v>
      </c>
      <c r="C70" s="5">
        <v>202400000000164</v>
      </c>
      <c r="D70" s="5" t="s">
        <v>3315</v>
      </c>
      <c r="E70" t="s">
        <v>1118</v>
      </c>
      <c r="F70" s="67">
        <v>2299054</v>
      </c>
      <c r="G70" t="s">
        <v>3116</v>
      </c>
      <c r="H70" t="s">
        <v>9146</v>
      </c>
    </row>
    <row r="71" spans="1:8" x14ac:dyDescent="0.2">
      <c r="A71" s="11" t="s">
        <v>3034</v>
      </c>
      <c r="B71" t="s">
        <v>9145</v>
      </c>
      <c r="C71" s="5">
        <v>202400000000164</v>
      </c>
      <c r="D71" s="5" t="s">
        <v>3315</v>
      </c>
      <c r="E71" t="s">
        <v>1118</v>
      </c>
      <c r="F71" s="67">
        <v>2299054</v>
      </c>
      <c r="G71" t="s">
        <v>3167</v>
      </c>
      <c r="H71" t="s">
        <v>9146</v>
      </c>
    </row>
    <row r="72" spans="1:8" x14ac:dyDescent="0.2">
      <c r="A72" s="11" t="s">
        <v>3034</v>
      </c>
      <c r="B72" t="s">
        <v>9145</v>
      </c>
      <c r="C72" s="5">
        <v>202400000000164</v>
      </c>
      <c r="D72" s="5" t="s">
        <v>3315</v>
      </c>
      <c r="E72" t="s">
        <v>976</v>
      </c>
      <c r="F72" s="67">
        <v>2299060</v>
      </c>
      <c r="G72" t="s">
        <v>1052</v>
      </c>
      <c r="H72" t="s">
        <v>9146</v>
      </c>
    </row>
    <row r="73" spans="1:8" x14ac:dyDescent="0.2">
      <c r="A73" s="11" t="s">
        <v>3034</v>
      </c>
      <c r="B73" t="s">
        <v>9145</v>
      </c>
      <c r="C73" s="5">
        <v>202400000000164</v>
      </c>
      <c r="D73" s="5" t="s">
        <v>3315</v>
      </c>
      <c r="E73" t="s">
        <v>976</v>
      </c>
      <c r="F73" s="67">
        <v>2299060</v>
      </c>
      <c r="G73" t="s">
        <v>986</v>
      </c>
      <c r="H73" t="s">
        <v>9146</v>
      </c>
    </row>
    <row r="74" spans="1:8" x14ac:dyDescent="0.2">
      <c r="A74" s="11" t="s">
        <v>3034</v>
      </c>
      <c r="B74" t="s">
        <v>9145</v>
      </c>
      <c r="C74" s="5">
        <v>202400000000164</v>
      </c>
      <c r="D74" s="5" t="s">
        <v>3315</v>
      </c>
      <c r="E74" t="s">
        <v>976</v>
      </c>
      <c r="F74" s="67">
        <v>2299060</v>
      </c>
      <c r="G74" t="s">
        <v>1071</v>
      </c>
      <c r="H74" t="s">
        <v>9146</v>
      </c>
    </row>
    <row r="75" spans="1:8" x14ac:dyDescent="0.2">
      <c r="A75" s="11" t="s">
        <v>3034</v>
      </c>
      <c r="B75" t="s">
        <v>9145</v>
      </c>
      <c r="C75" s="5">
        <v>202400000000164</v>
      </c>
      <c r="D75" s="5" t="s">
        <v>3315</v>
      </c>
      <c r="E75" t="s">
        <v>976</v>
      </c>
      <c r="F75" s="67">
        <v>2299060</v>
      </c>
      <c r="G75" t="s">
        <v>3207</v>
      </c>
      <c r="H75" t="s">
        <v>9146</v>
      </c>
    </row>
    <row r="76" spans="1:8" x14ac:dyDescent="0.2">
      <c r="A76" s="11" t="s">
        <v>3034</v>
      </c>
      <c r="B76" t="s">
        <v>9145</v>
      </c>
      <c r="C76" s="5">
        <v>202400000000164</v>
      </c>
      <c r="D76" s="5" t="s">
        <v>3315</v>
      </c>
      <c r="E76" t="s">
        <v>976</v>
      </c>
      <c r="F76" s="67">
        <v>2299060</v>
      </c>
      <c r="G76" t="s">
        <v>1096</v>
      </c>
      <c r="H76" t="s">
        <v>9146</v>
      </c>
    </row>
    <row r="77" spans="1:8" x14ac:dyDescent="0.2">
      <c r="A77" s="11" t="s">
        <v>3034</v>
      </c>
      <c r="B77" t="s">
        <v>9145</v>
      </c>
      <c r="C77" s="5">
        <v>202400000000164</v>
      </c>
      <c r="D77" s="5" t="s">
        <v>3315</v>
      </c>
      <c r="E77" t="s">
        <v>976</v>
      </c>
      <c r="F77" s="67">
        <v>2299060</v>
      </c>
      <c r="G77" t="s">
        <v>1063</v>
      </c>
      <c r="H77" t="s">
        <v>9146</v>
      </c>
    </row>
    <row r="78" spans="1:8" x14ac:dyDescent="0.2">
      <c r="A78" s="11" t="s">
        <v>3034</v>
      </c>
      <c r="B78" t="s">
        <v>9145</v>
      </c>
      <c r="C78" s="5">
        <v>202400000000164</v>
      </c>
      <c r="D78" s="5" t="s">
        <v>3315</v>
      </c>
      <c r="E78" t="s">
        <v>976</v>
      </c>
      <c r="F78" s="67">
        <v>2299060</v>
      </c>
      <c r="G78" t="s">
        <v>1079</v>
      </c>
      <c r="H78" t="s">
        <v>9146</v>
      </c>
    </row>
    <row r="79" spans="1:8" x14ac:dyDescent="0.2">
      <c r="A79" s="11" t="s">
        <v>3034</v>
      </c>
      <c r="B79" t="s">
        <v>9145</v>
      </c>
      <c r="C79" s="5">
        <v>202400000000164</v>
      </c>
      <c r="D79" s="5" t="s">
        <v>3315</v>
      </c>
      <c r="E79" t="s">
        <v>976</v>
      </c>
      <c r="F79" s="67">
        <v>2299060</v>
      </c>
      <c r="G79" t="s">
        <v>3256</v>
      </c>
      <c r="H79" t="s">
        <v>9146</v>
      </c>
    </row>
    <row r="80" spans="1:8" x14ac:dyDescent="0.2">
      <c r="A80" s="11" t="s">
        <v>3034</v>
      </c>
      <c r="B80" t="s">
        <v>9145</v>
      </c>
      <c r="C80" s="5">
        <v>202400000000164</v>
      </c>
      <c r="D80" s="5" t="s">
        <v>3315</v>
      </c>
      <c r="E80" t="s">
        <v>992</v>
      </c>
      <c r="F80" s="67">
        <v>2299062</v>
      </c>
      <c r="G80" t="s">
        <v>823</v>
      </c>
      <c r="H80" t="s">
        <v>9146</v>
      </c>
    </row>
    <row r="81" spans="1:8" x14ac:dyDescent="0.2">
      <c r="A81" s="11" t="s">
        <v>3034</v>
      </c>
      <c r="B81" t="s">
        <v>9145</v>
      </c>
      <c r="C81" s="5">
        <v>202400000000164</v>
      </c>
      <c r="D81" s="5" t="s">
        <v>3315</v>
      </c>
      <c r="E81" t="s">
        <v>992</v>
      </c>
      <c r="F81" s="67">
        <v>2299062</v>
      </c>
      <c r="G81" t="s">
        <v>3168</v>
      </c>
      <c r="H81" t="s">
        <v>9146</v>
      </c>
    </row>
    <row r="82" spans="1:8" x14ac:dyDescent="0.2">
      <c r="A82" s="11" t="s">
        <v>3034</v>
      </c>
      <c r="B82" t="s">
        <v>9145</v>
      </c>
      <c r="C82" s="5">
        <v>202400000000164</v>
      </c>
      <c r="D82" s="5" t="s">
        <v>3315</v>
      </c>
      <c r="E82" t="s">
        <v>992</v>
      </c>
      <c r="F82" s="67">
        <v>2299062</v>
      </c>
      <c r="G82" t="s">
        <v>3208</v>
      </c>
      <c r="H82" t="s">
        <v>9146</v>
      </c>
    </row>
    <row r="83" spans="1:8" x14ac:dyDescent="0.2">
      <c r="A83" s="11" t="s">
        <v>3034</v>
      </c>
      <c r="B83" t="s">
        <v>9145</v>
      </c>
      <c r="C83" s="5">
        <v>202400000000164</v>
      </c>
      <c r="D83" s="5" t="s">
        <v>3315</v>
      </c>
      <c r="E83" t="s">
        <v>1131</v>
      </c>
      <c r="F83" s="67">
        <v>2299063</v>
      </c>
      <c r="G83" t="s">
        <v>822</v>
      </c>
      <c r="H83" t="s">
        <v>9146</v>
      </c>
    </row>
    <row r="84" spans="1:8" x14ac:dyDescent="0.2">
      <c r="A84" s="11" t="s">
        <v>3034</v>
      </c>
      <c r="B84" t="s">
        <v>9145</v>
      </c>
      <c r="C84" s="5">
        <v>202400000000164</v>
      </c>
      <c r="D84" s="5" t="s">
        <v>3315</v>
      </c>
      <c r="E84" t="s">
        <v>1131</v>
      </c>
      <c r="F84" s="67">
        <v>2299063</v>
      </c>
      <c r="G84" t="s">
        <v>3169</v>
      </c>
      <c r="H84" t="s">
        <v>9146</v>
      </c>
    </row>
    <row r="85" spans="1:8" x14ac:dyDescent="0.2">
      <c r="A85" s="11" t="s">
        <v>3034</v>
      </c>
      <c r="B85" t="s">
        <v>9145</v>
      </c>
      <c r="C85" s="5">
        <v>202400000000164</v>
      </c>
      <c r="D85" s="5" t="s">
        <v>3315</v>
      </c>
      <c r="E85" t="s">
        <v>1131</v>
      </c>
      <c r="F85" s="67">
        <v>2299063</v>
      </c>
      <c r="G85" t="s">
        <v>823</v>
      </c>
      <c r="H85" t="s">
        <v>9146</v>
      </c>
    </row>
    <row r="86" spans="1:8" x14ac:dyDescent="0.2">
      <c r="A86" s="11" t="s">
        <v>3034</v>
      </c>
      <c r="B86" t="s">
        <v>9145</v>
      </c>
      <c r="C86" s="5">
        <v>202400000000164</v>
      </c>
      <c r="D86" s="5" t="s">
        <v>3315</v>
      </c>
      <c r="E86" t="s">
        <v>1131</v>
      </c>
      <c r="F86" s="67">
        <v>2299063</v>
      </c>
      <c r="G86" t="s">
        <v>3164</v>
      </c>
      <c r="H86" t="s">
        <v>9146</v>
      </c>
    </row>
    <row r="87" spans="1:8" x14ac:dyDescent="0.2">
      <c r="A87" s="11" t="s">
        <v>3034</v>
      </c>
      <c r="B87" t="s">
        <v>9145</v>
      </c>
      <c r="C87" s="5">
        <v>202400000000164</v>
      </c>
      <c r="D87" s="5" t="s">
        <v>3315</v>
      </c>
      <c r="E87" t="s">
        <v>9144</v>
      </c>
      <c r="F87" s="67">
        <v>2299072</v>
      </c>
      <c r="G87" t="s">
        <v>3126</v>
      </c>
      <c r="H87" t="s">
        <v>9146</v>
      </c>
    </row>
    <row r="88" spans="1:8" x14ac:dyDescent="0.2">
      <c r="A88" s="11" t="s">
        <v>3034</v>
      </c>
      <c r="B88" t="s">
        <v>9145</v>
      </c>
      <c r="C88" s="5">
        <v>202400000000164</v>
      </c>
      <c r="D88" s="5" t="s">
        <v>3315</v>
      </c>
      <c r="E88" t="s">
        <v>9144</v>
      </c>
      <c r="F88" s="67">
        <v>2299072</v>
      </c>
      <c r="G88" t="s">
        <v>3165</v>
      </c>
      <c r="H88" t="s">
        <v>9146</v>
      </c>
    </row>
    <row r="89" spans="1:8" x14ac:dyDescent="0.2">
      <c r="A89" s="11" t="s">
        <v>9147</v>
      </c>
      <c r="B89" t="s">
        <v>9148</v>
      </c>
      <c r="C89" s="5">
        <v>202300000000091</v>
      </c>
      <c r="D89" t="s">
        <v>3301</v>
      </c>
      <c r="E89" t="s">
        <v>684</v>
      </c>
      <c r="F89" s="67">
        <v>2202030</v>
      </c>
      <c r="G89" t="s">
        <v>3175</v>
      </c>
      <c r="H89" t="s">
        <v>9149</v>
      </c>
    </row>
    <row r="90" spans="1:8" x14ac:dyDescent="0.2">
      <c r="A90" s="11" t="s">
        <v>9147</v>
      </c>
      <c r="B90" t="s">
        <v>9148</v>
      </c>
      <c r="C90" s="5">
        <v>202300000000091</v>
      </c>
      <c r="D90" t="s">
        <v>3301</v>
      </c>
      <c r="E90" t="s">
        <v>684</v>
      </c>
      <c r="F90" s="67">
        <v>2202030</v>
      </c>
      <c r="G90" t="s">
        <v>685</v>
      </c>
      <c r="H90" t="s">
        <v>9149</v>
      </c>
    </row>
    <row r="91" spans="1:8" x14ac:dyDescent="0.2">
      <c r="A91" s="11" t="s">
        <v>9147</v>
      </c>
      <c r="B91" t="s">
        <v>9148</v>
      </c>
      <c r="C91" s="5">
        <v>202300000000091</v>
      </c>
      <c r="D91" t="s">
        <v>3301</v>
      </c>
      <c r="E91" t="s">
        <v>684</v>
      </c>
      <c r="F91" s="67">
        <v>2202030</v>
      </c>
      <c r="G91" t="s">
        <v>687</v>
      </c>
      <c r="H91" t="s">
        <v>9149</v>
      </c>
    </row>
    <row r="92" spans="1:8" x14ac:dyDescent="0.2">
      <c r="A92" s="11" t="s">
        <v>9147</v>
      </c>
      <c r="B92" t="s">
        <v>9148</v>
      </c>
      <c r="C92" s="5">
        <v>202300000000091</v>
      </c>
      <c r="D92" t="s">
        <v>3301</v>
      </c>
      <c r="E92" t="s">
        <v>9150</v>
      </c>
      <c r="F92" s="67">
        <v>2202059</v>
      </c>
      <c r="G92" t="s">
        <v>3133</v>
      </c>
      <c r="H92" t="s">
        <v>9149</v>
      </c>
    </row>
    <row r="93" spans="1:8" x14ac:dyDescent="0.2">
      <c r="A93" s="11" t="s">
        <v>9147</v>
      </c>
      <c r="B93" t="s">
        <v>9148</v>
      </c>
      <c r="C93" s="5">
        <v>202300000000091</v>
      </c>
      <c r="D93" t="s">
        <v>3301</v>
      </c>
      <c r="E93" t="s">
        <v>9150</v>
      </c>
      <c r="F93" s="67">
        <v>2202059</v>
      </c>
      <c r="G93" t="s">
        <v>3176</v>
      </c>
      <c r="H93" t="s">
        <v>9149</v>
      </c>
    </row>
    <row r="94" spans="1:8" x14ac:dyDescent="0.2">
      <c r="A94" s="11" t="s">
        <v>9147</v>
      </c>
      <c r="B94" t="s">
        <v>9148</v>
      </c>
      <c r="C94" s="5">
        <v>202300000000091</v>
      </c>
      <c r="D94" t="s">
        <v>3301</v>
      </c>
      <c r="E94" t="s">
        <v>9150</v>
      </c>
      <c r="F94" s="67">
        <v>2202059</v>
      </c>
      <c r="G94" t="s">
        <v>3212</v>
      </c>
      <c r="H94" t="s">
        <v>9149</v>
      </c>
    </row>
    <row r="95" spans="1:8" x14ac:dyDescent="0.2">
      <c r="A95" s="11" t="s">
        <v>9147</v>
      </c>
      <c r="B95" t="s">
        <v>9148</v>
      </c>
      <c r="C95" s="5">
        <v>202300000000091</v>
      </c>
      <c r="D95" t="s">
        <v>3301</v>
      </c>
      <c r="E95" t="s">
        <v>9150</v>
      </c>
      <c r="F95" s="67">
        <v>2202059</v>
      </c>
      <c r="G95" t="s">
        <v>3239</v>
      </c>
      <c r="H95" t="s">
        <v>9149</v>
      </c>
    </row>
    <row r="96" spans="1:8" x14ac:dyDescent="0.2">
      <c r="A96" s="11" t="s">
        <v>9147</v>
      </c>
      <c r="B96" t="s">
        <v>9148</v>
      </c>
      <c r="C96" s="5">
        <v>202300000000091</v>
      </c>
      <c r="D96" t="s">
        <v>3301</v>
      </c>
      <c r="E96" t="s">
        <v>9150</v>
      </c>
      <c r="F96" s="67">
        <v>2202059</v>
      </c>
      <c r="G96" t="s">
        <v>3257</v>
      </c>
      <c r="H96" t="s">
        <v>9149</v>
      </c>
    </row>
    <row r="97" spans="1:8" x14ac:dyDescent="0.2">
      <c r="A97" s="11" t="s">
        <v>9147</v>
      </c>
      <c r="B97" t="s">
        <v>9148</v>
      </c>
      <c r="C97" s="5">
        <v>202300000000091</v>
      </c>
      <c r="D97" t="s">
        <v>3301</v>
      </c>
      <c r="E97" t="s">
        <v>9150</v>
      </c>
      <c r="F97" s="67">
        <v>2202059</v>
      </c>
      <c r="G97" t="s">
        <v>9151</v>
      </c>
      <c r="H97" t="s">
        <v>9149</v>
      </c>
    </row>
    <row r="98" spans="1:8" x14ac:dyDescent="0.2">
      <c r="A98" s="11" t="s">
        <v>9152</v>
      </c>
      <c r="B98" t="s">
        <v>9153</v>
      </c>
      <c r="C98" s="5">
        <v>202300000000092</v>
      </c>
      <c r="D98" t="s">
        <v>3307</v>
      </c>
      <c r="E98" t="s">
        <v>684</v>
      </c>
      <c r="F98" s="67">
        <v>2202030</v>
      </c>
      <c r="G98" t="s">
        <v>697</v>
      </c>
      <c r="H98" t="s">
        <v>9154</v>
      </c>
    </row>
    <row r="99" spans="1:8" x14ac:dyDescent="0.2">
      <c r="A99" s="11" t="s">
        <v>9152</v>
      </c>
      <c r="B99" t="s">
        <v>9153</v>
      </c>
      <c r="C99" s="5">
        <v>202300000000092</v>
      </c>
      <c r="D99" t="s">
        <v>3307</v>
      </c>
      <c r="E99" t="s">
        <v>684</v>
      </c>
      <c r="F99" s="67">
        <v>2202030</v>
      </c>
      <c r="G99" t="s">
        <v>695</v>
      </c>
      <c r="H99" t="s">
        <v>9154</v>
      </c>
    </row>
    <row r="100" spans="1:8" x14ac:dyDescent="0.2">
      <c r="A100" s="11" t="s">
        <v>9155</v>
      </c>
      <c r="B100" t="s">
        <v>9156</v>
      </c>
      <c r="C100" s="5">
        <v>202300000000245</v>
      </c>
      <c r="D100" t="s">
        <v>3136</v>
      </c>
      <c r="E100" t="s">
        <v>488</v>
      </c>
      <c r="F100" s="67">
        <v>2201070</v>
      </c>
      <c r="G100" t="s">
        <v>544</v>
      </c>
      <c r="H100" t="s">
        <v>9157</v>
      </c>
    </row>
    <row r="101" spans="1:8" x14ac:dyDescent="0.2">
      <c r="A101" s="11" t="s">
        <v>9155</v>
      </c>
      <c r="B101" t="s">
        <v>9156</v>
      </c>
      <c r="C101" s="5">
        <v>202300000000245</v>
      </c>
      <c r="D101" t="s">
        <v>3136</v>
      </c>
      <c r="E101" t="s">
        <v>488</v>
      </c>
      <c r="F101" s="67">
        <v>2201070</v>
      </c>
      <c r="G101" t="s">
        <v>3170</v>
      </c>
      <c r="H101" t="s">
        <v>9157</v>
      </c>
    </row>
    <row r="102" spans="1:8" x14ac:dyDescent="0.2">
      <c r="A102" s="11" t="s">
        <v>9155</v>
      </c>
      <c r="B102" t="s">
        <v>9156</v>
      </c>
      <c r="C102" s="5">
        <v>202300000000245</v>
      </c>
      <c r="D102" t="s">
        <v>3136</v>
      </c>
      <c r="E102" t="s">
        <v>488</v>
      </c>
      <c r="F102" s="67">
        <v>2201070</v>
      </c>
      <c r="G102" t="s">
        <v>540</v>
      </c>
      <c r="H102" t="s">
        <v>9157</v>
      </c>
    </row>
    <row r="103" spans="1:8" x14ac:dyDescent="0.2">
      <c r="A103" s="11" t="s">
        <v>9155</v>
      </c>
      <c r="B103" t="s">
        <v>9156</v>
      </c>
      <c r="C103" s="5">
        <v>202300000000245</v>
      </c>
      <c r="D103" t="s">
        <v>3136</v>
      </c>
      <c r="E103" t="s">
        <v>488</v>
      </c>
      <c r="F103" s="67">
        <v>2201070</v>
      </c>
      <c r="G103" t="s">
        <v>3171</v>
      </c>
      <c r="H103" t="s">
        <v>9157</v>
      </c>
    </row>
    <row r="104" spans="1:8" x14ac:dyDescent="0.2">
      <c r="A104" s="11" t="s">
        <v>9155</v>
      </c>
      <c r="B104" t="s">
        <v>9156</v>
      </c>
      <c r="C104" s="5">
        <v>202300000000245</v>
      </c>
      <c r="D104" t="s">
        <v>3136</v>
      </c>
      <c r="E104" t="s">
        <v>3110</v>
      </c>
      <c r="F104" s="67">
        <v>2201005</v>
      </c>
      <c r="G104" t="s">
        <v>820</v>
      </c>
      <c r="H104" t="s">
        <v>9157</v>
      </c>
    </row>
    <row r="105" spans="1:8" x14ac:dyDescent="0.2">
      <c r="A105" s="11" t="s">
        <v>9155</v>
      </c>
      <c r="B105" t="s">
        <v>9156</v>
      </c>
      <c r="C105" s="5">
        <v>202300000000245</v>
      </c>
      <c r="D105" t="s">
        <v>3136</v>
      </c>
      <c r="E105" t="s">
        <v>189</v>
      </c>
      <c r="F105" s="67">
        <v>2201089</v>
      </c>
      <c r="G105" t="s">
        <v>272</v>
      </c>
      <c r="H105" t="s">
        <v>9157</v>
      </c>
    </row>
    <row r="106" spans="1:8" x14ac:dyDescent="0.2">
      <c r="A106" s="11" t="s">
        <v>9155</v>
      </c>
      <c r="B106" t="s">
        <v>9156</v>
      </c>
      <c r="C106" s="5">
        <v>202300000000245</v>
      </c>
      <c r="D106" t="s">
        <v>3136</v>
      </c>
      <c r="E106" t="s">
        <v>189</v>
      </c>
      <c r="F106" s="67">
        <v>2201089</v>
      </c>
      <c r="G106" t="s">
        <v>549</v>
      </c>
      <c r="H106" t="s">
        <v>9157</v>
      </c>
    </row>
    <row r="107" spans="1:8" x14ac:dyDescent="0.2">
      <c r="A107" s="11" t="s">
        <v>9155</v>
      </c>
      <c r="B107" t="s">
        <v>9156</v>
      </c>
      <c r="C107" s="5">
        <v>202300000000245</v>
      </c>
      <c r="D107" t="s">
        <v>3136</v>
      </c>
      <c r="E107" t="s">
        <v>189</v>
      </c>
      <c r="F107" s="67">
        <v>2201089</v>
      </c>
      <c r="G107" t="s">
        <v>245</v>
      </c>
      <c r="H107" t="s">
        <v>9157</v>
      </c>
    </row>
    <row r="108" spans="1:8" x14ac:dyDescent="0.2">
      <c r="A108" s="11" t="s">
        <v>9155</v>
      </c>
      <c r="B108" t="s">
        <v>9156</v>
      </c>
      <c r="C108" s="5">
        <v>202300000000245</v>
      </c>
      <c r="D108" t="s">
        <v>3136</v>
      </c>
      <c r="E108" t="s">
        <v>189</v>
      </c>
      <c r="F108" s="67">
        <v>2201089</v>
      </c>
      <c r="G108" t="s">
        <v>591</v>
      </c>
      <c r="H108" t="s">
        <v>9157</v>
      </c>
    </row>
    <row r="109" spans="1:8" x14ac:dyDescent="0.2">
      <c r="A109" s="11" t="s">
        <v>9155</v>
      </c>
      <c r="B109" t="s">
        <v>9156</v>
      </c>
      <c r="C109" s="5">
        <v>202300000000245</v>
      </c>
      <c r="D109" t="s">
        <v>3136</v>
      </c>
      <c r="E109" t="s">
        <v>189</v>
      </c>
      <c r="F109" s="67">
        <v>2201089</v>
      </c>
      <c r="G109" t="s">
        <v>3129</v>
      </c>
      <c r="H109" t="s">
        <v>9157</v>
      </c>
    </row>
    <row r="110" spans="1:8" x14ac:dyDescent="0.2">
      <c r="A110" s="11" t="s">
        <v>9155</v>
      </c>
      <c r="B110" t="s">
        <v>9156</v>
      </c>
      <c r="C110" s="5">
        <v>202300000000245</v>
      </c>
      <c r="D110" t="s">
        <v>3136</v>
      </c>
      <c r="E110" t="s">
        <v>189</v>
      </c>
      <c r="F110" s="67">
        <v>2201089</v>
      </c>
      <c r="G110" t="s">
        <v>3172</v>
      </c>
      <c r="H110" t="s">
        <v>9157</v>
      </c>
    </row>
    <row r="111" spans="1:8" x14ac:dyDescent="0.2">
      <c r="A111" s="11" t="s">
        <v>9155</v>
      </c>
      <c r="B111" t="s">
        <v>9156</v>
      </c>
      <c r="C111" s="5">
        <v>202300000000245</v>
      </c>
      <c r="D111" t="s">
        <v>3136</v>
      </c>
      <c r="E111" t="s">
        <v>189</v>
      </c>
      <c r="F111" s="67">
        <v>2201089</v>
      </c>
      <c r="G111" t="s">
        <v>3210</v>
      </c>
      <c r="H111" t="s">
        <v>9157</v>
      </c>
    </row>
    <row r="112" spans="1:8" x14ac:dyDescent="0.2">
      <c r="A112" s="11" t="s">
        <v>9155</v>
      </c>
      <c r="B112" t="s">
        <v>9156</v>
      </c>
      <c r="C112" s="5">
        <v>202300000000245</v>
      </c>
      <c r="D112" t="s">
        <v>3136</v>
      </c>
      <c r="E112" t="s">
        <v>277</v>
      </c>
      <c r="F112" s="67">
        <v>2201090</v>
      </c>
      <c r="G112" t="s">
        <v>278</v>
      </c>
      <c r="H112" t="s">
        <v>9157</v>
      </c>
    </row>
    <row r="113" spans="1:8" x14ac:dyDescent="0.2">
      <c r="A113" s="11" t="s">
        <v>9155</v>
      </c>
      <c r="B113" t="s">
        <v>9156</v>
      </c>
      <c r="C113" s="5">
        <v>202300000000245</v>
      </c>
      <c r="D113" t="s">
        <v>3136</v>
      </c>
      <c r="E113" t="s">
        <v>277</v>
      </c>
      <c r="F113" s="67">
        <v>2201090</v>
      </c>
      <c r="G113" t="s">
        <v>3173</v>
      </c>
      <c r="H113" t="s">
        <v>9157</v>
      </c>
    </row>
    <row r="114" spans="1:8" x14ac:dyDescent="0.2">
      <c r="A114" s="11" t="s">
        <v>9155</v>
      </c>
      <c r="B114" t="s">
        <v>9156</v>
      </c>
      <c r="C114" s="5">
        <v>202300000000245</v>
      </c>
      <c r="D114" t="s">
        <v>3136</v>
      </c>
      <c r="E114" t="s">
        <v>277</v>
      </c>
      <c r="F114" s="67">
        <v>2201090</v>
      </c>
      <c r="G114" t="s">
        <v>3131</v>
      </c>
      <c r="H114" t="s">
        <v>9157</v>
      </c>
    </row>
    <row r="115" spans="1:8" x14ac:dyDescent="0.2">
      <c r="A115" s="11" t="s">
        <v>9155</v>
      </c>
      <c r="B115" t="s">
        <v>9156</v>
      </c>
      <c r="C115" s="5">
        <v>202300000000245</v>
      </c>
      <c r="D115" t="s">
        <v>3136</v>
      </c>
      <c r="E115" t="s">
        <v>277</v>
      </c>
      <c r="F115" s="67">
        <v>2201090</v>
      </c>
      <c r="G115" t="s">
        <v>3211</v>
      </c>
      <c r="H115" t="s">
        <v>9157</v>
      </c>
    </row>
    <row r="116" spans="1:8" x14ac:dyDescent="0.2">
      <c r="A116" s="11" t="s">
        <v>9155</v>
      </c>
      <c r="B116" t="s">
        <v>9156</v>
      </c>
      <c r="C116" s="5">
        <v>202300000000245</v>
      </c>
      <c r="D116" t="s">
        <v>3136</v>
      </c>
      <c r="E116" t="s">
        <v>224</v>
      </c>
      <c r="F116" s="67">
        <v>2201030</v>
      </c>
      <c r="G116" t="s">
        <v>9158</v>
      </c>
      <c r="H116" t="s">
        <v>9157</v>
      </c>
    </row>
    <row r="117" spans="1:8" x14ac:dyDescent="0.2">
      <c r="A117" s="11" t="s">
        <v>9155</v>
      </c>
      <c r="B117" t="s">
        <v>9156</v>
      </c>
      <c r="C117" s="5">
        <v>202300000000245</v>
      </c>
      <c r="D117" t="s">
        <v>3136</v>
      </c>
      <c r="E117" t="s">
        <v>224</v>
      </c>
      <c r="F117" s="67">
        <v>2201030</v>
      </c>
      <c r="G117" t="s">
        <v>3209</v>
      </c>
      <c r="H117" t="s">
        <v>9157</v>
      </c>
    </row>
    <row r="118" spans="1:8" x14ac:dyDescent="0.2">
      <c r="A118" s="11" t="s">
        <v>9159</v>
      </c>
      <c r="B118" t="s">
        <v>9160</v>
      </c>
      <c r="C118" s="5">
        <v>202300000000391</v>
      </c>
      <c r="D118" t="s">
        <v>3261</v>
      </c>
      <c r="E118" t="s">
        <v>689</v>
      </c>
      <c r="F118" s="67">
        <v>2202030</v>
      </c>
      <c r="G118" t="s">
        <v>690</v>
      </c>
      <c r="H118" t="s">
        <v>9161</v>
      </c>
    </row>
    <row r="119" spans="1:8" x14ac:dyDescent="0.2">
      <c r="A119" s="11" t="s">
        <v>9159</v>
      </c>
      <c r="B119" t="s">
        <v>9160</v>
      </c>
      <c r="C119" s="5">
        <v>202300000000391</v>
      </c>
      <c r="D119" t="s">
        <v>3261</v>
      </c>
      <c r="E119" t="s">
        <v>689</v>
      </c>
      <c r="F119" s="67">
        <v>2202030</v>
      </c>
      <c r="G119" t="s">
        <v>691</v>
      </c>
      <c r="H119" t="s">
        <v>9161</v>
      </c>
    </row>
    <row r="120" spans="1:8" x14ac:dyDescent="0.2">
      <c r="A120" s="11" t="s">
        <v>9162</v>
      </c>
      <c r="B120" t="s">
        <v>9163</v>
      </c>
      <c r="C120" s="5">
        <v>202300000000418</v>
      </c>
      <c r="D120" t="s">
        <v>3097</v>
      </c>
      <c r="E120" t="s">
        <v>488</v>
      </c>
      <c r="F120" s="67">
        <v>2201070</v>
      </c>
      <c r="G120" t="s">
        <v>3125</v>
      </c>
      <c r="H120" t="s">
        <v>9164</v>
      </c>
    </row>
    <row r="121" spans="1:8" x14ac:dyDescent="0.2">
      <c r="A121" s="11" t="s">
        <v>9162</v>
      </c>
      <c r="B121" t="s">
        <v>9163</v>
      </c>
      <c r="C121" s="5">
        <v>202300000000418</v>
      </c>
      <c r="D121" t="s">
        <v>3097</v>
      </c>
      <c r="E121" t="s">
        <v>488</v>
      </c>
      <c r="F121" s="67">
        <v>2201070</v>
      </c>
      <c r="G121" t="s">
        <v>3162</v>
      </c>
      <c r="H121" t="s">
        <v>9164</v>
      </c>
    </row>
    <row r="122" spans="1:8" x14ac:dyDescent="0.2">
      <c r="A122" s="11" t="s">
        <v>9162</v>
      </c>
      <c r="B122" t="s">
        <v>9163</v>
      </c>
      <c r="C122" s="5">
        <v>202300000000418</v>
      </c>
      <c r="D122" t="s">
        <v>3097</v>
      </c>
      <c r="E122" t="s">
        <v>488</v>
      </c>
      <c r="F122" s="67">
        <v>2201070</v>
      </c>
      <c r="G122" t="s">
        <v>489</v>
      </c>
      <c r="H122" t="s">
        <v>9164</v>
      </c>
    </row>
    <row r="123" spans="1:8" x14ac:dyDescent="0.2">
      <c r="A123" s="11" t="s">
        <v>9162</v>
      </c>
      <c r="B123" t="s">
        <v>9163</v>
      </c>
      <c r="C123" s="5">
        <v>202300000000418</v>
      </c>
      <c r="D123" t="s">
        <v>3097</v>
      </c>
      <c r="E123" t="s">
        <v>233</v>
      </c>
      <c r="F123" s="67">
        <v>2201032</v>
      </c>
      <c r="G123" t="s">
        <v>234</v>
      </c>
      <c r="H123" t="s">
        <v>9164</v>
      </c>
    </row>
    <row r="124" spans="1:8" x14ac:dyDescent="0.2">
      <c r="A124" s="11" t="s">
        <v>9162</v>
      </c>
      <c r="B124" t="s">
        <v>9163</v>
      </c>
      <c r="C124" s="5">
        <v>202300000000418</v>
      </c>
      <c r="D124" t="s">
        <v>3097</v>
      </c>
      <c r="E124" t="s">
        <v>233</v>
      </c>
      <c r="F124" s="67">
        <v>2201032</v>
      </c>
      <c r="G124" t="s">
        <v>3161</v>
      </c>
      <c r="H124" t="s">
        <v>9164</v>
      </c>
    </row>
    <row r="125" spans="1:8" x14ac:dyDescent="0.2">
      <c r="A125" s="11" t="s">
        <v>9162</v>
      </c>
      <c r="B125" t="s">
        <v>9163</v>
      </c>
      <c r="C125" s="5">
        <v>202300000000418</v>
      </c>
      <c r="D125" t="s">
        <v>3097</v>
      </c>
      <c r="E125" t="s">
        <v>9165</v>
      </c>
      <c r="F125" s="67">
        <v>2201089</v>
      </c>
      <c r="G125" t="s">
        <v>3163</v>
      </c>
      <c r="H125" t="s">
        <v>9164</v>
      </c>
    </row>
    <row r="126" spans="1:8" x14ac:dyDescent="0.2">
      <c r="A126" s="11" t="s">
        <v>9162</v>
      </c>
      <c r="B126" t="s">
        <v>9163</v>
      </c>
      <c r="C126" s="5">
        <v>202300000000418</v>
      </c>
      <c r="D126" t="s">
        <v>3097</v>
      </c>
      <c r="E126" t="s">
        <v>437</v>
      </c>
      <c r="F126" s="67">
        <v>2201089</v>
      </c>
      <c r="G126" t="s">
        <v>438</v>
      </c>
      <c r="H126" t="s">
        <v>9164</v>
      </c>
    </row>
    <row r="127" spans="1:8" x14ac:dyDescent="0.2">
      <c r="A127" s="11" t="s">
        <v>9162</v>
      </c>
      <c r="B127" t="s">
        <v>9163</v>
      </c>
      <c r="C127" s="5">
        <v>202300000000418</v>
      </c>
      <c r="D127" t="s">
        <v>3097</v>
      </c>
      <c r="E127" t="s">
        <v>437</v>
      </c>
      <c r="F127" s="67">
        <v>2201089</v>
      </c>
      <c r="G127" t="s">
        <v>450</v>
      </c>
      <c r="H127" t="s">
        <v>9164</v>
      </c>
    </row>
    <row r="128" spans="1:8" x14ac:dyDescent="0.2">
      <c r="A128" s="11" t="s">
        <v>9162</v>
      </c>
      <c r="B128" t="s">
        <v>9163</v>
      </c>
      <c r="C128" s="5">
        <v>202300000000418</v>
      </c>
      <c r="D128" t="s">
        <v>3097</v>
      </c>
      <c r="E128" t="s">
        <v>437</v>
      </c>
      <c r="F128" s="67">
        <v>2201089</v>
      </c>
      <c r="G128" t="s">
        <v>495</v>
      </c>
      <c r="H128" t="s">
        <v>9164</v>
      </c>
    </row>
    <row r="129" spans="1:8" x14ac:dyDescent="0.2">
      <c r="A129" s="11" t="s">
        <v>9162</v>
      </c>
      <c r="B129" t="s">
        <v>9163</v>
      </c>
      <c r="C129" s="5">
        <v>202300000000418</v>
      </c>
      <c r="D129" t="s">
        <v>3097</v>
      </c>
      <c r="E129" t="s">
        <v>437</v>
      </c>
      <c r="F129" s="67">
        <v>2201089</v>
      </c>
      <c r="G129" t="s">
        <v>461</v>
      </c>
      <c r="H129" t="s">
        <v>9164</v>
      </c>
    </row>
    <row r="130" spans="1:8" x14ac:dyDescent="0.2">
      <c r="A130" s="11" t="s">
        <v>9162</v>
      </c>
      <c r="B130" t="s">
        <v>9163</v>
      </c>
      <c r="C130" s="5">
        <v>202300000000418</v>
      </c>
      <c r="D130" t="s">
        <v>3097</v>
      </c>
      <c r="E130" t="s">
        <v>437</v>
      </c>
      <c r="F130" s="67">
        <v>2201089</v>
      </c>
      <c r="G130" t="s">
        <v>460</v>
      </c>
      <c r="H130" t="s">
        <v>9164</v>
      </c>
    </row>
    <row r="131" spans="1:8" x14ac:dyDescent="0.2">
      <c r="A131" s="11" t="s">
        <v>9162</v>
      </c>
      <c r="B131" t="s">
        <v>9163</v>
      </c>
      <c r="C131" s="5">
        <v>202300000000418</v>
      </c>
      <c r="D131" t="s">
        <v>3097</v>
      </c>
      <c r="E131" t="s">
        <v>443</v>
      </c>
      <c r="F131" s="67">
        <v>2201089</v>
      </c>
      <c r="G131" t="s">
        <v>444</v>
      </c>
      <c r="H131" t="s">
        <v>9164</v>
      </c>
    </row>
    <row r="132" spans="1:8" x14ac:dyDescent="0.2">
      <c r="A132" s="11" t="s">
        <v>9162</v>
      </c>
      <c r="B132" t="s">
        <v>9163</v>
      </c>
      <c r="C132" s="5">
        <v>202300000000418</v>
      </c>
      <c r="D132" t="s">
        <v>3097</v>
      </c>
      <c r="E132" t="s">
        <v>443</v>
      </c>
      <c r="F132" s="67">
        <v>2201089</v>
      </c>
      <c r="G132" t="s">
        <v>3205</v>
      </c>
      <c r="H132" t="s">
        <v>9164</v>
      </c>
    </row>
    <row r="133" spans="1:8" x14ac:dyDescent="0.2">
      <c r="A133" s="11" t="s">
        <v>9162</v>
      </c>
      <c r="B133" t="s">
        <v>9163</v>
      </c>
      <c r="C133" s="5">
        <v>202300000000418</v>
      </c>
      <c r="D133" t="s">
        <v>3097</v>
      </c>
      <c r="E133" t="s">
        <v>429</v>
      </c>
      <c r="F133" s="67">
        <v>2201037</v>
      </c>
      <c r="G133" t="s">
        <v>430</v>
      </c>
      <c r="H133" t="s">
        <v>9164</v>
      </c>
    </row>
    <row r="134" spans="1:8" x14ac:dyDescent="0.2">
      <c r="A134" s="11" t="s">
        <v>9162</v>
      </c>
      <c r="B134" t="s">
        <v>9163</v>
      </c>
      <c r="C134" s="5">
        <v>202300000000418</v>
      </c>
      <c r="D134" t="s">
        <v>3097</v>
      </c>
      <c r="E134" t="s">
        <v>429</v>
      </c>
      <c r="F134" s="67">
        <v>2201037</v>
      </c>
      <c r="G134" t="s">
        <v>558</v>
      </c>
      <c r="H134" t="s">
        <v>9164</v>
      </c>
    </row>
    <row r="135" spans="1:8" x14ac:dyDescent="0.2">
      <c r="A135" s="11" t="s">
        <v>9162</v>
      </c>
      <c r="B135" t="s">
        <v>9163</v>
      </c>
      <c r="C135" s="5">
        <v>202300000000418</v>
      </c>
      <c r="D135" t="s">
        <v>3097</v>
      </c>
      <c r="E135" t="s">
        <v>480</v>
      </c>
      <c r="F135" s="67">
        <v>2201090</v>
      </c>
      <c r="G135" t="s">
        <v>481</v>
      </c>
      <c r="H135" t="s">
        <v>9164</v>
      </c>
    </row>
    <row r="136" spans="1:8" x14ac:dyDescent="0.2">
      <c r="A136" s="11" t="s">
        <v>9162</v>
      </c>
      <c r="B136" t="s">
        <v>9163</v>
      </c>
      <c r="C136" s="5">
        <v>202300000000418</v>
      </c>
      <c r="D136" t="s">
        <v>3097</v>
      </c>
      <c r="E136" t="s">
        <v>480</v>
      </c>
      <c r="F136" s="67">
        <v>2201090</v>
      </c>
      <c r="G136" t="s">
        <v>484</v>
      </c>
      <c r="H136" t="s">
        <v>9164</v>
      </c>
    </row>
    <row r="137" spans="1:8" x14ac:dyDescent="0.2">
      <c r="A137" s="11" t="s">
        <v>9162</v>
      </c>
      <c r="B137" t="s">
        <v>9163</v>
      </c>
      <c r="C137" s="5">
        <v>202300000000418</v>
      </c>
      <c r="D137" t="s">
        <v>3097</v>
      </c>
      <c r="E137" t="s">
        <v>462</v>
      </c>
      <c r="F137" s="67">
        <v>2201048</v>
      </c>
      <c r="G137" t="s">
        <v>463</v>
      </c>
      <c r="H137" t="s">
        <v>9164</v>
      </c>
    </row>
    <row r="138" spans="1:8" x14ac:dyDescent="0.2">
      <c r="A138" s="11" t="s">
        <v>9162</v>
      </c>
      <c r="B138" t="s">
        <v>9163</v>
      </c>
      <c r="C138" s="5">
        <v>202300000000418</v>
      </c>
      <c r="D138" t="s">
        <v>3097</v>
      </c>
      <c r="E138" t="s">
        <v>462</v>
      </c>
      <c r="F138" s="67">
        <v>2201048</v>
      </c>
      <c r="G138" t="s">
        <v>477</v>
      </c>
      <c r="H138" t="s">
        <v>9164</v>
      </c>
    </row>
    <row r="139" spans="1:8" x14ac:dyDescent="0.2">
      <c r="A139" s="11" t="s">
        <v>9162</v>
      </c>
      <c r="B139" t="s">
        <v>9163</v>
      </c>
      <c r="C139" s="5">
        <v>202300000000418</v>
      </c>
      <c r="D139" t="s">
        <v>3097</v>
      </c>
      <c r="E139" t="s">
        <v>503</v>
      </c>
      <c r="F139" s="67">
        <v>2201094</v>
      </c>
      <c r="G139" t="s">
        <v>560</v>
      </c>
      <c r="H139" t="s">
        <v>9164</v>
      </c>
    </row>
    <row r="140" spans="1:8" x14ac:dyDescent="0.2">
      <c r="A140" s="11" t="s">
        <v>9162</v>
      </c>
      <c r="B140" t="s">
        <v>9163</v>
      </c>
      <c r="C140" s="5">
        <v>202300000000418</v>
      </c>
      <c r="D140" t="s">
        <v>3097</v>
      </c>
      <c r="E140" t="s">
        <v>503</v>
      </c>
      <c r="F140" s="67">
        <v>2201094</v>
      </c>
      <c r="G140" t="s">
        <v>3164</v>
      </c>
      <c r="H140" t="s">
        <v>9164</v>
      </c>
    </row>
    <row r="141" spans="1:8" x14ac:dyDescent="0.2">
      <c r="A141" s="11" t="s">
        <v>9166</v>
      </c>
      <c r="B141" t="s">
        <v>9167</v>
      </c>
      <c r="C141" s="5">
        <v>202300000000419</v>
      </c>
      <c r="D141" t="s">
        <v>3181</v>
      </c>
      <c r="E141" t="s">
        <v>523</v>
      </c>
      <c r="F141" s="67">
        <v>2201089</v>
      </c>
      <c r="G141" t="s">
        <v>9168</v>
      </c>
      <c r="H141" t="s">
        <v>9169</v>
      </c>
    </row>
    <row r="142" spans="1:8" x14ac:dyDescent="0.2">
      <c r="A142" s="11" t="s">
        <v>9166</v>
      </c>
      <c r="B142" t="s">
        <v>9167</v>
      </c>
      <c r="C142" s="5">
        <v>202300000000419</v>
      </c>
      <c r="D142" t="s">
        <v>3181</v>
      </c>
      <c r="E142" t="s">
        <v>523</v>
      </c>
      <c r="F142" s="67">
        <v>2201089</v>
      </c>
      <c r="G142" t="s">
        <v>530</v>
      </c>
      <c r="H142" t="s">
        <v>9169</v>
      </c>
    </row>
    <row r="143" spans="1:8" x14ac:dyDescent="0.2">
      <c r="A143" s="11" t="s">
        <v>9166</v>
      </c>
      <c r="B143" t="s">
        <v>9167</v>
      </c>
      <c r="C143" s="5">
        <v>202300000000419</v>
      </c>
      <c r="D143" t="s">
        <v>3181</v>
      </c>
      <c r="E143" t="s">
        <v>523</v>
      </c>
      <c r="F143" s="67">
        <v>2201089</v>
      </c>
      <c r="G143" t="s">
        <v>3198</v>
      </c>
      <c r="H143" t="s">
        <v>9169</v>
      </c>
    </row>
    <row r="144" spans="1:8" x14ac:dyDescent="0.2">
      <c r="A144" s="11" t="s">
        <v>9166</v>
      </c>
      <c r="B144" t="s">
        <v>9167</v>
      </c>
      <c r="C144" s="5">
        <v>202300000000419</v>
      </c>
      <c r="D144" t="s">
        <v>3181</v>
      </c>
      <c r="E144" t="s">
        <v>372</v>
      </c>
      <c r="F144" s="67">
        <v>2201049</v>
      </c>
      <c r="G144" t="s">
        <v>379</v>
      </c>
      <c r="H144" t="s">
        <v>9169</v>
      </c>
    </row>
    <row r="145" spans="1:8" x14ac:dyDescent="0.2">
      <c r="A145" s="11" t="s">
        <v>9166</v>
      </c>
      <c r="B145" t="s">
        <v>9167</v>
      </c>
      <c r="C145" s="5">
        <v>202300000000419</v>
      </c>
      <c r="D145" t="s">
        <v>3181</v>
      </c>
      <c r="E145" t="s">
        <v>372</v>
      </c>
      <c r="F145" s="67">
        <v>2201049</v>
      </c>
      <c r="G145" t="s">
        <v>375</v>
      </c>
      <c r="H145" t="s">
        <v>9169</v>
      </c>
    </row>
    <row r="146" spans="1:8" x14ac:dyDescent="0.2">
      <c r="A146" s="11" t="s">
        <v>9166</v>
      </c>
      <c r="B146" t="s">
        <v>9167</v>
      </c>
      <c r="C146" s="5">
        <v>202300000000419</v>
      </c>
      <c r="D146" t="s">
        <v>3181</v>
      </c>
      <c r="E146" t="s">
        <v>372</v>
      </c>
      <c r="F146" s="67">
        <v>2201049</v>
      </c>
      <c r="G146" t="s">
        <v>373</v>
      </c>
      <c r="H146" t="s">
        <v>9169</v>
      </c>
    </row>
    <row r="147" spans="1:8" x14ac:dyDescent="0.2">
      <c r="A147" s="11" t="s">
        <v>9166</v>
      </c>
      <c r="B147" t="s">
        <v>9167</v>
      </c>
      <c r="C147" s="5">
        <v>202300000000419</v>
      </c>
      <c r="D147" t="s">
        <v>3181</v>
      </c>
      <c r="E147" t="s">
        <v>372</v>
      </c>
      <c r="F147" s="67">
        <v>2201049</v>
      </c>
      <c r="G147" t="s">
        <v>377</v>
      </c>
      <c r="H147" t="s">
        <v>9169</v>
      </c>
    </row>
    <row r="148" spans="1:8" x14ac:dyDescent="0.2">
      <c r="A148" s="11" t="s">
        <v>9166</v>
      </c>
      <c r="B148" t="s">
        <v>9167</v>
      </c>
      <c r="C148" s="5">
        <v>202300000000419</v>
      </c>
      <c r="D148" t="s">
        <v>3181</v>
      </c>
      <c r="E148" t="s">
        <v>368</v>
      </c>
      <c r="F148" s="67">
        <v>2201090</v>
      </c>
      <c r="G148" t="s">
        <v>369</v>
      </c>
      <c r="H148" t="s">
        <v>9169</v>
      </c>
    </row>
    <row r="149" spans="1:8" x14ac:dyDescent="0.2">
      <c r="A149" s="11" t="s">
        <v>9166</v>
      </c>
      <c r="B149" t="s">
        <v>9167</v>
      </c>
      <c r="C149" s="5">
        <v>202300000000419</v>
      </c>
      <c r="D149" t="s">
        <v>3181</v>
      </c>
      <c r="E149" t="s">
        <v>368</v>
      </c>
      <c r="F149" s="67">
        <v>2201090</v>
      </c>
      <c r="G149" t="s">
        <v>3155</v>
      </c>
      <c r="H149" t="s">
        <v>9169</v>
      </c>
    </row>
    <row r="150" spans="1:8" x14ac:dyDescent="0.2">
      <c r="A150" s="11" t="s">
        <v>9166</v>
      </c>
      <c r="B150" t="s">
        <v>9167</v>
      </c>
      <c r="C150" s="5">
        <v>202300000000419</v>
      </c>
      <c r="D150" t="s">
        <v>3181</v>
      </c>
      <c r="E150" t="s">
        <v>348</v>
      </c>
      <c r="F150" s="67">
        <v>2201074</v>
      </c>
      <c r="G150" t="s">
        <v>349</v>
      </c>
      <c r="H150" t="s">
        <v>9169</v>
      </c>
    </row>
    <row r="151" spans="1:8" x14ac:dyDescent="0.2">
      <c r="A151" s="11" t="s">
        <v>9166</v>
      </c>
      <c r="B151" t="s">
        <v>9167</v>
      </c>
      <c r="C151" s="5">
        <v>202300000000419</v>
      </c>
      <c r="D151" t="s">
        <v>3181</v>
      </c>
      <c r="E151" t="s">
        <v>348</v>
      </c>
      <c r="F151" s="67">
        <v>2201074</v>
      </c>
      <c r="G151" t="s">
        <v>3154</v>
      </c>
      <c r="H151" t="s">
        <v>9169</v>
      </c>
    </row>
    <row r="152" spans="1:8" x14ac:dyDescent="0.2">
      <c r="A152" s="11" t="s">
        <v>9166</v>
      </c>
      <c r="B152" t="s">
        <v>9167</v>
      </c>
      <c r="C152" s="5">
        <v>202300000000419</v>
      </c>
      <c r="D152" t="s">
        <v>3181</v>
      </c>
      <c r="E152" t="s">
        <v>348</v>
      </c>
      <c r="F152" s="67">
        <v>2201074</v>
      </c>
      <c r="G152" t="s">
        <v>3197</v>
      </c>
      <c r="H152" t="s">
        <v>9169</v>
      </c>
    </row>
    <row r="153" spans="1:8" x14ac:dyDescent="0.2">
      <c r="A153" s="11" t="s">
        <v>9166</v>
      </c>
      <c r="B153" t="s">
        <v>9167</v>
      </c>
      <c r="C153" s="5">
        <v>202300000000419</v>
      </c>
      <c r="D153" t="s">
        <v>3181</v>
      </c>
      <c r="E153" t="s">
        <v>348</v>
      </c>
      <c r="F153" s="67">
        <v>2201074</v>
      </c>
      <c r="G153" t="s">
        <v>3233</v>
      </c>
      <c r="H153" t="s">
        <v>9169</v>
      </c>
    </row>
    <row r="154" spans="1:8" x14ac:dyDescent="0.2">
      <c r="A154" s="11" t="s">
        <v>9166</v>
      </c>
      <c r="B154" t="s">
        <v>9167</v>
      </c>
      <c r="C154" s="5">
        <v>202300000000419</v>
      </c>
      <c r="D154" t="s">
        <v>3181</v>
      </c>
      <c r="E154" t="s">
        <v>348</v>
      </c>
      <c r="F154" s="67">
        <v>2201074</v>
      </c>
      <c r="G154" t="s">
        <v>546</v>
      </c>
      <c r="H154" t="s">
        <v>9169</v>
      </c>
    </row>
    <row r="155" spans="1:8" x14ac:dyDescent="0.2">
      <c r="A155" s="11" t="s">
        <v>9166</v>
      </c>
      <c r="B155" t="s">
        <v>9167</v>
      </c>
      <c r="C155" s="5">
        <v>202300000000419</v>
      </c>
      <c r="D155" t="s">
        <v>3181</v>
      </c>
      <c r="E155" t="s">
        <v>525</v>
      </c>
      <c r="F155" s="67">
        <v>2201092</v>
      </c>
      <c r="G155" t="s">
        <v>3120</v>
      </c>
      <c r="H155" t="s">
        <v>9169</v>
      </c>
    </row>
    <row r="156" spans="1:8" x14ac:dyDescent="0.2">
      <c r="A156" s="11" t="s">
        <v>9166</v>
      </c>
      <c r="B156" t="s">
        <v>9167</v>
      </c>
      <c r="C156" s="5">
        <v>202300000000419</v>
      </c>
      <c r="D156" t="s">
        <v>3181</v>
      </c>
      <c r="E156" t="s">
        <v>525</v>
      </c>
      <c r="F156" s="67">
        <v>2201092</v>
      </c>
      <c r="G156" t="s">
        <v>3156</v>
      </c>
      <c r="H156" t="s">
        <v>9169</v>
      </c>
    </row>
    <row r="157" spans="1:8" x14ac:dyDescent="0.2">
      <c r="A157" s="11" t="s">
        <v>9166</v>
      </c>
      <c r="B157" t="s">
        <v>9167</v>
      </c>
      <c r="C157" s="5">
        <v>202300000000419</v>
      </c>
      <c r="D157" t="s">
        <v>3181</v>
      </c>
      <c r="E157" t="s">
        <v>525</v>
      </c>
      <c r="F157" s="67">
        <v>2201092</v>
      </c>
      <c r="G157" t="s">
        <v>3199</v>
      </c>
      <c r="H157" t="s">
        <v>9169</v>
      </c>
    </row>
    <row r="158" spans="1:8" x14ac:dyDescent="0.2">
      <c r="A158" s="11" t="s">
        <v>9166</v>
      </c>
      <c r="B158" t="s">
        <v>9167</v>
      </c>
      <c r="C158" s="5">
        <v>202300000000419</v>
      </c>
      <c r="D158" t="s">
        <v>3181</v>
      </c>
      <c r="E158" t="s">
        <v>525</v>
      </c>
      <c r="F158" s="67">
        <v>2201092</v>
      </c>
      <c r="G158" t="s">
        <v>3235</v>
      </c>
      <c r="H158" t="s">
        <v>9169</v>
      </c>
    </row>
    <row r="159" spans="1:8" x14ac:dyDescent="0.2">
      <c r="A159" s="11" t="s">
        <v>9170</v>
      </c>
      <c r="B159" t="s">
        <v>9171</v>
      </c>
      <c r="C159" s="5">
        <v>202300000000425</v>
      </c>
      <c r="D159" t="s">
        <v>733</v>
      </c>
      <c r="E159" t="s">
        <v>790</v>
      </c>
      <c r="F159" s="67">
        <v>2202059</v>
      </c>
      <c r="G159" t="s">
        <v>3118</v>
      </c>
      <c r="H159" t="s">
        <v>9172</v>
      </c>
    </row>
    <row r="160" spans="1:8" x14ac:dyDescent="0.2">
      <c r="A160" s="11" t="s">
        <v>9170</v>
      </c>
      <c r="B160" t="s">
        <v>9171</v>
      </c>
      <c r="C160" s="5">
        <v>202300000000425</v>
      </c>
      <c r="D160" t="s">
        <v>733</v>
      </c>
      <c r="E160" t="s">
        <v>790</v>
      </c>
      <c r="F160" s="67">
        <v>2202059</v>
      </c>
      <c r="G160" t="s">
        <v>802</v>
      </c>
      <c r="H160" t="s">
        <v>9172</v>
      </c>
    </row>
    <row r="161" spans="1:8" x14ac:dyDescent="0.2">
      <c r="A161" s="11" t="s">
        <v>9170</v>
      </c>
      <c r="B161" t="s">
        <v>9171</v>
      </c>
      <c r="C161" s="5">
        <v>202300000000425</v>
      </c>
      <c r="D161" t="s">
        <v>733</v>
      </c>
      <c r="E161" t="s">
        <v>790</v>
      </c>
      <c r="F161" s="67">
        <v>2202059</v>
      </c>
      <c r="G161" t="s">
        <v>791</v>
      </c>
      <c r="H161" t="s">
        <v>9172</v>
      </c>
    </row>
    <row r="162" spans="1:8" x14ac:dyDescent="0.2">
      <c r="A162" s="11" t="s">
        <v>9170</v>
      </c>
      <c r="B162" t="s">
        <v>9171</v>
      </c>
      <c r="C162" s="5">
        <v>202300000000425</v>
      </c>
      <c r="D162" t="s">
        <v>733</v>
      </c>
      <c r="E162" t="s">
        <v>790</v>
      </c>
      <c r="F162" s="67">
        <v>2202059</v>
      </c>
      <c r="G162" t="s">
        <v>3232</v>
      </c>
      <c r="H162" t="s">
        <v>9172</v>
      </c>
    </row>
    <row r="163" spans="1:8" x14ac:dyDescent="0.2">
      <c r="A163" s="11" t="s">
        <v>9170</v>
      </c>
      <c r="B163" t="s">
        <v>9171</v>
      </c>
      <c r="C163" s="5">
        <v>202300000000425</v>
      </c>
      <c r="D163" t="s">
        <v>733</v>
      </c>
      <c r="E163" t="s">
        <v>775</v>
      </c>
      <c r="F163" s="67">
        <v>2202005</v>
      </c>
      <c r="G163" t="s">
        <v>3117</v>
      </c>
      <c r="H163" t="s">
        <v>9172</v>
      </c>
    </row>
    <row r="164" spans="1:8" x14ac:dyDescent="0.2">
      <c r="A164" s="11" t="s">
        <v>9170</v>
      </c>
      <c r="B164" t="s">
        <v>9171</v>
      </c>
      <c r="C164" s="5">
        <v>202300000000425</v>
      </c>
      <c r="D164" t="s">
        <v>733</v>
      </c>
      <c r="E164" t="s">
        <v>775</v>
      </c>
      <c r="F164" s="67">
        <v>2202005</v>
      </c>
      <c r="G164" t="s">
        <v>778</v>
      </c>
      <c r="H164" t="s">
        <v>9172</v>
      </c>
    </row>
    <row r="165" spans="1:8" x14ac:dyDescent="0.2">
      <c r="A165" s="11" t="s">
        <v>9170</v>
      </c>
      <c r="B165" t="s">
        <v>9171</v>
      </c>
      <c r="C165" s="5">
        <v>202300000000425</v>
      </c>
      <c r="D165" t="s">
        <v>733</v>
      </c>
      <c r="E165" t="s">
        <v>775</v>
      </c>
      <c r="F165" s="67">
        <v>2202005</v>
      </c>
      <c r="G165" t="s">
        <v>3195</v>
      </c>
      <c r="H165" t="s">
        <v>9172</v>
      </c>
    </row>
    <row r="166" spans="1:8" x14ac:dyDescent="0.2">
      <c r="A166" s="11" t="s">
        <v>9170</v>
      </c>
      <c r="B166" t="s">
        <v>9171</v>
      </c>
      <c r="C166" s="5">
        <v>202300000000425</v>
      </c>
      <c r="D166" t="s">
        <v>733</v>
      </c>
      <c r="E166" t="s">
        <v>705</v>
      </c>
      <c r="F166" s="67">
        <v>2202038</v>
      </c>
      <c r="G166" t="s">
        <v>706</v>
      </c>
      <c r="H166" t="s">
        <v>9172</v>
      </c>
    </row>
    <row r="167" spans="1:8" x14ac:dyDescent="0.2">
      <c r="A167" s="11" t="s">
        <v>9170</v>
      </c>
      <c r="B167" t="s">
        <v>9171</v>
      </c>
      <c r="C167" s="5">
        <v>202300000000425</v>
      </c>
      <c r="D167" t="s">
        <v>733</v>
      </c>
      <c r="E167" t="s">
        <v>705</v>
      </c>
      <c r="F167" s="67">
        <v>2202038</v>
      </c>
      <c r="G167" t="s">
        <v>3153</v>
      </c>
      <c r="H167" t="s">
        <v>9172</v>
      </c>
    </row>
    <row r="168" spans="1:8" x14ac:dyDescent="0.2">
      <c r="A168" s="11" t="s">
        <v>9170</v>
      </c>
      <c r="B168" t="s">
        <v>9171</v>
      </c>
      <c r="C168" s="5">
        <v>202300000000425</v>
      </c>
      <c r="D168" t="s">
        <v>733</v>
      </c>
      <c r="E168" t="s">
        <v>705</v>
      </c>
      <c r="F168" s="67">
        <v>2202038</v>
      </c>
      <c r="G168" t="s">
        <v>3196</v>
      </c>
      <c r="H168" t="s">
        <v>9172</v>
      </c>
    </row>
    <row r="169" spans="1:8" x14ac:dyDescent="0.2">
      <c r="A169" s="11" t="s">
        <v>9170</v>
      </c>
      <c r="B169" t="s">
        <v>9171</v>
      </c>
      <c r="C169" s="5">
        <v>202300000000425</v>
      </c>
      <c r="D169" t="s">
        <v>733</v>
      </c>
      <c r="E169" t="s">
        <v>705</v>
      </c>
      <c r="F169" s="67">
        <v>2202038</v>
      </c>
      <c r="G169" t="s">
        <v>754</v>
      </c>
      <c r="H169" t="s">
        <v>9172</v>
      </c>
    </row>
    <row r="170" spans="1:8" x14ac:dyDescent="0.2">
      <c r="A170" s="11" t="s">
        <v>9170</v>
      </c>
      <c r="B170" t="s">
        <v>9171</v>
      </c>
      <c r="C170" s="5">
        <v>202300000000425</v>
      </c>
      <c r="D170" t="s">
        <v>733</v>
      </c>
      <c r="E170" t="s">
        <v>705</v>
      </c>
      <c r="F170" s="67">
        <v>2202038</v>
      </c>
      <c r="G170" t="s">
        <v>719</v>
      </c>
      <c r="H170" t="s">
        <v>9172</v>
      </c>
    </row>
    <row r="171" spans="1:8" x14ac:dyDescent="0.2">
      <c r="A171" s="11" t="s">
        <v>9173</v>
      </c>
      <c r="B171" t="s">
        <v>9174</v>
      </c>
      <c r="C171" s="5">
        <v>202300000000426</v>
      </c>
      <c r="D171" t="s">
        <v>3242</v>
      </c>
      <c r="E171" t="s">
        <v>814</v>
      </c>
      <c r="F171" s="67">
        <v>2202035</v>
      </c>
      <c r="G171" t="s">
        <v>815</v>
      </c>
      <c r="H171" t="s">
        <v>9175</v>
      </c>
    </row>
    <row r="172" spans="1:8" x14ac:dyDescent="0.2">
      <c r="A172" s="11" t="s">
        <v>9173</v>
      </c>
      <c r="B172" t="s">
        <v>9174</v>
      </c>
      <c r="C172" s="5">
        <v>202300000000426</v>
      </c>
      <c r="D172" t="s">
        <v>3242</v>
      </c>
      <c r="E172" t="s">
        <v>819</v>
      </c>
      <c r="F172" s="67">
        <v>2202004</v>
      </c>
      <c r="G172" t="s">
        <v>3116</v>
      </c>
      <c r="H172" t="s">
        <v>9175</v>
      </c>
    </row>
    <row r="173" spans="1:8" x14ac:dyDescent="0.2">
      <c r="A173" s="11" t="s">
        <v>9173</v>
      </c>
      <c r="B173" t="s">
        <v>9174</v>
      </c>
      <c r="C173" s="5">
        <v>202300000000426</v>
      </c>
      <c r="D173" t="s">
        <v>3242</v>
      </c>
      <c r="E173" t="s">
        <v>819</v>
      </c>
      <c r="F173" s="67">
        <v>2202004</v>
      </c>
      <c r="G173" t="s">
        <v>820</v>
      </c>
      <c r="H173" t="s">
        <v>9175</v>
      </c>
    </row>
    <row r="174" spans="1:8" x14ac:dyDescent="0.2">
      <c r="A174" s="11" t="s">
        <v>9173</v>
      </c>
      <c r="B174" t="s">
        <v>9174</v>
      </c>
      <c r="C174" s="5">
        <v>202300000000426</v>
      </c>
      <c r="D174" t="s">
        <v>3242</v>
      </c>
      <c r="E174" t="s">
        <v>824</v>
      </c>
      <c r="F174" s="67">
        <v>2202066</v>
      </c>
      <c r="G174" t="s">
        <v>825</v>
      </c>
      <c r="H174" t="s">
        <v>9175</v>
      </c>
    </row>
    <row r="175" spans="1:8" x14ac:dyDescent="0.2">
      <c r="A175" s="11" t="s">
        <v>9173</v>
      </c>
      <c r="B175" t="s">
        <v>9174</v>
      </c>
      <c r="C175" s="5">
        <v>202300000000426</v>
      </c>
      <c r="D175" t="s">
        <v>3242</v>
      </c>
      <c r="E175" t="s">
        <v>824</v>
      </c>
      <c r="F175" s="67">
        <v>2202066</v>
      </c>
      <c r="G175" t="s">
        <v>833</v>
      </c>
      <c r="H175" t="s">
        <v>9175</v>
      </c>
    </row>
    <row r="176" spans="1:8" x14ac:dyDescent="0.2">
      <c r="A176" s="11" t="s">
        <v>9173</v>
      </c>
      <c r="B176" t="s">
        <v>9174</v>
      </c>
      <c r="C176" s="5">
        <v>202300000000426</v>
      </c>
      <c r="D176" t="s">
        <v>3242</v>
      </c>
      <c r="E176" t="s">
        <v>834</v>
      </c>
      <c r="F176" s="67">
        <v>2202059</v>
      </c>
      <c r="G176" t="s">
        <v>835</v>
      </c>
      <c r="H176" t="s">
        <v>9175</v>
      </c>
    </row>
    <row r="177" spans="1:8" x14ac:dyDescent="0.2">
      <c r="A177" s="11" t="s">
        <v>9173</v>
      </c>
      <c r="B177" t="s">
        <v>9174</v>
      </c>
      <c r="C177" s="5">
        <v>202300000000426</v>
      </c>
      <c r="D177" t="s">
        <v>3242</v>
      </c>
      <c r="E177" t="s">
        <v>834</v>
      </c>
      <c r="F177" s="67">
        <v>2202059</v>
      </c>
      <c r="G177" t="s">
        <v>845</v>
      </c>
      <c r="H177" t="s">
        <v>9175</v>
      </c>
    </row>
    <row r="178" spans="1:8" x14ac:dyDescent="0.2">
      <c r="A178" s="11" t="s">
        <v>9173</v>
      </c>
      <c r="B178" t="s">
        <v>9174</v>
      </c>
      <c r="C178" s="5">
        <v>202300000000426</v>
      </c>
      <c r="D178" t="s">
        <v>3242</v>
      </c>
      <c r="E178" t="s">
        <v>821</v>
      </c>
      <c r="F178" s="67">
        <v>2202054</v>
      </c>
      <c r="G178" t="s">
        <v>822</v>
      </c>
      <c r="H178" t="s">
        <v>9175</v>
      </c>
    </row>
    <row r="179" spans="1:8" x14ac:dyDescent="0.2">
      <c r="A179" s="11" t="s">
        <v>9173</v>
      </c>
      <c r="B179" t="s">
        <v>9174</v>
      </c>
      <c r="C179" s="5">
        <v>202300000000426</v>
      </c>
      <c r="D179" t="s">
        <v>3242</v>
      </c>
      <c r="E179" t="s">
        <v>821</v>
      </c>
      <c r="F179" s="67">
        <v>2202054</v>
      </c>
      <c r="G179" t="s">
        <v>823</v>
      </c>
      <c r="H179" t="s">
        <v>9175</v>
      </c>
    </row>
    <row r="180" spans="1:8" x14ac:dyDescent="0.2">
      <c r="A180" s="11" t="s">
        <v>9173</v>
      </c>
      <c r="B180" t="s">
        <v>9174</v>
      </c>
      <c r="C180" s="5">
        <v>202300000000426</v>
      </c>
      <c r="D180" t="s">
        <v>3242</v>
      </c>
      <c r="E180" t="s">
        <v>849</v>
      </c>
      <c r="F180" s="67">
        <v>2202057</v>
      </c>
      <c r="G180" t="s">
        <v>850</v>
      </c>
      <c r="H180" t="s">
        <v>9175</v>
      </c>
    </row>
    <row r="181" spans="1:8" x14ac:dyDescent="0.2">
      <c r="A181" s="11" t="s">
        <v>9173</v>
      </c>
      <c r="B181" t="s">
        <v>9174</v>
      </c>
      <c r="C181" s="5">
        <v>202300000000426</v>
      </c>
      <c r="D181" t="s">
        <v>3242</v>
      </c>
      <c r="E181" t="s">
        <v>849</v>
      </c>
      <c r="F181" s="67">
        <v>2202057</v>
      </c>
      <c r="G181" t="s">
        <v>851</v>
      </c>
      <c r="H181" t="s">
        <v>9175</v>
      </c>
    </row>
    <row r="182" spans="1:8" x14ac:dyDescent="0.2">
      <c r="A182" s="11" t="s">
        <v>9173</v>
      </c>
      <c r="B182" t="s">
        <v>9174</v>
      </c>
      <c r="C182" s="5">
        <v>202300000000426</v>
      </c>
      <c r="D182" t="s">
        <v>3242</v>
      </c>
      <c r="E182" t="s">
        <v>849</v>
      </c>
      <c r="F182" s="67">
        <v>2202057</v>
      </c>
      <c r="G182" t="s">
        <v>852</v>
      </c>
      <c r="H182" t="s">
        <v>9175</v>
      </c>
    </row>
    <row r="183" spans="1:8" x14ac:dyDescent="0.2">
      <c r="A183" s="11" t="s">
        <v>9176</v>
      </c>
      <c r="B183" t="s">
        <v>9177</v>
      </c>
      <c r="C183" s="5">
        <v>202300000000455</v>
      </c>
      <c r="D183" t="s">
        <v>3320</v>
      </c>
      <c r="E183" t="s">
        <v>3114</v>
      </c>
      <c r="F183" s="67">
        <v>2202063</v>
      </c>
      <c r="G183" t="s">
        <v>647</v>
      </c>
      <c r="H183" t="s">
        <v>9178</v>
      </c>
    </row>
    <row r="184" spans="1:8" x14ac:dyDescent="0.2">
      <c r="A184" s="11" t="s">
        <v>9176</v>
      </c>
      <c r="B184" t="s">
        <v>9177</v>
      </c>
      <c r="C184" s="5">
        <v>202300000000455</v>
      </c>
      <c r="D184" t="s">
        <v>3320</v>
      </c>
      <c r="E184" t="s">
        <v>3114</v>
      </c>
      <c r="F184" s="67">
        <v>2202063</v>
      </c>
      <c r="G184" t="s">
        <v>628</v>
      </c>
      <c r="H184" t="s">
        <v>9178</v>
      </c>
    </row>
    <row r="185" spans="1:8" x14ac:dyDescent="0.2">
      <c r="A185" s="11" t="s">
        <v>9176</v>
      </c>
      <c r="B185" t="s">
        <v>9177</v>
      </c>
      <c r="C185" s="5">
        <v>202300000000455</v>
      </c>
      <c r="D185" t="s">
        <v>3320</v>
      </c>
      <c r="E185" t="s">
        <v>3114</v>
      </c>
      <c r="F185" s="67">
        <v>2202063</v>
      </c>
      <c r="G185" t="s">
        <v>643</v>
      </c>
      <c r="H185" t="s">
        <v>9178</v>
      </c>
    </row>
    <row r="186" spans="1:8" x14ac:dyDescent="0.2">
      <c r="A186" s="11" t="s">
        <v>9176</v>
      </c>
      <c r="B186" t="s">
        <v>9177</v>
      </c>
      <c r="C186" s="5">
        <v>202300000000455</v>
      </c>
      <c r="D186" t="s">
        <v>3320</v>
      </c>
      <c r="E186" t="s">
        <v>3114</v>
      </c>
      <c r="F186" s="67">
        <v>2202063</v>
      </c>
      <c r="G186" t="s">
        <v>638</v>
      </c>
      <c r="H186" t="s">
        <v>9178</v>
      </c>
    </row>
    <row r="187" spans="1:8" x14ac:dyDescent="0.2">
      <c r="A187" s="11" t="s">
        <v>9176</v>
      </c>
      <c r="B187" t="s">
        <v>9177</v>
      </c>
      <c r="C187" s="5">
        <v>202300000000455</v>
      </c>
      <c r="D187" t="s">
        <v>3320</v>
      </c>
      <c r="E187" t="s">
        <v>3114</v>
      </c>
      <c r="F187" s="67">
        <v>2202063</v>
      </c>
      <c r="G187" t="s">
        <v>645</v>
      </c>
      <c r="H187" t="s">
        <v>9178</v>
      </c>
    </row>
    <row r="188" spans="1:8" x14ac:dyDescent="0.2">
      <c r="A188" s="11" t="s">
        <v>9176</v>
      </c>
      <c r="B188" t="s">
        <v>9177</v>
      </c>
      <c r="C188" s="5">
        <v>202300000000455</v>
      </c>
      <c r="D188" t="s">
        <v>3320</v>
      </c>
      <c r="E188" t="s">
        <v>3114</v>
      </c>
      <c r="F188" s="67">
        <v>2202063</v>
      </c>
      <c r="G188" t="s">
        <v>632</v>
      </c>
      <c r="H188" t="s">
        <v>9178</v>
      </c>
    </row>
    <row r="189" spans="1:8" x14ac:dyDescent="0.2">
      <c r="A189" s="11" t="s">
        <v>9176</v>
      </c>
      <c r="B189" t="s">
        <v>9177</v>
      </c>
      <c r="C189" s="5">
        <v>202300000000455</v>
      </c>
      <c r="D189" t="s">
        <v>3320</v>
      </c>
      <c r="E189" t="s">
        <v>3114</v>
      </c>
      <c r="F189" s="67">
        <v>2202063</v>
      </c>
      <c r="G189" t="s">
        <v>3213</v>
      </c>
      <c r="H189" t="s">
        <v>9178</v>
      </c>
    </row>
    <row r="190" spans="1:8" x14ac:dyDescent="0.2">
      <c r="A190" s="11" t="s">
        <v>9176</v>
      </c>
      <c r="B190" t="s">
        <v>9177</v>
      </c>
      <c r="C190" s="5">
        <v>202300000000455</v>
      </c>
      <c r="D190" t="s">
        <v>3320</v>
      </c>
      <c r="E190" t="s">
        <v>3114</v>
      </c>
      <c r="F190" s="67">
        <v>2202063</v>
      </c>
      <c r="G190" t="s">
        <v>623</v>
      </c>
      <c r="H190" t="s">
        <v>9178</v>
      </c>
    </row>
    <row r="191" spans="1:8" x14ac:dyDescent="0.2">
      <c r="A191" s="11" t="s">
        <v>9176</v>
      </c>
      <c r="B191" t="s">
        <v>9177</v>
      </c>
      <c r="C191" s="5">
        <v>202300000000455</v>
      </c>
      <c r="D191" t="s">
        <v>3320</v>
      </c>
      <c r="E191" t="s">
        <v>3114</v>
      </c>
      <c r="F191" s="67">
        <v>2202063</v>
      </c>
      <c r="G191" t="s">
        <v>634</v>
      </c>
      <c r="H191" t="s">
        <v>9178</v>
      </c>
    </row>
    <row r="192" spans="1:8" x14ac:dyDescent="0.2">
      <c r="A192" s="11" t="s">
        <v>9176</v>
      </c>
      <c r="B192" t="s">
        <v>9177</v>
      </c>
      <c r="C192" s="5">
        <v>202300000000455</v>
      </c>
      <c r="D192" t="s">
        <v>3320</v>
      </c>
      <c r="E192" t="s">
        <v>3114</v>
      </c>
      <c r="F192" s="67">
        <v>2202063</v>
      </c>
      <c r="G192" t="s">
        <v>626</v>
      </c>
      <c r="H192" t="s">
        <v>9178</v>
      </c>
    </row>
    <row r="193" spans="1:8" x14ac:dyDescent="0.2">
      <c r="A193" s="11" t="s">
        <v>9176</v>
      </c>
      <c r="B193" t="s">
        <v>9177</v>
      </c>
      <c r="C193" s="5">
        <v>202300000000455</v>
      </c>
      <c r="D193" t="s">
        <v>3320</v>
      </c>
      <c r="E193" t="s">
        <v>3114</v>
      </c>
      <c r="F193" s="67">
        <v>2202063</v>
      </c>
      <c r="G193" t="s">
        <v>620</v>
      </c>
      <c r="H193" t="s">
        <v>9178</v>
      </c>
    </row>
    <row r="194" spans="1:8" x14ac:dyDescent="0.2">
      <c r="A194" s="11" t="s">
        <v>9176</v>
      </c>
      <c r="B194" t="s">
        <v>9177</v>
      </c>
      <c r="C194" s="5">
        <v>202300000000455</v>
      </c>
      <c r="D194" t="s">
        <v>3320</v>
      </c>
      <c r="E194" t="s">
        <v>3114</v>
      </c>
      <c r="F194" s="67">
        <v>2202063</v>
      </c>
      <c r="G194" t="s">
        <v>630</v>
      </c>
      <c r="H194" t="s">
        <v>9178</v>
      </c>
    </row>
    <row r="195" spans="1:8" x14ac:dyDescent="0.2">
      <c r="A195" s="11" t="s">
        <v>9176</v>
      </c>
      <c r="B195" t="s">
        <v>9177</v>
      </c>
      <c r="C195" s="5">
        <v>202300000000455</v>
      </c>
      <c r="D195" t="s">
        <v>3320</v>
      </c>
      <c r="E195" t="s">
        <v>3114</v>
      </c>
      <c r="F195" s="67">
        <v>2202063</v>
      </c>
      <c r="G195" t="s">
        <v>3349</v>
      </c>
      <c r="H195" t="s">
        <v>9178</v>
      </c>
    </row>
    <row r="196" spans="1:8" x14ac:dyDescent="0.2">
      <c r="A196" s="11" t="s">
        <v>9176</v>
      </c>
      <c r="B196" t="s">
        <v>9177</v>
      </c>
      <c r="C196" s="5">
        <v>202300000000455</v>
      </c>
      <c r="D196" t="s">
        <v>3320</v>
      </c>
      <c r="E196" t="s">
        <v>3114</v>
      </c>
      <c r="F196" s="67">
        <v>2202063</v>
      </c>
      <c r="G196" t="s">
        <v>639</v>
      </c>
      <c r="H196" t="s">
        <v>9178</v>
      </c>
    </row>
    <row r="197" spans="1:8" x14ac:dyDescent="0.2">
      <c r="A197" s="11" t="s">
        <v>9176</v>
      </c>
      <c r="B197" t="s">
        <v>9177</v>
      </c>
      <c r="C197" s="5">
        <v>202300000000455</v>
      </c>
      <c r="D197" t="s">
        <v>3320</v>
      </c>
      <c r="E197" t="s">
        <v>3114</v>
      </c>
      <c r="F197" s="67">
        <v>2202063</v>
      </c>
      <c r="G197" t="s">
        <v>641</v>
      </c>
      <c r="H197" t="s">
        <v>9178</v>
      </c>
    </row>
    <row r="198" spans="1:8" x14ac:dyDescent="0.2">
      <c r="A198" s="11" t="s">
        <v>9176</v>
      </c>
      <c r="B198" t="s">
        <v>9177</v>
      </c>
      <c r="C198" s="5">
        <v>202300000000455</v>
      </c>
      <c r="D198" t="s">
        <v>3320</v>
      </c>
      <c r="E198" t="s">
        <v>3114</v>
      </c>
      <c r="F198" s="67">
        <v>2202063</v>
      </c>
      <c r="G198" t="s">
        <v>636</v>
      </c>
      <c r="H198" t="s">
        <v>9178</v>
      </c>
    </row>
    <row r="199" spans="1:8" x14ac:dyDescent="0.2">
      <c r="A199" s="11" t="s">
        <v>9176</v>
      </c>
      <c r="B199" t="s">
        <v>9177</v>
      </c>
      <c r="C199" s="5">
        <v>202300000000455</v>
      </c>
      <c r="D199" t="s">
        <v>3320</v>
      </c>
      <c r="E199" t="s">
        <v>9089</v>
      </c>
      <c r="F199" s="67">
        <v>2202064</v>
      </c>
      <c r="G199" t="s">
        <v>675</v>
      </c>
      <c r="H199" t="s">
        <v>9178</v>
      </c>
    </row>
    <row r="200" spans="1:8" x14ac:dyDescent="0.2">
      <c r="A200" s="11" t="s">
        <v>9176</v>
      </c>
      <c r="B200" t="s">
        <v>9177</v>
      </c>
      <c r="C200" s="5">
        <v>202300000000455</v>
      </c>
      <c r="D200" t="s">
        <v>3320</v>
      </c>
      <c r="E200" t="s">
        <v>9089</v>
      </c>
      <c r="F200" s="67">
        <v>2202064</v>
      </c>
      <c r="G200" t="s">
        <v>660</v>
      </c>
      <c r="H200" t="s">
        <v>9178</v>
      </c>
    </row>
    <row r="201" spans="1:8" x14ac:dyDescent="0.2">
      <c r="A201" s="11" t="s">
        <v>9176</v>
      </c>
      <c r="B201" t="s">
        <v>9177</v>
      </c>
      <c r="C201" s="5">
        <v>202300000000455</v>
      </c>
      <c r="D201" t="s">
        <v>3320</v>
      </c>
      <c r="E201" t="s">
        <v>9089</v>
      </c>
      <c r="F201" s="67">
        <v>2202064</v>
      </c>
      <c r="G201" t="s">
        <v>3321</v>
      </c>
      <c r="H201" t="s">
        <v>9178</v>
      </c>
    </row>
    <row r="202" spans="1:8" x14ac:dyDescent="0.2">
      <c r="A202" s="11" t="s">
        <v>9176</v>
      </c>
      <c r="B202" t="s">
        <v>9177</v>
      </c>
      <c r="C202" s="5">
        <v>202300000000455</v>
      </c>
      <c r="D202" t="s">
        <v>3320</v>
      </c>
      <c r="E202" t="s">
        <v>9089</v>
      </c>
      <c r="F202" s="67">
        <v>2202064</v>
      </c>
      <c r="G202" t="s">
        <v>680</v>
      </c>
      <c r="H202" t="s">
        <v>9178</v>
      </c>
    </row>
    <row r="203" spans="1:8" x14ac:dyDescent="0.2">
      <c r="A203" s="11" t="s">
        <v>9176</v>
      </c>
      <c r="B203" t="s">
        <v>9177</v>
      </c>
      <c r="C203" s="5">
        <v>202300000000455</v>
      </c>
      <c r="D203" t="s">
        <v>3320</v>
      </c>
      <c r="E203" t="s">
        <v>9089</v>
      </c>
      <c r="F203" s="67">
        <v>2202064</v>
      </c>
      <c r="G203" t="s">
        <v>664</v>
      </c>
      <c r="H203" t="s">
        <v>9178</v>
      </c>
    </row>
    <row r="204" spans="1:8" x14ac:dyDescent="0.2">
      <c r="A204" s="11" t="s">
        <v>9176</v>
      </c>
      <c r="B204" t="s">
        <v>9177</v>
      </c>
      <c r="C204" s="5">
        <v>202300000000455</v>
      </c>
      <c r="D204" t="s">
        <v>3320</v>
      </c>
      <c r="E204" t="s">
        <v>9089</v>
      </c>
      <c r="F204" s="67">
        <v>2202064</v>
      </c>
      <c r="G204" t="s">
        <v>3240</v>
      </c>
      <c r="H204" t="s">
        <v>9178</v>
      </c>
    </row>
    <row r="205" spans="1:8" x14ac:dyDescent="0.2">
      <c r="A205" s="11" t="s">
        <v>9176</v>
      </c>
      <c r="B205" t="s">
        <v>9177</v>
      </c>
      <c r="C205" s="5">
        <v>202300000000455</v>
      </c>
      <c r="D205" t="s">
        <v>3320</v>
      </c>
      <c r="E205" t="s">
        <v>9089</v>
      </c>
      <c r="F205" s="67">
        <v>2202064</v>
      </c>
      <c r="G205" t="s">
        <v>3326</v>
      </c>
      <c r="H205" t="s">
        <v>9178</v>
      </c>
    </row>
    <row r="206" spans="1:8" x14ac:dyDescent="0.2">
      <c r="A206" s="11" t="s">
        <v>9176</v>
      </c>
      <c r="B206" t="s">
        <v>9177</v>
      </c>
      <c r="C206" s="5">
        <v>202300000000455</v>
      </c>
      <c r="D206" t="s">
        <v>3320</v>
      </c>
      <c r="E206" t="s">
        <v>9089</v>
      </c>
      <c r="F206" s="67">
        <v>2202064</v>
      </c>
      <c r="G206" t="s">
        <v>3258</v>
      </c>
      <c r="H206" t="s">
        <v>9178</v>
      </c>
    </row>
    <row r="207" spans="1:8" x14ac:dyDescent="0.2">
      <c r="A207" s="11" t="s">
        <v>9176</v>
      </c>
      <c r="B207" t="s">
        <v>9177</v>
      </c>
      <c r="C207" s="5">
        <v>202300000000455</v>
      </c>
      <c r="D207" t="s">
        <v>3320</v>
      </c>
      <c r="E207" t="s">
        <v>9089</v>
      </c>
      <c r="F207" s="67">
        <v>2202064</v>
      </c>
      <c r="G207" t="s">
        <v>3305</v>
      </c>
      <c r="H207" t="s">
        <v>9178</v>
      </c>
    </row>
    <row r="208" spans="1:8" x14ac:dyDescent="0.2">
      <c r="A208" s="11" t="s">
        <v>9176</v>
      </c>
      <c r="B208" t="s">
        <v>9177</v>
      </c>
      <c r="C208" s="5">
        <v>202300000000455</v>
      </c>
      <c r="D208" t="s">
        <v>3320</v>
      </c>
      <c r="E208" t="s">
        <v>9089</v>
      </c>
      <c r="F208" s="67">
        <v>2202064</v>
      </c>
      <c r="G208" t="s">
        <v>666</v>
      </c>
      <c r="H208" t="s">
        <v>9178</v>
      </c>
    </row>
    <row r="209" spans="1:8" x14ac:dyDescent="0.2">
      <c r="A209" s="11" t="s">
        <v>9176</v>
      </c>
      <c r="B209" t="s">
        <v>9177</v>
      </c>
      <c r="C209" s="5">
        <v>202300000000455</v>
      </c>
      <c r="D209" t="s">
        <v>3320</v>
      </c>
      <c r="E209" t="s">
        <v>9089</v>
      </c>
      <c r="F209" s="67">
        <v>2202064</v>
      </c>
      <c r="G209" t="s">
        <v>662</v>
      </c>
      <c r="H209" t="s">
        <v>9178</v>
      </c>
    </row>
    <row r="210" spans="1:8" x14ac:dyDescent="0.2">
      <c r="A210" s="11" t="s">
        <v>9176</v>
      </c>
      <c r="B210" t="s">
        <v>9177</v>
      </c>
      <c r="C210" s="5">
        <v>202300000000455</v>
      </c>
      <c r="D210" t="s">
        <v>3320</v>
      </c>
      <c r="E210" t="s">
        <v>9089</v>
      </c>
      <c r="F210" s="67">
        <v>2202064</v>
      </c>
      <c r="G210" t="s">
        <v>678</v>
      </c>
      <c r="H210" t="s">
        <v>9178</v>
      </c>
    </row>
    <row r="211" spans="1:8" x14ac:dyDescent="0.2">
      <c r="A211" s="11" t="s">
        <v>9176</v>
      </c>
      <c r="B211" t="s">
        <v>9177</v>
      </c>
      <c r="C211" s="5">
        <v>202300000000455</v>
      </c>
      <c r="D211" t="s">
        <v>3320</v>
      </c>
      <c r="E211" t="s">
        <v>9089</v>
      </c>
      <c r="F211" s="67">
        <v>2202064</v>
      </c>
      <c r="G211" t="s">
        <v>676</v>
      </c>
      <c r="H211" t="s">
        <v>9178</v>
      </c>
    </row>
    <row r="212" spans="1:8" x14ac:dyDescent="0.2">
      <c r="A212" s="11" t="s">
        <v>9176</v>
      </c>
      <c r="B212" t="s">
        <v>9177</v>
      </c>
      <c r="C212" s="5">
        <v>202300000000455</v>
      </c>
      <c r="D212" t="s">
        <v>3320</v>
      </c>
      <c r="E212" t="s">
        <v>3192</v>
      </c>
      <c r="F212" s="67">
        <v>2202076</v>
      </c>
      <c r="G212" t="s">
        <v>9179</v>
      </c>
      <c r="H212" t="s">
        <v>9178</v>
      </c>
    </row>
    <row r="213" spans="1:8" x14ac:dyDescent="0.2">
      <c r="A213" s="11" t="s">
        <v>9176</v>
      </c>
      <c r="B213" t="s">
        <v>9177</v>
      </c>
      <c r="C213" s="5">
        <v>202300000000455</v>
      </c>
      <c r="D213" t="s">
        <v>3320</v>
      </c>
      <c r="E213" t="s">
        <v>3192</v>
      </c>
      <c r="F213" s="67">
        <v>2202076</v>
      </c>
      <c r="G213" t="s">
        <v>653</v>
      </c>
      <c r="H213" t="s">
        <v>9178</v>
      </c>
    </row>
    <row r="214" spans="1:8" x14ac:dyDescent="0.2">
      <c r="A214" s="11" t="s">
        <v>9176</v>
      </c>
      <c r="B214" t="s">
        <v>9177</v>
      </c>
      <c r="C214" s="5">
        <v>202300000000455</v>
      </c>
      <c r="D214" t="s">
        <v>3320</v>
      </c>
      <c r="E214" t="s">
        <v>3229</v>
      </c>
      <c r="F214" s="67">
        <v>2202077</v>
      </c>
      <c r="G214" t="s">
        <v>651</v>
      </c>
      <c r="H214" t="s">
        <v>9178</v>
      </c>
    </row>
    <row r="215" spans="1:8" x14ac:dyDescent="0.2">
      <c r="A215" s="11" t="s">
        <v>9176</v>
      </c>
      <c r="B215" t="s">
        <v>9177</v>
      </c>
      <c r="C215" s="5">
        <v>202300000000455</v>
      </c>
      <c r="D215" t="s">
        <v>3320</v>
      </c>
      <c r="E215" t="s">
        <v>3229</v>
      </c>
      <c r="F215" s="67">
        <v>2202077</v>
      </c>
      <c r="G215" t="s">
        <v>650</v>
      </c>
      <c r="H215" t="s">
        <v>9178</v>
      </c>
    </row>
  </sheetData>
  <sheetProtection autoFilter="0" pivotTables="0"/>
  <autoFilter ref="A1:H215" xr:uid="{A9A9B338-B943-4970-B4DC-4D512CF8EB7D}"/>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03435-38C2-4273-B318-A99C778D0C3F}">
  <dimension ref="A1:CH1267"/>
  <sheetViews>
    <sheetView topLeftCell="B1" zoomScaleNormal="100" workbookViewId="0">
      <selection activeCell="D10" sqref="D10"/>
    </sheetView>
  </sheetViews>
  <sheetFormatPr baseColWidth="10" defaultColWidth="11.5" defaultRowHeight="18.75" customHeight="1" x14ac:dyDescent="0.25"/>
  <cols>
    <col min="1" max="1" width="19.5" hidden="1" customWidth="1"/>
    <col min="2" max="2" width="9.5" style="69" customWidth="1"/>
    <col min="3" max="3" width="24.1640625" style="69" customWidth="1"/>
    <col min="4" max="4" width="34" style="69" customWidth="1"/>
    <col min="5" max="5" width="31.1640625" style="69" customWidth="1"/>
    <col min="6" max="6" width="39.83203125" style="69" customWidth="1"/>
    <col min="7" max="7" width="25" style="69" customWidth="1"/>
    <col min="8" max="8" width="42.83203125" style="69" customWidth="1"/>
    <col min="9" max="9" width="25.5" style="4" customWidth="1"/>
    <col min="10" max="10" width="30" style="4" customWidth="1"/>
    <col min="11" max="11" width="74" style="111" customWidth="1"/>
    <col min="12" max="12" width="16.5" style="111" customWidth="1"/>
    <col min="13" max="13" width="44.5" style="69" customWidth="1"/>
    <col min="14" max="14" width="11.5" style="69" customWidth="1"/>
    <col min="15" max="15" width="50.5" style="69" customWidth="1"/>
    <col min="16" max="16" width="19.5" style="69" customWidth="1"/>
    <col min="17" max="17" width="16.5" style="53" customWidth="1"/>
    <col min="18" max="18" width="43" style="69" bestFit="1" customWidth="1"/>
    <col min="19" max="19" width="46" style="69" customWidth="1"/>
    <col min="20" max="20" width="53.1640625" style="69" customWidth="1"/>
    <col min="21" max="21" width="11.5" style="69" customWidth="1"/>
    <col min="22" max="22" width="8.5" style="69" customWidth="1"/>
    <col min="23" max="23" width="34" style="69" customWidth="1"/>
    <col min="24" max="24" width="14.5" style="53" customWidth="1"/>
    <col min="25" max="26" width="18.5" style="69" hidden="1" customWidth="1"/>
    <col min="27" max="27" width="19.5" style="69" hidden="1" customWidth="1"/>
    <col min="28" max="34" width="18.5" style="69" hidden="1" customWidth="1"/>
    <col min="35" max="36" width="28.5" style="69" hidden="1" customWidth="1"/>
    <col min="37" max="38" width="18.5" style="69" hidden="1" customWidth="1"/>
    <col min="39" max="39" width="19.5" style="69" hidden="1" customWidth="1"/>
    <col min="40" max="44" width="18.5" style="69" hidden="1" customWidth="1"/>
    <col min="45" max="45" width="19.5" style="69" hidden="1" customWidth="1"/>
    <col min="46" max="53" width="18.5" style="69" hidden="1" customWidth="1"/>
    <col min="54" max="54" width="20.5" style="69" hidden="1" customWidth="1"/>
    <col min="55" max="55" width="13.5" style="69" hidden="1" customWidth="1"/>
    <col min="56" max="56" width="14.1640625" style="69" hidden="1" customWidth="1"/>
    <col min="57" max="57" width="19.5" style="69" hidden="1" customWidth="1"/>
    <col min="58" max="58" width="12.5" style="66" customWidth="1"/>
    <col min="59" max="59" width="13.5" style="53" customWidth="1"/>
    <col min="60" max="60" width="21.5" style="69" customWidth="1"/>
    <col min="61" max="61" width="53.83203125" style="90" customWidth="1"/>
    <col min="62" max="62" width="18.83203125" style="69" customWidth="1"/>
    <col min="63" max="63" width="10.5" style="69" customWidth="1"/>
    <col min="64" max="64" width="21.1640625" style="53" customWidth="1"/>
    <col min="65" max="65" width="7.83203125" style="66" customWidth="1"/>
    <col min="66" max="66" width="10.5" style="69" customWidth="1"/>
    <col min="67" max="67" width="22.5" style="69" customWidth="1"/>
    <col min="68" max="68" width="8.1640625" style="69" customWidth="1"/>
    <col min="69" max="69" width="17.1640625" style="69" customWidth="1"/>
    <col min="70" max="70" width="26.5" style="212" bestFit="1" customWidth="1"/>
    <col min="71" max="71" width="29.5" style="212" customWidth="1"/>
    <col min="72" max="72" width="15.5" style="66" customWidth="1"/>
    <col min="73" max="73" width="16.5" style="66" customWidth="1"/>
    <col min="74" max="74" width="25.5" customWidth="1"/>
    <col min="75" max="75" width="20" customWidth="1"/>
    <col min="76" max="76" width="13.1640625" customWidth="1"/>
    <col min="77" max="77" width="24.5" customWidth="1"/>
    <col min="78" max="78" width="28.83203125" customWidth="1"/>
    <col min="79" max="79" width="17.1640625" style="67" bestFit="1" customWidth="1"/>
    <col min="80" max="80" width="63.5" customWidth="1"/>
    <col min="81" max="81" width="41.5" customWidth="1"/>
    <col min="83" max="83" width="41" customWidth="1"/>
    <col min="86" max="86" width="17.5" bestFit="1" customWidth="1"/>
  </cols>
  <sheetData>
    <row r="1" spans="1:86" s="72" customFormat="1" ht="19" x14ac:dyDescent="0.25">
      <c r="A1" s="71" t="s">
        <v>8</v>
      </c>
      <c r="B1" s="899" t="s">
        <v>9</v>
      </c>
      <c r="C1" s="899"/>
      <c r="D1" s="899"/>
      <c r="E1" s="900" t="s">
        <v>10</v>
      </c>
      <c r="F1" s="900"/>
      <c r="G1" s="902" t="s">
        <v>11</v>
      </c>
      <c r="H1" s="902"/>
      <c r="I1" s="902"/>
      <c r="J1" s="902"/>
      <c r="K1" s="902"/>
      <c r="L1" s="902"/>
      <c r="M1" s="902"/>
      <c r="N1" s="902"/>
      <c r="O1" s="902"/>
      <c r="P1" s="903" t="s">
        <v>12</v>
      </c>
      <c r="Q1" s="903"/>
      <c r="R1" s="903"/>
      <c r="S1" s="903"/>
      <c r="T1" s="903"/>
      <c r="U1" s="903"/>
      <c r="V1" s="903"/>
      <c r="W1" s="903"/>
      <c r="X1" s="903"/>
      <c r="Y1" s="894" t="s">
        <v>13</v>
      </c>
      <c r="Z1" s="894"/>
      <c r="AA1" s="894"/>
      <c r="AB1" s="894"/>
      <c r="AC1" s="894"/>
      <c r="AD1" s="894"/>
      <c r="AE1" s="894"/>
      <c r="AF1" s="894"/>
      <c r="AG1" s="894"/>
      <c r="AH1" s="894"/>
      <c r="AI1" s="894"/>
      <c r="AJ1" s="894"/>
      <c r="AK1" s="894"/>
      <c r="AL1" s="894"/>
      <c r="AM1" s="894"/>
      <c r="AN1" s="894"/>
      <c r="AO1" s="894"/>
      <c r="AP1" s="894"/>
      <c r="AQ1" s="894"/>
      <c r="AR1" s="894"/>
      <c r="AS1" s="894"/>
      <c r="AT1" s="894"/>
      <c r="AU1" s="894"/>
      <c r="AV1" s="894"/>
      <c r="AW1" s="894"/>
      <c r="AX1" s="894"/>
      <c r="AY1" s="894"/>
      <c r="AZ1" s="894"/>
      <c r="BA1" s="894"/>
      <c r="BB1" s="894"/>
      <c r="BC1" s="894"/>
      <c r="BD1" s="894"/>
      <c r="BE1" s="894"/>
      <c r="BF1" s="889" t="s">
        <v>14</v>
      </c>
      <c r="BG1" s="889"/>
      <c r="BH1" s="889"/>
      <c r="BI1" s="889"/>
      <c r="BJ1" s="889"/>
      <c r="BK1" s="889"/>
      <c r="BL1" s="889"/>
      <c r="BM1" s="889"/>
      <c r="BN1" s="889"/>
      <c r="BO1" s="889"/>
      <c r="BP1" s="889"/>
      <c r="BQ1" s="889"/>
      <c r="BR1" s="889"/>
      <c r="BS1" s="889"/>
      <c r="BT1" s="889"/>
      <c r="BU1" s="889"/>
      <c r="BV1" s="886" t="s">
        <v>15</v>
      </c>
      <c r="BW1" s="886" t="s">
        <v>16</v>
      </c>
      <c r="BX1" s="886" t="s">
        <v>17</v>
      </c>
      <c r="BY1" s="886" t="s">
        <v>18</v>
      </c>
      <c r="CA1" s="264"/>
    </row>
    <row r="2" spans="1:86" s="74" customFormat="1" ht="16" x14ac:dyDescent="0.2">
      <c r="A2" s="73" t="s">
        <v>19</v>
      </c>
      <c r="B2" s="897" t="s">
        <v>20</v>
      </c>
      <c r="C2" s="897" t="s">
        <v>21</v>
      </c>
      <c r="D2" s="897" t="s">
        <v>22</v>
      </c>
      <c r="E2" s="898" t="s">
        <v>23</v>
      </c>
      <c r="F2" s="898" t="s">
        <v>24</v>
      </c>
      <c r="G2" s="901" t="s">
        <v>25</v>
      </c>
      <c r="H2" s="901" t="s">
        <v>26</v>
      </c>
      <c r="I2" s="901" t="s">
        <v>27</v>
      </c>
      <c r="J2" s="901" t="s">
        <v>28</v>
      </c>
      <c r="K2" s="885" t="s">
        <v>29</v>
      </c>
      <c r="L2" s="885" t="s">
        <v>30</v>
      </c>
      <c r="M2" s="901" t="s">
        <v>31</v>
      </c>
      <c r="N2" s="901" t="s">
        <v>32</v>
      </c>
      <c r="O2" s="901" t="s">
        <v>33</v>
      </c>
      <c r="P2" s="904" t="s">
        <v>34</v>
      </c>
      <c r="Q2" s="904" t="s">
        <v>35</v>
      </c>
      <c r="R2" s="904" t="s">
        <v>36</v>
      </c>
      <c r="S2" s="905" t="s">
        <v>37</v>
      </c>
      <c r="T2" s="242"/>
      <c r="U2" s="892" t="s">
        <v>38</v>
      </c>
      <c r="V2" s="892" t="s">
        <v>39</v>
      </c>
      <c r="W2" s="892" t="s">
        <v>40</v>
      </c>
      <c r="X2" s="892" t="s">
        <v>41</v>
      </c>
      <c r="Y2" s="895" t="s">
        <v>42</v>
      </c>
      <c r="Z2" s="895"/>
      <c r="AA2" s="895"/>
      <c r="AB2" s="895" t="s">
        <v>43</v>
      </c>
      <c r="AC2" s="895"/>
      <c r="AD2" s="895"/>
      <c r="AE2" s="895" t="s">
        <v>44</v>
      </c>
      <c r="AF2" s="895"/>
      <c r="AG2" s="895"/>
      <c r="AH2" s="896" t="s">
        <v>45</v>
      </c>
      <c r="AI2" s="896"/>
      <c r="AJ2" s="896"/>
      <c r="AK2" s="896" t="s">
        <v>46</v>
      </c>
      <c r="AL2" s="896"/>
      <c r="AM2" s="896"/>
      <c r="AN2" s="895" t="s">
        <v>47</v>
      </c>
      <c r="AO2" s="895"/>
      <c r="AP2" s="895"/>
      <c r="AQ2" s="895" t="s">
        <v>48</v>
      </c>
      <c r="AR2" s="895"/>
      <c r="AS2" s="895"/>
      <c r="AT2" s="895" t="s">
        <v>49</v>
      </c>
      <c r="AU2" s="895"/>
      <c r="AV2" s="895"/>
      <c r="AW2" s="895" t="s">
        <v>50</v>
      </c>
      <c r="AX2" s="895"/>
      <c r="AY2" s="895"/>
      <c r="AZ2" s="895" t="s">
        <v>51</v>
      </c>
      <c r="BA2" s="895"/>
      <c r="BB2" s="895"/>
      <c r="BC2" s="895" t="s">
        <v>52</v>
      </c>
      <c r="BD2" s="895"/>
      <c r="BE2" s="895"/>
      <c r="BF2" s="890" t="s">
        <v>53</v>
      </c>
      <c r="BG2" s="890" t="s">
        <v>54</v>
      </c>
      <c r="BH2" s="890" t="s">
        <v>55</v>
      </c>
      <c r="BI2" s="890" t="s">
        <v>56</v>
      </c>
      <c r="BJ2" s="887" t="s">
        <v>57</v>
      </c>
      <c r="BK2" s="887" t="s">
        <v>58</v>
      </c>
      <c r="BL2" s="887" t="s">
        <v>59</v>
      </c>
      <c r="BM2" s="887" t="s">
        <v>60</v>
      </c>
      <c r="BN2" s="890" t="s">
        <v>61</v>
      </c>
      <c r="BO2" s="890" t="s">
        <v>62</v>
      </c>
      <c r="BP2" s="890" t="s">
        <v>63</v>
      </c>
      <c r="BQ2" s="890" t="s">
        <v>64</v>
      </c>
      <c r="BR2" s="891" t="s">
        <v>65</v>
      </c>
      <c r="BS2" s="891" t="s">
        <v>66</v>
      </c>
      <c r="BT2" s="887" t="s">
        <v>67</v>
      </c>
      <c r="BU2" s="888" t="s">
        <v>68</v>
      </c>
      <c r="BV2" s="886"/>
      <c r="BW2" s="886"/>
      <c r="BX2" s="886"/>
      <c r="BY2" s="886" t="s">
        <v>18</v>
      </c>
      <c r="CA2" s="265"/>
    </row>
    <row r="3" spans="1:86" s="74" customFormat="1" ht="16" x14ac:dyDescent="0.2">
      <c r="A3" s="75"/>
      <c r="B3" s="897"/>
      <c r="C3" s="897"/>
      <c r="D3" s="897"/>
      <c r="E3" s="898"/>
      <c r="F3" s="898"/>
      <c r="G3" s="901"/>
      <c r="H3" s="901"/>
      <c r="I3" s="901"/>
      <c r="J3" s="901"/>
      <c r="K3" s="885"/>
      <c r="L3" s="885"/>
      <c r="M3" s="901"/>
      <c r="N3" s="901"/>
      <c r="O3" s="901"/>
      <c r="P3" s="904"/>
      <c r="Q3" s="904"/>
      <c r="R3" s="904"/>
      <c r="S3" s="905"/>
      <c r="T3" s="242"/>
      <c r="U3" s="892"/>
      <c r="V3" s="893"/>
      <c r="W3" s="892"/>
      <c r="X3" s="892"/>
      <c r="Y3" s="76" t="s">
        <v>69</v>
      </c>
      <c r="Z3" s="76" t="s">
        <v>70</v>
      </c>
      <c r="AA3" s="76" t="s">
        <v>71</v>
      </c>
      <c r="AB3" s="76" t="s">
        <v>69</v>
      </c>
      <c r="AC3" s="76" t="s">
        <v>70</v>
      </c>
      <c r="AD3" s="76" t="s">
        <v>71</v>
      </c>
      <c r="AE3" s="76" t="s">
        <v>69</v>
      </c>
      <c r="AF3" s="76" t="s">
        <v>70</v>
      </c>
      <c r="AG3" s="76" t="s">
        <v>71</v>
      </c>
      <c r="AH3" s="76" t="s">
        <v>72</v>
      </c>
      <c r="AI3" s="76" t="s">
        <v>73</v>
      </c>
      <c r="AJ3" s="76" t="s">
        <v>74</v>
      </c>
      <c r="AK3" s="76" t="s">
        <v>69</v>
      </c>
      <c r="AL3" s="76" t="s">
        <v>70</v>
      </c>
      <c r="AM3" s="76" t="s">
        <v>71</v>
      </c>
      <c r="AN3" s="76" t="s">
        <v>69</v>
      </c>
      <c r="AO3" s="76" t="s">
        <v>70</v>
      </c>
      <c r="AP3" s="76" t="s">
        <v>71</v>
      </c>
      <c r="AQ3" s="76" t="s">
        <v>69</v>
      </c>
      <c r="AR3" s="76" t="s">
        <v>70</v>
      </c>
      <c r="AS3" s="76" t="s">
        <v>71</v>
      </c>
      <c r="AT3" s="76" t="s">
        <v>69</v>
      </c>
      <c r="AU3" s="76" t="s">
        <v>70</v>
      </c>
      <c r="AV3" s="76" t="s">
        <v>71</v>
      </c>
      <c r="AW3" s="76" t="s">
        <v>69</v>
      </c>
      <c r="AX3" s="76" t="s">
        <v>70</v>
      </c>
      <c r="AY3" s="76" t="s">
        <v>71</v>
      </c>
      <c r="AZ3" s="76" t="s">
        <v>69</v>
      </c>
      <c r="BA3" s="76" t="s">
        <v>70</v>
      </c>
      <c r="BB3" s="76" t="s">
        <v>71</v>
      </c>
      <c r="BC3" s="76" t="s">
        <v>69</v>
      </c>
      <c r="BD3" s="76" t="s">
        <v>70</v>
      </c>
      <c r="BE3" s="76" t="s">
        <v>71</v>
      </c>
      <c r="BF3" s="890"/>
      <c r="BG3" s="890"/>
      <c r="BH3" s="890"/>
      <c r="BI3" s="890"/>
      <c r="BJ3" s="887"/>
      <c r="BK3" s="887"/>
      <c r="BL3" s="887"/>
      <c r="BM3" s="887"/>
      <c r="BN3" s="890"/>
      <c r="BO3" s="890"/>
      <c r="BP3" s="890"/>
      <c r="BQ3" s="890"/>
      <c r="BR3" s="891"/>
      <c r="BS3" s="891"/>
      <c r="BT3" s="887"/>
      <c r="BU3" s="888"/>
      <c r="BV3" s="886"/>
      <c r="BW3" s="886"/>
      <c r="BX3" s="886"/>
      <c r="BY3" s="886"/>
      <c r="CA3" s="265"/>
    </row>
    <row r="4" spans="1:86" s="113" customFormat="1" ht="28.5" customHeight="1" x14ac:dyDescent="0.2">
      <c r="A4" s="96"/>
      <c r="B4" s="112" t="str">
        <f>+B2</f>
        <v>Nivel</v>
      </c>
      <c r="C4" s="112" t="str">
        <f t="shared" ref="C4:BP4" si="0">+C2</f>
        <v>Despacho o Dirección</v>
      </c>
      <c r="D4" s="112" t="str">
        <f t="shared" si="0"/>
        <v>Dependencia</v>
      </c>
      <c r="E4" s="112" t="str">
        <f t="shared" si="0"/>
        <v xml:space="preserve">Eje estratégico </v>
      </c>
      <c r="F4" s="112" t="str">
        <f t="shared" si="0"/>
        <v xml:space="preserve">Estrategia </v>
      </c>
      <c r="G4" s="112" t="str">
        <f t="shared" si="0"/>
        <v>Nombre Corto</v>
      </c>
      <c r="H4" s="112" t="str">
        <f t="shared" si="0"/>
        <v>Nombre del proyecto</v>
      </c>
      <c r="I4" s="112" t="str">
        <f t="shared" si="0"/>
        <v>Código BPIN</v>
      </c>
      <c r="J4" s="112" t="str">
        <f t="shared" si="0"/>
        <v>Código presupuestal proyecto</v>
      </c>
      <c r="K4" s="112" t="str">
        <f t="shared" si="0"/>
        <v>Transformación / Componente</v>
      </c>
      <c r="L4" s="112" t="str">
        <f t="shared" si="0"/>
        <v>Código presupuestal Transformación / Componente</v>
      </c>
      <c r="M4" s="112" t="str">
        <f t="shared" si="0"/>
        <v>Producto</v>
      </c>
      <c r="N4" s="112" t="str">
        <f t="shared" si="0"/>
        <v>Código producto</v>
      </c>
      <c r="O4" s="112" t="str">
        <f t="shared" si="0"/>
        <v xml:space="preserve">Actividad </v>
      </c>
      <c r="P4" s="112" t="str">
        <f t="shared" si="0"/>
        <v>Nombre objeto de gasto</v>
      </c>
      <c r="Q4" s="112" t="str">
        <f t="shared" si="0"/>
        <v>Código objeto de gasto</v>
      </c>
      <c r="R4" s="112" t="str">
        <f t="shared" si="0"/>
        <v>Rubro presupuestal</v>
      </c>
      <c r="S4" s="112" t="str">
        <f t="shared" si="0"/>
        <v>Nombre rubro presupuestal</v>
      </c>
      <c r="T4" s="243" t="s">
        <v>75</v>
      </c>
      <c r="U4" s="112" t="str">
        <f t="shared" si="0"/>
        <v>Tipo de Recurso</v>
      </c>
      <c r="V4" s="112" t="s">
        <v>39</v>
      </c>
      <c r="W4" s="112" t="str">
        <f t="shared" si="0"/>
        <v>Dependencia de afectación</v>
      </c>
      <c r="X4" s="112" t="str">
        <f t="shared" si="0"/>
        <v>ID Dependencia de afectación</v>
      </c>
      <c r="Y4" s="112" t="str">
        <f t="shared" si="0"/>
        <v>Étnicos- Indígenas</v>
      </c>
      <c r="Z4" s="112">
        <f t="shared" si="0"/>
        <v>0</v>
      </c>
      <c r="AA4" s="112">
        <f t="shared" si="0"/>
        <v>0</v>
      </c>
      <c r="AB4" s="112" t="str">
        <f t="shared" si="0"/>
        <v>Étnicos- Comunidad Negra, Afrocolombiana, Raizal y Palenquera</v>
      </c>
      <c r="AC4" s="112">
        <f t="shared" si="0"/>
        <v>0</v>
      </c>
      <c r="AD4" s="112">
        <f t="shared" si="0"/>
        <v>0</v>
      </c>
      <c r="AE4" s="112" t="str">
        <f t="shared" si="0"/>
        <v>Étnicos- Rrom</v>
      </c>
      <c r="AF4" s="112">
        <f t="shared" si="0"/>
        <v>0</v>
      </c>
      <c r="AG4" s="112">
        <f t="shared" si="0"/>
        <v>0</v>
      </c>
      <c r="AH4" s="112" t="str">
        <f t="shared" si="0"/>
        <v>Construcción de paz</v>
      </c>
      <c r="AI4" s="112">
        <f t="shared" si="0"/>
        <v>0</v>
      </c>
      <c r="AJ4" s="112">
        <f t="shared" si="0"/>
        <v>0</v>
      </c>
      <c r="AK4" s="112" t="str">
        <f t="shared" si="0"/>
        <v>Víctimas</v>
      </c>
      <c r="AL4" s="112">
        <f t="shared" si="0"/>
        <v>0</v>
      </c>
      <c r="AM4" s="112">
        <f t="shared" si="0"/>
        <v>0</v>
      </c>
      <c r="AN4" s="112" t="str">
        <f t="shared" si="0"/>
        <v>Equidad de la mujer</v>
      </c>
      <c r="AO4" s="112">
        <f t="shared" si="0"/>
        <v>0</v>
      </c>
      <c r="AP4" s="112">
        <f t="shared" si="0"/>
        <v>0</v>
      </c>
      <c r="AQ4" s="112" t="str">
        <f t="shared" si="0"/>
        <v>Primera Infancia, Infancia y Adolescencia</v>
      </c>
      <c r="AR4" s="112">
        <f t="shared" si="0"/>
        <v>0</v>
      </c>
      <c r="AS4" s="112">
        <f t="shared" si="0"/>
        <v>0</v>
      </c>
      <c r="AT4" s="112" t="str">
        <f t="shared" si="0"/>
        <v>Participación Ciudadana</v>
      </c>
      <c r="AU4" s="112">
        <f t="shared" si="0"/>
        <v>0</v>
      </c>
      <c r="AV4" s="112">
        <f t="shared" si="0"/>
        <v>0</v>
      </c>
      <c r="AW4" s="112" t="str">
        <f t="shared" si="0"/>
        <v>Ciencia, Tecnología e Innovación (CTeI)</v>
      </c>
      <c r="AX4" s="112">
        <f t="shared" si="0"/>
        <v>0</v>
      </c>
      <c r="AY4" s="112">
        <f t="shared" si="0"/>
        <v>0</v>
      </c>
      <c r="AZ4" s="112" t="str">
        <f t="shared" si="0"/>
        <v>Tecnologías de la información y las comunicaciones (TIC)</v>
      </c>
      <c r="BA4" s="112">
        <f t="shared" si="0"/>
        <v>0</v>
      </c>
      <c r="BB4" s="112">
        <f t="shared" si="0"/>
        <v>0</v>
      </c>
      <c r="BC4" s="112" t="str">
        <f t="shared" si="0"/>
        <v xml:space="preserve">Discapacidad </v>
      </c>
      <c r="BD4" s="112">
        <f t="shared" si="0"/>
        <v>0</v>
      </c>
      <c r="BE4" s="112">
        <f t="shared" si="0"/>
        <v>0</v>
      </c>
      <c r="BF4" s="112" t="str">
        <f t="shared" si="0"/>
        <v>N° Plan de Compras 
NEON</v>
      </c>
      <c r="BG4" s="112" t="str">
        <f t="shared" si="0"/>
        <v>Código UNSPSC</v>
      </c>
      <c r="BH4" s="112" t="str">
        <f t="shared" si="0"/>
        <v>Concepto de gasto</v>
      </c>
      <c r="BI4" s="112" t="str">
        <f t="shared" si="0"/>
        <v>Descripción</v>
      </c>
      <c r="BJ4" s="112" t="str">
        <f t="shared" si="0"/>
        <v>Bienes o servicios que se contratan</v>
      </c>
      <c r="BK4" s="112" t="str">
        <f t="shared" si="0"/>
        <v>Mes de presentación de ofertas</v>
      </c>
      <c r="BL4" s="112" t="str">
        <f t="shared" si="0"/>
        <v>fecha estimada de inicio del contrato (día/mes/año)</v>
      </c>
      <c r="BM4" s="112" t="str">
        <f t="shared" si="0"/>
        <v>Duración estimada del contrato
(días, meses, años)</v>
      </c>
      <c r="BN4" s="112" t="str">
        <f t="shared" si="0"/>
        <v>Tipo de Duración-(Plazo estimado)</v>
      </c>
      <c r="BO4" s="112" t="str">
        <f t="shared" si="0"/>
        <v>Modalidad de selección</v>
      </c>
      <c r="BP4" s="112" t="str">
        <f t="shared" si="0"/>
        <v>Tipo de contrato</v>
      </c>
      <c r="BQ4" s="112" t="str">
        <f t="shared" ref="BQ4:BY4" si="1">+BQ2</f>
        <v>Fuente de los recursos</v>
      </c>
      <c r="BR4" s="204" t="str">
        <f t="shared" si="1"/>
        <v>Valor total estimado</v>
      </c>
      <c r="BS4" s="204" t="str">
        <f t="shared" si="1"/>
        <v>Valor estimado para 2024</v>
      </c>
      <c r="BT4" s="112" t="str">
        <f t="shared" si="1"/>
        <v>Se requieren vigencias futuras</v>
      </c>
      <c r="BU4" s="112" t="str">
        <f t="shared" si="1"/>
        <v>Estado de solicitud de vigencias futuras</v>
      </c>
      <c r="BV4" s="112">
        <f t="shared" si="1"/>
        <v>0</v>
      </c>
      <c r="BW4" s="112">
        <f t="shared" si="1"/>
        <v>0</v>
      </c>
      <c r="BX4" s="112">
        <f t="shared" si="1"/>
        <v>0</v>
      </c>
      <c r="BY4" s="112" t="str">
        <f t="shared" si="1"/>
        <v>Proyecto</v>
      </c>
      <c r="BZ4" s="113" t="s">
        <v>76</v>
      </c>
      <c r="CA4" s="266" t="s">
        <v>77</v>
      </c>
      <c r="CB4" s="113" t="s">
        <v>17</v>
      </c>
      <c r="CC4" s="113" t="s">
        <v>78</v>
      </c>
      <c r="CD4" s="113" t="s">
        <v>79</v>
      </c>
      <c r="CE4" s="113" t="s">
        <v>80</v>
      </c>
    </row>
    <row r="5" spans="1:86" s="21" customFormat="1" ht="19" x14ac:dyDescent="0.2">
      <c r="B5" s="21" t="s">
        <v>81</v>
      </c>
      <c r="C5" s="21" t="s">
        <v>82</v>
      </c>
      <c r="D5" s="21" t="s">
        <v>83</v>
      </c>
      <c r="E5" s="21" t="s">
        <v>84</v>
      </c>
      <c r="F5" s="77" t="s">
        <v>85</v>
      </c>
      <c r="G5" s="21" t="s">
        <v>86</v>
      </c>
      <c r="H5" s="78" t="str">
        <f>+VLOOKUP(G5,desplegables!$AH$21:$AK$33,2,0)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 s="79">
        <f>+VLOOKUP(G5,desplegables!$AH$21:$AK$33,3,0)</f>
        <v>202400000000081</v>
      </c>
      <c r="J5" s="51" t="str">
        <f>+VLOOKUP(G5,desplegables!$AH$21:$AK$33,4,0)</f>
        <v>C-2201-0700-25</v>
      </c>
      <c r="K5" s="109" t="s">
        <v>87</v>
      </c>
      <c r="L5" s="110" t="str">
        <f>+VLOOKUP(K5,desplegables!$BO$81:$BP$110,2,FALSE)</f>
        <v>201020</v>
      </c>
      <c r="M5" s="21" t="s">
        <v>88</v>
      </c>
      <c r="N5" s="51" t="e">
        <f>VLOOKUP(M5,desplegables!$BO$20:$BP$51,2,0)</f>
        <v>#N/A</v>
      </c>
      <c r="O5" s="21" t="s">
        <v>89</v>
      </c>
      <c r="P5" s="21" t="s">
        <v>90</v>
      </c>
      <c r="Q5" s="51" t="str">
        <f>+VLOOKUP(P5,desplegables!$B$3:$C$5,2,0)</f>
        <v>02</v>
      </c>
      <c r="R5" s="169" t="e">
        <f t="shared" ref="R5:R57" si="2">+J5&amp;"-"&amp;L5&amp;"-"&amp;N5&amp;"-"&amp;Q5</f>
        <v>#N/A</v>
      </c>
      <c r="S5" s="126" t="str">
        <f t="shared" ref="S5:S68" si="3">UPPER(P5&amp;"-"&amp;M5&amp;"-"&amp;H5)</f>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 s="272" t="str">
        <f>UPPER(P5&amp;" - "&amp;M5&amp;" - "&amp;K5)</f>
        <v>ADQUIS. DE BYS - SERVICIO DE ASISTENCIA TÉCNICA EN EDUCACIÓN INICIAL, PREESCOLAR, BÁSICA Y MEDIA - 2. SEGURIDAD HUMANA Y JUSTICIA SOCIAL / 2. FORTALECIMIENTO Y DESARROLLO DE INFRAESTRUCTURA SOCIAL</v>
      </c>
      <c r="U5" s="21" t="s">
        <v>91</v>
      </c>
      <c r="W5" s="21" t="str">
        <f>+CE5</f>
        <v xml:space="preserve">VEPBM- SUB DEACCESO - </v>
      </c>
      <c r="X5" s="51" t="str">
        <f>+CA5</f>
        <v>2700</v>
      </c>
      <c r="AI5" s="127"/>
      <c r="AJ5" s="127"/>
      <c r="BF5" s="67"/>
      <c r="BG5" s="21">
        <v>80111620</v>
      </c>
      <c r="BH5" s="128" t="s">
        <v>92</v>
      </c>
      <c r="BI5" s="80" t="s">
        <v>93</v>
      </c>
      <c r="BK5" s="21" t="s">
        <v>94</v>
      </c>
      <c r="BM5" s="129">
        <v>7.75</v>
      </c>
      <c r="BN5" s="21" t="s">
        <v>95</v>
      </c>
      <c r="BO5" s="21" t="s">
        <v>96</v>
      </c>
      <c r="BP5" s="21" t="s">
        <v>97</v>
      </c>
      <c r="BQ5" s="21" t="s">
        <v>98</v>
      </c>
      <c r="BR5" s="205">
        <v>71203448</v>
      </c>
      <c r="BS5" s="206">
        <v>71203448</v>
      </c>
      <c r="BT5" s="67"/>
      <c r="BU5" s="67"/>
      <c r="BV5" s="21" t="e">
        <f t="shared" ref="BV5:BV67" si="4">+CONCATENATE(G5,"_",N5)</f>
        <v>#N/A</v>
      </c>
      <c r="BW5" s="21" t="str">
        <f>+VLOOKUP(C5,Listas_desplega!$AI$21:$AJ$46,2,0)</f>
        <v>DCE</v>
      </c>
      <c r="BX5" s="47" t="str">
        <f>+VLOOKUP(E5,Listas_desplega!$J$2:$K$11,2,FALSE)</f>
        <v>Eje_E_7</v>
      </c>
      <c r="BY5" s="21" t="str">
        <f>+VLOOKUP(J5,desplegables!$AK$21:$AL$33,2,FALSE)</f>
        <v>C_2201_0700_25</v>
      </c>
      <c r="BZ5" s="21" t="str">
        <f>+VLOOKUP(D5,Listas_desplega!$AS$18:$AU$60,2,0)</f>
        <v xml:space="preserve">VEPBM- SUB DEACCESO - </v>
      </c>
      <c r="CA5" s="21" t="str">
        <f>+VLOOKUP(W5,Listas_desplega!$AT$18:$AV$60,3,0)</f>
        <v>2700</v>
      </c>
      <c r="CB5" s="21" t="str">
        <f>+VLOOKUP(F5,Listas_desplega!$J$15:$L$60,2,0)</f>
        <v>FORTALECIMIENTO INFRAESTRUCTURA PBM</v>
      </c>
      <c r="CC5" s="21" t="str">
        <f>+VLOOKUP(F5,Listas_desplega!$J$15:$L$60,2,0)&amp;V5</f>
        <v>FORTALECIMIENTO INFRAESTRUCTURA PBM</v>
      </c>
      <c r="CD5" s="21" t="str">
        <f>+VLOOKUP(CC5,Listas_desplega!$K$15:$L$60,2,0)</f>
        <v>23</v>
      </c>
      <c r="CE5" s="65" t="str">
        <f>+VLOOKUP(D5,Listas_desplega!$AS$18:$AU$60,2,0)&amp;V5</f>
        <v xml:space="preserve">VEPBM- SUB DEACCESO - </v>
      </c>
      <c r="CF5" s="21">
        <f>+VLOOKUP(D5,Listas_desplega!$AS$18:$AU$60,3,0)</f>
        <v>27</v>
      </c>
      <c r="CH5" s="130">
        <f>+BR5-BS5</f>
        <v>0</v>
      </c>
    </row>
    <row r="6" spans="1:86" ht="18.75" customHeight="1" x14ac:dyDescent="0.25">
      <c r="B6" s="21" t="s">
        <v>81</v>
      </c>
      <c r="C6" s="21" t="s">
        <v>82</v>
      </c>
      <c r="D6" s="21" t="s">
        <v>83</v>
      </c>
      <c r="E6" s="21" t="s">
        <v>84</v>
      </c>
      <c r="F6" s="77" t="s">
        <v>85</v>
      </c>
      <c r="G6" s="21" t="s">
        <v>86</v>
      </c>
      <c r="H6" s="78" t="str">
        <f>+VLOOKUP(G6,desplegables!$AH$21:$AK$33,2,0)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6" s="79">
        <f>+VLOOKUP(G6,desplegables!$AH$21:$AK$33,3,0)</f>
        <v>202400000000081</v>
      </c>
      <c r="J6" s="51" t="str">
        <f>+VLOOKUP(G6,desplegables!$AH$21:$AK$33,4,0)</f>
        <v>C-2201-0700-25</v>
      </c>
      <c r="K6" s="109" t="s">
        <v>87</v>
      </c>
      <c r="L6" s="110" t="str">
        <f>+VLOOKUP(K6,desplegables!$BO$81:$BP$110,2,FALSE)</f>
        <v>201020</v>
      </c>
      <c r="M6" s="21" t="s">
        <v>88</v>
      </c>
      <c r="N6" s="51" t="e">
        <f>VLOOKUP(M6,desplegables!$BO$20:$BP$51,2,0)</f>
        <v>#N/A</v>
      </c>
      <c r="O6" s="21" t="s">
        <v>89</v>
      </c>
      <c r="P6" s="21" t="s">
        <v>90</v>
      </c>
      <c r="Q6" s="51" t="str">
        <f>+VLOOKUP(P6,desplegables!$B$3:$C$5,2,0)</f>
        <v>02</v>
      </c>
      <c r="R6" s="169" t="e">
        <f t="shared" si="2"/>
        <v>#N/A</v>
      </c>
      <c r="S6"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6" s="244" t="str">
        <f t="shared" ref="T6:T69" si="5">UPPER(P6&amp;" - "&amp;M6&amp;" - "&amp;K6)</f>
        <v>ADQUIS. DE BYS - SERVICIO DE ASISTENCIA TÉCNICA EN EDUCACIÓN INICIAL, PREESCOLAR, BÁSICA Y MEDIA - 2. SEGURIDAD HUMANA Y JUSTICIA SOCIAL / 2. FORTALECIMIENTO Y DESARROLLO DE INFRAESTRUCTURA SOCIAL</v>
      </c>
      <c r="U6" s="21" t="s">
        <v>91</v>
      </c>
      <c r="V6" s="21"/>
      <c r="W6" s="21" t="str">
        <f t="shared" ref="W6:W69" si="6">+CE6</f>
        <v xml:space="preserve">VEPBM- SUB DEACCESO - </v>
      </c>
      <c r="X6" s="51" t="str">
        <f t="shared" ref="X6:X69" si="7">+CA6</f>
        <v>2700</v>
      </c>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83"/>
      <c r="BG6" s="21">
        <v>80111620</v>
      </c>
      <c r="BH6" s="128" t="s">
        <v>92</v>
      </c>
      <c r="BI6" s="84" t="s">
        <v>99</v>
      </c>
      <c r="BJ6"/>
      <c r="BK6" s="21" t="s">
        <v>94</v>
      </c>
      <c r="BL6" s="21"/>
      <c r="BM6" s="129">
        <v>8</v>
      </c>
      <c r="BN6" s="21" t="s">
        <v>95</v>
      </c>
      <c r="BO6" s="21" t="s">
        <v>96</v>
      </c>
      <c r="BP6" s="21" t="s">
        <v>97</v>
      </c>
      <c r="BQ6" s="21" t="s">
        <v>98</v>
      </c>
      <c r="BR6" s="207">
        <v>74860203</v>
      </c>
      <c r="BS6" s="206">
        <v>74860203</v>
      </c>
      <c r="BT6" s="67"/>
      <c r="BU6" s="67"/>
      <c r="BV6" s="21" t="e">
        <f t="shared" si="4"/>
        <v>#N/A</v>
      </c>
      <c r="BW6" s="21" t="str">
        <f>+VLOOKUP(C6,Listas_desplega!$AI$21:$AJ$46,2,0)</f>
        <v>DCE</v>
      </c>
      <c r="BX6" s="47" t="str">
        <f>+VLOOKUP(E6,Listas_desplega!$J$2:$K$11,2,FALSE)</f>
        <v>Eje_E_7</v>
      </c>
      <c r="BY6" s="21" t="str">
        <f>+VLOOKUP(J6,desplegables!$AK$21:$AL$33,2,FALSE)</f>
        <v>C_2201_0700_25</v>
      </c>
      <c r="BZ6" s="21" t="str">
        <f>+VLOOKUP(D6,Listas_desplega!$AS$18:$AU$60,2,0)</f>
        <v xml:space="preserve">VEPBM- SUB DEACCESO - </v>
      </c>
      <c r="CA6" s="21" t="str">
        <f>+VLOOKUP(W6,Listas_desplega!$AT$18:$AV$60,3,0)</f>
        <v>2700</v>
      </c>
      <c r="CB6" s="21" t="str">
        <f>+VLOOKUP(F6,Listas_desplega!$J$15:$L$60,2,0)</f>
        <v>FORTALECIMIENTO INFRAESTRUCTURA PBM</v>
      </c>
      <c r="CC6" s="21" t="str">
        <f>+VLOOKUP(F6,Listas_desplega!$J$15:$L$60,2,0)&amp;V6</f>
        <v>FORTALECIMIENTO INFRAESTRUCTURA PBM</v>
      </c>
      <c r="CD6" s="21" t="str">
        <f>+VLOOKUP(CC6,Listas_desplega!$K$15:$L$60,2,0)</f>
        <v>23</v>
      </c>
      <c r="CE6" s="65" t="str">
        <f>+VLOOKUP(D6,Listas_desplega!$AS$18:$AU$60,2,0)&amp;V6</f>
        <v xml:space="preserve">VEPBM- SUB DEACCESO - </v>
      </c>
      <c r="CF6" s="21">
        <f>+VLOOKUP(D6,Listas_desplega!$AS$18:$AU$60,3,0)</f>
        <v>27</v>
      </c>
      <c r="CH6" s="130">
        <f t="shared" ref="CH6:CH57" si="8">+BR6-BS6</f>
        <v>0</v>
      </c>
    </row>
    <row r="7" spans="1:86" ht="18.75" customHeight="1" x14ac:dyDescent="0.25">
      <c r="B7" s="21" t="s">
        <v>81</v>
      </c>
      <c r="C7" s="21" t="s">
        <v>82</v>
      </c>
      <c r="D7" s="21" t="s">
        <v>83</v>
      </c>
      <c r="E7" s="21" t="s">
        <v>84</v>
      </c>
      <c r="F7" s="77" t="s">
        <v>85</v>
      </c>
      <c r="G7" s="21" t="s">
        <v>86</v>
      </c>
      <c r="H7" s="78" t="str">
        <f>+VLOOKUP(G7,desplegables!$AH$21:$AK$33,2,0)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7" s="79">
        <f>+VLOOKUP(G7,desplegables!$AH$21:$AK$33,3,0)</f>
        <v>202400000000081</v>
      </c>
      <c r="J7" s="51" t="str">
        <f>+VLOOKUP(G7,desplegables!$AH$21:$AK$33,4,0)</f>
        <v>C-2201-0700-25</v>
      </c>
      <c r="K7" s="109" t="s">
        <v>87</v>
      </c>
      <c r="L7" s="110" t="str">
        <f>+VLOOKUP(K7,desplegables!$BO$81:$BP$110,2,FALSE)</f>
        <v>201020</v>
      </c>
      <c r="M7" s="21" t="s">
        <v>88</v>
      </c>
      <c r="N7" s="51" t="e">
        <f>VLOOKUP(M7,desplegables!$BO$20:$BP$51,2,0)</f>
        <v>#N/A</v>
      </c>
      <c r="O7" s="21" t="s">
        <v>89</v>
      </c>
      <c r="P7" s="21" t="s">
        <v>90</v>
      </c>
      <c r="Q7" s="51" t="str">
        <f>+VLOOKUP(P7,desplegables!$B$3:$C$5,2,0)</f>
        <v>02</v>
      </c>
      <c r="R7" s="169" t="e">
        <f t="shared" si="2"/>
        <v>#N/A</v>
      </c>
      <c r="S7"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7" s="244" t="str">
        <f t="shared" si="5"/>
        <v>ADQUIS. DE BYS - SERVICIO DE ASISTENCIA TÉCNICA EN EDUCACIÓN INICIAL, PREESCOLAR, BÁSICA Y MEDIA - 2. SEGURIDAD HUMANA Y JUSTICIA SOCIAL / 2. FORTALECIMIENTO Y DESARROLLO DE INFRAESTRUCTURA SOCIAL</v>
      </c>
      <c r="U7" s="21" t="s">
        <v>91</v>
      </c>
      <c r="V7" s="21"/>
      <c r="W7" s="21" t="str">
        <f t="shared" si="6"/>
        <v xml:space="preserve">VEPBM- SUB DEACCESO - </v>
      </c>
      <c r="X7" s="51" t="str">
        <f t="shared" si="7"/>
        <v>2700</v>
      </c>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83"/>
      <c r="BG7" s="21">
        <v>80111620</v>
      </c>
      <c r="BH7" s="128" t="s">
        <v>92</v>
      </c>
      <c r="BI7" s="85" t="s">
        <v>100</v>
      </c>
      <c r="BJ7"/>
      <c r="BK7" s="21" t="s">
        <v>94</v>
      </c>
      <c r="BL7" s="21"/>
      <c r="BM7" s="129">
        <v>8</v>
      </c>
      <c r="BN7" s="21" t="s">
        <v>95</v>
      </c>
      <c r="BO7" s="21" t="s">
        <v>96</v>
      </c>
      <c r="BP7" s="21" t="s">
        <v>97</v>
      </c>
      <c r="BQ7" s="21" t="s">
        <v>98</v>
      </c>
      <c r="BR7" s="207">
        <v>138177072</v>
      </c>
      <c r="BS7" s="206">
        <v>138177072</v>
      </c>
      <c r="BT7" s="67"/>
      <c r="BU7" s="67"/>
      <c r="BV7" s="21" t="e">
        <f t="shared" si="4"/>
        <v>#N/A</v>
      </c>
      <c r="BW7" s="21" t="str">
        <f>+VLOOKUP(C7,Listas_desplega!$AI$21:$AJ$46,2,0)</f>
        <v>DCE</v>
      </c>
      <c r="BX7" s="47" t="str">
        <f>+VLOOKUP(E7,Listas_desplega!$J$2:$K$11,2,FALSE)</f>
        <v>Eje_E_7</v>
      </c>
      <c r="BY7" s="21" t="str">
        <f>+VLOOKUP(J7,desplegables!$AK$21:$AL$33,2,FALSE)</f>
        <v>C_2201_0700_25</v>
      </c>
      <c r="BZ7" s="21" t="str">
        <f>+VLOOKUP(D7,Listas_desplega!$AS$18:$AU$60,2,0)</f>
        <v xml:space="preserve">VEPBM- SUB DEACCESO - </v>
      </c>
      <c r="CA7" s="21" t="str">
        <f>+VLOOKUP(W7,Listas_desplega!$AT$18:$AV$60,3,0)</f>
        <v>2700</v>
      </c>
      <c r="CB7" s="21" t="str">
        <f>+VLOOKUP(F7,Listas_desplega!$J$15:$L$60,2,0)</f>
        <v>FORTALECIMIENTO INFRAESTRUCTURA PBM</v>
      </c>
      <c r="CC7" s="21" t="str">
        <f>+VLOOKUP(F7,Listas_desplega!$J$15:$L$60,2,0)&amp;V7</f>
        <v>FORTALECIMIENTO INFRAESTRUCTURA PBM</v>
      </c>
      <c r="CD7" s="21" t="str">
        <f>+VLOOKUP(CC7,Listas_desplega!$K$15:$L$60,2,0)</f>
        <v>23</v>
      </c>
      <c r="CE7" s="65" t="str">
        <f>+VLOOKUP(D7,Listas_desplega!$AS$18:$AU$60,2,0)&amp;V7</f>
        <v xml:space="preserve">VEPBM- SUB DEACCESO - </v>
      </c>
      <c r="CF7" s="21">
        <f>+VLOOKUP(D7,Listas_desplega!$AS$18:$AU$60,3,0)</f>
        <v>27</v>
      </c>
      <c r="CH7" s="130">
        <f t="shared" si="8"/>
        <v>0</v>
      </c>
    </row>
    <row r="8" spans="1:86" ht="18.75" customHeight="1" x14ac:dyDescent="0.25">
      <c r="B8" s="21" t="s">
        <v>81</v>
      </c>
      <c r="C8" s="21" t="s">
        <v>82</v>
      </c>
      <c r="D8" s="21" t="s">
        <v>83</v>
      </c>
      <c r="E8" s="21" t="s">
        <v>84</v>
      </c>
      <c r="F8" s="77" t="s">
        <v>85</v>
      </c>
      <c r="G8" s="21" t="s">
        <v>86</v>
      </c>
      <c r="H8" s="78" t="str">
        <f>+VLOOKUP(G8,desplegables!$AH$21:$AK$33,2,0)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8" s="79">
        <f>+VLOOKUP(G8,desplegables!$AH$21:$AK$33,3,0)</f>
        <v>202400000000081</v>
      </c>
      <c r="J8" s="51" t="str">
        <f>+VLOOKUP(G8,desplegables!$AH$21:$AK$33,4,0)</f>
        <v>C-2201-0700-25</v>
      </c>
      <c r="K8" s="109" t="s">
        <v>87</v>
      </c>
      <c r="L8" s="110" t="str">
        <f>+VLOOKUP(K8,desplegables!$BO$81:$BP$110,2,FALSE)</f>
        <v>201020</v>
      </c>
      <c r="M8" s="21" t="s">
        <v>88</v>
      </c>
      <c r="N8" s="51" t="e">
        <f>VLOOKUP(M8,desplegables!$BO$20:$BP$51,2,0)</f>
        <v>#N/A</v>
      </c>
      <c r="O8" s="21" t="s">
        <v>89</v>
      </c>
      <c r="P8" s="21" t="s">
        <v>90</v>
      </c>
      <c r="Q8" s="51" t="str">
        <f>+VLOOKUP(P8,desplegables!$B$3:$C$5,2,0)</f>
        <v>02</v>
      </c>
      <c r="R8" s="169" t="e">
        <f t="shared" si="2"/>
        <v>#N/A</v>
      </c>
      <c r="S8"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8" s="244" t="str">
        <f t="shared" si="5"/>
        <v>ADQUIS. DE BYS - SERVICIO DE ASISTENCIA TÉCNICA EN EDUCACIÓN INICIAL, PREESCOLAR, BÁSICA Y MEDIA - 2. SEGURIDAD HUMANA Y JUSTICIA SOCIAL / 2. FORTALECIMIENTO Y DESARROLLO DE INFRAESTRUCTURA SOCIAL</v>
      </c>
      <c r="U8" s="21" t="s">
        <v>91</v>
      </c>
      <c r="V8" s="21"/>
      <c r="W8" s="21" t="str">
        <f t="shared" si="6"/>
        <v xml:space="preserve">VEPBM- SUB DEACCESO - </v>
      </c>
      <c r="X8" s="51" t="str">
        <f t="shared" si="7"/>
        <v>2700</v>
      </c>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83"/>
      <c r="BG8" s="21">
        <v>80111620</v>
      </c>
      <c r="BH8" s="128" t="s">
        <v>92</v>
      </c>
      <c r="BI8" s="84" t="s">
        <v>101</v>
      </c>
      <c r="BJ8"/>
      <c r="BK8" s="21" t="s">
        <v>94</v>
      </c>
      <c r="BL8" s="21"/>
      <c r="BM8" s="129">
        <v>8</v>
      </c>
      <c r="BN8" s="21" t="s">
        <v>95</v>
      </c>
      <c r="BO8" s="21" t="s">
        <v>96</v>
      </c>
      <c r="BP8" s="21" t="s">
        <v>97</v>
      </c>
      <c r="BQ8" s="21" t="s">
        <v>98</v>
      </c>
      <c r="BR8" s="207">
        <v>73576896</v>
      </c>
      <c r="BS8" s="206">
        <v>73576896</v>
      </c>
      <c r="BT8" s="67"/>
      <c r="BU8" s="67"/>
      <c r="BV8" s="21" t="e">
        <f t="shared" si="4"/>
        <v>#N/A</v>
      </c>
      <c r="BW8" s="21" t="str">
        <f>+VLOOKUP(C8,Listas_desplega!$AI$21:$AJ$46,2,0)</f>
        <v>DCE</v>
      </c>
      <c r="BX8" s="47" t="str">
        <f>+VLOOKUP(E8,Listas_desplega!$J$2:$K$11,2,FALSE)</f>
        <v>Eje_E_7</v>
      </c>
      <c r="BY8" s="21" t="str">
        <f>+VLOOKUP(J8,desplegables!$AK$21:$AL$33,2,FALSE)</f>
        <v>C_2201_0700_25</v>
      </c>
      <c r="BZ8" s="21" t="str">
        <f>+VLOOKUP(D8,Listas_desplega!$AS$18:$AU$60,2,0)</f>
        <v xml:space="preserve">VEPBM- SUB DEACCESO - </v>
      </c>
      <c r="CA8" s="21" t="str">
        <f>+VLOOKUP(W8,Listas_desplega!$AT$18:$AV$60,3,0)</f>
        <v>2700</v>
      </c>
      <c r="CB8" s="21" t="str">
        <f>+VLOOKUP(F8,Listas_desplega!$J$15:$L$60,2,0)</f>
        <v>FORTALECIMIENTO INFRAESTRUCTURA PBM</v>
      </c>
      <c r="CC8" s="21" t="str">
        <f>+VLOOKUP(F8,Listas_desplega!$J$15:$L$60,2,0)&amp;V8</f>
        <v>FORTALECIMIENTO INFRAESTRUCTURA PBM</v>
      </c>
      <c r="CD8" s="21" t="str">
        <f>+VLOOKUP(CC8,Listas_desplega!$K$15:$L$60,2,0)</f>
        <v>23</v>
      </c>
      <c r="CE8" s="65" t="str">
        <f>+VLOOKUP(D8,Listas_desplega!$AS$18:$AU$60,2,0)&amp;V8</f>
        <v xml:space="preserve">VEPBM- SUB DEACCESO - </v>
      </c>
      <c r="CF8" s="21">
        <f>+VLOOKUP(D8,Listas_desplega!$AS$18:$AU$60,3,0)</f>
        <v>27</v>
      </c>
      <c r="CH8" s="130">
        <f t="shared" si="8"/>
        <v>0</v>
      </c>
    </row>
    <row r="9" spans="1:86" ht="18.75" customHeight="1" x14ac:dyDescent="0.25">
      <c r="B9" s="21" t="s">
        <v>81</v>
      </c>
      <c r="C9" s="21" t="s">
        <v>82</v>
      </c>
      <c r="D9" s="21" t="s">
        <v>83</v>
      </c>
      <c r="E9" s="21" t="s">
        <v>84</v>
      </c>
      <c r="F9" s="77" t="s">
        <v>85</v>
      </c>
      <c r="G9" s="21" t="s">
        <v>86</v>
      </c>
      <c r="H9" s="78" t="str">
        <f>+VLOOKUP(G9,desplegables!$AH$21:$AK$33,2,0)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9" s="79">
        <f>+VLOOKUP(G9,desplegables!$AH$21:$AK$33,3,0)</f>
        <v>202400000000081</v>
      </c>
      <c r="J9" s="51" t="str">
        <f>+VLOOKUP(G9,desplegables!$AH$21:$AK$33,4,0)</f>
        <v>C-2201-0700-25</v>
      </c>
      <c r="K9" s="109" t="s">
        <v>87</v>
      </c>
      <c r="L9" s="110" t="str">
        <f>+VLOOKUP(K9,desplegables!$BO$81:$BP$110,2,FALSE)</f>
        <v>201020</v>
      </c>
      <c r="M9" s="21" t="s">
        <v>88</v>
      </c>
      <c r="N9" s="51" t="e">
        <f>VLOOKUP(M9,desplegables!$BO$20:$BP$51,2,0)</f>
        <v>#N/A</v>
      </c>
      <c r="O9" s="21" t="s">
        <v>89</v>
      </c>
      <c r="P9" s="21" t="s">
        <v>90</v>
      </c>
      <c r="Q9" s="51" t="str">
        <f>+VLOOKUP(P9,desplegables!$B$3:$C$5,2,0)</f>
        <v>02</v>
      </c>
      <c r="R9" s="169" t="e">
        <f t="shared" si="2"/>
        <v>#N/A</v>
      </c>
      <c r="S9"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9" s="244" t="str">
        <f t="shared" si="5"/>
        <v>ADQUIS. DE BYS - SERVICIO DE ASISTENCIA TÉCNICA EN EDUCACIÓN INICIAL, PREESCOLAR, BÁSICA Y MEDIA - 2. SEGURIDAD HUMANA Y JUSTICIA SOCIAL / 2. FORTALECIMIENTO Y DESARROLLO DE INFRAESTRUCTURA SOCIAL</v>
      </c>
      <c r="U9" s="21" t="s">
        <v>91</v>
      </c>
      <c r="V9" s="21"/>
      <c r="W9" s="21" t="str">
        <f t="shared" si="6"/>
        <v xml:space="preserve">VEPBM- SUB DEACCESO - </v>
      </c>
      <c r="X9" s="51" t="str">
        <f t="shared" si="7"/>
        <v>2700</v>
      </c>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83"/>
      <c r="BG9" s="21">
        <v>80111620</v>
      </c>
      <c r="BH9" s="128" t="s">
        <v>92</v>
      </c>
      <c r="BI9" s="85" t="s">
        <v>102</v>
      </c>
      <c r="BJ9"/>
      <c r="BK9" s="21" t="s">
        <v>94</v>
      </c>
      <c r="BL9" s="21"/>
      <c r="BM9" s="129">
        <v>8</v>
      </c>
      <c r="BN9" s="21" t="s">
        <v>95</v>
      </c>
      <c r="BO9" s="21" t="s">
        <v>96</v>
      </c>
      <c r="BP9" s="21" t="s">
        <v>97</v>
      </c>
      <c r="BQ9" s="21" t="s">
        <v>98</v>
      </c>
      <c r="BR9" s="207">
        <v>73576896</v>
      </c>
      <c r="BS9" s="206">
        <v>73576896</v>
      </c>
      <c r="BT9" s="67"/>
      <c r="BU9" s="67"/>
      <c r="BV9" s="21" t="e">
        <f t="shared" si="4"/>
        <v>#N/A</v>
      </c>
      <c r="BW9" s="21" t="str">
        <f>+VLOOKUP(C9,Listas_desplega!$AI$21:$AJ$46,2,0)</f>
        <v>DCE</v>
      </c>
      <c r="BX9" s="47" t="str">
        <f>+VLOOKUP(E9,Listas_desplega!$J$2:$K$11,2,FALSE)</f>
        <v>Eje_E_7</v>
      </c>
      <c r="BY9" s="21" t="str">
        <f>+VLOOKUP(J9,desplegables!$AK$21:$AL$33,2,FALSE)</f>
        <v>C_2201_0700_25</v>
      </c>
      <c r="BZ9" s="21" t="str">
        <f>+VLOOKUP(D9,Listas_desplega!$AS$18:$AU$60,2,0)</f>
        <v xml:space="preserve">VEPBM- SUB DEACCESO - </v>
      </c>
      <c r="CA9" s="21" t="str">
        <f>+VLOOKUP(W9,Listas_desplega!$AT$18:$AV$60,3,0)</f>
        <v>2700</v>
      </c>
      <c r="CB9" s="21" t="str">
        <f>+VLOOKUP(F9,Listas_desplega!$J$15:$L$60,2,0)</f>
        <v>FORTALECIMIENTO INFRAESTRUCTURA PBM</v>
      </c>
      <c r="CC9" s="21" t="str">
        <f>+VLOOKUP(F9,Listas_desplega!$J$15:$L$60,2,0)&amp;V9</f>
        <v>FORTALECIMIENTO INFRAESTRUCTURA PBM</v>
      </c>
      <c r="CD9" s="21" t="str">
        <f>+VLOOKUP(CC9,Listas_desplega!$K$15:$L$60,2,0)</f>
        <v>23</v>
      </c>
      <c r="CE9" s="65" t="str">
        <f>+VLOOKUP(D9,Listas_desplega!$AS$18:$AU$60,2,0)&amp;V9</f>
        <v xml:space="preserve">VEPBM- SUB DEACCESO - </v>
      </c>
      <c r="CF9" s="21">
        <f>+VLOOKUP(D9,Listas_desplega!$AS$18:$AU$60,3,0)</f>
        <v>27</v>
      </c>
      <c r="CH9" s="130">
        <f t="shared" si="8"/>
        <v>0</v>
      </c>
    </row>
    <row r="10" spans="1:86" ht="18.75" customHeight="1" x14ac:dyDescent="0.25">
      <c r="B10" s="21" t="s">
        <v>81</v>
      </c>
      <c r="C10" s="21" t="s">
        <v>82</v>
      </c>
      <c r="D10" s="21" t="s">
        <v>83</v>
      </c>
      <c r="E10" s="21" t="s">
        <v>84</v>
      </c>
      <c r="F10" s="77" t="s">
        <v>85</v>
      </c>
      <c r="G10" s="21" t="s">
        <v>86</v>
      </c>
      <c r="H10" s="78" t="str">
        <f>+VLOOKUP(G10,desplegables!$AH$21:$AK$33,2,0)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0" s="79">
        <f>+VLOOKUP(G10,desplegables!$AH$21:$AK$33,3,0)</f>
        <v>202400000000081</v>
      </c>
      <c r="J10" s="51" t="str">
        <f>+VLOOKUP(G10,desplegables!$AH$21:$AK$33,4,0)</f>
        <v>C-2201-0700-25</v>
      </c>
      <c r="K10" s="109" t="s">
        <v>87</v>
      </c>
      <c r="L10" s="110" t="str">
        <f>+VLOOKUP(K10,desplegables!$BO$81:$BP$110,2,FALSE)</f>
        <v>201020</v>
      </c>
      <c r="M10" s="21" t="s">
        <v>88</v>
      </c>
      <c r="N10" s="51" t="e">
        <f>VLOOKUP(M10,desplegables!$BO$20:$BP$51,2,0)</f>
        <v>#N/A</v>
      </c>
      <c r="O10" s="21" t="s">
        <v>89</v>
      </c>
      <c r="P10" s="21" t="s">
        <v>90</v>
      </c>
      <c r="Q10" s="51" t="str">
        <f>+VLOOKUP(P10,desplegables!$B$3:$C$5,2,0)</f>
        <v>02</v>
      </c>
      <c r="R10" s="169" t="e">
        <f t="shared" si="2"/>
        <v>#N/A</v>
      </c>
      <c r="S10"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0" s="244" t="str">
        <f t="shared" si="5"/>
        <v>ADQUIS. DE BYS - SERVICIO DE ASISTENCIA TÉCNICA EN EDUCACIÓN INICIAL, PREESCOLAR, BÁSICA Y MEDIA - 2. SEGURIDAD HUMANA Y JUSTICIA SOCIAL / 2. FORTALECIMIENTO Y DESARROLLO DE INFRAESTRUCTURA SOCIAL</v>
      </c>
      <c r="U10" s="21" t="s">
        <v>91</v>
      </c>
      <c r="V10" s="21"/>
      <c r="W10" s="21" t="str">
        <f t="shared" si="6"/>
        <v xml:space="preserve">VEPBM- SUB DEACCESO - </v>
      </c>
      <c r="X10" s="51" t="str">
        <f t="shared" si="7"/>
        <v>2700</v>
      </c>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83"/>
      <c r="BG10" s="21">
        <v>80111620</v>
      </c>
      <c r="BH10" s="128" t="s">
        <v>92</v>
      </c>
      <c r="BI10" s="84" t="s">
        <v>93</v>
      </c>
      <c r="BJ10"/>
      <c r="BK10" s="21" t="s">
        <v>94</v>
      </c>
      <c r="BL10" s="21"/>
      <c r="BM10" s="129">
        <v>8</v>
      </c>
      <c r="BN10" s="21" t="s">
        <v>95</v>
      </c>
      <c r="BO10" s="21" t="s">
        <v>96</v>
      </c>
      <c r="BP10" s="21" t="s">
        <v>97</v>
      </c>
      <c r="BQ10" s="21" t="s">
        <v>98</v>
      </c>
      <c r="BR10" s="207">
        <v>73576896</v>
      </c>
      <c r="BS10" s="206">
        <v>73576896</v>
      </c>
      <c r="BT10" s="67"/>
      <c r="BU10" s="67"/>
      <c r="BV10" s="21" t="e">
        <f t="shared" si="4"/>
        <v>#N/A</v>
      </c>
      <c r="BW10" s="21" t="str">
        <f>+VLOOKUP(C10,Listas_desplega!$AI$21:$AJ$46,2,0)</f>
        <v>DCE</v>
      </c>
      <c r="BX10" s="47" t="str">
        <f>+VLOOKUP(E10,Listas_desplega!$J$2:$K$11,2,FALSE)</f>
        <v>Eje_E_7</v>
      </c>
      <c r="BY10" s="21" t="str">
        <f>+VLOOKUP(J10,desplegables!$AK$21:$AL$33,2,FALSE)</f>
        <v>C_2201_0700_25</v>
      </c>
      <c r="BZ10" s="21" t="str">
        <f>+VLOOKUP(D10,Listas_desplega!$AS$18:$AU$60,2,0)</f>
        <v xml:space="preserve">VEPBM- SUB DEACCESO - </v>
      </c>
      <c r="CA10" s="21" t="str">
        <f>+VLOOKUP(W10,Listas_desplega!$AT$18:$AV$60,3,0)</f>
        <v>2700</v>
      </c>
      <c r="CB10" s="21" t="str">
        <f>+VLOOKUP(F10,Listas_desplega!$J$15:$L$60,2,0)</f>
        <v>FORTALECIMIENTO INFRAESTRUCTURA PBM</v>
      </c>
      <c r="CC10" s="21" t="str">
        <f>+VLOOKUP(F10,Listas_desplega!$J$15:$L$60,2,0)&amp;V10</f>
        <v>FORTALECIMIENTO INFRAESTRUCTURA PBM</v>
      </c>
      <c r="CD10" s="21" t="str">
        <f>+VLOOKUP(CC10,Listas_desplega!$K$15:$L$60,2,0)</f>
        <v>23</v>
      </c>
      <c r="CE10" s="65" t="str">
        <f>+VLOOKUP(D10,Listas_desplega!$AS$18:$AU$60,2,0)&amp;V10</f>
        <v xml:space="preserve">VEPBM- SUB DEACCESO - </v>
      </c>
      <c r="CF10" s="21">
        <f>+VLOOKUP(D10,Listas_desplega!$AS$18:$AU$60,3,0)</f>
        <v>27</v>
      </c>
      <c r="CH10" s="130">
        <f t="shared" si="8"/>
        <v>0</v>
      </c>
    </row>
    <row r="11" spans="1:86" ht="18.75" customHeight="1" x14ac:dyDescent="0.25">
      <c r="B11" s="21" t="s">
        <v>81</v>
      </c>
      <c r="C11" s="21" t="s">
        <v>82</v>
      </c>
      <c r="D11" s="21" t="s">
        <v>83</v>
      </c>
      <c r="E11" s="21" t="s">
        <v>84</v>
      </c>
      <c r="F11" s="77" t="s">
        <v>85</v>
      </c>
      <c r="G11" s="21" t="s">
        <v>86</v>
      </c>
      <c r="H11" s="78" t="str">
        <f>+VLOOKUP(G11,desplegables!$AH$21:$AK$33,2,0)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1" s="79">
        <f>+VLOOKUP(G11,desplegables!$AH$21:$AK$33,3,0)</f>
        <v>202400000000081</v>
      </c>
      <c r="J11" s="51" t="str">
        <f>+VLOOKUP(G11,desplegables!$AH$21:$AK$33,4,0)</f>
        <v>C-2201-0700-25</v>
      </c>
      <c r="K11" s="109" t="s">
        <v>87</v>
      </c>
      <c r="L11" s="110" t="str">
        <f>+VLOOKUP(K11,desplegables!$BO$81:$BP$110,2,FALSE)</f>
        <v>201020</v>
      </c>
      <c r="M11" s="21" t="s">
        <v>88</v>
      </c>
      <c r="N11" s="51" t="e">
        <f>VLOOKUP(M11,desplegables!$BO$20:$BP$51,2,0)</f>
        <v>#N/A</v>
      </c>
      <c r="O11" s="21" t="s">
        <v>89</v>
      </c>
      <c r="P11" s="21" t="s">
        <v>90</v>
      </c>
      <c r="Q11" s="51" t="str">
        <f>+VLOOKUP(P11,desplegables!$B$3:$C$5,2,0)</f>
        <v>02</v>
      </c>
      <c r="R11" s="169" t="e">
        <f t="shared" si="2"/>
        <v>#N/A</v>
      </c>
      <c r="S11"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1" s="244" t="str">
        <f t="shared" si="5"/>
        <v>ADQUIS. DE BYS - SERVICIO DE ASISTENCIA TÉCNICA EN EDUCACIÓN INICIAL, PREESCOLAR, BÁSICA Y MEDIA - 2. SEGURIDAD HUMANA Y JUSTICIA SOCIAL / 2. FORTALECIMIENTO Y DESARROLLO DE INFRAESTRUCTURA SOCIAL</v>
      </c>
      <c r="U11" s="21" t="s">
        <v>91</v>
      </c>
      <c r="V11" s="21"/>
      <c r="W11" s="21" t="str">
        <f t="shared" si="6"/>
        <v xml:space="preserve">VEPBM- SUB DEACCESO - </v>
      </c>
      <c r="X11" s="51" t="str">
        <f t="shared" si="7"/>
        <v>2700</v>
      </c>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83"/>
      <c r="BG11" s="21">
        <v>80111620</v>
      </c>
      <c r="BH11" s="128" t="s">
        <v>92</v>
      </c>
      <c r="BI11" s="84" t="s">
        <v>103</v>
      </c>
      <c r="BJ11"/>
      <c r="BK11" s="21" t="s">
        <v>94</v>
      </c>
      <c r="BL11" s="21"/>
      <c r="BM11" s="129">
        <v>8</v>
      </c>
      <c r="BN11" s="21" t="s">
        <v>95</v>
      </c>
      <c r="BO11" s="21" t="s">
        <v>96</v>
      </c>
      <c r="BP11" s="21" t="s">
        <v>97</v>
      </c>
      <c r="BQ11" s="21" t="s">
        <v>98</v>
      </c>
      <c r="BR11" s="207">
        <v>125124312</v>
      </c>
      <c r="BS11" s="206">
        <v>125124312</v>
      </c>
      <c r="BT11" s="67"/>
      <c r="BU11" s="67"/>
      <c r="BV11" s="21" t="e">
        <f t="shared" si="4"/>
        <v>#N/A</v>
      </c>
      <c r="BW11" s="21" t="str">
        <f>+VLOOKUP(C11,Listas_desplega!$AI$21:$AJ$46,2,0)</f>
        <v>DCE</v>
      </c>
      <c r="BX11" s="47" t="str">
        <f>+VLOOKUP(E11,Listas_desplega!$J$2:$K$11,2,FALSE)</f>
        <v>Eje_E_7</v>
      </c>
      <c r="BY11" s="21" t="str">
        <f>+VLOOKUP(J11,desplegables!$AK$21:$AL$33,2,FALSE)</f>
        <v>C_2201_0700_25</v>
      </c>
      <c r="BZ11" s="21" t="str">
        <f>+VLOOKUP(D11,Listas_desplega!$AS$18:$AU$60,2,0)</f>
        <v xml:space="preserve">VEPBM- SUB DEACCESO - </v>
      </c>
      <c r="CA11" s="21" t="str">
        <f>+VLOOKUP(W11,Listas_desplega!$AT$18:$AV$60,3,0)</f>
        <v>2700</v>
      </c>
      <c r="CB11" s="21" t="str">
        <f>+VLOOKUP(F11,Listas_desplega!$J$15:$L$60,2,0)</f>
        <v>FORTALECIMIENTO INFRAESTRUCTURA PBM</v>
      </c>
      <c r="CC11" s="21" t="str">
        <f>+VLOOKUP(F11,Listas_desplega!$J$15:$L$60,2,0)&amp;V11</f>
        <v>FORTALECIMIENTO INFRAESTRUCTURA PBM</v>
      </c>
      <c r="CD11" s="21" t="str">
        <f>+VLOOKUP(CC11,Listas_desplega!$K$15:$L$60,2,0)</f>
        <v>23</v>
      </c>
      <c r="CE11" s="65" t="str">
        <f>+VLOOKUP(D11,Listas_desplega!$AS$18:$AU$60,2,0)&amp;V11</f>
        <v xml:space="preserve">VEPBM- SUB DEACCESO - </v>
      </c>
      <c r="CF11" s="21">
        <f>+VLOOKUP(D11,Listas_desplega!$AS$18:$AU$60,3,0)</f>
        <v>27</v>
      </c>
      <c r="CH11" s="130">
        <f t="shared" si="8"/>
        <v>0</v>
      </c>
    </row>
    <row r="12" spans="1:86" ht="18.75" customHeight="1" x14ac:dyDescent="0.25">
      <c r="B12" s="21" t="s">
        <v>81</v>
      </c>
      <c r="C12" s="21" t="s">
        <v>82</v>
      </c>
      <c r="D12" s="21" t="s">
        <v>83</v>
      </c>
      <c r="E12" s="21" t="s">
        <v>84</v>
      </c>
      <c r="F12" s="77" t="s">
        <v>85</v>
      </c>
      <c r="G12" s="21" t="s">
        <v>86</v>
      </c>
      <c r="H12" s="78" t="str">
        <f>+VLOOKUP(G12,desplegables!$AH$21:$AK$33,2,0)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2" s="79">
        <f>+VLOOKUP(G12,desplegables!$AH$21:$AK$33,3,0)</f>
        <v>202400000000081</v>
      </c>
      <c r="J12" s="51" t="str">
        <f>+VLOOKUP(G12,desplegables!$AH$21:$AK$33,4,0)</f>
        <v>C-2201-0700-25</v>
      </c>
      <c r="K12" s="109" t="s">
        <v>87</v>
      </c>
      <c r="L12" s="110" t="str">
        <f>+VLOOKUP(K12,desplegables!$BO$81:$BP$110,2,FALSE)</f>
        <v>201020</v>
      </c>
      <c r="M12" s="21" t="s">
        <v>88</v>
      </c>
      <c r="N12" s="51" t="e">
        <f>VLOOKUP(M12,desplegables!$BO$20:$BP$51,2,0)</f>
        <v>#N/A</v>
      </c>
      <c r="O12" s="21" t="s">
        <v>89</v>
      </c>
      <c r="P12" s="21" t="s">
        <v>90</v>
      </c>
      <c r="Q12" s="51" t="str">
        <f>+VLOOKUP(P12,desplegables!$B$3:$C$5,2,0)</f>
        <v>02</v>
      </c>
      <c r="R12" s="169" t="e">
        <f t="shared" si="2"/>
        <v>#N/A</v>
      </c>
      <c r="S12"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2" s="244" t="str">
        <f t="shared" si="5"/>
        <v>ADQUIS. DE BYS - SERVICIO DE ASISTENCIA TÉCNICA EN EDUCACIÓN INICIAL, PREESCOLAR, BÁSICA Y MEDIA - 2. SEGURIDAD HUMANA Y JUSTICIA SOCIAL / 2. FORTALECIMIENTO Y DESARROLLO DE INFRAESTRUCTURA SOCIAL</v>
      </c>
      <c r="U12" s="21" t="s">
        <v>91</v>
      </c>
      <c r="V12" s="21"/>
      <c r="W12" s="21" t="str">
        <f t="shared" si="6"/>
        <v xml:space="preserve">VEPBM- SUB DEACCESO - </v>
      </c>
      <c r="X12" s="51" t="str">
        <f t="shared" si="7"/>
        <v>2700</v>
      </c>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83"/>
      <c r="BG12" s="21">
        <v>80111620</v>
      </c>
      <c r="BH12" s="128" t="s">
        <v>92</v>
      </c>
      <c r="BI12" s="84" t="s">
        <v>104</v>
      </c>
      <c r="BJ12"/>
      <c r="BK12" s="21" t="s">
        <v>94</v>
      </c>
      <c r="BL12" s="21"/>
      <c r="BM12" s="129">
        <v>8</v>
      </c>
      <c r="BN12" s="21" t="s">
        <v>95</v>
      </c>
      <c r="BO12" s="21" t="s">
        <v>96</v>
      </c>
      <c r="BP12" s="21" t="s">
        <v>97</v>
      </c>
      <c r="BQ12" s="21" t="s">
        <v>98</v>
      </c>
      <c r="BR12" s="207">
        <v>75950344</v>
      </c>
      <c r="BS12" s="206">
        <v>75950344</v>
      </c>
      <c r="BT12" s="67"/>
      <c r="BU12" s="67"/>
      <c r="BV12" s="21" t="e">
        <f t="shared" si="4"/>
        <v>#N/A</v>
      </c>
      <c r="BW12" s="21" t="str">
        <f>+VLOOKUP(C12,Listas_desplega!$AI$21:$AJ$46,2,0)</f>
        <v>DCE</v>
      </c>
      <c r="BX12" s="47" t="str">
        <f>+VLOOKUP(E12,Listas_desplega!$J$2:$K$11,2,FALSE)</f>
        <v>Eje_E_7</v>
      </c>
      <c r="BY12" s="21" t="str">
        <f>+VLOOKUP(J12,desplegables!$AK$21:$AL$33,2,FALSE)</f>
        <v>C_2201_0700_25</v>
      </c>
      <c r="BZ12" s="21" t="str">
        <f>+VLOOKUP(D12,Listas_desplega!$AS$18:$AU$60,2,0)</f>
        <v xml:space="preserve">VEPBM- SUB DEACCESO - </v>
      </c>
      <c r="CA12" s="21" t="str">
        <f>+VLOOKUP(W12,Listas_desplega!$AT$18:$AV$60,3,0)</f>
        <v>2700</v>
      </c>
      <c r="CB12" s="21" t="str">
        <f>+VLOOKUP(F12,Listas_desplega!$J$15:$L$60,2,0)</f>
        <v>FORTALECIMIENTO INFRAESTRUCTURA PBM</v>
      </c>
      <c r="CC12" s="21" t="str">
        <f>+VLOOKUP(F12,Listas_desplega!$J$15:$L$60,2,0)&amp;V12</f>
        <v>FORTALECIMIENTO INFRAESTRUCTURA PBM</v>
      </c>
      <c r="CD12" s="21" t="str">
        <f>+VLOOKUP(CC12,Listas_desplega!$K$15:$L$60,2,0)</f>
        <v>23</v>
      </c>
      <c r="CE12" s="65" t="str">
        <f>+VLOOKUP(D12,Listas_desplega!$AS$18:$AU$60,2,0)&amp;V12</f>
        <v xml:space="preserve">VEPBM- SUB DEACCESO - </v>
      </c>
      <c r="CF12" s="21">
        <f>+VLOOKUP(D12,Listas_desplega!$AS$18:$AU$60,3,0)</f>
        <v>27</v>
      </c>
      <c r="CH12" s="130">
        <f t="shared" si="8"/>
        <v>0</v>
      </c>
    </row>
    <row r="13" spans="1:86" ht="18.75" customHeight="1" x14ac:dyDescent="0.25">
      <c r="B13" s="21" t="s">
        <v>81</v>
      </c>
      <c r="C13" s="21" t="s">
        <v>82</v>
      </c>
      <c r="D13" s="21" t="s">
        <v>83</v>
      </c>
      <c r="E13" s="21" t="s">
        <v>84</v>
      </c>
      <c r="F13" s="77" t="s">
        <v>85</v>
      </c>
      <c r="G13" s="21" t="s">
        <v>86</v>
      </c>
      <c r="H13" s="78" t="str">
        <f>+VLOOKUP(G13,desplegables!$AH$21:$AK$33,2,0)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3" s="79">
        <f>+VLOOKUP(G13,desplegables!$AH$21:$AK$33,3,0)</f>
        <v>202400000000081</v>
      </c>
      <c r="J13" s="51" t="str">
        <f>+VLOOKUP(G13,desplegables!$AH$21:$AK$33,4,0)</f>
        <v>C-2201-0700-25</v>
      </c>
      <c r="K13" s="109" t="s">
        <v>87</v>
      </c>
      <c r="L13" s="110" t="str">
        <f>+VLOOKUP(K13,desplegables!$BO$81:$BP$110,2,FALSE)</f>
        <v>201020</v>
      </c>
      <c r="M13" s="21" t="s">
        <v>88</v>
      </c>
      <c r="N13" s="51" t="e">
        <f>VLOOKUP(M13,desplegables!$BO$20:$BP$51,2,0)</f>
        <v>#N/A</v>
      </c>
      <c r="O13" s="21" t="s">
        <v>89</v>
      </c>
      <c r="P13" s="21" t="s">
        <v>90</v>
      </c>
      <c r="Q13" s="51" t="str">
        <f>+VLOOKUP(P13,desplegables!$B$3:$C$5,2,0)</f>
        <v>02</v>
      </c>
      <c r="R13" s="169" t="e">
        <f t="shared" si="2"/>
        <v>#N/A</v>
      </c>
      <c r="S13"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3" s="244" t="str">
        <f t="shared" si="5"/>
        <v>ADQUIS. DE BYS - SERVICIO DE ASISTENCIA TÉCNICA EN EDUCACIÓN INICIAL, PREESCOLAR, BÁSICA Y MEDIA - 2. SEGURIDAD HUMANA Y JUSTICIA SOCIAL / 2. FORTALECIMIENTO Y DESARROLLO DE INFRAESTRUCTURA SOCIAL</v>
      </c>
      <c r="U13" s="21" t="s">
        <v>91</v>
      </c>
      <c r="V13" s="21"/>
      <c r="W13" s="21" t="str">
        <f t="shared" si="6"/>
        <v xml:space="preserve">VEPBM- SUB DEACCESO - </v>
      </c>
      <c r="X13" s="51" t="str">
        <f t="shared" si="7"/>
        <v>2700</v>
      </c>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83"/>
      <c r="BG13" s="21">
        <v>80111620</v>
      </c>
      <c r="BH13" s="128" t="s">
        <v>92</v>
      </c>
      <c r="BI13" s="84" t="s">
        <v>105</v>
      </c>
      <c r="BJ13"/>
      <c r="BK13" s="21" t="s">
        <v>94</v>
      </c>
      <c r="BL13" s="21"/>
      <c r="BM13" s="129">
        <v>7.75</v>
      </c>
      <c r="BN13" s="21" t="s">
        <v>95</v>
      </c>
      <c r="BO13" s="21" t="s">
        <v>96</v>
      </c>
      <c r="BP13" s="21" t="s">
        <v>97</v>
      </c>
      <c r="BQ13" s="21" t="s">
        <v>98</v>
      </c>
      <c r="BR13" s="207">
        <v>71203450</v>
      </c>
      <c r="BS13" s="206">
        <v>71203450</v>
      </c>
      <c r="BT13" s="67"/>
      <c r="BU13" s="67"/>
      <c r="BV13" s="21" t="e">
        <f t="shared" si="4"/>
        <v>#N/A</v>
      </c>
      <c r="BW13" s="21" t="str">
        <f>+VLOOKUP(C13,Listas_desplega!$AI$21:$AJ$46,2,0)</f>
        <v>DCE</v>
      </c>
      <c r="BX13" s="47" t="str">
        <f>+VLOOKUP(E13,Listas_desplega!$J$2:$K$11,2,FALSE)</f>
        <v>Eje_E_7</v>
      </c>
      <c r="BY13" s="21" t="str">
        <f>+VLOOKUP(J13,desplegables!$AK$21:$AL$33,2,FALSE)</f>
        <v>C_2201_0700_25</v>
      </c>
      <c r="BZ13" s="21" t="str">
        <f>+VLOOKUP(D13,Listas_desplega!$AS$18:$AU$60,2,0)</f>
        <v xml:space="preserve">VEPBM- SUB DEACCESO - </v>
      </c>
      <c r="CA13" s="21" t="str">
        <f>+VLOOKUP(W13,Listas_desplega!$AT$18:$AV$60,3,0)</f>
        <v>2700</v>
      </c>
      <c r="CB13" s="21" t="str">
        <f>+VLOOKUP(F13,Listas_desplega!$J$15:$L$60,2,0)</f>
        <v>FORTALECIMIENTO INFRAESTRUCTURA PBM</v>
      </c>
      <c r="CC13" s="21" t="str">
        <f>+VLOOKUP(F13,Listas_desplega!$J$15:$L$60,2,0)&amp;V13</f>
        <v>FORTALECIMIENTO INFRAESTRUCTURA PBM</v>
      </c>
      <c r="CD13" s="21" t="str">
        <f>+VLOOKUP(CC13,Listas_desplega!$K$15:$L$60,2,0)</f>
        <v>23</v>
      </c>
      <c r="CE13" s="65" t="str">
        <f>+VLOOKUP(D13,Listas_desplega!$AS$18:$AU$60,2,0)&amp;V13</f>
        <v xml:space="preserve">VEPBM- SUB DEACCESO - </v>
      </c>
      <c r="CF13" s="21">
        <f>+VLOOKUP(D13,Listas_desplega!$AS$18:$AU$60,3,0)</f>
        <v>27</v>
      </c>
      <c r="CH13" s="130">
        <f t="shared" si="8"/>
        <v>0</v>
      </c>
    </row>
    <row r="14" spans="1:86" ht="18.75" customHeight="1" x14ac:dyDescent="0.25">
      <c r="B14" s="21" t="s">
        <v>81</v>
      </c>
      <c r="C14" s="21" t="s">
        <v>82</v>
      </c>
      <c r="D14" s="21" t="s">
        <v>83</v>
      </c>
      <c r="E14" s="21" t="s">
        <v>84</v>
      </c>
      <c r="F14" s="77" t="s">
        <v>85</v>
      </c>
      <c r="G14" s="21" t="s">
        <v>86</v>
      </c>
      <c r="H14" s="78" t="str">
        <f>+VLOOKUP(G14,desplegables!$AH$21:$AK$33,2,0)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4" s="79">
        <f>+VLOOKUP(G14,desplegables!$AH$21:$AK$33,3,0)</f>
        <v>202400000000081</v>
      </c>
      <c r="J14" s="51" t="str">
        <f>+VLOOKUP(G14,desplegables!$AH$21:$AK$33,4,0)</f>
        <v>C-2201-0700-25</v>
      </c>
      <c r="K14" s="109" t="s">
        <v>87</v>
      </c>
      <c r="L14" s="110" t="str">
        <f>+VLOOKUP(K14,desplegables!$BO$81:$BP$110,2,FALSE)</f>
        <v>201020</v>
      </c>
      <c r="M14" s="21" t="s">
        <v>88</v>
      </c>
      <c r="N14" s="51" t="e">
        <f>VLOOKUP(M14,desplegables!$BO$20:$BP$51,2,0)</f>
        <v>#N/A</v>
      </c>
      <c r="O14" s="21" t="s">
        <v>89</v>
      </c>
      <c r="P14" s="21" t="s">
        <v>90</v>
      </c>
      <c r="Q14" s="51" t="str">
        <f>+VLOOKUP(P14,desplegables!$B$3:$C$5,2,0)</f>
        <v>02</v>
      </c>
      <c r="R14" s="169" t="e">
        <f t="shared" si="2"/>
        <v>#N/A</v>
      </c>
      <c r="S14"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4" s="244" t="str">
        <f t="shared" si="5"/>
        <v>ADQUIS. DE BYS - SERVICIO DE ASISTENCIA TÉCNICA EN EDUCACIÓN INICIAL, PREESCOLAR, BÁSICA Y MEDIA - 2. SEGURIDAD HUMANA Y JUSTICIA SOCIAL / 2. FORTALECIMIENTO Y DESARROLLO DE INFRAESTRUCTURA SOCIAL</v>
      </c>
      <c r="U14" s="21" t="s">
        <v>91</v>
      </c>
      <c r="V14" s="21"/>
      <c r="W14" s="21" t="str">
        <f t="shared" si="6"/>
        <v xml:space="preserve">VEPBM- SUB DEACCESO - </v>
      </c>
      <c r="X14" s="51" t="str">
        <f t="shared" si="7"/>
        <v>2700</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83"/>
      <c r="BG14" s="21">
        <v>80111620</v>
      </c>
      <c r="BH14" s="128" t="s">
        <v>92</v>
      </c>
      <c r="BI14" s="84" t="s">
        <v>106</v>
      </c>
      <c r="BJ14"/>
      <c r="BK14" s="21" t="s">
        <v>94</v>
      </c>
      <c r="BL14" s="21"/>
      <c r="BM14" s="129">
        <v>7.75</v>
      </c>
      <c r="BN14" s="21" t="s">
        <v>95</v>
      </c>
      <c r="BO14" s="21" t="s">
        <v>96</v>
      </c>
      <c r="BP14" s="21" t="s">
        <v>97</v>
      </c>
      <c r="BQ14" s="21" t="s">
        <v>98</v>
      </c>
      <c r="BR14" s="207">
        <v>82766250</v>
      </c>
      <c r="BS14" s="206">
        <v>82766250</v>
      </c>
      <c r="BT14" s="67"/>
      <c r="BU14" s="67"/>
      <c r="BV14" s="21" t="e">
        <f t="shared" si="4"/>
        <v>#N/A</v>
      </c>
      <c r="BW14" s="21" t="str">
        <f>+VLOOKUP(C14,Listas_desplega!$AI$21:$AJ$46,2,0)</f>
        <v>DCE</v>
      </c>
      <c r="BX14" s="47" t="str">
        <f>+VLOOKUP(E14,Listas_desplega!$J$2:$K$11,2,FALSE)</f>
        <v>Eje_E_7</v>
      </c>
      <c r="BY14" s="21" t="str">
        <f>+VLOOKUP(J14,desplegables!$AK$21:$AL$33,2,FALSE)</f>
        <v>C_2201_0700_25</v>
      </c>
      <c r="BZ14" s="21" t="str">
        <f>+VLOOKUP(D14,Listas_desplega!$AS$18:$AU$60,2,0)</f>
        <v xml:space="preserve">VEPBM- SUB DEACCESO - </v>
      </c>
      <c r="CA14" s="21" t="str">
        <f>+VLOOKUP(W14,Listas_desplega!$AT$18:$AV$60,3,0)</f>
        <v>2700</v>
      </c>
      <c r="CB14" s="21" t="str">
        <f>+VLOOKUP(F14,Listas_desplega!$J$15:$L$60,2,0)</f>
        <v>FORTALECIMIENTO INFRAESTRUCTURA PBM</v>
      </c>
      <c r="CC14" s="21" t="str">
        <f>+VLOOKUP(F14,Listas_desplega!$J$15:$L$60,2,0)&amp;V14</f>
        <v>FORTALECIMIENTO INFRAESTRUCTURA PBM</v>
      </c>
      <c r="CD14" s="21" t="str">
        <f>+VLOOKUP(CC14,Listas_desplega!$K$15:$L$60,2,0)</f>
        <v>23</v>
      </c>
      <c r="CE14" s="65" t="str">
        <f>+VLOOKUP(D14,Listas_desplega!$AS$18:$AU$60,2,0)&amp;V14</f>
        <v xml:space="preserve">VEPBM- SUB DEACCESO - </v>
      </c>
      <c r="CF14" s="21">
        <f>+VLOOKUP(D14,Listas_desplega!$AS$18:$AU$60,3,0)</f>
        <v>27</v>
      </c>
      <c r="CH14" s="130">
        <f t="shared" si="8"/>
        <v>0</v>
      </c>
    </row>
    <row r="15" spans="1:86" ht="18.75" customHeight="1" x14ac:dyDescent="0.25">
      <c r="B15" s="21" t="s">
        <v>81</v>
      </c>
      <c r="C15" s="21" t="s">
        <v>82</v>
      </c>
      <c r="D15" s="21" t="s">
        <v>83</v>
      </c>
      <c r="E15" s="21" t="s">
        <v>84</v>
      </c>
      <c r="F15" s="77" t="s">
        <v>85</v>
      </c>
      <c r="G15" s="21" t="s">
        <v>86</v>
      </c>
      <c r="H15" s="78" t="str">
        <f>+VLOOKUP(G15,desplegables!$AH$21:$AK$33,2,0)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5" s="79">
        <f>+VLOOKUP(G15,desplegables!$AH$21:$AK$33,3,0)</f>
        <v>202400000000081</v>
      </c>
      <c r="J15" s="51" t="str">
        <f>+VLOOKUP(G15,desplegables!$AH$21:$AK$33,4,0)</f>
        <v>C-2201-0700-25</v>
      </c>
      <c r="K15" s="109" t="s">
        <v>87</v>
      </c>
      <c r="L15" s="110" t="str">
        <f>+VLOOKUP(K15,desplegables!$BO$81:$BP$110,2,FALSE)</f>
        <v>201020</v>
      </c>
      <c r="M15" s="21" t="s">
        <v>88</v>
      </c>
      <c r="N15" s="51" t="e">
        <f>VLOOKUP(M15,desplegables!$BO$20:$BP$51,2,0)</f>
        <v>#N/A</v>
      </c>
      <c r="O15" s="21" t="s">
        <v>89</v>
      </c>
      <c r="P15" s="21" t="s">
        <v>90</v>
      </c>
      <c r="Q15" s="51" t="str">
        <f>+VLOOKUP(P15,desplegables!$B$3:$C$5,2,0)</f>
        <v>02</v>
      </c>
      <c r="R15" s="169" t="e">
        <f t="shared" si="2"/>
        <v>#N/A</v>
      </c>
      <c r="S15"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5" s="244" t="str">
        <f t="shared" si="5"/>
        <v>ADQUIS. DE BYS - SERVICIO DE ASISTENCIA TÉCNICA EN EDUCACIÓN INICIAL, PREESCOLAR, BÁSICA Y MEDIA - 2. SEGURIDAD HUMANA Y JUSTICIA SOCIAL / 2. FORTALECIMIENTO Y DESARROLLO DE INFRAESTRUCTURA SOCIAL</v>
      </c>
      <c r="U15" s="21" t="s">
        <v>91</v>
      </c>
      <c r="V15" s="21"/>
      <c r="W15" s="21" t="str">
        <f t="shared" si="6"/>
        <v xml:space="preserve">VEPBM- SUB DEACCESO - </v>
      </c>
      <c r="X15" s="51" t="str">
        <f t="shared" si="7"/>
        <v>2700</v>
      </c>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83"/>
      <c r="BG15" s="21">
        <v>80111620</v>
      </c>
      <c r="BH15" s="128" t="s">
        <v>92</v>
      </c>
      <c r="BI15" s="84" t="s">
        <v>107</v>
      </c>
      <c r="BJ15"/>
      <c r="BK15" s="21" t="s">
        <v>94</v>
      </c>
      <c r="BL15" s="21"/>
      <c r="BM15" s="129">
        <v>8</v>
      </c>
      <c r="BN15" s="21" t="s">
        <v>95</v>
      </c>
      <c r="BO15" s="21" t="s">
        <v>96</v>
      </c>
      <c r="BP15" s="21" t="s">
        <v>97</v>
      </c>
      <c r="BQ15" s="21" t="s">
        <v>98</v>
      </c>
      <c r="BR15" s="207">
        <v>81746853</v>
      </c>
      <c r="BS15" s="206">
        <v>81746853</v>
      </c>
      <c r="BT15" s="67"/>
      <c r="BU15" s="67"/>
      <c r="BV15" s="21" t="e">
        <f t="shared" si="4"/>
        <v>#N/A</v>
      </c>
      <c r="BW15" s="21" t="str">
        <f>+VLOOKUP(C15,Listas_desplega!$AI$21:$AJ$46,2,0)</f>
        <v>DCE</v>
      </c>
      <c r="BX15" s="47" t="str">
        <f>+VLOOKUP(E15,Listas_desplega!$J$2:$K$11,2,FALSE)</f>
        <v>Eje_E_7</v>
      </c>
      <c r="BY15" s="21" t="str">
        <f>+VLOOKUP(J15,desplegables!$AK$21:$AL$33,2,FALSE)</f>
        <v>C_2201_0700_25</v>
      </c>
      <c r="BZ15" s="21" t="str">
        <f>+VLOOKUP(D15,Listas_desplega!$AS$18:$AU$60,2,0)</f>
        <v xml:space="preserve">VEPBM- SUB DEACCESO - </v>
      </c>
      <c r="CA15" s="21" t="str">
        <f>+VLOOKUP(W15,Listas_desplega!$AT$18:$AV$60,3,0)</f>
        <v>2700</v>
      </c>
      <c r="CB15" s="21" t="str">
        <f>+VLOOKUP(F15,Listas_desplega!$J$15:$L$60,2,0)</f>
        <v>FORTALECIMIENTO INFRAESTRUCTURA PBM</v>
      </c>
      <c r="CC15" s="21" t="str">
        <f>+VLOOKUP(F15,Listas_desplega!$J$15:$L$60,2,0)&amp;V15</f>
        <v>FORTALECIMIENTO INFRAESTRUCTURA PBM</v>
      </c>
      <c r="CD15" s="21" t="str">
        <f>+VLOOKUP(CC15,Listas_desplega!$K$15:$L$60,2,0)</f>
        <v>23</v>
      </c>
      <c r="CE15" s="65" t="str">
        <f>+VLOOKUP(D15,Listas_desplega!$AS$18:$AU$60,2,0)&amp;V15</f>
        <v xml:space="preserve">VEPBM- SUB DEACCESO - </v>
      </c>
      <c r="CF15" s="21">
        <f>+VLOOKUP(D15,Listas_desplega!$AS$18:$AU$60,3,0)</f>
        <v>27</v>
      </c>
      <c r="CH15" s="130">
        <f t="shared" si="8"/>
        <v>0</v>
      </c>
    </row>
    <row r="16" spans="1:86" ht="18.75" customHeight="1" x14ac:dyDescent="0.25">
      <c r="B16" s="21" t="s">
        <v>81</v>
      </c>
      <c r="C16" s="21" t="s">
        <v>82</v>
      </c>
      <c r="D16" s="21" t="s">
        <v>83</v>
      </c>
      <c r="E16" s="21" t="s">
        <v>84</v>
      </c>
      <c r="F16" s="77" t="s">
        <v>85</v>
      </c>
      <c r="G16" s="21" t="s">
        <v>86</v>
      </c>
      <c r="H16" s="78" t="str">
        <f>+VLOOKUP(G16,desplegables!$AH$21:$AK$33,2,0)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6" s="79">
        <f>+VLOOKUP(G16,desplegables!$AH$21:$AK$33,3,0)</f>
        <v>202400000000081</v>
      </c>
      <c r="J16" s="51" t="str">
        <f>+VLOOKUP(G16,desplegables!$AH$21:$AK$33,4,0)</f>
        <v>C-2201-0700-25</v>
      </c>
      <c r="K16" s="109" t="s">
        <v>87</v>
      </c>
      <c r="L16" s="110" t="str">
        <f>+VLOOKUP(K16,desplegables!$BO$81:$BP$110,2,FALSE)</f>
        <v>201020</v>
      </c>
      <c r="M16" s="21" t="s">
        <v>88</v>
      </c>
      <c r="N16" s="51" t="e">
        <f>VLOOKUP(M16,desplegables!$BO$20:$BP$51,2,0)</f>
        <v>#N/A</v>
      </c>
      <c r="O16" s="21" t="s">
        <v>89</v>
      </c>
      <c r="P16" s="21" t="s">
        <v>90</v>
      </c>
      <c r="Q16" s="51" t="str">
        <f>+VLOOKUP(P16,desplegables!$B$3:$C$5,2,0)</f>
        <v>02</v>
      </c>
      <c r="R16" s="169" t="e">
        <f t="shared" si="2"/>
        <v>#N/A</v>
      </c>
      <c r="S16"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6" s="244" t="str">
        <f t="shared" si="5"/>
        <v>ADQUIS. DE BYS - SERVICIO DE ASISTENCIA TÉCNICA EN EDUCACIÓN INICIAL, PREESCOLAR, BÁSICA Y MEDIA - 2. SEGURIDAD HUMANA Y JUSTICIA SOCIAL / 2. FORTALECIMIENTO Y DESARROLLO DE INFRAESTRUCTURA SOCIAL</v>
      </c>
      <c r="U16" s="21" t="s">
        <v>91</v>
      </c>
      <c r="V16" s="21"/>
      <c r="W16" s="21" t="str">
        <f t="shared" si="6"/>
        <v xml:space="preserve">VEPBM- SUB DEACCESO - </v>
      </c>
      <c r="X16" s="51" t="str">
        <f t="shared" si="7"/>
        <v>2700</v>
      </c>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83"/>
      <c r="BG16" s="21">
        <v>80111620</v>
      </c>
      <c r="BH16" s="128" t="s">
        <v>92</v>
      </c>
      <c r="BI16" s="84" t="s">
        <v>108</v>
      </c>
      <c r="BJ16"/>
      <c r="BK16" s="21" t="s">
        <v>94</v>
      </c>
      <c r="BL16" s="21"/>
      <c r="BM16" s="129">
        <v>8</v>
      </c>
      <c r="BN16" s="21" t="s">
        <v>95</v>
      </c>
      <c r="BO16" s="21" t="s">
        <v>96</v>
      </c>
      <c r="BP16" s="21" t="s">
        <v>97</v>
      </c>
      <c r="BQ16" s="21" t="s">
        <v>98</v>
      </c>
      <c r="BR16" s="207">
        <v>73576899</v>
      </c>
      <c r="BS16" s="206">
        <v>73576899</v>
      </c>
      <c r="BT16" s="67"/>
      <c r="BU16" s="67"/>
      <c r="BV16" s="21" t="e">
        <f t="shared" si="4"/>
        <v>#N/A</v>
      </c>
      <c r="BW16" s="21" t="str">
        <f>+VLOOKUP(C16,Listas_desplega!$AI$21:$AJ$46,2,0)</f>
        <v>DCE</v>
      </c>
      <c r="BX16" s="47" t="str">
        <f>+VLOOKUP(E16,Listas_desplega!$J$2:$K$11,2,FALSE)</f>
        <v>Eje_E_7</v>
      </c>
      <c r="BY16" s="21" t="str">
        <f>+VLOOKUP(J16,desplegables!$AK$21:$AL$33,2,FALSE)</f>
        <v>C_2201_0700_25</v>
      </c>
      <c r="BZ16" s="21" t="str">
        <f>+VLOOKUP(D16,Listas_desplega!$AS$18:$AU$60,2,0)</f>
        <v xml:space="preserve">VEPBM- SUB DEACCESO - </v>
      </c>
      <c r="CA16" s="21" t="str">
        <f>+VLOOKUP(W16,Listas_desplega!$AT$18:$AV$60,3,0)</f>
        <v>2700</v>
      </c>
      <c r="CB16" s="21" t="str">
        <f>+VLOOKUP(F16,Listas_desplega!$J$15:$L$60,2,0)</f>
        <v>FORTALECIMIENTO INFRAESTRUCTURA PBM</v>
      </c>
      <c r="CC16" s="21" t="str">
        <f>+VLOOKUP(F16,Listas_desplega!$J$15:$L$60,2,0)&amp;V16</f>
        <v>FORTALECIMIENTO INFRAESTRUCTURA PBM</v>
      </c>
      <c r="CD16" s="21" t="str">
        <f>+VLOOKUP(CC16,Listas_desplega!$K$15:$L$60,2,0)</f>
        <v>23</v>
      </c>
      <c r="CE16" s="65" t="str">
        <f>+VLOOKUP(D16,Listas_desplega!$AS$18:$AU$60,2,0)&amp;V16</f>
        <v xml:space="preserve">VEPBM- SUB DEACCESO - </v>
      </c>
      <c r="CF16" s="21">
        <f>+VLOOKUP(D16,Listas_desplega!$AS$18:$AU$60,3,0)</f>
        <v>27</v>
      </c>
      <c r="CH16" s="130">
        <f t="shared" si="8"/>
        <v>0</v>
      </c>
    </row>
    <row r="17" spans="2:86" ht="18.75" customHeight="1" x14ac:dyDescent="0.25">
      <c r="B17" s="21" t="s">
        <v>81</v>
      </c>
      <c r="C17" s="21" t="s">
        <v>82</v>
      </c>
      <c r="D17" s="21" t="s">
        <v>83</v>
      </c>
      <c r="E17" s="21" t="s">
        <v>84</v>
      </c>
      <c r="F17" s="77" t="s">
        <v>85</v>
      </c>
      <c r="G17" s="21" t="s">
        <v>86</v>
      </c>
      <c r="H17" s="78" t="str">
        <f>+VLOOKUP(G17,desplegables!$AH$21:$AK$33,2,0)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7" s="79">
        <f>+VLOOKUP(G17,desplegables!$AH$21:$AK$33,3,0)</f>
        <v>202400000000081</v>
      </c>
      <c r="J17" s="51" t="str">
        <f>+VLOOKUP(G17,desplegables!$AH$21:$AK$33,4,0)</f>
        <v>C-2201-0700-25</v>
      </c>
      <c r="K17" s="109" t="s">
        <v>87</v>
      </c>
      <c r="L17" s="110" t="str">
        <f>+VLOOKUP(K17,desplegables!$BO$81:$BP$110,2,FALSE)</f>
        <v>201020</v>
      </c>
      <c r="M17" s="21" t="s">
        <v>88</v>
      </c>
      <c r="N17" s="51" t="e">
        <f>VLOOKUP(M17,desplegables!$BO$20:$BP$51,2,0)</f>
        <v>#N/A</v>
      </c>
      <c r="O17" s="21" t="s">
        <v>89</v>
      </c>
      <c r="P17" s="21" t="s">
        <v>90</v>
      </c>
      <c r="Q17" s="51" t="str">
        <f>+VLOOKUP(P17,desplegables!$B$3:$C$5,2,0)</f>
        <v>02</v>
      </c>
      <c r="R17" s="169" t="e">
        <f t="shared" si="2"/>
        <v>#N/A</v>
      </c>
      <c r="S17"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7" s="244" t="str">
        <f t="shared" si="5"/>
        <v>ADQUIS. DE BYS - SERVICIO DE ASISTENCIA TÉCNICA EN EDUCACIÓN INICIAL, PREESCOLAR, BÁSICA Y MEDIA - 2. SEGURIDAD HUMANA Y JUSTICIA SOCIAL / 2. FORTALECIMIENTO Y DESARROLLO DE INFRAESTRUCTURA SOCIAL</v>
      </c>
      <c r="U17" s="21" t="s">
        <v>91</v>
      </c>
      <c r="V17" s="21"/>
      <c r="W17" s="21" t="str">
        <f t="shared" si="6"/>
        <v xml:space="preserve">VEPBM- SUB DEACCESO - </v>
      </c>
      <c r="X17" s="51" t="str">
        <f t="shared" si="7"/>
        <v>2700</v>
      </c>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83"/>
      <c r="BG17" s="21">
        <v>80111620</v>
      </c>
      <c r="BH17" s="128" t="s">
        <v>92</v>
      </c>
      <c r="BI17" s="85" t="s">
        <v>109</v>
      </c>
      <c r="BJ17"/>
      <c r="BK17" s="21" t="s">
        <v>94</v>
      </c>
      <c r="BL17" s="21"/>
      <c r="BM17" s="129">
        <v>8</v>
      </c>
      <c r="BN17" s="21" t="s">
        <v>95</v>
      </c>
      <c r="BO17" s="21" t="s">
        <v>96</v>
      </c>
      <c r="BP17" s="21" t="s">
        <v>97</v>
      </c>
      <c r="BQ17" s="21" t="s">
        <v>98</v>
      </c>
      <c r="BR17" s="207">
        <v>75950347</v>
      </c>
      <c r="BS17" s="206">
        <v>75950347</v>
      </c>
      <c r="BT17" s="67"/>
      <c r="BU17" s="67"/>
      <c r="BV17" s="21" t="e">
        <f t="shared" si="4"/>
        <v>#N/A</v>
      </c>
      <c r="BW17" s="21" t="str">
        <f>+VLOOKUP(C17,Listas_desplega!$AI$21:$AJ$46,2,0)</f>
        <v>DCE</v>
      </c>
      <c r="BX17" s="47" t="str">
        <f>+VLOOKUP(E17,Listas_desplega!$J$2:$K$11,2,FALSE)</f>
        <v>Eje_E_7</v>
      </c>
      <c r="BY17" s="21" t="str">
        <f>+VLOOKUP(J17,desplegables!$AK$21:$AL$33,2,FALSE)</f>
        <v>C_2201_0700_25</v>
      </c>
      <c r="BZ17" s="21" t="str">
        <f>+VLOOKUP(D17,Listas_desplega!$AS$18:$AU$60,2,0)</f>
        <v xml:space="preserve">VEPBM- SUB DEACCESO - </v>
      </c>
      <c r="CA17" s="21" t="str">
        <f>+VLOOKUP(W17,Listas_desplega!$AT$18:$AV$60,3,0)</f>
        <v>2700</v>
      </c>
      <c r="CB17" s="21" t="str">
        <f>+VLOOKUP(F17,Listas_desplega!$J$15:$L$60,2,0)</f>
        <v>FORTALECIMIENTO INFRAESTRUCTURA PBM</v>
      </c>
      <c r="CC17" s="21" t="str">
        <f>+VLOOKUP(F17,Listas_desplega!$J$15:$L$60,2,0)&amp;V17</f>
        <v>FORTALECIMIENTO INFRAESTRUCTURA PBM</v>
      </c>
      <c r="CD17" s="21" t="str">
        <f>+VLOOKUP(CC17,Listas_desplega!$K$15:$L$60,2,0)</f>
        <v>23</v>
      </c>
      <c r="CE17" s="65" t="str">
        <f>+VLOOKUP(D17,Listas_desplega!$AS$18:$AU$60,2,0)&amp;V17</f>
        <v xml:space="preserve">VEPBM- SUB DEACCESO - </v>
      </c>
      <c r="CF17" s="21">
        <f>+VLOOKUP(D17,Listas_desplega!$AS$18:$AU$60,3,0)</f>
        <v>27</v>
      </c>
      <c r="CH17" s="130">
        <f t="shared" si="8"/>
        <v>0</v>
      </c>
    </row>
    <row r="18" spans="2:86" ht="18.75" customHeight="1" x14ac:dyDescent="0.25">
      <c r="B18" s="21" t="s">
        <v>81</v>
      </c>
      <c r="C18" s="21" t="s">
        <v>82</v>
      </c>
      <c r="D18" s="21" t="s">
        <v>83</v>
      </c>
      <c r="E18" s="21" t="s">
        <v>84</v>
      </c>
      <c r="F18" s="77" t="s">
        <v>85</v>
      </c>
      <c r="G18" s="21" t="s">
        <v>86</v>
      </c>
      <c r="H18" s="78" t="str">
        <f>+VLOOKUP(G18,desplegables!$AH$21:$AK$33,2,0)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8" s="79">
        <f>+VLOOKUP(G18,desplegables!$AH$21:$AK$33,3,0)</f>
        <v>202400000000081</v>
      </c>
      <c r="J18" s="51" t="str">
        <f>+VLOOKUP(G18,desplegables!$AH$21:$AK$33,4,0)</f>
        <v>C-2201-0700-25</v>
      </c>
      <c r="K18" s="109" t="s">
        <v>87</v>
      </c>
      <c r="L18" s="110" t="str">
        <f>+VLOOKUP(K18,desplegables!$BO$81:$BP$110,2,FALSE)</f>
        <v>201020</v>
      </c>
      <c r="M18" s="21" t="s">
        <v>88</v>
      </c>
      <c r="N18" s="51" t="e">
        <f>VLOOKUP(M18,desplegables!$BO$20:$BP$51,2,0)</f>
        <v>#N/A</v>
      </c>
      <c r="O18" s="21" t="s">
        <v>89</v>
      </c>
      <c r="P18" s="21" t="s">
        <v>90</v>
      </c>
      <c r="Q18" s="51" t="str">
        <f>+VLOOKUP(P18,desplegables!$B$3:$C$5,2,0)</f>
        <v>02</v>
      </c>
      <c r="R18" s="169" t="e">
        <f t="shared" si="2"/>
        <v>#N/A</v>
      </c>
      <c r="S18"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8" s="244" t="str">
        <f t="shared" si="5"/>
        <v>ADQUIS. DE BYS - SERVICIO DE ASISTENCIA TÉCNICA EN EDUCACIÓN INICIAL, PREESCOLAR, BÁSICA Y MEDIA - 2. SEGURIDAD HUMANA Y JUSTICIA SOCIAL / 2. FORTALECIMIENTO Y DESARROLLO DE INFRAESTRUCTURA SOCIAL</v>
      </c>
      <c r="U18" s="21" t="s">
        <v>91</v>
      </c>
      <c r="V18" s="21"/>
      <c r="W18" s="21" t="str">
        <f t="shared" si="6"/>
        <v xml:space="preserve">VEPBM- SUB DEACCESO - </v>
      </c>
      <c r="X18" s="51" t="str">
        <f t="shared" si="7"/>
        <v>2700</v>
      </c>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83"/>
      <c r="BG18" s="21">
        <v>80111620</v>
      </c>
      <c r="BH18" s="128" t="s">
        <v>92</v>
      </c>
      <c r="BI18" s="84" t="s">
        <v>110</v>
      </c>
      <c r="BJ18"/>
      <c r="BK18" s="21" t="s">
        <v>94</v>
      </c>
      <c r="BL18" s="21"/>
      <c r="BM18" s="129">
        <v>8</v>
      </c>
      <c r="BN18" s="21" t="s">
        <v>95</v>
      </c>
      <c r="BO18" s="21" t="s">
        <v>96</v>
      </c>
      <c r="BP18" s="21" t="s">
        <v>97</v>
      </c>
      <c r="BQ18" s="21" t="s">
        <v>98</v>
      </c>
      <c r="BR18" s="207">
        <v>73576899</v>
      </c>
      <c r="BS18" s="206">
        <v>73576899</v>
      </c>
      <c r="BT18" s="67"/>
      <c r="BU18" s="67"/>
      <c r="BV18" s="21" t="e">
        <f t="shared" si="4"/>
        <v>#N/A</v>
      </c>
      <c r="BW18" s="21" t="str">
        <f>+VLOOKUP(C18,Listas_desplega!$AI$21:$AJ$46,2,0)</f>
        <v>DCE</v>
      </c>
      <c r="BX18" s="47" t="str">
        <f>+VLOOKUP(E18,Listas_desplega!$J$2:$K$11,2,FALSE)</f>
        <v>Eje_E_7</v>
      </c>
      <c r="BY18" s="21" t="str">
        <f>+VLOOKUP(J18,desplegables!$AK$21:$AL$33,2,FALSE)</f>
        <v>C_2201_0700_25</v>
      </c>
      <c r="BZ18" s="21" t="str">
        <f>+VLOOKUP(D18,Listas_desplega!$AS$18:$AU$60,2,0)</f>
        <v xml:space="preserve">VEPBM- SUB DEACCESO - </v>
      </c>
      <c r="CA18" s="21" t="str">
        <f>+VLOOKUP(W18,Listas_desplega!$AT$18:$AV$60,3,0)</f>
        <v>2700</v>
      </c>
      <c r="CB18" s="21" t="str">
        <f>+VLOOKUP(F18,Listas_desplega!$J$15:$L$60,2,0)</f>
        <v>FORTALECIMIENTO INFRAESTRUCTURA PBM</v>
      </c>
      <c r="CC18" s="21" t="str">
        <f>+VLOOKUP(F18,Listas_desplega!$J$15:$L$60,2,0)&amp;V18</f>
        <v>FORTALECIMIENTO INFRAESTRUCTURA PBM</v>
      </c>
      <c r="CD18" s="21" t="str">
        <f>+VLOOKUP(CC18,Listas_desplega!$K$15:$L$60,2,0)</f>
        <v>23</v>
      </c>
      <c r="CE18" s="65" t="str">
        <f>+VLOOKUP(D18,Listas_desplega!$AS$18:$AU$60,2,0)&amp;V18</f>
        <v xml:space="preserve">VEPBM- SUB DEACCESO - </v>
      </c>
      <c r="CF18" s="21">
        <f>+VLOOKUP(D18,Listas_desplega!$AS$18:$AU$60,3,0)</f>
        <v>27</v>
      </c>
      <c r="CH18" s="130">
        <f t="shared" si="8"/>
        <v>0</v>
      </c>
    </row>
    <row r="19" spans="2:86" ht="18.75" customHeight="1" x14ac:dyDescent="0.25">
      <c r="B19" s="21" t="s">
        <v>81</v>
      </c>
      <c r="C19" s="21" t="s">
        <v>82</v>
      </c>
      <c r="D19" s="21" t="s">
        <v>83</v>
      </c>
      <c r="E19" s="21" t="s">
        <v>84</v>
      </c>
      <c r="F19" s="77" t="s">
        <v>85</v>
      </c>
      <c r="G19" s="21" t="s">
        <v>86</v>
      </c>
      <c r="H19" s="78" t="str">
        <f>+VLOOKUP(G19,desplegables!$AH$21:$AK$33,2,0)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19" s="79">
        <f>+VLOOKUP(G19,desplegables!$AH$21:$AK$33,3,0)</f>
        <v>202400000000081</v>
      </c>
      <c r="J19" s="51" t="str">
        <f>+VLOOKUP(G19,desplegables!$AH$21:$AK$33,4,0)</f>
        <v>C-2201-0700-25</v>
      </c>
      <c r="K19" s="109" t="s">
        <v>87</v>
      </c>
      <c r="L19" s="110" t="str">
        <f>+VLOOKUP(K19,desplegables!$BO$81:$BP$110,2,FALSE)</f>
        <v>201020</v>
      </c>
      <c r="M19" s="21" t="s">
        <v>88</v>
      </c>
      <c r="N19" s="51" t="e">
        <f>VLOOKUP(M19,desplegables!$BO$20:$BP$51,2,0)</f>
        <v>#N/A</v>
      </c>
      <c r="O19" s="21" t="s">
        <v>89</v>
      </c>
      <c r="P19" s="21" t="s">
        <v>90</v>
      </c>
      <c r="Q19" s="51" t="str">
        <f>+VLOOKUP(P19,desplegables!$B$3:$C$5,2,0)</f>
        <v>02</v>
      </c>
      <c r="R19" s="169" t="e">
        <f t="shared" si="2"/>
        <v>#N/A</v>
      </c>
      <c r="S19"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19" s="244" t="str">
        <f t="shared" si="5"/>
        <v>ADQUIS. DE BYS - SERVICIO DE ASISTENCIA TÉCNICA EN EDUCACIÓN INICIAL, PREESCOLAR, BÁSICA Y MEDIA - 2. SEGURIDAD HUMANA Y JUSTICIA SOCIAL / 2. FORTALECIMIENTO Y DESARROLLO DE INFRAESTRUCTURA SOCIAL</v>
      </c>
      <c r="U19" s="21" t="s">
        <v>91</v>
      </c>
      <c r="V19" s="21"/>
      <c r="W19" s="21" t="str">
        <f t="shared" si="6"/>
        <v xml:space="preserve">VEPBM- SUB DEACCESO - </v>
      </c>
      <c r="X19" s="51" t="str">
        <f t="shared" si="7"/>
        <v>2700</v>
      </c>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83"/>
      <c r="BG19" s="21">
        <v>80111620</v>
      </c>
      <c r="BH19" s="128" t="s">
        <v>92</v>
      </c>
      <c r="BI19" s="85" t="s">
        <v>111</v>
      </c>
      <c r="BJ19"/>
      <c r="BK19" s="21" t="s">
        <v>94</v>
      </c>
      <c r="BL19" s="21"/>
      <c r="BM19" s="129">
        <v>8</v>
      </c>
      <c r="BN19" s="21" t="s">
        <v>95</v>
      </c>
      <c r="BO19" s="21" t="s">
        <v>96</v>
      </c>
      <c r="BP19" s="21" t="s">
        <v>97</v>
      </c>
      <c r="BQ19" s="21" t="s">
        <v>98</v>
      </c>
      <c r="BR19" s="207">
        <v>74121775</v>
      </c>
      <c r="BS19" s="206">
        <v>74121775</v>
      </c>
      <c r="BT19" s="67"/>
      <c r="BU19" s="67"/>
      <c r="BV19" s="21" t="e">
        <f t="shared" si="4"/>
        <v>#N/A</v>
      </c>
      <c r="BW19" s="21" t="str">
        <f>+VLOOKUP(C19,Listas_desplega!$AI$21:$AJ$46,2,0)</f>
        <v>DCE</v>
      </c>
      <c r="BX19" s="47" t="str">
        <f>+VLOOKUP(E19,Listas_desplega!$J$2:$K$11,2,FALSE)</f>
        <v>Eje_E_7</v>
      </c>
      <c r="BY19" s="21" t="str">
        <f>+VLOOKUP(J19,desplegables!$AK$21:$AL$33,2,FALSE)</f>
        <v>C_2201_0700_25</v>
      </c>
      <c r="BZ19" s="21" t="str">
        <f>+VLOOKUP(D19,Listas_desplega!$AS$18:$AU$60,2,0)</f>
        <v xml:space="preserve">VEPBM- SUB DEACCESO - </v>
      </c>
      <c r="CA19" s="21" t="str">
        <f>+VLOOKUP(W19,Listas_desplega!$AT$18:$AV$60,3,0)</f>
        <v>2700</v>
      </c>
      <c r="CB19" s="21" t="str">
        <f>+VLOOKUP(F19,Listas_desplega!$J$15:$L$60,2,0)</f>
        <v>FORTALECIMIENTO INFRAESTRUCTURA PBM</v>
      </c>
      <c r="CC19" s="21" t="str">
        <f>+VLOOKUP(F19,Listas_desplega!$J$15:$L$60,2,0)&amp;V19</f>
        <v>FORTALECIMIENTO INFRAESTRUCTURA PBM</v>
      </c>
      <c r="CD19" s="21" t="str">
        <f>+VLOOKUP(CC19,Listas_desplega!$K$15:$L$60,2,0)</f>
        <v>23</v>
      </c>
      <c r="CE19" s="65" t="str">
        <f>+VLOOKUP(D19,Listas_desplega!$AS$18:$AU$60,2,0)&amp;V19</f>
        <v xml:space="preserve">VEPBM- SUB DEACCESO - </v>
      </c>
      <c r="CF19" s="21">
        <f>+VLOOKUP(D19,Listas_desplega!$AS$18:$AU$60,3,0)</f>
        <v>27</v>
      </c>
      <c r="CH19" s="130">
        <f t="shared" si="8"/>
        <v>0</v>
      </c>
    </row>
    <row r="20" spans="2:86" ht="18.75" customHeight="1" x14ac:dyDescent="0.25">
      <c r="B20" s="21" t="s">
        <v>81</v>
      </c>
      <c r="C20" s="21" t="s">
        <v>82</v>
      </c>
      <c r="D20" s="21" t="s">
        <v>83</v>
      </c>
      <c r="E20" s="21" t="s">
        <v>84</v>
      </c>
      <c r="F20" s="77" t="s">
        <v>85</v>
      </c>
      <c r="G20" s="21" t="s">
        <v>86</v>
      </c>
      <c r="H20" s="78" t="str">
        <f>+VLOOKUP(G20,desplegables!$AH$21:$AK$33,2,0)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0" s="79">
        <f>+VLOOKUP(G20,desplegables!$AH$21:$AK$33,3,0)</f>
        <v>202400000000081</v>
      </c>
      <c r="J20" s="51" t="str">
        <f>+VLOOKUP(G20,desplegables!$AH$21:$AK$33,4,0)</f>
        <v>C-2201-0700-25</v>
      </c>
      <c r="K20" s="109" t="s">
        <v>87</v>
      </c>
      <c r="L20" s="110" t="str">
        <f>+VLOOKUP(K20,desplegables!$BO$81:$BP$110,2,FALSE)</f>
        <v>201020</v>
      </c>
      <c r="M20" s="21" t="s">
        <v>88</v>
      </c>
      <c r="N20" s="51" t="e">
        <f>VLOOKUP(M20,desplegables!$BO$20:$BP$51,2,0)</f>
        <v>#N/A</v>
      </c>
      <c r="O20" s="21" t="s">
        <v>89</v>
      </c>
      <c r="P20" s="21" t="s">
        <v>90</v>
      </c>
      <c r="Q20" s="51" t="str">
        <f>+VLOOKUP(P20,desplegables!$B$3:$C$5,2,0)</f>
        <v>02</v>
      </c>
      <c r="R20" s="169" t="e">
        <f t="shared" si="2"/>
        <v>#N/A</v>
      </c>
      <c r="S20"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0" s="244" t="str">
        <f t="shared" si="5"/>
        <v>ADQUIS. DE BYS - SERVICIO DE ASISTENCIA TÉCNICA EN EDUCACIÓN INICIAL, PREESCOLAR, BÁSICA Y MEDIA - 2. SEGURIDAD HUMANA Y JUSTICIA SOCIAL / 2. FORTALECIMIENTO Y DESARROLLO DE INFRAESTRUCTURA SOCIAL</v>
      </c>
      <c r="U20" s="21" t="s">
        <v>91</v>
      </c>
      <c r="V20" s="21"/>
      <c r="W20" s="21" t="str">
        <f t="shared" si="6"/>
        <v xml:space="preserve">VEPBM- SUB DEACCESO - </v>
      </c>
      <c r="X20" s="51" t="str">
        <f t="shared" si="7"/>
        <v>2700</v>
      </c>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83"/>
      <c r="BG20" s="21">
        <v>80111620</v>
      </c>
      <c r="BH20" s="128" t="s">
        <v>92</v>
      </c>
      <c r="BI20" s="86" t="s">
        <v>112</v>
      </c>
      <c r="BJ20"/>
      <c r="BK20" s="21" t="s">
        <v>94</v>
      </c>
      <c r="BL20" s="21"/>
      <c r="BM20" s="129">
        <v>8</v>
      </c>
      <c r="BN20" s="21" t="s">
        <v>95</v>
      </c>
      <c r="BO20" s="21" t="s">
        <v>96</v>
      </c>
      <c r="BP20" s="21" t="s">
        <v>97</v>
      </c>
      <c r="BQ20" s="21" t="s">
        <v>98</v>
      </c>
      <c r="BR20" s="207">
        <v>83822925</v>
      </c>
      <c r="BS20" s="206">
        <v>83822925</v>
      </c>
      <c r="BT20" s="67"/>
      <c r="BU20" s="67"/>
      <c r="BV20" s="21" t="e">
        <f t="shared" si="4"/>
        <v>#N/A</v>
      </c>
      <c r="BW20" s="21" t="str">
        <f>+VLOOKUP(C20,Listas_desplega!$AI$21:$AJ$46,2,0)</f>
        <v>DCE</v>
      </c>
      <c r="BX20" s="47" t="str">
        <f>+VLOOKUP(E20,Listas_desplega!$J$2:$K$11,2,FALSE)</f>
        <v>Eje_E_7</v>
      </c>
      <c r="BY20" s="21" t="str">
        <f>+VLOOKUP(J20,desplegables!$AK$21:$AL$33,2,FALSE)</f>
        <v>C_2201_0700_25</v>
      </c>
      <c r="BZ20" s="21" t="str">
        <f>+VLOOKUP(D20,Listas_desplega!$AS$18:$AU$60,2,0)</f>
        <v xml:space="preserve">VEPBM- SUB DEACCESO - </v>
      </c>
      <c r="CA20" s="21" t="str">
        <f>+VLOOKUP(W20,Listas_desplega!$AT$18:$AV$60,3,0)</f>
        <v>2700</v>
      </c>
      <c r="CB20" s="21" t="str">
        <f>+VLOOKUP(F20,Listas_desplega!$J$15:$L$60,2,0)</f>
        <v>FORTALECIMIENTO INFRAESTRUCTURA PBM</v>
      </c>
      <c r="CC20" s="21" t="str">
        <f>+VLOOKUP(F20,Listas_desplega!$J$15:$L$60,2,0)&amp;V20</f>
        <v>FORTALECIMIENTO INFRAESTRUCTURA PBM</v>
      </c>
      <c r="CD20" s="21" t="str">
        <f>+VLOOKUP(CC20,Listas_desplega!$K$15:$L$60,2,0)</f>
        <v>23</v>
      </c>
      <c r="CE20" s="65" t="str">
        <f>+VLOOKUP(D20,Listas_desplega!$AS$18:$AU$60,2,0)&amp;V20</f>
        <v xml:space="preserve">VEPBM- SUB DEACCESO - </v>
      </c>
      <c r="CF20" s="21">
        <f>+VLOOKUP(D20,Listas_desplega!$AS$18:$AU$60,3,0)</f>
        <v>27</v>
      </c>
      <c r="CH20" s="130">
        <f t="shared" si="8"/>
        <v>0</v>
      </c>
    </row>
    <row r="21" spans="2:86" ht="18.75" customHeight="1" x14ac:dyDescent="0.25">
      <c r="B21" s="21" t="s">
        <v>81</v>
      </c>
      <c r="C21" s="21" t="s">
        <v>82</v>
      </c>
      <c r="D21" s="21" t="s">
        <v>83</v>
      </c>
      <c r="E21" s="21" t="s">
        <v>84</v>
      </c>
      <c r="F21" s="77" t="s">
        <v>85</v>
      </c>
      <c r="G21" s="21" t="s">
        <v>86</v>
      </c>
      <c r="H21" s="78" t="str">
        <f>+VLOOKUP(G21,desplegables!$AH$21:$AK$33,2,0)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1" s="79">
        <f>+VLOOKUP(G21,desplegables!$AH$21:$AK$33,3,0)</f>
        <v>202400000000081</v>
      </c>
      <c r="J21" s="51" t="str">
        <f>+VLOOKUP(G21,desplegables!$AH$21:$AK$33,4,0)</f>
        <v>C-2201-0700-25</v>
      </c>
      <c r="K21" s="109" t="s">
        <v>87</v>
      </c>
      <c r="L21" s="110" t="str">
        <f>+VLOOKUP(K21,desplegables!$BO$81:$BP$110,2,FALSE)</f>
        <v>201020</v>
      </c>
      <c r="M21" s="21" t="s">
        <v>88</v>
      </c>
      <c r="N21" s="51" t="e">
        <f>VLOOKUP(M21,desplegables!$BO$20:$BP$51,2,0)</f>
        <v>#N/A</v>
      </c>
      <c r="O21" s="21" t="s">
        <v>89</v>
      </c>
      <c r="P21" s="21" t="s">
        <v>90</v>
      </c>
      <c r="Q21" s="51" t="str">
        <f>+VLOOKUP(P21,desplegables!$B$3:$C$5,2,0)</f>
        <v>02</v>
      </c>
      <c r="R21" s="169" t="e">
        <f t="shared" si="2"/>
        <v>#N/A</v>
      </c>
      <c r="S21"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1" s="244" t="str">
        <f t="shared" si="5"/>
        <v>ADQUIS. DE BYS - SERVICIO DE ASISTENCIA TÉCNICA EN EDUCACIÓN INICIAL, PREESCOLAR, BÁSICA Y MEDIA - 2. SEGURIDAD HUMANA Y JUSTICIA SOCIAL / 2. FORTALECIMIENTO Y DESARROLLO DE INFRAESTRUCTURA SOCIAL</v>
      </c>
      <c r="U21" s="21" t="s">
        <v>91</v>
      </c>
      <c r="V21" s="21"/>
      <c r="W21" s="21" t="str">
        <f t="shared" si="6"/>
        <v xml:space="preserve">VEPBM- SUB DEACCESO - </v>
      </c>
      <c r="X21" s="51" t="str">
        <f t="shared" si="7"/>
        <v>2700</v>
      </c>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83"/>
      <c r="BG21" s="21">
        <v>80111620</v>
      </c>
      <c r="BH21" s="128" t="s">
        <v>92</v>
      </c>
      <c r="BI21" s="84" t="s">
        <v>113</v>
      </c>
      <c r="BJ21"/>
      <c r="BK21" s="21" t="s">
        <v>94</v>
      </c>
      <c r="BL21" s="21"/>
      <c r="BM21" s="129">
        <v>8</v>
      </c>
      <c r="BN21" s="21" t="s">
        <v>95</v>
      </c>
      <c r="BO21" s="21" t="s">
        <v>96</v>
      </c>
      <c r="BP21" s="21" t="s">
        <v>97</v>
      </c>
      <c r="BQ21" s="21" t="s">
        <v>98</v>
      </c>
      <c r="BR21" s="207">
        <v>73576899</v>
      </c>
      <c r="BS21" s="206">
        <v>73576899</v>
      </c>
      <c r="BT21" s="67"/>
      <c r="BU21" s="67"/>
      <c r="BV21" s="21" t="e">
        <f t="shared" si="4"/>
        <v>#N/A</v>
      </c>
      <c r="BW21" s="21" t="str">
        <f>+VLOOKUP(C21,Listas_desplega!$AI$21:$AJ$46,2,0)</f>
        <v>DCE</v>
      </c>
      <c r="BX21" s="47" t="str">
        <f>+VLOOKUP(E21,Listas_desplega!$J$2:$K$11,2,FALSE)</f>
        <v>Eje_E_7</v>
      </c>
      <c r="BY21" s="21" t="str">
        <f>+VLOOKUP(J21,desplegables!$AK$21:$AL$33,2,FALSE)</f>
        <v>C_2201_0700_25</v>
      </c>
      <c r="BZ21" s="21" t="str">
        <f>+VLOOKUP(D21,Listas_desplega!$AS$18:$AU$60,2,0)</f>
        <v xml:space="preserve">VEPBM- SUB DEACCESO - </v>
      </c>
      <c r="CA21" s="21" t="str">
        <f>+VLOOKUP(W21,Listas_desplega!$AT$18:$AV$60,3,0)</f>
        <v>2700</v>
      </c>
      <c r="CB21" s="21" t="str">
        <f>+VLOOKUP(F21,Listas_desplega!$J$15:$L$60,2,0)</f>
        <v>FORTALECIMIENTO INFRAESTRUCTURA PBM</v>
      </c>
      <c r="CC21" s="21" t="str">
        <f>+VLOOKUP(F21,Listas_desplega!$J$15:$L$60,2,0)&amp;V21</f>
        <v>FORTALECIMIENTO INFRAESTRUCTURA PBM</v>
      </c>
      <c r="CD21" s="21" t="str">
        <f>+VLOOKUP(CC21,Listas_desplega!$K$15:$L$60,2,0)</f>
        <v>23</v>
      </c>
      <c r="CE21" s="65" t="str">
        <f>+VLOOKUP(D21,Listas_desplega!$AS$18:$AU$60,2,0)&amp;V21</f>
        <v xml:space="preserve">VEPBM- SUB DEACCESO - </v>
      </c>
      <c r="CF21" s="21">
        <f>+VLOOKUP(D21,Listas_desplega!$AS$18:$AU$60,3,0)</f>
        <v>27</v>
      </c>
      <c r="CH21" s="130">
        <f t="shared" si="8"/>
        <v>0</v>
      </c>
    </row>
    <row r="22" spans="2:86" ht="18.75" customHeight="1" x14ac:dyDescent="0.25">
      <c r="B22" s="21" t="s">
        <v>81</v>
      </c>
      <c r="C22" s="21" t="s">
        <v>82</v>
      </c>
      <c r="D22" s="21" t="s">
        <v>83</v>
      </c>
      <c r="E22" s="21" t="s">
        <v>84</v>
      </c>
      <c r="F22" s="77" t="s">
        <v>85</v>
      </c>
      <c r="G22" s="21" t="s">
        <v>86</v>
      </c>
      <c r="H22" s="78" t="str">
        <f>+VLOOKUP(G22,desplegables!$AH$21:$AK$33,2,0)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2" s="79">
        <f>+VLOOKUP(G22,desplegables!$AH$21:$AK$33,3,0)</f>
        <v>202400000000081</v>
      </c>
      <c r="J22" s="51" t="str">
        <f>+VLOOKUP(G22,desplegables!$AH$21:$AK$33,4,0)</f>
        <v>C-2201-0700-25</v>
      </c>
      <c r="K22" s="109" t="s">
        <v>87</v>
      </c>
      <c r="L22" s="110" t="str">
        <f>+VLOOKUP(K22,desplegables!$BO$81:$BP$110,2,FALSE)</f>
        <v>201020</v>
      </c>
      <c r="M22" s="21" t="s">
        <v>88</v>
      </c>
      <c r="N22" s="51" t="e">
        <f>VLOOKUP(M22,desplegables!$BO$20:$BP$51,2,0)</f>
        <v>#N/A</v>
      </c>
      <c r="O22" s="21" t="s">
        <v>89</v>
      </c>
      <c r="P22" s="21" t="s">
        <v>90</v>
      </c>
      <c r="Q22" s="51" t="str">
        <f>+VLOOKUP(P22,desplegables!$B$3:$C$5,2,0)</f>
        <v>02</v>
      </c>
      <c r="R22" s="169" t="e">
        <f t="shared" si="2"/>
        <v>#N/A</v>
      </c>
      <c r="S22"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2" s="244" t="str">
        <f t="shared" si="5"/>
        <v>ADQUIS. DE BYS - SERVICIO DE ASISTENCIA TÉCNICA EN EDUCACIÓN INICIAL, PREESCOLAR, BÁSICA Y MEDIA - 2. SEGURIDAD HUMANA Y JUSTICIA SOCIAL / 2. FORTALECIMIENTO Y DESARROLLO DE INFRAESTRUCTURA SOCIAL</v>
      </c>
      <c r="U22" s="21" t="s">
        <v>91</v>
      </c>
      <c r="V22" s="21"/>
      <c r="W22" s="21" t="str">
        <f t="shared" si="6"/>
        <v xml:space="preserve">VEPBM- SUB DEACCESO - </v>
      </c>
      <c r="X22" s="51" t="str">
        <f t="shared" si="7"/>
        <v>2700</v>
      </c>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83"/>
      <c r="BG22" s="21">
        <v>80111620</v>
      </c>
      <c r="BH22" s="128" t="s">
        <v>92</v>
      </c>
      <c r="BI22" s="84" t="s">
        <v>114</v>
      </c>
      <c r="BJ22"/>
      <c r="BK22" s="21" t="s">
        <v>94</v>
      </c>
      <c r="BL22" s="21"/>
      <c r="BM22" s="129">
        <v>8</v>
      </c>
      <c r="BN22" s="21" t="s">
        <v>95</v>
      </c>
      <c r="BO22" s="21" t="s">
        <v>96</v>
      </c>
      <c r="BP22" s="21" t="s">
        <v>97</v>
      </c>
      <c r="BQ22" s="21" t="s">
        <v>98</v>
      </c>
      <c r="BR22" s="207">
        <v>92080212</v>
      </c>
      <c r="BS22" s="206">
        <v>92080212</v>
      </c>
      <c r="BT22" s="67"/>
      <c r="BU22" s="67"/>
      <c r="BV22" s="21" t="e">
        <f t="shared" si="4"/>
        <v>#N/A</v>
      </c>
      <c r="BW22" s="21" t="str">
        <f>+VLOOKUP(C22,Listas_desplega!$AI$21:$AJ$46,2,0)</f>
        <v>DCE</v>
      </c>
      <c r="BX22" s="47" t="str">
        <f>+VLOOKUP(E22,Listas_desplega!$J$2:$K$11,2,FALSE)</f>
        <v>Eje_E_7</v>
      </c>
      <c r="BY22" s="21" t="str">
        <f>+VLOOKUP(J22,desplegables!$AK$21:$AL$33,2,FALSE)</f>
        <v>C_2201_0700_25</v>
      </c>
      <c r="BZ22" s="21" t="str">
        <f>+VLOOKUP(D22,Listas_desplega!$AS$18:$AU$60,2,0)</f>
        <v xml:space="preserve">VEPBM- SUB DEACCESO - </v>
      </c>
      <c r="CA22" s="21" t="str">
        <f>+VLOOKUP(W22,Listas_desplega!$AT$18:$AV$60,3,0)</f>
        <v>2700</v>
      </c>
      <c r="CB22" s="21" t="str">
        <f>+VLOOKUP(F22,Listas_desplega!$J$15:$L$60,2,0)</f>
        <v>FORTALECIMIENTO INFRAESTRUCTURA PBM</v>
      </c>
      <c r="CC22" s="21" t="str">
        <f>+VLOOKUP(F22,Listas_desplega!$J$15:$L$60,2,0)&amp;V22</f>
        <v>FORTALECIMIENTO INFRAESTRUCTURA PBM</v>
      </c>
      <c r="CD22" s="21" t="str">
        <f>+VLOOKUP(CC22,Listas_desplega!$K$15:$L$60,2,0)</f>
        <v>23</v>
      </c>
      <c r="CE22" s="65" t="str">
        <f>+VLOOKUP(D22,Listas_desplega!$AS$18:$AU$60,2,0)&amp;V22</f>
        <v xml:space="preserve">VEPBM- SUB DEACCESO - </v>
      </c>
      <c r="CF22" s="21">
        <f>+VLOOKUP(D22,Listas_desplega!$AS$18:$AU$60,3,0)</f>
        <v>27</v>
      </c>
      <c r="CH22" s="130">
        <f t="shared" si="8"/>
        <v>0</v>
      </c>
    </row>
    <row r="23" spans="2:86" ht="18.75" customHeight="1" x14ac:dyDescent="0.25">
      <c r="B23" s="21" t="s">
        <v>81</v>
      </c>
      <c r="C23" s="21" t="s">
        <v>82</v>
      </c>
      <c r="D23" s="21" t="s">
        <v>83</v>
      </c>
      <c r="E23" s="21" t="s">
        <v>84</v>
      </c>
      <c r="F23" s="77" t="s">
        <v>85</v>
      </c>
      <c r="G23" s="21" t="s">
        <v>86</v>
      </c>
      <c r="H23" s="78" t="str">
        <f>+VLOOKUP(G23,desplegables!$AH$21:$AK$33,2,0)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3" s="79">
        <f>+VLOOKUP(G23,desplegables!$AH$21:$AK$33,3,0)</f>
        <v>202400000000081</v>
      </c>
      <c r="J23" s="51" t="str">
        <f>+VLOOKUP(G23,desplegables!$AH$21:$AK$33,4,0)</f>
        <v>C-2201-0700-25</v>
      </c>
      <c r="K23" s="109" t="s">
        <v>87</v>
      </c>
      <c r="L23" s="110" t="str">
        <f>+VLOOKUP(K23,desplegables!$BO$81:$BP$110,2,FALSE)</f>
        <v>201020</v>
      </c>
      <c r="M23" s="21" t="s">
        <v>88</v>
      </c>
      <c r="N23" s="51" t="e">
        <f>VLOOKUP(M23,desplegables!$BO$20:$BP$51,2,0)</f>
        <v>#N/A</v>
      </c>
      <c r="O23" s="21" t="s">
        <v>89</v>
      </c>
      <c r="P23" s="21" t="s">
        <v>90</v>
      </c>
      <c r="Q23" s="51" t="str">
        <f>+VLOOKUP(P23,desplegables!$B$3:$C$5,2,0)</f>
        <v>02</v>
      </c>
      <c r="R23" s="169" t="e">
        <f t="shared" si="2"/>
        <v>#N/A</v>
      </c>
      <c r="S23"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3" s="244" t="str">
        <f t="shared" si="5"/>
        <v>ADQUIS. DE BYS - SERVICIO DE ASISTENCIA TÉCNICA EN EDUCACIÓN INICIAL, PREESCOLAR, BÁSICA Y MEDIA - 2. SEGURIDAD HUMANA Y JUSTICIA SOCIAL / 2. FORTALECIMIENTO Y DESARROLLO DE INFRAESTRUCTURA SOCIAL</v>
      </c>
      <c r="U23" s="21" t="s">
        <v>91</v>
      </c>
      <c r="V23" s="21"/>
      <c r="W23" s="21" t="str">
        <f t="shared" si="6"/>
        <v xml:space="preserve">VEPBM- SUB DEACCESO - </v>
      </c>
      <c r="X23" s="51" t="str">
        <f t="shared" si="7"/>
        <v>2700</v>
      </c>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83"/>
      <c r="BG23" s="21">
        <v>80111620</v>
      </c>
      <c r="BH23" s="128" t="s">
        <v>92</v>
      </c>
      <c r="BI23" s="85" t="s">
        <v>115</v>
      </c>
      <c r="BJ23"/>
      <c r="BK23" s="21" t="s">
        <v>94</v>
      </c>
      <c r="BL23" s="21"/>
      <c r="BM23" s="129">
        <v>8</v>
      </c>
      <c r="BN23" s="21" t="s">
        <v>95</v>
      </c>
      <c r="BO23" s="21" t="s">
        <v>96</v>
      </c>
      <c r="BP23" s="21" t="s">
        <v>97</v>
      </c>
      <c r="BQ23" s="21" t="s">
        <v>98</v>
      </c>
      <c r="BR23" s="207">
        <v>92080212</v>
      </c>
      <c r="BS23" s="206">
        <v>92080212</v>
      </c>
      <c r="BT23" s="67"/>
      <c r="BU23" s="67"/>
      <c r="BV23" s="21" t="e">
        <f t="shared" si="4"/>
        <v>#N/A</v>
      </c>
      <c r="BW23" s="21" t="str">
        <f>+VLOOKUP(C23,Listas_desplega!$AI$21:$AJ$46,2,0)</f>
        <v>DCE</v>
      </c>
      <c r="BX23" s="47" t="str">
        <f>+VLOOKUP(E23,Listas_desplega!$J$2:$K$11,2,FALSE)</f>
        <v>Eje_E_7</v>
      </c>
      <c r="BY23" s="21" t="str">
        <f>+VLOOKUP(J23,desplegables!$AK$21:$AL$33,2,FALSE)</f>
        <v>C_2201_0700_25</v>
      </c>
      <c r="BZ23" s="21" t="str">
        <f>+VLOOKUP(D23,Listas_desplega!$AS$18:$AU$60,2,0)</f>
        <v xml:space="preserve">VEPBM- SUB DEACCESO - </v>
      </c>
      <c r="CA23" s="21" t="str">
        <f>+VLOOKUP(W23,Listas_desplega!$AT$18:$AV$60,3,0)</f>
        <v>2700</v>
      </c>
      <c r="CB23" s="21" t="str">
        <f>+VLOOKUP(F23,Listas_desplega!$J$15:$L$60,2,0)</f>
        <v>FORTALECIMIENTO INFRAESTRUCTURA PBM</v>
      </c>
      <c r="CC23" s="21" t="str">
        <f>+VLOOKUP(F23,Listas_desplega!$J$15:$L$60,2,0)&amp;V23</f>
        <v>FORTALECIMIENTO INFRAESTRUCTURA PBM</v>
      </c>
      <c r="CD23" s="21" t="str">
        <f>+VLOOKUP(CC23,Listas_desplega!$K$15:$L$60,2,0)</f>
        <v>23</v>
      </c>
      <c r="CE23" s="65" t="str">
        <f>+VLOOKUP(D23,Listas_desplega!$AS$18:$AU$60,2,0)&amp;V23</f>
        <v xml:space="preserve">VEPBM- SUB DEACCESO - </v>
      </c>
      <c r="CF23" s="21">
        <f>+VLOOKUP(D23,Listas_desplega!$AS$18:$AU$60,3,0)</f>
        <v>27</v>
      </c>
      <c r="CH23" s="130">
        <f t="shared" si="8"/>
        <v>0</v>
      </c>
    </row>
    <row r="24" spans="2:86" ht="18.75" customHeight="1" x14ac:dyDescent="0.25">
      <c r="B24" s="21" t="s">
        <v>81</v>
      </c>
      <c r="C24" s="21" t="s">
        <v>82</v>
      </c>
      <c r="D24" s="21" t="s">
        <v>83</v>
      </c>
      <c r="E24" s="21" t="s">
        <v>84</v>
      </c>
      <c r="F24" s="77" t="s">
        <v>85</v>
      </c>
      <c r="G24" s="21" t="s">
        <v>86</v>
      </c>
      <c r="H24" s="78" t="str">
        <f>+VLOOKUP(G24,desplegables!$AH$21:$AK$33,2,0)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4" s="79">
        <f>+VLOOKUP(G24,desplegables!$AH$21:$AK$33,3,0)</f>
        <v>202400000000081</v>
      </c>
      <c r="J24" s="51" t="str">
        <f>+VLOOKUP(G24,desplegables!$AH$21:$AK$33,4,0)</f>
        <v>C-2201-0700-25</v>
      </c>
      <c r="K24" s="109" t="s">
        <v>87</v>
      </c>
      <c r="L24" s="110" t="str">
        <f>+VLOOKUP(K24,desplegables!$BO$81:$BP$110,2,FALSE)</f>
        <v>201020</v>
      </c>
      <c r="M24" s="21" t="s">
        <v>88</v>
      </c>
      <c r="N24" s="51" t="e">
        <f>VLOOKUP(M24,desplegables!$BO$20:$BP$51,2,0)</f>
        <v>#N/A</v>
      </c>
      <c r="O24" s="21" t="s">
        <v>89</v>
      </c>
      <c r="P24" s="21" t="s">
        <v>90</v>
      </c>
      <c r="Q24" s="51" t="str">
        <f>+VLOOKUP(P24,desplegables!$B$3:$C$5,2,0)</f>
        <v>02</v>
      </c>
      <c r="R24" s="169" t="e">
        <f t="shared" si="2"/>
        <v>#N/A</v>
      </c>
      <c r="S24"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4" s="244" t="str">
        <f t="shared" si="5"/>
        <v>ADQUIS. DE BYS - SERVICIO DE ASISTENCIA TÉCNICA EN EDUCACIÓN INICIAL, PREESCOLAR, BÁSICA Y MEDIA - 2. SEGURIDAD HUMANA Y JUSTICIA SOCIAL / 2. FORTALECIMIENTO Y DESARROLLO DE INFRAESTRUCTURA SOCIAL</v>
      </c>
      <c r="U24" s="21" t="s">
        <v>91</v>
      </c>
      <c r="V24" s="21"/>
      <c r="W24" s="21" t="str">
        <f t="shared" si="6"/>
        <v xml:space="preserve">VEPBM- SUB DEACCESO - </v>
      </c>
      <c r="X24" s="51" t="str">
        <f t="shared" si="7"/>
        <v>2700</v>
      </c>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83"/>
      <c r="BG24" s="21">
        <v>80111620</v>
      </c>
      <c r="BH24" s="128" t="s">
        <v>92</v>
      </c>
      <c r="BI24" s="85" t="s">
        <v>116</v>
      </c>
      <c r="BJ24"/>
      <c r="BK24" s="21" t="s">
        <v>94</v>
      </c>
      <c r="BL24" s="21"/>
      <c r="BM24" s="129">
        <v>7.75</v>
      </c>
      <c r="BN24" s="21" t="s">
        <v>95</v>
      </c>
      <c r="BO24" s="21" t="s">
        <v>96</v>
      </c>
      <c r="BP24" s="21" t="s">
        <v>97</v>
      </c>
      <c r="BQ24" s="21" t="s">
        <v>98</v>
      </c>
      <c r="BR24" s="207">
        <v>71203450</v>
      </c>
      <c r="BS24" s="206">
        <v>71203450</v>
      </c>
      <c r="BT24" s="67"/>
      <c r="BU24" s="67"/>
      <c r="BV24" s="21" t="e">
        <f t="shared" si="4"/>
        <v>#N/A</v>
      </c>
      <c r="BW24" s="21" t="str">
        <f>+VLOOKUP(C24,Listas_desplega!$AI$21:$AJ$46,2,0)</f>
        <v>DCE</v>
      </c>
      <c r="BX24" s="47" t="str">
        <f>+VLOOKUP(E24,Listas_desplega!$J$2:$K$11,2,FALSE)</f>
        <v>Eje_E_7</v>
      </c>
      <c r="BY24" s="21" t="str">
        <f>+VLOOKUP(J24,desplegables!$AK$21:$AL$33,2,FALSE)</f>
        <v>C_2201_0700_25</v>
      </c>
      <c r="BZ24" s="21" t="str">
        <f>+VLOOKUP(D24,Listas_desplega!$AS$18:$AU$60,2,0)</f>
        <v xml:space="preserve">VEPBM- SUB DEACCESO - </v>
      </c>
      <c r="CA24" s="21" t="str">
        <f>+VLOOKUP(W24,Listas_desplega!$AT$18:$AV$60,3,0)</f>
        <v>2700</v>
      </c>
      <c r="CB24" s="21" t="str">
        <f>+VLOOKUP(F24,Listas_desplega!$J$15:$L$60,2,0)</f>
        <v>FORTALECIMIENTO INFRAESTRUCTURA PBM</v>
      </c>
      <c r="CC24" s="21" t="str">
        <f>+VLOOKUP(F24,Listas_desplega!$J$15:$L$60,2,0)&amp;V24</f>
        <v>FORTALECIMIENTO INFRAESTRUCTURA PBM</v>
      </c>
      <c r="CD24" s="21" t="str">
        <f>+VLOOKUP(CC24,Listas_desplega!$K$15:$L$60,2,0)</f>
        <v>23</v>
      </c>
      <c r="CE24" s="65" t="str">
        <f>+VLOOKUP(D24,Listas_desplega!$AS$18:$AU$60,2,0)&amp;V24</f>
        <v xml:space="preserve">VEPBM- SUB DEACCESO - </v>
      </c>
      <c r="CF24" s="21">
        <f>+VLOOKUP(D24,Listas_desplega!$AS$18:$AU$60,3,0)</f>
        <v>27</v>
      </c>
      <c r="CH24" s="130">
        <f t="shared" si="8"/>
        <v>0</v>
      </c>
    </row>
    <row r="25" spans="2:86" ht="18.75" customHeight="1" x14ac:dyDescent="0.25">
      <c r="B25" s="21" t="s">
        <v>81</v>
      </c>
      <c r="C25" s="21" t="s">
        <v>82</v>
      </c>
      <c r="D25" s="21" t="s">
        <v>83</v>
      </c>
      <c r="E25" s="21" t="s">
        <v>84</v>
      </c>
      <c r="F25" s="77" t="s">
        <v>85</v>
      </c>
      <c r="G25" s="21" t="s">
        <v>86</v>
      </c>
      <c r="H25" s="78" t="str">
        <f>+VLOOKUP(G25,desplegables!$AH$21:$AK$33,2,0)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5" s="79">
        <f>+VLOOKUP(G25,desplegables!$AH$21:$AK$33,3,0)</f>
        <v>202400000000081</v>
      </c>
      <c r="J25" s="51" t="str">
        <f>+VLOOKUP(G25,desplegables!$AH$21:$AK$33,4,0)</f>
        <v>C-2201-0700-25</v>
      </c>
      <c r="K25" s="109" t="s">
        <v>87</v>
      </c>
      <c r="L25" s="110" t="str">
        <f>+VLOOKUP(K25,desplegables!$BO$81:$BP$110,2,FALSE)</f>
        <v>201020</v>
      </c>
      <c r="M25" s="21" t="s">
        <v>88</v>
      </c>
      <c r="N25" s="51" t="e">
        <f>VLOOKUP(M25,desplegables!$BO$20:$BP$51,2,0)</f>
        <v>#N/A</v>
      </c>
      <c r="O25" s="21" t="s">
        <v>89</v>
      </c>
      <c r="P25" s="21" t="s">
        <v>90</v>
      </c>
      <c r="Q25" s="51" t="str">
        <f>+VLOOKUP(P25,desplegables!$B$3:$C$5,2,0)</f>
        <v>02</v>
      </c>
      <c r="R25" s="169" t="e">
        <f t="shared" si="2"/>
        <v>#N/A</v>
      </c>
      <c r="S25"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5" s="244" t="str">
        <f t="shared" si="5"/>
        <v>ADQUIS. DE BYS - SERVICIO DE ASISTENCIA TÉCNICA EN EDUCACIÓN INICIAL, PREESCOLAR, BÁSICA Y MEDIA - 2. SEGURIDAD HUMANA Y JUSTICIA SOCIAL / 2. FORTALECIMIENTO Y DESARROLLO DE INFRAESTRUCTURA SOCIAL</v>
      </c>
      <c r="U25" s="21" t="s">
        <v>91</v>
      </c>
      <c r="V25" s="21"/>
      <c r="W25" s="21" t="str">
        <f t="shared" si="6"/>
        <v xml:space="preserve">VEPBM- SUB DEACCESO - </v>
      </c>
      <c r="X25" s="51" t="str">
        <f t="shared" si="7"/>
        <v>2700</v>
      </c>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83"/>
      <c r="BG25" s="21">
        <v>80111620</v>
      </c>
      <c r="BH25" s="128" t="s">
        <v>92</v>
      </c>
      <c r="BI25" s="85" t="s">
        <v>117</v>
      </c>
      <c r="BJ25"/>
      <c r="BK25" s="21" t="s">
        <v>94</v>
      </c>
      <c r="BL25" s="21"/>
      <c r="BM25" s="129">
        <v>8</v>
      </c>
      <c r="BN25" s="21" t="s">
        <v>95</v>
      </c>
      <c r="BO25" s="21" t="s">
        <v>96</v>
      </c>
      <c r="BP25" s="21" t="s">
        <v>97</v>
      </c>
      <c r="BQ25" s="21" t="s">
        <v>98</v>
      </c>
      <c r="BR25" s="207">
        <v>75950347</v>
      </c>
      <c r="BS25" s="206">
        <v>75950347</v>
      </c>
      <c r="BT25" s="67"/>
      <c r="BU25" s="67"/>
      <c r="BV25" s="21" t="e">
        <f t="shared" si="4"/>
        <v>#N/A</v>
      </c>
      <c r="BW25" s="21" t="str">
        <f>+VLOOKUP(C25,Listas_desplega!$AI$21:$AJ$46,2,0)</f>
        <v>DCE</v>
      </c>
      <c r="BX25" s="47" t="str">
        <f>+VLOOKUP(E25,Listas_desplega!$J$2:$K$11,2,FALSE)</f>
        <v>Eje_E_7</v>
      </c>
      <c r="BY25" s="21" t="str">
        <f>+VLOOKUP(J25,desplegables!$AK$21:$AL$33,2,FALSE)</f>
        <v>C_2201_0700_25</v>
      </c>
      <c r="BZ25" s="21" t="str">
        <f>+VLOOKUP(D25,Listas_desplega!$AS$18:$AU$60,2,0)</f>
        <v xml:space="preserve">VEPBM- SUB DEACCESO - </v>
      </c>
      <c r="CA25" s="21" t="str">
        <f>+VLOOKUP(W25,Listas_desplega!$AT$18:$AV$60,3,0)</f>
        <v>2700</v>
      </c>
      <c r="CB25" s="21" t="str">
        <f>+VLOOKUP(F25,Listas_desplega!$J$15:$L$60,2,0)</f>
        <v>FORTALECIMIENTO INFRAESTRUCTURA PBM</v>
      </c>
      <c r="CC25" s="21" t="str">
        <f>+VLOOKUP(F25,Listas_desplega!$J$15:$L$60,2,0)&amp;V25</f>
        <v>FORTALECIMIENTO INFRAESTRUCTURA PBM</v>
      </c>
      <c r="CD25" s="21" t="str">
        <f>+VLOOKUP(CC25,Listas_desplega!$K$15:$L$60,2,0)</f>
        <v>23</v>
      </c>
      <c r="CE25" s="65" t="str">
        <f>+VLOOKUP(D25,Listas_desplega!$AS$18:$AU$60,2,0)&amp;V25</f>
        <v xml:space="preserve">VEPBM- SUB DEACCESO - </v>
      </c>
      <c r="CF25" s="21">
        <f>+VLOOKUP(D25,Listas_desplega!$AS$18:$AU$60,3,0)</f>
        <v>27</v>
      </c>
      <c r="CH25" s="130">
        <f t="shared" si="8"/>
        <v>0</v>
      </c>
    </row>
    <row r="26" spans="2:86" ht="18.75" customHeight="1" x14ac:dyDescent="0.25">
      <c r="B26" s="21" t="s">
        <v>81</v>
      </c>
      <c r="C26" s="21" t="s">
        <v>82</v>
      </c>
      <c r="D26" s="21" t="s">
        <v>83</v>
      </c>
      <c r="E26" s="21" t="s">
        <v>84</v>
      </c>
      <c r="F26" s="77" t="s">
        <v>85</v>
      </c>
      <c r="G26" s="21" t="s">
        <v>86</v>
      </c>
      <c r="H26" s="78" t="str">
        <f>+VLOOKUP(G26,desplegables!$AH$21:$AK$33,2,0)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6" s="79">
        <f>+VLOOKUP(G26,desplegables!$AH$21:$AK$33,3,0)</f>
        <v>202400000000081</v>
      </c>
      <c r="J26" s="51" t="str">
        <f>+VLOOKUP(G26,desplegables!$AH$21:$AK$33,4,0)</f>
        <v>C-2201-0700-25</v>
      </c>
      <c r="K26" s="109" t="s">
        <v>87</v>
      </c>
      <c r="L26" s="110" t="str">
        <f>+VLOOKUP(K26,desplegables!$BO$81:$BP$110,2,FALSE)</f>
        <v>201020</v>
      </c>
      <c r="M26" s="21" t="s">
        <v>88</v>
      </c>
      <c r="N26" s="51" t="e">
        <f>VLOOKUP(M26,desplegables!$BO$20:$BP$51,2,0)</f>
        <v>#N/A</v>
      </c>
      <c r="O26" s="21" t="s">
        <v>89</v>
      </c>
      <c r="P26" s="21" t="s">
        <v>90</v>
      </c>
      <c r="Q26" s="51" t="str">
        <f>+VLOOKUP(P26,desplegables!$B$3:$C$5,2,0)</f>
        <v>02</v>
      </c>
      <c r="R26" s="169" t="e">
        <f t="shared" si="2"/>
        <v>#N/A</v>
      </c>
      <c r="S26"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6" s="244" t="str">
        <f t="shared" si="5"/>
        <v>ADQUIS. DE BYS - SERVICIO DE ASISTENCIA TÉCNICA EN EDUCACIÓN INICIAL, PREESCOLAR, BÁSICA Y MEDIA - 2. SEGURIDAD HUMANA Y JUSTICIA SOCIAL / 2. FORTALECIMIENTO Y DESARROLLO DE INFRAESTRUCTURA SOCIAL</v>
      </c>
      <c r="U26" s="21" t="s">
        <v>91</v>
      </c>
      <c r="V26" s="21"/>
      <c r="W26" s="21" t="str">
        <f t="shared" si="6"/>
        <v xml:space="preserve">VEPBM- SUB DEACCESO - </v>
      </c>
      <c r="X26" s="51" t="str">
        <f t="shared" si="7"/>
        <v>2700</v>
      </c>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83"/>
      <c r="BG26" s="21">
        <v>80111620</v>
      </c>
      <c r="BH26" s="128" t="s">
        <v>92</v>
      </c>
      <c r="BI26" s="85" t="s">
        <v>118</v>
      </c>
      <c r="BJ26"/>
      <c r="BK26" s="21" t="s">
        <v>94</v>
      </c>
      <c r="BL26" s="21"/>
      <c r="BM26" s="129">
        <v>8</v>
      </c>
      <c r="BN26" s="21" t="s">
        <v>95</v>
      </c>
      <c r="BO26" s="21" t="s">
        <v>96</v>
      </c>
      <c r="BP26" s="21" t="s">
        <v>97</v>
      </c>
      <c r="BQ26" s="21" t="s">
        <v>98</v>
      </c>
      <c r="BR26" s="207">
        <v>75950347</v>
      </c>
      <c r="BS26" s="206">
        <v>75950347</v>
      </c>
      <c r="BT26" s="67"/>
      <c r="BU26" s="67"/>
      <c r="BV26" s="21" t="e">
        <f t="shared" si="4"/>
        <v>#N/A</v>
      </c>
      <c r="BW26" s="21" t="str">
        <f>+VLOOKUP(C26,Listas_desplega!$AI$21:$AJ$46,2,0)</f>
        <v>DCE</v>
      </c>
      <c r="BX26" s="47" t="str">
        <f>+VLOOKUP(E26,Listas_desplega!$J$2:$K$11,2,FALSE)</f>
        <v>Eje_E_7</v>
      </c>
      <c r="BY26" s="21" t="str">
        <f>+VLOOKUP(J26,desplegables!$AK$21:$AL$33,2,FALSE)</f>
        <v>C_2201_0700_25</v>
      </c>
      <c r="BZ26" s="21" t="str">
        <f>+VLOOKUP(D26,Listas_desplega!$AS$18:$AU$60,2,0)</f>
        <v xml:space="preserve">VEPBM- SUB DEACCESO - </v>
      </c>
      <c r="CA26" s="21" t="str">
        <f>+VLOOKUP(W26,Listas_desplega!$AT$18:$AV$60,3,0)</f>
        <v>2700</v>
      </c>
      <c r="CB26" s="21" t="str">
        <f>+VLOOKUP(F26,Listas_desplega!$J$15:$L$60,2,0)</f>
        <v>FORTALECIMIENTO INFRAESTRUCTURA PBM</v>
      </c>
      <c r="CC26" s="21" t="str">
        <f>+VLOOKUP(F26,Listas_desplega!$J$15:$L$60,2,0)&amp;V26</f>
        <v>FORTALECIMIENTO INFRAESTRUCTURA PBM</v>
      </c>
      <c r="CD26" s="21" t="str">
        <f>+VLOOKUP(CC26,Listas_desplega!$K$15:$L$60,2,0)</f>
        <v>23</v>
      </c>
      <c r="CE26" s="65" t="str">
        <f>+VLOOKUP(D26,Listas_desplega!$AS$18:$AU$60,2,0)&amp;V26</f>
        <v xml:space="preserve">VEPBM- SUB DEACCESO - </v>
      </c>
      <c r="CF26" s="21">
        <f>+VLOOKUP(D26,Listas_desplega!$AS$18:$AU$60,3,0)</f>
        <v>27</v>
      </c>
      <c r="CH26" s="130">
        <f t="shared" si="8"/>
        <v>0</v>
      </c>
    </row>
    <row r="27" spans="2:86" ht="18.75" customHeight="1" x14ac:dyDescent="0.25">
      <c r="B27" s="21" t="s">
        <v>81</v>
      </c>
      <c r="C27" s="21" t="s">
        <v>82</v>
      </c>
      <c r="D27" s="21" t="s">
        <v>83</v>
      </c>
      <c r="E27" s="21" t="s">
        <v>84</v>
      </c>
      <c r="F27" s="77" t="s">
        <v>85</v>
      </c>
      <c r="G27" s="21" t="s">
        <v>86</v>
      </c>
      <c r="H27" s="78" t="str">
        <f>+VLOOKUP(G27,desplegables!$AH$21:$AK$33,2,0)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7" s="79">
        <f>+VLOOKUP(G27,desplegables!$AH$21:$AK$33,3,0)</f>
        <v>202400000000081</v>
      </c>
      <c r="J27" s="51" t="str">
        <f>+VLOOKUP(G27,desplegables!$AH$21:$AK$33,4,0)</f>
        <v>C-2201-0700-25</v>
      </c>
      <c r="K27" s="109" t="s">
        <v>87</v>
      </c>
      <c r="L27" s="110" t="str">
        <f>+VLOOKUP(K27,desplegables!$BO$81:$BP$110,2,FALSE)</f>
        <v>201020</v>
      </c>
      <c r="M27" s="21" t="s">
        <v>88</v>
      </c>
      <c r="N27" s="51" t="e">
        <f>VLOOKUP(M27,desplegables!$BO$20:$BP$51,2,0)</f>
        <v>#N/A</v>
      </c>
      <c r="O27" s="21" t="s">
        <v>89</v>
      </c>
      <c r="P27" s="21" t="s">
        <v>90</v>
      </c>
      <c r="Q27" s="51" t="str">
        <f>+VLOOKUP(P27,desplegables!$B$3:$C$5,2,0)</f>
        <v>02</v>
      </c>
      <c r="R27" s="169" t="e">
        <f t="shared" si="2"/>
        <v>#N/A</v>
      </c>
      <c r="S27"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7" s="244" t="str">
        <f t="shared" si="5"/>
        <v>ADQUIS. DE BYS - SERVICIO DE ASISTENCIA TÉCNICA EN EDUCACIÓN INICIAL, PREESCOLAR, BÁSICA Y MEDIA - 2. SEGURIDAD HUMANA Y JUSTICIA SOCIAL / 2. FORTALECIMIENTO Y DESARROLLO DE INFRAESTRUCTURA SOCIAL</v>
      </c>
      <c r="U27" s="21" t="s">
        <v>91</v>
      </c>
      <c r="V27" s="21"/>
      <c r="W27" s="21" t="str">
        <f t="shared" si="6"/>
        <v xml:space="preserve">VEPBM- SUB DEACCESO - </v>
      </c>
      <c r="X27" s="51" t="str">
        <f t="shared" si="7"/>
        <v>2700</v>
      </c>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83"/>
      <c r="BG27" s="21">
        <v>80111620</v>
      </c>
      <c r="BH27" s="128" t="s">
        <v>92</v>
      </c>
      <c r="BI27" s="84" t="s">
        <v>119</v>
      </c>
      <c r="BJ27"/>
      <c r="BK27" s="21" t="s">
        <v>94</v>
      </c>
      <c r="BL27" s="21"/>
      <c r="BM27" s="129">
        <v>8</v>
      </c>
      <c r="BN27" s="21" t="s">
        <v>95</v>
      </c>
      <c r="BO27" s="21" t="s">
        <v>96</v>
      </c>
      <c r="BP27" s="21" t="s">
        <v>97</v>
      </c>
      <c r="BQ27" s="21" t="s">
        <v>98</v>
      </c>
      <c r="BR27" s="207">
        <v>53727120</v>
      </c>
      <c r="BS27" s="206">
        <v>53727120</v>
      </c>
      <c r="BT27" s="67"/>
      <c r="BU27" s="67"/>
      <c r="BV27" s="21" t="e">
        <f t="shared" si="4"/>
        <v>#N/A</v>
      </c>
      <c r="BW27" s="21" t="str">
        <f>+VLOOKUP(C27,Listas_desplega!$AI$21:$AJ$46,2,0)</f>
        <v>DCE</v>
      </c>
      <c r="BX27" s="47" t="str">
        <f>+VLOOKUP(E27,Listas_desplega!$J$2:$K$11,2,FALSE)</f>
        <v>Eje_E_7</v>
      </c>
      <c r="BY27" s="21" t="str">
        <f>+VLOOKUP(J27,desplegables!$AK$21:$AL$33,2,FALSE)</f>
        <v>C_2201_0700_25</v>
      </c>
      <c r="BZ27" s="21" t="str">
        <f>+VLOOKUP(D27,Listas_desplega!$AS$18:$AU$60,2,0)</f>
        <v xml:space="preserve">VEPBM- SUB DEACCESO - </v>
      </c>
      <c r="CA27" s="21" t="str">
        <f>+VLOOKUP(W27,Listas_desplega!$AT$18:$AV$60,3,0)</f>
        <v>2700</v>
      </c>
      <c r="CB27" s="21" t="str">
        <f>+VLOOKUP(F27,Listas_desplega!$J$15:$L$60,2,0)</f>
        <v>FORTALECIMIENTO INFRAESTRUCTURA PBM</v>
      </c>
      <c r="CC27" s="21" t="str">
        <f>+VLOOKUP(F27,Listas_desplega!$J$15:$L$60,2,0)&amp;V27</f>
        <v>FORTALECIMIENTO INFRAESTRUCTURA PBM</v>
      </c>
      <c r="CD27" s="21" t="str">
        <f>+VLOOKUP(CC27,Listas_desplega!$K$15:$L$60,2,0)</f>
        <v>23</v>
      </c>
      <c r="CE27" s="65" t="str">
        <f>+VLOOKUP(D27,Listas_desplega!$AS$18:$AU$60,2,0)&amp;V27</f>
        <v xml:space="preserve">VEPBM- SUB DEACCESO - </v>
      </c>
      <c r="CF27" s="21">
        <f>+VLOOKUP(D27,Listas_desplega!$AS$18:$AU$60,3,0)</f>
        <v>27</v>
      </c>
      <c r="CH27" s="130">
        <f t="shared" si="8"/>
        <v>0</v>
      </c>
    </row>
    <row r="28" spans="2:86" ht="18.75" customHeight="1" x14ac:dyDescent="0.25">
      <c r="B28" s="21" t="s">
        <v>81</v>
      </c>
      <c r="C28" s="21" t="s">
        <v>82</v>
      </c>
      <c r="D28" s="21" t="s">
        <v>83</v>
      </c>
      <c r="E28" s="21" t="s">
        <v>84</v>
      </c>
      <c r="F28" s="77" t="s">
        <v>85</v>
      </c>
      <c r="G28" s="21" t="s">
        <v>86</v>
      </c>
      <c r="H28" s="78" t="str">
        <f>+VLOOKUP(G28,desplegables!$AH$21:$AK$33,2,0)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8" s="79">
        <f>+VLOOKUP(G28,desplegables!$AH$21:$AK$33,3,0)</f>
        <v>202400000000081</v>
      </c>
      <c r="J28" s="51" t="str">
        <f>+VLOOKUP(G28,desplegables!$AH$21:$AK$33,4,0)</f>
        <v>C-2201-0700-25</v>
      </c>
      <c r="K28" s="109" t="s">
        <v>87</v>
      </c>
      <c r="L28" s="110" t="str">
        <f>+VLOOKUP(K28,desplegables!$BO$81:$BP$110,2,FALSE)</f>
        <v>201020</v>
      </c>
      <c r="M28" s="21" t="s">
        <v>88</v>
      </c>
      <c r="N28" s="51" t="e">
        <f>VLOOKUP(M28,desplegables!$BO$20:$BP$51,2,0)</f>
        <v>#N/A</v>
      </c>
      <c r="O28" s="21" t="s">
        <v>89</v>
      </c>
      <c r="P28" s="21" t="s">
        <v>90</v>
      </c>
      <c r="Q28" s="51" t="str">
        <f>+VLOOKUP(P28,desplegables!$B$3:$C$5,2,0)</f>
        <v>02</v>
      </c>
      <c r="R28" s="169" t="e">
        <f t="shared" si="2"/>
        <v>#N/A</v>
      </c>
      <c r="S28"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8" s="244" t="str">
        <f t="shared" si="5"/>
        <v>ADQUIS. DE BYS - SERVICIO DE ASISTENCIA TÉCNICA EN EDUCACIÓN INICIAL, PREESCOLAR, BÁSICA Y MEDIA - 2. SEGURIDAD HUMANA Y JUSTICIA SOCIAL / 2. FORTALECIMIENTO Y DESARROLLO DE INFRAESTRUCTURA SOCIAL</v>
      </c>
      <c r="U28" s="21" t="s">
        <v>91</v>
      </c>
      <c r="V28" s="21"/>
      <c r="W28" s="21" t="str">
        <f t="shared" si="6"/>
        <v xml:space="preserve">VEPBM- SUB DEACCESO - </v>
      </c>
      <c r="X28" s="51" t="str">
        <f t="shared" si="7"/>
        <v>2700</v>
      </c>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83"/>
      <c r="BG28" s="21">
        <v>80111620</v>
      </c>
      <c r="BH28" s="128" t="s">
        <v>92</v>
      </c>
      <c r="BI28" s="84" t="s">
        <v>120</v>
      </c>
      <c r="BJ28"/>
      <c r="BK28" s="21" t="s">
        <v>94</v>
      </c>
      <c r="BL28" s="21"/>
      <c r="BM28" s="129">
        <v>8</v>
      </c>
      <c r="BN28" s="21" t="s">
        <v>95</v>
      </c>
      <c r="BO28" s="21" t="s">
        <v>96</v>
      </c>
      <c r="BP28" s="21" t="s">
        <v>97</v>
      </c>
      <c r="BQ28" s="21" t="s">
        <v>98</v>
      </c>
      <c r="BR28" s="207">
        <v>94499404</v>
      </c>
      <c r="BS28" s="206">
        <v>94499404</v>
      </c>
      <c r="BT28" s="67"/>
      <c r="BU28" s="67"/>
      <c r="BV28" s="21" t="e">
        <f t="shared" si="4"/>
        <v>#N/A</v>
      </c>
      <c r="BW28" s="21" t="str">
        <f>+VLOOKUP(C28,Listas_desplega!$AI$21:$AJ$46,2,0)</f>
        <v>DCE</v>
      </c>
      <c r="BX28" s="47" t="str">
        <f>+VLOOKUP(E28,Listas_desplega!$J$2:$K$11,2,FALSE)</f>
        <v>Eje_E_7</v>
      </c>
      <c r="BY28" s="21" t="str">
        <f>+VLOOKUP(J28,desplegables!$AK$21:$AL$33,2,FALSE)</f>
        <v>C_2201_0700_25</v>
      </c>
      <c r="BZ28" s="21" t="str">
        <f>+VLOOKUP(D28,Listas_desplega!$AS$18:$AU$60,2,0)</f>
        <v xml:space="preserve">VEPBM- SUB DEACCESO - </v>
      </c>
      <c r="CA28" s="21" t="str">
        <f>+VLOOKUP(W28,Listas_desplega!$AT$18:$AV$60,3,0)</f>
        <v>2700</v>
      </c>
      <c r="CB28" s="21" t="str">
        <f>+VLOOKUP(F28,Listas_desplega!$J$15:$L$60,2,0)</f>
        <v>FORTALECIMIENTO INFRAESTRUCTURA PBM</v>
      </c>
      <c r="CC28" s="21" t="str">
        <f>+VLOOKUP(F28,Listas_desplega!$J$15:$L$60,2,0)&amp;V28</f>
        <v>FORTALECIMIENTO INFRAESTRUCTURA PBM</v>
      </c>
      <c r="CD28" s="21" t="str">
        <f>+VLOOKUP(CC28,Listas_desplega!$K$15:$L$60,2,0)</f>
        <v>23</v>
      </c>
      <c r="CE28" s="65" t="str">
        <f>+VLOOKUP(D28,Listas_desplega!$AS$18:$AU$60,2,0)&amp;V28</f>
        <v xml:space="preserve">VEPBM- SUB DEACCESO - </v>
      </c>
      <c r="CF28" s="21">
        <f>+VLOOKUP(D28,Listas_desplega!$AS$18:$AU$60,3,0)</f>
        <v>27</v>
      </c>
      <c r="CH28" s="130">
        <f t="shared" si="8"/>
        <v>0</v>
      </c>
    </row>
    <row r="29" spans="2:86" ht="18.75" customHeight="1" x14ac:dyDescent="0.25">
      <c r="B29" s="21" t="s">
        <v>81</v>
      </c>
      <c r="C29" s="21" t="s">
        <v>82</v>
      </c>
      <c r="D29" s="21" t="s">
        <v>83</v>
      </c>
      <c r="E29" s="21" t="s">
        <v>84</v>
      </c>
      <c r="F29" s="77" t="s">
        <v>85</v>
      </c>
      <c r="G29" s="21" t="s">
        <v>86</v>
      </c>
      <c r="H29" s="78" t="str">
        <f>+VLOOKUP(G29,desplegables!$AH$21:$AK$33,2,0)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29" s="79">
        <f>+VLOOKUP(G29,desplegables!$AH$21:$AK$33,3,0)</f>
        <v>202400000000081</v>
      </c>
      <c r="J29" s="51" t="str">
        <f>+VLOOKUP(G29,desplegables!$AH$21:$AK$33,4,0)</f>
        <v>C-2201-0700-25</v>
      </c>
      <c r="K29" s="109" t="s">
        <v>87</v>
      </c>
      <c r="L29" s="110" t="str">
        <f>+VLOOKUP(K29,desplegables!$BO$81:$BP$110,2,FALSE)</f>
        <v>201020</v>
      </c>
      <c r="M29" s="21" t="s">
        <v>88</v>
      </c>
      <c r="N29" s="51" t="e">
        <f>VLOOKUP(M29,desplegables!$BO$20:$BP$51,2,0)</f>
        <v>#N/A</v>
      </c>
      <c r="O29" s="21" t="s">
        <v>89</v>
      </c>
      <c r="P29" s="21" t="s">
        <v>90</v>
      </c>
      <c r="Q29" s="51" t="str">
        <f>+VLOOKUP(P29,desplegables!$B$3:$C$5,2,0)</f>
        <v>02</v>
      </c>
      <c r="R29" s="169" t="e">
        <f t="shared" si="2"/>
        <v>#N/A</v>
      </c>
      <c r="S29"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29" s="244" t="str">
        <f t="shared" si="5"/>
        <v>ADQUIS. DE BYS - SERVICIO DE ASISTENCIA TÉCNICA EN EDUCACIÓN INICIAL, PREESCOLAR, BÁSICA Y MEDIA - 2. SEGURIDAD HUMANA Y JUSTICIA SOCIAL / 2. FORTALECIMIENTO Y DESARROLLO DE INFRAESTRUCTURA SOCIAL</v>
      </c>
      <c r="U29" s="21" t="s">
        <v>91</v>
      </c>
      <c r="V29" s="21"/>
      <c r="W29" s="21" t="str">
        <f t="shared" si="6"/>
        <v xml:space="preserve">VEPBM- SUB DEACCESO - </v>
      </c>
      <c r="X29" s="51" t="str">
        <f t="shared" si="7"/>
        <v>2700</v>
      </c>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83"/>
      <c r="BG29" s="21">
        <v>80111620</v>
      </c>
      <c r="BH29" s="128" t="s">
        <v>92</v>
      </c>
      <c r="BI29" s="85" t="s">
        <v>121</v>
      </c>
      <c r="BJ29"/>
      <c r="BK29" s="21" t="s">
        <v>94</v>
      </c>
      <c r="BL29" s="21"/>
      <c r="BM29" s="129">
        <v>8</v>
      </c>
      <c r="BN29" s="21" t="s">
        <v>95</v>
      </c>
      <c r="BO29" s="21" t="s">
        <v>96</v>
      </c>
      <c r="BP29" s="21" t="s">
        <v>97</v>
      </c>
      <c r="BQ29" s="21" t="s">
        <v>98</v>
      </c>
      <c r="BR29" s="207">
        <v>46247069</v>
      </c>
      <c r="BS29" s="206">
        <v>46247069</v>
      </c>
      <c r="BT29" s="67"/>
      <c r="BU29" s="67"/>
      <c r="BV29" s="21" t="e">
        <f t="shared" si="4"/>
        <v>#N/A</v>
      </c>
      <c r="BW29" s="21" t="str">
        <f>+VLOOKUP(C29,Listas_desplega!$AI$21:$AJ$46,2,0)</f>
        <v>DCE</v>
      </c>
      <c r="BX29" s="47" t="str">
        <f>+VLOOKUP(E29,Listas_desplega!$J$2:$K$11,2,FALSE)</f>
        <v>Eje_E_7</v>
      </c>
      <c r="BY29" s="21" t="str">
        <f>+VLOOKUP(J29,desplegables!$AK$21:$AL$33,2,FALSE)</f>
        <v>C_2201_0700_25</v>
      </c>
      <c r="BZ29" s="21" t="str">
        <f>+VLOOKUP(D29,Listas_desplega!$AS$18:$AU$60,2,0)</f>
        <v xml:space="preserve">VEPBM- SUB DEACCESO - </v>
      </c>
      <c r="CA29" s="21" t="str">
        <f>+VLOOKUP(W29,Listas_desplega!$AT$18:$AV$60,3,0)</f>
        <v>2700</v>
      </c>
      <c r="CB29" s="21" t="str">
        <f>+VLOOKUP(F29,Listas_desplega!$J$15:$L$60,2,0)</f>
        <v>FORTALECIMIENTO INFRAESTRUCTURA PBM</v>
      </c>
      <c r="CC29" s="21" t="str">
        <f>+VLOOKUP(F29,Listas_desplega!$J$15:$L$60,2,0)&amp;V29</f>
        <v>FORTALECIMIENTO INFRAESTRUCTURA PBM</v>
      </c>
      <c r="CD29" s="21" t="str">
        <f>+VLOOKUP(CC29,Listas_desplega!$K$15:$L$60,2,0)</f>
        <v>23</v>
      </c>
      <c r="CE29" s="65" t="str">
        <f>+VLOOKUP(D29,Listas_desplega!$AS$18:$AU$60,2,0)&amp;V29</f>
        <v xml:space="preserve">VEPBM- SUB DEACCESO - </v>
      </c>
      <c r="CF29" s="21">
        <f>+VLOOKUP(D29,Listas_desplega!$AS$18:$AU$60,3,0)</f>
        <v>27</v>
      </c>
      <c r="CH29" s="130">
        <f t="shared" si="8"/>
        <v>0</v>
      </c>
    </row>
    <row r="30" spans="2:86" ht="18.75" customHeight="1" x14ac:dyDescent="0.25">
      <c r="B30" s="21" t="s">
        <v>81</v>
      </c>
      <c r="C30" s="21" t="s">
        <v>82</v>
      </c>
      <c r="D30" s="21" t="s">
        <v>83</v>
      </c>
      <c r="E30" s="21" t="s">
        <v>84</v>
      </c>
      <c r="F30" s="77" t="s">
        <v>85</v>
      </c>
      <c r="G30" s="21" t="s">
        <v>86</v>
      </c>
      <c r="H30" s="78" t="str">
        <f>+VLOOKUP(G30,desplegables!$AH$21:$AK$33,2,0)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0" s="79">
        <f>+VLOOKUP(G30,desplegables!$AH$21:$AK$33,3,0)</f>
        <v>202400000000081</v>
      </c>
      <c r="J30" s="51" t="str">
        <f>+VLOOKUP(G30,desplegables!$AH$21:$AK$33,4,0)</f>
        <v>C-2201-0700-25</v>
      </c>
      <c r="K30" s="109" t="s">
        <v>87</v>
      </c>
      <c r="L30" s="110" t="str">
        <f>+VLOOKUP(K30,desplegables!$BO$81:$BP$110,2,FALSE)</f>
        <v>201020</v>
      </c>
      <c r="M30" s="21" t="s">
        <v>88</v>
      </c>
      <c r="N30" s="51" t="e">
        <f>VLOOKUP(M30,desplegables!$BO$20:$BP$51,2,0)</f>
        <v>#N/A</v>
      </c>
      <c r="O30" s="21" t="s">
        <v>89</v>
      </c>
      <c r="P30" s="21" t="s">
        <v>90</v>
      </c>
      <c r="Q30" s="51" t="str">
        <f>+VLOOKUP(P30,desplegables!$B$3:$C$5,2,0)</f>
        <v>02</v>
      </c>
      <c r="R30" s="169" t="e">
        <f t="shared" si="2"/>
        <v>#N/A</v>
      </c>
      <c r="S30"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30" s="244" t="str">
        <f t="shared" si="5"/>
        <v>ADQUIS. DE BYS - SERVICIO DE ASISTENCIA TÉCNICA EN EDUCACIÓN INICIAL, PREESCOLAR, BÁSICA Y MEDIA - 2. SEGURIDAD HUMANA Y JUSTICIA SOCIAL / 2. FORTALECIMIENTO Y DESARROLLO DE INFRAESTRUCTURA SOCIAL</v>
      </c>
      <c r="U30" s="21" t="s">
        <v>91</v>
      </c>
      <c r="V30" s="21"/>
      <c r="W30" s="21" t="str">
        <f t="shared" si="6"/>
        <v xml:space="preserve">VEPBM- SUB DEACCESO - </v>
      </c>
      <c r="X30" s="51" t="str">
        <f t="shared" si="7"/>
        <v>2700</v>
      </c>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83"/>
      <c r="BG30" s="21">
        <v>80111620</v>
      </c>
      <c r="BH30" s="128" t="s">
        <v>92</v>
      </c>
      <c r="BI30" s="85" t="s">
        <v>122</v>
      </c>
      <c r="BJ30"/>
      <c r="BK30" s="21" t="s">
        <v>94</v>
      </c>
      <c r="BL30" s="21"/>
      <c r="BM30" s="129">
        <v>8</v>
      </c>
      <c r="BN30" s="21" t="s">
        <v>95</v>
      </c>
      <c r="BO30" s="21" t="s">
        <v>96</v>
      </c>
      <c r="BP30" s="21" t="s">
        <v>97</v>
      </c>
      <c r="BQ30" s="21" t="s">
        <v>98</v>
      </c>
      <c r="BR30" s="207">
        <v>78339141</v>
      </c>
      <c r="BS30" s="206">
        <v>78339141</v>
      </c>
      <c r="BT30" s="67"/>
      <c r="BU30" s="67"/>
      <c r="BV30" s="21" t="e">
        <f t="shared" si="4"/>
        <v>#N/A</v>
      </c>
      <c r="BW30" s="21" t="str">
        <f>+VLOOKUP(C30,Listas_desplega!$AI$21:$AJ$46,2,0)</f>
        <v>DCE</v>
      </c>
      <c r="BX30" s="47" t="str">
        <f>+VLOOKUP(E30,Listas_desplega!$J$2:$K$11,2,FALSE)</f>
        <v>Eje_E_7</v>
      </c>
      <c r="BY30" s="21" t="str">
        <f>+VLOOKUP(J30,desplegables!$AK$21:$AL$33,2,FALSE)</f>
        <v>C_2201_0700_25</v>
      </c>
      <c r="BZ30" s="21" t="str">
        <f>+VLOOKUP(D30,Listas_desplega!$AS$18:$AU$60,2,0)</f>
        <v xml:space="preserve">VEPBM- SUB DEACCESO - </v>
      </c>
      <c r="CA30" s="21" t="str">
        <f>+VLOOKUP(W30,Listas_desplega!$AT$18:$AV$60,3,0)</f>
        <v>2700</v>
      </c>
      <c r="CB30" s="21" t="str">
        <f>+VLOOKUP(F30,Listas_desplega!$J$15:$L$60,2,0)</f>
        <v>FORTALECIMIENTO INFRAESTRUCTURA PBM</v>
      </c>
      <c r="CC30" s="21" t="str">
        <f>+VLOOKUP(F30,Listas_desplega!$J$15:$L$60,2,0)&amp;V30</f>
        <v>FORTALECIMIENTO INFRAESTRUCTURA PBM</v>
      </c>
      <c r="CD30" s="21" t="str">
        <f>+VLOOKUP(CC30,Listas_desplega!$K$15:$L$60,2,0)</f>
        <v>23</v>
      </c>
      <c r="CE30" s="65" t="str">
        <f>+VLOOKUP(D30,Listas_desplega!$AS$18:$AU$60,2,0)&amp;V30</f>
        <v xml:space="preserve">VEPBM- SUB DEACCESO - </v>
      </c>
      <c r="CF30" s="21">
        <f>+VLOOKUP(D30,Listas_desplega!$AS$18:$AU$60,3,0)</f>
        <v>27</v>
      </c>
      <c r="CH30" s="130">
        <f t="shared" si="8"/>
        <v>0</v>
      </c>
    </row>
    <row r="31" spans="2:86" ht="18.75" customHeight="1" x14ac:dyDescent="0.25">
      <c r="B31" s="21" t="s">
        <v>81</v>
      </c>
      <c r="C31" s="21" t="s">
        <v>82</v>
      </c>
      <c r="D31" s="21" t="s">
        <v>83</v>
      </c>
      <c r="E31" s="21" t="s">
        <v>84</v>
      </c>
      <c r="F31" s="77" t="s">
        <v>85</v>
      </c>
      <c r="G31" s="21" t="s">
        <v>86</v>
      </c>
      <c r="H31" s="78" t="str">
        <f>+VLOOKUP(G31,desplegables!$AH$21:$AK$33,2,0)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1" s="79">
        <f>+VLOOKUP(G31,desplegables!$AH$21:$AK$33,3,0)</f>
        <v>202400000000081</v>
      </c>
      <c r="J31" s="51" t="str">
        <f>+VLOOKUP(G31,desplegables!$AH$21:$AK$33,4,0)</f>
        <v>C-2201-0700-25</v>
      </c>
      <c r="K31" s="109" t="s">
        <v>87</v>
      </c>
      <c r="L31" s="110" t="str">
        <f>+VLOOKUP(K31,desplegables!$BO$81:$BP$110,2,FALSE)</f>
        <v>201020</v>
      </c>
      <c r="M31" s="21" t="s">
        <v>123</v>
      </c>
      <c r="N31" s="51" t="e">
        <f>VLOOKUP(M31,desplegables!$BO$20:$BP$51,2,0)</f>
        <v>#N/A</v>
      </c>
      <c r="O31" s="21" t="s">
        <v>89</v>
      </c>
      <c r="P31" s="21" t="s">
        <v>90</v>
      </c>
      <c r="Q31" s="51" t="str">
        <f>+VLOOKUP(P31,desplegables!$B$3:$C$5,2,0)</f>
        <v>02</v>
      </c>
      <c r="R31" s="169" t="e">
        <f t="shared" si="2"/>
        <v>#N/A</v>
      </c>
      <c r="S31" s="126" t="str">
        <f t="shared" si="3"/>
        <v xml:space="preserve">ADQUIS. DE BYS-INFRAESTRUCTURA EDUCATIVA MEJORADA-CONSTRUCCIÓN MEJORAMIENTO Y DOTACIÓN DE AMBIENTES EDUCATIVOS PARA LA IMPLEMENTACIÓN DE ESTRATEGIAS QUE CONTRIBUYAN A INCREMENTAR LA COBERTURA Y CALIDAD EN LOS NIVELES DE PREESCOLAR, BÁSICA Y MEDIA EN EL MARCO DE LA FORMACIÓN INTEGRAL EN COLOMBIA </v>
      </c>
      <c r="T31" s="244" t="str">
        <f t="shared" si="5"/>
        <v>ADQUIS. DE BYS - INFRAESTRUCTURA EDUCATIVA MEJORADA - 2. SEGURIDAD HUMANA Y JUSTICIA SOCIAL / 2. FORTALECIMIENTO Y DESARROLLO DE INFRAESTRUCTURA SOCIAL</v>
      </c>
      <c r="U31" s="21" t="s">
        <v>91</v>
      </c>
      <c r="V31" s="21"/>
      <c r="W31" s="21" t="str">
        <f t="shared" si="6"/>
        <v xml:space="preserve">VEPBM- SUB DEACCESO - </v>
      </c>
      <c r="X31" s="51" t="str">
        <f t="shared" si="7"/>
        <v>2700</v>
      </c>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83"/>
      <c r="BG31" s="11"/>
      <c r="BH31" s="128" t="s">
        <v>124</v>
      </c>
      <c r="BI31" s="25" t="s">
        <v>125</v>
      </c>
      <c r="BJ31"/>
      <c r="BK31" s="21" t="s">
        <v>94</v>
      </c>
      <c r="BL31" s="21"/>
      <c r="BM31" s="67">
        <v>12</v>
      </c>
      <c r="BN31" s="21" t="s">
        <v>95</v>
      </c>
      <c r="BO31" s="21"/>
      <c r="BP31" s="21" t="s">
        <v>126</v>
      </c>
      <c r="BQ31" s="21" t="s">
        <v>98</v>
      </c>
      <c r="BR31" s="207">
        <v>210000000000</v>
      </c>
      <c r="BS31" s="206">
        <v>210000000000</v>
      </c>
      <c r="BT31" s="67"/>
      <c r="BU31" s="67"/>
      <c r="BV31" s="21" t="e">
        <f t="shared" si="4"/>
        <v>#N/A</v>
      </c>
      <c r="BW31" s="21" t="str">
        <f>+VLOOKUP(C31,Listas_desplega!$AI$21:$AJ$46,2,0)</f>
        <v>DCE</v>
      </c>
      <c r="BX31" s="47" t="str">
        <f>+VLOOKUP(E31,Listas_desplega!$J$2:$K$11,2,FALSE)</f>
        <v>Eje_E_7</v>
      </c>
      <c r="BY31" s="21" t="str">
        <f>+VLOOKUP(J31,desplegables!$AK$21:$AL$33,2,FALSE)</f>
        <v>C_2201_0700_25</v>
      </c>
      <c r="BZ31" s="21" t="str">
        <f>+VLOOKUP(D31,Listas_desplega!$AS$18:$AU$60,2,0)</f>
        <v xml:space="preserve">VEPBM- SUB DEACCESO - </v>
      </c>
      <c r="CA31" s="21" t="str">
        <f>+VLOOKUP(W31,Listas_desplega!$AT$18:$AV$60,3,0)</f>
        <v>2700</v>
      </c>
      <c r="CB31" s="21" t="str">
        <f>+VLOOKUP(F31,Listas_desplega!$J$15:$L$60,2,0)</f>
        <v>FORTALECIMIENTO INFRAESTRUCTURA PBM</v>
      </c>
      <c r="CC31" s="21" t="str">
        <f>+VLOOKUP(F31,Listas_desplega!$J$15:$L$60,2,0)&amp;V31</f>
        <v>FORTALECIMIENTO INFRAESTRUCTURA PBM</v>
      </c>
      <c r="CD31" s="21" t="str">
        <f>+VLOOKUP(CC31,Listas_desplega!$K$15:$L$60,2,0)</f>
        <v>23</v>
      </c>
      <c r="CE31" s="65" t="str">
        <f>+VLOOKUP(D31,Listas_desplega!$AS$18:$AU$60,2,0)&amp;V31</f>
        <v xml:space="preserve">VEPBM- SUB DEACCESO - </v>
      </c>
      <c r="CF31" s="21">
        <f>+VLOOKUP(D31,Listas_desplega!$AS$18:$AU$60,3,0)</f>
        <v>27</v>
      </c>
      <c r="CH31" s="130">
        <f t="shared" si="8"/>
        <v>0</v>
      </c>
    </row>
    <row r="32" spans="2:86" ht="18.75" customHeight="1" x14ac:dyDescent="0.25">
      <c r="B32" s="21" t="s">
        <v>81</v>
      </c>
      <c r="C32" s="21" t="s">
        <v>82</v>
      </c>
      <c r="D32" s="21" t="s">
        <v>83</v>
      </c>
      <c r="E32" s="21" t="s">
        <v>84</v>
      </c>
      <c r="F32" s="77" t="s">
        <v>85</v>
      </c>
      <c r="G32" s="21" t="s">
        <v>86</v>
      </c>
      <c r="H32" s="78" t="str">
        <f>+VLOOKUP(G32,desplegables!$AH$21:$AK$33,2,0)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2" s="79">
        <f>+VLOOKUP(G32,desplegables!$AH$21:$AK$33,3,0)</f>
        <v>202400000000081</v>
      </c>
      <c r="J32" s="51" t="str">
        <f>+VLOOKUP(G32,desplegables!$AH$21:$AK$33,4,0)</f>
        <v>C-2201-0700-25</v>
      </c>
      <c r="K32" s="109" t="s">
        <v>87</v>
      </c>
      <c r="L32" s="110" t="str">
        <f>+VLOOKUP(K32,desplegables!$BO$81:$BP$110,2,FALSE)</f>
        <v>201020</v>
      </c>
      <c r="M32" s="21" t="s">
        <v>123</v>
      </c>
      <c r="N32" s="51" t="e">
        <f>VLOOKUP(M32,desplegables!$BO$20:$BP$51,2,0)</f>
        <v>#N/A</v>
      </c>
      <c r="O32" s="21" t="s">
        <v>89</v>
      </c>
      <c r="P32" s="21" t="s">
        <v>90</v>
      </c>
      <c r="Q32" s="51" t="str">
        <f>+VLOOKUP(P32,desplegables!$B$3:$C$5,2,0)</f>
        <v>02</v>
      </c>
      <c r="R32" s="169" t="e">
        <f t="shared" si="2"/>
        <v>#N/A</v>
      </c>
      <c r="S32" s="126" t="str">
        <f t="shared" si="3"/>
        <v xml:space="preserve">ADQUIS. DE BYS-INFRAESTRUCTURA EDUCATIVA MEJORADA-CONSTRUCCIÓN MEJORAMIENTO Y DOTACIÓN DE AMBIENTES EDUCATIVOS PARA LA IMPLEMENTACIÓN DE ESTRATEGIAS QUE CONTRIBUYAN A INCREMENTAR LA COBERTURA Y CALIDAD EN LOS NIVELES DE PREESCOLAR, BÁSICA Y MEDIA EN EL MARCO DE LA FORMACIÓN INTEGRAL EN COLOMBIA </v>
      </c>
      <c r="T32" s="244" t="str">
        <f t="shared" si="5"/>
        <v>ADQUIS. DE BYS - INFRAESTRUCTURA EDUCATIVA MEJORADA - 2. SEGURIDAD HUMANA Y JUSTICIA SOCIAL / 2. FORTALECIMIENTO Y DESARROLLO DE INFRAESTRUCTURA SOCIAL</v>
      </c>
      <c r="U32" s="21" t="s">
        <v>127</v>
      </c>
      <c r="V32" s="21"/>
      <c r="W32" s="21" t="str">
        <f t="shared" si="6"/>
        <v xml:space="preserve">VEPBM- SUB DEACCESO - </v>
      </c>
      <c r="X32" s="51" t="str">
        <f t="shared" si="7"/>
        <v>2700</v>
      </c>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83"/>
      <c r="BG32" s="11"/>
      <c r="BH32" s="128" t="s">
        <v>124</v>
      </c>
      <c r="BI32" s="25" t="s">
        <v>125</v>
      </c>
      <c r="BJ32"/>
      <c r="BK32" s="21" t="s">
        <v>94</v>
      </c>
      <c r="BL32" s="21"/>
      <c r="BM32" s="67">
        <v>12</v>
      </c>
      <c r="BN32" s="21" t="s">
        <v>95</v>
      </c>
      <c r="BO32" s="21"/>
      <c r="BP32" s="21" t="s">
        <v>126</v>
      </c>
      <c r="BQ32" s="21" t="s">
        <v>98</v>
      </c>
      <c r="BR32" s="207">
        <v>5000000000</v>
      </c>
      <c r="BS32" s="206">
        <v>5000000000</v>
      </c>
      <c r="BT32" s="67"/>
      <c r="BU32" s="67"/>
      <c r="BV32" s="21" t="e">
        <f t="shared" si="4"/>
        <v>#N/A</v>
      </c>
      <c r="BW32" s="21" t="str">
        <f>+VLOOKUP(C32,Listas_desplega!$AI$21:$AJ$46,2,0)</f>
        <v>DCE</v>
      </c>
      <c r="BX32" s="47" t="str">
        <f>+VLOOKUP(E32,Listas_desplega!$J$2:$K$11,2,FALSE)</f>
        <v>Eje_E_7</v>
      </c>
      <c r="BY32" s="21" t="str">
        <f>+VLOOKUP(J32,desplegables!$AK$21:$AL$33,2,FALSE)</f>
        <v>C_2201_0700_25</v>
      </c>
      <c r="BZ32" s="21" t="str">
        <f>+VLOOKUP(D32,Listas_desplega!$AS$18:$AU$60,2,0)</f>
        <v xml:space="preserve">VEPBM- SUB DEACCESO - </v>
      </c>
      <c r="CA32" s="21" t="str">
        <f>+VLOOKUP(W32,Listas_desplega!$AT$18:$AV$60,3,0)</f>
        <v>2700</v>
      </c>
      <c r="CB32" s="21" t="str">
        <f>+VLOOKUP(F32,Listas_desplega!$J$15:$L$60,2,0)</f>
        <v>FORTALECIMIENTO INFRAESTRUCTURA PBM</v>
      </c>
      <c r="CC32" s="21" t="str">
        <f>+VLOOKUP(F32,Listas_desplega!$J$15:$L$60,2,0)&amp;V32</f>
        <v>FORTALECIMIENTO INFRAESTRUCTURA PBM</v>
      </c>
      <c r="CD32" s="21" t="str">
        <f>+VLOOKUP(CC32,Listas_desplega!$K$15:$L$60,2,0)</f>
        <v>23</v>
      </c>
      <c r="CE32" s="65" t="str">
        <f>+VLOOKUP(D32,Listas_desplega!$AS$18:$AU$60,2,0)&amp;V32</f>
        <v xml:space="preserve">VEPBM- SUB DEACCESO - </v>
      </c>
      <c r="CF32" s="21">
        <f>+VLOOKUP(D32,Listas_desplega!$AS$18:$AU$60,3,0)</f>
        <v>27</v>
      </c>
      <c r="CH32" s="130">
        <f t="shared" si="8"/>
        <v>0</v>
      </c>
    </row>
    <row r="33" spans="2:86" ht="18.75" customHeight="1" x14ac:dyDescent="0.25">
      <c r="B33" s="21" t="s">
        <v>81</v>
      </c>
      <c r="C33" s="21" t="s">
        <v>82</v>
      </c>
      <c r="D33" s="21" t="s">
        <v>83</v>
      </c>
      <c r="E33" s="21" t="s">
        <v>84</v>
      </c>
      <c r="F33" s="77" t="s">
        <v>85</v>
      </c>
      <c r="G33" s="21" t="s">
        <v>86</v>
      </c>
      <c r="H33" s="78" t="str">
        <f>+VLOOKUP(G33,desplegables!$AH$21:$AK$33,2,0)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3" s="79">
        <f>+VLOOKUP(G33,desplegables!$AH$21:$AK$33,3,0)</f>
        <v>202400000000081</v>
      </c>
      <c r="J33" s="51" t="str">
        <f>+VLOOKUP(G33,desplegables!$AH$21:$AK$33,4,0)</f>
        <v>C-2201-0700-25</v>
      </c>
      <c r="K33" s="109" t="s">
        <v>87</v>
      </c>
      <c r="L33" s="110" t="str">
        <f>+VLOOKUP(K33,desplegables!$BO$81:$BP$110,2,FALSE)</f>
        <v>201020</v>
      </c>
      <c r="M33" s="21" t="s">
        <v>123</v>
      </c>
      <c r="N33" s="51" t="e">
        <f>VLOOKUP(M33,desplegables!$BO$20:$BP$51,2,0)</f>
        <v>#N/A</v>
      </c>
      <c r="O33" s="21" t="s">
        <v>89</v>
      </c>
      <c r="P33" s="21" t="s">
        <v>90</v>
      </c>
      <c r="Q33" s="51" t="str">
        <f>+VLOOKUP(P33,desplegables!$B$3:$C$5,2,0)</f>
        <v>02</v>
      </c>
      <c r="R33" s="169" t="e">
        <f t="shared" si="2"/>
        <v>#N/A</v>
      </c>
      <c r="S33" s="126" t="str">
        <f t="shared" si="3"/>
        <v xml:space="preserve">ADQUIS. DE BYS-INFRAESTRUCTURA EDUCATIVA MEJORADA-CONSTRUCCIÓN MEJORAMIENTO Y DOTACIÓN DE AMBIENTES EDUCATIVOS PARA LA IMPLEMENTACIÓN DE ESTRATEGIAS QUE CONTRIBUYAN A INCREMENTAR LA COBERTURA Y CALIDAD EN LOS NIVELES DE PREESCOLAR, BÁSICA Y MEDIA EN EL MARCO DE LA FORMACIÓN INTEGRAL EN COLOMBIA </v>
      </c>
      <c r="T33" s="244" t="str">
        <f t="shared" si="5"/>
        <v>ADQUIS. DE BYS - INFRAESTRUCTURA EDUCATIVA MEJORADA - 2. SEGURIDAD HUMANA Y JUSTICIA SOCIAL / 2. FORTALECIMIENTO Y DESARROLLO DE INFRAESTRUCTURA SOCIAL</v>
      </c>
      <c r="U33" s="21" t="s">
        <v>91</v>
      </c>
      <c r="V33" s="21"/>
      <c r="W33" s="21" t="str">
        <f t="shared" si="6"/>
        <v xml:space="preserve">VEPBM- SUB DEACCESO - </v>
      </c>
      <c r="X33" s="51" t="str">
        <f t="shared" si="7"/>
        <v>2700</v>
      </c>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83"/>
      <c r="BG33" s="11"/>
      <c r="BH33" s="128" t="s">
        <v>128</v>
      </c>
      <c r="BI33" s="25" t="s">
        <v>129</v>
      </c>
      <c r="BJ33"/>
      <c r="BK33" s="21" t="s">
        <v>94</v>
      </c>
      <c r="BL33" s="21"/>
      <c r="BM33" s="67">
        <v>12</v>
      </c>
      <c r="BN33" s="21" t="s">
        <v>95</v>
      </c>
      <c r="BO33" s="21"/>
      <c r="BP33" s="21" t="s">
        <v>130</v>
      </c>
      <c r="BQ33" s="21" t="s">
        <v>98</v>
      </c>
      <c r="BR33" s="207">
        <v>2088543842</v>
      </c>
      <c r="BS33" s="206">
        <v>2088543842</v>
      </c>
      <c r="BT33" s="67"/>
      <c r="BU33" s="67"/>
      <c r="BV33" s="21" t="e">
        <f t="shared" si="4"/>
        <v>#N/A</v>
      </c>
      <c r="BW33" s="21" t="str">
        <f>+VLOOKUP(C33,Listas_desplega!$AI$21:$AJ$46,2,0)</f>
        <v>DCE</v>
      </c>
      <c r="BX33" s="47" t="str">
        <f>+VLOOKUP(E33,Listas_desplega!$J$2:$K$11,2,FALSE)</f>
        <v>Eje_E_7</v>
      </c>
      <c r="BY33" s="21" t="str">
        <f>+VLOOKUP(J33,desplegables!$AK$21:$AL$33,2,FALSE)</f>
        <v>C_2201_0700_25</v>
      </c>
      <c r="BZ33" s="21" t="str">
        <f>+VLOOKUP(D33,Listas_desplega!$AS$18:$AU$60,2,0)</f>
        <v xml:space="preserve">VEPBM- SUB DEACCESO - </v>
      </c>
      <c r="CA33" s="21" t="str">
        <f>+VLOOKUP(W33,Listas_desplega!$AT$18:$AV$60,3,0)</f>
        <v>2700</v>
      </c>
      <c r="CB33" s="21" t="str">
        <f>+VLOOKUP(F33,Listas_desplega!$J$15:$L$60,2,0)</f>
        <v>FORTALECIMIENTO INFRAESTRUCTURA PBM</v>
      </c>
      <c r="CC33" s="21" t="str">
        <f>+VLOOKUP(F33,Listas_desplega!$J$15:$L$60,2,0)&amp;V33</f>
        <v>FORTALECIMIENTO INFRAESTRUCTURA PBM</v>
      </c>
      <c r="CD33" s="21" t="str">
        <f>+VLOOKUP(CC33,Listas_desplega!$K$15:$L$60,2,0)</f>
        <v>23</v>
      </c>
      <c r="CE33" s="65" t="str">
        <f>+VLOOKUP(D33,Listas_desplega!$AS$18:$AU$60,2,0)&amp;V33</f>
        <v xml:space="preserve">VEPBM- SUB DEACCESO - </v>
      </c>
      <c r="CF33" s="21">
        <f>+VLOOKUP(D33,Listas_desplega!$AS$18:$AU$60,3,0)</f>
        <v>27</v>
      </c>
      <c r="CH33" s="130">
        <f t="shared" si="8"/>
        <v>0</v>
      </c>
    </row>
    <row r="34" spans="2:86" ht="18.75" customHeight="1" x14ac:dyDescent="0.25">
      <c r="B34" s="21" t="s">
        <v>81</v>
      </c>
      <c r="C34" s="21" t="s">
        <v>82</v>
      </c>
      <c r="D34" s="21" t="s">
        <v>83</v>
      </c>
      <c r="E34" s="21" t="s">
        <v>84</v>
      </c>
      <c r="F34" s="77" t="s">
        <v>85</v>
      </c>
      <c r="G34" s="21" t="s">
        <v>86</v>
      </c>
      <c r="H34" s="78" t="str">
        <f>+VLOOKUP(G34,desplegables!$AH$21:$AK$33,2,0)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4" s="79">
        <f>+VLOOKUP(G34,desplegables!$AH$21:$AK$33,3,0)</f>
        <v>202400000000081</v>
      </c>
      <c r="J34" s="51" t="str">
        <f>+VLOOKUP(G34,desplegables!$AH$21:$AK$33,4,0)</f>
        <v>C-2201-0700-25</v>
      </c>
      <c r="K34" s="109" t="s">
        <v>87</v>
      </c>
      <c r="L34" s="110" t="str">
        <f>+VLOOKUP(K34,desplegables!$BO$81:$BP$110,2,FALSE)</f>
        <v>201020</v>
      </c>
      <c r="M34" s="21" t="s">
        <v>131</v>
      </c>
      <c r="N34" s="51" t="e">
        <f>VLOOKUP(M34,desplegables!$BO$20:$BP$51,2,0)</f>
        <v>#N/A</v>
      </c>
      <c r="O34" s="21" t="s">
        <v>132</v>
      </c>
      <c r="P34" s="21" t="s">
        <v>90</v>
      </c>
      <c r="Q34" s="131" t="s">
        <v>133</v>
      </c>
      <c r="R34" s="169" t="e">
        <f t="shared" si="2"/>
        <v>#N/A</v>
      </c>
      <c r="S34" s="126" t="str">
        <f t="shared" si="3"/>
        <v xml:space="preserve">ADQUIS. DE BYS-INFRAESTRUCTURA EDUCATIVA CONSTRUIDA-CONSTRUCCIÓN MEJORAMIENTO Y DOTACIÓN DE AMBIENTES EDUCATIVOS PARA LA IMPLEMENTACIÓN DE ESTRATEGIAS QUE CONTRIBUYAN A INCREMENTAR LA COBERTURA Y CALIDAD EN LOS NIVELES DE PREESCOLAR, BÁSICA Y MEDIA EN EL MARCO DE LA FORMACIÓN INTEGRAL EN COLOMBIA </v>
      </c>
      <c r="T34" s="244" t="str">
        <f t="shared" si="5"/>
        <v>ADQUIS. DE BYS - INFRAESTRUCTURA EDUCATIVA CONSTRUIDA - 2. SEGURIDAD HUMANA Y JUSTICIA SOCIAL / 2. FORTALECIMIENTO Y DESARROLLO DE INFRAESTRUCTURA SOCIAL</v>
      </c>
      <c r="U34" s="21" t="s">
        <v>91</v>
      </c>
      <c r="V34" s="21"/>
      <c r="W34" s="21" t="str">
        <f t="shared" si="6"/>
        <v xml:space="preserve">VEPBM- SUB DEACCESO - </v>
      </c>
      <c r="X34" s="51" t="str">
        <f t="shared" si="7"/>
        <v>2700</v>
      </c>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83"/>
      <c r="BG34" s="11"/>
      <c r="BH34" s="128" t="s">
        <v>134</v>
      </c>
      <c r="BI34" s="25" t="s">
        <v>135</v>
      </c>
      <c r="BJ34"/>
      <c r="BK34" s="21" t="s">
        <v>94</v>
      </c>
      <c r="BL34" s="21"/>
      <c r="BM34" s="67">
        <v>12</v>
      </c>
      <c r="BN34" s="21" t="s">
        <v>95</v>
      </c>
      <c r="BO34" s="21"/>
      <c r="BP34" s="21" t="s">
        <v>136</v>
      </c>
      <c r="BQ34" s="21" t="s">
        <v>98</v>
      </c>
      <c r="BR34" s="207">
        <v>200000000</v>
      </c>
      <c r="BS34" s="206">
        <v>200000000</v>
      </c>
      <c r="BT34" s="67"/>
      <c r="BU34" s="67"/>
      <c r="BV34" s="21" t="e">
        <f t="shared" si="4"/>
        <v>#N/A</v>
      </c>
      <c r="BW34" s="21" t="str">
        <f>+VLOOKUP(C34,Listas_desplega!$AI$21:$AJ$46,2,0)</f>
        <v>DCE</v>
      </c>
      <c r="BX34" s="47" t="str">
        <f>+VLOOKUP(E34,Listas_desplega!$J$2:$K$11,2,FALSE)</f>
        <v>Eje_E_7</v>
      </c>
      <c r="BY34" s="21" t="str">
        <f>+VLOOKUP(J34,desplegables!$AK$21:$AL$33,2,FALSE)</f>
        <v>C_2201_0700_25</v>
      </c>
      <c r="BZ34" s="21" t="str">
        <f>+VLOOKUP(D34,Listas_desplega!$AS$18:$AU$60,2,0)</f>
        <v xml:space="preserve">VEPBM- SUB DEACCESO - </v>
      </c>
      <c r="CA34" s="21" t="str">
        <f>+VLOOKUP(W34,Listas_desplega!$AT$18:$AV$60,3,0)</f>
        <v>2700</v>
      </c>
      <c r="CB34" s="21" t="str">
        <f>+VLOOKUP(F34,Listas_desplega!$J$15:$L$60,2,0)</f>
        <v>FORTALECIMIENTO INFRAESTRUCTURA PBM</v>
      </c>
      <c r="CC34" s="21" t="str">
        <f>+VLOOKUP(F34,Listas_desplega!$J$15:$L$60,2,0)&amp;V34</f>
        <v>FORTALECIMIENTO INFRAESTRUCTURA PBM</v>
      </c>
      <c r="CD34" s="21" t="str">
        <f>+VLOOKUP(CC34,Listas_desplega!$K$15:$L$60,2,0)</f>
        <v>23</v>
      </c>
      <c r="CE34" s="65" t="str">
        <f>+VLOOKUP(D34,Listas_desplega!$AS$18:$AU$60,2,0)&amp;V34</f>
        <v xml:space="preserve">VEPBM- SUB DEACCESO - </v>
      </c>
      <c r="CF34" s="21">
        <f>+VLOOKUP(D34,Listas_desplega!$AS$18:$AU$60,3,0)</f>
        <v>27</v>
      </c>
      <c r="CH34" s="130">
        <f t="shared" si="8"/>
        <v>0</v>
      </c>
    </row>
    <row r="35" spans="2:86" ht="18.75" customHeight="1" x14ac:dyDescent="0.25">
      <c r="B35" s="21" t="s">
        <v>81</v>
      </c>
      <c r="C35" s="21" t="s">
        <v>82</v>
      </c>
      <c r="D35" s="21" t="s">
        <v>83</v>
      </c>
      <c r="E35" s="21" t="s">
        <v>84</v>
      </c>
      <c r="F35" s="77" t="s">
        <v>85</v>
      </c>
      <c r="G35" s="21" t="s">
        <v>86</v>
      </c>
      <c r="H35" s="78" t="str">
        <f>+VLOOKUP(G35,desplegables!$AH$21:$AK$33,2,0)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5" s="79">
        <f>+VLOOKUP(G35,desplegables!$AH$21:$AK$33,3,0)</f>
        <v>202400000000081</v>
      </c>
      <c r="J35" s="51" t="str">
        <f>+VLOOKUP(G35,desplegables!$AH$21:$AK$33,4,0)</f>
        <v>C-2201-0700-25</v>
      </c>
      <c r="K35" s="109" t="s">
        <v>87</v>
      </c>
      <c r="L35" s="110" t="str">
        <f>+VLOOKUP(K35,desplegables!$BO$81:$BP$110,2,FALSE)</f>
        <v>201020</v>
      </c>
      <c r="M35" s="21" t="s">
        <v>131</v>
      </c>
      <c r="N35" s="51" t="e">
        <f>VLOOKUP(M35,desplegables!$BO$20:$BP$51,2,0)</f>
        <v>#N/A</v>
      </c>
      <c r="O35" s="21" t="s">
        <v>132</v>
      </c>
      <c r="P35" s="21" t="s">
        <v>90</v>
      </c>
      <c r="Q35" s="131" t="s">
        <v>133</v>
      </c>
      <c r="R35" s="169" t="e">
        <f t="shared" si="2"/>
        <v>#N/A</v>
      </c>
      <c r="S35" s="126" t="str">
        <f t="shared" si="3"/>
        <v xml:space="preserve">ADQUIS. DE BYS-INFRAESTRUCTURA EDUCATIVA CONSTRUIDA-CONSTRUCCIÓN MEJORAMIENTO Y DOTACIÓN DE AMBIENTES EDUCATIVOS PARA LA IMPLEMENTACIÓN DE ESTRATEGIAS QUE CONTRIBUYAN A INCREMENTAR LA COBERTURA Y CALIDAD EN LOS NIVELES DE PREESCOLAR, BÁSICA Y MEDIA EN EL MARCO DE LA FORMACIÓN INTEGRAL EN COLOMBIA </v>
      </c>
      <c r="T35" s="244" t="str">
        <f t="shared" si="5"/>
        <v>ADQUIS. DE BYS - INFRAESTRUCTURA EDUCATIVA CONSTRUIDA - 2. SEGURIDAD HUMANA Y JUSTICIA SOCIAL / 2. FORTALECIMIENTO Y DESARROLLO DE INFRAESTRUCTURA SOCIAL</v>
      </c>
      <c r="U35" s="21" t="s">
        <v>91</v>
      </c>
      <c r="V35" s="21"/>
      <c r="W35" s="21" t="str">
        <f t="shared" si="6"/>
        <v xml:space="preserve">VEPBM- SUB DEACCESO - </v>
      </c>
      <c r="X35" s="51" t="str">
        <f t="shared" si="7"/>
        <v>2700</v>
      </c>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83"/>
      <c r="BG35" s="11"/>
      <c r="BH35" s="128" t="s">
        <v>137</v>
      </c>
      <c r="BI35" s="25" t="s">
        <v>138</v>
      </c>
      <c r="BJ35"/>
      <c r="BK35" s="21" t="s">
        <v>94</v>
      </c>
      <c r="BL35" s="21"/>
      <c r="BM35" s="67">
        <v>12</v>
      </c>
      <c r="BN35" s="21" t="s">
        <v>95</v>
      </c>
      <c r="BO35" s="21" t="s">
        <v>139</v>
      </c>
      <c r="BP35" s="21" t="s">
        <v>140</v>
      </c>
      <c r="BQ35" s="21" t="s">
        <v>98</v>
      </c>
      <c r="BR35" s="207">
        <v>299802300</v>
      </c>
      <c r="BS35" s="206">
        <v>299802300</v>
      </c>
      <c r="BT35" s="67"/>
      <c r="BU35" s="67"/>
      <c r="BV35" s="21" t="e">
        <f t="shared" si="4"/>
        <v>#N/A</v>
      </c>
      <c r="BW35" s="21" t="str">
        <f>+VLOOKUP(C35,Listas_desplega!$AI$21:$AJ$46,2,0)</f>
        <v>DCE</v>
      </c>
      <c r="BX35" s="47" t="str">
        <f>+VLOOKUP(E35,Listas_desplega!$J$2:$K$11,2,FALSE)</f>
        <v>Eje_E_7</v>
      </c>
      <c r="BY35" s="21" t="str">
        <f>+VLOOKUP(J35,desplegables!$AK$21:$AL$33,2,FALSE)</f>
        <v>C_2201_0700_25</v>
      </c>
      <c r="BZ35" s="21" t="str">
        <f>+VLOOKUP(D35,Listas_desplega!$AS$18:$AU$60,2,0)</f>
        <v xml:space="preserve">VEPBM- SUB DEACCESO - </v>
      </c>
      <c r="CA35" s="21" t="str">
        <f>+VLOOKUP(W35,Listas_desplega!$AT$18:$AV$60,3,0)</f>
        <v>2700</v>
      </c>
      <c r="CB35" s="21" t="str">
        <f>+VLOOKUP(F35,Listas_desplega!$J$15:$L$60,2,0)</f>
        <v>FORTALECIMIENTO INFRAESTRUCTURA PBM</v>
      </c>
      <c r="CC35" s="21" t="str">
        <f>+VLOOKUP(F35,Listas_desplega!$J$15:$L$60,2,0)&amp;V35</f>
        <v>FORTALECIMIENTO INFRAESTRUCTURA PBM</v>
      </c>
      <c r="CD35" s="21" t="str">
        <f>+VLOOKUP(CC35,Listas_desplega!$K$15:$L$60,2,0)</f>
        <v>23</v>
      </c>
      <c r="CE35" s="65" t="str">
        <f>+VLOOKUP(D35,Listas_desplega!$AS$18:$AU$60,2,0)&amp;V35</f>
        <v xml:space="preserve">VEPBM- SUB DEACCESO - </v>
      </c>
      <c r="CF35" s="21">
        <f>+VLOOKUP(D35,Listas_desplega!$AS$18:$AU$60,3,0)</f>
        <v>27</v>
      </c>
      <c r="CH35" s="130">
        <f t="shared" si="8"/>
        <v>0</v>
      </c>
    </row>
    <row r="36" spans="2:86" ht="18.75" customHeight="1" x14ac:dyDescent="0.25">
      <c r="B36" s="21" t="s">
        <v>81</v>
      </c>
      <c r="C36" s="21" t="s">
        <v>82</v>
      </c>
      <c r="D36" s="21" t="s">
        <v>83</v>
      </c>
      <c r="E36" s="21" t="s">
        <v>84</v>
      </c>
      <c r="F36" s="77" t="s">
        <v>85</v>
      </c>
      <c r="G36" s="21" t="s">
        <v>86</v>
      </c>
      <c r="H36" s="78" t="str">
        <f>+VLOOKUP(G36,desplegables!$AH$21:$AK$33,2,0)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6" s="79">
        <f>+VLOOKUP(G36,desplegables!$AH$21:$AK$33,3,0)</f>
        <v>202400000000081</v>
      </c>
      <c r="J36" s="51" t="str">
        <f>+VLOOKUP(G36,desplegables!$AH$21:$AK$33,4,0)</f>
        <v>C-2201-0700-25</v>
      </c>
      <c r="K36" s="109" t="s">
        <v>87</v>
      </c>
      <c r="L36" s="110" t="str">
        <f>+VLOOKUP(K36,desplegables!$BO$81:$BP$110,2,FALSE)</f>
        <v>201020</v>
      </c>
      <c r="M36" s="21" t="s">
        <v>131</v>
      </c>
      <c r="N36" s="51" t="e">
        <f>VLOOKUP(M36,desplegables!$BO$20:$BP$51,2,0)</f>
        <v>#N/A</v>
      </c>
      <c r="O36" s="21" t="s">
        <v>141</v>
      </c>
      <c r="P36" s="21" t="s">
        <v>90</v>
      </c>
      <c r="Q36" s="131" t="s">
        <v>133</v>
      </c>
      <c r="R36" s="169" t="e">
        <f t="shared" si="2"/>
        <v>#N/A</v>
      </c>
      <c r="S36" s="126" t="str">
        <f t="shared" si="3"/>
        <v xml:space="preserve">ADQUIS. DE BYS-INFRAESTRUCTURA EDUCATIVA CONSTRUIDA-CONSTRUCCIÓN MEJORAMIENTO Y DOTACIÓN DE AMBIENTES EDUCATIVOS PARA LA IMPLEMENTACIÓN DE ESTRATEGIAS QUE CONTRIBUYAN A INCREMENTAR LA COBERTURA Y CALIDAD EN LOS NIVELES DE PREESCOLAR, BÁSICA Y MEDIA EN EL MARCO DE LA FORMACIÓN INTEGRAL EN COLOMBIA </v>
      </c>
      <c r="T36" s="244" t="str">
        <f t="shared" si="5"/>
        <v>ADQUIS. DE BYS - INFRAESTRUCTURA EDUCATIVA CONSTRUIDA - 2. SEGURIDAD HUMANA Y JUSTICIA SOCIAL / 2. FORTALECIMIENTO Y DESARROLLO DE INFRAESTRUCTURA SOCIAL</v>
      </c>
      <c r="U36" s="21" t="s">
        <v>91</v>
      </c>
      <c r="V36" s="21"/>
      <c r="W36" s="21" t="str">
        <f t="shared" si="6"/>
        <v xml:space="preserve">VEPBM- SUB DEACCESO - </v>
      </c>
      <c r="X36" s="51" t="str">
        <f t="shared" si="7"/>
        <v>2700</v>
      </c>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83"/>
      <c r="BG36" s="11"/>
      <c r="BH36" s="128" t="s">
        <v>124</v>
      </c>
      <c r="BI36" s="25" t="s">
        <v>142</v>
      </c>
      <c r="BJ36"/>
      <c r="BK36" s="21" t="s">
        <v>94</v>
      </c>
      <c r="BL36" s="21"/>
      <c r="BM36" s="67">
        <v>12</v>
      </c>
      <c r="BN36" s="21" t="s">
        <v>95</v>
      </c>
      <c r="BO36" s="21" t="s">
        <v>143</v>
      </c>
      <c r="BP36" s="21" t="s">
        <v>126</v>
      </c>
      <c r="BQ36" s="21" t="s">
        <v>98</v>
      </c>
      <c r="BR36" s="207">
        <v>49809350200</v>
      </c>
      <c r="BS36" s="208">
        <f>50000000000-190649800</f>
        <v>49809350200</v>
      </c>
      <c r="BT36" s="67"/>
      <c r="BU36" s="67"/>
      <c r="BV36" s="21" t="e">
        <f t="shared" si="4"/>
        <v>#N/A</v>
      </c>
      <c r="BW36" s="21" t="str">
        <f>+VLOOKUP(C36,Listas_desplega!$AI$21:$AJ$46,2,0)</f>
        <v>DCE</v>
      </c>
      <c r="BX36" s="47" t="str">
        <f>+VLOOKUP(E36,Listas_desplega!$J$2:$K$11,2,FALSE)</f>
        <v>Eje_E_7</v>
      </c>
      <c r="BY36" s="21" t="str">
        <f>+VLOOKUP(J36,desplegables!$AK$21:$AL$33,2,FALSE)</f>
        <v>C_2201_0700_25</v>
      </c>
      <c r="BZ36" s="21" t="str">
        <f>+VLOOKUP(D36,Listas_desplega!$AS$18:$AU$60,2,0)</f>
        <v xml:space="preserve">VEPBM- SUB DEACCESO - </v>
      </c>
      <c r="CA36" s="21" t="str">
        <f>+VLOOKUP(W36,Listas_desplega!$AT$18:$AV$60,3,0)</f>
        <v>2700</v>
      </c>
      <c r="CB36" s="21" t="str">
        <f>+VLOOKUP(F36,Listas_desplega!$J$15:$L$60,2,0)</f>
        <v>FORTALECIMIENTO INFRAESTRUCTURA PBM</v>
      </c>
      <c r="CC36" s="21" t="str">
        <f>+VLOOKUP(F36,Listas_desplega!$J$15:$L$60,2,0)&amp;V36</f>
        <v>FORTALECIMIENTO INFRAESTRUCTURA PBM</v>
      </c>
      <c r="CD36" s="21" t="str">
        <f>+VLOOKUP(CC36,Listas_desplega!$K$15:$L$60,2,0)</f>
        <v>23</v>
      </c>
      <c r="CE36" s="65" t="str">
        <f>+VLOOKUP(D36,Listas_desplega!$AS$18:$AU$60,2,0)&amp;V36</f>
        <v xml:space="preserve">VEPBM- SUB DEACCESO - </v>
      </c>
      <c r="CF36" s="21">
        <f>+VLOOKUP(D36,Listas_desplega!$AS$18:$AU$60,3,0)</f>
        <v>27</v>
      </c>
      <c r="CH36" s="130">
        <f t="shared" si="8"/>
        <v>0</v>
      </c>
    </row>
    <row r="37" spans="2:86" ht="18.75" customHeight="1" x14ac:dyDescent="0.25">
      <c r="B37" s="21" t="s">
        <v>81</v>
      </c>
      <c r="C37" s="21" t="s">
        <v>82</v>
      </c>
      <c r="D37" s="21" t="s">
        <v>83</v>
      </c>
      <c r="E37" s="21" t="s">
        <v>84</v>
      </c>
      <c r="F37" s="77" t="s">
        <v>85</v>
      </c>
      <c r="G37" s="21" t="s">
        <v>86</v>
      </c>
      <c r="H37" s="78" t="str">
        <f>+VLOOKUP(G37,desplegables!$AH$21:$AK$33,2,0)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7" s="79">
        <f>+VLOOKUP(G37,desplegables!$AH$21:$AK$33,3,0)</f>
        <v>202400000000081</v>
      </c>
      <c r="J37" s="51" t="str">
        <f>+VLOOKUP(G37,desplegables!$AH$21:$AK$33,4,0)</f>
        <v>C-2201-0700-25</v>
      </c>
      <c r="K37" s="109" t="s">
        <v>87</v>
      </c>
      <c r="L37" s="110" t="str">
        <f>+VLOOKUP(K37,desplegables!$BO$81:$BP$110,2,FALSE)</f>
        <v>201020</v>
      </c>
      <c r="M37" s="21" t="s">
        <v>131</v>
      </c>
      <c r="N37" s="51" t="e">
        <f>VLOOKUP(M37,desplegables!$BO$20:$BP$51,2,0)</f>
        <v>#N/A</v>
      </c>
      <c r="O37" s="21" t="s">
        <v>141</v>
      </c>
      <c r="P37" s="21" t="s">
        <v>90</v>
      </c>
      <c r="Q37" s="131" t="s">
        <v>133</v>
      </c>
      <c r="R37" s="169" t="e">
        <f t="shared" si="2"/>
        <v>#N/A</v>
      </c>
      <c r="S37" s="126" t="str">
        <f t="shared" si="3"/>
        <v xml:space="preserve">ADQUIS. DE BYS-INFRAESTRUCTURA EDUCATIVA CONSTRUIDA-CONSTRUCCIÓN MEJORAMIENTO Y DOTACIÓN DE AMBIENTES EDUCATIVOS PARA LA IMPLEMENTACIÓN DE ESTRATEGIAS QUE CONTRIBUYAN A INCREMENTAR LA COBERTURA Y CALIDAD EN LOS NIVELES DE PREESCOLAR, BÁSICA Y MEDIA EN EL MARCO DE LA FORMACIÓN INTEGRAL EN COLOMBIA </v>
      </c>
      <c r="T37" s="244" t="str">
        <f t="shared" si="5"/>
        <v>ADQUIS. DE BYS - INFRAESTRUCTURA EDUCATIVA CONSTRUIDA - 2. SEGURIDAD HUMANA Y JUSTICIA SOCIAL / 2. FORTALECIMIENTO Y DESARROLLO DE INFRAESTRUCTURA SOCIAL</v>
      </c>
      <c r="U37" s="21" t="s">
        <v>91</v>
      </c>
      <c r="V37" s="21"/>
      <c r="W37" s="21" t="str">
        <f t="shared" si="6"/>
        <v xml:space="preserve">VEPBM- SUB DEACCESO - </v>
      </c>
      <c r="X37" s="51" t="str">
        <f t="shared" si="7"/>
        <v>2700</v>
      </c>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83"/>
      <c r="BG37" s="11"/>
      <c r="BH37" s="128" t="s">
        <v>124</v>
      </c>
      <c r="BI37" s="25" t="s">
        <v>144</v>
      </c>
      <c r="BJ37"/>
      <c r="BK37" s="21" t="s">
        <v>145</v>
      </c>
      <c r="BL37" s="21"/>
      <c r="BM37" s="67">
        <v>9</v>
      </c>
      <c r="BN37" s="21" t="s">
        <v>95</v>
      </c>
      <c r="BO37" s="21" t="s">
        <v>146</v>
      </c>
      <c r="BP37" s="21" t="s">
        <v>147</v>
      </c>
      <c r="BQ37" s="21" t="s">
        <v>98</v>
      </c>
      <c r="BR37" s="207">
        <v>26595664000</v>
      </c>
      <c r="BS37" s="206">
        <v>26595664000</v>
      </c>
      <c r="BT37" s="67"/>
      <c r="BU37" s="67"/>
      <c r="BV37" s="21" t="e">
        <f t="shared" si="4"/>
        <v>#N/A</v>
      </c>
      <c r="BW37" s="21" t="str">
        <f>+VLOOKUP(C37,Listas_desplega!$AI$21:$AJ$46,2,0)</f>
        <v>DCE</v>
      </c>
      <c r="BX37" s="47" t="str">
        <f>+VLOOKUP(E37,Listas_desplega!$J$2:$K$11,2,FALSE)</f>
        <v>Eje_E_7</v>
      </c>
      <c r="BY37" s="21" t="str">
        <f>+VLOOKUP(J37,desplegables!$AK$21:$AL$33,2,FALSE)</f>
        <v>C_2201_0700_25</v>
      </c>
      <c r="BZ37" s="21" t="str">
        <f>+VLOOKUP(D37,Listas_desplega!$AS$18:$AU$60,2,0)</f>
        <v xml:space="preserve">VEPBM- SUB DEACCESO - </v>
      </c>
      <c r="CA37" s="21" t="str">
        <f>+VLOOKUP(W37,Listas_desplega!$AT$18:$AV$60,3,0)</f>
        <v>2700</v>
      </c>
      <c r="CB37" s="21" t="str">
        <f>+VLOOKUP(F37,Listas_desplega!$J$15:$L$60,2,0)</f>
        <v>FORTALECIMIENTO INFRAESTRUCTURA PBM</v>
      </c>
      <c r="CC37" s="21" t="str">
        <f>+VLOOKUP(F37,Listas_desplega!$J$15:$L$60,2,0)&amp;V37</f>
        <v>FORTALECIMIENTO INFRAESTRUCTURA PBM</v>
      </c>
      <c r="CD37" s="21" t="str">
        <f>+VLOOKUP(CC37,Listas_desplega!$K$15:$L$60,2,0)</f>
        <v>23</v>
      </c>
      <c r="CE37" s="65" t="str">
        <f>+VLOOKUP(D37,Listas_desplega!$AS$18:$AU$60,2,0)&amp;V37</f>
        <v xml:space="preserve">VEPBM- SUB DEACCESO - </v>
      </c>
      <c r="CF37" s="21">
        <f>+VLOOKUP(D37,Listas_desplega!$AS$18:$AU$60,3,0)</f>
        <v>27</v>
      </c>
      <c r="CH37" s="130">
        <f t="shared" si="8"/>
        <v>0</v>
      </c>
    </row>
    <row r="38" spans="2:86" ht="18.75" customHeight="1" x14ac:dyDescent="0.25">
      <c r="B38" s="21" t="s">
        <v>81</v>
      </c>
      <c r="C38" s="21" t="s">
        <v>82</v>
      </c>
      <c r="D38" s="21" t="s">
        <v>83</v>
      </c>
      <c r="E38" s="21" t="s">
        <v>84</v>
      </c>
      <c r="F38" s="77" t="s">
        <v>85</v>
      </c>
      <c r="G38" s="21" t="s">
        <v>86</v>
      </c>
      <c r="H38" s="78" t="str">
        <f>+VLOOKUP(G38,desplegables!$AH$21:$AK$33,2,0)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8" s="79">
        <f>+VLOOKUP(G38,desplegables!$AH$21:$AK$33,3,0)</f>
        <v>202400000000081</v>
      </c>
      <c r="J38" s="51" t="str">
        <f>+VLOOKUP(G38,desplegables!$AH$21:$AK$33,4,0)</f>
        <v>C-2201-0700-25</v>
      </c>
      <c r="K38" s="109" t="s">
        <v>87</v>
      </c>
      <c r="L38" s="110" t="str">
        <f>+VLOOKUP(K38,desplegables!$BO$81:$BP$110,2,FALSE)</f>
        <v>201020</v>
      </c>
      <c r="M38" s="21" t="s">
        <v>131</v>
      </c>
      <c r="N38" s="51" t="e">
        <f>VLOOKUP(M38,desplegables!$BO$20:$BP$51,2,0)</f>
        <v>#N/A</v>
      </c>
      <c r="O38" s="21" t="s">
        <v>141</v>
      </c>
      <c r="P38" s="21" t="s">
        <v>90</v>
      </c>
      <c r="Q38" s="131" t="s">
        <v>133</v>
      </c>
      <c r="R38" s="169" t="e">
        <f t="shared" si="2"/>
        <v>#N/A</v>
      </c>
      <c r="S38" s="126" t="str">
        <f t="shared" si="3"/>
        <v xml:space="preserve">ADQUIS. DE BYS-INFRAESTRUCTURA EDUCATIVA CONSTRUIDA-CONSTRUCCIÓN MEJORAMIENTO Y DOTACIÓN DE AMBIENTES EDUCATIVOS PARA LA IMPLEMENTACIÓN DE ESTRATEGIAS QUE CONTRIBUYAN A INCREMENTAR LA COBERTURA Y CALIDAD EN LOS NIVELES DE PREESCOLAR, BÁSICA Y MEDIA EN EL MARCO DE LA FORMACIÓN INTEGRAL EN COLOMBIA </v>
      </c>
      <c r="T38" s="244" t="str">
        <f t="shared" si="5"/>
        <v>ADQUIS. DE BYS - INFRAESTRUCTURA EDUCATIVA CONSTRUIDA - 2. SEGURIDAD HUMANA Y JUSTICIA SOCIAL / 2. FORTALECIMIENTO Y DESARROLLO DE INFRAESTRUCTURA SOCIAL</v>
      </c>
      <c r="U38" s="21" t="s">
        <v>91</v>
      </c>
      <c r="V38" s="21"/>
      <c r="W38" s="21" t="str">
        <f t="shared" si="6"/>
        <v xml:space="preserve">VEPBM- SUB DEACCESO - </v>
      </c>
      <c r="X38" s="51" t="str">
        <f t="shared" si="7"/>
        <v>2700</v>
      </c>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83"/>
      <c r="BG38" s="11"/>
      <c r="BH38" s="128" t="s">
        <v>124</v>
      </c>
      <c r="BI38" s="25" t="s">
        <v>148</v>
      </c>
      <c r="BJ38"/>
      <c r="BK38" s="21" t="s">
        <v>145</v>
      </c>
      <c r="BL38" s="21"/>
      <c r="BM38" s="67">
        <v>9</v>
      </c>
      <c r="BN38" s="21" t="s">
        <v>95</v>
      </c>
      <c r="BO38" s="21" t="s">
        <v>146</v>
      </c>
      <c r="BP38" s="21" t="s">
        <v>147</v>
      </c>
      <c r="BQ38" s="21" t="s">
        <v>98</v>
      </c>
      <c r="BR38" s="207">
        <v>26595664000</v>
      </c>
      <c r="BS38" s="206">
        <v>26595664000</v>
      </c>
      <c r="BT38" s="67"/>
      <c r="BU38" s="67"/>
      <c r="BV38" s="21" t="e">
        <f t="shared" si="4"/>
        <v>#N/A</v>
      </c>
      <c r="BW38" s="21" t="str">
        <f>+VLOOKUP(C38,Listas_desplega!$AI$21:$AJ$46,2,0)</f>
        <v>DCE</v>
      </c>
      <c r="BX38" s="47" t="str">
        <f>+VLOOKUP(E38,Listas_desplega!$J$2:$K$11,2,FALSE)</f>
        <v>Eje_E_7</v>
      </c>
      <c r="BY38" s="21" t="str">
        <f>+VLOOKUP(J38,desplegables!$AK$21:$AL$33,2,FALSE)</f>
        <v>C_2201_0700_25</v>
      </c>
      <c r="BZ38" s="21" t="str">
        <f>+VLOOKUP(D38,Listas_desplega!$AS$18:$AU$60,2,0)</f>
        <v xml:space="preserve">VEPBM- SUB DEACCESO - </v>
      </c>
      <c r="CA38" s="21" t="str">
        <f>+VLOOKUP(W38,Listas_desplega!$AT$18:$AV$60,3,0)</f>
        <v>2700</v>
      </c>
      <c r="CB38" s="21" t="str">
        <f>+VLOOKUP(F38,Listas_desplega!$J$15:$L$60,2,0)</f>
        <v>FORTALECIMIENTO INFRAESTRUCTURA PBM</v>
      </c>
      <c r="CC38" s="21" t="str">
        <f>+VLOOKUP(F38,Listas_desplega!$J$15:$L$60,2,0)&amp;V38</f>
        <v>FORTALECIMIENTO INFRAESTRUCTURA PBM</v>
      </c>
      <c r="CD38" s="21" t="str">
        <f>+VLOOKUP(CC38,Listas_desplega!$K$15:$L$60,2,0)</f>
        <v>23</v>
      </c>
      <c r="CE38" s="65" t="str">
        <f>+VLOOKUP(D38,Listas_desplega!$AS$18:$AU$60,2,0)&amp;V38</f>
        <v xml:space="preserve">VEPBM- SUB DEACCESO - </v>
      </c>
      <c r="CF38" s="21">
        <f>+VLOOKUP(D38,Listas_desplega!$AS$18:$AU$60,3,0)</f>
        <v>27</v>
      </c>
      <c r="CH38" s="130">
        <f t="shared" si="8"/>
        <v>0</v>
      </c>
    </row>
    <row r="39" spans="2:86" ht="18.75" customHeight="1" x14ac:dyDescent="0.25">
      <c r="B39" s="21" t="s">
        <v>81</v>
      </c>
      <c r="C39" s="21" t="s">
        <v>82</v>
      </c>
      <c r="D39" s="21" t="s">
        <v>83</v>
      </c>
      <c r="E39" s="21" t="s">
        <v>84</v>
      </c>
      <c r="F39" s="77" t="s">
        <v>85</v>
      </c>
      <c r="G39" s="21" t="s">
        <v>86</v>
      </c>
      <c r="H39" s="78" t="str">
        <f>+VLOOKUP(G39,desplegables!$AH$21:$AK$33,2,0)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39" s="79">
        <f>+VLOOKUP(G39,desplegables!$AH$21:$AK$33,3,0)</f>
        <v>202400000000081</v>
      </c>
      <c r="J39" s="51" t="str">
        <f>+VLOOKUP(G39,desplegables!$AH$21:$AK$33,4,0)</f>
        <v>C-2201-0700-25</v>
      </c>
      <c r="K39" s="109" t="s">
        <v>87</v>
      </c>
      <c r="L39" s="110" t="str">
        <f>+VLOOKUP(K39,desplegables!$BO$81:$BP$110,2,FALSE)</f>
        <v>201020</v>
      </c>
      <c r="M39" s="21" t="s">
        <v>123</v>
      </c>
      <c r="N39" s="51" t="e">
        <f>VLOOKUP(M39,desplegables!$BO$20:$BP$51,2,0)</f>
        <v>#N/A</v>
      </c>
      <c r="O39" s="21" t="s">
        <v>149</v>
      </c>
      <c r="P39" s="21" t="s">
        <v>90</v>
      </c>
      <c r="Q39" s="51" t="str">
        <f>+VLOOKUP(P39,desplegables!$B$3:$C$5,2,0)</f>
        <v>02</v>
      </c>
      <c r="R39" s="169" t="e">
        <f t="shared" si="2"/>
        <v>#N/A</v>
      </c>
      <c r="S39" s="126" t="str">
        <f t="shared" si="3"/>
        <v xml:space="preserve">ADQUIS. DE BYS-INFRAESTRUCTURA EDUCATIVA MEJORADA-CONSTRUCCIÓN MEJORAMIENTO Y DOTACIÓN DE AMBIENTES EDUCATIVOS PARA LA IMPLEMENTACIÓN DE ESTRATEGIAS QUE CONTRIBUYAN A INCREMENTAR LA COBERTURA Y CALIDAD EN LOS NIVELES DE PREESCOLAR, BÁSICA Y MEDIA EN EL MARCO DE LA FORMACIÓN INTEGRAL EN COLOMBIA </v>
      </c>
      <c r="T39" s="244" t="str">
        <f t="shared" si="5"/>
        <v>ADQUIS. DE BYS - INFRAESTRUCTURA EDUCATIVA MEJORADA - 2. SEGURIDAD HUMANA Y JUSTICIA SOCIAL / 2. FORTALECIMIENTO Y DESARROLLO DE INFRAESTRUCTURA SOCIAL</v>
      </c>
      <c r="U39" s="128" t="s">
        <v>150</v>
      </c>
      <c r="V39" s="21"/>
      <c r="W39" s="21" t="str">
        <f t="shared" si="6"/>
        <v xml:space="preserve">VEPBM- SUB DEACCESO - </v>
      </c>
      <c r="X39" s="51" t="str">
        <f t="shared" si="7"/>
        <v>2700</v>
      </c>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83"/>
      <c r="BG39" s="11"/>
      <c r="BH39" s="128" t="s">
        <v>124</v>
      </c>
      <c r="BI39" s="25" t="s">
        <v>151</v>
      </c>
      <c r="BJ39"/>
      <c r="BK39" s="21" t="s">
        <v>145</v>
      </c>
      <c r="BL39" s="21"/>
      <c r="BM39" s="67">
        <v>9</v>
      </c>
      <c r="BN39" s="21" t="s">
        <v>95</v>
      </c>
      <c r="BO39" s="21" t="s">
        <v>152</v>
      </c>
      <c r="BP39" s="21" t="s">
        <v>153</v>
      </c>
      <c r="BQ39" s="21" t="s">
        <v>154</v>
      </c>
      <c r="BR39" s="207">
        <v>25408961241</v>
      </c>
      <c r="BS39" s="206">
        <v>25408961241</v>
      </c>
      <c r="BT39" s="67"/>
      <c r="BU39" s="67"/>
      <c r="BV39" s="21" t="e">
        <f t="shared" si="4"/>
        <v>#N/A</v>
      </c>
      <c r="BW39" s="21" t="str">
        <f>+VLOOKUP(C39,Listas_desplega!$AI$21:$AJ$46,2,0)</f>
        <v>DCE</v>
      </c>
      <c r="BX39" s="47" t="str">
        <f>+VLOOKUP(E39,Listas_desplega!$J$2:$K$11,2,FALSE)</f>
        <v>Eje_E_7</v>
      </c>
      <c r="BY39" s="21" t="str">
        <f>+VLOOKUP(J39,desplegables!$AK$21:$AL$33,2,FALSE)</f>
        <v>C_2201_0700_25</v>
      </c>
      <c r="BZ39" s="21" t="str">
        <f>+VLOOKUP(D39,Listas_desplega!$AS$18:$AU$60,2,0)</f>
        <v xml:space="preserve">VEPBM- SUB DEACCESO - </v>
      </c>
      <c r="CA39" s="21" t="str">
        <f>+VLOOKUP(W39,Listas_desplega!$AT$18:$AV$60,3,0)</f>
        <v>2700</v>
      </c>
      <c r="CB39" s="21" t="str">
        <f>+VLOOKUP(F39,Listas_desplega!$J$15:$L$60,2,0)</f>
        <v>FORTALECIMIENTO INFRAESTRUCTURA PBM</v>
      </c>
      <c r="CC39" s="21" t="str">
        <f>+VLOOKUP(F39,Listas_desplega!$J$15:$L$60,2,0)&amp;V39</f>
        <v>FORTALECIMIENTO INFRAESTRUCTURA PBM</v>
      </c>
      <c r="CD39" s="21" t="str">
        <f>+VLOOKUP(CC39,Listas_desplega!$K$15:$L$60,2,0)</f>
        <v>23</v>
      </c>
      <c r="CE39" s="65" t="str">
        <f>+VLOOKUP(D39,Listas_desplega!$AS$18:$AU$60,2,0)&amp;V39</f>
        <v xml:space="preserve">VEPBM- SUB DEACCESO - </v>
      </c>
      <c r="CF39" s="21">
        <f>+VLOOKUP(D39,Listas_desplega!$AS$18:$AU$60,3,0)</f>
        <v>27</v>
      </c>
      <c r="CH39" s="130">
        <f t="shared" si="8"/>
        <v>0</v>
      </c>
    </row>
    <row r="40" spans="2:86" ht="18.75" customHeight="1" x14ac:dyDescent="0.25">
      <c r="B40" s="21" t="s">
        <v>81</v>
      </c>
      <c r="C40" s="21" t="s">
        <v>82</v>
      </c>
      <c r="D40" s="21" t="s">
        <v>83</v>
      </c>
      <c r="E40" s="21" t="s">
        <v>84</v>
      </c>
      <c r="F40" s="77" t="s">
        <v>85</v>
      </c>
      <c r="G40" s="21" t="s">
        <v>86</v>
      </c>
      <c r="H40" s="78" t="str">
        <f>+VLOOKUP(G40,desplegables!$AH$21:$AK$33,2,0)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0" s="79">
        <f>+VLOOKUP(G40,desplegables!$AH$21:$AK$33,3,0)</f>
        <v>202400000000081</v>
      </c>
      <c r="J40" s="51" t="str">
        <f>+VLOOKUP(G40,desplegables!$AH$21:$AK$33,4,0)</f>
        <v>C-2201-0700-25</v>
      </c>
      <c r="K40" s="109" t="s">
        <v>87</v>
      </c>
      <c r="L40" s="110" t="str">
        <f>+VLOOKUP(K40,desplegables!$BO$81:$BP$110,2,FALSE)</f>
        <v>201020</v>
      </c>
      <c r="M40" s="21" t="s">
        <v>123</v>
      </c>
      <c r="N40" s="51" t="e">
        <f>VLOOKUP(M40,desplegables!$BO$20:$BP$51,2,0)</f>
        <v>#N/A</v>
      </c>
      <c r="O40" s="21" t="s">
        <v>149</v>
      </c>
      <c r="P40" s="21" t="s">
        <v>90</v>
      </c>
      <c r="Q40" s="51" t="str">
        <f>+VLOOKUP(P40,desplegables!$B$3:$C$5,2,0)</f>
        <v>02</v>
      </c>
      <c r="R40" s="169" t="e">
        <f t="shared" si="2"/>
        <v>#N/A</v>
      </c>
      <c r="S40" s="126" t="str">
        <f t="shared" si="3"/>
        <v xml:space="preserve">ADQUIS. DE BYS-INFRAESTRUCTURA EDUCATIVA MEJORADA-CONSTRUCCIÓN MEJORAMIENTO Y DOTACIÓN DE AMBIENTES EDUCATIVOS PARA LA IMPLEMENTACIÓN DE ESTRATEGIAS QUE CONTRIBUYAN A INCREMENTAR LA COBERTURA Y CALIDAD EN LOS NIVELES DE PREESCOLAR, BÁSICA Y MEDIA EN EL MARCO DE LA FORMACIÓN INTEGRAL EN COLOMBIA </v>
      </c>
      <c r="T40" s="244" t="str">
        <f t="shared" si="5"/>
        <v>ADQUIS. DE BYS - INFRAESTRUCTURA EDUCATIVA MEJORADA - 2. SEGURIDAD HUMANA Y JUSTICIA SOCIAL / 2. FORTALECIMIENTO Y DESARROLLO DE INFRAESTRUCTURA SOCIAL</v>
      </c>
      <c r="U40" s="128" t="s">
        <v>150</v>
      </c>
      <c r="V40" s="21"/>
      <c r="W40" s="21" t="str">
        <f t="shared" si="6"/>
        <v xml:space="preserve">VEPBM- SUB DEACCESO - </v>
      </c>
      <c r="X40" s="51" t="str">
        <f t="shared" si="7"/>
        <v>2700</v>
      </c>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83"/>
      <c r="BG40" s="11"/>
      <c r="BH40" s="128" t="s">
        <v>124</v>
      </c>
      <c r="BI40" s="25" t="s">
        <v>155</v>
      </c>
      <c r="BJ40"/>
      <c r="BK40" s="21" t="s">
        <v>145</v>
      </c>
      <c r="BL40" s="21"/>
      <c r="BM40" s="67">
        <v>9</v>
      </c>
      <c r="BN40" s="21" t="s">
        <v>95</v>
      </c>
      <c r="BO40" s="21" t="s">
        <v>146</v>
      </c>
      <c r="BP40" s="21" t="s">
        <v>147</v>
      </c>
      <c r="BQ40" s="21" t="s">
        <v>154</v>
      </c>
      <c r="BR40" s="207">
        <v>25408961241</v>
      </c>
      <c r="BS40" s="206">
        <v>25408961241</v>
      </c>
      <c r="BT40" s="67"/>
      <c r="BU40" s="67"/>
      <c r="BV40" s="21" t="e">
        <f t="shared" si="4"/>
        <v>#N/A</v>
      </c>
      <c r="BW40" s="21" t="str">
        <f>+VLOOKUP(C40,Listas_desplega!$AI$21:$AJ$46,2,0)</f>
        <v>DCE</v>
      </c>
      <c r="BX40" s="47" t="str">
        <f>+VLOOKUP(E40,Listas_desplega!$J$2:$K$11,2,FALSE)</f>
        <v>Eje_E_7</v>
      </c>
      <c r="BY40" s="21" t="str">
        <f>+VLOOKUP(J40,desplegables!$AK$21:$AL$33,2,FALSE)</f>
        <v>C_2201_0700_25</v>
      </c>
      <c r="BZ40" s="21" t="str">
        <f>+VLOOKUP(D40,Listas_desplega!$AS$18:$AU$60,2,0)</f>
        <v xml:space="preserve">VEPBM- SUB DEACCESO - </v>
      </c>
      <c r="CA40" s="21" t="str">
        <f>+VLOOKUP(W40,Listas_desplega!$AT$18:$AV$60,3,0)</f>
        <v>2700</v>
      </c>
      <c r="CB40" s="21" t="str">
        <f>+VLOOKUP(F40,Listas_desplega!$J$15:$L$60,2,0)</f>
        <v>FORTALECIMIENTO INFRAESTRUCTURA PBM</v>
      </c>
      <c r="CC40" s="21" t="str">
        <f>+VLOOKUP(F40,Listas_desplega!$J$15:$L$60,2,0)&amp;V40</f>
        <v>FORTALECIMIENTO INFRAESTRUCTURA PBM</v>
      </c>
      <c r="CD40" s="21" t="str">
        <f>+VLOOKUP(CC40,Listas_desplega!$K$15:$L$60,2,0)</f>
        <v>23</v>
      </c>
      <c r="CE40" s="65" t="str">
        <f>+VLOOKUP(D40,Listas_desplega!$AS$18:$AU$60,2,0)&amp;V40</f>
        <v xml:space="preserve">VEPBM- SUB DEACCESO - </v>
      </c>
      <c r="CF40" s="21">
        <f>+VLOOKUP(D40,Listas_desplega!$AS$18:$AU$60,3,0)</f>
        <v>27</v>
      </c>
      <c r="CH40" s="130">
        <f t="shared" si="8"/>
        <v>0</v>
      </c>
    </row>
    <row r="41" spans="2:86" ht="18.75" customHeight="1" x14ac:dyDescent="0.25">
      <c r="B41" s="21" t="s">
        <v>81</v>
      </c>
      <c r="C41" s="21" t="s">
        <v>82</v>
      </c>
      <c r="D41" s="21" t="s">
        <v>83</v>
      </c>
      <c r="E41" s="21" t="s">
        <v>84</v>
      </c>
      <c r="F41" s="77" t="s">
        <v>85</v>
      </c>
      <c r="G41" s="21" t="s">
        <v>86</v>
      </c>
      <c r="H41" s="78" t="str">
        <f>+VLOOKUP(G41,desplegables!$AH$21:$AK$33,2,0)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1" s="79">
        <f>+VLOOKUP(G41,desplegables!$AH$21:$AK$33,3,0)</f>
        <v>202400000000081</v>
      </c>
      <c r="J41" s="51" t="str">
        <f>+VLOOKUP(G41,desplegables!$AH$21:$AK$33,4,0)</f>
        <v>C-2201-0700-25</v>
      </c>
      <c r="K41" s="109" t="s">
        <v>87</v>
      </c>
      <c r="L41" s="110" t="str">
        <f>+VLOOKUP(K41,desplegables!$BO$81:$BP$110,2,FALSE)</f>
        <v>201020</v>
      </c>
      <c r="M41" s="21" t="s">
        <v>123</v>
      </c>
      <c r="N41" s="51" t="e">
        <f>VLOOKUP(M41,desplegables!$BO$20:$BP$51,2,0)</f>
        <v>#N/A</v>
      </c>
      <c r="O41" s="21" t="s">
        <v>156</v>
      </c>
      <c r="P41" s="21" t="s">
        <v>90</v>
      </c>
      <c r="Q41" s="51" t="str">
        <f>+VLOOKUP(P41,desplegables!$B$3:$C$5,2,0)</f>
        <v>02</v>
      </c>
      <c r="R41" s="169" t="e">
        <f t="shared" si="2"/>
        <v>#N/A</v>
      </c>
      <c r="S41" s="126" t="str">
        <f t="shared" si="3"/>
        <v xml:space="preserve">ADQUIS. DE BYS-INFRAESTRUCTURA EDUCATIVA MEJORADA-CONSTRUCCIÓN MEJORAMIENTO Y DOTACIÓN DE AMBIENTES EDUCATIVOS PARA LA IMPLEMENTACIÓN DE ESTRATEGIAS QUE CONTRIBUYAN A INCREMENTAR LA COBERTURA Y CALIDAD EN LOS NIVELES DE PREESCOLAR, BÁSICA Y MEDIA EN EL MARCO DE LA FORMACIÓN INTEGRAL EN COLOMBIA </v>
      </c>
      <c r="T41" s="244" t="str">
        <f t="shared" si="5"/>
        <v>ADQUIS. DE BYS - INFRAESTRUCTURA EDUCATIVA MEJORADA - 2. SEGURIDAD HUMANA Y JUSTICIA SOCIAL / 2. FORTALECIMIENTO Y DESARROLLO DE INFRAESTRUCTURA SOCIAL</v>
      </c>
      <c r="U41" s="128" t="s">
        <v>150</v>
      </c>
      <c r="V41" s="21"/>
      <c r="W41" s="21" t="str">
        <f t="shared" si="6"/>
        <v xml:space="preserve">VEPBM- SUB DEACCESO - </v>
      </c>
      <c r="X41" s="51" t="str">
        <f t="shared" si="7"/>
        <v>2700</v>
      </c>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83"/>
      <c r="BG41" s="11"/>
      <c r="BH41" s="128" t="s">
        <v>124</v>
      </c>
      <c r="BI41" s="25" t="s">
        <v>157</v>
      </c>
      <c r="BJ41"/>
      <c r="BK41" s="21" t="s">
        <v>145</v>
      </c>
      <c r="BL41" s="21"/>
      <c r="BM41" s="67">
        <v>9</v>
      </c>
      <c r="BN41" s="21" t="s">
        <v>95</v>
      </c>
      <c r="BO41" s="21" t="s">
        <v>158</v>
      </c>
      <c r="BP41" s="21" t="s">
        <v>159</v>
      </c>
      <c r="BQ41" s="21" t="s">
        <v>154</v>
      </c>
      <c r="BR41" s="207">
        <v>33878614988</v>
      </c>
      <c r="BS41" s="206">
        <f>16939307494*2</f>
        <v>33878614988</v>
      </c>
      <c r="BT41" s="67"/>
      <c r="BU41" s="67"/>
      <c r="BV41" s="21" t="e">
        <f t="shared" si="4"/>
        <v>#N/A</v>
      </c>
      <c r="BW41" s="21" t="str">
        <f>+VLOOKUP(C41,Listas_desplega!$AI$21:$AJ$46,2,0)</f>
        <v>DCE</v>
      </c>
      <c r="BX41" s="47" t="str">
        <f>+VLOOKUP(E41,Listas_desplega!$J$2:$K$11,2,FALSE)</f>
        <v>Eje_E_7</v>
      </c>
      <c r="BY41" s="21" t="str">
        <f>+VLOOKUP(J41,desplegables!$AK$21:$AL$33,2,FALSE)</f>
        <v>C_2201_0700_25</v>
      </c>
      <c r="BZ41" s="21" t="str">
        <f>+VLOOKUP(D41,Listas_desplega!$AS$18:$AU$60,2,0)</f>
        <v xml:space="preserve">VEPBM- SUB DEACCESO - </v>
      </c>
      <c r="CA41" s="21" t="str">
        <f>+VLOOKUP(W41,Listas_desplega!$AT$18:$AV$60,3,0)</f>
        <v>2700</v>
      </c>
      <c r="CB41" s="21" t="str">
        <f>+VLOOKUP(F41,Listas_desplega!$J$15:$L$60,2,0)</f>
        <v>FORTALECIMIENTO INFRAESTRUCTURA PBM</v>
      </c>
      <c r="CC41" s="21" t="str">
        <f>+VLOOKUP(F41,Listas_desplega!$J$15:$L$60,2,0)&amp;V41</f>
        <v>FORTALECIMIENTO INFRAESTRUCTURA PBM</v>
      </c>
      <c r="CD41" s="21" t="str">
        <f>+VLOOKUP(CC41,Listas_desplega!$K$15:$L$60,2,0)</f>
        <v>23</v>
      </c>
      <c r="CE41" s="65" t="str">
        <f>+VLOOKUP(D41,Listas_desplega!$AS$18:$AU$60,2,0)&amp;V41</f>
        <v xml:space="preserve">VEPBM- SUB DEACCESO - </v>
      </c>
      <c r="CF41" s="21">
        <f>+VLOOKUP(D41,Listas_desplega!$AS$18:$AU$60,3,0)</f>
        <v>27</v>
      </c>
      <c r="CH41" s="130">
        <f t="shared" si="8"/>
        <v>0</v>
      </c>
    </row>
    <row r="42" spans="2:86" ht="18.75" customHeight="1" x14ac:dyDescent="0.25">
      <c r="B42" s="21" t="s">
        <v>81</v>
      </c>
      <c r="C42" s="21" t="s">
        <v>82</v>
      </c>
      <c r="D42" s="21" t="s">
        <v>83</v>
      </c>
      <c r="E42" s="21" t="s">
        <v>84</v>
      </c>
      <c r="F42" s="77" t="s">
        <v>85</v>
      </c>
      <c r="G42" s="21" t="s">
        <v>86</v>
      </c>
      <c r="H42" s="78" t="str">
        <f>+VLOOKUP(G42,desplegables!$AH$21:$AK$33,2,0)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2" s="79">
        <f>+VLOOKUP(G42,desplegables!$AH$21:$AK$33,3,0)</f>
        <v>202400000000081</v>
      </c>
      <c r="J42" s="51" t="str">
        <f>+VLOOKUP(G42,desplegables!$AH$21:$AK$33,4,0)</f>
        <v>C-2201-0700-25</v>
      </c>
      <c r="K42" s="109" t="s">
        <v>87</v>
      </c>
      <c r="L42" s="110" t="str">
        <f>+VLOOKUP(K42,desplegables!$BO$81:$BP$110,2,FALSE)</f>
        <v>201020</v>
      </c>
      <c r="M42" s="21" t="s">
        <v>123</v>
      </c>
      <c r="N42" s="51" t="e">
        <f>VLOOKUP(M42,desplegables!$BO$20:$BP$51,2,0)</f>
        <v>#N/A</v>
      </c>
      <c r="O42" s="21" t="s">
        <v>149</v>
      </c>
      <c r="P42" s="21" t="s">
        <v>90</v>
      </c>
      <c r="Q42" s="51" t="str">
        <f>+VLOOKUP(P42,desplegables!$B$3:$C$5,2,0)</f>
        <v>02</v>
      </c>
      <c r="R42" s="169" t="e">
        <f t="shared" si="2"/>
        <v>#N/A</v>
      </c>
      <c r="S42" s="126" t="str">
        <f t="shared" si="3"/>
        <v xml:space="preserve">ADQUIS. DE BYS-INFRAESTRUCTURA EDUCATIVA MEJORADA-CONSTRUCCIÓN MEJORAMIENTO Y DOTACIÓN DE AMBIENTES EDUCATIVOS PARA LA IMPLEMENTACIÓN DE ESTRATEGIAS QUE CONTRIBUYAN A INCREMENTAR LA COBERTURA Y CALIDAD EN LOS NIVELES DE PREESCOLAR, BÁSICA Y MEDIA EN EL MARCO DE LA FORMACIÓN INTEGRAL EN COLOMBIA </v>
      </c>
      <c r="T42" s="244" t="str">
        <f t="shared" si="5"/>
        <v>ADQUIS. DE BYS - INFRAESTRUCTURA EDUCATIVA MEJORADA - 2. SEGURIDAD HUMANA Y JUSTICIA SOCIAL / 2. FORTALECIMIENTO Y DESARROLLO DE INFRAESTRUCTURA SOCIAL</v>
      </c>
      <c r="U42" s="21" t="s">
        <v>91</v>
      </c>
      <c r="V42" s="21"/>
      <c r="W42" s="21" t="str">
        <f t="shared" si="6"/>
        <v xml:space="preserve">VEPBM- SUB DEACCESO - </v>
      </c>
      <c r="X42" s="51" t="str">
        <f t="shared" si="7"/>
        <v>2700</v>
      </c>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83"/>
      <c r="BG42" s="11"/>
      <c r="BH42" s="128" t="s">
        <v>124</v>
      </c>
      <c r="BI42" s="25" t="s">
        <v>160</v>
      </c>
      <c r="BJ42"/>
      <c r="BK42" s="21" t="s">
        <v>145</v>
      </c>
      <c r="BL42" s="21"/>
      <c r="BM42" s="67">
        <v>9</v>
      </c>
      <c r="BN42" s="21" t="s">
        <v>95</v>
      </c>
      <c r="BO42" s="21" t="s">
        <v>146</v>
      </c>
      <c r="BP42" s="21" t="s">
        <v>147</v>
      </c>
      <c r="BQ42" s="21" t="s">
        <v>98</v>
      </c>
      <c r="BR42" s="207">
        <v>30000000000</v>
      </c>
      <c r="BS42" s="206">
        <v>30000000000</v>
      </c>
      <c r="BT42" s="67"/>
      <c r="BU42" s="67"/>
      <c r="BV42" s="21" t="e">
        <f t="shared" si="4"/>
        <v>#N/A</v>
      </c>
      <c r="BW42" s="21" t="str">
        <f>+VLOOKUP(C42,Listas_desplega!$AI$21:$AJ$46,2,0)</f>
        <v>DCE</v>
      </c>
      <c r="BX42" s="47" t="str">
        <f>+VLOOKUP(E42,Listas_desplega!$J$2:$K$11,2,FALSE)</f>
        <v>Eje_E_7</v>
      </c>
      <c r="BY42" s="21" t="str">
        <f>+VLOOKUP(J42,desplegables!$AK$21:$AL$33,2,FALSE)</f>
        <v>C_2201_0700_25</v>
      </c>
      <c r="BZ42" s="21" t="str">
        <f>+VLOOKUP(D42,Listas_desplega!$AS$18:$AU$60,2,0)</f>
        <v xml:space="preserve">VEPBM- SUB DEACCESO - </v>
      </c>
      <c r="CA42" s="21" t="str">
        <f>+VLOOKUP(W42,Listas_desplega!$AT$18:$AV$60,3,0)</f>
        <v>2700</v>
      </c>
      <c r="CB42" s="21" t="str">
        <f>+VLOOKUP(F42,Listas_desplega!$J$15:$L$60,2,0)</f>
        <v>FORTALECIMIENTO INFRAESTRUCTURA PBM</v>
      </c>
      <c r="CC42" s="21" t="str">
        <f>+VLOOKUP(F42,Listas_desplega!$J$15:$L$60,2,0)&amp;V42</f>
        <v>FORTALECIMIENTO INFRAESTRUCTURA PBM</v>
      </c>
      <c r="CD42" s="21" t="str">
        <f>+VLOOKUP(CC42,Listas_desplega!$K$15:$L$60,2,0)</f>
        <v>23</v>
      </c>
      <c r="CE42" s="65" t="str">
        <f>+VLOOKUP(D42,Listas_desplega!$AS$18:$AU$60,2,0)&amp;V42</f>
        <v xml:space="preserve">VEPBM- SUB DEACCESO - </v>
      </c>
      <c r="CF42" s="21">
        <f>+VLOOKUP(D42,Listas_desplega!$AS$18:$AU$60,3,0)</f>
        <v>27</v>
      </c>
      <c r="CH42" s="130">
        <f t="shared" si="8"/>
        <v>0</v>
      </c>
    </row>
    <row r="43" spans="2:86" ht="18.75" customHeight="1" x14ac:dyDescent="0.25">
      <c r="B43" s="21" t="s">
        <v>81</v>
      </c>
      <c r="C43" s="21" t="s">
        <v>82</v>
      </c>
      <c r="D43" s="21" t="s">
        <v>83</v>
      </c>
      <c r="E43" s="21" t="s">
        <v>84</v>
      </c>
      <c r="F43" s="77" t="s">
        <v>85</v>
      </c>
      <c r="G43" s="21" t="s">
        <v>86</v>
      </c>
      <c r="H43" s="78" t="str">
        <f>+VLOOKUP(G43,desplegables!$AH$21:$AK$33,2,0)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3" s="79">
        <f>+VLOOKUP(G43,desplegables!$AH$21:$AK$33,3,0)</f>
        <v>202400000000081</v>
      </c>
      <c r="J43" s="51" t="str">
        <f>+VLOOKUP(G43,desplegables!$AH$21:$AK$33,4,0)</f>
        <v>C-2201-0700-25</v>
      </c>
      <c r="K43" s="109" t="s">
        <v>87</v>
      </c>
      <c r="L43" s="110" t="str">
        <f>+VLOOKUP(K43,desplegables!$BO$81:$BP$110,2,FALSE)</f>
        <v>201020</v>
      </c>
      <c r="M43" s="21" t="s">
        <v>161</v>
      </c>
      <c r="N43" s="51" t="e">
        <f>VLOOKUP(M43,desplegables!$BO$20:$BP$51,2,0)</f>
        <v>#N/A</v>
      </c>
      <c r="O43" s="21" t="s">
        <v>162</v>
      </c>
      <c r="P43" s="21" t="s">
        <v>90</v>
      </c>
      <c r="Q43" s="51" t="str">
        <f>+VLOOKUP(P43,desplegables!$B$3:$C$5,2,0)</f>
        <v>02</v>
      </c>
      <c r="R43" s="169" t="e">
        <f t="shared" si="2"/>
        <v>#N/A</v>
      </c>
      <c r="S43" s="126" t="str">
        <f t="shared" si="3"/>
        <v xml:space="preserve">ADQUIS. DE BYS-INSTITUCIONES EDUCATIVAS FORTALECIDAS-CONSTRUCCIÓN MEJORAMIENTO Y DOTACIÓN DE AMBIENTES EDUCATIVOS PARA LA IMPLEMENTACIÓN DE ESTRATEGIAS QUE CONTRIBUYAN A INCREMENTAR LA COBERTURA Y CALIDAD EN LOS NIVELES DE PREESCOLAR, BÁSICA Y MEDIA EN EL MARCO DE LA FORMACIÓN INTEGRAL EN COLOMBIA </v>
      </c>
      <c r="T43" s="244" t="str">
        <f t="shared" si="5"/>
        <v>ADQUIS. DE BYS - INSTITUCIONES EDUCATIVAS FORTALECIDAS - 2. SEGURIDAD HUMANA Y JUSTICIA SOCIAL / 2. FORTALECIMIENTO Y DESARROLLO DE INFRAESTRUCTURA SOCIAL</v>
      </c>
      <c r="U43" s="21" t="s">
        <v>91</v>
      </c>
      <c r="V43" s="21"/>
      <c r="W43" s="21" t="str">
        <f t="shared" si="6"/>
        <v xml:space="preserve">VEPBM- SUB DEACCESO - </v>
      </c>
      <c r="X43" s="51" t="str">
        <f t="shared" si="7"/>
        <v>2700</v>
      </c>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83"/>
      <c r="BG43" s="11"/>
      <c r="BH43" s="128" t="s">
        <v>124</v>
      </c>
      <c r="BI43" s="25" t="s">
        <v>163</v>
      </c>
      <c r="BJ43"/>
      <c r="BK43" s="21" t="s">
        <v>145</v>
      </c>
      <c r="BL43" s="21"/>
      <c r="BM43" s="67">
        <v>9</v>
      </c>
      <c r="BN43" s="21" t="s">
        <v>95</v>
      </c>
      <c r="BO43" s="21" t="s">
        <v>164</v>
      </c>
      <c r="BP43" s="21" t="s">
        <v>165</v>
      </c>
      <c r="BQ43" s="21" t="s">
        <v>98</v>
      </c>
      <c r="BR43" s="207">
        <v>30000000000</v>
      </c>
      <c r="BS43" s="206">
        <v>30000000000</v>
      </c>
      <c r="BT43" s="67"/>
      <c r="BU43" s="67"/>
      <c r="BV43" s="21" t="e">
        <f t="shared" si="4"/>
        <v>#N/A</v>
      </c>
      <c r="BW43" s="21" t="str">
        <f>+VLOOKUP(C43,Listas_desplega!$AI$21:$AJ$46,2,0)</f>
        <v>DCE</v>
      </c>
      <c r="BX43" s="47" t="str">
        <f>+VLOOKUP(E43,Listas_desplega!$J$2:$K$11,2,FALSE)</f>
        <v>Eje_E_7</v>
      </c>
      <c r="BY43" s="21" t="str">
        <f>+VLOOKUP(J43,desplegables!$AK$21:$AL$33,2,FALSE)</f>
        <v>C_2201_0700_25</v>
      </c>
      <c r="BZ43" s="21" t="str">
        <f>+VLOOKUP(D43,Listas_desplega!$AS$18:$AU$60,2,0)</f>
        <v xml:space="preserve">VEPBM- SUB DEACCESO - </v>
      </c>
      <c r="CA43" s="21" t="str">
        <f>+VLOOKUP(W43,Listas_desplega!$AT$18:$AV$60,3,0)</f>
        <v>2700</v>
      </c>
      <c r="CB43" s="21" t="str">
        <f>+VLOOKUP(F43,Listas_desplega!$J$15:$L$60,2,0)</f>
        <v>FORTALECIMIENTO INFRAESTRUCTURA PBM</v>
      </c>
      <c r="CC43" s="21" t="str">
        <f>+VLOOKUP(F43,Listas_desplega!$J$15:$L$60,2,0)&amp;V43</f>
        <v>FORTALECIMIENTO INFRAESTRUCTURA PBM</v>
      </c>
      <c r="CD43" s="21" t="str">
        <f>+VLOOKUP(CC43,Listas_desplega!$K$15:$L$60,2,0)</f>
        <v>23</v>
      </c>
      <c r="CE43" s="65" t="str">
        <f>+VLOOKUP(D43,Listas_desplega!$AS$18:$AU$60,2,0)&amp;V43</f>
        <v xml:space="preserve">VEPBM- SUB DEACCESO - </v>
      </c>
      <c r="CF43" s="21">
        <f>+VLOOKUP(D43,Listas_desplega!$AS$18:$AU$60,3,0)</f>
        <v>27</v>
      </c>
      <c r="CH43" s="130">
        <f t="shared" si="8"/>
        <v>0</v>
      </c>
    </row>
    <row r="44" spans="2:86" ht="18.75" customHeight="1" x14ac:dyDescent="0.25">
      <c r="B44" s="21" t="s">
        <v>81</v>
      </c>
      <c r="C44" s="21" t="s">
        <v>82</v>
      </c>
      <c r="D44" s="21" t="s">
        <v>83</v>
      </c>
      <c r="E44" s="21" t="s">
        <v>84</v>
      </c>
      <c r="F44" s="77" t="s">
        <v>85</v>
      </c>
      <c r="G44" s="21" t="s">
        <v>86</v>
      </c>
      <c r="H44" s="78" t="str">
        <f>+VLOOKUP(G44,desplegables!$AH$21:$AK$33,2,0)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4" s="79">
        <f>+VLOOKUP(G44,desplegables!$AH$21:$AK$33,3,0)</f>
        <v>202400000000081</v>
      </c>
      <c r="J44" s="51" t="str">
        <f>+VLOOKUP(G44,desplegables!$AH$21:$AK$33,4,0)</f>
        <v>C-2201-0700-25</v>
      </c>
      <c r="K44" s="109" t="s">
        <v>87</v>
      </c>
      <c r="L44" s="110" t="str">
        <f>+VLOOKUP(K44,desplegables!$BO$81:$BP$110,2,FALSE)</f>
        <v>201020</v>
      </c>
      <c r="M44" s="21" t="s">
        <v>161</v>
      </c>
      <c r="N44" s="51" t="e">
        <f>VLOOKUP(M44,desplegables!$BO$20:$BP$51,2,0)</f>
        <v>#N/A</v>
      </c>
      <c r="O44" s="21" t="s">
        <v>166</v>
      </c>
      <c r="P44" s="21" t="s">
        <v>90</v>
      </c>
      <c r="Q44" s="51" t="str">
        <f>+VLOOKUP(P44,desplegables!$B$3:$C$5,2,0)</f>
        <v>02</v>
      </c>
      <c r="R44" s="169" t="e">
        <f t="shared" si="2"/>
        <v>#N/A</v>
      </c>
      <c r="S44" s="126" t="str">
        <f t="shared" si="3"/>
        <v xml:space="preserve">ADQUIS. DE BYS-INSTITUCIONES EDUCATIVAS FORTALECIDAS-CONSTRUCCIÓN MEJORAMIENTO Y DOTACIÓN DE AMBIENTES EDUCATIVOS PARA LA IMPLEMENTACIÓN DE ESTRATEGIAS QUE CONTRIBUYAN A INCREMENTAR LA COBERTURA Y CALIDAD EN LOS NIVELES DE PREESCOLAR, BÁSICA Y MEDIA EN EL MARCO DE LA FORMACIÓN INTEGRAL EN COLOMBIA </v>
      </c>
      <c r="T44" s="244" t="str">
        <f t="shared" si="5"/>
        <v>ADQUIS. DE BYS - INSTITUCIONES EDUCATIVAS FORTALECIDAS - 2. SEGURIDAD HUMANA Y JUSTICIA SOCIAL / 2. FORTALECIMIENTO Y DESARROLLO DE INFRAESTRUCTURA SOCIAL</v>
      </c>
      <c r="U44" s="21" t="s">
        <v>91</v>
      </c>
      <c r="V44" s="21"/>
      <c r="W44" s="21" t="str">
        <f t="shared" si="6"/>
        <v xml:space="preserve">VEPBM- SUB DEACCESO - </v>
      </c>
      <c r="X44" s="51" t="str">
        <f t="shared" si="7"/>
        <v>2700</v>
      </c>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83"/>
      <c r="BG44" s="11"/>
      <c r="BH44" s="128" t="s">
        <v>124</v>
      </c>
      <c r="BI44" s="25" t="s">
        <v>167</v>
      </c>
      <c r="BJ44"/>
      <c r="BK44" s="21" t="s">
        <v>145</v>
      </c>
      <c r="BL44" s="21"/>
      <c r="BM44" s="67">
        <v>9</v>
      </c>
      <c r="BN44" s="21" t="s">
        <v>95</v>
      </c>
      <c r="BO44" s="21" t="s">
        <v>158</v>
      </c>
      <c r="BP44" s="21" t="s">
        <v>168</v>
      </c>
      <c r="BQ44" s="21" t="s">
        <v>98</v>
      </c>
      <c r="BR44" s="207">
        <v>5000000000</v>
      </c>
      <c r="BS44" s="206">
        <v>5000000000</v>
      </c>
      <c r="BT44" s="67"/>
      <c r="BU44" s="67"/>
      <c r="BV44" s="21" t="e">
        <f t="shared" si="4"/>
        <v>#N/A</v>
      </c>
      <c r="BW44" s="21" t="str">
        <f>+VLOOKUP(C44,Listas_desplega!$AI$21:$AJ$46,2,0)</f>
        <v>DCE</v>
      </c>
      <c r="BX44" s="47" t="str">
        <f>+VLOOKUP(E44,Listas_desplega!$J$2:$K$11,2,FALSE)</f>
        <v>Eje_E_7</v>
      </c>
      <c r="BY44" s="21" t="str">
        <f>+VLOOKUP(J44,desplegables!$AK$21:$AL$33,2,FALSE)</f>
        <v>C_2201_0700_25</v>
      </c>
      <c r="BZ44" s="21" t="str">
        <f>+VLOOKUP(D44,Listas_desplega!$AS$18:$AU$60,2,0)</f>
        <v xml:space="preserve">VEPBM- SUB DEACCESO - </v>
      </c>
      <c r="CA44" s="21" t="str">
        <f>+VLOOKUP(W44,Listas_desplega!$AT$18:$AV$60,3,0)</f>
        <v>2700</v>
      </c>
      <c r="CB44" s="21" t="str">
        <f>+VLOOKUP(F44,Listas_desplega!$J$15:$L$60,2,0)</f>
        <v>FORTALECIMIENTO INFRAESTRUCTURA PBM</v>
      </c>
      <c r="CC44" s="21" t="str">
        <f>+VLOOKUP(F44,Listas_desplega!$J$15:$L$60,2,0)&amp;V44</f>
        <v>FORTALECIMIENTO INFRAESTRUCTURA PBM</v>
      </c>
      <c r="CD44" s="21" t="str">
        <f>+VLOOKUP(CC44,Listas_desplega!$K$15:$L$60,2,0)</f>
        <v>23</v>
      </c>
      <c r="CE44" s="65" t="str">
        <f>+VLOOKUP(D44,Listas_desplega!$AS$18:$AU$60,2,0)&amp;V44</f>
        <v xml:space="preserve">VEPBM- SUB DEACCESO - </v>
      </c>
      <c r="CF44" s="21">
        <f>+VLOOKUP(D44,Listas_desplega!$AS$18:$AU$60,3,0)</f>
        <v>27</v>
      </c>
      <c r="CH44" s="130">
        <f t="shared" si="8"/>
        <v>0</v>
      </c>
    </row>
    <row r="45" spans="2:86" ht="18.75" customHeight="1" x14ac:dyDescent="0.25">
      <c r="B45" s="21" t="s">
        <v>81</v>
      </c>
      <c r="C45" s="21" t="s">
        <v>82</v>
      </c>
      <c r="D45" s="21" t="s">
        <v>83</v>
      </c>
      <c r="E45" s="21" t="s">
        <v>84</v>
      </c>
      <c r="F45" s="77" t="s">
        <v>85</v>
      </c>
      <c r="G45" s="21" t="s">
        <v>86</v>
      </c>
      <c r="H45" s="78" t="str">
        <f>+VLOOKUP(G45,desplegables!$AH$21:$AK$33,2,0)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5" s="79">
        <f>+VLOOKUP(G45,desplegables!$AH$21:$AK$33,3,0)</f>
        <v>202400000000081</v>
      </c>
      <c r="J45" s="51" t="str">
        <f>+VLOOKUP(G45,desplegables!$AH$21:$AK$33,4,0)</f>
        <v>C-2201-0700-25</v>
      </c>
      <c r="K45" s="109" t="s">
        <v>87</v>
      </c>
      <c r="L45" s="110" t="str">
        <f>+VLOOKUP(K45,desplegables!$BO$81:$BP$110,2,FALSE)</f>
        <v>201020</v>
      </c>
      <c r="M45" s="21" t="s">
        <v>161</v>
      </c>
      <c r="N45" s="51" t="e">
        <f>VLOOKUP(M45,desplegables!$BO$20:$BP$51,2,0)</f>
        <v>#N/A</v>
      </c>
      <c r="O45" s="21" t="s">
        <v>162</v>
      </c>
      <c r="P45" s="21" t="s">
        <v>90</v>
      </c>
      <c r="Q45" s="51" t="str">
        <f>+VLOOKUP(P45,desplegables!$B$3:$C$5,2,0)</f>
        <v>02</v>
      </c>
      <c r="R45" s="169" t="e">
        <f t="shared" si="2"/>
        <v>#N/A</v>
      </c>
      <c r="S45" s="126" t="str">
        <f t="shared" si="3"/>
        <v xml:space="preserve">ADQUIS. DE BYS-INSTITUCIONES EDUCATIVAS FORTALECIDAS-CONSTRUCCIÓN MEJORAMIENTO Y DOTACIÓN DE AMBIENTES EDUCATIVOS PARA LA IMPLEMENTACIÓN DE ESTRATEGIAS QUE CONTRIBUYAN A INCREMENTAR LA COBERTURA Y CALIDAD EN LOS NIVELES DE PREESCOLAR, BÁSICA Y MEDIA EN EL MARCO DE LA FORMACIÓN INTEGRAL EN COLOMBIA </v>
      </c>
      <c r="T45" s="244" t="str">
        <f t="shared" si="5"/>
        <v>ADQUIS. DE BYS - INSTITUCIONES EDUCATIVAS FORTALECIDAS - 2. SEGURIDAD HUMANA Y JUSTICIA SOCIAL / 2. FORTALECIMIENTO Y DESARROLLO DE INFRAESTRUCTURA SOCIAL</v>
      </c>
      <c r="U45" s="21" t="s">
        <v>91</v>
      </c>
      <c r="V45" s="21"/>
      <c r="W45" s="21" t="str">
        <f t="shared" si="6"/>
        <v xml:space="preserve">VEPBM- SUB DEACCESO - </v>
      </c>
      <c r="X45" s="51" t="str">
        <f t="shared" si="7"/>
        <v>2700</v>
      </c>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83"/>
      <c r="BG45" s="11"/>
      <c r="BH45" s="128" t="s">
        <v>124</v>
      </c>
      <c r="BI45" s="25" t="s">
        <v>169</v>
      </c>
      <c r="BJ45"/>
      <c r="BK45" s="21" t="s">
        <v>145</v>
      </c>
      <c r="BL45" s="21"/>
      <c r="BM45" s="67">
        <v>9</v>
      </c>
      <c r="BN45" s="21" t="s">
        <v>95</v>
      </c>
      <c r="BO45" s="21" t="s">
        <v>164</v>
      </c>
      <c r="BP45" s="21" t="s">
        <v>165</v>
      </c>
      <c r="BQ45" s="21" t="s">
        <v>98</v>
      </c>
      <c r="BR45" s="207">
        <v>85000000000</v>
      </c>
      <c r="BS45" s="206">
        <f>85000000000</f>
        <v>85000000000</v>
      </c>
      <c r="BT45" s="67"/>
      <c r="BU45" s="67"/>
      <c r="BV45" s="21" t="e">
        <f t="shared" si="4"/>
        <v>#N/A</v>
      </c>
      <c r="BW45" s="21" t="str">
        <f>+VLOOKUP(C45,Listas_desplega!$AI$21:$AJ$46,2,0)</f>
        <v>DCE</v>
      </c>
      <c r="BX45" s="47" t="str">
        <f>+VLOOKUP(E45,Listas_desplega!$J$2:$K$11,2,FALSE)</f>
        <v>Eje_E_7</v>
      </c>
      <c r="BY45" s="21" t="str">
        <f>+VLOOKUP(J45,desplegables!$AK$21:$AL$33,2,FALSE)</f>
        <v>C_2201_0700_25</v>
      </c>
      <c r="BZ45" s="21" t="str">
        <f>+VLOOKUP(D45,Listas_desplega!$AS$18:$AU$60,2,0)</f>
        <v xml:space="preserve">VEPBM- SUB DEACCESO - </v>
      </c>
      <c r="CA45" s="21" t="str">
        <f>+VLOOKUP(W45,Listas_desplega!$AT$18:$AV$60,3,0)</f>
        <v>2700</v>
      </c>
      <c r="CB45" s="21" t="str">
        <f>+VLOOKUP(F45,Listas_desplega!$J$15:$L$60,2,0)</f>
        <v>FORTALECIMIENTO INFRAESTRUCTURA PBM</v>
      </c>
      <c r="CC45" s="21" t="str">
        <f>+VLOOKUP(F45,Listas_desplega!$J$15:$L$60,2,0)&amp;V45</f>
        <v>FORTALECIMIENTO INFRAESTRUCTURA PBM</v>
      </c>
      <c r="CD45" s="21" t="str">
        <f>+VLOOKUP(CC45,Listas_desplega!$K$15:$L$60,2,0)</f>
        <v>23</v>
      </c>
      <c r="CE45" s="65" t="str">
        <f>+VLOOKUP(D45,Listas_desplega!$AS$18:$AU$60,2,0)&amp;V45</f>
        <v xml:space="preserve">VEPBM- SUB DEACCESO - </v>
      </c>
      <c r="CF45" s="21">
        <f>+VLOOKUP(D45,Listas_desplega!$AS$18:$AU$60,3,0)</f>
        <v>27</v>
      </c>
      <c r="CH45" s="130">
        <f t="shared" si="8"/>
        <v>0</v>
      </c>
    </row>
    <row r="46" spans="2:86" ht="18.75" customHeight="1" x14ac:dyDescent="0.25">
      <c r="B46" s="21" t="s">
        <v>81</v>
      </c>
      <c r="C46" s="21" t="s">
        <v>82</v>
      </c>
      <c r="D46" s="21" t="s">
        <v>83</v>
      </c>
      <c r="E46" s="21" t="s">
        <v>84</v>
      </c>
      <c r="F46" s="77" t="s">
        <v>85</v>
      </c>
      <c r="G46" s="21" t="s">
        <v>86</v>
      </c>
      <c r="H46" s="78" t="str">
        <f>+VLOOKUP(G46,desplegables!$AH$21:$AK$33,2,0)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6" s="79">
        <f>+VLOOKUP(G46,desplegables!$AH$21:$AK$33,3,0)</f>
        <v>202400000000081</v>
      </c>
      <c r="J46" s="51" t="str">
        <f>+VLOOKUP(G46,desplegables!$AH$21:$AK$33,4,0)</f>
        <v>C-2201-0700-25</v>
      </c>
      <c r="K46" s="109" t="s">
        <v>87</v>
      </c>
      <c r="L46" s="110" t="str">
        <f>+VLOOKUP(K46,desplegables!$BO$81:$BP$110,2,FALSE)</f>
        <v>201020</v>
      </c>
      <c r="M46" s="21" t="s">
        <v>170</v>
      </c>
      <c r="N46" s="51" t="e">
        <f>VLOOKUP(M46,desplegables!$BO$20:$BP$51,2,0)</f>
        <v>#N/A</v>
      </c>
      <c r="O46" s="21" t="s">
        <v>171</v>
      </c>
      <c r="P46" s="21" t="s">
        <v>90</v>
      </c>
      <c r="Q46" s="51" t="str">
        <f>+VLOOKUP(P46,desplegables!$B$3:$C$5,2,0)</f>
        <v>02</v>
      </c>
      <c r="R46" s="169" t="e">
        <f t="shared" si="2"/>
        <v>#N/A</v>
      </c>
      <c r="S46" s="126" t="str">
        <f t="shared" si="3"/>
        <v xml:space="preserve">ADQUIS. DE BYS-SERVICIOS DE INFORMACIÓN EN MATERIA EDUCATIVA-CONSTRUCCIÓN MEJORAMIENTO Y DOTACIÓN DE AMBIENTES EDUCATIVOS PARA LA IMPLEMENTACIÓN DE ESTRATEGIAS QUE CONTRIBUYAN A INCREMENTAR LA COBERTURA Y CALIDAD EN LOS NIVELES DE PREESCOLAR, BÁSICA Y MEDIA EN EL MARCO DE LA FORMACIÓN INTEGRAL EN COLOMBIA </v>
      </c>
      <c r="T46" s="244" t="str">
        <f t="shared" si="5"/>
        <v>ADQUIS. DE BYS - SERVICIOS DE INFORMACIÓN EN MATERIA EDUCATIVA - 2. SEGURIDAD HUMANA Y JUSTICIA SOCIAL / 2. FORTALECIMIENTO Y DESARROLLO DE INFRAESTRUCTURA SOCIAL</v>
      </c>
      <c r="U46" s="21" t="s">
        <v>91</v>
      </c>
      <c r="V46" s="21"/>
      <c r="W46" s="21" t="str">
        <f t="shared" si="6"/>
        <v xml:space="preserve">VEPBM- SUB DEACCESO - </v>
      </c>
      <c r="X46" s="51" t="str">
        <f t="shared" si="7"/>
        <v>2700</v>
      </c>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83"/>
      <c r="BG46" s="11"/>
      <c r="BH46" s="128" t="s">
        <v>124</v>
      </c>
      <c r="BI46" s="25" t="s">
        <v>172</v>
      </c>
      <c r="BJ46"/>
      <c r="BK46" s="21" t="s">
        <v>145</v>
      </c>
      <c r="BL46" s="21"/>
      <c r="BM46" s="67">
        <v>9</v>
      </c>
      <c r="BN46" s="21" t="s">
        <v>95</v>
      </c>
      <c r="BO46" s="21" t="s">
        <v>152</v>
      </c>
      <c r="BP46" s="21" t="s">
        <v>153</v>
      </c>
      <c r="BQ46" s="21" t="s">
        <v>98</v>
      </c>
      <c r="BR46" s="207">
        <v>600000000</v>
      </c>
      <c r="BS46" s="206">
        <v>600000000</v>
      </c>
      <c r="BT46" s="67"/>
      <c r="BU46" s="67"/>
      <c r="BV46" s="21" t="e">
        <f t="shared" si="4"/>
        <v>#N/A</v>
      </c>
      <c r="BW46" s="21" t="str">
        <f>+VLOOKUP(C46,Listas_desplega!$AI$21:$AJ$46,2,0)</f>
        <v>DCE</v>
      </c>
      <c r="BX46" s="47" t="str">
        <f>+VLOOKUP(E46,Listas_desplega!$J$2:$K$11,2,FALSE)</f>
        <v>Eje_E_7</v>
      </c>
      <c r="BY46" s="21" t="str">
        <f>+VLOOKUP(J46,desplegables!$AK$21:$AL$33,2,FALSE)</f>
        <v>C_2201_0700_25</v>
      </c>
      <c r="BZ46" s="21" t="str">
        <f>+VLOOKUP(D46,Listas_desplega!$AS$18:$AU$60,2,0)</f>
        <v xml:space="preserve">VEPBM- SUB DEACCESO - </v>
      </c>
      <c r="CA46" s="21" t="str">
        <f>+VLOOKUP(W46,Listas_desplega!$AT$18:$AV$60,3,0)</f>
        <v>2700</v>
      </c>
      <c r="CB46" s="21" t="str">
        <f>+VLOOKUP(F46,Listas_desplega!$J$15:$L$60,2,0)</f>
        <v>FORTALECIMIENTO INFRAESTRUCTURA PBM</v>
      </c>
      <c r="CC46" s="21" t="str">
        <f>+VLOOKUP(F46,Listas_desplega!$J$15:$L$60,2,0)&amp;V46</f>
        <v>FORTALECIMIENTO INFRAESTRUCTURA PBM</v>
      </c>
      <c r="CD46" s="21" t="str">
        <f>+VLOOKUP(CC46,Listas_desplega!$K$15:$L$60,2,0)</f>
        <v>23</v>
      </c>
      <c r="CE46" s="65" t="str">
        <f>+VLOOKUP(D46,Listas_desplega!$AS$18:$AU$60,2,0)&amp;V46</f>
        <v xml:space="preserve">VEPBM- SUB DEACCESO - </v>
      </c>
      <c r="CF46" s="21">
        <f>+VLOOKUP(D46,Listas_desplega!$AS$18:$AU$60,3,0)</f>
        <v>27</v>
      </c>
      <c r="CH46" s="130">
        <f t="shared" si="8"/>
        <v>0</v>
      </c>
    </row>
    <row r="47" spans="2:86" ht="18.75" customHeight="1" x14ac:dyDescent="0.25">
      <c r="B47" s="21" t="s">
        <v>173</v>
      </c>
      <c r="C47" s="21" t="s">
        <v>174</v>
      </c>
      <c r="D47" s="21" t="s">
        <v>175</v>
      </c>
      <c r="E47" s="21" t="s">
        <v>84</v>
      </c>
      <c r="F47" s="77" t="s">
        <v>85</v>
      </c>
      <c r="G47" s="21" t="s">
        <v>86</v>
      </c>
      <c r="H47" s="78" t="str">
        <f>+VLOOKUP(G47,desplegables!$AH$21:$AK$33,2,0)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7" s="79">
        <f>+VLOOKUP(G47,desplegables!$AH$21:$AK$33,3,0)</f>
        <v>202400000000081</v>
      </c>
      <c r="J47" s="51" t="str">
        <f>+VLOOKUP(G47,desplegables!$AH$21:$AK$33,4,0)</f>
        <v>C-2201-0700-25</v>
      </c>
      <c r="K47" s="109" t="s">
        <v>87</v>
      </c>
      <c r="L47" s="110" t="str">
        <f>+VLOOKUP(K47,desplegables!$BO$81:$BP$110,2,FALSE)</f>
        <v>201020</v>
      </c>
      <c r="M47" s="21" t="s">
        <v>88</v>
      </c>
      <c r="N47" s="51" t="e">
        <f>VLOOKUP(M47,desplegables!$BO$20:$BP$51,2,0)</f>
        <v>#N/A</v>
      </c>
      <c r="O47" s="21" t="s">
        <v>176</v>
      </c>
      <c r="P47" s="21" t="s">
        <v>90</v>
      </c>
      <c r="Q47" s="51" t="str">
        <f>+VLOOKUP(P47,desplegables!$B$3:$C$5,2,0)</f>
        <v>02</v>
      </c>
      <c r="R47" s="169" t="e">
        <f t="shared" si="2"/>
        <v>#N/A</v>
      </c>
      <c r="S47"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47" s="244" t="str">
        <f t="shared" si="5"/>
        <v>ADQUIS. DE BYS - SERVICIO DE ASISTENCIA TÉCNICA EN EDUCACIÓN INICIAL, PREESCOLAR, BÁSICA Y MEDIA - 2. SEGURIDAD HUMANA Y JUSTICIA SOCIAL / 2. FORTALECIMIENTO Y DESARROLLO DE INFRAESTRUCTURA SOCIAL</v>
      </c>
      <c r="U47" s="21" t="s">
        <v>91</v>
      </c>
      <c r="V47" s="21"/>
      <c r="W47" s="21" t="str">
        <f t="shared" si="6"/>
        <v xml:space="preserve">SG -  SUB  FINANCIERA - </v>
      </c>
      <c r="X47" s="51" t="str">
        <f t="shared" si="7"/>
        <v>4300</v>
      </c>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83"/>
      <c r="BG47" s="21">
        <v>80111620</v>
      </c>
      <c r="BH47" s="128" t="s">
        <v>92</v>
      </c>
      <c r="BI47" s="25" t="s">
        <v>177</v>
      </c>
      <c r="BJ47"/>
      <c r="BK47" s="21" t="s">
        <v>178</v>
      </c>
      <c r="BL47" s="21"/>
      <c r="BM47" s="67">
        <v>12</v>
      </c>
      <c r="BN47" s="21" t="s">
        <v>95</v>
      </c>
      <c r="BO47" s="21" t="s">
        <v>96</v>
      </c>
      <c r="BP47" s="21" t="s">
        <v>97</v>
      </c>
      <c r="BQ47" s="21" t="s">
        <v>98</v>
      </c>
      <c r="BR47" s="207">
        <v>218888000</v>
      </c>
      <c r="BS47" s="206">
        <v>218888000</v>
      </c>
      <c r="BT47" s="67"/>
      <c r="BU47" s="67"/>
      <c r="BV47" s="21" t="e">
        <f t="shared" si="4"/>
        <v>#N/A</v>
      </c>
      <c r="BW47" s="21" t="str">
        <f>+VLOOKUP(C47,Listas_desplega!$AI$21:$AJ$46,2,0)</f>
        <v>SG</v>
      </c>
      <c r="BX47" s="47" t="str">
        <f>+VLOOKUP(E47,Listas_desplega!$J$2:$K$11,2,FALSE)</f>
        <v>Eje_E_7</v>
      </c>
      <c r="BY47" s="21" t="str">
        <f>+VLOOKUP(J47,desplegables!$AK$21:$AL$33,2,FALSE)</f>
        <v>C_2201_0700_25</v>
      </c>
      <c r="BZ47" s="21" t="str">
        <f>+VLOOKUP(D47,Listas_desplega!$AS$18:$AU$60,2,0)</f>
        <v xml:space="preserve">SG -  SUB  FINANCIERA - </v>
      </c>
      <c r="CA47" s="21" t="str">
        <f>+VLOOKUP(W47,Listas_desplega!$AT$18:$AV$60,3,0)</f>
        <v>4300</v>
      </c>
      <c r="CB47" s="21" t="str">
        <f>+VLOOKUP(F47,Listas_desplega!$J$15:$L$60,2,0)</f>
        <v>FORTALECIMIENTO INFRAESTRUCTURA PBM</v>
      </c>
      <c r="CC47" s="21" t="str">
        <f>+VLOOKUP(F47,Listas_desplega!$J$15:$L$60,2,0)&amp;V47</f>
        <v>FORTALECIMIENTO INFRAESTRUCTURA PBM</v>
      </c>
      <c r="CD47" s="21" t="str">
        <f>+VLOOKUP(CC47,Listas_desplega!$K$15:$L$60,2,0)</f>
        <v>23</v>
      </c>
      <c r="CE47" s="65" t="str">
        <f>+VLOOKUP(D47,Listas_desplega!$AS$18:$AU$60,2,0)&amp;V47</f>
        <v xml:space="preserve">SG -  SUB  FINANCIERA - </v>
      </c>
      <c r="CF47" s="21">
        <f>+VLOOKUP(D47,Listas_desplega!$AS$18:$AU$60,3,0)</f>
        <v>43</v>
      </c>
      <c r="CH47" s="130">
        <f t="shared" si="8"/>
        <v>0</v>
      </c>
    </row>
    <row r="48" spans="2:86" ht="18.75" customHeight="1" x14ac:dyDescent="0.25">
      <c r="B48" s="21" t="s">
        <v>173</v>
      </c>
      <c r="C48" s="21" t="s">
        <v>174</v>
      </c>
      <c r="D48" s="21" t="s">
        <v>175</v>
      </c>
      <c r="E48" s="21" t="s">
        <v>84</v>
      </c>
      <c r="F48" s="77" t="s">
        <v>85</v>
      </c>
      <c r="G48" s="21" t="s">
        <v>86</v>
      </c>
      <c r="H48" s="78" t="str">
        <f>+VLOOKUP(G48,desplegables!$AH$21:$AK$33,2,0)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8" s="79">
        <f>+VLOOKUP(G48,desplegables!$AH$21:$AK$33,3,0)</f>
        <v>202400000000081</v>
      </c>
      <c r="J48" s="51" t="str">
        <f>+VLOOKUP(G48,desplegables!$AH$21:$AK$33,4,0)</f>
        <v>C-2201-0700-25</v>
      </c>
      <c r="K48" s="109" t="s">
        <v>87</v>
      </c>
      <c r="L48" s="110" t="str">
        <f>+VLOOKUP(K48,desplegables!$BO$81:$BP$110,2,FALSE)</f>
        <v>201020</v>
      </c>
      <c r="M48" s="21" t="s">
        <v>88</v>
      </c>
      <c r="N48" s="51" t="e">
        <f>VLOOKUP(M48,desplegables!$BO$20:$BP$51,2,0)</f>
        <v>#N/A</v>
      </c>
      <c r="O48" s="21" t="s">
        <v>176</v>
      </c>
      <c r="P48" s="21" t="s">
        <v>90</v>
      </c>
      <c r="Q48" s="51" t="str">
        <f>+VLOOKUP(P48,desplegables!$B$3:$C$5,2,0)</f>
        <v>02</v>
      </c>
      <c r="R48" s="169" t="e">
        <f t="shared" si="2"/>
        <v>#N/A</v>
      </c>
      <c r="S48"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48" s="244" t="str">
        <f t="shared" si="5"/>
        <v>ADQUIS. DE BYS - SERVICIO DE ASISTENCIA TÉCNICA EN EDUCACIÓN INICIAL, PREESCOLAR, BÁSICA Y MEDIA - 2. SEGURIDAD HUMANA Y JUSTICIA SOCIAL / 2. FORTALECIMIENTO Y DESARROLLO DE INFRAESTRUCTURA SOCIAL</v>
      </c>
      <c r="U48" s="21" t="s">
        <v>91</v>
      </c>
      <c r="V48" s="21"/>
      <c r="W48" s="21" t="str">
        <f t="shared" si="6"/>
        <v xml:space="preserve">SG -  SUB  FINANCIERA - </v>
      </c>
      <c r="X48" s="51" t="str">
        <f t="shared" si="7"/>
        <v>4300</v>
      </c>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83"/>
      <c r="BG48" s="21">
        <v>80111620</v>
      </c>
      <c r="BH48" s="128" t="s">
        <v>92</v>
      </c>
      <c r="BI48" s="87" t="s">
        <v>179</v>
      </c>
      <c r="BJ48"/>
      <c r="BK48" s="21" t="s">
        <v>94</v>
      </c>
      <c r="BL48" s="21"/>
      <c r="BM48" s="132">
        <v>7.5</v>
      </c>
      <c r="BN48" s="21" t="s">
        <v>95</v>
      </c>
      <c r="BO48" s="21" t="s">
        <v>96</v>
      </c>
      <c r="BP48" s="21" t="s">
        <v>97</v>
      </c>
      <c r="BQ48" s="21" t="s">
        <v>98</v>
      </c>
      <c r="BR48" s="207">
        <v>41250000</v>
      </c>
      <c r="BS48" s="206">
        <v>41250000</v>
      </c>
      <c r="BT48" s="67"/>
      <c r="BU48" s="67"/>
      <c r="BV48" s="21" t="e">
        <f t="shared" si="4"/>
        <v>#N/A</v>
      </c>
      <c r="BW48" s="21" t="str">
        <f>+VLOOKUP(C48,Listas_desplega!$AI$21:$AJ$46,2,0)</f>
        <v>SG</v>
      </c>
      <c r="BX48" s="47" t="str">
        <f>+VLOOKUP(E48,Listas_desplega!$J$2:$K$11,2,FALSE)</f>
        <v>Eje_E_7</v>
      </c>
      <c r="BY48" s="21" t="str">
        <f>+VLOOKUP(J48,desplegables!$AK$21:$AL$33,2,FALSE)</f>
        <v>C_2201_0700_25</v>
      </c>
      <c r="BZ48" s="21" t="str">
        <f>+VLOOKUP(D48,Listas_desplega!$AS$18:$AU$60,2,0)</f>
        <v xml:space="preserve">SG -  SUB  FINANCIERA - </v>
      </c>
      <c r="CA48" s="21" t="str">
        <f>+VLOOKUP(W48,Listas_desplega!$AT$18:$AV$60,3,0)</f>
        <v>4300</v>
      </c>
      <c r="CB48" s="21" t="str">
        <f>+VLOOKUP(F48,Listas_desplega!$J$15:$L$60,2,0)</f>
        <v>FORTALECIMIENTO INFRAESTRUCTURA PBM</v>
      </c>
      <c r="CC48" s="21" t="str">
        <f>+VLOOKUP(F48,Listas_desplega!$J$15:$L$60,2,0)&amp;V48</f>
        <v>FORTALECIMIENTO INFRAESTRUCTURA PBM</v>
      </c>
      <c r="CD48" s="21" t="str">
        <f>+VLOOKUP(CC48,Listas_desplega!$K$15:$L$60,2,0)</f>
        <v>23</v>
      </c>
      <c r="CE48" s="65" t="str">
        <f>+VLOOKUP(D48,Listas_desplega!$AS$18:$AU$60,2,0)&amp;V48</f>
        <v xml:space="preserve">SG -  SUB  FINANCIERA - </v>
      </c>
      <c r="CF48" s="21">
        <f>+VLOOKUP(D48,Listas_desplega!$AS$18:$AU$60,3,0)</f>
        <v>43</v>
      </c>
      <c r="CH48" s="130">
        <f t="shared" si="8"/>
        <v>0</v>
      </c>
    </row>
    <row r="49" spans="2:86" ht="18.75" customHeight="1" x14ac:dyDescent="0.25">
      <c r="B49" s="21" t="s">
        <v>173</v>
      </c>
      <c r="C49" s="21" t="s">
        <v>174</v>
      </c>
      <c r="D49" s="21" t="s">
        <v>175</v>
      </c>
      <c r="E49" s="21" t="s">
        <v>84</v>
      </c>
      <c r="F49" s="77" t="s">
        <v>85</v>
      </c>
      <c r="G49" s="21" t="s">
        <v>86</v>
      </c>
      <c r="H49" s="78" t="str">
        <f>+VLOOKUP(G49,desplegables!$AH$21:$AK$33,2,0)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49" s="79">
        <f>+VLOOKUP(G49,desplegables!$AH$21:$AK$33,3,0)</f>
        <v>202400000000081</v>
      </c>
      <c r="J49" s="51" t="str">
        <f>+VLOOKUP(G49,desplegables!$AH$21:$AK$33,4,0)</f>
        <v>C-2201-0700-25</v>
      </c>
      <c r="K49" s="109" t="s">
        <v>87</v>
      </c>
      <c r="L49" s="110" t="str">
        <f>+VLOOKUP(K49,desplegables!$BO$81:$BP$110,2,FALSE)</f>
        <v>201020</v>
      </c>
      <c r="M49" s="21" t="s">
        <v>88</v>
      </c>
      <c r="N49" s="51" t="e">
        <f>VLOOKUP(M49,desplegables!$BO$20:$BP$51,2,0)</f>
        <v>#N/A</v>
      </c>
      <c r="O49" s="21" t="s">
        <v>176</v>
      </c>
      <c r="P49" s="21" t="s">
        <v>90</v>
      </c>
      <c r="Q49" s="51" t="str">
        <f>+VLOOKUP(P49,desplegables!$B$3:$C$5,2,0)</f>
        <v>02</v>
      </c>
      <c r="R49" s="169" t="e">
        <f t="shared" si="2"/>
        <v>#N/A</v>
      </c>
      <c r="S49"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49" s="244" t="str">
        <f t="shared" si="5"/>
        <v>ADQUIS. DE BYS - SERVICIO DE ASISTENCIA TÉCNICA EN EDUCACIÓN INICIAL, PREESCOLAR, BÁSICA Y MEDIA - 2. SEGURIDAD HUMANA Y JUSTICIA SOCIAL / 2. FORTALECIMIENTO Y DESARROLLO DE INFRAESTRUCTURA SOCIAL</v>
      </c>
      <c r="U49" s="21" t="s">
        <v>91</v>
      </c>
      <c r="V49" s="21"/>
      <c r="W49" s="21" t="str">
        <f t="shared" si="6"/>
        <v xml:space="preserve">SG -  SUB  FINANCIERA - </v>
      </c>
      <c r="X49" s="51" t="str">
        <f t="shared" si="7"/>
        <v>4300</v>
      </c>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83"/>
      <c r="BG49" s="21">
        <v>80111620</v>
      </c>
      <c r="BH49" s="128" t="s">
        <v>92</v>
      </c>
      <c r="BI49" s="87" t="s">
        <v>179</v>
      </c>
      <c r="BJ49"/>
      <c r="BK49" s="21"/>
      <c r="BL49" s="21"/>
      <c r="BM49" s="132">
        <v>7.5</v>
      </c>
      <c r="BN49" s="21" t="s">
        <v>95</v>
      </c>
      <c r="BO49" s="21" t="s">
        <v>96</v>
      </c>
      <c r="BP49" s="21" t="s">
        <v>97</v>
      </c>
      <c r="BQ49" s="21" t="s">
        <v>98</v>
      </c>
      <c r="BR49" s="207">
        <v>41250000</v>
      </c>
      <c r="BS49" s="206">
        <v>41250000</v>
      </c>
      <c r="BT49" s="67"/>
      <c r="BU49" s="67"/>
      <c r="BV49" s="21" t="e">
        <f t="shared" si="4"/>
        <v>#N/A</v>
      </c>
      <c r="BW49" s="21" t="str">
        <f>+VLOOKUP(C49,Listas_desplega!$AI$21:$AJ$46,2,0)</f>
        <v>SG</v>
      </c>
      <c r="BX49" s="47" t="str">
        <f>+VLOOKUP(E49,Listas_desplega!$J$2:$K$11,2,FALSE)</f>
        <v>Eje_E_7</v>
      </c>
      <c r="BY49" s="21" t="str">
        <f>+VLOOKUP(J49,desplegables!$AK$21:$AL$33,2,FALSE)</f>
        <v>C_2201_0700_25</v>
      </c>
      <c r="BZ49" s="21" t="str">
        <f>+VLOOKUP(D49,Listas_desplega!$AS$18:$AU$60,2,0)</f>
        <v xml:space="preserve">SG -  SUB  FINANCIERA - </v>
      </c>
      <c r="CA49" s="21" t="str">
        <f>+VLOOKUP(W49,Listas_desplega!$AT$18:$AV$60,3,0)</f>
        <v>4300</v>
      </c>
      <c r="CB49" s="21" t="str">
        <f>+VLOOKUP(F49,Listas_desplega!$J$15:$L$60,2,0)</f>
        <v>FORTALECIMIENTO INFRAESTRUCTURA PBM</v>
      </c>
      <c r="CC49" s="21" t="str">
        <f>+VLOOKUP(F49,Listas_desplega!$J$15:$L$60,2,0)&amp;V49</f>
        <v>FORTALECIMIENTO INFRAESTRUCTURA PBM</v>
      </c>
      <c r="CD49" s="21" t="str">
        <f>+VLOOKUP(CC49,Listas_desplega!$K$15:$L$60,2,0)</f>
        <v>23</v>
      </c>
      <c r="CE49" s="65" t="str">
        <f>+VLOOKUP(D49,Listas_desplega!$AS$18:$AU$60,2,0)&amp;V49</f>
        <v xml:space="preserve">SG -  SUB  FINANCIERA - </v>
      </c>
      <c r="CF49" s="21">
        <f>+VLOOKUP(D49,Listas_desplega!$AS$18:$AU$60,3,0)</f>
        <v>43</v>
      </c>
      <c r="CH49" s="130">
        <f t="shared" si="8"/>
        <v>0</v>
      </c>
    </row>
    <row r="50" spans="2:86" ht="18.75" customHeight="1" x14ac:dyDescent="0.25">
      <c r="B50" s="21" t="s">
        <v>173</v>
      </c>
      <c r="C50" s="21" t="s">
        <v>174</v>
      </c>
      <c r="D50" s="21" t="s">
        <v>175</v>
      </c>
      <c r="E50" s="21" t="s">
        <v>84</v>
      </c>
      <c r="F50" s="77" t="s">
        <v>85</v>
      </c>
      <c r="G50" s="21" t="s">
        <v>86</v>
      </c>
      <c r="H50" s="78" t="str">
        <f>+VLOOKUP(G50,desplegables!$AH$21:$AK$33,2,0)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0" s="79">
        <f>+VLOOKUP(G50,desplegables!$AH$21:$AK$33,3,0)</f>
        <v>202400000000081</v>
      </c>
      <c r="J50" s="51" t="str">
        <f>+VLOOKUP(G50,desplegables!$AH$21:$AK$33,4,0)</f>
        <v>C-2201-0700-25</v>
      </c>
      <c r="K50" s="109" t="s">
        <v>87</v>
      </c>
      <c r="L50" s="110" t="str">
        <f>+VLOOKUP(K50,desplegables!$BO$81:$BP$110,2,FALSE)</f>
        <v>201020</v>
      </c>
      <c r="M50" s="21" t="s">
        <v>88</v>
      </c>
      <c r="N50" s="51" t="e">
        <f>VLOOKUP(M50,desplegables!$BO$20:$BP$51,2,0)</f>
        <v>#N/A</v>
      </c>
      <c r="O50" s="21" t="s">
        <v>176</v>
      </c>
      <c r="P50" s="21" t="s">
        <v>90</v>
      </c>
      <c r="Q50" s="51" t="str">
        <f>+VLOOKUP(P50,desplegables!$B$3:$C$5,2,0)</f>
        <v>02</v>
      </c>
      <c r="R50" s="169" t="e">
        <f t="shared" si="2"/>
        <v>#N/A</v>
      </c>
      <c r="S50"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0" s="244" t="str">
        <f t="shared" si="5"/>
        <v>ADQUIS. DE BYS - SERVICIO DE ASISTENCIA TÉCNICA EN EDUCACIÓN INICIAL, PREESCOLAR, BÁSICA Y MEDIA - 2. SEGURIDAD HUMANA Y JUSTICIA SOCIAL / 2. FORTALECIMIENTO Y DESARROLLO DE INFRAESTRUCTURA SOCIAL</v>
      </c>
      <c r="U50" s="21" t="s">
        <v>91</v>
      </c>
      <c r="V50" s="21"/>
      <c r="W50" s="21" t="str">
        <f t="shared" si="6"/>
        <v xml:space="preserve">SG -  SUB  FINANCIERA - </v>
      </c>
      <c r="X50" s="51" t="str">
        <f t="shared" si="7"/>
        <v>4300</v>
      </c>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83"/>
      <c r="BG50" s="21">
        <v>80111620</v>
      </c>
      <c r="BH50" s="128" t="s">
        <v>92</v>
      </c>
      <c r="BI50" s="87" t="s">
        <v>179</v>
      </c>
      <c r="BJ50"/>
      <c r="BK50" s="21"/>
      <c r="BL50" s="21"/>
      <c r="BM50" s="132">
        <v>7.5</v>
      </c>
      <c r="BN50" s="21" t="s">
        <v>95</v>
      </c>
      <c r="BO50" s="21" t="s">
        <v>96</v>
      </c>
      <c r="BP50" s="21" t="s">
        <v>97</v>
      </c>
      <c r="BQ50" s="21" t="s">
        <v>98</v>
      </c>
      <c r="BR50" s="207">
        <v>41250000</v>
      </c>
      <c r="BS50" s="206">
        <v>41250000</v>
      </c>
      <c r="BT50" s="67"/>
      <c r="BU50" s="67"/>
      <c r="BV50" s="21" t="e">
        <f t="shared" si="4"/>
        <v>#N/A</v>
      </c>
      <c r="BW50" s="21" t="str">
        <f>+VLOOKUP(C50,Listas_desplega!$AI$21:$AJ$46,2,0)</f>
        <v>SG</v>
      </c>
      <c r="BX50" s="47" t="str">
        <f>+VLOOKUP(E50,Listas_desplega!$J$2:$K$11,2,FALSE)</f>
        <v>Eje_E_7</v>
      </c>
      <c r="BY50" s="21" t="str">
        <f>+VLOOKUP(J50,desplegables!$AK$21:$AL$33,2,FALSE)</f>
        <v>C_2201_0700_25</v>
      </c>
      <c r="BZ50" s="21" t="str">
        <f>+VLOOKUP(D50,Listas_desplega!$AS$18:$AU$60,2,0)</f>
        <v xml:space="preserve">SG -  SUB  FINANCIERA - </v>
      </c>
      <c r="CA50" s="21" t="str">
        <f>+VLOOKUP(W50,Listas_desplega!$AT$18:$AV$60,3,0)</f>
        <v>4300</v>
      </c>
      <c r="CB50" s="21" t="str">
        <f>+VLOOKUP(F50,Listas_desplega!$J$15:$L$60,2,0)</f>
        <v>FORTALECIMIENTO INFRAESTRUCTURA PBM</v>
      </c>
      <c r="CC50" s="21" t="str">
        <f>+VLOOKUP(F50,Listas_desplega!$J$15:$L$60,2,0)&amp;V50</f>
        <v>FORTALECIMIENTO INFRAESTRUCTURA PBM</v>
      </c>
      <c r="CD50" s="21" t="str">
        <f>+VLOOKUP(CC50,Listas_desplega!$K$15:$L$60,2,0)</f>
        <v>23</v>
      </c>
      <c r="CE50" s="65" t="str">
        <f>+VLOOKUP(D50,Listas_desplega!$AS$18:$AU$60,2,0)&amp;V50</f>
        <v xml:space="preserve">SG -  SUB  FINANCIERA - </v>
      </c>
      <c r="CF50" s="21">
        <f>+VLOOKUP(D50,Listas_desplega!$AS$18:$AU$60,3,0)</f>
        <v>43</v>
      </c>
      <c r="CH50" s="130">
        <f t="shared" si="8"/>
        <v>0</v>
      </c>
    </row>
    <row r="51" spans="2:86" ht="18.75" customHeight="1" x14ac:dyDescent="0.25">
      <c r="B51" s="21" t="s">
        <v>173</v>
      </c>
      <c r="C51" s="21" t="s">
        <v>174</v>
      </c>
      <c r="D51" s="21" t="s">
        <v>175</v>
      </c>
      <c r="E51" s="21" t="s">
        <v>84</v>
      </c>
      <c r="F51" s="77" t="s">
        <v>85</v>
      </c>
      <c r="G51" s="21" t="s">
        <v>86</v>
      </c>
      <c r="H51" s="78" t="str">
        <f>+VLOOKUP(G51,desplegables!$AH$21:$AK$33,2,0)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1" s="79">
        <f>+VLOOKUP(G51,desplegables!$AH$21:$AK$33,3,0)</f>
        <v>202400000000081</v>
      </c>
      <c r="J51" s="51" t="str">
        <f>+VLOOKUP(G51,desplegables!$AH$21:$AK$33,4,0)</f>
        <v>C-2201-0700-25</v>
      </c>
      <c r="K51" s="109" t="s">
        <v>87</v>
      </c>
      <c r="L51" s="110" t="str">
        <f>+VLOOKUP(K51,desplegables!$BO$81:$BP$110,2,FALSE)</f>
        <v>201020</v>
      </c>
      <c r="M51" s="21" t="s">
        <v>88</v>
      </c>
      <c r="N51" s="51" t="e">
        <f>VLOOKUP(M51,desplegables!$BO$20:$BP$51,2,0)</f>
        <v>#N/A</v>
      </c>
      <c r="O51" s="21" t="s">
        <v>176</v>
      </c>
      <c r="P51" s="21" t="s">
        <v>90</v>
      </c>
      <c r="Q51" s="51" t="str">
        <f>+VLOOKUP(P51,desplegables!$B$3:$C$5,2,0)</f>
        <v>02</v>
      </c>
      <c r="R51" s="169" t="e">
        <f t="shared" si="2"/>
        <v>#N/A</v>
      </c>
      <c r="S51"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1" s="244" t="str">
        <f t="shared" si="5"/>
        <v>ADQUIS. DE BYS - SERVICIO DE ASISTENCIA TÉCNICA EN EDUCACIÓN INICIAL, PREESCOLAR, BÁSICA Y MEDIA - 2. SEGURIDAD HUMANA Y JUSTICIA SOCIAL / 2. FORTALECIMIENTO Y DESARROLLO DE INFRAESTRUCTURA SOCIAL</v>
      </c>
      <c r="U51" s="21" t="s">
        <v>91</v>
      </c>
      <c r="V51" s="21"/>
      <c r="W51" s="21" t="str">
        <f t="shared" si="6"/>
        <v xml:space="preserve">SG -  SUB  FINANCIERA - </v>
      </c>
      <c r="X51" s="51" t="str">
        <f t="shared" si="7"/>
        <v>4300</v>
      </c>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83"/>
      <c r="BG51" s="21">
        <v>80111620</v>
      </c>
      <c r="BH51" s="128" t="s">
        <v>92</v>
      </c>
      <c r="BI51" s="87" t="s">
        <v>180</v>
      </c>
      <c r="BJ51"/>
      <c r="BK51" s="21"/>
      <c r="BL51" s="21"/>
      <c r="BM51" s="132">
        <v>7.5</v>
      </c>
      <c r="BN51" s="21" t="s">
        <v>95</v>
      </c>
      <c r="BO51" s="21" t="s">
        <v>96</v>
      </c>
      <c r="BP51" s="21" t="s">
        <v>97</v>
      </c>
      <c r="BQ51" s="21" t="s">
        <v>98</v>
      </c>
      <c r="BR51" s="207">
        <v>53700000</v>
      </c>
      <c r="BS51" s="206">
        <v>53700000</v>
      </c>
      <c r="BT51" s="67"/>
      <c r="BU51" s="67"/>
      <c r="BV51" s="21" t="e">
        <f t="shared" si="4"/>
        <v>#N/A</v>
      </c>
      <c r="BW51" s="21" t="str">
        <f>+VLOOKUP(C51,Listas_desplega!$AI$21:$AJ$46,2,0)</f>
        <v>SG</v>
      </c>
      <c r="BX51" s="47" t="str">
        <f>+VLOOKUP(E51,Listas_desplega!$J$2:$K$11,2,FALSE)</f>
        <v>Eje_E_7</v>
      </c>
      <c r="BY51" s="21" t="str">
        <f>+VLOOKUP(J51,desplegables!$AK$21:$AL$33,2,FALSE)</f>
        <v>C_2201_0700_25</v>
      </c>
      <c r="BZ51" s="21" t="str">
        <f>+VLOOKUP(D51,Listas_desplega!$AS$18:$AU$60,2,0)</f>
        <v xml:space="preserve">SG -  SUB  FINANCIERA - </v>
      </c>
      <c r="CA51" s="21" t="str">
        <f>+VLOOKUP(W51,Listas_desplega!$AT$18:$AV$60,3,0)</f>
        <v>4300</v>
      </c>
      <c r="CB51" s="21" t="str">
        <f>+VLOOKUP(F51,Listas_desplega!$J$15:$L$60,2,0)</f>
        <v>FORTALECIMIENTO INFRAESTRUCTURA PBM</v>
      </c>
      <c r="CC51" s="21" t="str">
        <f>+VLOOKUP(F51,Listas_desplega!$J$15:$L$60,2,0)&amp;V51</f>
        <v>FORTALECIMIENTO INFRAESTRUCTURA PBM</v>
      </c>
      <c r="CD51" s="21" t="str">
        <f>+VLOOKUP(CC51,Listas_desplega!$K$15:$L$60,2,0)</f>
        <v>23</v>
      </c>
      <c r="CE51" s="65" t="str">
        <f>+VLOOKUP(D51,Listas_desplega!$AS$18:$AU$60,2,0)&amp;V51</f>
        <v xml:space="preserve">SG -  SUB  FINANCIERA - </v>
      </c>
      <c r="CF51" s="21">
        <f>+VLOOKUP(D51,Listas_desplega!$AS$18:$AU$60,3,0)</f>
        <v>43</v>
      </c>
      <c r="CH51" s="130">
        <f t="shared" si="8"/>
        <v>0</v>
      </c>
    </row>
    <row r="52" spans="2:86" ht="18.75" customHeight="1" x14ac:dyDescent="0.25">
      <c r="B52" s="21" t="s">
        <v>173</v>
      </c>
      <c r="C52" s="21" t="s">
        <v>174</v>
      </c>
      <c r="D52" s="21" t="s">
        <v>175</v>
      </c>
      <c r="E52" s="21" t="s">
        <v>84</v>
      </c>
      <c r="F52" s="77" t="s">
        <v>85</v>
      </c>
      <c r="G52" s="21" t="s">
        <v>86</v>
      </c>
      <c r="H52" s="78" t="str">
        <f>+VLOOKUP(G52,desplegables!$AH$21:$AK$33,2,0)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2" s="79">
        <f>+VLOOKUP(G52,desplegables!$AH$21:$AK$33,3,0)</f>
        <v>202400000000081</v>
      </c>
      <c r="J52" s="51" t="str">
        <f>+VLOOKUP(G52,desplegables!$AH$21:$AK$33,4,0)</f>
        <v>C-2201-0700-25</v>
      </c>
      <c r="K52" s="109" t="s">
        <v>87</v>
      </c>
      <c r="L52" s="110" t="str">
        <f>+VLOOKUP(K52,desplegables!$BO$81:$BP$110,2,FALSE)</f>
        <v>201020</v>
      </c>
      <c r="M52" s="21" t="s">
        <v>88</v>
      </c>
      <c r="N52" s="51" t="e">
        <f>VLOOKUP(M52,desplegables!$BO$20:$BP$51,2,0)</f>
        <v>#N/A</v>
      </c>
      <c r="O52" s="21" t="s">
        <v>176</v>
      </c>
      <c r="P52" s="21" t="s">
        <v>90</v>
      </c>
      <c r="Q52" s="51" t="str">
        <f>+VLOOKUP(P52,desplegables!$B$3:$C$5,2,0)</f>
        <v>02</v>
      </c>
      <c r="R52" s="169" t="e">
        <f t="shared" si="2"/>
        <v>#N/A</v>
      </c>
      <c r="S52"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2" s="244" t="str">
        <f t="shared" si="5"/>
        <v>ADQUIS. DE BYS - SERVICIO DE ASISTENCIA TÉCNICA EN EDUCACIÓN INICIAL, PREESCOLAR, BÁSICA Y MEDIA - 2. SEGURIDAD HUMANA Y JUSTICIA SOCIAL / 2. FORTALECIMIENTO Y DESARROLLO DE INFRAESTRUCTURA SOCIAL</v>
      </c>
      <c r="U52" s="21" t="s">
        <v>91</v>
      </c>
      <c r="V52" s="21"/>
      <c r="W52" s="21" t="str">
        <f t="shared" si="6"/>
        <v xml:space="preserve">SG -  SUB  FINANCIERA - </v>
      </c>
      <c r="X52" s="51" t="str">
        <f t="shared" si="7"/>
        <v>4300</v>
      </c>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83"/>
      <c r="BG52" s="21">
        <v>80111620</v>
      </c>
      <c r="BH52" s="128" t="s">
        <v>92</v>
      </c>
      <c r="BI52" s="87" t="s">
        <v>181</v>
      </c>
      <c r="BJ52"/>
      <c r="BK52" s="21"/>
      <c r="BL52" s="21"/>
      <c r="BM52" s="132">
        <v>8</v>
      </c>
      <c r="BN52" s="21" t="s">
        <v>95</v>
      </c>
      <c r="BO52" s="21" t="s">
        <v>96</v>
      </c>
      <c r="BP52" s="21" t="s">
        <v>97</v>
      </c>
      <c r="BQ52" s="21" t="s">
        <v>98</v>
      </c>
      <c r="BR52" s="207">
        <v>52512000</v>
      </c>
      <c r="BS52" s="206">
        <v>52512000</v>
      </c>
      <c r="BT52" s="67"/>
      <c r="BU52" s="67"/>
      <c r="BV52" s="21" t="e">
        <f t="shared" si="4"/>
        <v>#N/A</v>
      </c>
      <c r="BW52" s="21" t="str">
        <f>+VLOOKUP(C52,Listas_desplega!$AI$21:$AJ$46,2,0)</f>
        <v>SG</v>
      </c>
      <c r="BX52" s="47" t="str">
        <f>+VLOOKUP(E52,Listas_desplega!$J$2:$K$11,2,FALSE)</f>
        <v>Eje_E_7</v>
      </c>
      <c r="BY52" s="21" t="str">
        <f>+VLOOKUP(J52,desplegables!$AK$21:$AL$33,2,FALSE)</f>
        <v>C_2201_0700_25</v>
      </c>
      <c r="BZ52" s="21" t="str">
        <f>+VLOOKUP(D52,Listas_desplega!$AS$18:$AU$60,2,0)</f>
        <v xml:space="preserve">SG -  SUB  FINANCIERA - </v>
      </c>
      <c r="CA52" s="21" t="str">
        <f>+VLOOKUP(W52,Listas_desplega!$AT$18:$AV$60,3,0)</f>
        <v>4300</v>
      </c>
      <c r="CB52" s="21" t="str">
        <f>+VLOOKUP(F52,Listas_desplega!$J$15:$L$60,2,0)</f>
        <v>FORTALECIMIENTO INFRAESTRUCTURA PBM</v>
      </c>
      <c r="CC52" s="21" t="str">
        <f>+VLOOKUP(F52,Listas_desplega!$J$15:$L$60,2,0)&amp;V52</f>
        <v>FORTALECIMIENTO INFRAESTRUCTURA PBM</v>
      </c>
      <c r="CD52" s="21" t="str">
        <f>+VLOOKUP(CC52,Listas_desplega!$K$15:$L$60,2,0)</f>
        <v>23</v>
      </c>
      <c r="CE52" s="65" t="str">
        <f>+VLOOKUP(D52,Listas_desplega!$AS$18:$AU$60,2,0)&amp;V52</f>
        <v xml:space="preserve">SG -  SUB  FINANCIERA - </v>
      </c>
      <c r="CF52" s="21">
        <f>+VLOOKUP(D52,Listas_desplega!$AS$18:$AU$60,3,0)</f>
        <v>43</v>
      </c>
      <c r="CH52" s="130">
        <f t="shared" si="8"/>
        <v>0</v>
      </c>
    </row>
    <row r="53" spans="2:86" ht="18.75" customHeight="1" x14ac:dyDescent="0.25">
      <c r="B53" s="21" t="s">
        <v>173</v>
      </c>
      <c r="C53" s="21" t="s">
        <v>174</v>
      </c>
      <c r="D53" s="21" t="s">
        <v>175</v>
      </c>
      <c r="E53" s="21" t="s">
        <v>84</v>
      </c>
      <c r="F53" s="77" t="s">
        <v>85</v>
      </c>
      <c r="G53" s="21" t="s">
        <v>86</v>
      </c>
      <c r="H53" s="78" t="str">
        <f>+VLOOKUP(G53,desplegables!$AH$21:$AK$33,2,0)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3" s="79">
        <f>+VLOOKUP(G53,desplegables!$AH$21:$AK$33,3,0)</f>
        <v>202400000000081</v>
      </c>
      <c r="J53" s="51" t="str">
        <f>+VLOOKUP(G53,desplegables!$AH$21:$AK$33,4,0)</f>
        <v>C-2201-0700-25</v>
      </c>
      <c r="K53" s="109" t="s">
        <v>87</v>
      </c>
      <c r="L53" s="110" t="str">
        <f>+VLOOKUP(K53,desplegables!$BO$81:$BP$110,2,FALSE)</f>
        <v>201020</v>
      </c>
      <c r="M53" s="21" t="s">
        <v>88</v>
      </c>
      <c r="N53" s="51" t="e">
        <f>VLOOKUP(M53,desplegables!$BO$20:$BP$51,2,0)</f>
        <v>#N/A</v>
      </c>
      <c r="O53" s="21" t="s">
        <v>176</v>
      </c>
      <c r="P53" s="21" t="s">
        <v>90</v>
      </c>
      <c r="Q53" s="51" t="str">
        <f>+VLOOKUP(P53,desplegables!$B$3:$C$5,2,0)</f>
        <v>02</v>
      </c>
      <c r="R53" s="169" t="e">
        <f t="shared" si="2"/>
        <v>#N/A</v>
      </c>
      <c r="S53"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3" s="244" t="str">
        <f t="shared" si="5"/>
        <v>ADQUIS. DE BYS - SERVICIO DE ASISTENCIA TÉCNICA EN EDUCACIÓN INICIAL, PREESCOLAR, BÁSICA Y MEDIA - 2. SEGURIDAD HUMANA Y JUSTICIA SOCIAL / 2. FORTALECIMIENTO Y DESARROLLO DE INFRAESTRUCTURA SOCIAL</v>
      </c>
      <c r="U53" s="21" t="s">
        <v>91</v>
      </c>
      <c r="V53" s="21"/>
      <c r="W53" s="21" t="str">
        <f t="shared" si="6"/>
        <v xml:space="preserve">SG -  SUB  FINANCIERA - </v>
      </c>
      <c r="X53" s="51" t="str">
        <f t="shared" si="7"/>
        <v>4300</v>
      </c>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83"/>
      <c r="BG53" s="21">
        <v>80111620</v>
      </c>
      <c r="BH53" s="128" t="s">
        <v>92</v>
      </c>
      <c r="BI53" s="87" t="s">
        <v>179</v>
      </c>
      <c r="BJ53"/>
      <c r="BK53" s="21"/>
      <c r="BL53" s="21"/>
      <c r="BM53" s="132">
        <v>7.5</v>
      </c>
      <c r="BN53" s="21" t="s">
        <v>95</v>
      </c>
      <c r="BO53" s="21" t="s">
        <v>96</v>
      </c>
      <c r="BP53" s="21" t="s">
        <v>97</v>
      </c>
      <c r="BQ53" s="21" t="s">
        <v>98</v>
      </c>
      <c r="BR53" s="207">
        <v>41250000</v>
      </c>
      <c r="BS53" s="206">
        <v>41250000</v>
      </c>
      <c r="BT53" s="67"/>
      <c r="BU53" s="67"/>
      <c r="BV53" s="21" t="e">
        <f t="shared" si="4"/>
        <v>#N/A</v>
      </c>
      <c r="BW53" s="21" t="str">
        <f>+VLOOKUP(C53,Listas_desplega!$AI$21:$AJ$46,2,0)</f>
        <v>SG</v>
      </c>
      <c r="BX53" s="47" t="str">
        <f>+VLOOKUP(E53,Listas_desplega!$J$2:$K$11,2,FALSE)</f>
        <v>Eje_E_7</v>
      </c>
      <c r="BY53" s="21" t="str">
        <f>+VLOOKUP(J53,desplegables!$AK$21:$AL$33,2,FALSE)</f>
        <v>C_2201_0700_25</v>
      </c>
      <c r="BZ53" s="21" t="str">
        <f>+VLOOKUP(D53,Listas_desplega!$AS$18:$AU$60,2,0)</f>
        <v xml:space="preserve">SG -  SUB  FINANCIERA - </v>
      </c>
      <c r="CA53" s="21" t="str">
        <f>+VLOOKUP(W53,Listas_desplega!$AT$18:$AV$60,3,0)</f>
        <v>4300</v>
      </c>
      <c r="CB53" s="21" t="str">
        <f>+VLOOKUP(F53,Listas_desplega!$J$15:$L$60,2,0)</f>
        <v>FORTALECIMIENTO INFRAESTRUCTURA PBM</v>
      </c>
      <c r="CC53" s="21" t="str">
        <f>+VLOOKUP(F53,Listas_desplega!$J$15:$L$60,2,0)&amp;V53</f>
        <v>FORTALECIMIENTO INFRAESTRUCTURA PBM</v>
      </c>
      <c r="CD53" s="21" t="str">
        <f>+VLOOKUP(CC53,Listas_desplega!$K$15:$L$60,2,0)</f>
        <v>23</v>
      </c>
      <c r="CE53" s="65" t="str">
        <f>+VLOOKUP(D53,Listas_desplega!$AS$18:$AU$60,2,0)&amp;V53</f>
        <v xml:space="preserve">SG -  SUB  FINANCIERA - </v>
      </c>
      <c r="CF53" s="21">
        <f>+VLOOKUP(D53,Listas_desplega!$AS$18:$AU$60,3,0)</f>
        <v>43</v>
      </c>
      <c r="CH53" s="130">
        <f t="shared" si="8"/>
        <v>0</v>
      </c>
    </row>
    <row r="54" spans="2:86" ht="18.75" customHeight="1" x14ac:dyDescent="0.25">
      <c r="B54" s="21" t="s">
        <v>173</v>
      </c>
      <c r="C54" s="21" t="s">
        <v>174</v>
      </c>
      <c r="D54" s="21" t="s">
        <v>175</v>
      </c>
      <c r="E54" s="21" t="s">
        <v>84</v>
      </c>
      <c r="F54" s="77" t="s">
        <v>85</v>
      </c>
      <c r="G54" s="21" t="s">
        <v>86</v>
      </c>
      <c r="H54" s="78" t="str">
        <f>+VLOOKUP(G54,desplegables!$AH$21:$AK$33,2,0)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4" s="79">
        <f>+VLOOKUP(G54,desplegables!$AH$21:$AK$33,3,0)</f>
        <v>202400000000081</v>
      </c>
      <c r="J54" s="51" t="str">
        <f>+VLOOKUP(G54,desplegables!$AH$21:$AK$33,4,0)</f>
        <v>C-2201-0700-25</v>
      </c>
      <c r="K54" s="109" t="s">
        <v>87</v>
      </c>
      <c r="L54" s="110" t="str">
        <f>+VLOOKUP(K54,desplegables!$BO$81:$BP$110,2,FALSE)</f>
        <v>201020</v>
      </c>
      <c r="M54" s="21" t="s">
        <v>88</v>
      </c>
      <c r="N54" s="51" t="e">
        <f>VLOOKUP(M54,desplegables!$BO$20:$BP$51,2,0)</f>
        <v>#N/A</v>
      </c>
      <c r="O54" s="21" t="s">
        <v>176</v>
      </c>
      <c r="P54" s="21" t="s">
        <v>90</v>
      </c>
      <c r="Q54" s="51" t="str">
        <f>+VLOOKUP(P54,desplegables!$B$3:$C$5,2,0)</f>
        <v>02</v>
      </c>
      <c r="R54" s="169" t="e">
        <f t="shared" si="2"/>
        <v>#N/A</v>
      </c>
      <c r="S54"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4" s="244" t="str">
        <f t="shared" si="5"/>
        <v>ADQUIS. DE BYS - SERVICIO DE ASISTENCIA TÉCNICA EN EDUCACIÓN INICIAL, PREESCOLAR, BÁSICA Y MEDIA - 2. SEGURIDAD HUMANA Y JUSTICIA SOCIAL / 2. FORTALECIMIENTO Y DESARROLLO DE INFRAESTRUCTURA SOCIAL</v>
      </c>
      <c r="U54" s="21" t="s">
        <v>91</v>
      </c>
      <c r="V54" s="21"/>
      <c r="W54" s="21" t="str">
        <f t="shared" si="6"/>
        <v xml:space="preserve">SG -  SUB  FINANCIERA - </v>
      </c>
      <c r="X54" s="51" t="str">
        <f t="shared" si="7"/>
        <v>4300</v>
      </c>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83"/>
      <c r="BG54" s="21">
        <v>80111620</v>
      </c>
      <c r="BH54" s="128" t="s">
        <v>92</v>
      </c>
      <c r="BI54" s="87" t="s">
        <v>179</v>
      </c>
      <c r="BJ54"/>
      <c r="BK54" s="21"/>
      <c r="BL54" s="21"/>
      <c r="BM54" s="132">
        <v>7.5</v>
      </c>
      <c r="BN54" s="21" t="s">
        <v>95</v>
      </c>
      <c r="BO54" s="21" t="s">
        <v>96</v>
      </c>
      <c r="BP54" s="21" t="s">
        <v>97</v>
      </c>
      <c r="BQ54" s="21" t="s">
        <v>98</v>
      </c>
      <c r="BR54" s="207">
        <v>41250000</v>
      </c>
      <c r="BS54" s="206">
        <v>41250000</v>
      </c>
      <c r="BT54" s="67"/>
      <c r="BU54" s="67"/>
      <c r="BV54" s="21" t="e">
        <f t="shared" si="4"/>
        <v>#N/A</v>
      </c>
      <c r="BW54" s="21" t="str">
        <f>+VLOOKUP(C54,Listas_desplega!$AI$21:$AJ$46,2,0)</f>
        <v>SG</v>
      </c>
      <c r="BX54" s="47" t="str">
        <f>+VLOOKUP(E54,Listas_desplega!$J$2:$K$11,2,FALSE)</f>
        <v>Eje_E_7</v>
      </c>
      <c r="BY54" s="21" t="str">
        <f>+VLOOKUP(J54,desplegables!$AK$21:$AL$33,2,FALSE)</f>
        <v>C_2201_0700_25</v>
      </c>
      <c r="BZ54" s="21" t="str">
        <f>+VLOOKUP(D54,Listas_desplega!$AS$18:$AU$60,2,0)</f>
        <v xml:space="preserve">SG -  SUB  FINANCIERA - </v>
      </c>
      <c r="CA54" s="21" t="str">
        <f>+VLOOKUP(W54,Listas_desplega!$AT$18:$AV$60,3,0)</f>
        <v>4300</v>
      </c>
      <c r="CB54" s="21" t="str">
        <f>+VLOOKUP(F54,Listas_desplega!$J$15:$L$60,2,0)</f>
        <v>FORTALECIMIENTO INFRAESTRUCTURA PBM</v>
      </c>
      <c r="CC54" s="21" t="str">
        <f>+VLOOKUP(F54,Listas_desplega!$J$15:$L$60,2,0)&amp;V54</f>
        <v>FORTALECIMIENTO INFRAESTRUCTURA PBM</v>
      </c>
      <c r="CD54" s="21" t="str">
        <f>+VLOOKUP(CC54,Listas_desplega!$K$15:$L$60,2,0)</f>
        <v>23</v>
      </c>
      <c r="CE54" s="65" t="str">
        <f>+VLOOKUP(D54,Listas_desplega!$AS$18:$AU$60,2,0)&amp;V54</f>
        <v xml:space="preserve">SG -  SUB  FINANCIERA - </v>
      </c>
      <c r="CF54" s="21">
        <f>+VLOOKUP(D54,Listas_desplega!$AS$18:$AU$60,3,0)</f>
        <v>43</v>
      </c>
      <c r="CH54" s="130">
        <f t="shared" si="8"/>
        <v>0</v>
      </c>
    </row>
    <row r="55" spans="2:86" ht="18.75" customHeight="1" x14ac:dyDescent="0.25">
      <c r="B55" s="21" t="s">
        <v>173</v>
      </c>
      <c r="C55" s="21" t="s">
        <v>174</v>
      </c>
      <c r="D55" s="21" t="s">
        <v>175</v>
      </c>
      <c r="E55" s="21" t="s">
        <v>84</v>
      </c>
      <c r="F55" s="77" t="s">
        <v>85</v>
      </c>
      <c r="G55" s="21" t="s">
        <v>86</v>
      </c>
      <c r="H55" s="78" t="str">
        <f>+VLOOKUP(G55,desplegables!$AH$21:$AK$33,2,0)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5" s="79">
        <f>+VLOOKUP(G55,desplegables!$AH$21:$AK$33,3,0)</f>
        <v>202400000000081</v>
      </c>
      <c r="J55" s="51" t="str">
        <f>+VLOOKUP(G55,desplegables!$AH$21:$AK$33,4,0)</f>
        <v>C-2201-0700-25</v>
      </c>
      <c r="K55" s="109" t="s">
        <v>87</v>
      </c>
      <c r="L55" s="110" t="str">
        <f>+VLOOKUP(K55,desplegables!$BO$81:$BP$110,2,FALSE)</f>
        <v>201020</v>
      </c>
      <c r="M55" s="21" t="s">
        <v>88</v>
      </c>
      <c r="N55" s="51" t="e">
        <f>VLOOKUP(M55,desplegables!$BO$20:$BP$51,2,0)</f>
        <v>#N/A</v>
      </c>
      <c r="O55" s="21" t="s">
        <v>176</v>
      </c>
      <c r="P55" s="21" t="s">
        <v>90</v>
      </c>
      <c r="Q55" s="51" t="str">
        <f>+VLOOKUP(P55,desplegables!$B$3:$C$5,2,0)</f>
        <v>02</v>
      </c>
      <c r="R55" s="169" t="e">
        <f t="shared" si="2"/>
        <v>#N/A</v>
      </c>
      <c r="S55"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5" s="244" t="str">
        <f t="shared" si="5"/>
        <v>ADQUIS. DE BYS - SERVICIO DE ASISTENCIA TÉCNICA EN EDUCACIÓN INICIAL, PREESCOLAR, BÁSICA Y MEDIA - 2. SEGURIDAD HUMANA Y JUSTICIA SOCIAL / 2. FORTALECIMIENTO Y DESARROLLO DE INFRAESTRUCTURA SOCIAL</v>
      </c>
      <c r="U55" s="21" t="s">
        <v>91</v>
      </c>
      <c r="V55" s="21"/>
      <c r="W55" s="21" t="str">
        <f t="shared" si="6"/>
        <v xml:space="preserve">SG -  SUB  FINANCIERA - </v>
      </c>
      <c r="X55" s="51" t="str">
        <f t="shared" si="7"/>
        <v>4300</v>
      </c>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83"/>
      <c r="BG55" s="21">
        <v>80111620</v>
      </c>
      <c r="BH55" s="128" t="s">
        <v>92</v>
      </c>
      <c r="BI55" s="87" t="s">
        <v>182</v>
      </c>
      <c r="BJ55"/>
      <c r="BK55" s="21"/>
      <c r="BL55" s="21"/>
      <c r="BM55" s="132">
        <v>8</v>
      </c>
      <c r="BN55" s="21" t="s">
        <v>95</v>
      </c>
      <c r="BO55" s="21" t="s">
        <v>96</v>
      </c>
      <c r="BP55" s="21" t="s">
        <v>97</v>
      </c>
      <c r="BQ55" s="21" t="s">
        <v>98</v>
      </c>
      <c r="BR55" s="207">
        <v>52512000</v>
      </c>
      <c r="BS55" s="206">
        <v>52512000</v>
      </c>
      <c r="BT55" s="67"/>
      <c r="BU55" s="67"/>
      <c r="BV55" s="21" t="e">
        <f t="shared" si="4"/>
        <v>#N/A</v>
      </c>
      <c r="BW55" s="21" t="str">
        <f>+VLOOKUP(C55,Listas_desplega!$AI$21:$AJ$46,2,0)</f>
        <v>SG</v>
      </c>
      <c r="BX55" s="47" t="str">
        <f>+VLOOKUP(E55,Listas_desplega!$J$2:$K$11,2,FALSE)</f>
        <v>Eje_E_7</v>
      </c>
      <c r="BY55" s="21" t="str">
        <f>+VLOOKUP(J55,desplegables!$AK$21:$AL$33,2,FALSE)</f>
        <v>C_2201_0700_25</v>
      </c>
      <c r="BZ55" s="21" t="str">
        <f>+VLOOKUP(D55,Listas_desplega!$AS$18:$AU$60,2,0)</f>
        <v xml:space="preserve">SG -  SUB  FINANCIERA - </v>
      </c>
      <c r="CA55" s="21" t="str">
        <f>+VLOOKUP(W55,Listas_desplega!$AT$18:$AV$60,3,0)</f>
        <v>4300</v>
      </c>
      <c r="CB55" s="21" t="str">
        <f>+VLOOKUP(F55,Listas_desplega!$J$15:$L$60,2,0)</f>
        <v>FORTALECIMIENTO INFRAESTRUCTURA PBM</v>
      </c>
      <c r="CC55" s="21" t="str">
        <f>+VLOOKUP(F55,Listas_desplega!$J$15:$L$60,2,0)&amp;V55</f>
        <v>FORTALECIMIENTO INFRAESTRUCTURA PBM</v>
      </c>
      <c r="CD55" s="21" t="str">
        <f>+VLOOKUP(CC55,Listas_desplega!$K$15:$L$60,2,0)</f>
        <v>23</v>
      </c>
      <c r="CE55" s="65" t="str">
        <f>+VLOOKUP(D55,Listas_desplega!$AS$18:$AU$60,2,0)&amp;V55</f>
        <v xml:space="preserve">SG -  SUB  FINANCIERA - </v>
      </c>
      <c r="CF55" s="21">
        <f>+VLOOKUP(D55,Listas_desplega!$AS$18:$AU$60,3,0)</f>
        <v>43</v>
      </c>
      <c r="CH55" s="130">
        <f t="shared" si="8"/>
        <v>0</v>
      </c>
    </row>
    <row r="56" spans="2:86" ht="18.75" customHeight="1" x14ac:dyDescent="0.25">
      <c r="B56" s="21" t="s">
        <v>173</v>
      </c>
      <c r="C56" s="21" t="s">
        <v>174</v>
      </c>
      <c r="D56" s="21" t="s">
        <v>175</v>
      </c>
      <c r="E56" s="21" t="s">
        <v>84</v>
      </c>
      <c r="F56" s="77" t="s">
        <v>85</v>
      </c>
      <c r="G56" s="21" t="s">
        <v>86</v>
      </c>
      <c r="H56" s="78" t="str">
        <f>+VLOOKUP(G56,desplegables!$AH$21:$AK$33,2,0)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6" s="79">
        <f>+VLOOKUP(G56,desplegables!$AH$21:$AK$33,3,0)</f>
        <v>202400000000081</v>
      </c>
      <c r="J56" s="51" t="str">
        <f>+VLOOKUP(G56,desplegables!$AH$21:$AK$33,4,0)</f>
        <v>C-2201-0700-25</v>
      </c>
      <c r="K56" s="109" t="s">
        <v>87</v>
      </c>
      <c r="L56" s="110" t="str">
        <f>+VLOOKUP(K56,desplegables!$BO$81:$BP$110,2,FALSE)</f>
        <v>201020</v>
      </c>
      <c r="M56" s="21" t="s">
        <v>88</v>
      </c>
      <c r="N56" s="51" t="e">
        <f>VLOOKUP(M56,desplegables!$BO$20:$BP$51,2,0)</f>
        <v>#N/A</v>
      </c>
      <c r="O56" s="21" t="s">
        <v>176</v>
      </c>
      <c r="P56" s="21" t="s">
        <v>90</v>
      </c>
      <c r="Q56" s="51" t="str">
        <f>+VLOOKUP(P56,desplegables!$B$3:$C$5,2,0)</f>
        <v>02</v>
      </c>
      <c r="R56" s="169" t="e">
        <f t="shared" si="2"/>
        <v>#N/A</v>
      </c>
      <c r="S56"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6" s="244" t="str">
        <f t="shared" si="5"/>
        <v>ADQUIS. DE BYS - SERVICIO DE ASISTENCIA TÉCNICA EN EDUCACIÓN INICIAL, PREESCOLAR, BÁSICA Y MEDIA - 2. SEGURIDAD HUMANA Y JUSTICIA SOCIAL / 2. FORTALECIMIENTO Y DESARROLLO DE INFRAESTRUCTURA SOCIAL</v>
      </c>
      <c r="U56" s="21" t="s">
        <v>91</v>
      </c>
      <c r="V56" s="21"/>
      <c r="W56" s="21" t="str">
        <f t="shared" si="6"/>
        <v xml:space="preserve">SG -  SUB  FINANCIERA - </v>
      </c>
      <c r="X56" s="51" t="str">
        <f t="shared" si="7"/>
        <v>4300</v>
      </c>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83"/>
      <c r="BG56" s="21">
        <v>80111620</v>
      </c>
      <c r="BH56" s="128" t="s">
        <v>92</v>
      </c>
      <c r="BI56" s="87" t="s">
        <v>183</v>
      </c>
      <c r="BJ56"/>
      <c r="BK56" s="21"/>
      <c r="BL56" s="21"/>
      <c r="BM56" s="132">
        <v>8</v>
      </c>
      <c r="BN56" s="21" t="s">
        <v>95</v>
      </c>
      <c r="BO56" s="21" t="s">
        <v>96</v>
      </c>
      <c r="BP56" s="21" t="s">
        <v>97</v>
      </c>
      <c r="BQ56" s="21" t="s">
        <v>98</v>
      </c>
      <c r="BR56" s="207">
        <v>55472000</v>
      </c>
      <c r="BS56" s="206">
        <v>55472000</v>
      </c>
      <c r="BT56" s="67"/>
      <c r="BU56" s="67"/>
      <c r="BV56" s="21" t="e">
        <f t="shared" si="4"/>
        <v>#N/A</v>
      </c>
      <c r="BW56" s="21" t="str">
        <f>+VLOOKUP(C56,Listas_desplega!$AI$21:$AJ$46,2,0)</f>
        <v>SG</v>
      </c>
      <c r="BX56" s="47" t="str">
        <f>+VLOOKUP(E56,Listas_desplega!$J$2:$K$11,2,FALSE)</f>
        <v>Eje_E_7</v>
      </c>
      <c r="BY56" s="21" t="str">
        <f>+VLOOKUP(J56,desplegables!$AK$21:$AL$33,2,FALSE)</f>
        <v>C_2201_0700_25</v>
      </c>
      <c r="BZ56" s="21" t="str">
        <f>+VLOOKUP(D56,Listas_desplega!$AS$18:$AU$60,2,0)</f>
        <v xml:space="preserve">SG -  SUB  FINANCIERA - </v>
      </c>
      <c r="CA56" s="21" t="str">
        <f>+VLOOKUP(W56,Listas_desplega!$AT$18:$AV$60,3,0)</f>
        <v>4300</v>
      </c>
      <c r="CB56" s="21" t="str">
        <f>+VLOOKUP(F56,Listas_desplega!$J$15:$L$60,2,0)</f>
        <v>FORTALECIMIENTO INFRAESTRUCTURA PBM</v>
      </c>
      <c r="CC56" s="21" t="str">
        <f>+VLOOKUP(F56,Listas_desplega!$J$15:$L$60,2,0)&amp;V56</f>
        <v>FORTALECIMIENTO INFRAESTRUCTURA PBM</v>
      </c>
      <c r="CD56" s="21" t="str">
        <f>+VLOOKUP(CC56,Listas_desplega!$K$15:$L$60,2,0)</f>
        <v>23</v>
      </c>
      <c r="CE56" s="65" t="str">
        <f>+VLOOKUP(D56,Listas_desplega!$AS$18:$AU$60,2,0)&amp;V56</f>
        <v xml:space="preserve">SG -  SUB  FINANCIERA - </v>
      </c>
      <c r="CF56" s="21">
        <f>+VLOOKUP(D56,Listas_desplega!$AS$18:$AU$60,3,0)</f>
        <v>43</v>
      </c>
      <c r="CH56" s="130">
        <f t="shared" si="8"/>
        <v>0</v>
      </c>
    </row>
    <row r="57" spans="2:86" ht="18.75" customHeight="1" x14ac:dyDescent="0.25">
      <c r="B57" s="21" t="s">
        <v>81</v>
      </c>
      <c r="C57" s="21" t="s">
        <v>82</v>
      </c>
      <c r="D57" s="21" t="s">
        <v>83</v>
      </c>
      <c r="E57" s="21" t="s">
        <v>84</v>
      </c>
      <c r="F57" s="77" t="s">
        <v>85</v>
      </c>
      <c r="G57" s="21" t="s">
        <v>86</v>
      </c>
      <c r="H57" s="78" t="str">
        <f>+VLOOKUP(G57,desplegables!$AH$21:$AK$33,2,0)</f>
        <v xml:space="preserve">CONSTRUCCIÓN MEJORAMIENTO Y DOTACIÓN DE AMBIENTES EDUCATIVOS PARA LA IMPLEMENTACIÓN DE ESTRATEGIAS QUE CONTRIBUYAN A INCREMENTAR LA COBERTURA Y CALIDAD EN LOS NIVELES DE PREESCOLAR, BÁSICA Y MEDIA EN EL MARCO DE LA FORMACIÓN INTEGRAL EN COLOMBIA </v>
      </c>
      <c r="I57" s="79">
        <f>+VLOOKUP(G57,desplegables!$AH$21:$AK$33,3,0)</f>
        <v>202400000000081</v>
      </c>
      <c r="J57" s="51" t="str">
        <f>+VLOOKUP(G57,desplegables!$AH$21:$AK$33,4,0)</f>
        <v>C-2201-0700-25</v>
      </c>
      <c r="K57" s="109" t="s">
        <v>87</v>
      </c>
      <c r="L57" s="110" t="str">
        <f>+VLOOKUP(K57,desplegables!$BO$81:$BP$110,2,FALSE)</f>
        <v>201020</v>
      </c>
      <c r="M57" s="21" t="s">
        <v>88</v>
      </c>
      <c r="N57" s="51" t="e">
        <f>VLOOKUP(M57,desplegables!$BO$20:$BP$51,2,0)</f>
        <v>#N/A</v>
      </c>
      <c r="O57" s="21" t="s">
        <v>89</v>
      </c>
      <c r="P57" s="21" t="s">
        <v>90</v>
      </c>
      <c r="Q57" s="51" t="str">
        <f>+VLOOKUP(P57,desplegables!$B$3:$C$5,2,0)</f>
        <v>02</v>
      </c>
      <c r="R57" s="169" t="e">
        <f t="shared" si="2"/>
        <v>#N/A</v>
      </c>
      <c r="S57" s="126" t="str">
        <f t="shared" si="3"/>
        <v xml:space="preserve">ADQUIS. DE BYS-SERVICIO DE ASISTENCIA TÉCNICA EN EDUCACIÓN INICIAL, PREESCOLAR, BÁSICA Y MEDIA-CONSTRUCCIÓN MEJORAMIENTO Y DOTACIÓN DE AMBIENTES EDUCATIVOS PARA LA IMPLEMENTACIÓN DE ESTRATEGIAS QUE CONTRIBUYAN A INCREMENTAR LA COBERTURA Y CALIDAD EN LOS NIVELES DE PREESCOLAR, BÁSICA Y MEDIA EN EL MARCO DE LA FORMACIÓN INTEGRAL EN COLOMBIA </v>
      </c>
      <c r="T57" s="244" t="str">
        <f t="shared" si="5"/>
        <v>ADQUIS. DE BYS - SERVICIO DE ASISTENCIA TÉCNICA EN EDUCACIÓN INICIAL, PREESCOLAR, BÁSICA Y MEDIA - 2. SEGURIDAD HUMANA Y JUSTICIA SOCIAL / 2. FORTALECIMIENTO Y DESARROLLO DE INFRAESTRUCTURA SOCIAL</v>
      </c>
      <c r="U57" s="21" t="s">
        <v>91</v>
      </c>
      <c r="V57" s="21"/>
      <c r="W57" s="21" t="str">
        <f t="shared" si="6"/>
        <v xml:space="preserve">VEPBM- SUB DEACCESO - </v>
      </c>
      <c r="X57" s="51" t="str">
        <f t="shared" si="7"/>
        <v>2700</v>
      </c>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83"/>
      <c r="BG57" s="21">
        <v>80111620</v>
      </c>
      <c r="BH57" s="128" t="s">
        <v>92</v>
      </c>
      <c r="BI57" s="87" t="s">
        <v>183</v>
      </c>
      <c r="BJ57"/>
      <c r="BK57" s="21" t="s">
        <v>178</v>
      </c>
      <c r="BL57" s="21"/>
      <c r="BM57" s="67">
        <v>4</v>
      </c>
      <c r="BN57" s="21" t="s">
        <v>95</v>
      </c>
      <c r="BO57" s="21" t="s">
        <v>96</v>
      </c>
      <c r="BP57" s="21" t="s">
        <v>97</v>
      </c>
      <c r="BQ57" s="21" t="s">
        <v>98</v>
      </c>
      <c r="BR57" s="207">
        <v>1339077611</v>
      </c>
      <c r="BS57" s="206">
        <v>1339077611</v>
      </c>
      <c r="BT57" s="67"/>
      <c r="BU57" s="67"/>
      <c r="BV57" s="21" t="e">
        <f t="shared" si="4"/>
        <v>#N/A</v>
      </c>
      <c r="BW57" s="21" t="str">
        <f>+VLOOKUP(C57,Listas_desplega!$AI$21:$AJ$46,2,0)</f>
        <v>DCE</v>
      </c>
      <c r="BX57" s="47" t="str">
        <f>+VLOOKUP(E57,Listas_desplega!$J$2:$K$11,2,FALSE)</f>
        <v>Eje_E_7</v>
      </c>
      <c r="BY57" s="21" t="str">
        <f>+VLOOKUP(J57,desplegables!$AK$21:$AL$33,2,FALSE)</f>
        <v>C_2201_0700_25</v>
      </c>
      <c r="BZ57" s="21" t="str">
        <f>+VLOOKUP(D57,Listas_desplega!$AS$18:$AU$60,2,0)</f>
        <v xml:space="preserve">VEPBM- SUB DEACCESO - </v>
      </c>
      <c r="CA57" s="21" t="str">
        <f>+VLOOKUP(W57,Listas_desplega!$AT$18:$AV$60,3,0)</f>
        <v>2700</v>
      </c>
      <c r="CB57" s="21" t="str">
        <f>+VLOOKUP(F57,Listas_desplega!$J$15:$L$60,2,0)</f>
        <v>FORTALECIMIENTO INFRAESTRUCTURA PBM</v>
      </c>
      <c r="CC57" s="21" t="str">
        <f>+VLOOKUP(F57,Listas_desplega!$J$15:$L$60,2,0)&amp;V57</f>
        <v>FORTALECIMIENTO INFRAESTRUCTURA PBM</v>
      </c>
      <c r="CD57" s="21" t="str">
        <f>+VLOOKUP(CC57,Listas_desplega!$K$15:$L$60,2,0)</f>
        <v>23</v>
      </c>
      <c r="CE57" s="65" t="str">
        <f>+VLOOKUP(D57,Listas_desplega!$AS$18:$AU$60,2,0)&amp;V57</f>
        <v xml:space="preserve">VEPBM- SUB DEACCESO - </v>
      </c>
      <c r="CF57" s="21">
        <f>+VLOOKUP(D57,Listas_desplega!$AS$18:$AU$60,3,0)</f>
        <v>27</v>
      </c>
      <c r="CH57" s="130">
        <f t="shared" si="8"/>
        <v>0</v>
      </c>
    </row>
    <row r="58" spans="2:86" ht="18.75" customHeight="1" x14ac:dyDescent="0.25">
      <c r="B58" s="21" t="s">
        <v>81</v>
      </c>
      <c r="C58" s="21" t="s">
        <v>82</v>
      </c>
      <c r="D58" s="21" t="s">
        <v>184</v>
      </c>
      <c r="E58" s="21" t="s">
        <v>185</v>
      </c>
      <c r="F58" s="77" t="s">
        <v>186</v>
      </c>
      <c r="G58" s="21" t="s">
        <v>187</v>
      </c>
      <c r="H58" s="78" t="str">
        <f>+VLOOKUP(G58,desplegables!$AH$21:$AK$33,2,0)</f>
        <v>TRANSFORMACIÓN  DE LA EDUCACIÓN INICIAL, PREESCOLAR, BÁSICA Y MEDIA CON ENFOQUE INTEGRAL PARA LA REDUCCIÓN DE DESIGUALDADES Y CONSTRUCCIÓN DE LA PAZ  NACIONAL</v>
      </c>
      <c r="I58" s="79">
        <f>+VLOOKUP(G58,desplegables!$AH$21:$AK$33,3,0)</f>
        <v>202300000000245</v>
      </c>
      <c r="J58" s="51" t="str">
        <f>+VLOOKUP(G58,desplegables!$AH$21:$AK$33,4,0)</f>
        <v>C-2201-0700-20</v>
      </c>
      <c r="K58" s="109" t="s">
        <v>188</v>
      </c>
      <c r="L58" s="110" t="str">
        <f>+VLOOKUP(K58,desplegables!$BO$81:$BP$110,2,FALSE)</f>
        <v>20203F</v>
      </c>
      <c r="M58" s="21" t="s">
        <v>189</v>
      </c>
      <c r="N58" s="51" t="e">
        <f>VLOOKUP(M58,desplegables!$BO$20:$BP$51,2,0)</f>
        <v>#N/A</v>
      </c>
      <c r="O58" s="65" t="s">
        <v>190</v>
      </c>
      <c r="P58" s="21" t="s">
        <v>90</v>
      </c>
      <c r="Q58" s="51" t="str">
        <f>+VLOOKUP(P58,desplegables!$B$3:$C$5,2,0)</f>
        <v>02</v>
      </c>
      <c r="R58" s="169" t="e">
        <f>+J58&amp;"-"&amp;L58&amp;"-"&amp;N58&amp;"-"&amp;Q58</f>
        <v>#N/A</v>
      </c>
      <c r="S58"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58" s="244" t="str">
        <f t="shared" si="5"/>
        <v>ADQUIS. DE BYS - SERVICIO DE ASISTENCIA TÉCNICA EN EDUCACIÓN INICIAL, PREESCOLAR, BÁSICA Y MEDIA. - 2. SEGURIDAD HUMANA Y JUSTICIA SOCIAL / F. GESTIÓN TERRITORIAL EDUCATIVA Y COMUNITARIA</v>
      </c>
      <c r="U58" t="s">
        <v>127</v>
      </c>
      <c r="V58" s="21"/>
      <c r="W58" s="21" t="str">
        <f t="shared" si="6"/>
        <v xml:space="preserve">VEPBM- SUB PERMANEN - </v>
      </c>
      <c r="X58" s="51" t="str">
        <f t="shared" si="7"/>
        <v>2800</v>
      </c>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83"/>
      <c r="BG58" s="11"/>
      <c r="BH58" s="128" t="s">
        <v>134</v>
      </c>
      <c r="BI58" s="25" t="s">
        <v>191</v>
      </c>
      <c r="BJ58" s="11"/>
      <c r="BK58" s="21" t="s">
        <v>94</v>
      </c>
      <c r="BL58" s="124">
        <v>45324</v>
      </c>
      <c r="BM58" s="67">
        <v>12</v>
      </c>
      <c r="BN58" s="21" t="s">
        <v>95</v>
      </c>
      <c r="BO58" s="21" t="s">
        <v>128</v>
      </c>
      <c r="BP58" s="21" t="s">
        <v>136</v>
      </c>
      <c r="BQ58" s="21" t="s">
        <v>98</v>
      </c>
      <c r="BR58" s="207">
        <v>253036000</v>
      </c>
      <c r="BS58" s="209">
        <v>253036000</v>
      </c>
      <c r="BT58" s="67" t="s">
        <v>192</v>
      </c>
      <c r="BU58" s="67" t="s">
        <v>128</v>
      </c>
      <c r="BV58" s="21" t="e">
        <f t="shared" si="4"/>
        <v>#N/A</v>
      </c>
      <c r="BW58" s="21" t="str">
        <f>+VLOOKUP(C58,Listas_desplega!$AI$21:$AJ$46,2,0)</f>
        <v>DCE</v>
      </c>
      <c r="BX58" s="47" t="str">
        <f>+VLOOKUP(E58,Listas_desplega!$J$2:$K$11,2,FALSE)</f>
        <v>Eje_E_5</v>
      </c>
      <c r="BY58" s="21" t="str">
        <f>+VLOOKUP(J58,desplegables!$AK$21:$AL$33,2,FALSE)</f>
        <v>C_2201_0700_20</v>
      </c>
      <c r="BZ58" s="21" t="str">
        <f>+VLOOKUP(D58,Listas_desplega!$AS$18:$AU$60,2,0)</f>
        <v xml:space="preserve">VEPBM- SUB PERMANEN - </v>
      </c>
      <c r="CA58" s="21" t="str">
        <f>+VLOOKUP(W58,Listas_desplega!$AT$18:$AV$60,3,0)</f>
        <v>2800</v>
      </c>
      <c r="CB58" s="21" t="str">
        <f>+VLOOKUP(F58,Listas_desplega!$J$15:$L$60,2,0)</f>
        <v>FORTALECIMIENTO CAPACIDADES DE GESTION DE ETC</v>
      </c>
      <c r="CC58" s="21" t="str">
        <f>+VLOOKUP(F58,Listas_desplega!$J$15:$L$60,2,0)&amp;V58</f>
        <v>FORTALECIMIENTO CAPACIDADES DE GESTION DE ETC</v>
      </c>
      <c r="CD58" s="21" t="str">
        <f>+VLOOKUP(CC58,Listas_desplega!$K$15:$L$60,2,0)</f>
        <v>18</v>
      </c>
      <c r="CE58" s="65" t="str">
        <f>+VLOOKUP(D58,Listas_desplega!$AS$18:$AU$60,2,0)&amp;V58</f>
        <v xml:space="preserve">VEPBM- SUB PERMANEN - </v>
      </c>
      <c r="CF58" s="21">
        <f>+VLOOKUP(D58,Listas_desplega!$AS$18:$AU$60,3,0)</f>
        <v>28</v>
      </c>
    </row>
    <row r="59" spans="2:86" ht="18.75" customHeight="1" x14ac:dyDescent="0.25">
      <c r="B59" s="21" t="s">
        <v>81</v>
      </c>
      <c r="C59" s="21" t="s">
        <v>82</v>
      </c>
      <c r="D59" s="21" t="s">
        <v>184</v>
      </c>
      <c r="E59" s="21" t="s">
        <v>185</v>
      </c>
      <c r="F59" s="77" t="s">
        <v>186</v>
      </c>
      <c r="G59" s="21" t="s">
        <v>187</v>
      </c>
      <c r="H59" s="78" t="str">
        <f>+VLOOKUP(G59,desplegables!$AH$21:$AK$33,2,0)</f>
        <v>TRANSFORMACIÓN  DE LA EDUCACIÓN INICIAL, PREESCOLAR, BÁSICA Y MEDIA CON ENFOQUE INTEGRAL PARA LA REDUCCIÓN DE DESIGUALDADES Y CONSTRUCCIÓN DE LA PAZ  NACIONAL</v>
      </c>
      <c r="I59" s="79">
        <f>+VLOOKUP(G59,desplegables!$AH$21:$AK$33,3,0)</f>
        <v>202300000000245</v>
      </c>
      <c r="J59" s="51" t="str">
        <f>+VLOOKUP(G59,desplegables!$AH$21:$AK$33,4,0)</f>
        <v>C-2201-0700-20</v>
      </c>
      <c r="K59" s="109" t="s">
        <v>188</v>
      </c>
      <c r="L59" s="110" t="str">
        <f>+VLOOKUP(K59,desplegables!$BO$81:$BP$110,2,FALSE)</f>
        <v>20203F</v>
      </c>
      <c r="M59" s="21" t="s">
        <v>189</v>
      </c>
      <c r="N59" s="51" t="e">
        <f>VLOOKUP(M59,desplegables!$BO$20:$BP$51,2,0)</f>
        <v>#N/A</v>
      </c>
      <c r="O59" s="65" t="s">
        <v>190</v>
      </c>
      <c r="P59" s="21" t="s">
        <v>90</v>
      </c>
      <c r="Q59" s="51" t="str">
        <f>+VLOOKUP(P59,desplegables!$B$3:$C$5,2,0)</f>
        <v>02</v>
      </c>
      <c r="R59" s="169" t="e">
        <f t="shared" ref="R59:R122" si="9">+J59&amp;"-"&amp;L59&amp;"-"&amp;N59&amp;"-"&amp;Q59</f>
        <v>#N/A</v>
      </c>
      <c r="S59"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59" s="244" t="str">
        <f t="shared" si="5"/>
        <v>ADQUIS. DE BYS - SERVICIO DE ASISTENCIA TÉCNICA EN EDUCACIÓN INICIAL, PREESCOLAR, BÁSICA Y MEDIA. - 2. SEGURIDAD HUMANA Y JUSTICIA SOCIAL / F. GESTIÓN TERRITORIAL EDUCATIVA Y COMUNITARIA</v>
      </c>
      <c r="U59" t="s">
        <v>127</v>
      </c>
      <c r="V59" s="21"/>
      <c r="W59" s="21" t="str">
        <f t="shared" si="6"/>
        <v xml:space="preserve">VEPBM- SUB PERMANEN - </v>
      </c>
      <c r="X59" s="51" t="str">
        <f t="shared" si="7"/>
        <v>2800</v>
      </c>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83"/>
      <c r="BG59" s="11"/>
      <c r="BH59" s="128" t="s">
        <v>137</v>
      </c>
      <c r="BI59" s="25" t="s">
        <v>138</v>
      </c>
      <c r="BJ59" s="11"/>
      <c r="BK59" s="21" t="s">
        <v>94</v>
      </c>
      <c r="BL59" s="124">
        <v>45323</v>
      </c>
      <c r="BM59" s="67">
        <v>9</v>
      </c>
      <c r="BN59" s="21" t="s">
        <v>95</v>
      </c>
      <c r="BO59" s="21" t="s">
        <v>139</v>
      </c>
      <c r="BP59" s="21" t="s">
        <v>140</v>
      </c>
      <c r="BQ59" s="21" t="s">
        <v>98</v>
      </c>
      <c r="BR59" s="207">
        <v>100000000</v>
      </c>
      <c r="BS59" s="209">
        <v>100000000</v>
      </c>
      <c r="BT59" s="67" t="s">
        <v>192</v>
      </c>
      <c r="BU59" s="67" t="s">
        <v>128</v>
      </c>
      <c r="BV59" s="21" t="e">
        <f t="shared" si="4"/>
        <v>#N/A</v>
      </c>
      <c r="BW59" s="21" t="str">
        <f>+VLOOKUP(C59,Listas_desplega!$AI$21:$AJ$46,2,0)</f>
        <v>DCE</v>
      </c>
      <c r="BX59" s="47" t="str">
        <f>+VLOOKUP(E59,Listas_desplega!$J$2:$K$11,2,FALSE)</f>
        <v>Eje_E_5</v>
      </c>
      <c r="BY59" s="21" t="str">
        <f>+VLOOKUP(J59,desplegables!$AK$21:$AL$33,2,FALSE)</f>
        <v>C_2201_0700_20</v>
      </c>
      <c r="BZ59" s="21" t="str">
        <f>+VLOOKUP(D59,Listas_desplega!$AS$18:$AU$60,2,0)</f>
        <v xml:space="preserve">VEPBM- SUB PERMANEN - </v>
      </c>
      <c r="CA59" s="21" t="str">
        <f>+VLOOKUP(W59,Listas_desplega!$AT$18:$AV$60,3,0)</f>
        <v>2800</v>
      </c>
      <c r="CB59" s="21" t="str">
        <f>+VLOOKUP(F59,Listas_desplega!$J$15:$L$60,2,0)</f>
        <v>FORTALECIMIENTO CAPACIDADES DE GESTION DE ETC</v>
      </c>
      <c r="CC59" s="21" t="str">
        <f>+VLOOKUP(F59,Listas_desplega!$J$15:$L$60,2,0)&amp;V59</f>
        <v>FORTALECIMIENTO CAPACIDADES DE GESTION DE ETC</v>
      </c>
      <c r="CD59" s="21" t="str">
        <f>+VLOOKUP(CC59,Listas_desplega!$K$15:$L$60,2,0)</f>
        <v>18</v>
      </c>
      <c r="CE59" s="65" t="str">
        <f>+VLOOKUP(D59,Listas_desplega!$AS$18:$AU$60,2,0)&amp;V59</f>
        <v xml:space="preserve">VEPBM- SUB PERMANEN - </v>
      </c>
      <c r="CF59" s="21">
        <f>+VLOOKUP(D59,Listas_desplega!$AS$18:$AU$60,3,0)</f>
        <v>28</v>
      </c>
    </row>
    <row r="60" spans="2:86" ht="18.75" customHeight="1" x14ac:dyDescent="0.25">
      <c r="B60" s="21" t="s">
        <v>81</v>
      </c>
      <c r="C60" s="21" t="s">
        <v>82</v>
      </c>
      <c r="D60" s="92" t="s">
        <v>82</v>
      </c>
      <c r="E60" s="21" t="s">
        <v>185</v>
      </c>
      <c r="F60" s="77" t="s">
        <v>186</v>
      </c>
      <c r="G60" s="21" t="s">
        <v>187</v>
      </c>
      <c r="H60" s="78" t="str">
        <f>+VLOOKUP(G60,desplegables!$AH$21:$AK$33,2,0)</f>
        <v>TRANSFORMACIÓN  DE LA EDUCACIÓN INICIAL, PREESCOLAR, BÁSICA Y MEDIA CON ENFOQUE INTEGRAL PARA LA REDUCCIÓN DE DESIGUALDADES Y CONSTRUCCIÓN DE LA PAZ  NACIONAL</v>
      </c>
      <c r="I60" s="79">
        <f>+VLOOKUP(G60,desplegables!$AH$21:$AK$33,3,0)</f>
        <v>202300000000245</v>
      </c>
      <c r="J60" s="51" t="str">
        <f>+VLOOKUP(G60,desplegables!$AH$21:$AK$33,4,0)</f>
        <v>C-2201-0700-20</v>
      </c>
      <c r="K60" s="109" t="s">
        <v>188</v>
      </c>
      <c r="L60" s="110" t="str">
        <f>+VLOOKUP(K60,desplegables!$BO$81:$BP$110,2,FALSE)</f>
        <v>20203F</v>
      </c>
      <c r="M60" s="21" t="s">
        <v>189</v>
      </c>
      <c r="N60" s="51" t="e">
        <f>VLOOKUP(M60,desplegables!$BO$20:$BP$51,2,0)</f>
        <v>#N/A</v>
      </c>
      <c r="O60" s="65" t="s">
        <v>190</v>
      </c>
      <c r="P60" s="21" t="s">
        <v>90</v>
      </c>
      <c r="Q60" s="51" t="str">
        <f>+VLOOKUP(P60,desplegables!$B$3:$C$5,2,0)</f>
        <v>02</v>
      </c>
      <c r="R60" s="169" t="e">
        <f t="shared" si="9"/>
        <v>#N/A</v>
      </c>
      <c r="S60"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0" s="244" t="str">
        <f t="shared" si="5"/>
        <v>ADQUIS. DE BYS - SERVICIO DE ASISTENCIA TÉCNICA EN EDUCACIÓN INICIAL, PREESCOLAR, BÁSICA Y MEDIA. - 2. SEGURIDAD HUMANA Y JUSTICIA SOCIAL / F. GESTIÓN TERRITORIAL EDUCATIVA Y COMUNITARIA</v>
      </c>
      <c r="U60" t="s">
        <v>127</v>
      </c>
      <c r="V60" s="21"/>
      <c r="W60" s="21" t="str">
        <f t="shared" si="6"/>
        <v xml:space="preserve">VEPBM- DIR COBERTURA - </v>
      </c>
      <c r="X60" s="51" t="str">
        <f t="shared" si="7"/>
        <v>2600</v>
      </c>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83"/>
      <c r="BG60" s="11"/>
      <c r="BH60" s="128" t="s">
        <v>193</v>
      </c>
      <c r="BI60" s="81" t="s">
        <v>194</v>
      </c>
      <c r="BJ60" s="11"/>
      <c r="BK60" s="21" t="s">
        <v>94</v>
      </c>
      <c r="BL60" s="124">
        <v>45394</v>
      </c>
      <c r="BM60" s="67">
        <v>7</v>
      </c>
      <c r="BN60" s="21" t="s">
        <v>95</v>
      </c>
      <c r="BO60" s="21" t="s">
        <v>195</v>
      </c>
      <c r="BP60" s="21" t="s">
        <v>196</v>
      </c>
      <c r="BQ60" s="21" t="s">
        <v>98</v>
      </c>
      <c r="BR60" s="207">
        <v>500000000</v>
      </c>
      <c r="BS60" s="209">
        <v>500000000</v>
      </c>
      <c r="BT60" s="67" t="s">
        <v>192</v>
      </c>
      <c r="BU60" s="67" t="s">
        <v>128</v>
      </c>
      <c r="BV60" s="21" t="e">
        <f t="shared" si="4"/>
        <v>#N/A</v>
      </c>
      <c r="BW60" s="21" t="str">
        <f>+VLOOKUP(C60,Listas_desplega!$AI$21:$AJ$46,2,0)</f>
        <v>DCE</v>
      </c>
      <c r="BX60" s="47" t="str">
        <f>+VLOOKUP(E60,Listas_desplega!$J$2:$K$11,2,FALSE)</f>
        <v>Eje_E_5</v>
      </c>
      <c r="BY60" s="21" t="str">
        <f>+VLOOKUP(J60,desplegables!$AK$21:$AL$33,2,FALSE)</f>
        <v>C_2201_0700_20</v>
      </c>
      <c r="BZ60" s="21" t="str">
        <f>+VLOOKUP(D60,Listas_desplega!$AS$18:$AU$60,2,0)</f>
        <v xml:space="preserve">VEPBM- DIR COBERTURA - </v>
      </c>
      <c r="CA60" s="21" t="str">
        <f>+VLOOKUP(W60,Listas_desplega!$AT$18:$AV$60,3,0)</f>
        <v>2600</v>
      </c>
      <c r="CB60" s="21" t="str">
        <f>+VLOOKUP(F60,Listas_desplega!$J$15:$L$60,2,0)</f>
        <v>FORTALECIMIENTO CAPACIDADES DE GESTION DE ETC</v>
      </c>
      <c r="CC60" s="21" t="str">
        <f>+VLOOKUP(F60,Listas_desplega!$J$15:$L$60,2,0)&amp;V60</f>
        <v>FORTALECIMIENTO CAPACIDADES DE GESTION DE ETC</v>
      </c>
      <c r="CD60" s="21" t="str">
        <f>+VLOOKUP(CC60,Listas_desplega!$K$15:$L$60,2,0)</f>
        <v>18</v>
      </c>
      <c r="CE60" s="65" t="str">
        <f>+VLOOKUP(D60,Listas_desplega!$AS$18:$AU$60,2,0)&amp;V60</f>
        <v xml:space="preserve">VEPBM- DIR COBERTURA - </v>
      </c>
      <c r="CF60" s="21">
        <f>+VLOOKUP(D60,Listas_desplega!$AS$18:$AU$60,3,0)</f>
        <v>26</v>
      </c>
    </row>
    <row r="61" spans="2:86" ht="18.75" customHeight="1" x14ac:dyDescent="0.25">
      <c r="B61" s="21" t="s">
        <v>81</v>
      </c>
      <c r="C61" s="21" t="s">
        <v>82</v>
      </c>
      <c r="D61" s="21" t="s">
        <v>184</v>
      </c>
      <c r="E61" s="21" t="s">
        <v>185</v>
      </c>
      <c r="F61" s="77" t="s">
        <v>186</v>
      </c>
      <c r="G61" s="21" t="s">
        <v>187</v>
      </c>
      <c r="H61" s="78" t="str">
        <f>+VLOOKUP(G61,desplegables!$AH$21:$AK$33,2,0)</f>
        <v>TRANSFORMACIÓN  DE LA EDUCACIÓN INICIAL, PREESCOLAR, BÁSICA Y MEDIA CON ENFOQUE INTEGRAL PARA LA REDUCCIÓN DE DESIGUALDADES Y CONSTRUCCIÓN DE LA PAZ  NACIONAL</v>
      </c>
      <c r="I61" s="79">
        <f>+VLOOKUP(G61,desplegables!$AH$21:$AK$33,3,0)</f>
        <v>202300000000245</v>
      </c>
      <c r="J61" s="51" t="str">
        <f>+VLOOKUP(G61,desplegables!$AH$21:$AK$33,4,0)</f>
        <v>C-2201-0700-20</v>
      </c>
      <c r="K61" s="109" t="s">
        <v>188</v>
      </c>
      <c r="L61" s="110" t="str">
        <f>+VLOOKUP(K61,desplegables!$BO$81:$BP$110,2,FALSE)</f>
        <v>20203F</v>
      </c>
      <c r="M61" s="21" t="s">
        <v>189</v>
      </c>
      <c r="N61" s="51" t="e">
        <f>VLOOKUP(M61,desplegables!$BO$20:$BP$51,2,0)</f>
        <v>#N/A</v>
      </c>
      <c r="O61" s="65" t="s">
        <v>190</v>
      </c>
      <c r="P61" s="21" t="s">
        <v>90</v>
      </c>
      <c r="Q61" s="51" t="str">
        <f>+VLOOKUP(P61,desplegables!$B$3:$C$5,2,0)</f>
        <v>02</v>
      </c>
      <c r="R61" s="169" t="e">
        <f t="shared" si="9"/>
        <v>#N/A</v>
      </c>
      <c r="S61"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1" s="244" t="str">
        <f t="shared" si="5"/>
        <v>ADQUIS. DE BYS - SERVICIO DE ASISTENCIA TÉCNICA EN EDUCACIÓN INICIAL, PREESCOLAR, BÁSICA Y MEDIA. - 2. SEGURIDAD HUMANA Y JUSTICIA SOCIAL / F. GESTIÓN TERRITORIAL EDUCATIVA Y COMUNITARIA</v>
      </c>
      <c r="U61" t="s">
        <v>127</v>
      </c>
      <c r="V61" s="21"/>
      <c r="W61" s="21" t="str">
        <f t="shared" si="6"/>
        <v xml:space="preserve">VEPBM- SUB PERMANEN - </v>
      </c>
      <c r="X61" s="51" t="str">
        <f t="shared" si="7"/>
        <v>2800</v>
      </c>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83"/>
      <c r="BG61" s="11">
        <v>80111620</v>
      </c>
      <c r="BH61" s="128" t="s">
        <v>92</v>
      </c>
      <c r="BI61" s="88" t="s">
        <v>197</v>
      </c>
      <c r="BJ61" s="11"/>
      <c r="BK61" s="21" t="s">
        <v>94</v>
      </c>
      <c r="BL61" s="124">
        <v>45296</v>
      </c>
      <c r="BM61" s="67">
        <v>240</v>
      </c>
      <c r="BN61" s="21" t="s">
        <v>198</v>
      </c>
      <c r="BO61" s="21" t="s">
        <v>96</v>
      </c>
      <c r="BP61" s="21" t="s">
        <v>97</v>
      </c>
      <c r="BQ61" s="21" t="s">
        <v>98</v>
      </c>
      <c r="BR61" s="207">
        <v>96696000</v>
      </c>
      <c r="BS61" s="209">
        <v>96696000</v>
      </c>
      <c r="BT61" s="67" t="s">
        <v>192</v>
      </c>
      <c r="BU61" s="67" t="s">
        <v>128</v>
      </c>
      <c r="BV61" s="21" t="e">
        <f t="shared" si="4"/>
        <v>#N/A</v>
      </c>
      <c r="BW61" s="21" t="str">
        <f>+VLOOKUP(C61,Listas_desplega!$AI$21:$AJ$46,2,0)</f>
        <v>DCE</v>
      </c>
      <c r="BX61" s="47" t="str">
        <f>+VLOOKUP(E61,Listas_desplega!$J$2:$K$11,2,FALSE)</f>
        <v>Eje_E_5</v>
      </c>
      <c r="BY61" s="21" t="str">
        <f>+VLOOKUP(J61,desplegables!$AK$21:$AL$33,2,FALSE)</f>
        <v>C_2201_0700_20</v>
      </c>
      <c r="BZ61" s="21" t="str">
        <f>+VLOOKUP(D61,Listas_desplega!$AS$18:$AU$60,2,0)</f>
        <v xml:space="preserve">VEPBM- SUB PERMANEN - </v>
      </c>
      <c r="CA61" s="21" t="str">
        <f>+VLOOKUP(W61,Listas_desplega!$AT$18:$AV$60,3,0)</f>
        <v>2800</v>
      </c>
      <c r="CB61" s="21" t="str">
        <f>+VLOOKUP(F61,Listas_desplega!$J$15:$L$60,2,0)</f>
        <v>FORTALECIMIENTO CAPACIDADES DE GESTION DE ETC</v>
      </c>
      <c r="CC61" s="21" t="str">
        <f>+VLOOKUP(F61,Listas_desplega!$J$15:$L$60,2,0)&amp;V61</f>
        <v>FORTALECIMIENTO CAPACIDADES DE GESTION DE ETC</v>
      </c>
      <c r="CD61" s="21" t="str">
        <f>+VLOOKUP(CC61,Listas_desplega!$K$15:$L$60,2,0)</f>
        <v>18</v>
      </c>
      <c r="CE61" s="65" t="str">
        <f>+VLOOKUP(D61,Listas_desplega!$AS$18:$AU$60,2,0)&amp;V61</f>
        <v xml:space="preserve">VEPBM- SUB PERMANEN - </v>
      </c>
      <c r="CF61" s="21">
        <f>+VLOOKUP(D61,Listas_desplega!$AS$18:$AU$60,3,0)</f>
        <v>28</v>
      </c>
    </row>
    <row r="62" spans="2:86" ht="18.75" customHeight="1" x14ac:dyDescent="0.25">
      <c r="B62" s="21" t="s">
        <v>81</v>
      </c>
      <c r="C62" s="21" t="s">
        <v>82</v>
      </c>
      <c r="D62" s="21" t="s">
        <v>184</v>
      </c>
      <c r="E62" s="21" t="s">
        <v>185</v>
      </c>
      <c r="F62" s="77" t="s">
        <v>186</v>
      </c>
      <c r="G62" s="21" t="s">
        <v>187</v>
      </c>
      <c r="H62" s="78" t="str">
        <f>+VLOOKUP(G62,desplegables!$AH$21:$AK$33,2,0)</f>
        <v>TRANSFORMACIÓN  DE LA EDUCACIÓN INICIAL, PREESCOLAR, BÁSICA Y MEDIA CON ENFOQUE INTEGRAL PARA LA REDUCCIÓN DE DESIGUALDADES Y CONSTRUCCIÓN DE LA PAZ  NACIONAL</v>
      </c>
      <c r="I62" s="79">
        <f>+VLOOKUP(G62,desplegables!$AH$21:$AK$33,3,0)</f>
        <v>202300000000245</v>
      </c>
      <c r="J62" s="51" t="str">
        <f>+VLOOKUP(G62,desplegables!$AH$21:$AK$33,4,0)</f>
        <v>C-2201-0700-20</v>
      </c>
      <c r="K62" s="109" t="s">
        <v>188</v>
      </c>
      <c r="L62" s="110" t="str">
        <f>+VLOOKUP(K62,desplegables!$BO$81:$BP$110,2,FALSE)</f>
        <v>20203F</v>
      </c>
      <c r="M62" s="21" t="s">
        <v>189</v>
      </c>
      <c r="N62" s="51" t="e">
        <f>VLOOKUP(M62,desplegables!$BO$20:$BP$51,2,0)</f>
        <v>#N/A</v>
      </c>
      <c r="O62" s="65" t="s">
        <v>190</v>
      </c>
      <c r="P62" s="21" t="s">
        <v>90</v>
      </c>
      <c r="Q62" s="51" t="str">
        <f>+VLOOKUP(P62,desplegables!$B$3:$C$5,2,0)</f>
        <v>02</v>
      </c>
      <c r="R62" s="169" t="e">
        <f t="shared" si="9"/>
        <v>#N/A</v>
      </c>
      <c r="S62"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2" s="244" t="str">
        <f t="shared" si="5"/>
        <v>ADQUIS. DE BYS - SERVICIO DE ASISTENCIA TÉCNICA EN EDUCACIÓN INICIAL, PREESCOLAR, BÁSICA Y MEDIA. - 2. SEGURIDAD HUMANA Y JUSTICIA SOCIAL / F. GESTIÓN TERRITORIAL EDUCATIVA Y COMUNITARIA</v>
      </c>
      <c r="U62" t="s">
        <v>127</v>
      </c>
      <c r="V62" s="21"/>
      <c r="W62" s="21" t="str">
        <f t="shared" si="6"/>
        <v xml:space="preserve">VEPBM- SUB PERMANEN - </v>
      </c>
      <c r="X62" s="51" t="str">
        <f t="shared" si="7"/>
        <v>2800</v>
      </c>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83"/>
      <c r="BG62" s="11">
        <v>80111620</v>
      </c>
      <c r="BH62" s="128" t="s">
        <v>92</v>
      </c>
      <c r="BI62" s="88" t="s">
        <v>199</v>
      </c>
      <c r="BJ62" s="11"/>
      <c r="BK62" s="21" t="s">
        <v>94</v>
      </c>
      <c r="BL62" s="124">
        <v>45303</v>
      </c>
      <c r="BM62" s="67">
        <v>233</v>
      </c>
      <c r="BN62" s="21" t="s">
        <v>198</v>
      </c>
      <c r="BO62" s="21" t="s">
        <v>96</v>
      </c>
      <c r="BP62" s="21" t="s">
        <v>97</v>
      </c>
      <c r="BQ62" s="21" t="s">
        <v>98</v>
      </c>
      <c r="BR62" s="207">
        <v>107624000</v>
      </c>
      <c r="BS62" s="209">
        <v>107624000</v>
      </c>
      <c r="BT62" s="67" t="s">
        <v>192</v>
      </c>
      <c r="BU62" s="67" t="s">
        <v>128</v>
      </c>
      <c r="BV62" s="21" t="e">
        <f t="shared" si="4"/>
        <v>#N/A</v>
      </c>
      <c r="BW62" s="21" t="str">
        <f>+VLOOKUP(C62,Listas_desplega!$AI$21:$AJ$46,2,0)</f>
        <v>DCE</v>
      </c>
      <c r="BX62" s="47" t="str">
        <f>+VLOOKUP(E62,Listas_desplega!$J$2:$K$11,2,FALSE)</f>
        <v>Eje_E_5</v>
      </c>
      <c r="BY62" s="21" t="str">
        <f>+VLOOKUP(J62,desplegables!$AK$21:$AL$33,2,FALSE)</f>
        <v>C_2201_0700_20</v>
      </c>
      <c r="BZ62" s="21" t="str">
        <f>+VLOOKUP(D62,Listas_desplega!$AS$18:$AU$60,2,0)</f>
        <v xml:space="preserve">VEPBM- SUB PERMANEN - </v>
      </c>
      <c r="CA62" s="21" t="str">
        <f>+VLOOKUP(W62,Listas_desplega!$AT$18:$AV$60,3,0)</f>
        <v>2800</v>
      </c>
      <c r="CB62" s="21" t="str">
        <f>+VLOOKUP(F62,Listas_desplega!$J$15:$L$60,2,0)</f>
        <v>FORTALECIMIENTO CAPACIDADES DE GESTION DE ETC</v>
      </c>
      <c r="CC62" s="21" t="str">
        <f>+VLOOKUP(F62,Listas_desplega!$J$15:$L$60,2,0)&amp;V62</f>
        <v>FORTALECIMIENTO CAPACIDADES DE GESTION DE ETC</v>
      </c>
      <c r="CD62" s="21" t="str">
        <f>+VLOOKUP(CC62,Listas_desplega!$K$15:$L$60,2,0)</f>
        <v>18</v>
      </c>
      <c r="CE62" s="65" t="str">
        <f>+VLOOKUP(D62,Listas_desplega!$AS$18:$AU$60,2,0)&amp;V62</f>
        <v xml:space="preserve">VEPBM- SUB PERMANEN - </v>
      </c>
      <c r="CF62" s="21">
        <f>+VLOOKUP(D62,Listas_desplega!$AS$18:$AU$60,3,0)</f>
        <v>28</v>
      </c>
    </row>
    <row r="63" spans="2:86" ht="18.75" customHeight="1" x14ac:dyDescent="0.25">
      <c r="B63" s="21" t="s">
        <v>81</v>
      </c>
      <c r="C63" s="21" t="s">
        <v>82</v>
      </c>
      <c r="D63" s="21" t="s">
        <v>184</v>
      </c>
      <c r="E63" s="21" t="s">
        <v>185</v>
      </c>
      <c r="F63" s="77" t="s">
        <v>186</v>
      </c>
      <c r="G63" s="21" t="s">
        <v>187</v>
      </c>
      <c r="H63" s="78" t="str">
        <f>+VLOOKUP(G63,desplegables!$AH$21:$AK$33,2,0)</f>
        <v>TRANSFORMACIÓN  DE LA EDUCACIÓN INICIAL, PREESCOLAR, BÁSICA Y MEDIA CON ENFOQUE INTEGRAL PARA LA REDUCCIÓN DE DESIGUALDADES Y CONSTRUCCIÓN DE LA PAZ  NACIONAL</v>
      </c>
      <c r="I63" s="79">
        <f>+VLOOKUP(G63,desplegables!$AH$21:$AK$33,3,0)</f>
        <v>202300000000245</v>
      </c>
      <c r="J63" s="51" t="str">
        <f>+VLOOKUP(G63,desplegables!$AH$21:$AK$33,4,0)</f>
        <v>C-2201-0700-20</v>
      </c>
      <c r="K63" s="109" t="s">
        <v>188</v>
      </c>
      <c r="L63" s="110" t="str">
        <f>+VLOOKUP(K63,desplegables!$BO$81:$BP$110,2,FALSE)</f>
        <v>20203F</v>
      </c>
      <c r="M63" s="21" t="s">
        <v>189</v>
      </c>
      <c r="N63" s="51" t="e">
        <f>VLOOKUP(M63,desplegables!$BO$20:$BP$51,2,0)</f>
        <v>#N/A</v>
      </c>
      <c r="O63" s="65" t="s">
        <v>190</v>
      </c>
      <c r="P63" s="21" t="s">
        <v>90</v>
      </c>
      <c r="Q63" s="51" t="str">
        <f>+VLOOKUP(P63,desplegables!$B$3:$C$5,2,0)</f>
        <v>02</v>
      </c>
      <c r="R63" s="169" t="e">
        <f t="shared" si="9"/>
        <v>#N/A</v>
      </c>
      <c r="S63"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3" s="244" t="str">
        <f t="shared" si="5"/>
        <v>ADQUIS. DE BYS - SERVICIO DE ASISTENCIA TÉCNICA EN EDUCACIÓN INICIAL, PREESCOLAR, BÁSICA Y MEDIA. - 2. SEGURIDAD HUMANA Y JUSTICIA SOCIAL / F. GESTIÓN TERRITORIAL EDUCATIVA Y COMUNITARIA</v>
      </c>
      <c r="U63" t="s">
        <v>127</v>
      </c>
      <c r="V63" s="21"/>
      <c r="W63" s="21" t="str">
        <f t="shared" si="6"/>
        <v xml:space="preserve">VEPBM- SUB PERMANEN - </v>
      </c>
      <c r="X63" s="51" t="str">
        <f t="shared" si="7"/>
        <v>2800</v>
      </c>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83"/>
      <c r="BG63" s="11">
        <v>80111620</v>
      </c>
      <c r="BH63" s="128" t="s">
        <v>92</v>
      </c>
      <c r="BI63" s="88" t="s">
        <v>200</v>
      </c>
      <c r="BJ63" s="11"/>
      <c r="BK63" s="21" t="s">
        <v>94</v>
      </c>
      <c r="BL63" s="124">
        <v>45303</v>
      </c>
      <c r="BM63" s="67">
        <v>233</v>
      </c>
      <c r="BN63" s="21" t="s">
        <v>198</v>
      </c>
      <c r="BO63" s="21" t="s">
        <v>96</v>
      </c>
      <c r="BP63" s="21" t="s">
        <v>97</v>
      </c>
      <c r="BQ63" s="21" t="s">
        <v>98</v>
      </c>
      <c r="BR63" s="207">
        <v>75672000</v>
      </c>
      <c r="BS63" s="209">
        <v>75672000</v>
      </c>
      <c r="BT63" s="67" t="s">
        <v>192</v>
      </c>
      <c r="BU63" s="67" t="s">
        <v>128</v>
      </c>
      <c r="BV63" s="21" t="e">
        <f t="shared" si="4"/>
        <v>#N/A</v>
      </c>
      <c r="BW63" s="21" t="str">
        <f>+VLOOKUP(C63,Listas_desplega!$AI$21:$AJ$46,2,0)</f>
        <v>DCE</v>
      </c>
      <c r="BX63" s="47" t="str">
        <f>+VLOOKUP(E63,Listas_desplega!$J$2:$K$11,2,FALSE)</f>
        <v>Eje_E_5</v>
      </c>
      <c r="BY63" s="21" t="str">
        <f>+VLOOKUP(J63,desplegables!$AK$21:$AL$33,2,FALSE)</f>
        <v>C_2201_0700_20</v>
      </c>
      <c r="BZ63" s="21" t="str">
        <f>+VLOOKUP(D63,Listas_desplega!$AS$18:$AU$60,2,0)</f>
        <v xml:space="preserve">VEPBM- SUB PERMANEN - </v>
      </c>
      <c r="CA63" s="21" t="str">
        <f>+VLOOKUP(W63,Listas_desplega!$AT$18:$AV$60,3,0)</f>
        <v>2800</v>
      </c>
      <c r="CB63" s="21" t="str">
        <f>+VLOOKUP(F63,Listas_desplega!$J$15:$L$60,2,0)</f>
        <v>FORTALECIMIENTO CAPACIDADES DE GESTION DE ETC</v>
      </c>
      <c r="CC63" s="21" t="str">
        <f>+VLOOKUP(F63,Listas_desplega!$J$15:$L$60,2,0)&amp;V63</f>
        <v>FORTALECIMIENTO CAPACIDADES DE GESTION DE ETC</v>
      </c>
      <c r="CD63" s="21" t="str">
        <f>+VLOOKUP(CC63,Listas_desplega!$K$15:$L$60,2,0)</f>
        <v>18</v>
      </c>
      <c r="CE63" s="65" t="str">
        <f>+VLOOKUP(D63,Listas_desplega!$AS$18:$AU$60,2,0)&amp;V63</f>
        <v xml:space="preserve">VEPBM- SUB PERMANEN - </v>
      </c>
      <c r="CF63" s="21">
        <f>+VLOOKUP(D63,Listas_desplega!$AS$18:$AU$60,3,0)</f>
        <v>28</v>
      </c>
    </row>
    <row r="64" spans="2:86" ht="18.75" customHeight="1" x14ac:dyDescent="0.25">
      <c r="B64" s="21" t="s">
        <v>81</v>
      </c>
      <c r="C64" s="21" t="s">
        <v>82</v>
      </c>
      <c r="D64" s="21" t="s">
        <v>184</v>
      </c>
      <c r="E64" s="21" t="s">
        <v>185</v>
      </c>
      <c r="F64" s="77" t="s">
        <v>186</v>
      </c>
      <c r="G64" s="21" t="s">
        <v>187</v>
      </c>
      <c r="H64" s="78" t="str">
        <f>+VLOOKUP(G64,desplegables!$AH$21:$AK$33,2,0)</f>
        <v>TRANSFORMACIÓN  DE LA EDUCACIÓN INICIAL, PREESCOLAR, BÁSICA Y MEDIA CON ENFOQUE INTEGRAL PARA LA REDUCCIÓN DE DESIGUALDADES Y CONSTRUCCIÓN DE LA PAZ  NACIONAL</v>
      </c>
      <c r="I64" s="79">
        <f>+VLOOKUP(G64,desplegables!$AH$21:$AK$33,3,0)</f>
        <v>202300000000245</v>
      </c>
      <c r="J64" s="51" t="str">
        <f>+VLOOKUP(G64,desplegables!$AH$21:$AK$33,4,0)</f>
        <v>C-2201-0700-20</v>
      </c>
      <c r="K64" s="109" t="s">
        <v>188</v>
      </c>
      <c r="L64" s="110" t="str">
        <f>+VLOOKUP(K64,desplegables!$BO$81:$BP$110,2,FALSE)</f>
        <v>20203F</v>
      </c>
      <c r="M64" s="21" t="s">
        <v>189</v>
      </c>
      <c r="N64" s="51" t="e">
        <f>VLOOKUP(M64,desplegables!$BO$20:$BP$51,2,0)</f>
        <v>#N/A</v>
      </c>
      <c r="O64" s="65" t="s">
        <v>190</v>
      </c>
      <c r="P64" s="21" t="s">
        <v>90</v>
      </c>
      <c r="Q64" s="51" t="str">
        <f>+VLOOKUP(P64,desplegables!$B$3:$C$5,2,0)</f>
        <v>02</v>
      </c>
      <c r="R64" s="169" t="e">
        <f t="shared" si="9"/>
        <v>#N/A</v>
      </c>
      <c r="S64"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4" s="244" t="str">
        <f t="shared" si="5"/>
        <v>ADQUIS. DE BYS - SERVICIO DE ASISTENCIA TÉCNICA EN EDUCACIÓN INICIAL, PREESCOLAR, BÁSICA Y MEDIA. - 2. SEGURIDAD HUMANA Y JUSTICIA SOCIAL / F. GESTIÓN TERRITORIAL EDUCATIVA Y COMUNITARIA</v>
      </c>
      <c r="U64" t="s">
        <v>127</v>
      </c>
      <c r="V64" s="21"/>
      <c r="W64" s="21" t="str">
        <f t="shared" si="6"/>
        <v xml:space="preserve">VEPBM- SUB PERMANEN - </v>
      </c>
      <c r="X64" s="51" t="str">
        <f t="shared" si="7"/>
        <v>2800</v>
      </c>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83"/>
      <c r="BG64" s="11">
        <v>80111620</v>
      </c>
      <c r="BH64" s="128" t="s">
        <v>92</v>
      </c>
      <c r="BI64" s="133" t="s">
        <v>201</v>
      </c>
      <c r="BJ64" s="11"/>
      <c r="BK64" s="21" t="s">
        <v>94</v>
      </c>
      <c r="BL64" s="124">
        <v>45296</v>
      </c>
      <c r="BM64" s="67">
        <v>240</v>
      </c>
      <c r="BN64" s="21" t="s">
        <v>198</v>
      </c>
      <c r="BO64" s="21" t="s">
        <v>96</v>
      </c>
      <c r="BP64" s="21" t="s">
        <v>97</v>
      </c>
      <c r="BQ64" s="21" t="s">
        <v>98</v>
      </c>
      <c r="BR64" s="207">
        <v>84080000</v>
      </c>
      <c r="BS64" s="209">
        <v>84080000</v>
      </c>
      <c r="BT64" s="67" t="s">
        <v>192</v>
      </c>
      <c r="BU64" s="67" t="s">
        <v>128</v>
      </c>
      <c r="BV64" s="21" t="e">
        <f t="shared" si="4"/>
        <v>#N/A</v>
      </c>
      <c r="BW64" s="21" t="str">
        <f>+VLOOKUP(C64,Listas_desplega!$AI$21:$AJ$46,2,0)</f>
        <v>DCE</v>
      </c>
      <c r="BX64" s="47" t="str">
        <f>+VLOOKUP(E64,Listas_desplega!$J$2:$K$11,2,FALSE)</f>
        <v>Eje_E_5</v>
      </c>
      <c r="BY64" s="21" t="str">
        <f>+VLOOKUP(J64,desplegables!$AK$21:$AL$33,2,FALSE)</f>
        <v>C_2201_0700_20</v>
      </c>
      <c r="BZ64" s="21" t="str">
        <f>+VLOOKUP(D64,Listas_desplega!$AS$18:$AU$60,2,0)</f>
        <v xml:space="preserve">VEPBM- SUB PERMANEN - </v>
      </c>
      <c r="CA64" s="21" t="str">
        <f>+VLOOKUP(W64,Listas_desplega!$AT$18:$AV$60,3,0)</f>
        <v>2800</v>
      </c>
      <c r="CB64" s="21" t="str">
        <f>+VLOOKUP(F64,Listas_desplega!$J$15:$L$60,2,0)</f>
        <v>FORTALECIMIENTO CAPACIDADES DE GESTION DE ETC</v>
      </c>
      <c r="CC64" s="21" t="str">
        <f>+VLOOKUP(F64,Listas_desplega!$J$15:$L$60,2,0)&amp;V64</f>
        <v>FORTALECIMIENTO CAPACIDADES DE GESTION DE ETC</v>
      </c>
      <c r="CD64" s="21" t="str">
        <f>+VLOOKUP(CC64,Listas_desplega!$K$15:$L$60,2,0)</f>
        <v>18</v>
      </c>
      <c r="CE64" s="65" t="str">
        <f>+VLOOKUP(D64,Listas_desplega!$AS$18:$AU$60,2,0)&amp;V64</f>
        <v xml:space="preserve">VEPBM- SUB PERMANEN - </v>
      </c>
      <c r="CF64" s="21">
        <f>+VLOOKUP(D64,Listas_desplega!$AS$18:$AU$60,3,0)</f>
        <v>28</v>
      </c>
    </row>
    <row r="65" spans="2:84" ht="18.75" customHeight="1" x14ac:dyDescent="0.25">
      <c r="B65" s="21" t="s">
        <v>81</v>
      </c>
      <c r="C65" s="21" t="s">
        <v>82</v>
      </c>
      <c r="D65" s="21" t="s">
        <v>184</v>
      </c>
      <c r="E65" s="21" t="s">
        <v>185</v>
      </c>
      <c r="F65" s="77" t="s">
        <v>186</v>
      </c>
      <c r="G65" s="21" t="s">
        <v>187</v>
      </c>
      <c r="H65" s="78" t="str">
        <f>+VLOOKUP(G65,desplegables!$AH$21:$AK$33,2,0)</f>
        <v>TRANSFORMACIÓN  DE LA EDUCACIÓN INICIAL, PREESCOLAR, BÁSICA Y MEDIA CON ENFOQUE INTEGRAL PARA LA REDUCCIÓN DE DESIGUALDADES Y CONSTRUCCIÓN DE LA PAZ  NACIONAL</v>
      </c>
      <c r="I65" s="79">
        <f>+VLOOKUP(G65,desplegables!$AH$21:$AK$33,3,0)</f>
        <v>202300000000245</v>
      </c>
      <c r="J65" s="51" t="str">
        <f>+VLOOKUP(G65,desplegables!$AH$21:$AK$33,4,0)</f>
        <v>C-2201-0700-20</v>
      </c>
      <c r="K65" s="109" t="s">
        <v>188</v>
      </c>
      <c r="L65" s="110" t="str">
        <f>+VLOOKUP(K65,desplegables!$BO$81:$BP$110,2,FALSE)</f>
        <v>20203F</v>
      </c>
      <c r="M65" s="21" t="s">
        <v>189</v>
      </c>
      <c r="N65" s="51" t="e">
        <f>VLOOKUP(M65,desplegables!$BO$20:$BP$51,2,0)</f>
        <v>#N/A</v>
      </c>
      <c r="O65" s="65" t="s">
        <v>190</v>
      </c>
      <c r="P65" s="21" t="s">
        <v>90</v>
      </c>
      <c r="Q65" s="51" t="str">
        <f>+VLOOKUP(P65,desplegables!$B$3:$C$5,2,0)</f>
        <v>02</v>
      </c>
      <c r="R65" s="169" t="e">
        <f t="shared" si="9"/>
        <v>#N/A</v>
      </c>
      <c r="S65"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5" s="244" t="str">
        <f t="shared" si="5"/>
        <v>ADQUIS. DE BYS - SERVICIO DE ASISTENCIA TÉCNICA EN EDUCACIÓN INICIAL, PREESCOLAR, BÁSICA Y MEDIA. - 2. SEGURIDAD HUMANA Y JUSTICIA SOCIAL / F. GESTIÓN TERRITORIAL EDUCATIVA Y COMUNITARIA</v>
      </c>
      <c r="U65" t="s">
        <v>127</v>
      </c>
      <c r="V65" s="21"/>
      <c r="W65" s="21" t="str">
        <f t="shared" si="6"/>
        <v xml:space="preserve">VEPBM- SUB PERMANEN - </v>
      </c>
      <c r="X65" s="51" t="str">
        <f t="shared" si="7"/>
        <v>2800</v>
      </c>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83"/>
      <c r="BG65" s="11">
        <v>80111620</v>
      </c>
      <c r="BH65" s="128" t="s">
        <v>92</v>
      </c>
      <c r="BI65" s="133" t="s">
        <v>202</v>
      </c>
      <c r="BJ65" s="11"/>
      <c r="BK65" s="21" t="s">
        <v>94</v>
      </c>
      <c r="BL65" s="124">
        <v>45296</v>
      </c>
      <c r="BM65" s="67">
        <v>240</v>
      </c>
      <c r="BN65" s="21" t="s">
        <v>198</v>
      </c>
      <c r="BO65" s="21" t="s">
        <v>96</v>
      </c>
      <c r="BP65" s="21" t="s">
        <v>97</v>
      </c>
      <c r="BQ65" s="21" t="s">
        <v>98</v>
      </c>
      <c r="BR65" s="207">
        <v>78272000</v>
      </c>
      <c r="BS65" s="209">
        <v>78272000</v>
      </c>
      <c r="BT65" s="67" t="s">
        <v>192</v>
      </c>
      <c r="BU65" s="67" t="s">
        <v>128</v>
      </c>
      <c r="BV65" s="21" t="e">
        <f t="shared" si="4"/>
        <v>#N/A</v>
      </c>
      <c r="BW65" s="21" t="str">
        <f>+VLOOKUP(C65,Listas_desplega!$AI$21:$AJ$46,2,0)</f>
        <v>DCE</v>
      </c>
      <c r="BX65" s="47" t="str">
        <f>+VLOOKUP(E65,Listas_desplega!$J$2:$K$11,2,FALSE)</f>
        <v>Eje_E_5</v>
      </c>
      <c r="BY65" s="21" t="str">
        <f>+VLOOKUP(J65,desplegables!$AK$21:$AL$33,2,FALSE)</f>
        <v>C_2201_0700_20</v>
      </c>
      <c r="BZ65" s="21" t="str">
        <f>+VLOOKUP(D65,Listas_desplega!$AS$18:$AU$60,2,0)</f>
        <v xml:space="preserve">VEPBM- SUB PERMANEN - </v>
      </c>
      <c r="CA65" s="21" t="str">
        <f>+VLOOKUP(W65,Listas_desplega!$AT$18:$AV$60,3,0)</f>
        <v>2800</v>
      </c>
      <c r="CB65" s="21" t="str">
        <f>+VLOOKUP(F65,Listas_desplega!$J$15:$L$60,2,0)</f>
        <v>FORTALECIMIENTO CAPACIDADES DE GESTION DE ETC</v>
      </c>
      <c r="CC65" s="21" t="str">
        <f>+VLOOKUP(F65,Listas_desplega!$J$15:$L$60,2,0)&amp;V65</f>
        <v>FORTALECIMIENTO CAPACIDADES DE GESTION DE ETC</v>
      </c>
      <c r="CD65" s="21" t="str">
        <f>+VLOOKUP(CC65,Listas_desplega!$K$15:$L$60,2,0)</f>
        <v>18</v>
      </c>
      <c r="CE65" s="65" t="str">
        <f>+VLOOKUP(D65,Listas_desplega!$AS$18:$AU$60,2,0)&amp;V65</f>
        <v xml:space="preserve">VEPBM- SUB PERMANEN - </v>
      </c>
      <c r="CF65" s="21">
        <f>+VLOOKUP(D65,Listas_desplega!$AS$18:$AU$60,3,0)</f>
        <v>28</v>
      </c>
    </row>
    <row r="66" spans="2:84" ht="18.75" customHeight="1" x14ac:dyDescent="0.25">
      <c r="B66" s="21" t="s">
        <v>81</v>
      </c>
      <c r="C66" s="21" t="s">
        <v>82</v>
      </c>
      <c r="D66" s="21" t="s">
        <v>184</v>
      </c>
      <c r="E66" s="21" t="s">
        <v>185</v>
      </c>
      <c r="F66" s="77" t="s">
        <v>186</v>
      </c>
      <c r="G66" s="21" t="s">
        <v>187</v>
      </c>
      <c r="H66" s="78" t="str">
        <f>+VLOOKUP(G66,desplegables!$AH$21:$AK$33,2,0)</f>
        <v>TRANSFORMACIÓN  DE LA EDUCACIÓN INICIAL, PREESCOLAR, BÁSICA Y MEDIA CON ENFOQUE INTEGRAL PARA LA REDUCCIÓN DE DESIGUALDADES Y CONSTRUCCIÓN DE LA PAZ  NACIONAL</v>
      </c>
      <c r="I66" s="79">
        <f>+VLOOKUP(G66,desplegables!$AH$21:$AK$33,3,0)</f>
        <v>202300000000245</v>
      </c>
      <c r="J66" s="51" t="str">
        <f>+VLOOKUP(G66,desplegables!$AH$21:$AK$33,4,0)</f>
        <v>C-2201-0700-20</v>
      </c>
      <c r="K66" s="109" t="s">
        <v>188</v>
      </c>
      <c r="L66" s="110" t="str">
        <f>+VLOOKUP(K66,desplegables!$BO$81:$BP$110,2,FALSE)</f>
        <v>20203F</v>
      </c>
      <c r="M66" s="21" t="s">
        <v>189</v>
      </c>
      <c r="N66" s="51" t="e">
        <f>VLOOKUP(M66,desplegables!$BO$20:$BP$51,2,0)</f>
        <v>#N/A</v>
      </c>
      <c r="O66" s="65" t="s">
        <v>190</v>
      </c>
      <c r="P66" s="21" t="s">
        <v>90</v>
      </c>
      <c r="Q66" s="51" t="str">
        <f>+VLOOKUP(P66,desplegables!$B$3:$C$5,2,0)</f>
        <v>02</v>
      </c>
      <c r="R66" s="169" t="e">
        <f t="shared" si="9"/>
        <v>#N/A</v>
      </c>
      <c r="S66"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6" s="244" t="str">
        <f t="shared" si="5"/>
        <v>ADQUIS. DE BYS - SERVICIO DE ASISTENCIA TÉCNICA EN EDUCACIÓN INICIAL, PREESCOLAR, BÁSICA Y MEDIA. - 2. SEGURIDAD HUMANA Y JUSTICIA SOCIAL / F. GESTIÓN TERRITORIAL EDUCATIVA Y COMUNITARIA</v>
      </c>
      <c r="U66" t="s">
        <v>127</v>
      </c>
      <c r="V66" s="21"/>
      <c r="W66" s="21" t="str">
        <f t="shared" si="6"/>
        <v xml:space="preserve">VEPBM- SUB PERMANEN - </v>
      </c>
      <c r="X66" s="51" t="str">
        <f t="shared" si="7"/>
        <v>2800</v>
      </c>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83"/>
      <c r="BG66" s="11">
        <v>80111620</v>
      </c>
      <c r="BH66" s="128" t="s">
        <v>92</v>
      </c>
      <c r="BI66" s="133" t="s">
        <v>203</v>
      </c>
      <c r="BJ66" s="11"/>
      <c r="BK66" s="21" t="s">
        <v>94</v>
      </c>
      <c r="BL66" s="124">
        <v>45303</v>
      </c>
      <c r="BM66" s="67">
        <v>233</v>
      </c>
      <c r="BN66" s="21" t="s">
        <v>198</v>
      </c>
      <c r="BO66" s="21" t="s">
        <v>96</v>
      </c>
      <c r="BP66" s="21" t="s">
        <v>97</v>
      </c>
      <c r="BQ66" s="21" t="s">
        <v>98</v>
      </c>
      <c r="BR66" s="207">
        <v>83312000</v>
      </c>
      <c r="BS66" s="209">
        <v>83312000</v>
      </c>
      <c r="BT66" s="67" t="s">
        <v>192</v>
      </c>
      <c r="BU66" s="67" t="s">
        <v>128</v>
      </c>
      <c r="BV66" s="21" t="e">
        <f t="shared" si="4"/>
        <v>#N/A</v>
      </c>
      <c r="BW66" s="21" t="str">
        <f>+VLOOKUP(C66,Listas_desplega!$AI$21:$AJ$46,2,0)</f>
        <v>DCE</v>
      </c>
      <c r="BX66" s="47" t="str">
        <f>+VLOOKUP(E66,Listas_desplega!$J$2:$K$11,2,FALSE)</f>
        <v>Eje_E_5</v>
      </c>
      <c r="BY66" s="21" t="str">
        <f>+VLOOKUP(J66,desplegables!$AK$21:$AL$33,2,FALSE)</f>
        <v>C_2201_0700_20</v>
      </c>
      <c r="BZ66" s="21" t="str">
        <f>+VLOOKUP(D66,Listas_desplega!$AS$18:$AU$60,2,0)</f>
        <v xml:space="preserve">VEPBM- SUB PERMANEN - </v>
      </c>
      <c r="CA66" s="21" t="str">
        <f>+VLOOKUP(W66,Listas_desplega!$AT$18:$AV$60,3,0)</f>
        <v>2800</v>
      </c>
      <c r="CB66" s="21" t="str">
        <f>+VLOOKUP(F66,Listas_desplega!$J$15:$L$60,2,0)</f>
        <v>FORTALECIMIENTO CAPACIDADES DE GESTION DE ETC</v>
      </c>
      <c r="CC66" s="21" t="str">
        <f>+VLOOKUP(F66,Listas_desplega!$J$15:$L$60,2,0)&amp;V66</f>
        <v>FORTALECIMIENTO CAPACIDADES DE GESTION DE ETC</v>
      </c>
      <c r="CD66" s="21" t="str">
        <f>+VLOOKUP(CC66,Listas_desplega!$K$15:$L$60,2,0)</f>
        <v>18</v>
      </c>
      <c r="CE66" s="65" t="str">
        <f>+VLOOKUP(D66,Listas_desplega!$AS$18:$AU$60,2,0)&amp;V66</f>
        <v xml:space="preserve">VEPBM- SUB PERMANEN - </v>
      </c>
      <c r="CF66" s="21">
        <f>+VLOOKUP(D66,Listas_desplega!$AS$18:$AU$60,3,0)</f>
        <v>28</v>
      </c>
    </row>
    <row r="67" spans="2:84" ht="18.75" customHeight="1" x14ac:dyDescent="0.25">
      <c r="B67" s="21" t="s">
        <v>81</v>
      </c>
      <c r="C67" s="21" t="s">
        <v>82</v>
      </c>
      <c r="D67" s="21" t="s">
        <v>184</v>
      </c>
      <c r="E67" s="21" t="s">
        <v>185</v>
      </c>
      <c r="F67" s="77" t="s">
        <v>186</v>
      </c>
      <c r="G67" s="21" t="s">
        <v>187</v>
      </c>
      <c r="H67" s="78" t="str">
        <f>+VLOOKUP(G67,desplegables!$AH$21:$AK$33,2,0)</f>
        <v>TRANSFORMACIÓN  DE LA EDUCACIÓN INICIAL, PREESCOLAR, BÁSICA Y MEDIA CON ENFOQUE INTEGRAL PARA LA REDUCCIÓN DE DESIGUALDADES Y CONSTRUCCIÓN DE LA PAZ  NACIONAL</v>
      </c>
      <c r="I67" s="79">
        <f>+VLOOKUP(G67,desplegables!$AH$21:$AK$33,3,0)</f>
        <v>202300000000245</v>
      </c>
      <c r="J67" s="51" t="str">
        <f>+VLOOKUP(G67,desplegables!$AH$21:$AK$33,4,0)</f>
        <v>C-2201-0700-20</v>
      </c>
      <c r="K67" s="109" t="s">
        <v>188</v>
      </c>
      <c r="L67" s="110" t="str">
        <f>+VLOOKUP(K67,desplegables!$BO$81:$BP$110,2,FALSE)</f>
        <v>20203F</v>
      </c>
      <c r="M67" s="21" t="s">
        <v>189</v>
      </c>
      <c r="N67" s="51" t="e">
        <f>VLOOKUP(M67,desplegables!$BO$20:$BP$51,2,0)</f>
        <v>#N/A</v>
      </c>
      <c r="O67" s="65" t="s">
        <v>190</v>
      </c>
      <c r="P67" s="21" t="s">
        <v>90</v>
      </c>
      <c r="Q67" s="51" t="str">
        <f>+VLOOKUP(P67,desplegables!$B$3:$C$5,2,0)</f>
        <v>02</v>
      </c>
      <c r="R67" s="169" t="e">
        <f t="shared" si="9"/>
        <v>#N/A</v>
      </c>
      <c r="S67"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7" s="244" t="str">
        <f t="shared" si="5"/>
        <v>ADQUIS. DE BYS - SERVICIO DE ASISTENCIA TÉCNICA EN EDUCACIÓN INICIAL, PREESCOLAR, BÁSICA Y MEDIA. - 2. SEGURIDAD HUMANA Y JUSTICIA SOCIAL / F. GESTIÓN TERRITORIAL EDUCATIVA Y COMUNITARIA</v>
      </c>
      <c r="U67" t="s">
        <v>127</v>
      </c>
      <c r="V67" s="21"/>
      <c r="W67" s="21" t="str">
        <f t="shared" si="6"/>
        <v xml:space="preserve">VEPBM- SUB PERMANEN - </v>
      </c>
      <c r="X67" s="51" t="str">
        <f t="shared" si="7"/>
        <v>2800</v>
      </c>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83"/>
      <c r="BG67" s="11">
        <v>80111620</v>
      </c>
      <c r="BH67" s="128" t="s">
        <v>92</v>
      </c>
      <c r="BI67" s="133" t="s">
        <v>204</v>
      </c>
      <c r="BJ67" s="11"/>
      <c r="BK67" s="21" t="s">
        <v>94</v>
      </c>
      <c r="BL67" s="124">
        <v>45303</v>
      </c>
      <c r="BM67" s="67">
        <v>233</v>
      </c>
      <c r="BN67" s="21" t="s">
        <v>198</v>
      </c>
      <c r="BO67" s="21" t="s">
        <v>96</v>
      </c>
      <c r="BP67" s="21" t="s">
        <v>97</v>
      </c>
      <c r="BQ67" s="21" t="s">
        <v>98</v>
      </c>
      <c r="BR67" s="207">
        <v>83984000</v>
      </c>
      <c r="BS67" s="210">
        <v>83984000</v>
      </c>
      <c r="BT67" s="67" t="s">
        <v>192</v>
      </c>
      <c r="BU67" s="67" t="s">
        <v>128</v>
      </c>
      <c r="BV67" s="21" t="e">
        <f t="shared" si="4"/>
        <v>#N/A</v>
      </c>
      <c r="BW67" s="21" t="str">
        <f>+VLOOKUP(C67,Listas_desplega!$AI$21:$AJ$46,2,0)</f>
        <v>DCE</v>
      </c>
      <c r="BX67" s="47" t="str">
        <f>+VLOOKUP(E67,Listas_desplega!$J$2:$K$11,2,FALSE)</f>
        <v>Eje_E_5</v>
      </c>
      <c r="BY67" s="21" t="str">
        <f>+VLOOKUP(J67,desplegables!$AK$21:$AL$33,2,FALSE)</f>
        <v>C_2201_0700_20</v>
      </c>
      <c r="BZ67" s="21" t="str">
        <f>+VLOOKUP(D67,Listas_desplega!$AS$18:$AU$60,2,0)</f>
        <v xml:space="preserve">VEPBM- SUB PERMANEN - </v>
      </c>
      <c r="CA67" s="21" t="str">
        <f>+VLOOKUP(W67,Listas_desplega!$AT$18:$AV$60,3,0)</f>
        <v>2800</v>
      </c>
      <c r="CB67" s="21" t="str">
        <f>+VLOOKUP(F67,Listas_desplega!$J$15:$L$60,2,0)</f>
        <v>FORTALECIMIENTO CAPACIDADES DE GESTION DE ETC</v>
      </c>
      <c r="CC67" s="21" t="str">
        <f>+VLOOKUP(F67,Listas_desplega!$J$15:$L$60,2,0)&amp;V67</f>
        <v>FORTALECIMIENTO CAPACIDADES DE GESTION DE ETC</v>
      </c>
      <c r="CD67" s="21" t="str">
        <f>+VLOOKUP(CC67,Listas_desplega!$K$15:$L$60,2,0)</f>
        <v>18</v>
      </c>
      <c r="CE67" s="65" t="str">
        <f>+VLOOKUP(D67,Listas_desplega!$AS$18:$AU$60,2,0)&amp;V67</f>
        <v xml:space="preserve">VEPBM- SUB PERMANEN - </v>
      </c>
      <c r="CF67" s="21">
        <f>+VLOOKUP(D67,Listas_desplega!$AS$18:$AU$60,3,0)</f>
        <v>28</v>
      </c>
    </row>
    <row r="68" spans="2:84" ht="18.75" customHeight="1" x14ac:dyDescent="0.25">
      <c r="B68" s="21" t="s">
        <v>81</v>
      </c>
      <c r="C68" s="21" t="s">
        <v>82</v>
      </c>
      <c r="D68" s="21" t="s">
        <v>184</v>
      </c>
      <c r="E68" s="21" t="s">
        <v>185</v>
      </c>
      <c r="F68" s="77" t="s">
        <v>186</v>
      </c>
      <c r="G68" s="21" t="s">
        <v>187</v>
      </c>
      <c r="H68" s="78" t="str">
        <f>+VLOOKUP(G68,desplegables!$AH$21:$AK$33,2,0)</f>
        <v>TRANSFORMACIÓN  DE LA EDUCACIÓN INICIAL, PREESCOLAR, BÁSICA Y MEDIA CON ENFOQUE INTEGRAL PARA LA REDUCCIÓN DE DESIGUALDADES Y CONSTRUCCIÓN DE LA PAZ  NACIONAL</v>
      </c>
      <c r="I68" s="79">
        <f>+VLOOKUP(G68,desplegables!$AH$21:$AK$33,3,0)</f>
        <v>202300000000245</v>
      </c>
      <c r="J68" s="51" t="str">
        <f>+VLOOKUP(G68,desplegables!$AH$21:$AK$33,4,0)</f>
        <v>C-2201-0700-20</v>
      </c>
      <c r="K68" s="109" t="s">
        <v>188</v>
      </c>
      <c r="L68" s="110" t="str">
        <f>+VLOOKUP(K68,desplegables!$BO$81:$BP$110,2,FALSE)</f>
        <v>20203F</v>
      </c>
      <c r="M68" s="21" t="s">
        <v>189</v>
      </c>
      <c r="N68" s="51" t="e">
        <f>VLOOKUP(M68,desplegables!$BO$20:$BP$51,2,0)</f>
        <v>#N/A</v>
      </c>
      <c r="O68" s="65" t="s">
        <v>190</v>
      </c>
      <c r="P68" s="21" t="s">
        <v>90</v>
      </c>
      <c r="Q68" s="51" t="str">
        <f>+VLOOKUP(P68,desplegables!$B$3:$C$5,2,0)</f>
        <v>02</v>
      </c>
      <c r="R68" s="169" t="e">
        <f t="shared" si="9"/>
        <v>#N/A</v>
      </c>
      <c r="S68" s="126" t="str">
        <f t="shared" si="3"/>
        <v>ADQUIS. DE BYS-SERVICIO DE ASISTENCIA TÉCNICA EN EDUCACIÓN INICIAL, PREESCOLAR, BÁSICA Y MEDIA.-TRANSFORMACIÓN  DE LA EDUCACIÓN INICIAL, PREESCOLAR, BÁSICA Y MEDIA CON ENFOQUE INTEGRAL PARA LA REDUCCIÓN DE DESIGUALDADES Y CONSTRUCCIÓN DE LA PAZ  NACIONAL</v>
      </c>
      <c r="T68" s="244" t="str">
        <f t="shared" si="5"/>
        <v>ADQUIS. DE BYS - SERVICIO DE ASISTENCIA TÉCNICA EN EDUCACIÓN INICIAL, PREESCOLAR, BÁSICA Y MEDIA. - 2. SEGURIDAD HUMANA Y JUSTICIA SOCIAL / F. GESTIÓN TERRITORIAL EDUCATIVA Y COMUNITARIA</v>
      </c>
      <c r="U68" t="s">
        <v>127</v>
      </c>
      <c r="V68" s="21"/>
      <c r="W68" s="21" t="str">
        <f t="shared" si="6"/>
        <v xml:space="preserve">VEPBM- SUB PERMANEN - </v>
      </c>
      <c r="X68" s="51" t="str">
        <f t="shared" si="7"/>
        <v>2800</v>
      </c>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83"/>
      <c r="BG68" s="11">
        <v>80111620</v>
      </c>
      <c r="BH68" s="128" t="s">
        <v>92</v>
      </c>
      <c r="BI68" s="133" t="s">
        <v>205</v>
      </c>
      <c r="BJ68" s="11"/>
      <c r="BK68" s="21" t="s">
        <v>94</v>
      </c>
      <c r="BL68" s="124">
        <v>45303</v>
      </c>
      <c r="BM68" s="67">
        <v>233</v>
      </c>
      <c r="BN68" s="21" t="s">
        <v>198</v>
      </c>
      <c r="BO68" s="21" t="s">
        <v>96</v>
      </c>
      <c r="BP68" s="21" t="s">
        <v>97</v>
      </c>
      <c r="BQ68" s="21" t="s">
        <v>98</v>
      </c>
      <c r="BR68" s="207">
        <v>79888000</v>
      </c>
      <c r="BS68" s="210">
        <v>79888000</v>
      </c>
      <c r="BT68" s="67" t="s">
        <v>192</v>
      </c>
      <c r="BU68" s="67" t="s">
        <v>128</v>
      </c>
      <c r="BV68" s="21" t="e">
        <f t="shared" ref="BV68:BV131" si="10">+CONCATENATE(G68,"_",N68)</f>
        <v>#N/A</v>
      </c>
      <c r="BW68" s="21" t="str">
        <f>+VLOOKUP(C68,Listas_desplega!$AI$21:$AJ$46,2,0)</f>
        <v>DCE</v>
      </c>
      <c r="BX68" s="47" t="str">
        <f>+VLOOKUP(E68,Listas_desplega!$J$2:$K$11,2,FALSE)</f>
        <v>Eje_E_5</v>
      </c>
      <c r="BY68" s="21" t="str">
        <f>+VLOOKUP(J68,desplegables!$AK$21:$AL$33,2,FALSE)</f>
        <v>C_2201_0700_20</v>
      </c>
      <c r="BZ68" s="21" t="str">
        <f>+VLOOKUP(D68,Listas_desplega!$AS$18:$AU$60,2,0)</f>
        <v xml:space="preserve">VEPBM- SUB PERMANEN - </v>
      </c>
      <c r="CA68" s="21" t="str">
        <f>+VLOOKUP(W68,Listas_desplega!$AT$18:$AV$60,3,0)</f>
        <v>2800</v>
      </c>
      <c r="CB68" s="21" t="str">
        <f>+VLOOKUP(F68,Listas_desplega!$J$15:$L$60,2,0)</f>
        <v>FORTALECIMIENTO CAPACIDADES DE GESTION DE ETC</v>
      </c>
      <c r="CC68" s="21" t="str">
        <f>+VLOOKUP(F68,Listas_desplega!$J$15:$L$60,2,0)&amp;V68</f>
        <v>FORTALECIMIENTO CAPACIDADES DE GESTION DE ETC</v>
      </c>
      <c r="CD68" s="21" t="str">
        <f>+VLOOKUP(CC68,Listas_desplega!$K$15:$L$60,2,0)</f>
        <v>18</v>
      </c>
      <c r="CE68" s="65" t="str">
        <f>+VLOOKUP(D68,Listas_desplega!$AS$18:$AU$60,2,0)&amp;V68</f>
        <v xml:space="preserve">VEPBM- SUB PERMANEN - </v>
      </c>
      <c r="CF68" s="21">
        <f>+VLOOKUP(D68,Listas_desplega!$AS$18:$AU$60,3,0)</f>
        <v>28</v>
      </c>
    </row>
    <row r="69" spans="2:84" ht="18.75" customHeight="1" x14ac:dyDescent="0.25">
      <c r="B69" s="21" t="s">
        <v>81</v>
      </c>
      <c r="C69" s="21" t="s">
        <v>82</v>
      </c>
      <c r="D69" s="21" t="s">
        <v>184</v>
      </c>
      <c r="E69" s="21" t="s">
        <v>185</v>
      </c>
      <c r="F69" s="77" t="s">
        <v>186</v>
      </c>
      <c r="G69" s="21" t="s">
        <v>187</v>
      </c>
      <c r="H69" s="78" t="str">
        <f>+VLOOKUP(G69,desplegables!$AH$21:$AK$33,2,0)</f>
        <v>TRANSFORMACIÓN  DE LA EDUCACIÓN INICIAL, PREESCOLAR, BÁSICA Y MEDIA CON ENFOQUE INTEGRAL PARA LA REDUCCIÓN DE DESIGUALDADES Y CONSTRUCCIÓN DE LA PAZ  NACIONAL</v>
      </c>
      <c r="I69" s="79">
        <f>+VLOOKUP(G69,desplegables!$AH$21:$AK$33,3,0)</f>
        <v>202300000000245</v>
      </c>
      <c r="J69" s="51" t="str">
        <f>+VLOOKUP(G69,desplegables!$AH$21:$AK$33,4,0)</f>
        <v>C-2201-0700-20</v>
      </c>
      <c r="K69" s="109" t="s">
        <v>188</v>
      </c>
      <c r="L69" s="110" t="str">
        <f>+VLOOKUP(K69,desplegables!$BO$81:$BP$110,2,FALSE)</f>
        <v>20203F</v>
      </c>
      <c r="M69" s="21" t="s">
        <v>189</v>
      </c>
      <c r="N69" s="51" t="e">
        <f>VLOOKUP(M69,desplegables!$BO$20:$BP$51,2,0)</f>
        <v>#N/A</v>
      </c>
      <c r="O69" s="65" t="s">
        <v>190</v>
      </c>
      <c r="P69" s="21" t="s">
        <v>90</v>
      </c>
      <c r="Q69" s="51" t="str">
        <f>+VLOOKUP(P69,desplegables!$B$3:$C$5,2,0)</f>
        <v>02</v>
      </c>
      <c r="R69" s="169" t="e">
        <f t="shared" si="9"/>
        <v>#N/A</v>
      </c>
      <c r="S69" s="126" t="str">
        <f t="shared" ref="S69:S132" si="11">UPPER(P69&amp;"-"&amp;M69&amp;"-"&amp;H69)</f>
        <v>ADQUIS. DE BYS-SERVICIO DE ASISTENCIA TÉCNICA EN EDUCACIÓN INICIAL, PREESCOLAR, BÁSICA Y MEDIA.-TRANSFORMACIÓN  DE LA EDUCACIÓN INICIAL, PREESCOLAR, BÁSICA Y MEDIA CON ENFOQUE INTEGRAL PARA LA REDUCCIÓN DE DESIGUALDADES Y CONSTRUCCIÓN DE LA PAZ  NACIONAL</v>
      </c>
      <c r="T69" s="244" t="str">
        <f t="shared" si="5"/>
        <v>ADQUIS. DE BYS - SERVICIO DE ASISTENCIA TÉCNICA EN EDUCACIÓN INICIAL, PREESCOLAR, BÁSICA Y MEDIA. - 2. SEGURIDAD HUMANA Y JUSTICIA SOCIAL / F. GESTIÓN TERRITORIAL EDUCATIVA Y COMUNITARIA</v>
      </c>
      <c r="U69" t="s">
        <v>127</v>
      </c>
      <c r="V69" s="21"/>
      <c r="W69" s="21" t="str">
        <f t="shared" si="6"/>
        <v xml:space="preserve">VEPBM- SUB PERMANEN - </v>
      </c>
      <c r="X69" s="51" t="str">
        <f t="shared" si="7"/>
        <v>2800</v>
      </c>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83"/>
      <c r="BG69" s="11">
        <v>80111620</v>
      </c>
      <c r="BH69" s="128" t="s">
        <v>92</v>
      </c>
      <c r="BI69" s="133" t="s">
        <v>206</v>
      </c>
      <c r="BJ69" s="11"/>
      <c r="BK69" s="21" t="s">
        <v>94</v>
      </c>
      <c r="BL69" s="124">
        <v>45296</v>
      </c>
      <c r="BM69" s="67">
        <v>240</v>
      </c>
      <c r="BN69" s="21" t="s">
        <v>198</v>
      </c>
      <c r="BO69" s="21" t="s">
        <v>96</v>
      </c>
      <c r="BP69" s="21" t="s">
        <v>97</v>
      </c>
      <c r="BQ69" s="21" t="s">
        <v>98</v>
      </c>
      <c r="BR69" s="207">
        <v>83984000</v>
      </c>
      <c r="BS69" s="210">
        <v>83984000</v>
      </c>
      <c r="BT69" s="67" t="s">
        <v>192</v>
      </c>
      <c r="BU69" s="67" t="s">
        <v>128</v>
      </c>
      <c r="BV69" s="21" t="e">
        <f t="shared" si="10"/>
        <v>#N/A</v>
      </c>
      <c r="BW69" s="21" t="str">
        <f>+VLOOKUP(C69,Listas_desplega!$AI$21:$AJ$46,2,0)</f>
        <v>DCE</v>
      </c>
      <c r="BX69" s="47" t="str">
        <f>+VLOOKUP(E69,Listas_desplega!$J$2:$K$11,2,FALSE)</f>
        <v>Eje_E_5</v>
      </c>
      <c r="BY69" s="21" t="str">
        <f>+VLOOKUP(J69,desplegables!$AK$21:$AL$33,2,FALSE)</f>
        <v>C_2201_0700_20</v>
      </c>
      <c r="BZ69" s="21" t="str">
        <f>+VLOOKUP(D69,Listas_desplega!$AS$18:$AU$60,2,0)</f>
        <v xml:space="preserve">VEPBM- SUB PERMANEN - </v>
      </c>
      <c r="CA69" s="21" t="str">
        <f>+VLOOKUP(W69,Listas_desplega!$AT$18:$AV$60,3,0)</f>
        <v>2800</v>
      </c>
      <c r="CB69" s="21" t="str">
        <f>+VLOOKUP(F69,Listas_desplega!$J$15:$L$60,2,0)</f>
        <v>FORTALECIMIENTO CAPACIDADES DE GESTION DE ETC</v>
      </c>
      <c r="CC69" s="21" t="str">
        <f>+VLOOKUP(F69,Listas_desplega!$J$15:$L$60,2,0)&amp;V69</f>
        <v>FORTALECIMIENTO CAPACIDADES DE GESTION DE ETC</v>
      </c>
      <c r="CD69" s="21" t="str">
        <f>+VLOOKUP(CC69,Listas_desplega!$K$15:$L$60,2,0)</f>
        <v>18</v>
      </c>
      <c r="CE69" s="65" t="str">
        <f>+VLOOKUP(D69,Listas_desplega!$AS$18:$AU$60,2,0)&amp;V69</f>
        <v xml:space="preserve">VEPBM- SUB PERMANEN - </v>
      </c>
      <c r="CF69" s="21">
        <f>+VLOOKUP(D69,Listas_desplega!$AS$18:$AU$60,3,0)</f>
        <v>28</v>
      </c>
    </row>
    <row r="70" spans="2:84" ht="18.75" customHeight="1" x14ac:dyDescent="0.25">
      <c r="B70" s="21" t="s">
        <v>81</v>
      </c>
      <c r="C70" s="21" t="s">
        <v>82</v>
      </c>
      <c r="D70" s="21" t="s">
        <v>184</v>
      </c>
      <c r="E70" s="21" t="s">
        <v>185</v>
      </c>
      <c r="F70" s="77" t="s">
        <v>186</v>
      </c>
      <c r="G70" s="21" t="s">
        <v>187</v>
      </c>
      <c r="H70" s="78" t="str">
        <f>+VLOOKUP(G70,desplegables!$AH$21:$AK$33,2,0)</f>
        <v>TRANSFORMACIÓN  DE LA EDUCACIÓN INICIAL, PREESCOLAR, BÁSICA Y MEDIA CON ENFOQUE INTEGRAL PARA LA REDUCCIÓN DE DESIGUALDADES Y CONSTRUCCIÓN DE LA PAZ  NACIONAL</v>
      </c>
      <c r="I70" s="79">
        <f>+VLOOKUP(G70,desplegables!$AH$21:$AK$33,3,0)</f>
        <v>202300000000245</v>
      </c>
      <c r="J70" s="51" t="str">
        <f>+VLOOKUP(G70,desplegables!$AH$21:$AK$33,4,0)</f>
        <v>C-2201-0700-20</v>
      </c>
      <c r="K70" s="109" t="s">
        <v>188</v>
      </c>
      <c r="L70" s="110" t="str">
        <f>+VLOOKUP(K70,desplegables!$BO$81:$BP$110,2,FALSE)</f>
        <v>20203F</v>
      </c>
      <c r="M70" s="21" t="s">
        <v>189</v>
      </c>
      <c r="N70" s="51" t="e">
        <f>VLOOKUP(M70,desplegables!$BO$20:$BP$51,2,0)</f>
        <v>#N/A</v>
      </c>
      <c r="O70" s="65" t="s">
        <v>190</v>
      </c>
      <c r="P70" s="21" t="s">
        <v>90</v>
      </c>
      <c r="Q70" s="51" t="str">
        <f>+VLOOKUP(P70,desplegables!$B$3:$C$5,2,0)</f>
        <v>02</v>
      </c>
      <c r="R70" s="169" t="e">
        <f t="shared" si="9"/>
        <v>#N/A</v>
      </c>
      <c r="S70"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0" s="244" t="str">
        <f t="shared" ref="T70:T132" si="12">UPPER(P70&amp;" - "&amp;M70&amp;" - "&amp;K70)</f>
        <v>ADQUIS. DE BYS - SERVICIO DE ASISTENCIA TÉCNICA EN EDUCACIÓN INICIAL, PREESCOLAR, BÁSICA Y MEDIA. - 2. SEGURIDAD HUMANA Y JUSTICIA SOCIAL / F. GESTIÓN TERRITORIAL EDUCATIVA Y COMUNITARIA</v>
      </c>
      <c r="U70" t="s">
        <v>127</v>
      </c>
      <c r="V70" s="21"/>
      <c r="W70" s="21" t="str">
        <f t="shared" ref="W70:W133" si="13">+CE70</f>
        <v xml:space="preserve">VEPBM- SUB PERMANEN - </v>
      </c>
      <c r="X70" s="51" t="str">
        <f t="shared" ref="X70:X133" si="14">+CA70</f>
        <v>2800</v>
      </c>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83"/>
      <c r="BG70" s="11">
        <v>80111620</v>
      </c>
      <c r="BH70" s="128" t="s">
        <v>92</v>
      </c>
      <c r="BI70" s="88" t="s">
        <v>207</v>
      </c>
      <c r="BJ70" s="11"/>
      <c r="BK70" s="21" t="s">
        <v>94</v>
      </c>
      <c r="BL70" s="124">
        <v>45303</v>
      </c>
      <c r="BM70" s="67">
        <v>233</v>
      </c>
      <c r="BN70" s="21" t="s">
        <v>198</v>
      </c>
      <c r="BO70" s="21" t="s">
        <v>96</v>
      </c>
      <c r="BP70" s="21" t="s">
        <v>97</v>
      </c>
      <c r="BQ70" s="21" t="s">
        <v>98</v>
      </c>
      <c r="BR70" s="207">
        <v>78928000</v>
      </c>
      <c r="BS70" s="209">
        <v>78928000</v>
      </c>
      <c r="BT70" s="67" t="s">
        <v>192</v>
      </c>
      <c r="BU70" s="67" t="s">
        <v>128</v>
      </c>
      <c r="BV70" s="21" t="e">
        <f t="shared" si="10"/>
        <v>#N/A</v>
      </c>
      <c r="BW70" s="21" t="str">
        <f>+VLOOKUP(C70,Listas_desplega!$AI$21:$AJ$46,2,0)</f>
        <v>DCE</v>
      </c>
      <c r="BX70" s="47" t="str">
        <f>+VLOOKUP(E70,Listas_desplega!$J$2:$K$11,2,FALSE)</f>
        <v>Eje_E_5</v>
      </c>
      <c r="BY70" s="21" t="str">
        <f>+VLOOKUP(J70,desplegables!$AK$21:$AL$33,2,FALSE)</f>
        <v>C_2201_0700_20</v>
      </c>
      <c r="BZ70" s="21" t="str">
        <f>+VLOOKUP(D70,Listas_desplega!$AS$18:$AU$60,2,0)</f>
        <v xml:space="preserve">VEPBM- SUB PERMANEN - </v>
      </c>
      <c r="CA70" s="21" t="str">
        <f>+VLOOKUP(W70,Listas_desplega!$AT$18:$AV$60,3,0)</f>
        <v>2800</v>
      </c>
      <c r="CB70" s="21" t="str">
        <f>+VLOOKUP(F70,Listas_desplega!$J$15:$L$60,2,0)</f>
        <v>FORTALECIMIENTO CAPACIDADES DE GESTION DE ETC</v>
      </c>
      <c r="CC70" s="21" t="str">
        <f>+VLOOKUP(F70,Listas_desplega!$J$15:$L$60,2,0)&amp;V70</f>
        <v>FORTALECIMIENTO CAPACIDADES DE GESTION DE ETC</v>
      </c>
      <c r="CD70" s="21" t="str">
        <f>+VLOOKUP(CC70,Listas_desplega!$K$15:$L$60,2,0)</f>
        <v>18</v>
      </c>
      <c r="CE70" s="65" t="str">
        <f>+VLOOKUP(D70,Listas_desplega!$AS$18:$AU$60,2,0)&amp;V70</f>
        <v xml:space="preserve">VEPBM- SUB PERMANEN - </v>
      </c>
      <c r="CF70" s="21">
        <f>+VLOOKUP(D70,Listas_desplega!$AS$18:$AU$60,3,0)</f>
        <v>28</v>
      </c>
    </row>
    <row r="71" spans="2:84" ht="18.75" customHeight="1" x14ac:dyDescent="0.25">
      <c r="B71" s="21" t="s">
        <v>81</v>
      </c>
      <c r="C71" s="21" t="s">
        <v>82</v>
      </c>
      <c r="D71" s="21" t="s">
        <v>184</v>
      </c>
      <c r="E71" s="21" t="s">
        <v>185</v>
      </c>
      <c r="F71" s="77" t="s">
        <v>186</v>
      </c>
      <c r="G71" s="21" t="s">
        <v>187</v>
      </c>
      <c r="H71" s="78" t="str">
        <f>+VLOOKUP(G71,desplegables!$AH$21:$AK$33,2,0)</f>
        <v>TRANSFORMACIÓN  DE LA EDUCACIÓN INICIAL, PREESCOLAR, BÁSICA Y MEDIA CON ENFOQUE INTEGRAL PARA LA REDUCCIÓN DE DESIGUALDADES Y CONSTRUCCIÓN DE LA PAZ  NACIONAL</v>
      </c>
      <c r="I71" s="79">
        <f>+VLOOKUP(G71,desplegables!$AH$21:$AK$33,3,0)</f>
        <v>202300000000245</v>
      </c>
      <c r="J71" s="51" t="str">
        <f>+VLOOKUP(G71,desplegables!$AH$21:$AK$33,4,0)</f>
        <v>C-2201-0700-20</v>
      </c>
      <c r="K71" s="109" t="s">
        <v>188</v>
      </c>
      <c r="L71" s="110" t="str">
        <f>+VLOOKUP(K71,desplegables!$BO$81:$BP$110,2,FALSE)</f>
        <v>20203F</v>
      </c>
      <c r="M71" s="21" t="s">
        <v>189</v>
      </c>
      <c r="N71" s="51" t="e">
        <f>VLOOKUP(M71,desplegables!$BO$20:$BP$51,2,0)</f>
        <v>#N/A</v>
      </c>
      <c r="O71" s="65" t="s">
        <v>190</v>
      </c>
      <c r="P71" s="21" t="s">
        <v>90</v>
      </c>
      <c r="Q71" s="51" t="str">
        <f>+VLOOKUP(P71,desplegables!$B$3:$C$5,2,0)</f>
        <v>02</v>
      </c>
      <c r="R71" s="169" t="e">
        <f t="shared" si="9"/>
        <v>#N/A</v>
      </c>
      <c r="S71"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1" s="244" t="str">
        <f t="shared" si="12"/>
        <v>ADQUIS. DE BYS - SERVICIO DE ASISTENCIA TÉCNICA EN EDUCACIÓN INICIAL, PREESCOLAR, BÁSICA Y MEDIA. - 2. SEGURIDAD HUMANA Y JUSTICIA SOCIAL / F. GESTIÓN TERRITORIAL EDUCATIVA Y COMUNITARIA</v>
      </c>
      <c r="U71" t="s">
        <v>127</v>
      </c>
      <c r="V71" s="21"/>
      <c r="W71" s="21" t="str">
        <f t="shared" si="13"/>
        <v xml:space="preserve">VEPBM- SUB PERMANEN - </v>
      </c>
      <c r="X71" s="51" t="str">
        <f t="shared" si="14"/>
        <v>2800</v>
      </c>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83"/>
      <c r="BG71" s="11">
        <v>80111620</v>
      </c>
      <c r="BH71" s="128" t="s">
        <v>92</v>
      </c>
      <c r="BI71" s="88" t="s">
        <v>208</v>
      </c>
      <c r="BJ71" s="11"/>
      <c r="BK71" s="21" t="s">
        <v>94</v>
      </c>
      <c r="BL71" s="124">
        <v>45303</v>
      </c>
      <c r="BM71" s="67">
        <v>233</v>
      </c>
      <c r="BN71" s="21" t="s">
        <v>198</v>
      </c>
      <c r="BO71" s="21" t="s">
        <v>96</v>
      </c>
      <c r="BP71" s="21" t="s">
        <v>97</v>
      </c>
      <c r="BQ71" s="21" t="s">
        <v>98</v>
      </c>
      <c r="BR71" s="207">
        <v>64152000</v>
      </c>
      <c r="BS71" s="209">
        <v>64152000</v>
      </c>
      <c r="BT71" s="67" t="s">
        <v>192</v>
      </c>
      <c r="BU71" s="67" t="s">
        <v>128</v>
      </c>
      <c r="BV71" s="21" t="e">
        <f t="shared" si="10"/>
        <v>#N/A</v>
      </c>
      <c r="BW71" s="21" t="str">
        <f>+VLOOKUP(C71,Listas_desplega!$AI$21:$AJ$46,2,0)</f>
        <v>DCE</v>
      </c>
      <c r="BX71" s="47" t="str">
        <f>+VLOOKUP(E71,Listas_desplega!$J$2:$K$11,2,FALSE)</f>
        <v>Eje_E_5</v>
      </c>
      <c r="BY71" s="21" t="str">
        <f>+VLOOKUP(J71,desplegables!$AK$21:$AL$33,2,FALSE)</f>
        <v>C_2201_0700_20</v>
      </c>
      <c r="BZ71" s="21" t="str">
        <f>+VLOOKUP(D71,Listas_desplega!$AS$18:$AU$60,2,0)</f>
        <v xml:space="preserve">VEPBM- SUB PERMANEN - </v>
      </c>
      <c r="CA71" s="21" t="str">
        <f>+VLOOKUP(W71,Listas_desplega!$AT$18:$AV$60,3,0)</f>
        <v>2800</v>
      </c>
      <c r="CB71" s="21" t="str">
        <f>+VLOOKUP(F71,Listas_desplega!$J$15:$L$60,2,0)</f>
        <v>FORTALECIMIENTO CAPACIDADES DE GESTION DE ETC</v>
      </c>
      <c r="CC71" s="21" t="str">
        <f>+VLOOKUP(F71,Listas_desplega!$J$15:$L$60,2,0)&amp;V71</f>
        <v>FORTALECIMIENTO CAPACIDADES DE GESTION DE ETC</v>
      </c>
      <c r="CD71" s="21" t="str">
        <f>+VLOOKUP(CC71,Listas_desplega!$K$15:$L$60,2,0)</f>
        <v>18</v>
      </c>
      <c r="CE71" s="65" t="str">
        <f>+VLOOKUP(D71,Listas_desplega!$AS$18:$AU$60,2,0)&amp;V71</f>
        <v xml:space="preserve">VEPBM- SUB PERMANEN - </v>
      </c>
      <c r="CF71" s="21">
        <f>+VLOOKUP(D71,Listas_desplega!$AS$18:$AU$60,3,0)</f>
        <v>28</v>
      </c>
    </row>
    <row r="72" spans="2:84" ht="18.75" customHeight="1" x14ac:dyDescent="0.25">
      <c r="B72" s="21" t="s">
        <v>81</v>
      </c>
      <c r="C72" s="21" t="s">
        <v>82</v>
      </c>
      <c r="D72" s="21" t="s">
        <v>184</v>
      </c>
      <c r="E72" s="21" t="s">
        <v>185</v>
      </c>
      <c r="F72" s="77" t="s">
        <v>186</v>
      </c>
      <c r="G72" s="21" t="s">
        <v>187</v>
      </c>
      <c r="H72" s="78" t="str">
        <f>+VLOOKUP(G72,desplegables!$AH$21:$AK$33,2,0)</f>
        <v>TRANSFORMACIÓN  DE LA EDUCACIÓN INICIAL, PREESCOLAR, BÁSICA Y MEDIA CON ENFOQUE INTEGRAL PARA LA REDUCCIÓN DE DESIGUALDADES Y CONSTRUCCIÓN DE LA PAZ  NACIONAL</v>
      </c>
      <c r="I72" s="79">
        <f>+VLOOKUP(G72,desplegables!$AH$21:$AK$33,3,0)</f>
        <v>202300000000245</v>
      </c>
      <c r="J72" s="51" t="str">
        <f>+VLOOKUP(G72,desplegables!$AH$21:$AK$33,4,0)</f>
        <v>C-2201-0700-20</v>
      </c>
      <c r="K72" s="109" t="s">
        <v>188</v>
      </c>
      <c r="L72" s="110" t="str">
        <f>+VLOOKUP(K72,desplegables!$BO$81:$BP$110,2,FALSE)</f>
        <v>20203F</v>
      </c>
      <c r="M72" s="21" t="s">
        <v>189</v>
      </c>
      <c r="N72" s="51" t="e">
        <f>VLOOKUP(M72,desplegables!$BO$20:$BP$51,2,0)</f>
        <v>#N/A</v>
      </c>
      <c r="O72" s="65" t="s">
        <v>190</v>
      </c>
      <c r="P72" s="21" t="s">
        <v>90</v>
      </c>
      <c r="Q72" s="51" t="str">
        <f>+VLOOKUP(P72,desplegables!$B$3:$C$5,2,0)</f>
        <v>02</v>
      </c>
      <c r="R72" s="169" t="e">
        <f t="shared" si="9"/>
        <v>#N/A</v>
      </c>
      <c r="S72"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2" s="244" t="str">
        <f t="shared" si="12"/>
        <v>ADQUIS. DE BYS - SERVICIO DE ASISTENCIA TÉCNICA EN EDUCACIÓN INICIAL, PREESCOLAR, BÁSICA Y MEDIA. - 2. SEGURIDAD HUMANA Y JUSTICIA SOCIAL / F. GESTIÓN TERRITORIAL EDUCATIVA Y COMUNITARIA</v>
      </c>
      <c r="U72" t="s">
        <v>127</v>
      </c>
      <c r="V72" s="21"/>
      <c r="W72" s="21" t="str">
        <f t="shared" si="13"/>
        <v xml:space="preserve">VEPBM- SUB PERMANEN - </v>
      </c>
      <c r="X72" s="51" t="str">
        <f t="shared" si="14"/>
        <v>2800</v>
      </c>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83"/>
      <c r="BG72" s="11">
        <v>80111620</v>
      </c>
      <c r="BH72" s="128" t="s">
        <v>92</v>
      </c>
      <c r="BI72" s="88" t="s">
        <v>209</v>
      </c>
      <c r="BJ72" s="11"/>
      <c r="BK72" s="21" t="s">
        <v>94</v>
      </c>
      <c r="BL72" s="124">
        <v>45296</v>
      </c>
      <c r="BM72" s="67">
        <v>240</v>
      </c>
      <c r="BN72" s="21" t="s">
        <v>198</v>
      </c>
      <c r="BO72" s="21" t="s">
        <v>96</v>
      </c>
      <c r="BP72" s="21" t="s">
        <v>97</v>
      </c>
      <c r="BQ72" s="21" t="s">
        <v>98</v>
      </c>
      <c r="BR72" s="207">
        <v>80720000</v>
      </c>
      <c r="BS72" s="209">
        <v>80720000</v>
      </c>
      <c r="BT72" s="67" t="s">
        <v>192</v>
      </c>
      <c r="BU72" s="67" t="s">
        <v>128</v>
      </c>
      <c r="BV72" s="21" t="e">
        <f t="shared" si="10"/>
        <v>#N/A</v>
      </c>
      <c r="BW72" s="21" t="str">
        <f>+VLOOKUP(C72,Listas_desplega!$AI$21:$AJ$46,2,0)</f>
        <v>DCE</v>
      </c>
      <c r="BX72" s="47" t="str">
        <f>+VLOOKUP(E72,Listas_desplega!$J$2:$K$11,2,FALSE)</f>
        <v>Eje_E_5</v>
      </c>
      <c r="BY72" s="21" t="str">
        <f>+VLOOKUP(J72,desplegables!$AK$21:$AL$33,2,FALSE)</f>
        <v>C_2201_0700_20</v>
      </c>
      <c r="BZ72" s="21" t="str">
        <f>+VLOOKUP(D72,Listas_desplega!$AS$18:$AU$60,2,0)</f>
        <v xml:space="preserve">VEPBM- SUB PERMANEN - </v>
      </c>
      <c r="CA72" s="21" t="str">
        <f>+VLOOKUP(W72,Listas_desplega!$AT$18:$AV$60,3,0)</f>
        <v>2800</v>
      </c>
      <c r="CB72" s="21" t="str">
        <f>+VLOOKUP(F72,Listas_desplega!$J$15:$L$60,2,0)</f>
        <v>FORTALECIMIENTO CAPACIDADES DE GESTION DE ETC</v>
      </c>
      <c r="CC72" s="21" t="str">
        <f>+VLOOKUP(F72,Listas_desplega!$J$15:$L$60,2,0)&amp;V72</f>
        <v>FORTALECIMIENTO CAPACIDADES DE GESTION DE ETC</v>
      </c>
      <c r="CD72" s="21" t="str">
        <f>+VLOOKUP(CC72,Listas_desplega!$K$15:$L$60,2,0)</f>
        <v>18</v>
      </c>
      <c r="CE72" s="65" t="str">
        <f>+VLOOKUP(D72,Listas_desplega!$AS$18:$AU$60,2,0)&amp;V72</f>
        <v xml:space="preserve">VEPBM- SUB PERMANEN - </v>
      </c>
      <c r="CF72" s="21">
        <f>+VLOOKUP(D72,Listas_desplega!$AS$18:$AU$60,3,0)</f>
        <v>28</v>
      </c>
    </row>
    <row r="73" spans="2:84" ht="18.75" customHeight="1" x14ac:dyDescent="0.25">
      <c r="B73" s="21" t="s">
        <v>81</v>
      </c>
      <c r="C73" s="21" t="s">
        <v>82</v>
      </c>
      <c r="D73" s="21" t="s">
        <v>184</v>
      </c>
      <c r="E73" s="21" t="s">
        <v>185</v>
      </c>
      <c r="F73" s="77" t="s">
        <v>186</v>
      </c>
      <c r="G73" s="21" t="s">
        <v>187</v>
      </c>
      <c r="H73" s="78" t="str">
        <f>+VLOOKUP(G73,desplegables!$AH$21:$AK$33,2,0)</f>
        <v>TRANSFORMACIÓN  DE LA EDUCACIÓN INICIAL, PREESCOLAR, BÁSICA Y MEDIA CON ENFOQUE INTEGRAL PARA LA REDUCCIÓN DE DESIGUALDADES Y CONSTRUCCIÓN DE LA PAZ  NACIONAL</v>
      </c>
      <c r="I73" s="79">
        <f>+VLOOKUP(G73,desplegables!$AH$21:$AK$33,3,0)</f>
        <v>202300000000245</v>
      </c>
      <c r="J73" s="51" t="str">
        <f>+VLOOKUP(G73,desplegables!$AH$21:$AK$33,4,0)</f>
        <v>C-2201-0700-20</v>
      </c>
      <c r="K73" s="109" t="s">
        <v>188</v>
      </c>
      <c r="L73" s="110" t="str">
        <f>+VLOOKUP(K73,desplegables!$BO$81:$BP$110,2,FALSE)</f>
        <v>20203F</v>
      </c>
      <c r="M73" s="21" t="s">
        <v>189</v>
      </c>
      <c r="N73" s="51" t="e">
        <f>VLOOKUP(M73,desplegables!$BO$20:$BP$51,2,0)</f>
        <v>#N/A</v>
      </c>
      <c r="O73" s="65" t="s">
        <v>190</v>
      </c>
      <c r="P73" s="21" t="s">
        <v>90</v>
      </c>
      <c r="Q73" s="51" t="str">
        <f>+VLOOKUP(P73,desplegables!$B$3:$C$5,2,0)</f>
        <v>02</v>
      </c>
      <c r="R73" s="169" t="e">
        <f t="shared" si="9"/>
        <v>#N/A</v>
      </c>
      <c r="S73"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3" s="244" t="str">
        <f t="shared" si="12"/>
        <v>ADQUIS. DE BYS - SERVICIO DE ASISTENCIA TÉCNICA EN EDUCACIÓN INICIAL, PREESCOLAR, BÁSICA Y MEDIA. - 2. SEGURIDAD HUMANA Y JUSTICIA SOCIAL / F. GESTIÓN TERRITORIAL EDUCATIVA Y COMUNITARIA</v>
      </c>
      <c r="U73" t="s">
        <v>127</v>
      </c>
      <c r="V73" s="21"/>
      <c r="W73" s="21" t="str">
        <f t="shared" si="13"/>
        <v xml:space="preserve">VEPBM- SUB PERMANEN - </v>
      </c>
      <c r="X73" s="51" t="str">
        <f t="shared" si="14"/>
        <v>2800</v>
      </c>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83"/>
      <c r="BG73" s="11">
        <v>80111620</v>
      </c>
      <c r="BH73" s="128" t="s">
        <v>92</v>
      </c>
      <c r="BI73" s="88" t="s">
        <v>210</v>
      </c>
      <c r="BJ73" s="11"/>
      <c r="BK73" s="21" t="s">
        <v>94</v>
      </c>
      <c r="BL73" s="124">
        <v>45303</v>
      </c>
      <c r="BM73" s="67">
        <v>233</v>
      </c>
      <c r="BN73" s="21" t="s">
        <v>198</v>
      </c>
      <c r="BO73" s="21" t="s">
        <v>96</v>
      </c>
      <c r="BP73" s="21" t="s">
        <v>97</v>
      </c>
      <c r="BQ73" s="21" t="s">
        <v>98</v>
      </c>
      <c r="BR73" s="207">
        <v>89968000</v>
      </c>
      <c r="BS73" s="209">
        <v>89968000</v>
      </c>
      <c r="BT73" s="67" t="s">
        <v>192</v>
      </c>
      <c r="BU73" s="67" t="s">
        <v>128</v>
      </c>
      <c r="BV73" s="21" t="e">
        <f t="shared" si="10"/>
        <v>#N/A</v>
      </c>
      <c r="BW73" s="21" t="str">
        <f>+VLOOKUP(C73,Listas_desplega!$AI$21:$AJ$46,2,0)</f>
        <v>DCE</v>
      </c>
      <c r="BX73" s="47" t="str">
        <f>+VLOOKUP(E73,Listas_desplega!$J$2:$K$11,2,FALSE)</f>
        <v>Eje_E_5</v>
      </c>
      <c r="BY73" s="21" t="str">
        <f>+VLOOKUP(J73,desplegables!$AK$21:$AL$33,2,FALSE)</f>
        <v>C_2201_0700_20</v>
      </c>
      <c r="BZ73" s="21" t="str">
        <f>+VLOOKUP(D73,Listas_desplega!$AS$18:$AU$60,2,0)</f>
        <v xml:space="preserve">VEPBM- SUB PERMANEN - </v>
      </c>
      <c r="CA73" s="21" t="str">
        <f>+VLOOKUP(W73,Listas_desplega!$AT$18:$AV$60,3,0)</f>
        <v>2800</v>
      </c>
      <c r="CB73" s="21" t="str">
        <f>+VLOOKUP(F73,Listas_desplega!$J$15:$L$60,2,0)</f>
        <v>FORTALECIMIENTO CAPACIDADES DE GESTION DE ETC</v>
      </c>
      <c r="CC73" s="21" t="str">
        <f>+VLOOKUP(F73,Listas_desplega!$J$15:$L$60,2,0)&amp;V73</f>
        <v>FORTALECIMIENTO CAPACIDADES DE GESTION DE ETC</v>
      </c>
      <c r="CD73" s="21" t="str">
        <f>+VLOOKUP(CC73,Listas_desplega!$K$15:$L$60,2,0)</f>
        <v>18</v>
      </c>
      <c r="CE73" s="65" t="str">
        <f>+VLOOKUP(D73,Listas_desplega!$AS$18:$AU$60,2,0)&amp;V73</f>
        <v xml:space="preserve">VEPBM- SUB PERMANEN - </v>
      </c>
      <c r="CF73" s="21">
        <f>+VLOOKUP(D73,Listas_desplega!$AS$18:$AU$60,3,0)</f>
        <v>28</v>
      </c>
    </row>
    <row r="74" spans="2:84" ht="18.75" customHeight="1" x14ac:dyDescent="0.25">
      <c r="B74" s="21" t="s">
        <v>81</v>
      </c>
      <c r="C74" s="21" t="s">
        <v>82</v>
      </c>
      <c r="D74" s="21" t="s">
        <v>82</v>
      </c>
      <c r="E74" s="21" t="s">
        <v>185</v>
      </c>
      <c r="F74" s="77" t="s">
        <v>186</v>
      </c>
      <c r="G74" s="21" t="s">
        <v>187</v>
      </c>
      <c r="H74" s="78" t="str">
        <f>+VLOOKUP(G74,desplegables!$AH$21:$AK$33,2,0)</f>
        <v>TRANSFORMACIÓN  DE LA EDUCACIÓN INICIAL, PREESCOLAR, BÁSICA Y MEDIA CON ENFOQUE INTEGRAL PARA LA REDUCCIÓN DE DESIGUALDADES Y CONSTRUCCIÓN DE LA PAZ  NACIONAL</v>
      </c>
      <c r="I74" s="79">
        <f>+VLOOKUP(G74,desplegables!$AH$21:$AK$33,3,0)</f>
        <v>202300000000245</v>
      </c>
      <c r="J74" s="51" t="str">
        <f>+VLOOKUP(G74,desplegables!$AH$21:$AK$33,4,0)</f>
        <v>C-2201-0700-20</v>
      </c>
      <c r="K74" s="109" t="s">
        <v>188</v>
      </c>
      <c r="L74" s="110" t="str">
        <f>+VLOOKUP(K74,desplegables!$BO$81:$BP$110,2,FALSE)</f>
        <v>20203F</v>
      </c>
      <c r="M74" s="21" t="s">
        <v>189</v>
      </c>
      <c r="N74" s="51" t="e">
        <f>VLOOKUP(M74,desplegables!$BO$20:$BP$51,2,0)</f>
        <v>#N/A</v>
      </c>
      <c r="O74" s="65" t="s">
        <v>190</v>
      </c>
      <c r="P74" s="21" t="s">
        <v>90</v>
      </c>
      <c r="Q74" s="51" t="str">
        <f>+VLOOKUP(P74,desplegables!$B$3:$C$5,2,0)</f>
        <v>02</v>
      </c>
      <c r="R74" s="169" t="e">
        <f t="shared" si="9"/>
        <v>#N/A</v>
      </c>
      <c r="S74"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4" s="244" t="str">
        <f t="shared" si="12"/>
        <v>ADQUIS. DE BYS - SERVICIO DE ASISTENCIA TÉCNICA EN EDUCACIÓN INICIAL, PREESCOLAR, BÁSICA Y MEDIA. - 2. SEGURIDAD HUMANA Y JUSTICIA SOCIAL / F. GESTIÓN TERRITORIAL EDUCATIVA Y COMUNITARIA</v>
      </c>
      <c r="U74" t="s">
        <v>127</v>
      </c>
      <c r="V74" s="21"/>
      <c r="W74" s="21" t="str">
        <f t="shared" si="13"/>
        <v xml:space="preserve">VEPBM- DIR COBERTURA - </v>
      </c>
      <c r="X74" s="51" t="str">
        <f t="shared" si="14"/>
        <v>2600</v>
      </c>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83"/>
      <c r="BG74" s="11">
        <v>80111620</v>
      </c>
      <c r="BH74" s="128" t="s">
        <v>92</v>
      </c>
      <c r="BI74" s="89" t="s">
        <v>211</v>
      </c>
      <c r="BJ74" s="11"/>
      <c r="BK74" s="21" t="s">
        <v>94</v>
      </c>
      <c r="BL74" s="124">
        <v>45296</v>
      </c>
      <c r="BM74" s="67">
        <v>240</v>
      </c>
      <c r="BN74" s="21" t="s">
        <v>198</v>
      </c>
      <c r="BO74" s="21" t="s">
        <v>96</v>
      </c>
      <c r="BP74" s="21" t="s">
        <v>97</v>
      </c>
      <c r="BQ74" s="21" t="s">
        <v>98</v>
      </c>
      <c r="BR74" s="207">
        <v>88680000</v>
      </c>
      <c r="BS74" s="209">
        <v>88680000</v>
      </c>
      <c r="BT74" s="67" t="s">
        <v>192</v>
      </c>
      <c r="BU74" s="67" t="s">
        <v>128</v>
      </c>
      <c r="BV74" s="21" t="e">
        <f t="shared" si="10"/>
        <v>#N/A</v>
      </c>
      <c r="BW74" s="21" t="str">
        <f>+VLOOKUP(C74,Listas_desplega!$AI$21:$AJ$46,2,0)</f>
        <v>DCE</v>
      </c>
      <c r="BX74" s="47" t="str">
        <f>+VLOOKUP(E74,Listas_desplega!$J$2:$K$11,2,FALSE)</f>
        <v>Eje_E_5</v>
      </c>
      <c r="BY74" s="21" t="str">
        <f>+VLOOKUP(J74,desplegables!$AK$21:$AL$33,2,FALSE)</f>
        <v>C_2201_0700_20</v>
      </c>
      <c r="BZ74" s="21" t="str">
        <f>+VLOOKUP(D74,Listas_desplega!$AS$18:$AU$60,2,0)</f>
        <v xml:space="preserve">VEPBM- DIR COBERTURA - </v>
      </c>
      <c r="CA74" s="21" t="str">
        <f>+VLOOKUP(W74,Listas_desplega!$AT$18:$AV$60,3,0)</f>
        <v>2600</v>
      </c>
      <c r="CB74" s="21" t="str">
        <f>+VLOOKUP(F74,Listas_desplega!$J$15:$L$60,2,0)</f>
        <v>FORTALECIMIENTO CAPACIDADES DE GESTION DE ETC</v>
      </c>
      <c r="CC74" s="21" t="str">
        <f>+VLOOKUP(F74,Listas_desplega!$J$15:$L$60,2,0)&amp;V74</f>
        <v>FORTALECIMIENTO CAPACIDADES DE GESTION DE ETC</v>
      </c>
      <c r="CD74" s="21" t="str">
        <f>+VLOOKUP(CC74,Listas_desplega!$K$15:$L$60,2,0)</f>
        <v>18</v>
      </c>
      <c r="CE74" s="65" t="str">
        <f>+VLOOKUP(D74,Listas_desplega!$AS$18:$AU$60,2,0)&amp;V74</f>
        <v xml:space="preserve">VEPBM- DIR COBERTURA - </v>
      </c>
      <c r="CF74" s="21">
        <f>+VLOOKUP(D74,Listas_desplega!$AS$18:$AU$60,3,0)</f>
        <v>26</v>
      </c>
    </row>
    <row r="75" spans="2:84" ht="18.75" customHeight="1" x14ac:dyDescent="0.25">
      <c r="B75" s="21" t="s">
        <v>81</v>
      </c>
      <c r="C75" s="21" t="s">
        <v>82</v>
      </c>
      <c r="D75" s="21" t="s">
        <v>82</v>
      </c>
      <c r="E75" s="21" t="s">
        <v>185</v>
      </c>
      <c r="F75" s="77" t="s">
        <v>186</v>
      </c>
      <c r="G75" s="21" t="s">
        <v>187</v>
      </c>
      <c r="H75" s="78" t="str">
        <f>+VLOOKUP(G75,desplegables!$AH$21:$AK$33,2,0)</f>
        <v>TRANSFORMACIÓN  DE LA EDUCACIÓN INICIAL, PREESCOLAR, BÁSICA Y MEDIA CON ENFOQUE INTEGRAL PARA LA REDUCCIÓN DE DESIGUALDADES Y CONSTRUCCIÓN DE LA PAZ  NACIONAL</v>
      </c>
      <c r="I75" s="79">
        <f>+VLOOKUP(G75,desplegables!$AH$21:$AK$33,3,0)</f>
        <v>202300000000245</v>
      </c>
      <c r="J75" s="51" t="str">
        <f>+VLOOKUP(G75,desplegables!$AH$21:$AK$33,4,0)</f>
        <v>C-2201-0700-20</v>
      </c>
      <c r="K75" s="109" t="s">
        <v>188</v>
      </c>
      <c r="L75" s="110" t="str">
        <f>+VLOOKUP(K75,desplegables!$BO$81:$BP$110,2,FALSE)</f>
        <v>20203F</v>
      </c>
      <c r="M75" s="21" t="s">
        <v>189</v>
      </c>
      <c r="N75" s="51" t="e">
        <f>VLOOKUP(M75,desplegables!$BO$20:$BP$51,2,0)</f>
        <v>#N/A</v>
      </c>
      <c r="O75" s="65" t="s">
        <v>190</v>
      </c>
      <c r="P75" s="21" t="s">
        <v>90</v>
      </c>
      <c r="Q75" s="51" t="str">
        <f>+VLOOKUP(P75,desplegables!$B$3:$C$5,2,0)</f>
        <v>02</v>
      </c>
      <c r="R75" s="169" t="e">
        <f t="shared" si="9"/>
        <v>#N/A</v>
      </c>
      <c r="S75"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5" s="244" t="str">
        <f t="shared" si="12"/>
        <v>ADQUIS. DE BYS - SERVICIO DE ASISTENCIA TÉCNICA EN EDUCACIÓN INICIAL, PREESCOLAR, BÁSICA Y MEDIA. - 2. SEGURIDAD HUMANA Y JUSTICIA SOCIAL / F. GESTIÓN TERRITORIAL EDUCATIVA Y COMUNITARIA</v>
      </c>
      <c r="U75" t="s">
        <v>127</v>
      </c>
      <c r="V75" s="21"/>
      <c r="W75" s="21" t="str">
        <f t="shared" si="13"/>
        <v xml:space="preserve">VEPBM- DIR COBERTURA - </v>
      </c>
      <c r="X75" s="51" t="str">
        <f t="shared" si="14"/>
        <v>2600</v>
      </c>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83"/>
      <c r="BG75" s="11">
        <v>80111620</v>
      </c>
      <c r="BH75" s="128" t="s">
        <v>92</v>
      </c>
      <c r="BI75" s="89" t="s">
        <v>212</v>
      </c>
      <c r="BJ75" s="11"/>
      <c r="BK75" s="21" t="s">
        <v>94</v>
      </c>
      <c r="BL75" s="124">
        <v>45296</v>
      </c>
      <c r="BM75" s="67">
        <v>240</v>
      </c>
      <c r="BN75" s="21" t="s">
        <v>198</v>
      </c>
      <c r="BO75" s="21" t="s">
        <v>96</v>
      </c>
      <c r="BP75" s="21" t="s">
        <v>97</v>
      </c>
      <c r="BQ75" s="21" t="s">
        <v>98</v>
      </c>
      <c r="BR75" s="207">
        <v>88680000</v>
      </c>
      <c r="BS75" s="209">
        <v>88680000</v>
      </c>
      <c r="BT75" s="67" t="s">
        <v>192</v>
      </c>
      <c r="BU75" s="67" t="s">
        <v>128</v>
      </c>
      <c r="BV75" s="21" t="e">
        <f t="shared" si="10"/>
        <v>#N/A</v>
      </c>
      <c r="BW75" s="21" t="str">
        <f>+VLOOKUP(C75,Listas_desplega!$AI$21:$AJ$46,2,0)</f>
        <v>DCE</v>
      </c>
      <c r="BX75" s="47" t="str">
        <f>+VLOOKUP(E75,Listas_desplega!$J$2:$K$11,2,FALSE)</f>
        <v>Eje_E_5</v>
      </c>
      <c r="BY75" s="21" t="str">
        <f>+VLOOKUP(J75,desplegables!$AK$21:$AL$33,2,FALSE)</f>
        <v>C_2201_0700_20</v>
      </c>
      <c r="BZ75" s="21" t="str">
        <f>+VLOOKUP(D75,Listas_desplega!$AS$18:$AU$60,2,0)</f>
        <v xml:space="preserve">VEPBM- DIR COBERTURA - </v>
      </c>
      <c r="CA75" s="21" t="str">
        <f>+VLOOKUP(W75,Listas_desplega!$AT$18:$AV$60,3,0)</f>
        <v>2600</v>
      </c>
      <c r="CB75" s="21" t="str">
        <f>+VLOOKUP(F75,Listas_desplega!$J$15:$L$60,2,0)</f>
        <v>FORTALECIMIENTO CAPACIDADES DE GESTION DE ETC</v>
      </c>
      <c r="CC75" s="21" t="str">
        <f>+VLOOKUP(F75,Listas_desplega!$J$15:$L$60,2,0)&amp;V75</f>
        <v>FORTALECIMIENTO CAPACIDADES DE GESTION DE ETC</v>
      </c>
      <c r="CD75" s="21" t="str">
        <f>+VLOOKUP(CC75,Listas_desplega!$K$15:$L$60,2,0)</f>
        <v>18</v>
      </c>
      <c r="CE75" s="65" t="str">
        <f>+VLOOKUP(D75,Listas_desplega!$AS$18:$AU$60,2,0)&amp;V75</f>
        <v xml:space="preserve">VEPBM- DIR COBERTURA - </v>
      </c>
      <c r="CF75" s="21">
        <f>+VLOOKUP(D75,Listas_desplega!$AS$18:$AU$60,3,0)</f>
        <v>26</v>
      </c>
    </row>
    <row r="76" spans="2:84" ht="18.75" customHeight="1" x14ac:dyDescent="0.25">
      <c r="B76" s="21" t="s">
        <v>81</v>
      </c>
      <c r="C76" s="21" t="s">
        <v>82</v>
      </c>
      <c r="D76" s="21" t="s">
        <v>82</v>
      </c>
      <c r="E76" s="21" t="s">
        <v>185</v>
      </c>
      <c r="F76" s="77" t="s">
        <v>186</v>
      </c>
      <c r="G76" s="21" t="s">
        <v>187</v>
      </c>
      <c r="H76" s="78" t="str">
        <f>+VLOOKUP(G76,desplegables!$AH$21:$AK$33,2,0)</f>
        <v>TRANSFORMACIÓN  DE LA EDUCACIÓN INICIAL, PREESCOLAR, BÁSICA Y MEDIA CON ENFOQUE INTEGRAL PARA LA REDUCCIÓN DE DESIGUALDADES Y CONSTRUCCIÓN DE LA PAZ  NACIONAL</v>
      </c>
      <c r="I76" s="79">
        <f>+VLOOKUP(G76,desplegables!$AH$21:$AK$33,3,0)</f>
        <v>202300000000245</v>
      </c>
      <c r="J76" s="51" t="str">
        <f>+VLOOKUP(G76,desplegables!$AH$21:$AK$33,4,0)</f>
        <v>C-2201-0700-20</v>
      </c>
      <c r="K76" s="109" t="s">
        <v>188</v>
      </c>
      <c r="L76" s="110" t="str">
        <f>+VLOOKUP(K76,desplegables!$BO$81:$BP$110,2,FALSE)</f>
        <v>20203F</v>
      </c>
      <c r="M76" s="21" t="s">
        <v>189</v>
      </c>
      <c r="N76" s="51" t="e">
        <f>VLOOKUP(M76,desplegables!$BO$20:$BP$51,2,0)</f>
        <v>#N/A</v>
      </c>
      <c r="O76" s="65" t="s">
        <v>190</v>
      </c>
      <c r="P76" s="21" t="s">
        <v>90</v>
      </c>
      <c r="Q76" s="51" t="str">
        <f>+VLOOKUP(P76,desplegables!$B$3:$C$5,2,0)</f>
        <v>02</v>
      </c>
      <c r="R76" s="169" t="e">
        <f t="shared" si="9"/>
        <v>#N/A</v>
      </c>
      <c r="S76"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6" s="244" t="str">
        <f t="shared" si="12"/>
        <v>ADQUIS. DE BYS - SERVICIO DE ASISTENCIA TÉCNICA EN EDUCACIÓN INICIAL, PREESCOLAR, BÁSICA Y MEDIA. - 2. SEGURIDAD HUMANA Y JUSTICIA SOCIAL / F. GESTIÓN TERRITORIAL EDUCATIVA Y COMUNITARIA</v>
      </c>
      <c r="U76" t="s">
        <v>127</v>
      </c>
      <c r="V76" s="21"/>
      <c r="W76" s="21" t="str">
        <f t="shared" si="13"/>
        <v xml:space="preserve">VEPBM- DIR COBERTURA - </v>
      </c>
      <c r="X76" s="51" t="str">
        <f t="shared" si="14"/>
        <v>2600</v>
      </c>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83"/>
      <c r="BG76" s="11">
        <v>80111620</v>
      </c>
      <c r="BH76" s="128" t="s">
        <v>92</v>
      </c>
      <c r="BI76" s="89" t="s">
        <v>213</v>
      </c>
      <c r="BJ76" s="11"/>
      <c r="BK76" s="21" t="s">
        <v>94</v>
      </c>
      <c r="BL76" s="124">
        <v>45296</v>
      </c>
      <c r="BM76" s="67">
        <v>240</v>
      </c>
      <c r="BN76" s="21" t="s">
        <v>198</v>
      </c>
      <c r="BO76" s="21" t="s">
        <v>96</v>
      </c>
      <c r="BP76" s="21" t="s">
        <v>97</v>
      </c>
      <c r="BQ76" s="21" t="s">
        <v>98</v>
      </c>
      <c r="BR76" s="207">
        <v>88680000</v>
      </c>
      <c r="BS76" s="209">
        <v>88680000</v>
      </c>
      <c r="BT76" s="67" t="s">
        <v>192</v>
      </c>
      <c r="BU76" s="67" t="s">
        <v>128</v>
      </c>
      <c r="BV76" s="21" t="e">
        <f t="shared" si="10"/>
        <v>#N/A</v>
      </c>
      <c r="BW76" s="21" t="str">
        <f>+VLOOKUP(C76,Listas_desplega!$AI$21:$AJ$46,2,0)</f>
        <v>DCE</v>
      </c>
      <c r="BX76" s="47" t="str">
        <f>+VLOOKUP(E76,Listas_desplega!$J$2:$K$11,2,FALSE)</f>
        <v>Eje_E_5</v>
      </c>
      <c r="BY76" s="21" t="str">
        <f>+VLOOKUP(J76,desplegables!$AK$21:$AL$33,2,FALSE)</f>
        <v>C_2201_0700_20</v>
      </c>
      <c r="BZ76" s="21" t="str">
        <f>+VLOOKUP(D76,Listas_desplega!$AS$18:$AU$60,2,0)</f>
        <v xml:space="preserve">VEPBM- DIR COBERTURA - </v>
      </c>
      <c r="CA76" s="21" t="str">
        <f>+VLOOKUP(W76,Listas_desplega!$AT$18:$AV$60,3,0)</f>
        <v>2600</v>
      </c>
      <c r="CB76" s="21" t="str">
        <f>+VLOOKUP(F76,Listas_desplega!$J$15:$L$60,2,0)</f>
        <v>FORTALECIMIENTO CAPACIDADES DE GESTION DE ETC</v>
      </c>
      <c r="CC76" s="21" t="str">
        <f>+VLOOKUP(F76,Listas_desplega!$J$15:$L$60,2,0)&amp;V76</f>
        <v>FORTALECIMIENTO CAPACIDADES DE GESTION DE ETC</v>
      </c>
      <c r="CD76" s="21" t="str">
        <f>+VLOOKUP(CC76,Listas_desplega!$K$15:$L$60,2,0)</f>
        <v>18</v>
      </c>
      <c r="CE76" s="65" t="str">
        <f>+VLOOKUP(D76,Listas_desplega!$AS$18:$AU$60,2,0)&amp;V76</f>
        <v xml:space="preserve">VEPBM- DIR COBERTURA - </v>
      </c>
      <c r="CF76" s="21">
        <f>+VLOOKUP(D76,Listas_desplega!$AS$18:$AU$60,3,0)</f>
        <v>26</v>
      </c>
    </row>
    <row r="77" spans="2:84" ht="18.75" customHeight="1" x14ac:dyDescent="0.25">
      <c r="B77" s="21" t="s">
        <v>81</v>
      </c>
      <c r="C77" s="21" t="s">
        <v>82</v>
      </c>
      <c r="D77" s="21" t="s">
        <v>82</v>
      </c>
      <c r="E77" s="21" t="s">
        <v>185</v>
      </c>
      <c r="F77" s="77" t="s">
        <v>186</v>
      </c>
      <c r="G77" s="21" t="s">
        <v>187</v>
      </c>
      <c r="H77" s="78" t="str">
        <f>+VLOOKUP(G77,desplegables!$AH$21:$AK$33,2,0)</f>
        <v>TRANSFORMACIÓN  DE LA EDUCACIÓN INICIAL, PREESCOLAR, BÁSICA Y MEDIA CON ENFOQUE INTEGRAL PARA LA REDUCCIÓN DE DESIGUALDADES Y CONSTRUCCIÓN DE LA PAZ  NACIONAL</v>
      </c>
      <c r="I77" s="79">
        <f>+VLOOKUP(G77,desplegables!$AH$21:$AK$33,3,0)</f>
        <v>202300000000245</v>
      </c>
      <c r="J77" s="51" t="str">
        <f>+VLOOKUP(G77,desplegables!$AH$21:$AK$33,4,0)</f>
        <v>C-2201-0700-20</v>
      </c>
      <c r="K77" s="109" t="s">
        <v>188</v>
      </c>
      <c r="L77" s="110" t="str">
        <f>+VLOOKUP(K77,desplegables!$BO$81:$BP$110,2,FALSE)</f>
        <v>20203F</v>
      </c>
      <c r="M77" s="21" t="s">
        <v>189</v>
      </c>
      <c r="N77" s="51" t="e">
        <f>VLOOKUP(M77,desplegables!$BO$20:$BP$51,2,0)</f>
        <v>#N/A</v>
      </c>
      <c r="O77" s="65" t="s">
        <v>190</v>
      </c>
      <c r="P77" s="21" t="s">
        <v>90</v>
      </c>
      <c r="Q77" s="51" t="str">
        <f>+VLOOKUP(P77,desplegables!$B$3:$C$5,2,0)</f>
        <v>02</v>
      </c>
      <c r="R77" s="169" t="e">
        <f t="shared" si="9"/>
        <v>#N/A</v>
      </c>
      <c r="S77"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7" s="244" t="str">
        <f t="shared" si="12"/>
        <v>ADQUIS. DE BYS - SERVICIO DE ASISTENCIA TÉCNICA EN EDUCACIÓN INICIAL, PREESCOLAR, BÁSICA Y MEDIA. - 2. SEGURIDAD HUMANA Y JUSTICIA SOCIAL / F. GESTIÓN TERRITORIAL EDUCATIVA Y COMUNITARIA</v>
      </c>
      <c r="U77" t="s">
        <v>127</v>
      </c>
      <c r="V77" s="21"/>
      <c r="W77" s="21" t="str">
        <f t="shared" si="13"/>
        <v xml:space="preserve">VEPBM- DIR COBERTURA - </v>
      </c>
      <c r="X77" s="51" t="str">
        <f t="shared" si="14"/>
        <v>2600</v>
      </c>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83"/>
      <c r="BG77" s="11">
        <v>80111620</v>
      </c>
      <c r="BH77" s="128" t="s">
        <v>92</v>
      </c>
      <c r="BI77" s="89" t="s">
        <v>214</v>
      </c>
      <c r="BJ77" s="11"/>
      <c r="BK77" s="21" t="s">
        <v>94</v>
      </c>
      <c r="BL77" s="124">
        <v>45296</v>
      </c>
      <c r="BM77" s="67">
        <v>240</v>
      </c>
      <c r="BN77" s="21" t="s">
        <v>198</v>
      </c>
      <c r="BO77" s="21" t="s">
        <v>96</v>
      </c>
      <c r="BP77" s="21" t="s">
        <v>97</v>
      </c>
      <c r="BQ77" s="21" t="s">
        <v>98</v>
      </c>
      <c r="BR77" s="207">
        <v>88680000</v>
      </c>
      <c r="BS77" s="209">
        <v>88680000</v>
      </c>
      <c r="BT77" s="67" t="s">
        <v>192</v>
      </c>
      <c r="BU77" s="67" t="s">
        <v>128</v>
      </c>
      <c r="BV77" s="21" t="e">
        <f t="shared" si="10"/>
        <v>#N/A</v>
      </c>
      <c r="BW77" s="21" t="str">
        <f>+VLOOKUP(C77,Listas_desplega!$AI$21:$AJ$46,2,0)</f>
        <v>DCE</v>
      </c>
      <c r="BX77" s="47" t="str">
        <f>+VLOOKUP(E77,Listas_desplega!$J$2:$K$11,2,FALSE)</f>
        <v>Eje_E_5</v>
      </c>
      <c r="BY77" s="21" t="str">
        <f>+VLOOKUP(J77,desplegables!$AK$21:$AL$33,2,FALSE)</f>
        <v>C_2201_0700_20</v>
      </c>
      <c r="BZ77" s="21" t="str">
        <f>+VLOOKUP(D77,Listas_desplega!$AS$18:$AU$60,2,0)</f>
        <v xml:space="preserve">VEPBM- DIR COBERTURA - </v>
      </c>
      <c r="CA77" s="21" t="str">
        <f>+VLOOKUP(W77,Listas_desplega!$AT$18:$AV$60,3,0)</f>
        <v>2600</v>
      </c>
      <c r="CB77" s="21" t="str">
        <f>+VLOOKUP(F77,Listas_desplega!$J$15:$L$60,2,0)</f>
        <v>FORTALECIMIENTO CAPACIDADES DE GESTION DE ETC</v>
      </c>
      <c r="CC77" s="21" t="str">
        <f>+VLOOKUP(F77,Listas_desplega!$J$15:$L$60,2,0)&amp;V77</f>
        <v>FORTALECIMIENTO CAPACIDADES DE GESTION DE ETC</v>
      </c>
      <c r="CD77" s="21" t="str">
        <f>+VLOOKUP(CC77,Listas_desplega!$K$15:$L$60,2,0)</f>
        <v>18</v>
      </c>
      <c r="CE77" s="65" t="str">
        <f>+VLOOKUP(D77,Listas_desplega!$AS$18:$AU$60,2,0)&amp;V77</f>
        <v xml:space="preserve">VEPBM- DIR COBERTURA - </v>
      </c>
      <c r="CF77" s="21">
        <f>+VLOOKUP(D77,Listas_desplega!$AS$18:$AU$60,3,0)</f>
        <v>26</v>
      </c>
    </row>
    <row r="78" spans="2:84" ht="18.75" customHeight="1" x14ac:dyDescent="0.25">
      <c r="B78" s="21" t="s">
        <v>81</v>
      </c>
      <c r="C78" s="21" t="s">
        <v>82</v>
      </c>
      <c r="D78" s="21" t="s">
        <v>82</v>
      </c>
      <c r="E78" s="21" t="s">
        <v>185</v>
      </c>
      <c r="F78" s="77" t="s">
        <v>186</v>
      </c>
      <c r="G78" s="21" t="s">
        <v>187</v>
      </c>
      <c r="H78" s="78" t="str">
        <f>+VLOOKUP(G78,desplegables!$AH$21:$AK$33,2,0)</f>
        <v>TRANSFORMACIÓN  DE LA EDUCACIÓN INICIAL, PREESCOLAR, BÁSICA Y MEDIA CON ENFOQUE INTEGRAL PARA LA REDUCCIÓN DE DESIGUALDADES Y CONSTRUCCIÓN DE LA PAZ  NACIONAL</v>
      </c>
      <c r="I78" s="79">
        <f>+VLOOKUP(G78,desplegables!$AH$21:$AK$33,3,0)</f>
        <v>202300000000245</v>
      </c>
      <c r="J78" s="51" t="str">
        <f>+VLOOKUP(G78,desplegables!$AH$21:$AK$33,4,0)</f>
        <v>C-2201-0700-20</v>
      </c>
      <c r="K78" s="109" t="s">
        <v>188</v>
      </c>
      <c r="L78" s="110" t="str">
        <f>+VLOOKUP(K78,desplegables!$BO$81:$BP$110,2,FALSE)</f>
        <v>20203F</v>
      </c>
      <c r="M78" s="21" t="s">
        <v>189</v>
      </c>
      <c r="N78" s="51" t="e">
        <f>VLOOKUP(M78,desplegables!$BO$20:$BP$51,2,0)</f>
        <v>#N/A</v>
      </c>
      <c r="O78" s="65" t="s">
        <v>190</v>
      </c>
      <c r="P78" s="21" t="s">
        <v>90</v>
      </c>
      <c r="Q78" s="51" t="str">
        <f>+VLOOKUP(P78,desplegables!$B$3:$C$5,2,0)</f>
        <v>02</v>
      </c>
      <c r="R78" s="169" t="e">
        <f t="shared" si="9"/>
        <v>#N/A</v>
      </c>
      <c r="S78"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8" s="244" t="str">
        <f t="shared" si="12"/>
        <v>ADQUIS. DE BYS - SERVICIO DE ASISTENCIA TÉCNICA EN EDUCACIÓN INICIAL, PREESCOLAR, BÁSICA Y MEDIA. - 2. SEGURIDAD HUMANA Y JUSTICIA SOCIAL / F. GESTIÓN TERRITORIAL EDUCATIVA Y COMUNITARIA</v>
      </c>
      <c r="U78" t="s">
        <v>127</v>
      </c>
      <c r="V78" s="21"/>
      <c r="W78" s="21" t="str">
        <f t="shared" si="13"/>
        <v xml:space="preserve">VEPBM- DIR COBERTURA - </v>
      </c>
      <c r="X78" s="51" t="str">
        <f t="shared" si="14"/>
        <v>2600</v>
      </c>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83"/>
      <c r="BG78" s="11">
        <v>80111620</v>
      </c>
      <c r="BH78" s="128" t="s">
        <v>92</v>
      </c>
      <c r="BI78" s="89" t="s">
        <v>215</v>
      </c>
      <c r="BJ78" s="11"/>
      <c r="BK78" s="21" t="s">
        <v>94</v>
      </c>
      <c r="BL78" s="124">
        <v>45296</v>
      </c>
      <c r="BM78" s="67">
        <v>240</v>
      </c>
      <c r="BN78" s="21" t="s">
        <v>198</v>
      </c>
      <c r="BO78" s="21" t="s">
        <v>96</v>
      </c>
      <c r="BP78" s="21" t="s">
        <v>97</v>
      </c>
      <c r="BQ78" s="21" t="s">
        <v>98</v>
      </c>
      <c r="BR78" s="207">
        <v>113512000</v>
      </c>
      <c r="BS78" s="209">
        <v>113512000</v>
      </c>
      <c r="BT78" s="67" t="s">
        <v>192</v>
      </c>
      <c r="BU78" s="67" t="s">
        <v>128</v>
      </c>
      <c r="BV78" s="21" t="e">
        <f t="shared" si="10"/>
        <v>#N/A</v>
      </c>
      <c r="BW78" s="21" t="str">
        <f>+VLOOKUP(C78,Listas_desplega!$AI$21:$AJ$46,2,0)</f>
        <v>DCE</v>
      </c>
      <c r="BX78" s="47" t="str">
        <f>+VLOOKUP(E78,Listas_desplega!$J$2:$K$11,2,FALSE)</f>
        <v>Eje_E_5</v>
      </c>
      <c r="BY78" s="21" t="str">
        <f>+VLOOKUP(J78,desplegables!$AK$21:$AL$33,2,FALSE)</f>
        <v>C_2201_0700_20</v>
      </c>
      <c r="BZ78" s="21" t="str">
        <f>+VLOOKUP(D78,Listas_desplega!$AS$18:$AU$60,2,0)</f>
        <v xml:space="preserve">VEPBM- DIR COBERTURA - </v>
      </c>
      <c r="CA78" s="21" t="str">
        <f>+VLOOKUP(W78,Listas_desplega!$AT$18:$AV$60,3,0)</f>
        <v>2600</v>
      </c>
      <c r="CB78" s="21" t="str">
        <f>+VLOOKUP(F78,Listas_desplega!$J$15:$L$60,2,0)</f>
        <v>FORTALECIMIENTO CAPACIDADES DE GESTION DE ETC</v>
      </c>
      <c r="CC78" s="21" t="str">
        <f>+VLOOKUP(F78,Listas_desplega!$J$15:$L$60,2,0)&amp;V78</f>
        <v>FORTALECIMIENTO CAPACIDADES DE GESTION DE ETC</v>
      </c>
      <c r="CD78" s="21" t="str">
        <f>+VLOOKUP(CC78,Listas_desplega!$K$15:$L$60,2,0)</f>
        <v>18</v>
      </c>
      <c r="CE78" s="65" t="str">
        <f>+VLOOKUP(D78,Listas_desplega!$AS$18:$AU$60,2,0)&amp;V78</f>
        <v xml:space="preserve">VEPBM- DIR COBERTURA - </v>
      </c>
      <c r="CF78" s="21">
        <f>+VLOOKUP(D78,Listas_desplega!$AS$18:$AU$60,3,0)</f>
        <v>26</v>
      </c>
    </row>
    <row r="79" spans="2:84" ht="18.75" customHeight="1" x14ac:dyDescent="0.25">
      <c r="B79" s="21" t="s">
        <v>81</v>
      </c>
      <c r="C79" s="21" t="s">
        <v>82</v>
      </c>
      <c r="D79" s="21" t="s">
        <v>82</v>
      </c>
      <c r="E79" s="21" t="s">
        <v>185</v>
      </c>
      <c r="F79" s="77" t="s">
        <v>186</v>
      </c>
      <c r="G79" s="21" t="s">
        <v>187</v>
      </c>
      <c r="H79" s="78" t="str">
        <f>+VLOOKUP(G79,desplegables!$AH$21:$AK$33,2,0)</f>
        <v>TRANSFORMACIÓN  DE LA EDUCACIÓN INICIAL, PREESCOLAR, BÁSICA Y MEDIA CON ENFOQUE INTEGRAL PARA LA REDUCCIÓN DE DESIGUALDADES Y CONSTRUCCIÓN DE LA PAZ  NACIONAL</v>
      </c>
      <c r="I79" s="79">
        <f>+VLOOKUP(G79,desplegables!$AH$21:$AK$33,3,0)</f>
        <v>202300000000245</v>
      </c>
      <c r="J79" s="51" t="str">
        <f>+VLOOKUP(G79,desplegables!$AH$21:$AK$33,4,0)</f>
        <v>C-2201-0700-20</v>
      </c>
      <c r="K79" s="109" t="s">
        <v>188</v>
      </c>
      <c r="L79" s="110" t="str">
        <f>+VLOOKUP(K79,desplegables!$BO$81:$BP$110,2,FALSE)</f>
        <v>20203F</v>
      </c>
      <c r="M79" s="21" t="s">
        <v>189</v>
      </c>
      <c r="N79" s="51" t="e">
        <f>VLOOKUP(M79,desplegables!$BO$20:$BP$51,2,0)</f>
        <v>#N/A</v>
      </c>
      <c r="O79" s="65" t="s">
        <v>190</v>
      </c>
      <c r="P79" s="21" t="s">
        <v>90</v>
      </c>
      <c r="Q79" s="51" t="str">
        <f>+VLOOKUP(P79,desplegables!$B$3:$C$5,2,0)</f>
        <v>02</v>
      </c>
      <c r="R79" s="169" t="e">
        <f t="shared" si="9"/>
        <v>#N/A</v>
      </c>
      <c r="S79"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79" s="244" t="str">
        <f t="shared" si="12"/>
        <v>ADQUIS. DE BYS - SERVICIO DE ASISTENCIA TÉCNICA EN EDUCACIÓN INICIAL, PREESCOLAR, BÁSICA Y MEDIA. - 2. SEGURIDAD HUMANA Y JUSTICIA SOCIAL / F. GESTIÓN TERRITORIAL EDUCATIVA Y COMUNITARIA</v>
      </c>
      <c r="U79" t="s">
        <v>127</v>
      </c>
      <c r="V79" s="21"/>
      <c r="W79" s="21" t="str">
        <f t="shared" si="13"/>
        <v xml:space="preserve">VEPBM- DIR COBERTURA - </v>
      </c>
      <c r="X79" s="51" t="str">
        <f t="shared" si="14"/>
        <v>2600</v>
      </c>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83"/>
      <c r="BG79" s="11">
        <v>80111620</v>
      </c>
      <c r="BH79" s="128" t="s">
        <v>92</v>
      </c>
      <c r="BI79" s="89" t="s">
        <v>216</v>
      </c>
      <c r="BJ79" s="11"/>
      <c r="BK79" s="21" t="s">
        <v>94</v>
      </c>
      <c r="BL79" s="124">
        <v>45296</v>
      </c>
      <c r="BM79" s="67">
        <v>240</v>
      </c>
      <c r="BN79" s="21" t="s">
        <v>198</v>
      </c>
      <c r="BO79" s="21" t="s">
        <v>96</v>
      </c>
      <c r="BP79" s="21" t="s">
        <v>97</v>
      </c>
      <c r="BQ79" s="21" t="s">
        <v>98</v>
      </c>
      <c r="BR79" s="207">
        <v>79880000</v>
      </c>
      <c r="BS79" s="209">
        <v>79880000</v>
      </c>
      <c r="BT79" s="67" t="s">
        <v>192</v>
      </c>
      <c r="BU79" s="67" t="s">
        <v>128</v>
      </c>
      <c r="BV79" s="21" t="e">
        <f t="shared" si="10"/>
        <v>#N/A</v>
      </c>
      <c r="BW79" s="21" t="str">
        <f>+VLOOKUP(C79,Listas_desplega!$AI$21:$AJ$46,2,0)</f>
        <v>DCE</v>
      </c>
      <c r="BX79" s="47" t="str">
        <f>+VLOOKUP(E79,Listas_desplega!$J$2:$K$11,2,FALSE)</f>
        <v>Eje_E_5</v>
      </c>
      <c r="BY79" s="21" t="str">
        <f>+VLOOKUP(J79,desplegables!$AK$21:$AL$33,2,FALSE)</f>
        <v>C_2201_0700_20</v>
      </c>
      <c r="BZ79" s="21" t="str">
        <f>+VLOOKUP(D79,Listas_desplega!$AS$18:$AU$60,2,0)</f>
        <v xml:space="preserve">VEPBM- DIR COBERTURA - </v>
      </c>
      <c r="CA79" s="21" t="str">
        <f>+VLOOKUP(W79,Listas_desplega!$AT$18:$AV$60,3,0)</f>
        <v>2600</v>
      </c>
      <c r="CB79" s="21" t="str">
        <f>+VLOOKUP(F79,Listas_desplega!$J$15:$L$60,2,0)</f>
        <v>FORTALECIMIENTO CAPACIDADES DE GESTION DE ETC</v>
      </c>
      <c r="CC79" s="21" t="str">
        <f>+VLOOKUP(F79,Listas_desplega!$J$15:$L$60,2,0)&amp;V79</f>
        <v>FORTALECIMIENTO CAPACIDADES DE GESTION DE ETC</v>
      </c>
      <c r="CD79" s="21" t="str">
        <f>+VLOOKUP(CC79,Listas_desplega!$K$15:$L$60,2,0)</f>
        <v>18</v>
      </c>
      <c r="CE79" s="65" t="str">
        <f>+VLOOKUP(D79,Listas_desplega!$AS$18:$AU$60,2,0)&amp;V79</f>
        <v xml:space="preserve">VEPBM- DIR COBERTURA - </v>
      </c>
      <c r="CF79" s="21">
        <f>+VLOOKUP(D79,Listas_desplega!$AS$18:$AU$60,3,0)</f>
        <v>26</v>
      </c>
    </row>
    <row r="80" spans="2:84" ht="18.75" customHeight="1" x14ac:dyDescent="0.25">
      <c r="B80" s="21" t="s">
        <v>81</v>
      </c>
      <c r="C80" s="21" t="s">
        <v>82</v>
      </c>
      <c r="D80" s="21" t="s">
        <v>82</v>
      </c>
      <c r="E80" s="21" t="s">
        <v>185</v>
      </c>
      <c r="F80" s="77" t="s">
        <v>186</v>
      </c>
      <c r="G80" s="21" t="s">
        <v>187</v>
      </c>
      <c r="H80" s="78" t="str">
        <f>+VLOOKUP(G80,desplegables!$AH$21:$AK$33,2,0)</f>
        <v>TRANSFORMACIÓN  DE LA EDUCACIÓN INICIAL, PREESCOLAR, BÁSICA Y MEDIA CON ENFOQUE INTEGRAL PARA LA REDUCCIÓN DE DESIGUALDADES Y CONSTRUCCIÓN DE LA PAZ  NACIONAL</v>
      </c>
      <c r="I80" s="79">
        <f>+VLOOKUP(G80,desplegables!$AH$21:$AK$33,3,0)</f>
        <v>202300000000245</v>
      </c>
      <c r="J80" s="51" t="str">
        <f>+VLOOKUP(G80,desplegables!$AH$21:$AK$33,4,0)</f>
        <v>C-2201-0700-20</v>
      </c>
      <c r="K80" s="109" t="s">
        <v>188</v>
      </c>
      <c r="L80" s="110" t="str">
        <f>+VLOOKUP(K80,desplegables!$BO$81:$BP$110,2,FALSE)</f>
        <v>20203F</v>
      </c>
      <c r="M80" s="21" t="s">
        <v>189</v>
      </c>
      <c r="N80" s="51" t="e">
        <f>VLOOKUP(M80,desplegables!$BO$20:$BP$51,2,0)</f>
        <v>#N/A</v>
      </c>
      <c r="O80" s="65" t="s">
        <v>190</v>
      </c>
      <c r="P80" s="21" t="s">
        <v>90</v>
      </c>
      <c r="Q80" s="51" t="str">
        <f>+VLOOKUP(P80,desplegables!$B$3:$C$5,2,0)</f>
        <v>02</v>
      </c>
      <c r="R80" s="169" t="e">
        <f t="shared" si="9"/>
        <v>#N/A</v>
      </c>
      <c r="S80"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80" s="244" t="str">
        <f t="shared" si="12"/>
        <v>ADQUIS. DE BYS - SERVICIO DE ASISTENCIA TÉCNICA EN EDUCACIÓN INICIAL, PREESCOLAR, BÁSICA Y MEDIA. - 2. SEGURIDAD HUMANA Y JUSTICIA SOCIAL / F. GESTIÓN TERRITORIAL EDUCATIVA Y COMUNITARIA</v>
      </c>
      <c r="U80" t="s">
        <v>127</v>
      </c>
      <c r="V80" s="21"/>
      <c r="W80" s="21" t="str">
        <f t="shared" si="13"/>
        <v xml:space="preserve">VEPBM- DIR COBERTURA - </v>
      </c>
      <c r="X80" s="51" t="str">
        <f t="shared" si="14"/>
        <v>2600</v>
      </c>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83"/>
      <c r="BG80" s="11">
        <v>80111620</v>
      </c>
      <c r="BH80" s="128" t="s">
        <v>92</v>
      </c>
      <c r="BI80" s="89" t="s">
        <v>217</v>
      </c>
      <c r="BJ80" s="11"/>
      <c r="BK80" s="21" t="s">
        <v>94</v>
      </c>
      <c r="BL80" s="124">
        <v>45296</v>
      </c>
      <c r="BM80" s="67">
        <v>240</v>
      </c>
      <c r="BN80" s="21" t="s">
        <v>198</v>
      </c>
      <c r="BO80" s="21" t="s">
        <v>96</v>
      </c>
      <c r="BP80" s="21" t="s">
        <v>97</v>
      </c>
      <c r="BQ80" s="21" t="s">
        <v>98</v>
      </c>
      <c r="BR80" s="207">
        <v>88488000</v>
      </c>
      <c r="BS80" s="209">
        <v>88488000</v>
      </c>
      <c r="BT80" s="67" t="s">
        <v>192</v>
      </c>
      <c r="BU80" s="67" t="s">
        <v>128</v>
      </c>
      <c r="BV80" s="21" t="e">
        <f t="shared" si="10"/>
        <v>#N/A</v>
      </c>
      <c r="BW80" s="21" t="str">
        <f>+VLOOKUP(C80,Listas_desplega!$AI$21:$AJ$46,2,0)</f>
        <v>DCE</v>
      </c>
      <c r="BX80" s="47" t="str">
        <f>+VLOOKUP(E80,Listas_desplega!$J$2:$K$11,2,FALSE)</f>
        <v>Eje_E_5</v>
      </c>
      <c r="BY80" s="21" t="str">
        <f>+VLOOKUP(J80,desplegables!$AK$21:$AL$33,2,FALSE)</f>
        <v>C_2201_0700_20</v>
      </c>
      <c r="BZ80" s="21" t="str">
        <f>+VLOOKUP(D80,Listas_desplega!$AS$18:$AU$60,2,0)</f>
        <v xml:space="preserve">VEPBM- DIR COBERTURA - </v>
      </c>
      <c r="CA80" s="21" t="str">
        <f>+VLOOKUP(W80,Listas_desplega!$AT$18:$AV$60,3,0)</f>
        <v>2600</v>
      </c>
      <c r="CB80" s="21" t="str">
        <f>+VLOOKUP(F80,Listas_desplega!$J$15:$L$60,2,0)</f>
        <v>FORTALECIMIENTO CAPACIDADES DE GESTION DE ETC</v>
      </c>
      <c r="CC80" s="21" t="str">
        <f>+VLOOKUP(F80,Listas_desplega!$J$15:$L$60,2,0)&amp;V80</f>
        <v>FORTALECIMIENTO CAPACIDADES DE GESTION DE ETC</v>
      </c>
      <c r="CD80" s="21" t="str">
        <f>+VLOOKUP(CC80,Listas_desplega!$K$15:$L$60,2,0)</f>
        <v>18</v>
      </c>
      <c r="CE80" s="65" t="str">
        <f>+VLOOKUP(D80,Listas_desplega!$AS$18:$AU$60,2,0)&amp;V80</f>
        <v xml:space="preserve">VEPBM- DIR COBERTURA - </v>
      </c>
      <c r="CF80" s="21">
        <f>+VLOOKUP(D80,Listas_desplega!$AS$18:$AU$60,3,0)</f>
        <v>26</v>
      </c>
    </row>
    <row r="81" spans="1:84" ht="18.75" customHeight="1" x14ac:dyDescent="0.25">
      <c r="B81" s="21" t="s">
        <v>81</v>
      </c>
      <c r="C81" s="21" t="s">
        <v>82</v>
      </c>
      <c r="D81" s="21" t="s">
        <v>82</v>
      </c>
      <c r="E81" s="21" t="s">
        <v>185</v>
      </c>
      <c r="F81" s="77" t="s">
        <v>186</v>
      </c>
      <c r="G81" s="21" t="s">
        <v>187</v>
      </c>
      <c r="H81" s="78" t="str">
        <f>+VLOOKUP(G81,desplegables!$AH$21:$AK$33,2,0)</f>
        <v>TRANSFORMACIÓN  DE LA EDUCACIÓN INICIAL, PREESCOLAR, BÁSICA Y MEDIA CON ENFOQUE INTEGRAL PARA LA REDUCCIÓN DE DESIGUALDADES Y CONSTRUCCIÓN DE LA PAZ  NACIONAL</v>
      </c>
      <c r="I81" s="79">
        <f>+VLOOKUP(G81,desplegables!$AH$21:$AK$33,3,0)</f>
        <v>202300000000245</v>
      </c>
      <c r="J81" s="51" t="str">
        <f>+VLOOKUP(G81,desplegables!$AH$21:$AK$33,4,0)</f>
        <v>C-2201-0700-20</v>
      </c>
      <c r="K81" s="109" t="s">
        <v>188</v>
      </c>
      <c r="L81" s="110" t="str">
        <f>+VLOOKUP(K81,desplegables!$BO$81:$BP$110,2,FALSE)</f>
        <v>20203F</v>
      </c>
      <c r="M81" s="21" t="s">
        <v>189</v>
      </c>
      <c r="N81" s="51" t="e">
        <f>VLOOKUP(M81,desplegables!$BO$20:$BP$51,2,0)</f>
        <v>#N/A</v>
      </c>
      <c r="O81" s="65" t="s">
        <v>190</v>
      </c>
      <c r="P81" s="21" t="s">
        <v>90</v>
      </c>
      <c r="Q81" s="51" t="str">
        <f>+VLOOKUP(P81,desplegables!$B$3:$C$5,2,0)</f>
        <v>02</v>
      </c>
      <c r="R81" s="169" t="e">
        <f t="shared" si="9"/>
        <v>#N/A</v>
      </c>
      <c r="S81"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81" s="244" t="str">
        <f t="shared" si="12"/>
        <v>ADQUIS. DE BYS - SERVICIO DE ASISTENCIA TÉCNICA EN EDUCACIÓN INICIAL, PREESCOLAR, BÁSICA Y MEDIA. - 2. SEGURIDAD HUMANA Y JUSTICIA SOCIAL / F. GESTIÓN TERRITORIAL EDUCATIVA Y COMUNITARIA</v>
      </c>
      <c r="U81" t="s">
        <v>127</v>
      </c>
      <c r="V81" s="21"/>
      <c r="W81" s="21" t="str">
        <f t="shared" si="13"/>
        <v xml:space="preserve">VEPBM- DIR COBERTURA - </v>
      </c>
      <c r="X81" s="51" t="str">
        <f t="shared" si="14"/>
        <v>2600</v>
      </c>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83"/>
      <c r="BG81" s="11">
        <v>80111620</v>
      </c>
      <c r="BH81" s="128" t="s">
        <v>92</v>
      </c>
      <c r="BI81" s="89" t="s">
        <v>218</v>
      </c>
      <c r="BJ81" s="11"/>
      <c r="BK81" s="21" t="s">
        <v>94</v>
      </c>
      <c r="BL81" s="124">
        <v>45296</v>
      </c>
      <c r="BM81" s="67">
        <v>240</v>
      </c>
      <c r="BN81" s="21" t="s">
        <v>198</v>
      </c>
      <c r="BO81" s="21" t="s">
        <v>96</v>
      </c>
      <c r="BP81" s="21" t="s">
        <v>97</v>
      </c>
      <c r="BQ81" s="21" t="s">
        <v>98</v>
      </c>
      <c r="BR81" s="207">
        <v>83312000</v>
      </c>
      <c r="BS81" s="209">
        <v>83312000</v>
      </c>
      <c r="BT81" s="67" t="s">
        <v>192</v>
      </c>
      <c r="BU81" s="67" t="s">
        <v>128</v>
      </c>
      <c r="BV81" s="21" t="e">
        <f t="shared" si="10"/>
        <v>#N/A</v>
      </c>
      <c r="BW81" s="21" t="str">
        <f>+VLOOKUP(C81,Listas_desplega!$AI$21:$AJ$46,2,0)</f>
        <v>DCE</v>
      </c>
      <c r="BX81" s="47" t="str">
        <f>+VLOOKUP(E81,Listas_desplega!$J$2:$K$11,2,FALSE)</f>
        <v>Eje_E_5</v>
      </c>
      <c r="BY81" s="21" t="str">
        <f>+VLOOKUP(J81,desplegables!$AK$21:$AL$33,2,FALSE)</f>
        <v>C_2201_0700_20</v>
      </c>
      <c r="BZ81" s="21" t="str">
        <f>+VLOOKUP(D81,Listas_desplega!$AS$18:$AU$60,2,0)</f>
        <v xml:space="preserve">VEPBM- DIR COBERTURA - </v>
      </c>
      <c r="CA81" s="21" t="str">
        <f>+VLOOKUP(W81,Listas_desplega!$AT$18:$AV$60,3,0)</f>
        <v>2600</v>
      </c>
      <c r="CB81" s="21" t="str">
        <f>+VLOOKUP(F81,Listas_desplega!$J$15:$L$60,2,0)</f>
        <v>FORTALECIMIENTO CAPACIDADES DE GESTION DE ETC</v>
      </c>
      <c r="CC81" s="21" t="str">
        <f>+VLOOKUP(F81,Listas_desplega!$J$15:$L$60,2,0)&amp;V81</f>
        <v>FORTALECIMIENTO CAPACIDADES DE GESTION DE ETC</v>
      </c>
      <c r="CD81" s="21" t="str">
        <f>+VLOOKUP(CC81,Listas_desplega!$K$15:$L$60,2,0)</f>
        <v>18</v>
      </c>
      <c r="CE81" s="65" t="str">
        <f>+VLOOKUP(D81,Listas_desplega!$AS$18:$AU$60,2,0)&amp;V81</f>
        <v xml:space="preserve">VEPBM- DIR COBERTURA - </v>
      </c>
      <c r="CF81" s="21">
        <f>+VLOOKUP(D81,Listas_desplega!$AS$18:$AU$60,3,0)</f>
        <v>26</v>
      </c>
    </row>
    <row r="82" spans="1:84" ht="18.75" customHeight="1" x14ac:dyDescent="0.25">
      <c r="B82" s="21" t="s">
        <v>81</v>
      </c>
      <c r="C82" s="21" t="s">
        <v>82</v>
      </c>
      <c r="D82" s="21" t="s">
        <v>184</v>
      </c>
      <c r="E82" s="21" t="s">
        <v>185</v>
      </c>
      <c r="F82" s="77" t="s">
        <v>186</v>
      </c>
      <c r="G82" s="21" t="s">
        <v>187</v>
      </c>
      <c r="H82" s="78" t="str">
        <f>+VLOOKUP(G82,desplegables!$AH$21:$AK$33,2,0)</f>
        <v>TRANSFORMACIÓN  DE LA EDUCACIÓN INICIAL, PREESCOLAR, BÁSICA Y MEDIA CON ENFOQUE INTEGRAL PARA LA REDUCCIÓN DE DESIGUALDADES Y CONSTRUCCIÓN DE LA PAZ  NACIONAL</v>
      </c>
      <c r="I82" s="79">
        <f>+VLOOKUP(G82,desplegables!$AH$21:$AK$33,3,0)</f>
        <v>202300000000245</v>
      </c>
      <c r="J82" s="51" t="str">
        <f>+VLOOKUP(G82,desplegables!$AH$21:$AK$33,4,0)</f>
        <v>C-2201-0700-20</v>
      </c>
      <c r="K82" s="109" t="s">
        <v>188</v>
      </c>
      <c r="L82" s="110" t="str">
        <f>+VLOOKUP(K82,desplegables!$BO$81:$BP$110,2,FALSE)</f>
        <v>20203F</v>
      </c>
      <c r="M82" s="21" t="s">
        <v>189</v>
      </c>
      <c r="N82" s="51" t="e">
        <f>VLOOKUP(M82,desplegables!$BO$20:$BP$51,2,0)</f>
        <v>#N/A</v>
      </c>
      <c r="O82" s="65" t="s">
        <v>190</v>
      </c>
      <c r="P82" s="21" t="s">
        <v>90</v>
      </c>
      <c r="Q82" s="51" t="str">
        <f>+VLOOKUP(P82,desplegables!$B$3:$C$5,2,0)</f>
        <v>02</v>
      </c>
      <c r="R82" s="169" t="e">
        <f t="shared" si="9"/>
        <v>#N/A</v>
      </c>
      <c r="S82"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82" s="244" t="str">
        <f t="shared" si="12"/>
        <v>ADQUIS. DE BYS - SERVICIO DE ASISTENCIA TÉCNICA EN EDUCACIÓN INICIAL, PREESCOLAR, BÁSICA Y MEDIA. - 2. SEGURIDAD HUMANA Y JUSTICIA SOCIAL / F. GESTIÓN TERRITORIAL EDUCATIVA Y COMUNITARIA</v>
      </c>
      <c r="U82" t="s">
        <v>127</v>
      </c>
      <c r="V82" s="21"/>
      <c r="W82" s="21" t="str">
        <f t="shared" si="13"/>
        <v xml:space="preserve">VEPBM- SUB PERMANEN - </v>
      </c>
      <c r="X82" s="51" t="str">
        <f t="shared" si="14"/>
        <v>2800</v>
      </c>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83"/>
      <c r="BG82" s="11">
        <v>80111620</v>
      </c>
      <c r="BH82" s="128" t="s">
        <v>92</v>
      </c>
      <c r="BI82" s="89" t="s">
        <v>219</v>
      </c>
      <c r="BJ82" s="11"/>
      <c r="BK82" s="21" t="s">
        <v>178</v>
      </c>
      <c r="BL82" s="124">
        <v>45536</v>
      </c>
      <c r="BM82" s="67">
        <f>30*4</f>
        <v>120</v>
      </c>
      <c r="BN82" s="21" t="s">
        <v>198</v>
      </c>
      <c r="BO82" s="21" t="s">
        <v>96</v>
      </c>
      <c r="BP82" s="21" t="s">
        <v>97</v>
      </c>
      <c r="BQ82" s="21" t="s">
        <v>98</v>
      </c>
      <c r="BR82" s="207">
        <v>900000000</v>
      </c>
      <c r="BS82" s="209">
        <v>900000000</v>
      </c>
      <c r="BT82" s="67" t="s">
        <v>192</v>
      </c>
      <c r="BU82" s="67" t="s">
        <v>128</v>
      </c>
      <c r="BV82" s="21" t="e">
        <f t="shared" si="10"/>
        <v>#N/A</v>
      </c>
      <c r="BW82" s="21" t="str">
        <f>+VLOOKUP(C82,Listas_desplega!$AI$21:$AJ$46,2,0)</f>
        <v>DCE</v>
      </c>
      <c r="BX82" s="47" t="str">
        <f>+VLOOKUP(E82,Listas_desplega!$J$2:$K$11,2,FALSE)</f>
        <v>Eje_E_5</v>
      </c>
      <c r="BY82" s="21" t="str">
        <f>+VLOOKUP(J82,desplegables!$AK$21:$AL$33,2,FALSE)</f>
        <v>C_2201_0700_20</v>
      </c>
      <c r="BZ82" s="21" t="str">
        <f>+VLOOKUP(D82,Listas_desplega!$AS$18:$AU$60,2,0)</f>
        <v xml:space="preserve">VEPBM- SUB PERMANEN - </v>
      </c>
      <c r="CA82" s="21" t="str">
        <f>+VLOOKUP(W82,Listas_desplega!$AT$18:$AV$60,3,0)</f>
        <v>2800</v>
      </c>
      <c r="CB82" s="21" t="str">
        <f>+VLOOKUP(F82,Listas_desplega!$J$15:$L$60,2,0)</f>
        <v>FORTALECIMIENTO CAPACIDADES DE GESTION DE ETC</v>
      </c>
      <c r="CC82" s="21" t="str">
        <f>+VLOOKUP(F82,Listas_desplega!$J$15:$L$60,2,0)&amp;V82</f>
        <v>FORTALECIMIENTO CAPACIDADES DE GESTION DE ETC</v>
      </c>
      <c r="CD82" s="21" t="str">
        <f>+VLOOKUP(CC82,Listas_desplega!$K$15:$L$60,2,0)</f>
        <v>18</v>
      </c>
      <c r="CE82" s="65" t="str">
        <f>+VLOOKUP(D82,Listas_desplega!$AS$18:$AU$60,2,0)&amp;V82</f>
        <v xml:space="preserve">VEPBM- SUB PERMANEN - </v>
      </c>
      <c r="CF82" s="21">
        <f>+VLOOKUP(D82,Listas_desplega!$AS$18:$AU$60,3,0)</f>
        <v>28</v>
      </c>
    </row>
    <row r="83" spans="1:84" ht="18.75" customHeight="1" x14ac:dyDescent="0.25">
      <c r="B83" s="21" t="s">
        <v>81</v>
      </c>
      <c r="C83" s="21" t="s">
        <v>82</v>
      </c>
      <c r="D83" s="21" t="s">
        <v>184</v>
      </c>
      <c r="E83" s="21" t="s">
        <v>220</v>
      </c>
      <c r="F83" s="77" t="s">
        <v>221</v>
      </c>
      <c r="G83" s="21" t="s">
        <v>187</v>
      </c>
      <c r="H83" s="78" t="str">
        <f>+VLOOKUP(G83,desplegables!$AH$21:$AK$33,2,0)</f>
        <v>TRANSFORMACIÓN  DE LA EDUCACIÓN INICIAL, PREESCOLAR, BÁSICA Y MEDIA CON ENFOQUE INTEGRAL PARA LA REDUCCIÓN DE DESIGUALDADES Y CONSTRUCCIÓN DE LA PAZ  NACIONAL</v>
      </c>
      <c r="I83" s="79">
        <f>+VLOOKUP(G83,desplegables!$AH$21:$AK$33,3,0)</f>
        <v>202300000000245</v>
      </c>
      <c r="J83" s="51" t="str">
        <f>+VLOOKUP(G83,desplegables!$AH$21:$AK$33,4,0)</f>
        <v>C-2201-0700-20</v>
      </c>
      <c r="K83" s="109" t="s">
        <v>188</v>
      </c>
      <c r="L83" s="110" t="str">
        <f>+VLOOKUP(K83,desplegables!$BO$81:$BP$110,2,FALSE)</f>
        <v>20203F</v>
      </c>
      <c r="M83" s="21" t="s">
        <v>189</v>
      </c>
      <c r="N83" s="51" t="e">
        <f>VLOOKUP(M83,desplegables!$BO$20:$BP$51,2,0)</f>
        <v>#N/A</v>
      </c>
      <c r="O83" s="65" t="s">
        <v>190</v>
      </c>
      <c r="P83" s="21" t="s">
        <v>90</v>
      </c>
      <c r="Q83" s="51" t="str">
        <f>+VLOOKUP(P83,desplegables!$B$3:$C$5,2,0)</f>
        <v>02</v>
      </c>
      <c r="R83" s="169" t="e">
        <f t="shared" si="9"/>
        <v>#N/A</v>
      </c>
      <c r="S83"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83" s="244" t="str">
        <f t="shared" si="12"/>
        <v>ADQUIS. DE BYS - SERVICIO DE ASISTENCIA TÉCNICA EN EDUCACIÓN INICIAL, PREESCOLAR, BÁSICA Y MEDIA. - 2. SEGURIDAD HUMANA Y JUSTICIA SOCIAL / F. GESTIÓN TERRITORIAL EDUCATIVA Y COMUNITARIA</v>
      </c>
      <c r="U83" t="s">
        <v>127</v>
      </c>
      <c r="V83" s="21"/>
      <c r="W83" s="21" t="str">
        <f t="shared" si="13"/>
        <v xml:space="preserve">VEPBM- SUB PERMANEN - </v>
      </c>
      <c r="X83" s="51" t="str">
        <f t="shared" si="14"/>
        <v>2800</v>
      </c>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83"/>
      <c r="BG83" s="11">
        <v>80101602</v>
      </c>
      <c r="BH83" s="128" t="s">
        <v>124</v>
      </c>
      <c r="BI83" s="81" t="s">
        <v>222</v>
      </c>
      <c r="BJ83" s="11"/>
      <c r="BK83" s="21" t="s">
        <v>145</v>
      </c>
      <c r="BL83" s="124">
        <v>45414</v>
      </c>
      <c r="BM83" s="67">
        <v>244</v>
      </c>
      <c r="BN83" s="21" t="s">
        <v>198</v>
      </c>
      <c r="BO83" s="21" t="s">
        <v>195</v>
      </c>
      <c r="BP83" s="21" t="s">
        <v>196</v>
      </c>
      <c r="BQ83" s="21" t="s">
        <v>98</v>
      </c>
      <c r="BR83" s="207">
        <v>4100000000</v>
      </c>
      <c r="BS83" s="209">
        <v>4100000000</v>
      </c>
      <c r="BT83" s="67" t="s">
        <v>192</v>
      </c>
      <c r="BU83" s="67" t="s">
        <v>128</v>
      </c>
      <c r="BV83" s="21" t="e">
        <f t="shared" si="10"/>
        <v>#N/A</v>
      </c>
      <c r="BW83" s="21" t="str">
        <f>+VLOOKUP(C83,Listas_desplega!$AI$21:$AJ$46,2,0)</f>
        <v>DCE</v>
      </c>
      <c r="BX83" s="47" t="str">
        <f>+VLOOKUP(E83,Listas_desplega!$J$2:$K$11,2,FALSE)</f>
        <v>Eje_E_3</v>
      </c>
      <c r="BY83" s="21" t="str">
        <f>+VLOOKUP(J83,desplegables!$AK$21:$AL$33,2,FALSE)</f>
        <v>C_2201_0700_20</v>
      </c>
      <c r="BZ83" s="21" t="str">
        <f>+VLOOKUP(D83,Listas_desplega!$AS$18:$AU$60,2,0)</f>
        <v xml:space="preserve">VEPBM- SUB PERMANEN - </v>
      </c>
      <c r="CA83" s="21" t="str">
        <f>+VLOOKUP(W83,Listas_desplega!$AT$18:$AV$60,3,0)</f>
        <v>2800</v>
      </c>
      <c r="CB83" s="21" t="str">
        <f>+VLOOKUP(F83,Listas_desplega!$J$15:$L$60,2,0)</f>
        <v>BUSQUEDA ACTIVA</v>
      </c>
      <c r="CC83" s="21" t="str">
        <f>+VLOOKUP(F83,Listas_desplega!$J$15:$L$60,2,0)&amp;V83</f>
        <v>BUSQUEDA ACTIVA</v>
      </c>
      <c r="CD83" s="21" t="str">
        <f>+VLOOKUP(CC83,Listas_desplega!$K$15:$L$60,2,0)</f>
        <v>07</v>
      </c>
      <c r="CE83" s="65" t="str">
        <f>+VLOOKUP(D83,Listas_desplega!$AS$18:$AU$60,2,0)&amp;V83</f>
        <v xml:space="preserve">VEPBM- SUB PERMANEN - </v>
      </c>
      <c r="CF83" s="21">
        <f>+VLOOKUP(D83,Listas_desplega!$AS$18:$AU$60,3,0)</f>
        <v>28</v>
      </c>
    </row>
    <row r="84" spans="1:84" ht="18.75" customHeight="1" x14ac:dyDescent="0.25">
      <c r="B84" s="21" t="s">
        <v>81</v>
      </c>
      <c r="C84" s="21" t="s">
        <v>82</v>
      </c>
      <c r="D84" s="21" t="s">
        <v>184</v>
      </c>
      <c r="E84" s="21" t="s">
        <v>185</v>
      </c>
      <c r="F84" s="77" t="s">
        <v>223</v>
      </c>
      <c r="G84" s="21" t="s">
        <v>187</v>
      </c>
      <c r="H84" s="78" t="str">
        <f>+VLOOKUP(G84,desplegables!$AH$21:$AK$33,2,0)</f>
        <v>TRANSFORMACIÓN  DE LA EDUCACIÓN INICIAL, PREESCOLAR, BÁSICA Y MEDIA CON ENFOQUE INTEGRAL PARA LA REDUCCIÓN DE DESIGUALDADES Y CONSTRUCCIÓN DE LA PAZ  NACIONAL</v>
      </c>
      <c r="I84" s="79">
        <f>+VLOOKUP(G84,desplegables!$AH$21:$AK$33,3,0)</f>
        <v>202300000000245</v>
      </c>
      <c r="J84" s="51" t="str">
        <f>+VLOOKUP(G84,desplegables!$AH$21:$AK$33,4,0)</f>
        <v>C-2201-0700-20</v>
      </c>
      <c r="K84" s="109" t="s">
        <v>188</v>
      </c>
      <c r="L84" s="110" t="str">
        <f>+VLOOKUP(K84,desplegables!$BO$81:$BP$110,2,FALSE)</f>
        <v>20203F</v>
      </c>
      <c r="M84" s="21" t="s">
        <v>224</v>
      </c>
      <c r="N84" s="51">
        <f>VLOOKUP(M84,desplegables!$BO$20:$BP$51,2,0)</f>
        <v>2201030</v>
      </c>
      <c r="O84" s="65" t="s">
        <v>225</v>
      </c>
      <c r="P84" s="21" t="s">
        <v>90</v>
      </c>
      <c r="Q84" s="51" t="str">
        <f>+VLOOKUP(P84,desplegables!$B$3:$C$5,2,0)</f>
        <v>02</v>
      </c>
      <c r="R84" s="169" t="str">
        <f t="shared" si="9"/>
        <v>C-2201-0700-20-20203F-2201030-02</v>
      </c>
      <c r="S84" s="126" t="str">
        <f t="shared" si="11"/>
        <v>ADQUIS. DE BYS-SERVICIO EDUCACIÓN FORMAL POR MODELOS EDUCATIVOS FLEXIBLES -TRANSFORMACIÓN  DE LA EDUCACIÓN INICIAL, PREESCOLAR, BÁSICA Y MEDIA CON ENFOQUE INTEGRAL PARA LA REDUCCIÓN DE DESIGUALDADES Y CONSTRUCCIÓN DE LA PAZ  NACIONAL</v>
      </c>
      <c r="T84" s="244" t="str">
        <f t="shared" si="12"/>
        <v>ADQUIS. DE BYS - SERVICIO EDUCACIÓN FORMAL POR MODELOS EDUCATIVOS FLEXIBLES  - 2. SEGURIDAD HUMANA Y JUSTICIA SOCIAL / F. GESTIÓN TERRITORIAL EDUCATIVA Y COMUNITARIA</v>
      </c>
      <c r="U84" t="s">
        <v>127</v>
      </c>
      <c r="V84" s="21"/>
      <c r="W84" s="21" t="str">
        <f t="shared" si="13"/>
        <v xml:space="preserve">VEPBM- SUB PERMANEN - </v>
      </c>
      <c r="X84" s="51" t="str">
        <f t="shared" si="14"/>
        <v>2800</v>
      </c>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83"/>
      <c r="BG84" s="11">
        <v>80101602</v>
      </c>
      <c r="BH84" s="128" t="s">
        <v>124</v>
      </c>
      <c r="BI84" s="81" t="s">
        <v>226</v>
      </c>
      <c r="BJ84" s="11"/>
      <c r="BK84" s="21" t="s">
        <v>94</v>
      </c>
      <c r="BL84" s="124">
        <v>45352</v>
      </c>
      <c r="BM84" s="67">
        <v>306</v>
      </c>
      <c r="BN84" s="21" t="s">
        <v>198</v>
      </c>
      <c r="BO84" s="21" t="s">
        <v>143</v>
      </c>
      <c r="BP84" s="21" t="s">
        <v>147</v>
      </c>
      <c r="BQ84" s="21" t="s">
        <v>98</v>
      </c>
      <c r="BR84" s="207">
        <v>2239772000</v>
      </c>
      <c r="BS84" s="209">
        <v>2239772000</v>
      </c>
      <c r="BT84" s="67" t="s">
        <v>192</v>
      </c>
      <c r="BU84" s="67" t="s">
        <v>128</v>
      </c>
      <c r="BV84" s="21" t="str">
        <f t="shared" si="10"/>
        <v>Educación_Integral_2201030</v>
      </c>
      <c r="BW84" s="21" t="str">
        <f>+VLOOKUP(C84,Listas_desplega!$AI$21:$AJ$46,2,0)</f>
        <v>DCE</v>
      </c>
      <c r="BX84" s="47" t="str">
        <f>+VLOOKUP(E84,Listas_desplega!$J$2:$K$11,2,FALSE)</f>
        <v>Eje_E_5</v>
      </c>
      <c r="BY84" s="21" t="str">
        <f>+VLOOKUP(J84,desplegables!$AK$21:$AL$33,2,FALSE)</f>
        <v>C_2201_0700_20</v>
      </c>
      <c r="BZ84" s="21" t="str">
        <f>+VLOOKUP(D84,Listas_desplega!$AS$18:$AU$60,2,0)</f>
        <v xml:space="preserve">VEPBM- SUB PERMANEN - </v>
      </c>
      <c r="CA84" s="21" t="str">
        <f>+VLOOKUP(W84,Listas_desplega!$AT$18:$AV$60,3,0)</f>
        <v>2800</v>
      </c>
      <c r="CB84" s="21" t="str">
        <f>+VLOOKUP(F84,Listas_desplega!$J$15:$L$60,2,0)</f>
        <v xml:space="preserve">COLEGIOS Y COMUNIDADES </v>
      </c>
      <c r="CC84" s="21" t="str">
        <f>+VLOOKUP(F84,Listas_desplega!$J$15:$L$60,2,0)&amp;V84</f>
        <v xml:space="preserve">COLEGIOS Y COMUNIDADES </v>
      </c>
      <c r="CD84" s="21" t="str">
        <f>+VLOOKUP(CC84,Listas_desplega!$K$15:$L$60,2,0)</f>
        <v>20</v>
      </c>
      <c r="CE84" s="65" t="str">
        <f>+VLOOKUP(D84,Listas_desplega!$AS$18:$AU$60,2,0)&amp;V84</f>
        <v xml:space="preserve">VEPBM- SUB PERMANEN - </v>
      </c>
      <c r="CF84" s="21">
        <f>+VLOOKUP(D84,Listas_desplega!$AS$18:$AU$60,3,0)</f>
        <v>28</v>
      </c>
    </row>
    <row r="85" spans="1:84" ht="18.75" customHeight="1" x14ac:dyDescent="0.25">
      <c r="B85" s="21" t="s">
        <v>81</v>
      </c>
      <c r="C85" s="21" t="s">
        <v>82</v>
      </c>
      <c r="D85" s="21" t="s">
        <v>184</v>
      </c>
      <c r="E85" s="21" t="s">
        <v>185</v>
      </c>
      <c r="F85" s="77" t="s">
        <v>223</v>
      </c>
      <c r="G85" s="21" t="s">
        <v>187</v>
      </c>
      <c r="H85" s="78" t="str">
        <f>+VLOOKUP(G85,desplegables!$AH$21:$AK$33,2,0)</f>
        <v>TRANSFORMACIÓN  DE LA EDUCACIÓN INICIAL, PREESCOLAR, BÁSICA Y MEDIA CON ENFOQUE INTEGRAL PARA LA REDUCCIÓN DE DESIGUALDADES Y CONSTRUCCIÓN DE LA PAZ  NACIONAL</v>
      </c>
      <c r="I85" s="79">
        <f>+VLOOKUP(G85,desplegables!$AH$21:$AK$33,3,0)</f>
        <v>202300000000245</v>
      </c>
      <c r="J85" s="51" t="str">
        <f>+VLOOKUP(G85,desplegables!$AH$21:$AK$33,4,0)</f>
        <v>C-2201-0700-20</v>
      </c>
      <c r="K85" s="109" t="s">
        <v>188</v>
      </c>
      <c r="L85" s="110" t="str">
        <f>+VLOOKUP(K85,desplegables!$BO$81:$BP$110,2,FALSE)</f>
        <v>20203F</v>
      </c>
      <c r="M85" s="21" t="s">
        <v>224</v>
      </c>
      <c r="N85" s="51">
        <f>VLOOKUP(M85,desplegables!$BO$20:$BP$51,2,0)</f>
        <v>2201030</v>
      </c>
      <c r="O85" s="65" t="s">
        <v>225</v>
      </c>
      <c r="P85" s="21" t="s">
        <v>90</v>
      </c>
      <c r="Q85" s="51" t="str">
        <f>+VLOOKUP(P85,desplegables!$B$3:$C$5,2,0)</f>
        <v>02</v>
      </c>
      <c r="R85" s="169" t="str">
        <f t="shared" si="9"/>
        <v>C-2201-0700-20-20203F-2201030-02</v>
      </c>
      <c r="S85" s="126" t="str">
        <f t="shared" si="11"/>
        <v>ADQUIS. DE BYS-SERVICIO EDUCACIÓN FORMAL POR MODELOS EDUCATIVOS FLEXIBLES -TRANSFORMACIÓN  DE LA EDUCACIÓN INICIAL, PREESCOLAR, BÁSICA Y MEDIA CON ENFOQUE INTEGRAL PARA LA REDUCCIÓN DE DESIGUALDADES Y CONSTRUCCIÓN DE LA PAZ  NACIONAL</v>
      </c>
      <c r="T85" s="244" t="str">
        <f t="shared" si="12"/>
        <v>ADQUIS. DE BYS - SERVICIO EDUCACIÓN FORMAL POR MODELOS EDUCATIVOS FLEXIBLES  - 2. SEGURIDAD HUMANA Y JUSTICIA SOCIAL / F. GESTIÓN TERRITORIAL EDUCATIVA Y COMUNITARIA</v>
      </c>
      <c r="U85" t="s">
        <v>127</v>
      </c>
      <c r="V85" s="21"/>
      <c r="W85" s="21" t="str">
        <f t="shared" si="13"/>
        <v xml:space="preserve">VEPBM- SUB PERMANEN - </v>
      </c>
      <c r="X85" s="51" t="str">
        <f t="shared" si="14"/>
        <v>2800</v>
      </c>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83"/>
      <c r="BG85" s="11">
        <v>80101602</v>
      </c>
      <c r="BH85" s="128" t="s">
        <v>124</v>
      </c>
      <c r="BI85" s="81" t="s">
        <v>227</v>
      </c>
      <c r="BJ85" s="11"/>
      <c r="BK85" s="21" t="s">
        <v>94</v>
      </c>
      <c r="BL85" s="124">
        <v>45352</v>
      </c>
      <c r="BM85" s="67">
        <v>275</v>
      </c>
      <c r="BN85" s="21" t="s">
        <v>198</v>
      </c>
      <c r="BO85" s="21" t="s">
        <v>228</v>
      </c>
      <c r="BP85" s="21" t="s">
        <v>229</v>
      </c>
      <c r="BQ85" s="21" t="s">
        <v>98</v>
      </c>
      <c r="BR85" s="207">
        <v>3000000000</v>
      </c>
      <c r="BS85" s="209">
        <v>3000000000</v>
      </c>
      <c r="BT85" s="67" t="s">
        <v>192</v>
      </c>
      <c r="BU85" s="67" t="s">
        <v>128</v>
      </c>
      <c r="BV85" s="21" t="str">
        <f t="shared" si="10"/>
        <v>Educación_Integral_2201030</v>
      </c>
      <c r="BW85" s="21" t="str">
        <f>+VLOOKUP(C85,Listas_desplega!$AI$21:$AJ$46,2,0)</f>
        <v>DCE</v>
      </c>
      <c r="BX85" s="47" t="str">
        <f>+VLOOKUP(E85,Listas_desplega!$J$2:$K$11,2,FALSE)</f>
        <v>Eje_E_5</v>
      </c>
      <c r="BY85" s="21" t="str">
        <f>+VLOOKUP(J85,desplegables!$AK$21:$AL$33,2,FALSE)</f>
        <v>C_2201_0700_20</v>
      </c>
      <c r="BZ85" s="21" t="str">
        <f>+VLOOKUP(D85,Listas_desplega!$AS$18:$AU$60,2,0)</f>
        <v xml:space="preserve">VEPBM- SUB PERMANEN - </v>
      </c>
      <c r="CA85" s="21" t="str">
        <f>+VLOOKUP(W85,Listas_desplega!$AT$18:$AV$60,3,0)</f>
        <v>2800</v>
      </c>
      <c r="CB85" s="21" t="str">
        <f>+VLOOKUP(F85,Listas_desplega!$J$15:$L$60,2,0)</f>
        <v xml:space="preserve">COLEGIOS Y COMUNIDADES </v>
      </c>
      <c r="CC85" s="21" t="str">
        <f>+VLOOKUP(F85,Listas_desplega!$J$15:$L$60,2,0)&amp;V85</f>
        <v xml:space="preserve">COLEGIOS Y COMUNIDADES </v>
      </c>
      <c r="CD85" s="21" t="str">
        <f>+VLOOKUP(CC85,Listas_desplega!$K$15:$L$60,2,0)</f>
        <v>20</v>
      </c>
      <c r="CE85" s="65" t="str">
        <f>+VLOOKUP(D85,Listas_desplega!$AS$18:$AU$60,2,0)&amp;V85</f>
        <v xml:space="preserve">VEPBM- SUB PERMANEN - </v>
      </c>
      <c r="CF85" s="21">
        <f>+VLOOKUP(D85,Listas_desplega!$AS$18:$AU$60,3,0)</f>
        <v>28</v>
      </c>
    </row>
    <row r="86" spans="1:84" ht="18.75" customHeight="1" x14ac:dyDescent="0.25">
      <c r="B86" s="21" t="s">
        <v>81</v>
      </c>
      <c r="C86" s="21" t="s">
        <v>82</v>
      </c>
      <c r="D86" s="21" t="s">
        <v>184</v>
      </c>
      <c r="E86" s="21" t="s">
        <v>185</v>
      </c>
      <c r="F86" s="77" t="s">
        <v>223</v>
      </c>
      <c r="G86" s="21" t="s">
        <v>187</v>
      </c>
      <c r="H86" s="78" t="str">
        <f>+VLOOKUP(G86,desplegables!$AH$21:$AK$33,2,0)</f>
        <v>TRANSFORMACIÓN  DE LA EDUCACIÓN INICIAL, PREESCOLAR, BÁSICA Y MEDIA CON ENFOQUE INTEGRAL PARA LA REDUCCIÓN DE DESIGUALDADES Y CONSTRUCCIÓN DE LA PAZ  NACIONAL</v>
      </c>
      <c r="I86" s="79">
        <f>+VLOOKUP(G86,desplegables!$AH$21:$AK$33,3,0)</f>
        <v>202300000000245</v>
      </c>
      <c r="J86" s="51" t="str">
        <f>+VLOOKUP(G86,desplegables!$AH$21:$AK$33,4,0)</f>
        <v>C-2201-0700-20</v>
      </c>
      <c r="K86" s="109" t="s">
        <v>188</v>
      </c>
      <c r="L86" s="110" t="str">
        <f>+VLOOKUP(K86,desplegables!$BO$81:$BP$110,2,FALSE)</f>
        <v>20203F</v>
      </c>
      <c r="M86" s="21" t="s">
        <v>224</v>
      </c>
      <c r="N86" s="51">
        <f>VLOOKUP(M86,desplegables!$BO$20:$BP$51,2,0)</f>
        <v>2201030</v>
      </c>
      <c r="O86" s="65" t="s">
        <v>225</v>
      </c>
      <c r="P86" s="21" t="s">
        <v>90</v>
      </c>
      <c r="Q86" s="51" t="str">
        <f>+VLOOKUP(P86,desplegables!$B$3:$C$5,2,0)</f>
        <v>02</v>
      </c>
      <c r="R86" s="169" t="str">
        <f t="shared" si="9"/>
        <v>C-2201-0700-20-20203F-2201030-02</v>
      </c>
      <c r="S86" s="126" t="str">
        <f t="shared" si="11"/>
        <v>ADQUIS. DE BYS-SERVICIO EDUCACIÓN FORMAL POR MODELOS EDUCATIVOS FLEXIBLES -TRANSFORMACIÓN  DE LA EDUCACIÓN INICIAL, PREESCOLAR, BÁSICA Y MEDIA CON ENFOQUE INTEGRAL PARA LA REDUCCIÓN DE DESIGUALDADES Y CONSTRUCCIÓN DE LA PAZ  NACIONAL</v>
      </c>
      <c r="T86" s="244" t="str">
        <f t="shared" si="12"/>
        <v>ADQUIS. DE BYS - SERVICIO EDUCACIÓN FORMAL POR MODELOS EDUCATIVOS FLEXIBLES  - 2. SEGURIDAD HUMANA Y JUSTICIA SOCIAL / F. GESTIÓN TERRITORIAL EDUCATIVA Y COMUNITARIA</v>
      </c>
      <c r="U86" t="s">
        <v>127</v>
      </c>
      <c r="V86" s="21"/>
      <c r="W86" s="21" t="str">
        <f t="shared" si="13"/>
        <v xml:space="preserve">VEPBM- SUB PERMANEN - </v>
      </c>
      <c r="X86" s="51" t="str">
        <f t="shared" si="14"/>
        <v>2800</v>
      </c>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83"/>
      <c r="BG86" s="11">
        <v>80101602</v>
      </c>
      <c r="BH86" s="128" t="s">
        <v>124</v>
      </c>
      <c r="BI86" s="81" t="s">
        <v>226</v>
      </c>
      <c r="BJ86" s="11"/>
      <c r="BK86" s="21" t="s">
        <v>94</v>
      </c>
      <c r="BL86" s="124">
        <v>45352</v>
      </c>
      <c r="BM86" s="67">
        <v>306</v>
      </c>
      <c r="BN86" s="21" t="s">
        <v>198</v>
      </c>
      <c r="BO86" s="21" t="s">
        <v>143</v>
      </c>
      <c r="BP86" s="21" t="s">
        <v>147</v>
      </c>
      <c r="BQ86" s="21" t="s">
        <v>98</v>
      </c>
      <c r="BR86" s="207">
        <v>1000000000</v>
      </c>
      <c r="BS86" s="209">
        <v>1000000000</v>
      </c>
      <c r="BT86" s="67" t="s">
        <v>192</v>
      </c>
      <c r="BU86" s="67" t="s">
        <v>128</v>
      </c>
      <c r="BV86" s="21" t="str">
        <f t="shared" si="10"/>
        <v>Educación_Integral_2201030</v>
      </c>
      <c r="BW86" s="21" t="str">
        <f>+VLOOKUP(C86,Listas_desplega!$AI$21:$AJ$46,2,0)</f>
        <v>DCE</v>
      </c>
      <c r="BX86" s="47" t="str">
        <f>+VLOOKUP(E86,Listas_desplega!$J$2:$K$11,2,FALSE)</f>
        <v>Eje_E_5</v>
      </c>
      <c r="BY86" s="21" t="str">
        <f>+VLOOKUP(J86,desplegables!$AK$21:$AL$33,2,FALSE)</f>
        <v>C_2201_0700_20</v>
      </c>
      <c r="BZ86" s="21" t="str">
        <f>+VLOOKUP(D86,Listas_desplega!$AS$18:$AU$60,2,0)</f>
        <v xml:space="preserve">VEPBM- SUB PERMANEN - </v>
      </c>
      <c r="CA86" s="21" t="str">
        <f>+VLOOKUP(W86,Listas_desplega!$AT$18:$AV$60,3,0)</f>
        <v>2800</v>
      </c>
      <c r="CB86" s="21" t="str">
        <f>+VLOOKUP(F86,Listas_desplega!$J$15:$L$60,2,0)</f>
        <v xml:space="preserve">COLEGIOS Y COMUNIDADES </v>
      </c>
      <c r="CC86" s="21" t="str">
        <f>+VLOOKUP(F86,Listas_desplega!$J$15:$L$60,2,0)&amp;V86</f>
        <v xml:space="preserve">COLEGIOS Y COMUNIDADES </v>
      </c>
      <c r="CD86" s="21" t="str">
        <f>+VLOOKUP(CC86,Listas_desplega!$K$15:$L$60,2,0)</f>
        <v>20</v>
      </c>
      <c r="CE86" s="65" t="str">
        <f>+VLOOKUP(D86,Listas_desplega!$AS$18:$AU$60,2,0)&amp;V86</f>
        <v xml:space="preserve">VEPBM- SUB PERMANEN - </v>
      </c>
      <c r="CF86" s="21">
        <f>+VLOOKUP(D86,Listas_desplega!$AS$18:$AU$60,3,0)</f>
        <v>28</v>
      </c>
    </row>
    <row r="87" spans="1:84" s="62" customFormat="1" ht="18.75" customHeight="1" x14ac:dyDescent="0.25">
      <c r="A87"/>
      <c r="B87" s="65" t="s">
        <v>81</v>
      </c>
      <c r="C87" s="65" t="s">
        <v>82</v>
      </c>
      <c r="D87" s="65" t="s">
        <v>184</v>
      </c>
      <c r="E87" s="65" t="s">
        <v>230</v>
      </c>
      <c r="F87" s="144" t="s">
        <v>231</v>
      </c>
      <c r="G87" s="65" t="s">
        <v>232</v>
      </c>
      <c r="H87" s="145" t="str">
        <f>+VLOOKUP(G87,desplegables!$AH$21:$AK$33,2,0)</f>
        <v>FORTALECIMIENTO DE LAS CAPACIDADES TERRITORIALES PARA LA GESTIÓN EDUCATIVA CON ÉNFASIS EN ZONAS RURALES NACIONAL</v>
      </c>
      <c r="I87" s="146">
        <f>+VLOOKUP(G87,desplegables!$AH$21:$AK$33,3,0)</f>
        <v>202300000000418</v>
      </c>
      <c r="J87" s="147" t="str">
        <f>+VLOOKUP(G87,desplegables!$AH$21:$AK$33,4,0)</f>
        <v>C-2201-0700-24</v>
      </c>
      <c r="K87" s="148" t="s">
        <v>188</v>
      </c>
      <c r="L87" s="149" t="str">
        <f>+VLOOKUP(K87,desplegables!$BO$81:$BP$110,2,FALSE)</f>
        <v>20203F</v>
      </c>
      <c r="M87" s="65" t="s">
        <v>233</v>
      </c>
      <c r="N87" s="147">
        <f>VLOOKUP(M87,desplegables!$BO$20:$BP$51,2,0)</f>
        <v>2201032</v>
      </c>
      <c r="O87" s="65" t="s">
        <v>234</v>
      </c>
      <c r="P87" s="21" t="s">
        <v>90</v>
      </c>
      <c r="Q87" s="147" t="str">
        <f>+VLOOKUP(P87,desplegables!$B$3:$C$5,2,0)</f>
        <v>02</v>
      </c>
      <c r="R87" s="169" t="str">
        <f t="shared" si="9"/>
        <v>C-2201-0700-24-20203F-2201032-02</v>
      </c>
      <c r="S87" s="126" t="str">
        <f t="shared" si="11"/>
        <v>ADQUIS. DE BYS-SERVICIO DE ALFABETIZACIÓN -FORTALECIMIENTO DE LAS CAPACIDADES TERRITORIALES PARA LA GESTIÓN EDUCATIVA CON ÉNFASIS EN ZONAS RURALES NACIONAL</v>
      </c>
      <c r="T87" s="244" t="str">
        <f t="shared" si="12"/>
        <v>ADQUIS. DE BYS - SERVICIO DE ALFABETIZACIÓN  - 2. SEGURIDAD HUMANA Y JUSTICIA SOCIAL / F. GESTIÓN TERRITORIAL EDUCATIVA Y COMUNITARIA</v>
      </c>
      <c r="U87" s="62" t="s">
        <v>127</v>
      </c>
      <c r="V87" s="21"/>
      <c r="W87" s="21" t="str">
        <f t="shared" si="13"/>
        <v xml:space="preserve">VEPBM- SUB PERMANEN - </v>
      </c>
      <c r="X87" s="51" t="str">
        <f t="shared" si="14"/>
        <v>2800</v>
      </c>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150"/>
      <c r="BG87" s="63">
        <v>80101602</v>
      </c>
      <c r="BH87" s="151" t="s">
        <v>124</v>
      </c>
      <c r="BI87" s="152" t="s">
        <v>226</v>
      </c>
      <c r="BJ87" s="63"/>
      <c r="BK87" s="65" t="s">
        <v>94</v>
      </c>
      <c r="BL87" s="153">
        <v>45352</v>
      </c>
      <c r="BM87" s="154">
        <v>306</v>
      </c>
      <c r="BN87" s="65" t="s">
        <v>198</v>
      </c>
      <c r="BO87" s="65" t="s">
        <v>143</v>
      </c>
      <c r="BP87" s="65" t="s">
        <v>147</v>
      </c>
      <c r="BQ87" s="65" t="s">
        <v>98</v>
      </c>
      <c r="BR87" s="211">
        <v>7000000000</v>
      </c>
      <c r="BS87" s="246">
        <v>0</v>
      </c>
      <c r="BT87" s="154" t="s">
        <v>192</v>
      </c>
      <c r="BU87" s="154" t="s">
        <v>128</v>
      </c>
      <c r="BV87" s="65" t="str">
        <f t="shared" si="10"/>
        <v>Capacidades_Territoriales_2201032</v>
      </c>
      <c r="BW87" s="65" t="str">
        <f>+VLOOKUP(C87,Listas_desplega!$AI$21:$AJ$46,2,0)</f>
        <v>DCE</v>
      </c>
      <c r="BX87" s="155" t="str">
        <f>+VLOOKUP(E87,Listas_desplega!$J$2:$K$11,2,FALSE)</f>
        <v>Eje_E_6</v>
      </c>
      <c r="BY87" s="65" t="str">
        <f>+VLOOKUP(J87,desplegables!$AK$21:$AL$33,2,FALSE)</f>
        <v>C_2201_0700_24</v>
      </c>
      <c r="BZ87" s="65" t="str">
        <f>+VLOOKUP(D87,Listas_desplega!$AS$18:$AU$60,2,0)</f>
        <v xml:space="preserve">VEPBM- SUB PERMANEN - </v>
      </c>
      <c r="CA87" s="21" t="str">
        <f>+VLOOKUP(W87,Listas_desplega!$AT$18:$AV$60,3,0)</f>
        <v>2800</v>
      </c>
      <c r="CB87" s="21" t="str">
        <f>+VLOOKUP(F87,Listas_desplega!$J$15:$L$60,2,0)</f>
        <v>ACCESO Y PERMANENCIA AL DERECHO A LA EDUCACION</v>
      </c>
      <c r="CC87" s="21" t="str">
        <f>+VLOOKUP(F87,Listas_desplega!$J$15:$L$60,2,0)&amp;V87</f>
        <v>ACCESO Y PERMANENCIA AL DERECHO A LA EDUCACION</v>
      </c>
      <c r="CD87" s="21" t="str">
        <f>+VLOOKUP(CC87,Listas_desplega!$K$15:$L$60,2,0)</f>
        <v>21</v>
      </c>
      <c r="CE87" s="65" t="str">
        <f>+VLOOKUP(D87,Listas_desplega!$AS$18:$AU$60,2,0)&amp;V87</f>
        <v xml:space="preserve">VEPBM- SUB PERMANEN - </v>
      </c>
      <c r="CF87" s="21">
        <f>+VLOOKUP(D87,Listas_desplega!$AS$18:$AU$60,3,0)</f>
        <v>28</v>
      </c>
    </row>
    <row r="88" spans="1:84" ht="18.75" customHeight="1" x14ac:dyDescent="0.25">
      <c r="B88" s="49" t="s">
        <v>81</v>
      </c>
      <c r="C88" s="162" t="s">
        <v>235</v>
      </c>
      <c r="D88" s="49" t="s">
        <v>236</v>
      </c>
      <c r="E88" s="49" t="s">
        <v>237</v>
      </c>
      <c r="F88" s="82" t="s">
        <v>238</v>
      </c>
      <c r="G88" s="21" t="s">
        <v>187</v>
      </c>
      <c r="H88" s="78" t="str">
        <f>+VLOOKUP(G88,desplegables!$AH$21:$AK$33,2,0)</f>
        <v>TRANSFORMACIÓN  DE LA EDUCACIÓN INICIAL, PREESCOLAR, BÁSICA Y MEDIA CON ENFOQUE INTEGRAL PARA LA REDUCCIÓN DE DESIGUALDADES Y CONSTRUCCIÓN DE LA PAZ  NACIONAL</v>
      </c>
      <c r="I88" s="79">
        <f>+VLOOKUP(G88,desplegables!$AH$21:$AK$33,3,0)</f>
        <v>202300000000245</v>
      </c>
      <c r="J88" s="51" t="str">
        <f>+VLOOKUP(G88,desplegables!$AH$21:$AK$33,4,0)</f>
        <v>C-2201-0700-20</v>
      </c>
      <c r="K88" s="109" t="s">
        <v>239</v>
      </c>
      <c r="L88" s="110" t="str">
        <f>+VLOOKUP(K88,desplegables!$BO$81:$BP$110,2,FALSE)</f>
        <v>20203B</v>
      </c>
      <c r="M88" s="49" t="s">
        <v>240</v>
      </c>
      <c r="N88" s="51" t="e">
        <f>VLOOKUP(M88,desplegables!$BO$20:$BP$51,2,0)</f>
        <v>#N/A</v>
      </c>
      <c r="O88" s="134" t="s">
        <v>241</v>
      </c>
      <c r="P88" s="21" t="s">
        <v>90</v>
      </c>
      <c r="Q88" s="51" t="str">
        <f>+VLOOKUP(P88,desplegables!$B$3:$C$5,2,0)</f>
        <v>02</v>
      </c>
      <c r="R88" s="169" t="e">
        <f t="shared" si="9"/>
        <v>#N/A</v>
      </c>
      <c r="S88" s="126" t="str">
        <f t="shared" si="11"/>
        <v>ADQUIS. DE BYS-DOCUMENTOS DE LINEAMIENTOS TÉCNICOS-TRANSFORMACIÓN  DE LA EDUCACIÓN INICIAL, PREESCOLAR, BÁSICA Y MEDIA CON ENFOQUE INTEGRAL PARA LA REDUCCIÓN DE DESIGUALDADES Y CONSTRUCCIÓN DE LA PAZ  NACIONAL</v>
      </c>
      <c r="T88" s="244" t="str">
        <f t="shared" si="12"/>
        <v>ADQUIS. DE BYS - DOCUMENTOS DE LINEAMIENTOS TÉCNICOS - 2. SEGURIDAD HUMANA Y JUSTICIA SOCIAL / B. RESIGNIFICACIÓN DE LA JORNADA ESCOLAR: MÁS QUE TIEMPO</v>
      </c>
      <c r="U88" s="69" t="s">
        <v>127</v>
      </c>
      <c r="V88" s="21"/>
      <c r="W88" s="21" t="str">
        <f t="shared" si="13"/>
        <v xml:space="preserve">VEPBM-SUB REFERENTES - </v>
      </c>
      <c r="X88" s="51" t="str">
        <f t="shared" si="14"/>
        <v>2000</v>
      </c>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6">
        <v>1</v>
      </c>
      <c r="BG88" s="69"/>
      <c r="BH88" s="52" t="s">
        <v>124</v>
      </c>
      <c r="BI88" s="90" t="s">
        <v>242</v>
      </c>
      <c r="BJ88" s="69" t="s">
        <v>243</v>
      </c>
      <c r="BK88" s="49" t="s">
        <v>145</v>
      </c>
      <c r="BL88" s="124">
        <v>45366</v>
      </c>
      <c r="BM88" s="66">
        <v>9</v>
      </c>
      <c r="BN88" s="49" t="s">
        <v>95</v>
      </c>
      <c r="BO88" s="49" t="s">
        <v>152</v>
      </c>
      <c r="BP88" s="49" t="s">
        <v>153</v>
      </c>
      <c r="BQ88" s="49" t="s">
        <v>98</v>
      </c>
      <c r="BR88" s="212">
        <v>2000000000</v>
      </c>
      <c r="BS88" s="213">
        <v>2000000000</v>
      </c>
      <c r="BT88" s="66" t="s">
        <v>192</v>
      </c>
      <c r="BV88" s="21" t="e">
        <f t="shared" si="10"/>
        <v>#N/A</v>
      </c>
      <c r="BW88" s="21" t="str">
        <f>+VLOOKUP(C88,Listas_desplega!$AI$21:$AJ$46,2,0)</f>
        <v>DC_PBM</v>
      </c>
      <c r="BX88" s="47" t="str">
        <f>+VLOOKUP(E88,Listas_desplega!$J$2:$K$11,2,FALSE)</f>
        <v>Eje_E_2</v>
      </c>
      <c r="BY88" s="21" t="str">
        <f>+VLOOKUP(J88,desplegables!$AK$21:$AL$33,2,FALSE)</f>
        <v>C_2201_0700_20</v>
      </c>
      <c r="BZ88" s="21" t="str">
        <f>+VLOOKUP(D88,Listas_desplega!$AS$18:$AU$60,2,0)</f>
        <v xml:space="preserve">VEPBM-SUB REFERENTES - </v>
      </c>
      <c r="CA88" s="21" t="str">
        <f>+VLOOKUP(W88,Listas_desplega!$AT$18:$AV$60,3,0)</f>
        <v>2000</v>
      </c>
      <c r="CB88" s="21" t="str">
        <f>+VLOOKUP(F88,Listas_desplega!$J$15:$L$60,2,0)</f>
        <v>IMPLEMENTACION DE PTA-FI</v>
      </c>
      <c r="CC88" s="21" t="str">
        <f>+VLOOKUP(F88,Listas_desplega!$J$15:$L$60,2,0)&amp;V88</f>
        <v>IMPLEMENTACION DE PTA-FI</v>
      </c>
      <c r="CD88" s="21" t="str">
        <f>+VLOOKUP(CC88,Listas_desplega!$K$15:$L$60,2,0)</f>
        <v>04</v>
      </c>
      <c r="CE88" s="65" t="str">
        <f>+VLOOKUP(D88,Listas_desplega!$AS$18:$AU$60,2,0)&amp;V88</f>
        <v xml:space="preserve">VEPBM-SUB REFERENTES - </v>
      </c>
      <c r="CF88" s="21">
        <f>+VLOOKUP(D88,Listas_desplega!$AS$18:$AU$60,3,0)</f>
        <v>20</v>
      </c>
    </row>
    <row r="89" spans="1:84" ht="18.75" customHeight="1" x14ac:dyDescent="0.2">
      <c r="B89" s="49" t="s">
        <v>81</v>
      </c>
      <c r="C89" s="162" t="s">
        <v>235</v>
      </c>
      <c r="D89" s="49" t="s">
        <v>244</v>
      </c>
      <c r="E89" s="49" t="s">
        <v>237</v>
      </c>
      <c r="F89" s="82" t="s">
        <v>238</v>
      </c>
      <c r="G89" s="21" t="s">
        <v>187</v>
      </c>
      <c r="H89" s="78" t="str">
        <f>+VLOOKUP(G89,desplegables!$AH$21:$AK$33,2,0)</f>
        <v>TRANSFORMACIÓN  DE LA EDUCACIÓN INICIAL, PREESCOLAR, BÁSICA Y MEDIA CON ENFOQUE INTEGRAL PARA LA REDUCCIÓN DE DESIGUALDADES Y CONSTRUCCIÓN DE LA PAZ  NACIONAL</v>
      </c>
      <c r="I89" s="79">
        <f>+VLOOKUP(G89,desplegables!$AH$21:$AK$33,3,0)</f>
        <v>202300000000245</v>
      </c>
      <c r="J89" s="51" t="str">
        <f>+VLOOKUP(G89,desplegables!$AH$21:$AK$33,4,0)</f>
        <v>C-2201-0700-20</v>
      </c>
      <c r="K89" s="109" t="s">
        <v>239</v>
      </c>
      <c r="L89" s="110" t="str">
        <f>+VLOOKUP(K89,desplegables!$BO$81:$BP$110,2,FALSE)</f>
        <v>20203B</v>
      </c>
      <c r="M89" s="49" t="s">
        <v>189</v>
      </c>
      <c r="N89" s="51" t="e">
        <f>VLOOKUP(M89,desplegables!$BO$20:$BP$51,2,0)</f>
        <v>#N/A</v>
      </c>
      <c r="O89" s="49" t="s">
        <v>245</v>
      </c>
      <c r="P89" s="21" t="s">
        <v>90</v>
      </c>
      <c r="Q89" s="51" t="str">
        <f>+VLOOKUP(P89,desplegables!$B$3:$C$5,2,0)</f>
        <v>02</v>
      </c>
      <c r="R89" s="169" t="e">
        <f t="shared" si="9"/>
        <v>#N/A</v>
      </c>
      <c r="S89"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89" s="244" t="str">
        <f t="shared" si="12"/>
        <v>ADQUIS. DE BYS - SERVICIO DE ASISTENCIA TÉCNICA EN EDUCACIÓN INICIAL, PREESCOLAR, BÁSICA Y MEDIA. - 2. SEGURIDAD HUMANA Y JUSTICIA SOCIAL / B. RESIGNIFICACIÓN DE LA JORNADA ESCOLAR: MÁS QUE TIEMPO</v>
      </c>
      <c r="U89" s="69" t="s">
        <v>127</v>
      </c>
      <c r="V89" s="21"/>
      <c r="W89" s="21" t="str">
        <f t="shared" si="13"/>
        <v xml:space="preserve">VEPBM-SUB FOMENTOCOM - </v>
      </c>
      <c r="X89" s="51" t="str">
        <f t="shared" si="14"/>
        <v>2100</v>
      </c>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6">
        <v>2</v>
      </c>
      <c r="BG89" s="69"/>
      <c r="BH89" s="52" t="s">
        <v>124</v>
      </c>
      <c r="BI89" s="273" t="s">
        <v>246</v>
      </c>
      <c r="BJ89" s="69" t="s">
        <v>247</v>
      </c>
      <c r="BK89" s="49" t="s">
        <v>248</v>
      </c>
      <c r="BL89" s="124">
        <v>45366</v>
      </c>
      <c r="BM89" s="66">
        <v>9</v>
      </c>
      <c r="BN89" s="49" t="s">
        <v>95</v>
      </c>
      <c r="BO89" s="49" t="s">
        <v>228</v>
      </c>
      <c r="BP89" s="49" t="s">
        <v>229</v>
      </c>
      <c r="BQ89" s="49" t="s">
        <v>98</v>
      </c>
      <c r="BR89" s="274">
        <v>5000000000</v>
      </c>
      <c r="BS89" s="240">
        <v>5000000000</v>
      </c>
      <c r="BT89" s="66" t="s">
        <v>249</v>
      </c>
      <c r="BV89" s="21" t="e">
        <f t="shared" si="10"/>
        <v>#N/A</v>
      </c>
      <c r="BW89" s="21" t="str">
        <f>+VLOOKUP(C89,Listas_desplega!$AI$21:$AJ$46,2,0)</f>
        <v>DC_PBM</v>
      </c>
      <c r="BX89" s="47" t="str">
        <f>+VLOOKUP(E89,Listas_desplega!$J$2:$K$11,2,FALSE)</f>
        <v>Eje_E_2</v>
      </c>
      <c r="BY89" s="21" t="str">
        <f>+VLOOKUP(J89,desplegables!$AK$21:$AL$33,2,FALSE)</f>
        <v>C_2201_0700_20</v>
      </c>
      <c r="BZ89" s="21" t="str">
        <f>+VLOOKUP(D89,Listas_desplega!$AS$18:$AU$60,2,0)</f>
        <v xml:space="preserve">VEPBM-SUB FOMENTOCOM - </v>
      </c>
      <c r="CA89" s="21" t="str">
        <f>+VLOOKUP(W89,Listas_desplega!$AT$18:$AV$60,3,0)</f>
        <v>2100</v>
      </c>
      <c r="CB89" s="21" t="str">
        <f>+VLOOKUP(F89,Listas_desplega!$J$15:$L$60,2,0)</f>
        <v>IMPLEMENTACION DE PTA-FI</v>
      </c>
      <c r="CC89" s="21" t="str">
        <f>+VLOOKUP(F89,Listas_desplega!$J$15:$L$60,2,0)&amp;V89</f>
        <v>IMPLEMENTACION DE PTA-FI</v>
      </c>
      <c r="CD89" s="21" t="str">
        <f>+VLOOKUP(CC89,Listas_desplega!$K$15:$L$60,2,0)</f>
        <v>04</v>
      </c>
      <c r="CE89" s="65" t="str">
        <f>+VLOOKUP(D89,Listas_desplega!$AS$18:$AU$60,2,0)&amp;V89</f>
        <v xml:space="preserve">VEPBM-SUB FOMENTOCOM - </v>
      </c>
      <c r="CF89" s="21">
        <f>+VLOOKUP(D89,Listas_desplega!$AS$18:$AU$60,3,0)</f>
        <v>21</v>
      </c>
    </row>
    <row r="90" spans="1:84" ht="18.75" customHeight="1" x14ac:dyDescent="0.25">
      <c r="B90" s="49" t="s">
        <v>81</v>
      </c>
      <c r="C90" s="162" t="s">
        <v>235</v>
      </c>
      <c r="D90" s="49" t="s">
        <v>244</v>
      </c>
      <c r="E90" s="49" t="s">
        <v>237</v>
      </c>
      <c r="F90" s="82" t="s">
        <v>238</v>
      </c>
      <c r="G90" s="21" t="s">
        <v>187</v>
      </c>
      <c r="H90" s="78" t="str">
        <f>+VLOOKUP(G90,desplegables!$AH$21:$AK$33,2,0)</f>
        <v>TRANSFORMACIÓN  DE LA EDUCACIÓN INICIAL, PREESCOLAR, BÁSICA Y MEDIA CON ENFOQUE INTEGRAL PARA LA REDUCCIÓN DE DESIGUALDADES Y CONSTRUCCIÓN DE LA PAZ  NACIONAL</v>
      </c>
      <c r="I90" s="79">
        <f>+VLOOKUP(G90,desplegables!$AH$21:$AK$33,3,0)</f>
        <v>202300000000245</v>
      </c>
      <c r="J90" s="51" t="str">
        <f>+VLOOKUP(G90,desplegables!$AH$21:$AK$33,4,0)</f>
        <v>C-2201-0700-20</v>
      </c>
      <c r="K90" s="109" t="s">
        <v>239</v>
      </c>
      <c r="L90" s="110" t="str">
        <f>+VLOOKUP(K90,desplegables!$BO$81:$BP$110,2,FALSE)</f>
        <v>20203B</v>
      </c>
      <c r="M90" s="49" t="s">
        <v>189</v>
      </c>
      <c r="N90" s="51" t="e">
        <f>VLOOKUP(M90,desplegables!$BO$20:$BP$51,2,0)</f>
        <v>#N/A</v>
      </c>
      <c r="O90" s="49" t="s">
        <v>245</v>
      </c>
      <c r="P90" s="21" t="s">
        <v>90</v>
      </c>
      <c r="Q90" s="51" t="str">
        <f>+VLOOKUP(P90,desplegables!$B$3:$C$5,2,0)</f>
        <v>02</v>
      </c>
      <c r="R90" s="169" t="e">
        <f t="shared" si="9"/>
        <v>#N/A</v>
      </c>
      <c r="S90"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0" s="244" t="str">
        <f t="shared" si="12"/>
        <v>ADQUIS. DE BYS - SERVICIO DE ASISTENCIA TÉCNICA EN EDUCACIÓN INICIAL, PREESCOLAR, BÁSICA Y MEDIA. - 2. SEGURIDAD HUMANA Y JUSTICIA SOCIAL / B. RESIGNIFICACIÓN DE LA JORNADA ESCOLAR: MÁS QUE TIEMPO</v>
      </c>
      <c r="U90" s="69" t="s">
        <v>127</v>
      </c>
      <c r="V90" s="21"/>
      <c r="W90" s="21" t="str">
        <f t="shared" si="13"/>
        <v xml:space="preserve">VEPBM-SUB FOMENTOCOM - </v>
      </c>
      <c r="X90" s="51" t="str">
        <f t="shared" si="14"/>
        <v>2100</v>
      </c>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6">
        <v>3</v>
      </c>
      <c r="BG90" s="69"/>
      <c r="BH90" s="52" t="s">
        <v>124</v>
      </c>
      <c r="BI90" s="90" t="s">
        <v>250</v>
      </c>
      <c r="BJ90" s="69" t="s">
        <v>251</v>
      </c>
      <c r="BK90" s="49" t="s">
        <v>248</v>
      </c>
      <c r="BL90" s="124">
        <v>45366</v>
      </c>
      <c r="BM90" s="66">
        <v>9</v>
      </c>
      <c r="BN90" s="49" t="s">
        <v>95</v>
      </c>
      <c r="BO90" s="49" t="s">
        <v>146</v>
      </c>
      <c r="BP90" s="49" t="s">
        <v>147</v>
      </c>
      <c r="BQ90" s="49" t="s">
        <v>98</v>
      </c>
      <c r="BR90" s="212">
        <v>800000000</v>
      </c>
      <c r="BS90" s="213">
        <v>800000000</v>
      </c>
      <c r="BV90" s="21" t="e">
        <f t="shared" si="10"/>
        <v>#N/A</v>
      </c>
      <c r="BW90" s="21" t="str">
        <f>+VLOOKUP(C90,Listas_desplega!$AI$21:$AJ$46,2,0)</f>
        <v>DC_PBM</v>
      </c>
      <c r="BX90" s="47" t="str">
        <f>+VLOOKUP(E90,Listas_desplega!$J$2:$K$11,2,FALSE)</f>
        <v>Eje_E_2</v>
      </c>
      <c r="BY90" s="21" t="str">
        <f>+VLOOKUP(J90,desplegables!$AK$21:$AL$33,2,FALSE)</f>
        <v>C_2201_0700_20</v>
      </c>
      <c r="BZ90" s="21" t="str">
        <f>+VLOOKUP(D90,Listas_desplega!$AS$18:$AU$60,2,0)</f>
        <v xml:space="preserve">VEPBM-SUB FOMENTOCOM - </v>
      </c>
      <c r="CA90" s="21" t="str">
        <f>+VLOOKUP(W90,Listas_desplega!$AT$18:$AV$60,3,0)</f>
        <v>2100</v>
      </c>
      <c r="CB90" s="21" t="str">
        <f>+VLOOKUP(F90,Listas_desplega!$J$15:$L$60,2,0)</f>
        <v>IMPLEMENTACION DE PTA-FI</v>
      </c>
      <c r="CC90" s="21" t="str">
        <f>+VLOOKUP(F90,Listas_desplega!$J$15:$L$60,2,0)&amp;V90</f>
        <v>IMPLEMENTACION DE PTA-FI</v>
      </c>
      <c r="CD90" s="21" t="str">
        <f>+VLOOKUP(CC90,Listas_desplega!$K$15:$L$60,2,0)</f>
        <v>04</v>
      </c>
      <c r="CE90" s="65" t="str">
        <f>+VLOOKUP(D90,Listas_desplega!$AS$18:$AU$60,2,0)&amp;V90</f>
        <v xml:space="preserve">VEPBM-SUB FOMENTOCOM - </v>
      </c>
      <c r="CF90" s="21">
        <f>+VLOOKUP(D90,Listas_desplega!$AS$18:$AU$60,3,0)</f>
        <v>21</v>
      </c>
    </row>
    <row r="91" spans="1:84" ht="18.75" customHeight="1" x14ac:dyDescent="0.25">
      <c r="B91" s="49" t="s">
        <v>81</v>
      </c>
      <c r="C91" s="162" t="s">
        <v>235</v>
      </c>
      <c r="D91" s="49" t="s">
        <v>235</v>
      </c>
      <c r="E91" s="49" t="s">
        <v>220</v>
      </c>
      <c r="F91" s="82" t="s">
        <v>252</v>
      </c>
      <c r="G91" s="21" t="s">
        <v>187</v>
      </c>
      <c r="H91" s="78" t="str">
        <f>+VLOOKUP(G91,desplegables!$AH$21:$AK$33,2,0)</f>
        <v>TRANSFORMACIÓN  DE LA EDUCACIÓN INICIAL, PREESCOLAR, BÁSICA Y MEDIA CON ENFOQUE INTEGRAL PARA LA REDUCCIÓN DE DESIGUALDADES Y CONSTRUCCIÓN DE LA PAZ  NACIONAL</v>
      </c>
      <c r="I91" s="79">
        <f>+VLOOKUP(G91,desplegables!$AH$21:$AK$33,3,0)</f>
        <v>202300000000245</v>
      </c>
      <c r="J91" s="51" t="str">
        <f>+VLOOKUP(G91,desplegables!$AH$21:$AK$33,4,0)</f>
        <v>C-2201-0700-20</v>
      </c>
      <c r="K91" s="109" t="s">
        <v>239</v>
      </c>
      <c r="L91" s="110" t="str">
        <f>+VLOOKUP(K91,desplegables!$BO$81:$BP$110,2,FALSE)</f>
        <v>20203B</v>
      </c>
      <c r="M91" s="49" t="s">
        <v>189</v>
      </c>
      <c r="N91" s="51" t="e">
        <f>VLOOKUP(M91,desplegables!$BO$20:$BP$51,2,0)</f>
        <v>#N/A</v>
      </c>
      <c r="O91" s="49" t="s">
        <v>245</v>
      </c>
      <c r="P91" s="21" t="s">
        <v>90</v>
      </c>
      <c r="Q91" s="51" t="str">
        <f>+VLOOKUP(P91,desplegables!$B$3:$C$5,2,0)</f>
        <v>02</v>
      </c>
      <c r="R91" s="169" t="e">
        <f t="shared" si="9"/>
        <v>#N/A</v>
      </c>
      <c r="S91"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1" s="244" t="str">
        <f t="shared" si="12"/>
        <v>ADQUIS. DE BYS - SERVICIO DE ASISTENCIA TÉCNICA EN EDUCACIÓN INICIAL, PREESCOLAR, BÁSICA Y MEDIA. - 2. SEGURIDAD HUMANA Y JUSTICIA SOCIAL / B. RESIGNIFICACIÓN DE LA JORNADA ESCOLAR: MÁS QUE TIEMPO</v>
      </c>
      <c r="U91" s="69" t="s">
        <v>127</v>
      </c>
      <c r="V91" s="21"/>
      <c r="W91" s="21" t="str">
        <f t="shared" si="13"/>
        <v xml:space="preserve">VEPBM-DIR DE CALIDAD - </v>
      </c>
      <c r="X91" s="51" t="str">
        <f t="shared" si="14"/>
        <v>1900</v>
      </c>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6">
        <v>1</v>
      </c>
      <c r="BG91" s="69"/>
      <c r="BH91" s="52" t="s">
        <v>124</v>
      </c>
      <c r="BI91" s="90" t="s">
        <v>242</v>
      </c>
      <c r="BJ91" s="69" t="s">
        <v>253</v>
      </c>
      <c r="BK91" s="49" t="s">
        <v>248</v>
      </c>
      <c r="BL91" s="124">
        <v>45366</v>
      </c>
      <c r="BM91" s="66">
        <v>9</v>
      </c>
      <c r="BN91" s="49" t="s">
        <v>95</v>
      </c>
      <c r="BO91" s="49" t="s">
        <v>152</v>
      </c>
      <c r="BP91" s="49" t="s">
        <v>153</v>
      </c>
      <c r="BQ91" s="49" t="s">
        <v>98</v>
      </c>
      <c r="BR91" s="212">
        <v>350000000</v>
      </c>
      <c r="BS91" s="213">
        <v>350000000</v>
      </c>
      <c r="BT91" s="66" t="s">
        <v>192</v>
      </c>
      <c r="BV91" s="21" t="e">
        <f t="shared" si="10"/>
        <v>#N/A</v>
      </c>
      <c r="BW91" s="21" t="str">
        <f>+VLOOKUP(C91,Listas_desplega!$AI$21:$AJ$46,2,0)</f>
        <v>DC_PBM</v>
      </c>
      <c r="BX91" s="47" t="str">
        <f>+VLOOKUP(E91,Listas_desplega!$J$2:$K$11,2,FALSE)</f>
        <v>Eje_E_3</v>
      </c>
      <c r="BY91" s="21" t="str">
        <f>+VLOOKUP(J91,desplegables!$AK$21:$AL$33,2,FALSE)</f>
        <v>C_2201_0700_20</v>
      </c>
      <c r="BZ91" s="21" t="str">
        <f>+VLOOKUP(D91,Listas_desplega!$AS$18:$AU$60,2,0)</f>
        <v xml:space="preserve">VEPBM-DIR DE CALIDAD - </v>
      </c>
      <c r="CA91" s="21" t="str">
        <f>+VLOOKUP(W91,Listas_desplega!$AT$18:$AV$60,3,0)</f>
        <v>1900</v>
      </c>
      <c r="CB91" s="21" t="str">
        <f>+VLOOKUP(F91,Listas_desplega!$J$15:$L$60,2,0)</f>
        <v>ESTRATEGIAS DE CALIDAD</v>
      </c>
      <c r="CC91" s="21" t="str">
        <f>+VLOOKUP(F91,Listas_desplega!$J$15:$L$60,2,0)&amp;V91</f>
        <v>ESTRATEGIAS DE CALIDAD</v>
      </c>
      <c r="CD91" s="21" t="str">
        <f>+VLOOKUP(CC91,Listas_desplega!$K$15:$L$60,2,0)</f>
        <v>08</v>
      </c>
      <c r="CE91" s="65" t="str">
        <f>+VLOOKUP(D91,Listas_desplega!$AS$18:$AU$60,2,0)&amp;V91</f>
        <v xml:space="preserve">VEPBM-DIR DE CALIDAD - </v>
      </c>
      <c r="CF91" s="21">
        <f>+VLOOKUP(D91,Listas_desplega!$AS$18:$AU$60,3,0)</f>
        <v>19</v>
      </c>
    </row>
    <row r="92" spans="1:84" ht="18.75" customHeight="1" x14ac:dyDescent="0.25">
      <c r="B92" s="49" t="s">
        <v>81</v>
      </c>
      <c r="C92" s="162" t="s">
        <v>235</v>
      </c>
      <c r="D92" s="49" t="s">
        <v>244</v>
      </c>
      <c r="E92" s="49" t="s">
        <v>237</v>
      </c>
      <c r="F92" s="82" t="s">
        <v>238</v>
      </c>
      <c r="G92" s="21" t="s">
        <v>187</v>
      </c>
      <c r="H92" s="78" t="str">
        <f>+VLOOKUP(G92,desplegables!$AH$21:$AK$33,2,0)</f>
        <v>TRANSFORMACIÓN  DE LA EDUCACIÓN INICIAL, PREESCOLAR, BÁSICA Y MEDIA CON ENFOQUE INTEGRAL PARA LA REDUCCIÓN DE DESIGUALDADES Y CONSTRUCCIÓN DE LA PAZ  NACIONAL</v>
      </c>
      <c r="I92" s="79">
        <f>+VLOOKUP(G92,desplegables!$AH$21:$AK$33,3,0)</f>
        <v>202300000000245</v>
      </c>
      <c r="J92" s="51" t="str">
        <f>+VLOOKUP(G92,desplegables!$AH$21:$AK$33,4,0)</f>
        <v>C-2201-0700-20</v>
      </c>
      <c r="K92" s="109" t="s">
        <v>239</v>
      </c>
      <c r="L92" s="110" t="str">
        <f>+VLOOKUP(K92,desplegables!$BO$81:$BP$110,2,FALSE)</f>
        <v>20203B</v>
      </c>
      <c r="M92" s="49" t="s">
        <v>189</v>
      </c>
      <c r="N92" s="51" t="e">
        <f>VLOOKUP(M92,desplegables!$BO$20:$BP$51,2,0)</f>
        <v>#N/A</v>
      </c>
      <c r="O92" s="134" t="s">
        <v>254</v>
      </c>
      <c r="P92" s="21" t="s">
        <v>90</v>
      </c>
      <c r="Q92" s="51" t="str">
        <f>+VLOOKUP(P92,desplegables!$B$3:$C$5,2,0)</f>
        <v>02</v>
      </c>
      <c r="R92" s="169" t="e">
        <f t="shared" si="9"/>
        <v>#N/A</v>
      </c>
      <c r="S92"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2" s="244" t="str">
        <f t="shared" si="12"/>
        <v>ADQUIS. DE BYS - SERVICIO DE ASISTENCIA TÉCNICA EN EDUCACIÓN INICIAL, PREESCOLAR, BÁSICA Y MEDIA. - 2. SEGURIDAD HUMANA Y JUSTICIA SOCIAL / B. RESIGNIFICACIÓN DE LA JORNADA ESCOLAR: MÁS QUE TIEMPO</v>
      </c>
      <c r="U92" s="69" t="s">
        <v>127</v>
      </c>
      <c r="V92" s="21"/>
      <c r="W92" s="21" t="str">
        <f t="shared" si="13"/>
        <v xml:space="preserve">VEPBM-SUB FOMENTOCOM - </v>
      </c>
      <c r="X92" s="51" t="str">
        <f t="shared" si="14"/>
        <v>2100</v>
      </c>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6">
        <v>4</v>
      </c>
      <c r="BG92" s="69"/>
      <c r="BH92" s="52" t="s">
        <v>124</v>
      </c>
      <c r="BI92" s="90" t="s">
        <v>255</v>
      </c>
      <c r="BJ92" s="69" t="s">
        <v>256</v>
      </c>
      <c r="BK92" s="49" t="s">
        <v>145</v>
      </c>
      <c r="BL92" s="124">
        <v>45366</v>
      </c>
      <c r="BM92" s="66">
        <v>9</v>
      </c>
      <c r="BN92" s="49" t="s">
        <v>95</v>
      </c>
      <c r="BO92" s="49" t="s">
        <v>152</v>
      </c>
      <c r="BP92" s="49" t="s">
        <v>153</v>
      </c>
      <c r="BQ92" s="49" t="s">
        <v>98</v>
      </c>
      <c r="BR92" s="212">
        <v>2500000000</v>
      </c>
      <c r="BS92" s="213">
        <v>2500000000</v>
      </c>
      <c r="BT92" s="66" t="s">
        <v>192</v>
      </c>
      <c r="BV92" s="21" t="e">
        <f t="shared" si="10"/>
        <v>#N/A</v>
      </c>
      <c r="BW92" s="21" t="str">
        <f>+VLOOKUP(C92,Listas_desplega!$AI$21:$AJ$46,2,0)</f>
        <v>DC_PBM</v>
      </c>
      <c r="BX92" s="47" t="str">
        <f>+VLOOKUP(E92,Listas_desplega!$J$2:$K$11,2,FALSE)</f>
        <v>Eje_E_2</v>
      </c>
      <c r="BY92" s="21" t="str">
        <f>+VLOOKUP(J92,desplegables!$AK$21:$AL$33,2,FALSE)</f>
        <v>C_2201_0700_20</v>
      </c>
      <c r="BZ92" s="21" t="str">
        <f>+VLOOKUP(D92,Listas_desplega!$AS$18:$AU$60,2,0)</f>
        <v xml:space="preserve">VEPBM-SUB FOMENTOCOM - </v>
      </c>
      <c r="CA92" s="21" t="str">
        <f>+VLOOKUP(W92,Listas_desplega!$AT$18:$AV$60,3,0)</f>
        <v>2100</v>
      </c>
      <c r="CB92" s="21" t="str">
        <f>+VLOOKUP(F92,Listas_desplega!$J$15:$L$60,2,0)</f>
        <v>IMPLEMENTACION DE PTA-FI</v>
      </c>
      <c r="CC92" s="21" t="str">
        <f>+VLOOKUP(F92,Listas_desplega!$J$15:$L$60,2,0)&amp;V92</f>
        <v>IMPLEMENTACION DE PTA-FI</v>
      </c>
      <c r="CD92" s="21" t="str">
        <f>+VLOOKUP(CC92,Listas_desplega!$K$15:$L$60,2,0)</f>
        <v>04</v>
      </c>
      <c r="CE92" s="65" t="str">
        <f>+VLOOKUP(D92,Listas_desplega!$AS$18:$AU$60,2,0)&amp;V92</f>
        <v xml:space="preserve">VEPBM-SUB FOMENTOCOM - </v>
      </c>
      <c r="CF92" s="21">
        <f>+VLOOKUP(D92,Listas_desplega!$AS$18:$AU$60,3,0)</f>
        <v>21</v>
      </c>
    </row>
    <row r="93" spans="1:84" ht="18.75" customHeight="1" x14ac:dyDescent="0.25">
      <c r="B93" s="49" t="s">
        <v>81</v>
      </c>
      <c r="C93" s="162" t="s">
        <v>235</v>
      </c>
      <c r="D93" s="49" t="s">
        <v>244</v>
      </c>
      <c r="E93" s="49" t="s">
        <v>237</v>
      </c>
      <c r="F93" s="82" t="s">
        <v>238</v>
      </c>
      <c r="G93" s="21" t="s">
        <v>187</v>
      </c>
      <c r="H93" s="78" t="str">
        <f>+VLOOKUP(G93,desplegables!$AH$21:$AK$33,2,0)</f>
        <v>TRANSFORMACIÓN  DE LA EDUCACIÓN INICIAL, PREESCOLAR, BÁSICA Y MEDIA CON ENFOQUE INTEGRAL PARA LA REDUCCIÓN DE DESIGUALDADES Y CONSTRUCCIÓN DE LA PAZ  NACIONAL</v>
      </c>
      <c r="I93" s="79">
        <f>+VLOOKUP(G93,desplegables!$AH$21:$AK$33,3,0)</f>
        <v>202300000000245</v>
      </c>
      <c r="J93" s="51" t="str">
        <f>+VLOOKUP(G93,desplegables!$AH$21:$AK$33,4,0)</f>
        <v>C-2201-0700-20</v>
      </c>
      <c r="K93" s="109" t="s">
        <v>239</v>
      </c>
      <c r="L93" s="110" t="str">
        <f>+VLOOKUP(K93,desplegables!$BO$81:$BP$110,2,FALSE)</f>
        <v>20203B</v>
      </c>
      <c r="M93" s="49" t="s">
        <v>189</v>
      </c>
      <c r="N93" s="51" t="e">
        <f>VLOOKUP(M93,desplegables!$BO$20:$BP$51,2,0)</f>
        <v>#N/A</v>
      </c>
      <c r="O93" s="134" t="s">
        <v>254</v>
      </c>
      <c r="P93" s="21" t="s">
        <v>90</v>
      </c>
      <c r="Q93" s="51" t="str">
        <f>+VLOOKUP(P93,desplegables!$B$3:$C$5,2,0)</f>
        <v>02</v>
      </c>
      <c r="R93" s="169" t="e">
        <f t="shared" si="9"/>
        <v>#N/A</v>
      </c>
      <c r="S93"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3" s="244" t="str">
        <f t="shared" si="12"/>
        <v>ADQUIS. DE BYS - SERVICIO DE ASISTENCIA TÉCNICA EN EDUCACIÓN INICIAL, PREESCOLAR, BÁSICA Y MEDIA. - 2. SEGURIDAD HUMANA Y JUSTICIA SOCIAL / B. RESIGNIFICACIÓN DE LA JORNADA ESCOLAR: MÁS QUE TIEMPO</v>
      </c>
      <c r="U93" s="69" t="s">
        <v>127</v>
      </c>
      <c r="V93" s="21"/>
      <c r="W93" s="21" t="str">
        <f t="shared" si="13"/>
        <v xml:space="preserve">VEPBM-SUB FOMENTOCOM - </v>
      </c>
      <c r="X93" s="51" t="str">
        <f t="shared" si="14"/>
        <v>2100</v>
      </c>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6">
        <v>5</v>
      </c>
      <c r="BG93" s="69"/>
      <c r="BH93" s="52" t="s">
        <v>124</v>
      </c>
      <c r="BI93" s="90" t="s">
        <v>257</v>
      </c>
      <c r="BJ93" s="69" t="s">
        <v>258</v>
      </c>
      <c r="BK93" s="49" t="s">
        <v>145</v>
      </c>
      <c r="BL93" s="124">
        <v>45397</v>
      </c>
      <c r="BM93" s="66">
        <v>8</v>
      </c>
      <c r="BN93" s="49" t="s">
        <v>95</v>
      </c>
      <c r="BO93" s="49" t="s">
        <v>146</v>
      </c>
      <c r="BP93" s="49" t="s">
        <v>147</v>
      </c>
      <c r="BQ93" s="49" t="s">
        <v>98</v>
      </c>
      <c r="BR93" s="212">
        <v>1500000000</v>
      </c>
      <c r="BS93" s="213">
        <v>1500000000</v>
      </c>
      <c r="BT93" s="66" t="s">
        <v>192</v>
      </c>
      <c r="BV93" s="21" t="e">
        <f t="shared" si="10"/>
        <v>#N/A</v>
      </c>
      <c r="BW93" s="21" t="str">
        <f>+VLOOKUP(C93,Listas_desplega!$AI$21:$AJ$46,2,0)</f>
        <v>DC_PBM</v>
      </c>
      <c r="BX93" s="47" t="str">
        <f>+VLOOKUP(E93,Listas_desplega!$J$2:$K$11,2,FALSE)</f>
        <v>Eje_E_2</v>
      </c>
      <c r="BY93" s="21" t="str">
        <f>+VLOOKUP(J93,desplegables!$AK$21:$AL$33,2,FALSE)</f>
        <v>C_2201_0700_20</v>
      </c>
      <c r="BZ93" s="21" t="str">
        <f>+VLOOKUP(D93,Listas_desplega!$AS$18:$AU$60,2,0)</f>
        <v xml:space="preserve">VEPBM-SUB FOMENTOCOM - </v>
      </c>
      <c r="CA93" s="21" t="str">
        <f>+VLOOKUP(W93,Listas_desplega!$AT$18:$AV$60,3,0)</f>
        <v>2100</v>
      </c>
      <c r="CB93" s="21" t="str">
        <f>+VLOOKUP(F93,Listas_desplega!$J$15:$L$60,2,0)</f>
        <v>IMPLEMENTACION DE PTA-FI</v>
      </c>
      <c r="CC93" s="21" t="str">
        <f>+VLOOKUP(F93,Listas_desplega!$J$15:$L$60,2,0)&amp;V93</f>
        <v>IMPLEMENTACION DE PTA-FI</v>
      </c>
      <c r="CD93" s="21" t="str">
        <f>+VLOOKUP(CC93,Listas_desplega!$K$15:$L$60,2,0)</f>
        <v>04</v>
      </c>
      <c r="CE93" s="65" t="str">
        <f>+VLOOKUP(D93,Listas_desplega!$AS$18:$AU$60,2,0)&amp;V93</f>
        <v xml:space="preserve">VEPBM-SUB FOMENTOCOM - </v>
      </c>
      <c r="CF93" s="21">
        <f>+VLOOKUP(D93,Listas_desplega!$AS$18:$AU$60,3,0)</f>
        <v>21</v>
      </c>
    </row>
    <row r="94" spans="1:84" ht="18.75" customHeight="1" x14ac:dyDescent="0.25">
      <c r="B94" s="49" t="s">
        <v>81</v>
      </c>
      <c r="C94" s="162" t="s">
        <v>235</v>
      </c>
      <c r="D94" s="49" t="s">
        <v>235</v>
      </c>
      <c r="E94" s="49" t="s">
        <v>237</v>
      </c>
      <c r="F94" s="82" t="s">
        <v>238</v>
      </c>
      <c r="G94" s="21" t="s">
        <v>187</v>
      </c>
      <c r="H94" s="78" t="str">
        <f>+VLOOKUP(G94,desplegables!$AH$21:$AK$33,2,0)</f>
        <v>TRANSFORMACIÓN  DE LA EDUCACIÓN INICIAL, PREESCOLAR, BÁSICA Y MEDIA CON ENFOQUE INTEGRAL PARA LA REDUCCIÓN DE DESIGUALDADES Y CONSTRUCCIÓN DE LA PAZ  NACIONAL</v>
      </c>
      <c r="I94" s="79">
        <f>+VLOOKUP(G94,desplegables!$AH$21:$AK$33,3,0)</f>
        <v>202300000000245</v>
      </c>
      <c r="J94" s="51" t="str">
        <f>+VLOOKUP(G94,desplegables!$AH$21:$AK$33,4,0)</f>
        <v>C-2201-0700-20</v>
      </c>
      <c r="K94" s="109" t="s">
        <v>239</v>
      </c>
      <c r="L94" s="110" t="str">
        <f>+VLOOKUP(K94,desplegables!$BO$81:$BP$110,2,FALSE)</f>
        <v>20203B</v>
      </c>
      <c r="M94" s="49" t="s">
        <v>189</v>
      </c>
      <c r="N94" s="51" t="e">
        <f>VLOOKUP(M94,desplegables!$BO$20:$BP$51,2,0)</f>
        <v>#N/A</v>
      </c>
      <c r="O94" s="49" t="s">
        <v>245</v>
      </c>
      <c r="P94" s="21" t="s">
        <v>90</v>
      </c>
      <c r="Q94" s="51" t="str">
        <f>+VLOOKUP(P94,desplegables!$B$3:$C$5,2,0)</f>
        <v>02</v>
      </c>
      <c r="R94" s="169" t="e">
        <f t="shared" si="9"/>
        <v>#N/A</v>
      </c>
      <c r="S94"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4" s="244" t="str">
        <f t="shared" si="12"/>
        <v>ADQUIS. DE BYS - SERVICIO DE ASISTENCIA TÉCNICA EN EDUCACIÓN INICIAL, PREESCOLAR, BÁSICA Y MEDIA. - 2. SEGURIDAD HUMANA Y JUSTICIA SOCIAL / B. RESIGNIFICACIÓN DE LA JORNADA ESCOLAR: MÁS QUE TIEMPO</v>
      </c>
      <c r="U94" s="69" t="s">
        <v>127</v>
      </c>
      <c r="V94" s="21"/>
      <c r="W94" s="21" t="str">
        <f t="shared" si="13"/>
        <v xml:space="preserve">VEPBM-DIR DE CALIDAD - </v>
      </c>
      <c r="X94" s="51" t="str">
        <f t="shared" si="14"/>
        <v>1900</v>
      </c>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6">
        <v>6</v>
      </c>
      <c r="BG94" s="69"/>
      <c r="BH94" s="52" t="s">
        <v>124</v>
      </c>
      <c r="BI94" s="90" t="s">
        <v>259</v>
      </c>
      <c r="BK94" s="49" t="s">
        <v>94</v>
      </c>
      <c r="BL94" s="124">
        <v>45641</v>
      </c>
      <c r="BM94" s="66">
        <v>11</v>
      </c>
      <c r="BN94" s="49" t="s">
        <v>95</v>
      </c>
      <c r="BO94" s="49" t="s">
        <v>96</v>
      </c>
      <c r="BP94" s="49" t="s">
        <v>97</v>
      </c>
      <c r="BQ94" s="49" t="s">
        <v>98</v>
      </c>
      <c r="BR94" s="212">
        <v>6000000000</v>
      </c>
      <c r="BS94" s="213">
        <v>6000000000</v>
      </c>
      <c r="BT94" s="66" t="s">
        <v>192</v>
      </c>
      <c r="BV94" s="21" t="e">
        <f t="shared" si="10"/>
        <v>#N/A</v>
      </c>
      <c r="BW94" s="21" t="str">
        <f>+VLOOKUP(C94,Listas_desplega!$AI$21:$AJ$46,2,0)</f>
        <v>DC_PBM</v>
      </c>
      <c r="BX94" s="47" t="str">
        <f>+VLOOKUP(E94,Listas_desplega!$J$2:$K$11,2,FALSE)</f>
        <v>Eje_E_2</v>
      </c>
      <c r="BY94" s="21" t="str">
        <f>+VLOOKUP(J94,desplegables!$AK$21:$AL$33,2,FALSE)</f>
        <v>C_2201_0700_20</v>
      </c>
      <c r="BZ94" s="21" t="str">
        <f>+VLOOKUP(D94,Listas_desplega!$AS$18:$AU$60,2,0)</f>
        <v xml:space="preserve">VEPBM-DIR DE CALIDAD - </v>
      </c>
      <c r="CA94" s="21" t="str">
        <f>+VLOOKUP(W94,Listas_desplega!$AT$18:$AV$60,3,0)</f>
        <v>1900</v>
      </c>
      <c r="CB94" s="21" t="str">
        <f>+VLOOKUP(F94,Listas_desplega!$J$15:$L$60,2,0)</f>
        <v>IMPLEMENTACION DE PTA-FI</v>
      </c>
      <c r="CC94" s="21" t="str">
        <f>+VLOOKUP(F94,Listas_desplega!$J$15:$L$60,2,0)&amp;V94</f>
        <v>IMPLEMENTACION DE PTA-FI</v>
      </c>
      <c r="CD94" s="21" t="str">
        <f>+VLOOKUP(CC94,Listas_desplega!$K$15:$L$60,2,0)</f>
        <v>04</v>
      </c>
      <c r="CE94" s="65" t="str">
        <f>+VLOOKUP(D94,Listas_desplega!$AS$18:$AU$60,2,0)&amp;V94</f>
        <v xml:space="preserve">VEPBM-DIR DE CALIDAD - </v>
      </c>
      <c r="CF94" s="21">
        <f>+VLOOKUP(D94,Listas_desplega!$AS$18:$AU$60,3,0)</f>
        <v>19</v>
      </c>
    </row>
    <row r="95" spans="1:84" ht="18.75" customHeight="1" x14ac:dyDescent="0.25">
      <c r="B95" s="49" t="s">
        <v>81</v>
      </c>
      <c r="C95" s="162" t="s">
        <v>235</v>
      </c>
      <c r="D95" s="49" t="s">
        <v>235</v>
      </c>
      <c r="E95" s="49" t="s">
        <v>237</v>
      </c>
      <c r="F95" s="82" t="s">
        <v>238</v>
      </c>
      <c r="G95" s="21" t="s">
        <v>187</v>
      </c>
      <c r="H95" s="78" t="str">
        <f>+VLOOKUP(G95,desplegables!$AH$21:$AK$33,2,0)</f>
        <v>TRANSFORMACIÓN  DE LA EDUCACIÓN INICIAL, PREESCOLAR, BÁSICA Y MEDIA CON ENFOQUE INTEGRAL PARA LA REDUCCIÓN DE DESIGUALDADES Y CONSTRUCCIÓN DE LA PAZ  NACIONAL</v>
      </c>
      <c r="I95" s="79">
        <f>+VLOOKUP(G95,desplegables!$AH$21:$AK$33,3,0)</f>
        <v>202300000000245</v>
      </c>
      <c r="J95" s="51" t="str">
        <f>+VLOOKUP(G95,desplegables!$AH$21:$AK$33,4,0)</f>
        <v>C-2201-0700-20</v>
      </c>
      <c r="K95" s="109" t="s">
        <v>239</v>
      </c>
      <c r="L95" s="110" t="str">
        <f>+VLOOKUP(K95,desplegables!$BO$81:$BP$110,2,FALSE)</f>
        <v>20203B</v>
      </c>
      <c r="M95" s="49" t="s">
        <v>189</v>
      </c>
      <c r="N95" s="51" t="e">
        <f>VLOOKUP(M95,desplegables!$BO$20:$BP$51,2,0)</f>
        <v>#N/A</v>
      </c>
      <c r="O95" s="49" t="s">
        <v>245</v>
      </c>
      <c r="P95" s="21" t="s">
        <v>90</v>
      </c>
      <c r="Q95" s="51" t="str">
        <f>+VLOOKUP(P95,desplegables!$B$3:$C$5,2,0)</f>
        <v>02</v>
      </c>
      <c r="R95" s="169" t="e">
        <f t="shared" si="9"/>
        <v>#N/A</v>
      </c>
      <c r="S95"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5" s="244" t="str">
        <f t="shared" si="12"/>
        <v>ADQUIS. DE BYS - SERVICIO DE ASISTENCIA TÉCNICA EN EDUCACIÓN INICIAL, PREESCOLAR, BÁSICA Y MEDIA. - 2. SEGURIDAD HUMANA Y JUSTICIA SOCIAL / B. RESIGNIFICACIÓN DE LA JORNADA ESCOLAR: MÁS QUE TIEMPO</v>
      </c>
      <c r="U95" s="69" t="s">
        <v>127</v>
      </c>
      <c r="V95" s="21"/>
      <c r="W95" s="21" t="str">
        <f t="shared" si="13"/>
        <v xml:space="preserve">VEPBM-DIR DE CALIDAD - </v>
      </c>
      <c r="X95" s="51" t="str">
        <f t="shared" si="14"/>
        <v>1900</v>
      </c>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6">
        <v>7</v>
      </c>
      <c r="BG95" s="69"/>
      <c r="BH95" s="52" t="s">
        <v>193</v>
      </c>
      <c r="BI95" s="90" t="s">
        <v>260</v>
      </c>
      <c r="BK95" s="49" t="s">
        <v>94</v>
      </c>
      <c r="BL95" s="124"/>
      <c r="BM95" s="66">
        <v>11</v>
      </c>
      <c r="BN95" s="49" t="s">
        <v>95</v>
      </c>
      <c r="BO95" s="49" t="s">
        <v>261</v>
      </c>
      <c r="BP95" s="49" t="s">
        <v>196</v>
      </c>
      <c r="BQ95" s="49" t="s">
        <v>98</v>
      </c>
      <c r="BR95" s="212">
        <v>3000000000</v>
      </c>
      <c r="BS95" s="213">
        <v>3000000000</v>
      </c>
      <c r="BT95" s="66" t="s">
        <v>192</v>
      </c>
      <c r="BV95" s="21" t="e">
        <f t="shared" si="10"/>
        <v>#N/A</v>
      </c>
      <c r="BW95" s="21" t="str">
        <f>+VLOOKUP(C95,Listas_desplega!$AI$21:$AJ$46,2,0)</f>
        <v>DC_PBM</v>
      </c>
      <c r="BX95" s="47" t="str">
        <f>+VLOOKUP(E95,Listas_desplega!$J$2:$K$11,2,FALSE)</f>
        <v>Eje_E_2</v>
      </c>
      <c r="BY95" s="21" t="str">
        <f>+VLOOKUP(J95,desplegables!$AK$21:$AL$33,2,FALSE)</f>
        <v>C_2201_0700_20</v>
      </c>
      <c r="BZ95" s="21" t="str">
        <f>+VLOOKUP(D95,Listas_desplega!$AS$18:$AU$60,2,0)</f>
        <v xml:space="preserve">VEPBM-DIR DE CALIDAD - </v>
      </c>
      <c r="CA95" s="21" t="str">
        <f>+VLOOKUP(W95,Listas_desplega!$AT$18:$AV$60,3,0)</f>
        <v>1900</v>
      </c>
      <c r="CB95" s="21" t="str">
        <f>+VLOOKUP(F95,Listas_desplega!$J$15:$L$60,2,0)</f>
        <v>IMPLEMENTACION DE PTA-FI</v>
      </c>
      <c r="CC95" s="21" t="str">
        <f>+VLOOKUP(F95,Listas_desplega!$J$15:$L$60,2,0)&amp;V95</f>
        <v>IMPLEMENTACION DE PTA-FI</v>
      </c>
      <c r="CD95" s="21" t="str">
        <f>+VLOOKUP(CC95,Listas_desplega!$K$15:$L$60,2,0)</f>
        <v>04</v>
      </c>
      <c r="CE95" s="65" t="str">
        <f>+VLOOKUP(D95,Listas_desplega!$AS$18:$AU$60,2,0)&amp;V95</f>
        <v xml:space="preserve">VEPBM-DIR DE CALIDAD - </v>
      </c>
      <c r="CF95" s="21">
        <f>+VLOOKUP(D95,Listas_desplega!$AS$18:$AU$60,3,0)</f>
        <v>19</v>
      </c>
    </row>
    <row r="96" spans="1:84" ht="18.75" customHeight="1" x14ac:dyDescent="0.25">
      <c r="B96" s="49" t="s">
        <v>81</v>
      </c>
      <c r="C96" s="162" t="s">
        <v>235</v>
      </c>
      <c r="D96" s="49" t="s">
        <v>244</v>
      </c>
      <c r="E96" s="49" t="s">
        <v>237</v>
      </c>
      <c r="F96" s="82" t="s">
        <v>238</v>
      </c>
      <c r="G96" s="21" t="s">
        <v>187</v>
      </c>
      <c r="H96" s="78" t="str">
        <f>+VLOOKUP(G96,desplegables!$AH$21:$AK$33,2,0)</f>
        <v>TRANSFORMACIÓN  DE LA EDUCACIÓN INICIAL, PREESCOLAR, BÁSICA Y MEDIA CON ENFOQUE INTEGRAL PARA LA REDUCCIÓN DE DESIGUALDADES Y CONSTRUCCIÓN DE LA PAZ  NACIONAL</v>
      </c>
      <c r="I96" s="79">
        <f>+VLOOKUP(G96,desplegables!$AH$21:$AK$33,3,0)</f>
        <v>202300000000245</v>
      </c>
      <c r="J96" s="51" t="str">
        <f>+VLOOKUP(G96,desplegables!$AH$21:$AK$33,4,0)</f>
        <v>C-2201-0700-20</v>
      </c>
      <c r="K96" s="109" t="s">
        <v>239</v>
      </c>
      <c r="L96" s="110" t="str">
        <f>+VLOOKUP(K96,desplegables!$BO$81:$BP$110,2,FALSE)</f>
        <v>20203B</v>
      </c>
      <c r="M96" s="49" t="s">
        <v>189</v>
      </c>
      <c r="N96" s="51" t="e">
        <f>VLOOKUP(M96,desplegables!$BO$20:$BP$51,2,0)</f>
        <v>#N/A</v>
      </c>
      <c r="O96" s="134" t="s">
        <v>262</v>
      </c>
      <c r="P96" s="21" t="s">
        <v>90</v>
      </c>
      <c r="Q96" s="51" t="str">
        <f>+VLOOKUP(P96,desplegables!$B$3:$C$5,2,0)</f>
        <v>02</v>
      </c>
      <c r="R96" s="169" t="e">
        <f t="shared" si="9"/>
        <v>#N/A</v>
      </c>
      <c r="S96"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6" s="244" t="str">
        <f t="shared" si="12"/>
        <v>ADQUIS. DE BYS - SERVICIO DE ASISTENCIA TÉCNICA EN EDUCACIÓN INICIAL, PREESCOLAR, BÁSICA Y MEDIA. - 2. SEGURIDAD HUMANA Y JUSTICIA SOCIAL / B. RESIGNIFICACIÓN DE LA JORNADA ESCOLAR: MÁS QUE TIEMPO</v>
      </c>
      <c r="U96" s="69" t="s">
        <v>127</v>
      </c>
      <c r="V96" s="21"/>
      <c r="W96" s="21" t="str">
        <f t="shared" si="13"/>
        <v xml:space="preserve">VEPBM-SUB FOMENTOCOM - </v>
      </c>
      <c r="X96" s="51" t="str">
        <f t="shared" si="14"/>
        <v>2100</v>
      </c>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6">
        <v>8</v>
      </c>
      <c r="BG96" s="69"/>
      <c r="BH96" s="52" t="s">
        <v>124</v>
      </c>
      <c r="BI96" s="90" t="s">
        <v>263</v>
      </c>
      <c r="BJ96" s="69" t="s">
        <v>264</v>
      </c>
      <c r="BK96" s="49" t="s">
        <v>94</v>
      </c>
      <c r="BL96" s="124">
        <v>45337</v>
      </c>
      <c r="BM96" s="66">
        <v>11</v>
      </c>
      <c r="BN96" s="49" t="s">
        <v>95</v>
      </c>
      <c r="BO96" s="49" t="s">
        <v>152</v>
      </c>
      <c r="BP96" s="49" t="s">
        <v>153</v>
      </c>
      <c r="BQ96" s="49" t="s">
        <v>98</v>
      </c>
      <c r="BR96" s="212">
        <v>47744703789</v>
      </c>
      <c r="BS96" s="213">
        <v>47744703789</v>
      </c>
      <c r="BT96" s="66" t="s">
        <v>192</v>
      </c>
      <c r="BV96" s="21" t="e">
        <f t="shared" si="10"/>
        <v>#N/A</v>
      </c>
      <c r="BW96" s="21" t="str">
        <f>+VLOOKUP(C96,Listas_desplega!$AI$21:$AJ$46,2,0)</f>
        <v>DC_PBM</v>
      </c>
      <c r="BX96" s="47" t="str">
        <f>+VLOOKUP(E96,Listas_desplega!$J$2:$K$11,2,FALSE)</f>
        <v>Eje_E_2</v>
      </c>
      <c r="BY96" s="21" t="str">
        <f>+VLOOKUP(J96,desplegables!$AK$21:$AL$33,2,FALSE)</f>
        <v>C_2201_0700_20</v>
      </c>
      <c r="BZ96" s="21" t="str">
        <f>+VLOOKUP(D96,Listas_desplega!$AS$18:$AU$60,2,0)</f>
        <v xml:space="preserve">VEPBM-SUB FOMENTOCOM - </v>
      </c>
      <c r="CA96" s="21" t="str">
        <f>+VLOOKUP(W96,Listas_desplega!$AT$18:$AV$60,3,0)</f>
        <v>2100</v>
      </c>
      <c r="CB96" s="21" t="str">
        <f>+VLOOKUP(F96,Listas_desplega!$J$15:$L$60,2,0)</f>
        <v>IMPLEMENTACION DE PTA-FI</v>
      </c>
      <c r="CC96" s="21" t="str">
        <f>+VLOOKUP(F96,Listas_desplega!$J$15:$L$60,2,0)&amp;V96</f>
        <v>IMPLEMENTACION DE PTA-FI</v>
      </c>
      <c r="CD96" s="21" t="str">
        <f>+VLOOKUP(CC96,Listas_desplega!$K$15:$L$60,2,0)</f>
        <v>04</v>
      </c>
      <c r="CE96" s="65" t="str">
        <f>+VLOOKUP(D96,Listas_desplega!$AS$18:$AU$60,2,0)&amp;V96</f>
        <v xml:space="preserve">VEPBM-SUB FOMENTOCOM - </v>
      </c>
      <c r="CF96" s="21">
        <f>+VLOOKUP(D96,Listas_desplega!$AS$18:$AU$60,3,0)</f>
        <v>21</v>
      </c>
    </row>
    <row r="97" spans="2:84" ht="18.75" customHeight="1" x14ac:dyDescent="0.25">
      <c r="B97" s="49" t="s">
        <v>81</v>
      </c>
      <c r="C97" s="162" t="s">
        <v>235</v>
      </c>
      <c r="D97" s="49" t="s">
        <v>244</v>
      </c>
      <c r="E97" s="49" t="s">
        <v>237</v>
      </c>
      <c r="F97" s="82" t="s">
        <v>238</v>
      </c>
      <c r="G97" s="21" t="s">
        <v>187</v>
      </c>
      <c r="H97" s="78" t="str">
        <f>+VLOOKUP(G97,desplegables!$AH$21:$AK$33,2,0)</f>
        <v>TRANSFORMACIÓN  DE LA EDUCACIÓN INICIAL, PREESCOLAR, BÁSICA Y MEDIA CON ENFOQUE INTEGRAL PARA LA REDUCCIÓN DE DESIGUALDADES Y CONSTRUCCIÓN DE LA PAZ  NACIONAL</v>
      </c>
      <c r="I97" s="79">
        <f>+VLOOKUP(G97,desplegables!$AH$21:$AK$33,3,0)</f>
        <v>202300000000245</v>
      </c>
      <c r="J97" s="51" t="str">
        <f>+VLOOKUP(G97,desplegables!$AH$21:$AK$33,4,0)</f>
        <v>C-2201-0700-20</v>
      </c>
      <c r="K97" s="109" t="s">
        <v>239</v>
      </c>
      <c r="L97" s="110" t="str">
        <f>+VLOOKUP(K97,desplegables!$BO$81:$BP$110,2,FALSE)</f>
        <v>20203B</v>
      </c>
      <c r="M97" s="49" t="s">
        <v>189</v>
      </c>
      <c r="N97" s="51" t="e">
        <f>VLOOKUP(M97,desplegables!$BO$20:$BP$51,2,0)</f>
        <v>#N/A</v>
      </c>
      <c r="O97" s="134" t="s">
        <v>262</v>
      </c>
      <c r="P97" s="21" t="s">
        <v>90</v>
      </c>
      <c r="Q97" s="51" t="str">
        <f>+VLOOKUP(P97,desplegables!$B$3:$C$5,2,0)</f>
        <v>02</v>
      </c>
      <c r="R97" s="169" t="e">
        <f t="shared" si="9"/>
        <v>#N/A</v>
      </c>
      <c r="S97"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7" s="244" t="str">
        <f t="shared" si="12"/>
        <v>ADQUIS. DE BYS - SERVICIO DE ASISTENCIA TÉCNICA EN EDUCACIÓN INICIAL, PREESCOLAR, BÁSICA Y MEDIA. - 2. SEGURIDAD HUMANA Y JUSTICIA SOCIAL / B. RESIGNIFICACIÓN DE LA JORNADA ESCOLAR: MÁS QUE TIEMPO</v>
      </c>
      <c r="U97" s="69" t="s">
        <v>127</v>
      </c>
      <c r="V97" s="21"/>
      <c r="W97" s="21" t="str">
        <f t="shared" si="13"/>
        <v xml:space="preserve">VEPBM-SUB FOMENTOCOM - </v>
      </c>
      <c r="X97" s="51" t="str">
        <f t="shared" si="14"/>
        <v>2100</v>
      </c>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6">
        <v>9</v>
      </c>
      <c r="BG97" s="69"/>
      <c r="BH97" s="52" t="s">
        <v>124</v>
      </c>
      <c r="BI97" s="90" t="s">
        <v>265</v>
      </c>
      <c r="BK97" s="49" t="s">
        <v>266</v>
      </c>
      <c r="BL97" s="124">
        <v>45641</v>
      </c>
      <c r="BM97" s="66">
        <v>8</v>
      </c>
      <c r="BN97" s="49" t="s">
        <v>95</v>
      </c>
      <c r="BO97" s="49" t="s">
        <v>195</v>
      </c>
      <c r="BP97" s="49" t="s">
        <v>196</v>
      </c>
      <c r="BQ97" s="49" t="s">
        <v>98</v>
      </c>
      <c r="BR97" s="212">
        <v>3000000000</v>
      </c>
      <c r="BS97" s="213">
        <v>3000000000</v>
      </c>
      <c r="BT97" s="66" t="s">
        <v>192</v>
      </c>
      <c r="BV97" s="21" t="e">
        <f t="shared" si="10"/>
        <v>#N/A</v>
      </c>
      <c r="BW97" s="21" t="str">
        <f>+VLOOKUP(C97,Listas_desplega!$AI$21:$AJ$46,2,0)</f>
        <v>DC_PBM</v>
      </c>
      <c r="BX97" s="47" t="str">
        <f>+VLOOKUP(E97,Listas_desplega!$J$2:$K$11,2,FALSE)</f>
        <v>Eje_E_2</v>
      </c>
      <c r="BY97" s="21" t="str">
        <f>+VLOOKUP(J97,desplegables!$AK$21:$AL$33,2,FALSE)</f>
        <v>C_2201_0700_20</v>
      </c>
      <c r="BZ97" s="21" t="str">
        <f>+VLOOKUP(D97,Listas_desplega!$AS$18:$AU$60,2,0)</f>
        <v xml:space="preserve">VEPBM-SUB FOMENTOCOM - </v>
      </c>
      <c r="CA97" s="21" t="str">
        <f>+VLOOKUP(W97,Listas_desplega!$AT$18:$AV$60,3,0)</f>
        <v>2100</v>
      </c>
      <c r="CB97" s="21" t="str">
        <f>+VLOOKUP(F97,Listas_desplega!$J$15:$L$60,2,0)</f>
        <v>IMPLEMENTACION DE PTA-FI</v>
      </c>
      <c r="CC97" s="21" t="str">
        <f>+VLOOKUP(F97,Listas_desplega!$J$15:$L$60,2,0)&amp;V97</f>
        <v>IMPLEMENTACION DE PTA-FI</v>
      </c>
      <c r="CD97" s="21" t="str">
        <f>+VLOOKUP(CC97,Listas_desplega!$K$15:$L$60,2,0)</f>
        <v>04</v>
      </c>
      <c r="CE97" s="65" t="str">
        <f>+VLOOKUP(D97,Listas_desplega!$AS$18:$AU$60,2,0)&amp;V97</f>
        <v xml:space="preserve">VEPBM-SUB FOMENTOCOM - </v>
      </c>
      <c r="CF97" s="21">
        <f>+VLOOKUP(D97,Listas_desplega!$AS$18:$AU$60,3,0)</f>
        <v>21</v>
      </c>
    </row>
    <row r="98" spans="2:84" ht="18.75" customHeight="1" x14ac:dyDescent="0.25">
      <c r="B98" s="49" t="s">
        <v>81</v>
      </c>
      <c r="C98" s="162" t="s">
        <v>235</v>
      </c>
      <c r="D98" s="49" t="s">
        <v>244</v>
      </c>
      <c r="E98" s="49" t="s">
        <v>237</v>
      </c>
      <c r="F98" s="82" t="s">
        <v>238</v>
      </c>
      <c r="G98" s="21" t="s">
        <v>187</v>
      </c>
      <c r="H98" s="78" t="str">
        <f>+VLOOKUP(G98,desplegables!$AH$21:$AK$33,2,0)</f>
        <v>TRANSFORMACIÓN  DE LA EDUCACIÓN INICIAL, PREESCOLAR, BÁSICA Y MEDIA CON ENFOQUE INTEGRAL PARA LA REDUCCIÓN DE DESIGUALDADES Y CONSTRUCCIÓN DE LA PAZ  NACIONAL</v>
      </c>
      <c r="I98" s="79">
        <f>+VLOOKUP(G98,desplegables!$AH$21:$AK$33,3,0)</f>
        <v>202300000000245</v>
      </c>
      <c r="J98" s="51" t="str">
        <f>+VLOOKUP(G98,desplegables!$AH$21:$AK$33,4,0)</f>
        <v>C-2201-0700-20</v>
      </c>
      <c r="K98" s="109" t="s">
        <v>239</v>
      </c>
      <c r="L98" s="110" t="str">
        <f>+VLOOKUP(K98,desplegables!$BO$81:$BP$110,2,FALSE)</f>
        <v>20203B</v>
      </c>
      <c r="M98" s="49" t="s">
        <v>189</v>
      </c>
      <c r="N98" s="51" t="e">
        <f>VLOOKUP(M98,desplegables!$BO$20:$BP$51,2,0)</f>
        <v>#N/A</v>
      </c>
      <c r="O98" s="134" t="s">
        <v>262</v>
      </c>
      <c r="P98" s="21" t="s">
        <v>90</v>
      </c>
      <c r="Q98" s="51" t="str">
        <f>+VLOOKUP(P98,desplegables!$B$3:$C$5,2,0)</f>
        <v>02</v>
      </c>
      <c r="R98" s="169" t="e">
        <f t="shared" si="9"/>
        <v>#N/A</v>
      </c>
      <c r="S98"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8" s="244" t="str">
        <f t="shared" si="12"/>
        <v>ADQUIS. DE BYS - SERVICIO DE ASISTENCIA TÉCNICA EN EDUCACIÓN INICIAL, PREESCOLAR, BÁSICA Y MEDIA. - 2. SEGURIDAD HUMANA Y JUSTICIA SOCIAL / B. RESIGNIFICACIÓN DE LA JORNADA ESCOLAR: MÁS QUE TIEMPO</v>
      </c>
      <c r="U98" s="69" t="s">
        <v>127</v>
      </c>
      <c r="V98" s="21"/>
      <c r="W98" s="21" t="str">
        <f t="shared" si="13"/>
        <v xml:space="preserve">VEPBM-SUB FOMENTOCOM - </v>
      </c>
      <c r="X98" s="51" t="str">
        <f t="shared" si="14"/>
        <v>2100</v>
      </c>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6">
        <v>10</v>
      </c>
      <c r="BG98" s="69"/>
      <c r="BH98" s="52" t="s">
        <v>124</v>
      </c>
      <c r="BI98" s="90" t="s">
        <v>242</v>
      </c>
      <c r="BJ98" s="69" t="s">
        <v>243</v>
      </c>
      <c r="BK98" s="49" t="s">
        <v>145</v>
      </c>
      <c r="BL98" s="124">
        <v>45366</v>
      </c>
      <c r="BM98" s="66">
        <v>9</v>
      </c>
      <c r="BN98" s="49" t="s">
        <v>95</v>
      </c>
      <c r="BO98" s="49" t="s">
        <v>152</v>
      </c>
      <c r="BP98" s="49" t="s">
        <v>153</v>
      </c>
      <c r="BQ98" s="49" t="s">
        <v>98</v>
      </c>
      <c r="BR98" s="212">
        <v>1000000000</v>
      </c>
      <c r="BS98" s="213">
        <v>1000000000</v>
      </c>
      <c r="BT98" s="66" t="s">
        <v>192</v>
      </c>
      <c r="BV98" s="21" t="e">
        <f t="shared" si="10"/>
        <v>#N/A</v>
      </c>
      <c r="BW98" s="21" t="str">
        <f>+VLOOKUP(C98,Listas_desplega!$AI$21:$AJ$46,2,0)</f>
        <v>DC_PBM</v>
      </c>
      <c r="BX98" s="47" t="str">
        <f>+VLOOKUP(E98,Listas_desplega!$J$2:$K$11,2,FALSE)</f>
        <v>Eje_E_2</v>
      </c>
      <c r="BY98" s="21" t="str">
        <f>+VLOOKUP(J98,desplegables!$AK$21:$AL$33,2,FALSE)</f>
        <v>C_2201_0700_20</v>
      </c>
      <c r="BZ98" s="21" t="str">
        <f>+VLOOKUP(D98,Listas_desplega!$AS$18:$AU$60,2,0)</f>
        <v xml:space="preserve">VEPBM-SUB FOMENTOCOM - </v>
      </c>
      <c r="CA98" s="21" t="str">
        <f>+VLOOKUP(W98,Listas_desplega!$AT$18:$AV$60,3,0)</f>
        <v>2100</v>
      </c>
      <c r="CB98" s="21" t="str">
        <f>+VLOOKUP(F98,Listas_desplega!$J$15:$L$60,2,0)</f>
        <v>IMPLEMENTACION DE PTA-FI</v>
      </c>
      <c r="CC98" s="21" t="str">
        <f>+VLOOKUP(F98,Listas_desplega!$J$15:$L$60,2,0)&amp;V98</f>
        <v>IMPLEMENTACION DE PTA-FI</v>
      </c>
      <c r="CD98" s="21" t="str">
        <f>+VLOOKUP(CC98,Listas_desplega!$K$15:$L$60,2,0)</f>
        <v>04</v>
      </c>
      <c r="CE98" s="65" t="str">
        <f>+VLOOKUP(D98,Listas_desplega!$AS$18:$AU$60,2,0)&amp;V98</f>
        <v xml:space="preserve">VEPBM-SUB FOMENTOCOM - </v>
      </c>
      <c r="CF98" s="21">
        <f>+VLOOKUP(D98,Listas_desplega!$AS$18:$AU$60,3,0)</f>
        <v>21</v>
      </c>
    </row>
    <row r="99" spans="2:84" ht="19" x14ac:dyDescent="0.25">
      <c r="B99" s="49" t="s">
        <v>81</v>
      </c>
      <c r="C99" s="162" t="s">
        <v>235</v>
      </c>
      <c r="D99" s="49" t="s">
        <v>244</v>
      </c>
      <c r="E99" s="49" t="s">
        <v>237</v>
      </c>
      <c r="F99" s="82" t="s">
        <v>238</v>
      </c>
      <c r="G99" s="21" t="s">
        <v>187</v>
      </c>
      <c r="H99" s="78" t="str">
        <f>+VLOOKUP(G99,desplegables!$AH$21:$AK$33,2,0)</f>
        <v>TRANSFORMACIÓN  DE LA EDUCACIÓN INICIAL, PREESCOLAR, BÁSICA Y MEDIA CON ENFOQUE INTEGRAL PARA LA REDUCCIÓN DE DESIGUALDADES Y CONSTRUCCIÓN DE LA PAZ  NACIONAL</v>
      </c>
      <c r="I99" s="79">
        <f>+VLOOKUP(G99,desplegables!$AH$21:$AK$33,3,0)</f>
        <v>202300000000245</v>
      </c>
      <c r="J99" s="51" t="str">
        <f>+VLOOKUP(G99,desplegables!$AH$21:$AK$33,4,0)</f>
        <v>C-2201-0700-20</v>
      </c>
      <c r="K99" s="109" t="s">
        <v>239</v>
      </c>
      <c r="L99" s="110" t="str">
        <f>+VLOOKUP(K99,desplegables!$BO$81:$BP$110,2,FALSE)</f>
        <v>20203B</v>
      </c>
      <c r="M99" s="49" t="s">
        <v>189</v>
      </c>
      <c r="N99" s="51" t="e">
        <f>VLOOKUP(M99,desplegables!$BO$20:$BP$51,2,0)</f>
        <v>#N/A</v>
      </c>
      <c r="O99" s="134" t="s">
        <v>262</v>
      </c>
      <c r="P99" s="21" t="s">
        <v>90</v>
      </c>
      <c r="Q99" s="51" t="str">
        <f>+VLOOKUP(P99,desplegables!$B$3:$C$5,2,0)</f>
        <v>02</v>
      </c>
      <c r="R99" s="169" t="e">
        <f t="shared" si="9"/>
        <v>#N/A</v>
      </c>
      <c r="S99"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99" s="244" t="str">
        <f t="shared" si="12"/>
        <v>ADQUIS. DE BYS - SERVICIO DE ASISTENCIA TÉCNICA EN EDUCACIÓN INICIAL, PREESCOLAR, BÁSICA Y MEDIA. - 2. SEGURIDAD HUMANA Y JUSTICIA SOCIAL / B. RESIGNIFICACIÓN DE LA JORNADA ESCOLAR: MÁS QUE TIEMPO</v>
      </c>
      <c r="U99" s="69" t="s">
        <v>127</v>
      </c>
      <c r="V99" s="21"/>
      <c r="W99" s="21" t="str">
        <f t="shared" si="13"/>
        <v xml:space="preserve">VEPBM-SUB FOMENTOCOM - </v>
      </c>
      <c r="X99" s="51" t="str">
        <f t="shared" si="14"/>
        <v>2100</v>
      </c>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6">
        <v>11</v>
      </c>
      <c r="BG99" s="69"/>
      <c r="BH99" s="52" t="s">
        <v>124</v>
      </c>
      <c r="BI99" s="275" t="s">
        <v>267</v>
      </c>
      <c r="BJ99" s="69" t="s">
        <v>268</v>
      </c>
      <c r="BK99" s="49" t="s">
        <v>248</v>
      </c>
      <c r="BL99" s="124">
        <v>45366</v>
      </c>
      <c r="BM99" s="66">
        <v>9</v>
      </c>
      <c r="BN99" s="49" t="s">
        <v>95</v>
      </c>
      <c r="BO99" s="49" t="s">
        <v>228</v>
      </c>
      <c r="BP99" s="49" t="s">
        <v>229</v>
      </c>
      <c r="BQ99" s="49" t="s">
        <v>98</v>
      </c>
      <c r="BR99" s="212">
        <v>4000000000</v>
      </c>
      <c r="BS99" s="213">
        <v>4000000000</v>
      </c>
      <c r="BT99" s="66" t="s">
        <v>192</v>
      </c>
      <c r="BV99" s="21" t="e">
        <f t="shared" si="10"/>
        <v>#N/A</v>
      </c>
      <c r="BW99" s="21" t="str">
        <f>+VLOOKUP(C99,Listas_desplega!$AI$21:$AJ$46,2,0)</f>
        <v>DC_PBM</v>
      </c>
      <c r="BX99" s="47" t="str">
        <f>+VLOOKUP(E99,Listas_desplega!$J$2:$K$11,2,FALSE)</f>
        <v>Eje_E_2</v>
      </c>
      <c r="BY99" s="21" t="str">
        <f>+VLOOKUP(J99,desplegables!$AK$21:$AL$33,2,FALSE)</f>
        <v>C_2201_0700_20</v>
      </c>
      <c r="BZ99" s="21" t="str">
        <f>+VLOOKUP(D99,Listas_desplega!$AS$18:$AU$60,2,0)</f>
        <v xml:space="preserve">VEPBM-SUB FOMENTOCOM - </v>
      </c>
      <c r="CA99" s="21" t="str">
        <f>+VLOOKUP(W99,Listas_desplega!$AT$18:$AV$60,3,0)</f>
        <v>2100</v>
      </c>
      <c r="CB99" s="21" t="str">
        <f>+VLOOKUP(F99,Listas_desplega!$J$15:$L$60,2,0)</f>
        <v>IMPLEMENTACION DE PTA-FI</v>
      </c>
      <c r="CC99" s="21" t="str">
        <f>+VLOOKUP(F99,Listas_desplega!$J$15:$L$60,2,0)&amp;V99</f>
        <v>IMPLEMENTACION DE PTA-FI</v>
      </c>
      <c r="CD99" s="21" t="str">
        <f>+VLOOKUP(CC99,Listas_desplega!$K$15:$L$60,2,0)</f>
        <v>04</v>
      </c>
      <c r="CE99" s="65" t="str">
        <f>+VLOOKUP(D99,Listas_desplega!$AS$18:$AU$60,2,0)&amp;V99</f>
        <v xml:space="preserve">VEPBM-SUB FOMENTOCOM - </v>
      </c>
      <c r="CF99" s="21">
        <f>+VLOOKUP(D99,Listas_desplega!$AS$18:$AU$60,3,0)</f>
        <v>21</v>
      </c>
    </row>
    <row r="100" spans="2:84" ht="18.75" customHeight="1" x14ac:dyDescent="0.25">
      <c r="B100" s="49" t="s">
        <v>81</v>
      </c>
      <c r="C100" s="162" t="s">
        <v>235</v>
      </c>
      <c r="D100" s="49" t="s">
        <v>244</v>
      </c>
      <c r="E100" s="49" t="s">
        <v>237</v>
      </c>
      <c r="F100" s="82" t="s">
        <v>238</v>
      </c>
      <c r="G100" s="21" t="s">
        <v>187</v>
      </c>
      <c r="H100" s="78" t="str">
        <f>+VLOOKUP(G100,desplegables!$AH$21:$AK$33,2,0)</f>
        <v>TRANSFORMACIÓN  DE LA EDUCACIÓN INICIAL, PREESCOLAR, BÁSICA Y MEDIA CON ENFOQUE INTEGRAL PARA LA REDUCCIÓN DE DESIGUALDADES Y CONSTRUCCIÓN DE LA PAZ  NACIONAL</v>
      </c>
      <c r="I100" s="79">
        <f>+VLOOKUP(G100,desplegables!$AH$21:$AK$33,3,0)</f>
        <v>202300000000245</v>
      </c>
      <c r="J100" s="51" t="str">
        <f>+VLOOKUP(G100,desplegables!$AH$21:$AK$33,4,0)</f>
        <v>C-2201-0700-20</v>
      </c>
      <c r="K100" s="109" t="s">
        <v>239</v>
      </c>
      <c r="L100" s="110" t="str">
        <f>+VLOOKUP(K100,desplegables!$BO$81:$BP$110,2,FALSE)</f>
        <v>20203B</v>
      </c>
      <c r="M100" s="49" t="s">
        <v>189</v>
      </c>
      <c r="N100" s="51" t="e">
        <f>VLOOKUP(M100,desplegables!$BO$20:$BP$51,2,0)</f>
        <v>#N/A</v>
      </c>
      <c r="O100" s="49" t="s">
        <v>245</v>
      </c>
      <c r="P100" s="21" t="s">
        <v>90</v>
      </c>
      <c r="Q100" s="51" t="str">
        <f>+VLOOKUP(P100,desplegables!$B$3:$C$5,2,0)</f>
        <v>02</v>
      </c>
      <c r="R100" s="169" t="e">
        <f t="shared" si="9"/>
        <v>#N/A</v>
      </c>
      <c r="S100"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0" s="244" t="str">
        <f t="shared" si="12"/>
        <v>ADQUIS. DE BYS - SERVICIO DE ASISTENCIA TÉCNICA EN EDUCACIÓN INICIAL, PREESCOLAR, BÁSICA Y MEDIA. - 2. SEGURIDAD HUMANA Y JUSTICIA SOCIAL / B. RESIGNIFICACIÓN DE LA JORNADA ESCOLAR: MÁS QUE TIEMPO</v>
      </c>
      <c r="U100" s="69" t="s">
        <v>127</v>
      </c>
      <c r="V100" s="21"/>
      <c r="W100" s="21" t="str">
        <f t="shared" si="13"/>
        <v xml:space="preserve">VEPBM-SUB FOMENTOCOM - </v>
      </c>
      <c r="X100" s="51" t="str">
        <f t="shared" si="14"/>
        <v>2100</v>
      </c>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6">
        <v>12</v>
      </c>
      <c r="BG100" s="69"/>
      <c r="BH100" s="52" t="s">
        <v>124</v>
      </c>
      <c r="BI100" s="90" t="s">
        <v>269</v>
      </c>
      <c r="BK100" s="49" t="s">
        <v>248</v>
      </c>
      <c r="BL100" s="124">
        <v>45352</v>
      </c>
      <c r="BM100" s="66">
        <v>9</v>
      </c>
      <c r="BN100" s="49" t="s">
        <v>95</v>
      </c>
      <c r="BO100" s="49" t="s">
        <v>152</v>
      </c>
      <c r="BP100" s="49" t="s">
        <v>153</v>
      </c>
      <c r="BQ100" s="49" t="s">
        <v>98</v>
      </c>
      <c r="BR100" s="212">
        <v>1781000000</v>
      </c>
      <c r="BS100" s="213">
        <v>1781000000</v>
      </c>
      <c r="BT100" s="66" t="s">
        <v>192</v>
      </c>
      <c r="BV100" s="21" t="e">
        <f t="shared" si="10"/>
        <v>#N/A</v>
      </c>
      <c r="BW100" s="21" t="str">
        <f>+VLOOKUP(C100,Listas_desplega!$AI$21:$AJ$46,2,0)</f>
        <v>DC_PBM</v>
      </c>
      <c r="BX100" s="47" t="str">
        <f>+VLOOKUP(E100,Listas_desplega!$J$2:$K$11,2,FALSE)</f>
        <v>Eje_E_2</v>
      </c>
      <c r="BY100" s="21" t="str">
        <f>+VLOOKUP(J100,desplegables!$AK$21:$AL$33,2,FALSE)</f>
        <v>C_2201_0700_20</v>
      </c>
      <c r="BZ100" s="21" t="str">
        <f>+VLOOKUP(D100,Listas_desplega!$AS$18:$AU$60,2,0)</f>
        <v xml:space="preserve">VEPBM-SUB FOMENTOCOM - </v>
      </c>
      <c r="CA100" s="21" t="str">
        <f>+VLOOKUP(W100,Listas_desplega!$AT$18:$AV$60,3,0)</f>
        <v>2100</v>
      </c>
      <c r="CB100" s="21" t="str">
        <f>+VLOOKUP(F100,Listas_desplega!$J$15:$L$60,2,0)</f>
        <v>IMPLEMENTACION DE PTA-FI</v>
      </c>
      <c r="CC100" s="21" t="str">
        <f>+VLOOKUP(F100,Listas_desplega!$J$15:$L$60,2,0)&amp;V100</f>
        <v>IMPLEMENTACION DE PTA-FI</v>
      </c>
      <c r="CD100" s="21" t="str">
        <f>+VLOOKUP(CC100,Listas_desplega!$K$15:$L$60,2,0)</f>
        <v>04</v>
      </c>
      <c r="CE100" s="65" t="str">
        <f>+VLOOKUP(D100,Listas_desplega!$AS$18:$AU$60,2,0)&amp;V100</f>
        <v xml:space="preserve">VEPBM-SUB FOMENTOCOM - </v>
      </c>
      <c r="CF100" s="21">
        <f>+VLOOKUP(D100,Listas_desplega!$AS$18:$AU$60,3,0)</f>
        <v>21</v>
      </c>
    </row>
    <row r="101" spans="2:84" ht="18.75" customHeight="1" x14ac:dyDescent="0.25">
      <c r="B101" s="49" t="s">
        <v>81</v>
      </c>
      <c r="C101" s="162" t="s">
        <v>235</v>
      </c>
      <c r="D101" s="49" t="s">
        <v>244</v>
      </c>
      <c r="E101" s="49" t="s">
        <v>237</v>
      </c>
      <c r="F101" s="82" t="s">
        <v>238</v>
      </c>
      <c r="G101" s="21" t="s">
        <v>187</v>
      </c>
      <c r="H101" s="78" t="str">
        <f>+VLOOKUP(G101,desplegables!$AH$21:$AK$33,2,0)</f>
        <v>TRANSFORMACIÓN  DE LA EDUCACIÓN INICIAL, PREESCOLAR, BÁSICA Y MEDIA CON ENFOQUE INTEGRAL PARA LA REDUCCIÓN DE DESIGUALDADES Y CONSTRUCCIÓN DE LA PAZ  NACIONAL</v>
      </c>
      <c r="I101" s="79">
        <f>+VLOOKUP(G101,desplegables!$AH$21:$AK$33,3,0)</f>
        <v>202300000000245</v>
      </c>
      <c r="J101" s="51" t="str">
        <f>+VLOOKUP(G101,desplegables!$AH$21:$AK$33,4,0)</f>
        <v>C-2201-0700-20</v>
      </c>
      <c r="K101" s="109" t="s">
        <v>239</v>
      </c>
      <c r="L101" s="110" t="str">
        <f>+VLOOKUP(K101,desplegables!$BO$81:$BP$110,2,FALSE)</f>
        <v>20203B</v>
      </c>
      <c r="M101" s="49" t="s">
        <v>189</v>
      </c>
      <c r="N101" s="51" t="e">
        <f>VLOOKUP(M101,desplegables!$BO$20:$BP$51,2,0)</f>
        <v>#N/A</v>
      </c>
      <c r="O101" s="49" t="s">
        <v>245</v>
      </c>
      <c r="P101" s="21" t="s">
        <v>90</v>
      </c>
      <c r="Q101" s="51" t="str">
        <f>+VLOOKUP(P101,desplegables!$B$3:$C$5,2,0)</f>
        <v>02</v>
      </c>
      <c r="R101" s="169" t="e">
        <f t="shared" si="9"/>
        <v>#N/A</v>
      </c>
      <c r="S101"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1" s="244" t="str">
        <f t="shared" si="12"/>
        <v>ADQUIS. DE BYS - SERVICIO DE ASISTENCIA TÉCNICA EN EDUCACIÓN INICIAL, PREESCOLAR, BÁSICA Y MEDIA. - 2. SEGURIDAD HUMANA Y JUSTICIA SOCIAL / B. RESIGNIFICACIÓN DE LA JORNADA ESCOLAR: MÁS QUE TIEMPO</v>
      </c>
      <c r="U101" s="69" t="s">
        <v>127</v>
      </c>
      <c r="V101" s="21"/>
      <c r="W101" s="21" t="str">
        <f t="shared" si="13"/>
        <v xml:space="preserve">VEPBM-SUB FOMENTOCOM - </v>
      </c>
      <c r="X101" s="51" t="str">
        <f t="shared" si="14"/>
        <v>2100</v>
      </c>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6">
        <v>13</v>
      </c>
      <c r="BG101" s="69"/>
      <c r="BH101" s="52" t="s">
        <v>124</v>
      </c>
      <c r="BI101" s="90" t="s">
        <v>270</v>
      </c>
      <c r="BK101" s="49" t="s">
        <v>248</v>
      </c>
      <c r="BL101" s="124">
        <v>45352</v>
      </c>
      <c r="BM101" s="66">
        <v>9</v>
      </c>
      <c r="BN101" s="49" t="s">
        <v>95</v>
      </c>
      <c r="BO101" s="49" t="s">
        <v>152</v>
      </c>
      <c r="BP101" s="49" t="s">
        <v>153</v>
      </c>
      <c r="BQ101" s="49" t="s">
        <v>98</v>
      </c>
      <c r="BR101" s="212">
        <v>3750000000</v>
      </c>
      <c r="BS101" s="213">
        <v>3750000000</v>
      </c>
      <c r="BV101" s="21" t="e">
        <f t="shared" si="10"/>
        <v>#N/A</v>
      </c>
      <c r="BW101" s="21" t="str">
        <f>+VLOOKUP(C101,Listas_desplega!$AI$21:$AJ$46,2,0)</f>
        <v>DC_PBM</v>
      </c>
      <c r="BX101" s="47" t="str">
        <f>+VLOOKUP(E101,Listas_desplega!$J$2:$K$11,2,FALSE)</f>
        <v>Eje_E_2</v>
      </c>
      <c r="BY101" s="21" t="str">
        <f>+VLOOKUP(J101,desplegables!$AK$21:$AL$33,2,FALSE)</f>
        <v>C_2201_0700_20</v>
      </c>
      <c r="BZ101" s="21" t="str">
        <f>+VLOOKUP(D101,Listas_desplega!$AS$18:$AU$60,2,0)</f>
        <v xml:space="preserve">VEPBM-SUB FOMENTOCOM - </v>
      </c>
      <c r="CA101" s="21" t="str">
        <f>+VLOOKUP(W101,Listas_desplega!$AT$18:$AV$60,3,0)</f>
        <v>2100</v>
      </c>
      <c r="CB101" s="21" t="str">
        <f>+VLOOKUP(F101,Listas_desplega!$J$15:$L$60,2,0)</f>
        <v>IMPLEMENTACION DE PTA-FI</v>
      </c>
      <c r="CC101" s="21" t="str">
        <f>+VLOOKUP(F101,Listas_desplega!$J$15:$L$60,2,0)&amp;V101</f>
        <v>IMPLEMENTACION DE PTA-FI</v>
      </c>
      <c r="CD101" s="21" t="str">
        <f>+VLOOKUP(CC101,Listas_desplega!$K$15:$L$60,2,0)</f>
        <v>04</v>
      </c>
      <c r="CE101" s="65" t="str">
        <f>+VLOOKUP(D101,Listas_desplega!$AS$18:$AU$60,2,0)&amp;V101</f>
        <v xml:space="preserve">VEPBM-SUB FOMENTOCOM - </v>
      </c>
      <c r="CF101" s="21">
        <f>+VLOOKUP(D101,Listas_desplega!$AS$18:$AU$60,3,0)</f>
        <v>21</v>
      </c>
    </row>
    <row r="102" spans="2:84" ht="18.75" customHeight="1" x14ac:dyDescent="0.25">
      <c r="B102" s="49" t="s">
        <v>81</v>
      </c>
      <c r="C102" s="162" t="s">
        <v>235</v>
      </c>
      <c r="D102" s="49" t="s">
        <v>244</v>
      </c>
      <c r="E102" s="49" t="s">
        <v>237</v>
      </c>
      <c r="F102" s="82" t="s">
        <v>238</v>
      </c>
      <c r="G102" s="21" t="s">
        <v>187</v>
      </c>
      <c r="H102" s="78" t="str">
        <f>+VLOOKUP(G102,desplegables!$AH$21:$AK$33,2,0)</f>
        <v>TRANSFORMACIÓN  DE LA EDUCACIÓN INICIAL, PREESCOLAR, BÁSICA Y MEDIA CON ENFOQUE INTEGRAL PARA LA REDUCCIÓN DE DESIGUALDADES Y CONSTRUCCIÓN DE LA PAZ  NACIONAL</v>
      </c>
      <c r="I102" s="79">
        <f>+VLOOKUP(G102,desplegables!$AH$21:$AK$33,3,0)</f>
        <v>202300000000245</v>
      </c>
      <c r="J102" s="51" t="str">
        <f>+VLOOKUP(G102,desplegables!$AH$21:$AK$33,4,0)</f>
        <v>C-2201-0700-20</v>
      </c>
      <c r="K102" s="109" t="s">
        <v>239</v>
      </c>
      <c r="L102" s="110" t="str">
        <f>+VLOOKUP(K102,desplegables!$BO$81:$BP$110,2,FALSE)</f>
        <v>20203B</v>
      </c>
      <c r="M102" s="49" t="s">
        <v>189</v>
      </c>
      <c r="N102" s="51" t="e">
        <f>VLOOKUP(M102,desplegables!$BO$20:$BP$51,2,0)</f>
        <v>#N/A</v>
      </c>
      <c r="O102" s="49" t="s">
        <v>245</v>
      </c>
      <c r="P102" s="21" t="s">
        <v>90</v>
      </c>
      <c r="Q102" s="51" t="str">
        <f>+VLOOKUP(P102,desplegables!$B$3:$C$5,2,0)</f>
        <v>02</v>
      </c>
      <c r="R102" s="169" t="e">
        <f t="shared" si="9"/>
        <v>#N/A</v>
      </c>
      <c r="S102"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2" s="244" t="str">
        <f t="shared" si="12"/>
        <v>ADQUIS. DE BYS - SERVICIO DE ASISTENCIA TÉCNICA EN EDUCACIÓN INICIAL, PREESCOLAR, BÁSICA Y MEDIA. - 2. SEGURIDAD HUMANA Y JUSTICIA SOCIAL / B. RESIGNIFICACIÓN DE LA JORNADA ESCOLAR: MÁS QUE TIEMPO</v>
      </c>
      <c r="U102" s="69" t="s">
        <v>127</v>
      </c>
      <c r="V102" s="21"/>
      <c r="W102" s="21" t="str">
        <f t="shared" si="13"/>
        <v xml:space="preserve">VEPBM-SUB FOMENTOCOM - </v>
      </c>
      <c r="X102" s="51" t="str">
        <f t="shared" si="14"/>
        <v>2100</v>
      </c>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6">
        <v>14</v>
      </c>
      <c r="BG102" s="69"/>
      <c r="BH102" s="52" t="s">
        <v>124</v>
      </c>
      <c r="BI102" s="90" t="s">
        <v>271</v>
      </c>
      <c r="BK102" s="49" t="s">
        <v>248</v>
      </c>
      <c r="BL102" s="124">
        <v>45352</v>
      </c>
      <c r="BM102" s="66">
        <v>9</v>
      </c>
      <c r="BN102" s="49" t="s">
        <v>95</v>
      </c>
      <c r="BO102" s="49" t="s">
        <v>143</v>
      </c>
      <c r="BP102" s="49" t="s">
        <v>130</v>
      </c>
      <c r="BQ102" s="49" t="s">
        <v>98</v>
      </c>
      <c r="BR102" s="212">
        <v>5000000000</v>
      </c>
      <c r="BS102" s="213">
        <v>5000000000</v>
      </c>
      <c r="BV102" s="21" t="e">
        <f t="shared" si="10"/>
        <v>#N/A</v>
      </c>
      <c r="BW102" s="21" t="str">
        <f>+VLOOKUP(C102,Listas_desplega!$AI$21:$AJ$46,2,0)</f>
        <v>DC_PBM</v>
      </c>
      <c r="BX102" s="47" t="str">
        <f>+VLOOKUP(E102,Listas_desplega!$J$2:$K$11,2,FALSE)</f>
        <v>Eje_E_2</v>
      </c>
      <c r="BY102" s="21" t="str">
        <f>+VLOOKUP(J102,desplegables!$AK$21:$AL$33,2,FALSE)</f>
        <v>C_2201_0700_20</v>
      </c>
      <c r="BZ102" s="21" t="str">
        <f>+VLOOKUP(D102,Listas_desplega!$AS$18:$AU$60,2,0)</f>
        <v xml:space="preserve">VEPBM-SUB FOMENTOCOM - </v>
      </c>
      <c r="CA102" s="21" t="str">
        <f>+VLOOKUP(W102,Listas_desplega!$AT$18:$AV$60,3,0)</f>
        <v>2100</v>
      </c>
      <c r="CB102" s="21" t="str">
        <f>+VLOOKUP(F102,Listas_desplega!$J$15:$L$60,2,0)</f>
        <v>IMPLEMENTACION DE PTA-FI</v>
      </c>
      <c r="CC102" s="21" t="str">
        <f>+VLOOKUP(F102,Listas_desplega!$J$15:$L$60,2,0)&amp;V102</f>
        <v>IMPLEMENTACION DE PTA-FI</v>
      </c>
      <c r="CD102" s="21" t="str">
        <f>+VLOOKUP(CC102,Listas_desplega!$K$15:$L$60,2,0)</f>
        <v>04</v>
      </c>
      <c r="CE102" s="65" t="str">
        <f>+VLOOKUP(D102,Listas_desplega!$AS$18:$AU$60,2,0)&amp;V102</f>
        <v xml:space="preserve">VEPBM-SUB FOMENTOCOM - </v>
      </c>
      <c r="CF102" s="21">
        <f>+VLOOKUP(D102,Listas_desplega!$AS$18:$AU$60,3,0)</f>
        <v>21</v>
      </c>
    </row>
    <row r="103" spans="2:84" ht="18.75" customHeight="1" x14ac:dyDescent="0.25">
      <c r="B103" s="49" t="s">
        <v>81</v>
      </c>
      <c r="C103" s="162" t="s">
        <v>235</v>
      </c>
      <c r="D103" s="49" t="s">
        <v>244</v>
      </c>
      <c r="E103" s="49" t="s">
        <v>237</v>
      </c>
      <c r="F103" s="82" t="s">
        <v>238</v>
      </c>
      <c r="G103" s="21" t="s">
        <v>187</v>
      </c>
      <c r="H103" s="78" t="str">
        <f>+VLOOKUP(G103,desplegables!$AH$21:$AK$33,2,0)</f>
        <v>TRANSFORMACIÓN  DE LA EDUCACIÓN INICIAL, PREESCOLAR, BÁSICA Y MEDIA CON ENFOQUE INTEGRAL PARA LA REDUCCIÓN DE DESIGUALDADES Y CONSTRUCCIÓN DE LA PAZ  NACIONAL</v>
      </c>
      <c r="I103" s="79">
        <f>+VLOOKUP(G103,desplegables!$AH$21:$AK$33,3,0)</f>
        <v>202300000000245</v>
      </c>
      <c r="J103" s="51" t="str">
        <f>+VLOOKUP(G103,desplegables!$AH$21:$AK$33,4,0)</f>
        <v>C-2201-0700-20</v>
      </c>
      <c r="K103" s="109" t="s">
        <v>239</v>
      </c>
      <c r="L103" s="110" t="str">
        <f>+VLOOKUP(K103,desplegables!$BO$81:$BP$110,2,FALSE)</f>
        <v>20203B</v>
      </c>
      <c r="M103" s="49" t="s">
        <v>189</v>
      </c>
      <c r="N103" s="51" t="e">
        <f>VLOOKUP(M103,desplegables!$BO$20:$BP$51,2,0)</f>
        <v>#N/A</v>
      </c>
      <c r="O103" s="49" t="s">
        <v>272</v>
      </c>
      <c r="P103" s="21" t="s">
        <v>90</v>
      </c>
      <c r="Q103" s="51" t="str">
        <f>+VLOOKUP(P103,desplegables!$B$3:$C$5,2,0)</f>
        <v>02</v>
      </c>
      <c r="R103" s="169" t="e">
        <f t="shared" si="9"/>
        <v>#N/A</v>
      </c>
      <c r="S103"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3" s="244" t="str">
        <f t="shared" si="12"/>
        <v>ADQUIS. DE BYS - SERVICIO DE ASISTENCIA TÉCNICA EN EDUCACIÓN INICIAL, PREESCOLAR, BÁSICA Y MEDIA. - 2. SEGURIDAD HUMANA Y JUSTICIA SOCIAL / B. RESIGNIFICACIÓN DE LA JORNADA ESCOLAR: MÁS QUE TIEMPO</v>
      </c>
      <c r="U103" s="69" t="s">
        <v>127</v>
      </c>
      <c r="V103" s="21"/>
      <c r="W103" s="21" t="str">
        <f t="shared" si="13"/>
        <v xml:space="preserve">VEPBM-SUB FOMENTOCOM - </v>
      </c>
      <c r="X103" s="51" t="str">
        <f t="shared" si="14"/>
        <v>2100</v>
      </c>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6">
        <v>15</v>
      </c>
      <c r="BG103" s="69"/>
      <c r="BH103" s="52" t="s">
        <v>124</v>
      </c>
      <c r="BI103" s="90" t="s">
        <v>273</v>
      </c>
      <c r="BK103" s="49" t="s">
        <v>145</v>
      </c>
      <c r="BL103" s="124">
        <v>45383</v>
      </c>
      <c r="BM103" s="66">
        <v>8</v>
      </c>
      <c r="BN103" s="49" t="s">
        <v>95</v>
      </c>
      <c r="BO103" s="49" t="s">
        <v>152</v>
      </c>
      <c r="BP103" s="49" t="s">
        <v>153</v>
      </c>
      <c r="BQ103" s="49" t="s">
        <v>98</v>
      </c>
      <c r="BR103" s="212">
        <v>1200000000</v>
      </c>
      <c r="BS103" s="213">
        <v>1200000000</v>
      </c>
      <c r="BV103" s="21" t="e">
        <f t="shared" si="10"/>
        <v>#N/A</v>
      </c>
      <c r="BW103" s="21" t="str">
        <f>+VLOOKUP(C103,Listas_desplega!$AI$21:$AJ$46,2,0)</f>
        <v>DC_PBM</v>
      </c>
      <c r="BX103" s="47" t="str">
        <f>+VLOOKUP(E103,Listas_desplega!$J$2:$K$11,2,FALSE)</f>
        <v>Eje_E_2</v>
      </c>
      <c r="BY103" s="21" t="str">
        <f>+VLOOKUP(J103,desplegables!$AK$21:$AL$33,2,FALSE)</f>
        <v>C_2201_0700_20</v>
      </c>
      <c r="BZ103" s="21" t="str">
        <f>+VLOOKUP(D103,Listas_desplega!$AS$18:$AU$60,2,0)</f>
        <v xml:space="preserve">VEPBM-SUB FOMENTOCOM - </v>
      </c>
      <c r="CA103" s="21" t="str">
        <f>+VLOOKUP(W103,Listas_desplega!$AT$18:$AV$60,3,0)</f>
        <v>2100</v>
      </c>
      <c r="CB103" s="21" t="str">
        <f>+VLOOKUP(F103,Listas_desplega!$J$15:$L$60,2,0)</f>
        <v>IMPLEMENTACION DE PTA-FI</v>
      </c>
      <c r="CC103" s="21" t="str">
        <f>+VLOOKUP(F103,Listas_desplega!$J$15:$L$60,2,0)&amp;V103</f>
        <v>IMPLEMENTACION DE PTA-FI</v>
      </c>
      <c r="CD103" s="21" t="str">
        <f>+VLOOKUP(CC103,Listas_desplega!$K$15:$L$60,2,0)</f>
        <v>04</v>
      </c>
      <c r="CE103" s="65" t="str">
        <f>+VLOOKUP(D103,Listas_desplega!$AS$18:$AU$60,2,0)&amp;V103</f>
        <v xml:space="preserve">VEPBM-SUB FOMENTOCOM - </v>
      </c>
      <c r="CF103" s="21">
        <f>+VLOOKUP(D103,Listas_desplega!$AS$18:$AU$60,3,0)</f>
        <v>21</v>
      </c>
    </row>
    <row r="104" spans="2:84" ht="18.75" customHeight="1" x14ac:dyDescent="0.25">
      <c r="B104" s="49" t="s">
        <v>81</v>
      </c>
      <c r="C104" s="162" t="s">
        <v>235</v>
      </c>
      <c r="D104" s="49" t="s">
        <v>244</v>
      </c>
      <c r="E104" s="49" t="s">
        <v>237</v>
      </c>
      <c r="F104" s="82" t="s">
        <v>238</v>
      </c>
      <c r="G104" s="21" t="s">
        <v>187</v>
      </c>
      <c r="H104" s="78" t="str">
        <f>+VLOOKUP(G104,desplegables!$AH$21:$AK$33,2,0)</f>
        <v>TRANSFORMACIÓN  DE LA EDUCACIÓN INICIAL, PREESCOLAR, BÁSICA Y MEDIA CON ENFOQUE INTEGRAL PARA LA REDUCCIÓN DE DESIGUALDADES Y CONSTRUCCIÓN DE LA PAZ  NACIONAL</v>
      </c>
      <c r="I104" s="79">
        <f>+VLOOKUP(G104,desplegables!$AH$21:$AK$33,3,0)</f>
        <v>202300000000245</v>
      </c>
      <c r="J104" s="51" t="str">
        <f>+VLOOKUP(G104,desplegables!$AH$21:$AK$33,4,0)</f>
        <v>C-2201-0700-20</v>
      </c>
      <c r="K104" s="109" t="s">
        <v>239</v>
      </c>
      <c r="L104" s="110" t="str">
        <f>+VLOOKUP(K104,desplegables!$BO$81:$BP$110,2,FALSE)</f>
        <v>20203B</v>
      </c>
      <c r="M104" s="49" t="s">
        <v>189</v>
      </c>
      <c r="N104" s="51" t="e">
        <f>VLOOKUP(M104,desplegables!$BO$20:$BP$51,2,0)</f>
        <v>#N/A</v>
      </c>
      <c r="O104" s="49" t="s">
        <v>272</v>
      </c>
      <c r="P104" s="21" t="s">
        <v>90</v>
      </c>
      <c r="Q104" s="51" t="str">
        <f>+VLOOKUP(P104,desplegables!$B$3:$C$5,2,0)</f>
        <v>02</v>
      </c>
      <c r="R104" s="169" t="e">
        <f t="shared" si="9"/>
        <v>#N/A</v>
      </c>
      <c r="S104"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4" s="244" t="str">
        <f t="shared" si="12"/>
        <v>ADQUIS. DE BYS - SERVICIO DE ASISTENCIA TÉCNICA EN EDUCACIÓN INICIAL, PREESCOLAR, BÁSICA Y MEDIA. - 2. SEGURIDAD HUMANA Y JUSTICIA SOCIAL / B. RESIGNIFICACIÓN DE LA JORNADA ESCOLAR: MÁS QUE TIEMPO</v>
      </c>
      <c r="U104" s="69" t="s">
        <v>127</v>
      </c>
      <c r="V104" s="21"/>
      <c r="W104" s="21" t="str">
        <f t="shared" si="13"/>
        <v xml:space="preserve">VEPBM-SUB FOMENTOCOM - </v>
      </c>
      <c r="X104" s="51" t="str">
        <f t="shared" si="14"/>
        <v>2100</v>
      </c>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6">
        <v>16</v>
      </c>
      <c r="BG104" s="69"/>
      <c r="BH104" s="52" t="s">
        <v>124</v>
      </c>
      <c r="BI104" s="90" t="s">
        <v>274</v>
      </c>
      <c r="BK104" s="49" t="s">
        <v>145</v>
      </c>
      <c r="BL104" s="124">
        <v>45383</v>
      </c>
      <c r="BM104" s="66">
        <v>8</v>
      </c>
      <c r="BN104" s="49" t="s">
        <v>95</v>
      </c>
      <c r="BO104" s="49" t="s">
        <v>152</v>
      </c>
      <c r="BP104" s="49" t="s">
        <v>153</v>
      </c>
      <c r="BQ104" s="49" t="s">
        <v>98</v>
      </c>
      <c r="BR104" s="212">
        <v>700000000</v>
      </c>
      <c r="BS104" s="213">
        <v>700000000</v>
      </c>
      <c r="BV104" s="21" t="e">
        <f t="shared" si="10"/>
        <v>#N/A</v>
      </c>
      <c r="BW104" s="21" t="str">
        <f>+VLOOKUP(C104,Listas_desplega!$AI$21:$AJ$46,2,0)</f>
        <v>DC_PBM</v>
      </c>
      <c r="BX104" s="47" t="str">
        <f>+VLOOKUP(E104,Listas_desplega!$J$2:$K$11,2,FALSE)</f>
        <v>Eje_E_2</v>
      </c>
      <c r="BY104" s="21" t="str">
        <f>+VLOOKUP(J104,desplegables!$AK$21:$AL$33,2,FALSE)</f>
        <v>C_2201_0700_20</v>
      </c>
      <c r="BZ104" s="21" t="str">
        <f>+VLOOKUP(D104,Listas_desplega!$AS$18:$AU$60,2,0)</f>
        <v xml:space="preserve">VEPBM-SUB FOMENTOCOM - </v>
      </c>
      <c r="CA104" s="21" t="str">
        <f>+VLOOKUP(W104,Listas_desplega!$AT$18:$AV$60,3,0)</f>
        <v>2100</v>
      </c>
      <c r="CB104" s="21" t="str">
        <f>+VLOOKUP(F104,Listas_desplega!$J$15:$L$60,2,0)</f>
        <v>IMPLEMENTACION DE PTA-FI</v>
      </c>
      <c r="CC104" s="21" t="str">
        <f>+VLOOKUP(F104,Listas_desplega!$J$15:$L$60,2,0)&amp;V104</f>
        <v>IMPLEMENTACION DE PTA-FI</v>
      </c>
      <c r="CD104" s="21" t="str">
        <f>+VLOOKUP(CC104,Listas_desplega!$K$15:$L$60,2,0)</f>
        <v>04</v>
      </c>
      <c r="CE104" s="65" t="str">
        <f>+VLOOKUP(D104,Listas_desplega!$AS$18:$AU$60,2,0)&amp;V104</f>
        <v xml:space="preserve">VEPBM-SUB FOMENTOCOM - </v>
      </c>
      <c r="CF104" s="21">
        <f>+VLOOKUP(D104,Listas_desplega!$AS$18:$AU$60,3,0)</f>
        <v>21</v>
      </c>
    </row>
    <row r="105" spans="2:84" ht="18.75" customHeight="1" x14ac:dyDescent="0.25">
      <c r="B105" s="49" t="s">
        <v>81</v>
      </c>
      <c r="C105" s="162" t="s">
        <v>235</v>
      </c>
      <c r="D105" s="49" t="s">
        <v>244</v>
      </c>
      <c r="E105" s="49" t="s">
        <v>237</v>
      </c>
      <c r="F105" s="82" t="s">
        <v>238</v>
      </c>
      <c r="G105" s="21" t="s">
        <v>187</v>
      </c>
      <c r="H105" s="78" t="str">
        <f>+VLOOKUP(G105,desplegables!$AH$21:$AK$33,2,0)</f>
        <v>TRANSFORMACIÓN  DE LA EDUCACIÓN INICIAL, PREESCOLAR, BÁSICA Y MEDIA CON ENFOQUE INTEGRAL PARA LA REDUCCIÓN DE DESIGUALDADES Y CONSTRUCCIÓN DE LA PAZ  NACIONAL</v>
      </c>
      <c r="I105" s="79">
        <f>+VLOOKUP(G105,desplegables!$AH$21:$AK$33,3,0)</f>
        <v>202300000000245</v>
      </c>
      <c r="J105" s="51" t="str">
        <f>+VLOOKUP(G105,desplegables!$AH$21:$AK$33,4,0)</f>
        <v>C-2201-0700-20</v>
      </c>
      <c r="K105" s="109" t="s">
        <v>239</v>
      </c>
      <c r="L105" s="110" t="str">
        <f>+VLOOKUP(K105,desplegables!$BO$81:$BP$110,2,FALSE)</f>
        <v>20203B</v>
      </c>
      <c r="M105" s="49" t="s">
        <v>189</v>
      </c>
      <c r="N105" s="51" t="e">
        <f>VLOOKUP(M105,desplegables!$BO$20:$BP$51,2,0)</f>
        <v>#N/A</v>
      </c>
      <c r="O105" s="49" t="s">
        <v>272</v>
      </c>
      <c r="P105" s="21" t="s">
        <v>90</v>
      </c>
      <c r="Q105" s="51" t="str">
        <f>+VLOOKUP(P105,desplegables!$B$3:$C$5,2,0)</f>
        <v>02</v>
      </c>
      <c r="R105" s="169" t="e">
        <f t="shared" si="9"/>
        <v>#N/A</v>
      </c>
      <c r="S105"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5" s="244" t="str">
        <f t="shared" si="12"/>
        <v>ADQUIS. DE BYS - SERVICIO DE ASISTENCIA TÉCNICA EN EDUCACIÓN INICIAL, PREESCOLAR, BÁSICA Y MEDIA. - 2. SEGURIDAD HUMANA Y JUSTICIA SOCIAL / B. RESIGNIFICACIÓN DE LA JORNADA ESCOLAR: MÁS QUE TIEMPO</v>
      </c>
      <c r="U105" s="69" t="s">
        <v>127</v>
      </c>
      <c r="V105" s="21"/>
      <c r="W105" s="21" t="str">
        <f t="shared" si="13"/>
        <v xml:space="preserve">VEPBM-SUB FOMENTOCOM - </v>
      </c>
      <c r="X105" s="51" t="str">
        <f t="shared" si="14"/>
        <v>2100</v>
      </c>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6">
        <v>17</v>
      </c>
      <c r="BG105" s="69"/>
      <c r="BH105" s="52" t="s">
        <v>124</v>
      </c>
      <c r="BI105" s="90" t="s">
        <v>275</v>
      </c>
      <c r="BK105" s="49" t="s">
        <v>266</v>
      </c>
      <c r="BL105" s="124">
        <v>45413</v>
      </c>
      <c r="BM105" s="66">
        <v>7</v>
      </c>
      <c r="BN105" s="49" t="s">
        <v>95</v>
      </c>
      <c r="BO105" s="49" t="s">
        <v>195</v>
      </c>
      <c r="BP105" s="49" t="s">
        <v>196</v>
      </c>
      <c r="BQ105" s="49" t="s">
        <v>98</v>
      </c>
      <c r="BR105" s="212">
        <v>3000000000</v>
      </c>
      <c r="BS105" s="213">
        <v>3000000000</v>
      </c>
      <c r="BV105" s="21" t="e">
        <f t="shared" si="10"/>
        <v>#N/A</v>
      </c>
      <c r="BW105" s="21" t="str">
        <f>+VLOOKUP(C105,Listas_desplega!$AI$21:$AJ$46,2,0)</f>
        <v>DC_PBM</v>
      </c>
      <c r="BX105" s="47" t="str">
        <f>+VLOOKUP(E105,Listas_desplega!$J$2:$K$11,2,FALSE)</f>
        <v>Eje_E_2</v>
      </c>
      <c r="BY105" s="21" t="str">
        <f>+VLOOKUP(J105,desplegables!$AK$21:$AL$33,2,FALSE)</f>
        <v>C_2201_0700_20</v>
      </c>
      <c r="BZ105" s="21" t="str">
        <f>+VLOOKUP(D105,Listas_desplega!$AS$18:$AU$60,2,0)</f>
        <v xml:space="preserve">VEPBM-SUB FOMENTOCOM - </v>
      </c>
      <c r="CA105" s="21" t="str">
        <f>+VLOOKUP(W105,Listas_desplega!$AT$18:$AV$60,3,0)</f>
        <v>2100</v>
      </c>
      <c r="CB105" s="21" t="str">
        <f>+VLOOKUP(F105,Listas_desplega!$J$15:$L$60,2,0)</f>
        <v>IMPLEMENTACION DE PTA-FI</v>
      </c>
      <c r="CC105" s="21" t="str">
        <f>+VLOOKUP(F105,Listas_desplega!$J$15:$L$60,2,0)&amp;V105</f>
        <v>IMPLEMENTACION DE PTA-FI</v>
      </c>
      <c r="CD105" s="21" t="str">
        <f>+VLOOKUP(CC105,Listas_desplega!$K$15:$L$60,2,0)</f>
        <v>04</v>
      </c>
      <c r="CE105" s="65" t="str">
        <f>+VLOOKUP(D105,Listas_desplega!$AS$18:$AU$60,2,0)&amp;V105</f>
        <v xml:space="preserve">VEPBM-SUB FOMENTOCOM - </v>
      </c>
      <c r="CF105" s="21">
        <f>+VLOOKUP(D105,Listas_desplega!$AS$18:$AU$60,3,0)</f>
        <v>21</v>
      </c>
    </row>
    <row r="106" spans="2:84" ht="18.75" customHeight="1" x14ac:dyDescent="0.25">
      <c r="B106" s="49" t="s">
        <v>81</v>
      </c>
      <c r="C106" s="162" t="s">
        <v>235</v>
      </c>
      <c r="D106" s="49" t="s">
        <v>236</v>
      </c>
      <c r="E106" s="49" t="s">
        <v>237</v>
      </c>
      <c r="F106" s="82" t="s">
        <v>276</v>
      </c>
      <c r="G106" s="21" t="s">
        <v>187</v>
      </c>
      <c r="H106" s="78" t="str">
        <f>+VLOOKUP(G106,desplegables!$AH$21:$AK$33,2,0)</f>
        <v>TRANSFORMACIÓN  DE LA EDUCACIÓN INICIAL, PREESCOLAR, BÁSICA Y MEDIA CON ENFOQUE INTEGRAL PARA LA REDUCCIÓN DE DESIGUALDADES Y CONSTRUCCIÓN DE LA PAZ  NACIONAL</v>
      </c>
      <c r="I106" s="79">
        <f>+VLOOKUP(G106,desplegables!$AH$21:$AK$33,3,0)</f>
        <v>202300000000245</v>
      </c>
      <c r="J106" s="51" t="str">
        <f>+VLOOKUP(G106,desplegables!$AH$21:$AK$33,4,0)</f>
        <v>C-2201-0700-20</v>
      </c>
      <c r="K106" s="109" t="s">
        <v>239</v>
      </c>
      <c r="L106" s="110" t="str">
        <f>+VLOOKUP(K106,desplegables!$BO$81:$BP$110,2,FALSE)</f>
        <v>20203B</v>
      </c>
      <c r="M106" s="49" t="s">
        <v>277</v>
      </c>
      <c r="N106" s="51" t="e">
        <f>VLOOKUP(M106,desplegables!$BO$20:$BP$51,2,0)</f>
        <v>#N/A</v>
      </c>
      <c r="O106" s="49" t="s">
        <v>278</v>
      </c>
      <c r="P106" s="21" t="s">
        <v>90</v>
      </c>
      <c r="Q106" s="51" t="str">
        <f>+VLOOKUP(P106,desplegables!$B$3:$C$5,2,0)</f>
        <v>02</v>
      </c>
      <c r="R106" s="169" t="e">
        <f t="shared" si="9"/>
        <v>#N/A</v>
      </c>
      <c r="S106" s="126" t="str">
        <f t="shared" si="11"/>
        <v>ADQUIS. DE BYS-SERVICIO DE EVALUACIÓN DE LA CALIDAD DE LA EDUCACIÓN INICIAL, PREESCOLAR, BÁSICA Y MEDIA.-TRANSFORMACIÓN  DE LA EDUCACIÓN INICIAL, PREESCOLAR, BÁSICA Y MEDIA CON ENFOQUE INTEGRAL PARA LA REDUCCIÓN DE DESIGUALDADES Y CONSTRUCCIÓN DE LA PAZ  NACIONAL</v>
      </c>
      <c r="T106" s="244" t="str">
        <f t="shared" si="12"/>
        <v>ADQUIS. DE BYS - SERVICIO DE EVALUACIÓN DE LA CALIDAD DE LA EDUCACIÓN INICIAL, PREESCOLAR, BÁSICA Y MEDIA. - 2. SEGURIDAD HUMANA Y JUSTICIA SOCIAL / B. RESIGNIFICACIÓN DE LA JORNADA ESCOLAR: MÁS QUE TIEMPO</v>
      </c>
      <c r="U106" s="69" t="s">
        <v>279</v>
      </c>
      <c r="V106" s="21" t="s">
        <v>280</v>
      </c>
      <c r="W106" s="21" t="str">
        <f t="shared" si="13"/>
        <v>VEPBM-SUB REFERENTES - BM</v>
      </c>
      <c r="X106" s="51">
        <f t="shared" si="14"/>
        <v>2001</v>
      </c>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6">
        <v>18</v>
      </c>
      <c r="BG106" s="69"/>
      <c r="BH106" s="52" t="s">
        <v>124</v>
      </c>
      <c r="BI106" s="90" t="s">
        <v>281</v>
      </c>
      <c r="BJ106" s="69" t="s">
        <v>282</v>
      </c>
      <c r="BK106" s="49" t="s">
        <v>94</v>
      </c>
      <c r="BL106" s="124">
        <v>45323</v>
      </c>
      <c r="BM106" s="66">
        <v>11</v>
      </c>
      <c r="BN106" s="49" t="s">
        <v>95</v>
      </c>
      <c r="BO106" s="49" t="s">
        <v>283</v>
      </c>
      <c r="BP106" s="49" t="s">
        <v>130</v>
      </c>
      <c r="BQ106" s="49" t="s">
        <v>98</v>
      </c>
      <c r="BR106" s="212">
        <v>22500000000</v>
      </c>
      <c r="BS106" s="213">
        <v>22500000000</v>
      </c>
      <c r="BV106" s="21" t="e">
        <f t="shared" si="10"/>
        <v>#N/A</v>
      </c>
      <c r="BW106" s="21" t="str">
        <f>+VLOOKUP(C106,Listas_desplega!$AI$21:$AJ$46,2,0)</f>
        <v>DC_PBM</v>
      </c>
      <c r="BX106" s="47" t="str">
        <f>+VLOOKUP(E106,Listas_desplega!$J$2:$K$11,2,FALSE)</f>
        <v>Eje_E_2</v>
      </c>
      <c r="BY106" s="21" t="str">
        <f>+VLOOKUP(J106,desplegables!$AK$21:$AL$33,2,FALSE)</f>
        <v>C_2201_0700_20</v>
      </c>
      <c r="BZ106" s="21" t="str">
        <f>+VLOOKUP(D106,Listas_desplega!$AS$18:$AU$60,2,0)</f>
        <v xml:space="preserve">VEPBM-SUB REFERENTES - </v>
      </c>
      <c r="CA106" s="21">
        <f>+VLOOKUP(W106,Listas_desplega!$AT$18:$AV$60,3,0)</f>
        <v>2001</v>
      </c>
      <c r="CB106" s="21" t="str">
        <f>+VLOOKUP(F106,Listas_desplega!$J$15:$L$60,2,0)</f>
        <v>EVALUACION FORMACION INTEGRAL</v>
      </c>
      <c r="CC106" s="21" t="str">
        <f>+VLOOKUP(F106,Listas_desplega!$J$15:$L$60,2,0)&amp;V106</f>
        <v>EVALUACION FORMACION INTEGRALBM</v>
      </c>
      <c r="CD106" s="21" t="e">
        <f>+VLOOKUP(CC106,Listas_desplega!$K$15:$L$60,2,0)</f>
        <v>#N/A</v>
      </c>
      <c r="CE106" s="65" t="str">
        <f>+VLOOKUP(D106,Listas_desplega!$AS$18:$AU$60,2,0)&amp;V106</f>
        <v>VEPBM-SUB REFERENTES - BM</v>
      </c>
      <c r="CF106" s="21">
        <f>+VLOOKUP(D106,Listas_desplega!$AS$18:$AU$60,3,0)</f>
        <v>20</v>
      </c>
    </row>
    <row r="107" spans="2:84" ht="18.75" customHeight="1" x14ac:dyDescent="0.25">
      <c r="B107" s="49" t="s">
        <v>81</v>
      </c>
      <c r="C107" s="162" t="s">
        <v>235</v>
      </c>
      <c r="D107" s="49" t="s">
        <v>235</v>
      </c>
      <c r="E107" s="49" t="s">
        <v>237</v>
      </c>
      <c r="F107" s="166" t="s">
        <v>238</v>
      </c>
      <c r="G107" s="21" t="s">
        <v>187</v>
      </c>
      <c r="H107" s="78" t="str">
        <f>+VLOOKUP(G107,desplegables!$AH$21:$AK$33,2,0)</f>
        <v>TRANSFORMACIÓN  DE LA EDUCACIÓN INICIAL, PREESCOLAR, BÁSICA Y MEDIA CON ENFOQUE INTEGRAL PARA LA REDUCCIÓN DE DESIGUALDADES Y CONSTRUCCIÓN DE LA PAZ  NACIONAL</v>
      </c>
      <c r="I107" s="79">
        <f>+VLOOKUP(G107,desplegables!$AH$21:$AK$33,3,0)</f>
        <v>202300000000245</v>
      </c>
      <c r="J107" s="51" t="str">
        <f>+VLOOKUP(G107,desplegables!$AH$21:$AK$33,4,0)</f>
        <v>C-2201-0700-20</v>
      </c>
      <c r="K107" s="109" t="s">
        <v>239</v>
      </c>
      <c r="L107" s="110" t="str">
        <f>+VLOOKUP(K107,desplegables!$BO$81:$BP$110,2,FALSE)</f>
        <v>20203B</v>
      </c>
      <c r="M107" s="49" t="s">
        <v>189</v>
      </c>
      <c r="N107" s="51" t="e">
        <f>VLOOKUP(M107,desplegables!$BO$20:$BP$51,2,0)</f>
        <v>#N/A</v>
      </c>
      <c r="O107" s="49" t="s">
        <v>245</v>
      </c>
      <c r="P107" s="21" t="s">
        <v>90</v>
      </c>
      <c r="Q107" s="51" t="str">
        <f>+VLOOKUP(P107,desplegables!$B$3:$C$5,2,0)</f>
        <v>02</v>
      </c>
      <c r="R107" s="169" t="e">
        <f t="shared" si="9"/>
        <v>#N/A</v>
      </c>
      <c r="S107"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7" s="244" t="str">
        <f t="shared" si="12"/>
        <v>ADQUIS. DE BYS - SERVICIO DE ASISTENCIA TÉCNICA EN EDUCACIÓN INICIAL, PREESCOLAR, BÁSICA Y MEDIA. - 2. SEGURIDAD HUMANA Y JUSTICIA SOCIAL / B. RESIGNIFICACIÓN DE LA JORNADA ESCOLAR: MÁS QUE TIEMPO</v>
      </c>
      <c r="U107" s="69" t="s">
        <v>127</v>
      </c>
      <c r="V107" s="21"/>
      <c r="W107" s="21" t="str">
        <f t="shared" si="13"/>
        <v xml:space="preserve">VEPBM-DIR DE CALIDAD - </v>
      </c>
      <c r="X107" s="51" t="str">
        <f t="shared" si="14"/>
        <v>1900</v>
      </c>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6">
        <v>19</v>
      </c>
      <c r="BG107" s="69"/>
      <c r="BH107" s="52" t="s">
        <v>92</v>
      </c>
      <c r="BI107" s="90" t="s">
        <v>284</v>
      </c>
      <c r="BK107" s="49" t="s">
        <v>94</v>
      </c>
      <c r="BL107" s="124">
        <v>45301</v>
      </c>
      <c r="BM107" s="66">
        <v>8</v>
      </c>
      <c r="BN107" s="49" t="s">
        <v>95</v>
      </c>
      <c r="BO107" s="49" t="s">
        <v>96</v>
      </c>
      <c r="BP107" s="49" t="s">
        <v>92</v>
      </c>
      <c r="BQ107" s="49" t="s">
        <v>98</v>
      </c>
      <c r="BR107" s="212">
        <v>100896000</v>
      </c>
      <c r="BS107" s="213">
        <v>100896000</v>
      </c>
      <c r="BV107" s="21" t="e">
        <f t="shared" si="10"/>
        <v>#N/A</v>
      </c>
      <c r="BW107" s="21" t="str">
        <f>+VLOOKUP(C107,Listas_desplega!$AI$21:$AJ$46,2,0)</f>
        <v>DC_PBM</v>
      </c>
      <c r="BX107" s="47" t="str">
        <f>+VLOOKUP(E107,Listas_desplega!$J$2:$K$11,2,FALSE)</f>
        <v>Eje_E_2</v>
      </c>
      <c r="BY107" s="21" t="str">
        <f>+VLOOKUP(J107,desplegables!$AK$21:$AL$33,2,FALSE)</f>
        <v>C_2201_0700_20</v>
      </c>
      <c r="BZ107" s="21" t="str">
        <f>+VLOOKUP(D107,Listas_desplega!$AS$18:$AU$60,2,0)</f>
        <v xml:space="preserve">VEPBM-DIR DE CALIDAD - </v>
      </c>
      <c r="CA107" s="21" t="str">
        <f>+VLOOKUP(W107,Listas_desplega!$AT$18:$AV$60,3,0)</f>
        <v>1900</v>
      </c>
      <c r="CB107" s="21" t="str">
        <f>+VLOOKUP(F107,Listas_desplega!$J$15:$L$60,2,0)</f>
        <v>IMPLEMENTACION DE PTA-FI</v>
      </c>
      <c r="CC107" s="21" t="str">
        <f>+VLOOKUP(F107,Listas_desplega!$J$15:$L$60,2,0)&amp;V107</f>
        <v>IMPLEMENTACION DE PTA-FI</v>
      </c>
      <c r="CD107" s="21" t="str">
        <f>+VLOOKUP(CC107,Listas_desplega!$K$15:$L$60,2,0)</f>
        <v>04</v>
      </c>
      <c r="CE107" s="65" t="str">
        <f>+VLOOKUP(D107,Listas_desplega!$AS$18:$AU$60,2,0)&amp;V107</f>
        <v xml:space="preserve">VEPBM-DIR DE CALIDAD - </v>
      </c>
      <c r="CF107" s="21">
        <f>+VLOOKUP(D107,Listas_desplega!$AS$18:$AU$60,3,0)</f>
        <v>19</v>
      </c>
    </row>
    <row r="108" spans="2:84" ht="18.75" customHeight="1" x14ac:dyDescent="0.25">
      <c r="B108" s="49" t="s">
        <v>81</v>
      </c>
      <c r="C108" s="162" t="s">
        <v>235</v>
      </c>
      <c r="D108" s="49" t="s">
        <v>235</v>
      </c>
      <c r="E108" s="49" t="s">
        <v>237</v>
      </c>
      <c r="F108" s="166" t="s">
        <v>238</v>
      </c>
      <c r="G108" s="21" t="s">
        <v>187</v>
      </c>
      <c r="H108" s="78" t="str">
        <f>+VLOOKUP(G108,desplegables!$AH$21:$AK$33,2,0)</f>
        <v>TRANSFORMACIÓN  DE LA EDUCACIÓN INICIAL, PREESCOLAR, BÁSICA Y MEDIA CON ENFOQUE INTEGRAL PARA LA REDUCCIÓN DE DESIGUALDADES Y CONSTRUCCIÓN DE LA PAZ  NACIONAL</v>
      </c>
      <c r="I108" s="79">
        <f>+VLOOKUP(G108,desplegables!$AH$21:$AK$33,3,0)</f>
        <v>202300000000245</v>
      </c>
      <c r="J108" s="51" t="str">
        <f>+VLOOKUP(G108,desplegables!$AH$21:$AK$33,4,0)</f>
        <v>C-2201-0700-20</v>
      </c>
      <c r="K108" s="109" t="s">
        <v>239</v>
      </c>
      <c r="L108" s="110" t="str">
        <f>+VLOOKUP(K108,desplegables!$BO$81:$BP$110,2,FALSE)</f>
        <v>20203B</v>
      </c>
      <c r="M108" s="49" t="s">
        <v>189</v>
      </c>
      <c r="N108" s="51" t="e">
        <f>VLOOKUP(M108,desplegables!$BO$20:$BP$51,2,0)</f>
        <v>#N/A</v>
      </c>
      <c r="O108" s="49" t="s">
        <v>245</v>
      </c>
      <c r="P108" s="21" t="s">
        <v>90</v>
      </c>
      <c r="Q108" s="51" t="str">
        <f>+VLOOKUP(P108,desplegables!$B$3:$C$5,2,0)</f>
        <v>02</v>
      </c>
      <c r="R108" s="169" t="e">
        <f t="shared" si="9"/>
        <v>#N/A</v>
      </c>
      <c r="S108"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8" s="244" t="str">
        <f t="shared" si="12"/>
        <v>ADQUIS. DE BYS - SERVICIO DE ASISTENCIA TÉCNICA EN EDUCACIÓN INICIAL, PREESCOLAR, BÁSICA Y MEDIA. - 2. SEGURIDAD HUMANA Y JUSTICIA SOCIAL / B. RESIGNIFICACIÓN DE LA JORNADA ESCOLAR: MÁS QUE TIEMPO</v>
      </c>
      <c r="U108" s="69" t="s">
        <v>127</v>
      </c>
      <c r="V108" s="21"/>
      <c r="W108" s="21" t="str">
        <f t="shared" si="13"/>
        <v xml:space="preserve">VEPBM-DIR DE CALIDAD - </v>
      </c>
      <c r="X108" s="51" t="str">
        <f t="shared" si="14"/>
        <v>1900</v>
      </c>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6">
        <v>20</v>
      </c>
      <c r="BG108" s="69"/>
      <c r="BH108" s="52" t="s">
        <v>92</v>
      </c>
      <c r="BI108" s="90" t="s">
        <v>285</v>
      </c>
      <c r="BK108" s="49" t="s">
        <v>94</v>
      </c>
      <c r="BL108" s="124">
        <v>45301</v>
      </c>
      <c r="BM108" s="66">
        <v>8</v>
      </c>
      <c r="BN108" s="49" t="s">
        <v>95</v>
      </c>
      <c r="BO108" s="49" t="s">
        <v>96</v>
      </c>
      <c r="BP108" s="49" t="s">
        <v>92</v>
      </c>
      <c r="BQ108" s="49" t="s">
        <v>98</v>
      </c>
      <c r="BR108" s="212">
        <v>95607368</v>
      </c>
      <c r="BS108" s="213">
        <v>95607368</v>
      </c>
      <c r="BV108" s="21" t="e">
        <f t="shared" si="10"/>
        <v>#N/A</v>
      </c>
      <c r="BW108" s="21" t="str">
        <f>+VLOOKUP(C108,Listas_desplega!$AI$21:$AJ$46,2,0)</f>
        <v>DC_PBM</v>
      </c>
      <c r="BX108" s="47" t="str">
        <f>+VLOOKUP(E108,Listas_desplega!$J$2:$K$11,2,FALSE)</f>
        <v>Eje_E_2</v>
      </c>
      <c r="BY108" s="21" t="str">
        <f>+VLOOKUP(J108,desplegables!$AK$21:$AL$33,2,FALSE)</f>
        <v>C_2201_0700_20</v>
      </c>
      <c r="BZ108" s="21" t="str">
        <f>+VLOOKUP(D108,Listas_desplega!$AS$18:$AU$60,2,0)</f>
        <v xml:space="preserve">VEPBM-DIR DE CALIDAD - </v>
      </c>
      <c r="CA108" s="21" t="str">
        <f>+VLOOKUP(W108,Listas_desplega!$AT$18:$AV$60,3,0)</f>
        <v>1900</v>
      </c>
      <c r="CB108" s="21" t="str">
        <f>+VLOOKUP(F108,Listas_desplega!$J$15:$L$60,2,0)</f>
        <v>IMPLEMENTACION DE PTA-FI</v>
      </c>
      <c r="CC108" s="21" t="str">
        <f>+VLOOKUP(F108,Listas_desplega!$J$15:$L$60,2,0)&amp;V108</f>
        <v>IMPLEMENTACION DE PTA-FI</v>
      </c>
      <c r="CD108" s="21" t="str">
        <f>+VLOOKUP(CC108,Listas_desplega!$K$15:$L$60,2,0)</f>
        <v>04</v>
      </c>
      <c r="CE108" s="65" t="str">
        <f>+VLOOKUP(D108,Listas_desplega!$AS$18:$AU$60,2,0)&amp;V108</f>
        <v xml:space="preserve">VEPBM-DIR DE CALIDAD - </v>
      </c>
      <c r="CF108" s="21">
        <f>+VLOOKUP(D108,Listas_desplega!$AS$18:$AU$60,3,0)</f>
        <v>19</v>
      </c>
    </row>
    <row r="109" spans="2:84" ht="18.75" customHeight="1" x14ac:dyDescent="0.25">
      <c r="B109" s="49" t="s">
        <v>81</v>
      </c>
      <c r="C109" s="162" t="s">
        <v>235</v>
      </c>
      <c r="D109" s="49" t="s">
        <v>235</v>
      </c>
      <c r="E109" s="49" t="s">
        <v>237</v>
      </c>
      <c r="F109" s="166" t="s">
        <v>238</v>
      </c>
      <c r="G109" s="21" t="s">
        <v>187</v>
      </c>
      <c r="H109" s="78" t="str">
        <f>+VLOOKUP(G109,desplegables!$AH$21:$AK$33,2,0)</f>
        <v>TRANSFORMACIÓN  DE LA EDUCACIÓN INICIAL, PREESCOLAR, BÁSICA Y MEDIA CON ENFOQUE INTEGRAL PARA LA REDUCCIÓN DE DESIGUALDADES Y CONSTRUCCIÓN DE LA PAZ  NACIONAL</v>
      </c>
      <c r="I109" s="79">
        <f>+VLOOKUP(G109,desplegables!$AH$21:$AK$33,3,0)</f>
        <v>202300000000245</v>
      </c>
      <c r="J109" s="51" t="str">
        <f>+VLOOKUP(G109,desplegables!$AH$21:$AK$33,4,0)</f>
        <v>C-2201-0700-20</v>
      </c>
      <c r="K109" s="109" t="s">
        <v>239</v>
      </c>
      <c r="L109" s="110" t="str">
        <f>+VLOOKUP(K109,desplegables!$BO$81:$BP$110,2,FALSE)</f>
        <v>20203B</v>
      </c>
      <c r="M109" s="49" t="s">
        <v>189</v>
      </c>
      <c r="N109" s="51" t="e">
        <f>VLOOKUP(M109,desplegables!$BO$20:$BP$51,2,0)</f>
        <v>#N/A</v>
      </c>
      <c r="O109" s="49" t="s">
        <v>245</v>
      </c>
      <c r="P109" s="21" t="s">
        <v>90</v>
      </c>
      <c r="Q109" s="51" t="str">
        <f>+VLOOKUP(P109,desplegables!$B$3:$C$5,2,0)</f>
        <v>02</v>
      </c>
      <c r="R109" s="169" t="e">
        <f t="shared" si="9"/>
        <v>#N/A</v>
      </c>
      <c r="S109"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09" s="244" t="str">
        <f t="shared" si="12"/>
        <v>ADQUIS. DE BYS - SERVICIO DE ASISTENCIA TÉCNICA EN EDUCACIÓN INICIAL, PREESCOLAR, BÁSICA Y MEDIA. - 2. SEGURIDAD HUMANA Y JUSTICIA SOCIAL / B. RESIGNIFICACIÓN DE LA JORNADA ESCOLAR: MÁS QUE TIEMPO</v>
      </c>
      <c r="U109" s="69" t="s">
        <v>127</v>
      </c>
      <c r="V109" s="21"/>
      <c r="W109" s="21" t="str">
        <f t="shared" si="13"/>
        <v xml:space="preserve">VEPBM-DIR DE CALIDAD - </v>
      </c>
      <c r="X109" s="51" t="str">
        <f t="shared" si="14"/>
        <v>1900</v>
      </c>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6">
        <v>21</v>
      </c>
      <c r="BG109" s="69"/>
      <c r="BH109" s="52" t="s">
        <v>92</v>
      </c>
      <c r="BI109" s="90" t="s">
        <v>286</v>
      </c>
      <c r="BK109" s="49" t="s">
        <v>94</v>
      </c>
      <c r="BL109" s="124">
        <v>45301</v>
      </c>
      <c r="BM109" s="66">
        <v>8</v>
      </c>
      <c r="BN109" s="49" t="s">
        <v>95</v>
      </c>
      <c r="BO109" s="49" t="s">
        <v>96</v>
      </c>
      <c r="BP109" s="49" t="s">
        <v>92</v>
      </c>
      <c r="BQ109" s="49" t="s">
        <v>98</v>
      </c>
      <c r="BR109" s="212">
        <v>84080000</v>
      </c>
      <c r="BS109" s="213">
        <v>84080000</v>
      </c>
      <c r="BV109" s="21" t="e">
        <f t="shared" si="10"/>
        <v>#N/A</v>
      </c>
      <c r="BW109" s="21" t="str">
        <f>+VLOOKUP(C109,Listas_desplega!$AI$21:$AJ$46,2,0)</f>
        <v>DC_PBM</v>
      </c>
      <c r="BX109" s="47" t="str">
        <f>+VLOOKUP(E109,Listas_desplega!$J$2:$K$11,2,FALSE)</f>
        <v>Eje_E_2</v>
      </c>
      <c r="BY109" s="21" t="str">
        <f>+VLOOKUP(J109,desplegables!$AK$21:$AL$33,2,FALSE)</f>
        <v>C_2201_0700_20</v>
      </c>
      <c r="BZ109" s="21" t="str">
        <f>+VLOOKUP(D109,Listas_desplega!$AS$18:$AU$60,2,0)</f>
        <v xml:space="preserve">VEPBM-DIR DE CALIDAD - </v>
      </c>
      <c r="CA109" s="21" t="str">
        <f>+VLOOKUP(W109,Listas_desplega!$AT$18:$AV$60,3,0)</f>
        <v>1900</v>
      </c>
      <c r="CB109" s="21" t="str">
        <f>+VLOOKUP(F109,Listas_desplega!$J$15:$L$60,2,0)</f>
        <v>IMPLEMENTACION DE PTA-FI</v>
      </c>
      <c r="CC109" s="21" t="str">
        <f>+VLOOKUP(F109,Listas_desplega!$J$15:$L$60,2,0)&amp;V109</f>
        <v>IMPLEMENTACION DE PTA-FI</v>
      </c>
      <c r="CD109" s="21" t="str">
        <f>+VLOOKUP(CC109,Listas_desplega!$K$15:$L$60,2,0)</f>
        <v>04</v>
      </c>
      <c r="CE109" s="65" t="str">
        <f>+VLOOKUP(D109,Listas_desplega!$AS$18:$AU$60,2,0)&amp;V109</f>
        <v xml:space="preserve">VEPBM-DIR DE CALIDAD - </v>
      </c>
      <c r="CF109" s="21">
        <f>+VLOOKUP(D109,Listas_desplega!$AS$18:$AU$60,3,0)</f>
        <v>19</v>
      </c>
    </row>
    <row r="110" spans="2:84" ht="18.75" customHeight="1" x14ac:dyDescent="0.25">
      <c r="B110" s="49" t="s">
        <v>81</v>
      </c>
      <c r="C110" s="162" t="s">
        <v>235</v>
      </c>
      <c r="D110" s="49" t="s">
        <v>235</v>
      </c>
      <c r="E110" s="49" t="s">
        <v>237</v>
      </c>
      <c r="F110" s="166" t="s">
        <v>238</v>
      </c>
      <c r="G110" s="21" t="s">
        <v>187</v>
      </c>
      <c r="H110" s="78" t="str">
        <f>+VLOOKUP(G110,desplegables!$AH$21:$AK$33,2,0)</f>
        <v>TRANSFORMACIÓN  DE LA EDUCACIÓN INICIAL, PREESCOLAR, BÁSICA Y MEDIA CON ENFOQUE INTEGRAL PARA LA REDUCCIÓN DE DESIGUALDADES Y CONSTRUCCIÓN DE LA PAZ  NACIONAL</v>
      </c>
      <c r="I110" s="79">
        <f>+VLOOKUP(G110,desplegables!$AH$21:$AK$33,3,0)</f>
        <v>202300000000245</v>
      </c>
      <c r="J110" s="51" t="str">
        <f>+VLOOKUP(G110,desplegables!$AH$21:$AK$33,4,0)</f>
        <v>C-2201-0700-20</v>
      </c>
      <c r="K110" s="109" t="s">
        <v>239</v>
      </c>
      <c r="L110" s="110" t="str">
        <f>+VLOOKUP(K110,desplegables!$BO$81:$BP$110,2,FALSE)</f>
        <v>20203B</v>
      </c>
      <c r="M110" s="49" t="s">
        <v>189</v>
      </c>
      <c r="N110" s="51" t="e">
        <f>VLOOKUP(M110,desplegables!$BO$20:$BP$51,2,0)</f>
        <v>#N/A</v>
      </c>
      <c r="O110" s="49" t="s">
        <v>245</v>
      </c>
      <c r="P110" s="21" t="s">
        <v>90</v>
      </c>
      <c r="Q110" s="51" t="str">
        <f>+VLOOKUP(P110,desplegables!$B$3:$C$5,2,0)</f>
        <v>02</v>
      </c>
      <c r="R110" s="169" t="e">
        <f t="shared" si="9"/>
        <v>#N/A</v>
      </c>
      <c r="S110"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0" s="244" t="str">
        <f t="shared" si="12"/>
        <v>ADQUIS. DE BYS - SERVICIO DE ASISTENCIA TÉCNICA EN EDUCACIÓN INICIAL, PREESCOLAR, BÁSICA Y MEDIA. - 2. SEGURIDAD HUMANA Y JUSTICIA SOCIAL / B. RESIGNIFICACIÓN DE LA JORNADA ESCOLAR: MÁS QUE TIEMPO</v>
      </c>
      <c r="U110" s="69" t="s">
        <v>127</v>
      </c>
      <c r="V110" s="21"/>
      <c r="W110" s="21" t="str">
        <f t="shared" si="13"/>
        <v xml:space="preserve">VEPBM-DIR DE CALIDAD - </v>
      </c>
      <c r="X110" s="51" t="str">
        <f t="shared" si="14"/>
        <v>1900</v>
      </c>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6">
        <v>22</v>
      </c>
      <c r="BG110" s="69"/>
      <c r="BH110" s="52" t="s">
        <v>92</v>
      </c>
      <c r="BI110" s="90" t="s">
        <v>287</v>
      </c>
      <c r="BK110" s="49" t="s">
        <v>94</v>
      </c>
      <c r="BL110" s="124">
        <v>45301</v>
      </c>
      <c r="BM110" s="66">
        <v>8</v>
      </c>
      <c r="BN110" s="49" t="s">
        <v>95</v>
      </c>
      <c r="BO110" s="49" t="s">
        <v>96</v>
      </c>
      <c r="BP110" s="49" t="s">
        <v>92</v>
      </c>
      <c r="BQ110" s="49" t="s">
        <v>98</v>
      </c>
      <c r="BR110" s="212">
        <v>84080000</v>
      </c>
      <c r="BS110" s="213">
        <v>84080000</v>
      </c>
      <c r="BV110" s="21" t="e">
        <f t="shared" si="10"/>
        <v>#N/A</v>
      </c>
      <c r="BW110" s="21" t="str">
        <f>+VLOOKUP(C110,Listas_desplega!$AI$21:$AJ$46,2,0)</f>
        <v>DC_PBM</v>
      </c>
      <c r="BX110" s="47" t="str">
        <f>+VLOOKUP(E110,Listas_desplega!$J$2:$K$11,2,FALSE)</f>
        <v>Eje_E_2</v>
      </c>
      <c r="BY110" s="21" t="str">
        <f>+VLOOKUP(J110,desplegables!$AK$21:$AL$33,2,FALSE)</f>
        <v>C_2201_0700_20</v>
      </c>
      <c r="BZ110" s="21" t="str">
        <f>+VLOOKUP(D110,Listas_desplega!$AS$18:$AU$60,2,0)</f>
        <v xml:space="preserve">VEPBM-DIR DE CALIDAD - </v>
      </c>
      <c r="CA110" s="21" t="str">
        <f>+VLOOKUP(W110,Listas_desplega!$AT$18:$AV$60,3,0)</f>
        <v>1900</v>
      </c>
      <c r="CB110" s="21" t="str">
        <f>+VLOOKUP(F110,Listas_desplega!$J$15:$L$60,2,0)</f>
        <v>IMPLEMENTACION DE PTA-FI</v>
      </c>
      <c r="CC110" s="21" t="str">
        <f>+VLOOKUP(F110,Listas_desplega!$J$15:$L$60,2,0)&amp;V110</f>
        <v>IMPLEMENTACION DE PTA-FI</v>
      </c>
      <c r="CD110" s="21" t="str">
        <f>+VLOOKUP(CC110,Listas_desplega!$K$15:$L$60,2,0)</f>
        <v>04</v>
      </c>
      <c r="CE110" s="65" t="str">
        <f>+VLOOKUP(D110,Listas_desplega!$AS$18:$AU$60,2,0)&amp;V110</f>
        <v xml:space="preserve">VEPBM-DIR DE CALIDAD - </v>
      </c>
      <c r="CF110" s="21">
        <f>+VLOOKUP(D110,Listas_desplega!$AS$18:$AU$60,3,0)</f>
        <v>19</v>
      </c>
    </row>
    <row r="111" spans="2:84" ht="18.75" customHeight="1" x14ac:dyDescent="0.25">
      <c r="B111" s="49" t="s">
        <v>81</v>
      </c>
      <c r="C111" s="162" t="s">
        <v>235</v>
      </c>
      <c r="D111" s="49" t="s">
        <v>235</v>
      </c>
      <c r="E111" s="49" t="s">
        <v>237</v>
      </c>
      <c r="F111" s="166" t="s">
        <v>238</v>
      </c>
      <c r="G111" s="21" t="s">
        <v>187</v>
      </c>
      <c r="H111" s="78" t="str">
        <f>+VLOOKUP(G111,desplegables!$AH$21:$AK$33,2,0)</f>
        <v>TRANSFORMACIÓN  DE LA EDUCACIÓN INICIAL, PREESCOLAR, BÁSICA Y MEDIA CON ENFOQUE INTEGRAL PARA LA REDUCCIÓN DE DESIGUALDADES Y CONSTRUCCIÓN DE LA PAZ  NACIONAL</v>
      </c>
      <c r="I111" s="79">
        <f>+VLOOKUP(G111,desplegables!$AH$21:$AK$33,3,0)</f>
        <v>202300000000245</v>
      </c>
      <c r="J111" s="51" t="str">
        <f>+VLOOKUP(G111,desplegables!$AH$21:$AK$33,4,0)</f>
        <v>C-2201-0700-20</v>
      </c>
      <c r="K111" s="109" t="s">
        <v>239</v>
      </c>
      <c r="L111" s="110" t="str">
        <f>+VLOOKUP(K111,desplegables!$BO$81:$BP$110,2,FALSE)</f>
        <v>20203B</v>
      </c>
      <c r="M111" s="49" t="s">
        <v>189</v>
      </c>
      <c r="N111" s="51" t="e">
        <f>VLOOKUP(M111,desplegables!$BO$20:$BP$51,2,0)</f>
        <v>#N/A</v>
      </c>
      <c r="O111" s="49" t="s">
        <v>245</v>
      </c>
      <c r="P111" s="21" t="s">
        <v>90</v>
      </c>
      <c r="Q111" s="51" t="str">
        <f>+VLOOKUP(P111,desplegables!$B$3:$C$5,2,0)</f>
        <v>02</v>
      </c>
      <c r="R111" s="169" t="e">
        <f t="shared" si="9"/>
        <v>#N/A</v>
      </c>
      <c r="S111"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1" s="244" t="str">
        <f t="shared" si="12"/>
        <v>ADQUIS. DE BYS - SERVICIO DE ASISTENCIA TÉCNICA EN EDUCACIÓN INICIAL, PREESCOLAR, BÁSICA Y MEDIA. - 2. SEGURIDAD HUMANA Y JUSTICIA SOCIAL / B. RESIGNIFICACIÓN DE LA JORNADA ESCOLAR: MÁS QUE TIEMPO</v>
      </c>
      <c r="U111" s="69" t="s">
        <v>127</v>
      </c>
      <c r="V111" s="21"/>
      <c r="W111" s="21" t="str">
        <f t="shared" si="13"/>
        <v xml:space="preserve">VEPBM-DIR DE CALIDAD - </v>
      </c>
      <c r="X111" s="51" t="str">
        <f t="shared" si="14"/>
        <v>1900</v>
      </c>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6">
        <v>23</v>
      </c>
      <c r="BG111" s="69"/>
      <c r="BH111" s="52" t="s">
        <v>92</v>
      </c>
      <c r="BI111" s="90" t="s">
        <v>288</v>
      </c>
      <c r="BK111" s="49" t="s">
        <v>94</v>
      </c>
      <c r="BL111" s="124">
        <v>45301</v>
      </c>
      <c r="BM111" s="66">
        <v>8</v>
      </c>
      <c r="BN111" s="49" t="s">
        <v>95</v>
      </c>
      <c r="BO111" s="49" t="s">
        <v>96</v>
      </c>
      <c r="BP111" s="49" t="s">
        <v>92</v>
      </c>
      <c r="BQ111" s="49" t="s">
        <v>98</v>
      </c>
      <c r="BR111" s="212">
        <v>85742051.400000006</v>
      </c>
      <c r="BS111" s="213">
        <v>85742051</v>
      </c>
      <c r="BV111" s="21" t="e">
        <f t="shared" si="10"/>
        <v>#N/A</v>
      </c>
      <c r="BW111" s="21" t="str">
        <f>+VLOOKUP(C111,Listas_desplega!$AI$21:$AJ$46,2,0)</f>
        <v>DC_PBM</v>
      </c>
      <c r="BX111" s="47" t="str">
        <f>+VLOOKUP(E111,Listas_desplega!$J$2:$K$11,2,FALSE)</f>
        <v>Eje_E_2</v>
      </c>
      <c r="BY111" s="21" t="str">
        <f>+VLOOKUP(J111,desplegables!$AK$21:$AL$33,2,FALSE)</f>
        <v>C_2201_0700_20</v>
      </c>
      <c r="BZ111" s="21" t="str">
        <f>+VLOOKUP(D111,Listas_desplega!$AS$18:$AU$60,2,0)</f>
        <v xml:space="preserve">VEPBM-DIR DE CALIDAD - </v>
      </c>
      <c r="CA111" s="21" t="str">
        <f>+VLOOKUP(W111,Listas_desplega!$AT$18:$AV$60,3,0)</f>
        <v>1900</v>
      </c>
      <c r="CB111" s="21" t="str">
        <f>+VLOOKUP(F111,Listas_desplega!$J$15:$L$60,2,0)</f>
        <v>IMPLEMENTACION DE PTA-FI</v>
      </c>
      <c r="CC111" s="21" t="str">
        <f>+VLOOKUP(F111,Listas_desplega!$J$15:$L$60,2,0)&amp;V111</f>
        <v>IMPLEMENTACION DE PTA-FI</v>
      </c>
      <c r="CD111" s="21" t="str">
        <f>+VLOOKUP(CC111,Listas_desplega!$K$15:$L$60,2,0)</f>
        <v>04</v>
      </c>
      <c r="CE111" s="65" t="str">
        <f>+VLOOKUP(D111,Listas_desplega!$AS$18:$AU$60,2,0)&amp;V111</f>
        <v xml:space="preserve">VEPBM-DIR DE CALIDAD - </v>
      </c>
      <c r="CF111" s="21">
        <f>+VLOOKUP(D111,Listas_desplega!$AS$18:$AU$60,3,0)</f>
        <v>19</v>
      </c>
    </row>
    <row r="112" spans="2:84" ht="18.75" customHeight="1" x14ac:dyDescent="0.25">
      <c r="B112" s="49" t="s">
        <v>81</v>
      </c>
      <c r="C112" s="162" t="s">
        <v>235</v>
      </c>
      <c r="D112" s="49" t="s">
        <v>235</v>
      </c>
      <c r="E112" s="49" t="s">
        <v>237</v>
      </c>
      <c r="F112" s="166" t="s">
        <v>238</v>
      </c>
      <c r="G112" s="21" t="s">
        <v>187</v>
      </c>
      <c r="H112" s="78" t="str">
        <f>+VLOOKUP(G112,desplegables!$AH$21:$AK$33,2,0)</f>
        <v>TRANSFORMACIÓN  DE LA EDUCACIÓN INICIAL, PREESCOLAR, BÁSICA Y MEDIA CON ENFOQUE INTEGRAL PARA LA REDUCCIÓN DE DESIGUALDADES Y CONSTRUCCIÓN DE LA PAZ  NACIONAL</v>
      </c>
      <c r="I112" s="79">
        <f>+VLOOKUP(G112,desplegables!$AH$21:$AK$33,3,0)</f>
        <v>202300000000245</v>
      </c>
      <c r="J112" s="51" t="str">
        <f>+VLOOKUP(G112,desplegables!$AH$21:$AK$33,4,0)</f>
        <v>C-2201-0700-20</v>
      </c>
      <c r="K112" s="109" t="s">
        <v>239</v>
      </c>
      <c r="L112" s="110" t="str">
        <f>+VLOOKUP(K112,desplegables!$BO$81:$BP$110,2,FALSE)</f>
        <v>20203B</v>
      </c>
      <c r="M112" s="49" t="s">
        <v>189</v>
      </c>
      <c r="N112" s="51" t="e">
        <f>VLOOKUP(M112,desplegables!$BO$20:$BP$51,2,0)</f>
        <v>#N/A</v>
      </c>
      <c r="O112" s="49" t="s">
        <v>245</v>
      </c>
      <c r="P112" s="21" t="s">
        <v>90</v>
      </c>
      <c r="Q112" s="51" t="str">
        <f>+VLOOKUP(P112,desplegables!$B$3:$C$5,2,0)</f>
        <v>02</v>
      </c>
      <c r="R112" s="169" t="e">
        <f t="shared" si="9"/>
        <v>#N/A</v>
      </c>
      <c r="S112"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2" s="244" t="str">
        <f t="shared" si="12"/>
        <v>ADQUIS. DE BYS - SERVICIO DE ASISTENCIA TÉCNICA EN EDUCACIÓN INICIAL, PREESCOLAR, BÁSICA Y MEDIA. - 2. SEGURIDAD HUMANA Y JUSTICIA SOCIAL / B. RESIGNIFICACIÓN DE LA JORNADA ESCOLAR: MÁS QUE TIEMPO</v>
      </c>
      <c r="U112" s="69" t="s">
        <v>127</v>
      </c>
      <c r="V112" s="21"/>
      <c r="W112" s="21" t="str">
        <f t="shared" si="13"/>
        <v xml:space="preserve">VEPBM-DIR DE CALIDAD - </v>
      </c>
      <c r="X112" s="51" t="str">
        <f t="shared" si="14"/>
        <v>1900</v>
      </c>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6">
        <v>24</v>
      </c>
      <c r="BG112" s="69"/>
      <c r="BH112" s="52" t="s">
        <v>92</v>
      </c>
      <c r="BI112" s="90" t="s">
        <v>289</v>
      </c>
      <c r="BK112" s="49" t="s">
        <v>94</v>
      </c>
      <c r="BL112" s="124">
        <v>45301</v>
      </c>
      <c r="BM112" s="66">
        <v>8</v>
      </c>
      <c r="BN112" s="49" t="s">
        <v>95</v>
      </c>
      <c r="BO112" s="49" t="s">
        <v>96</v>
      </c>
      <c r="BP112" s="49" t="s">
        <v>92</v>
      </c>
      <c r="BQ112" s="49" t="s">
        <v>98</v>
      </c>
      <c r="BR112" s="212">
        <v>66688270.608000003</v>
      </c>
      <c r="BS112" s="213">
        <v>66688270</v>
      </c>
      <c r="BV112" s="21" t="e">
        <f t="shared" si="10"/>
        <v>#N/A</v>
      </c>
      <c r="BW112" s="21" t="str">
        <f>+VLOOKUP(C112,Listas_desplega!$AI$21:$AJ$46,2,0)</f>
        <v>DC_PBM</v>
      </c>
      <c r="BX112" s="47" t="str">
        <f>+VLOOKUP(E112,Listas_desplega!$J$2:$K$11,2,FALSE)</f>
        <v>Eje_E_2</v>
      </c>
      <c r="BY112" s="21" t="str">
        <f>+VLOOKUP(J112,desplegables!$AK$21:$AL$33,2,FALSE)</f>
        <v>C_2201_0700_20</v>
      </c>
      <c r="BZ112" s="21" t="str">
        <f>+VLOOKUP(D112,Listas_desplega!$AS$18:$AU$60,2,0)</f>
        <v xml:space="preserve">VEPBM-DIR DE CALIDAD - </v>
      </c>
      <c r="CA112" s="21" t="str">
        <f>+VLOOKUP(W112,Listas_desplega!$AT$18:$AV$60,3,0)</f>
        <v>1900</v>
      </c>
      <c r="CB112" s="21" t="str">
        <f>+VLOOKUP(F112,Listas_desplega!$J$15:$L$60,2,0)</f>
        <v>IMPLEMENTACION DE PTA-FI</v>
      </c>
      <c r="CC112" s="21" t="str">
        <f>+VLOOKUP(F112,Listas_desplega!$J$15:$L$60,2,0)&amp;V112</f>
        <v>IMPLEMENTACION DE PTA-FI</v>
      </c>
      <c r="CD112" s="21" t="str">
        <f>+VLOOKUP(CC112,Listas_desplega!$K$15:$L$60,2,0)</f>
        <v>04</v>
      </c>
      <c r="CE112" s="65" t="str">
        <f>+VLOOKUP(D112,Listas_desplega!$AS$18:$AU$60,2,0)&amp;V112</f>
        <v xml:space="preserve">VEPBM-DIR DE CALIDAD - </v>
      </c>
      <c r="CF112" s="21">
        <f>+VLOOKUP(D112,Listas_desplega!$AS$18:$AU$60,3,0)</f>
        <v>19</v>
      </c>
    </row>
    <row r="113" spans="2:84" ht="18.75" customHeight="1" x14ac:dyDescent="0.25">
      <c r="B113" s="49" t="s">
        <v>81</v>
      </c>
      <c r="C113" s="162" t="s">
        <v>235</v>
      </c>
      <c r="D113" s="49" t="s">
        <v>235</v>
      </c>
      <c r="E113" s="49" t="s">
        <v>237</v>
      </c>
      <c r="F113" s="166" t="s">
        <v>238</v>
      </c>
      <c r="G113" s="21" t="s">
        <v>187</v>
      </c>
      <c r="H113" s="78" t="str">
        <f>+VLOOKUP(G113,desplegables!$AH$21:$AK$33,2,0)</f>
        <v>TRANSFORMACIÓN  DE LA EDUCACIÓN INICIAL, PREESCOLAR, BÁSICA Y MEDIA CON ENFOQUE INTEGRAL PARA LA REDUCCIÓN DE DESIGUALDADES Y CONSTRUCCIÓN DE LA PAZ  NACIONAL</v>
      </c>
      <c r="I113" s="79">
        <f>+VLOOKUP(G113,desplegables!$AH$21:$AK$33,3,0)</f>
        <v>202300000000245</v>
      </c>
      <c r="J113" s="51" t="str">
        <f>+VLOOKUP(G113,desplegables!$AH$21:$AK$33,4,0)</f>
        <v>C-2201-0700-20</v>
      </c>
      <c r="K113" s="109" t="s">
        <v>239</v>
      </c>
      <c r="L113" s="110" t="str">
        <f>+VLOOKUP(K113,desplegables!$BO$81:$BP$110,2,FALSE)</f>
        <v>20203B</v>
      </c>
      <c r="M113" s="49" t="s">
        <v>189</v>
      </c>
      <c r="N113" s="51" t="e">
        <f>VLOOKUP(M113,desplegables!$BO$20:$BP$51,2,0)</f>
        <v>#N/A</v>
      </c>
      <c r="O113" s="49" t="s">
        <v>245</v>
      </c>
      <c r="P113" s="21" t="s">
        <v>90</v>
      </c>
      <c r="Q113" s="51" t="str">
        <f>+VLOOKUP(P113,desplegables!$B$3:$C$5,2,0)</f>
        <v>02</v>
      </c>
      <c r="R113" s="169" t="e">
        <f t="shared" si="9"/>
        <v>#N/A</v>
      </c>
      <c r="S113"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3" s="244" t="str">
        <f t="shared" si="12"/>
        <v>ADQUIS. DE BYS - SERVICIO DE ASISTENCIA TÉCNICA EN EDUCACIÓN INICIAL, PREESCOLAR, BÁSICA Y MEDIA. - 2. SEGURIDAD HUMANA Y JUSTICIA SOCIAL / B. RESIGNIFICACIÓN DE LA JORNADA ESCOLAR: MÁS QUE TIEMPO</v>
      </c>
      <c r="U113" s="69" t="s">
        <v>127</v>
      </c>
      <c r="V113" s="21"/>
      <c r="W113" s="21" t="str">
        <f t="shared" si="13"/>
        <v xml:space="preserve">VEPBM-DIR DE CALIDAD - </v>
      </c>
      <c r="X113" s="51" t="str">
        <f t="shared" si="14"/>
        <v>1900</v>
      </c>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6">
        <v>25</v>
      </c>
      <c r="BG113" s="69"/>
      <c r="BH113" s="52" t="s">
        <v>92</v>
      </c>
      <c r="BI113" s="90" t="s">
        <v>290</v>
      </c>
      <c r="BK113" s="49" t="s">
        <v>94</v>
      </c>
      <c r="BL113" s="124">
        <v>45301</v>
      </c>
      <c r="BM113" s="66">
        <v>8</v>
      </c>
      <c r="BN113" s="49" t="s">
        <v>95</v>
      </c>
      <c r="BO113" s="49" t="s">
        <v>96</v>
      </c>
      <c r="BP113" s="49" t="s">
        <v>92</v>
      </c>
      <c r="BQ113" s="49" t="s">
        <v>98</v>
      </c>
      <c r="BR113" s="212">
        <v>85742051.400000006</v>
      </c>
      <c r="BS113" s="213">
        <v>85742051</v>
      </c>
      <c r="BV113" s="21" t="e">
        <f t="shared" si="10"/>
        <v>#N/A</v>
      </c>
      <c r="BW113" s="21" t="str">
        <f>+VLOOKUP(C113,Listas_desplega!$AI$21:$AJ$46,2,0)</f>
        <v>DC_PBM</v>
      </c>
      <c r="BX113" s="47" t="str">
        <f>+VLOOKUP(E113,Listas_desplega!$J$2:$K$11,2,FALSE)</f>
        <v>Eje_E_2</v>
      </c>
      <c r="BY113" s="21" t="str">
        <f>+VLOOKUP(J113,desplegables!$AK$21:$AL$33,2,FALSE)</f>
        <v>C_2201_0700_20</v>
      </c>
      <c r="BZ113" s="21" t="str">
        <f>+VLOOKUP(D113,Listas_desplega!$AS$18:$AU$60,2,0)</f>
        <v xml:space="preserve">VEPBM-DIR DE CALIDAD - </v>
      </c>
      <c r="CA113" s="21" t="str">
        <f>+VLOOKUP(W113,Listas_desplega!$AT$18:$AV$60,3,0)</f>
        <v>1900</v>
      </c>
      <c r="CB113" s="21" t="str">
        <f>+VLOOKUP(F113,Listas_desplega!$J$15:$L$60,2,0)</f>
        <v>IMPLEMENTACION DE PTA-FI</v>
      </c>
      <c r="CC113" s="21" t="str">
        <f>+VLOOKUP(F113,Listas_desplega!$J$15:$L$60,2,0)&amp;V113</f>
        <v>IMPLEMENTACION DE PTA-FI</v>
      </c>
      <c r="CD113" s="21" t="str">
        <f>+VLOOKUP(CC113,Listas_desplega!$K$15:$L$60,2,0)</f>
        <v>04</v>
      </c>
      <c r="CE113" s="65" t="str">
        <f>+VLOOKUP(D113,Listas_desplega!$AS$18:$AU$60,2,0)&amp;V113</f>
        <v xml:space="preserve">VEPBM-DIR DE CALIDAD - </v>
      </c>
      <c r="CF113" s="21">
        <f>+VLOOKUP(D113,Listas_desplega!$AS$18:$AU$60,3,0)</f>
        <v>19</v>
      </c>
    </row>
    <row r="114" spans="2:84" ht="18.75" customHeight="1" x14ac:dyDescent="0.25">
      <c r="B114" s="49" t="s">
        <v>81</v>
      </c>
      <c r="C114" s="162" t="s">
        <v>235</v>
      </c>
      <c r="D114" s="49" t="s">
        <v>235</v>
      </c>
      <c r="E114" s="49" t="s">
        <v>237</v>
      </c>
      <c r="F114" s="166" t="s">
        <v>238</v>
      </c>
      <c r="G114" s="21" t="s">
        <v>187</v>
      </c>
      <c r="H114" s="78" t="str">
        <f>+VLOOKUP(G114,desplegables!$AH$21:$AK$33,2,0)</f>
        <v>TRANSFORMACIÓN  DE LA EDUCACIÓN INICIAL, PREESCOLAR, BÁSICA Y MEDIA CON ENFOQUE INTEGRAL PARA LA REDUCCIÓN DE DESIGUALDADES Y CONSTRUCCIÓN DE LA PAZ  NACIONAL</v>
      </c>
      <c r="I114" s="79">
        <f>+VLOOKUP(G114,desplegables!$AH$21:$AK$33,3,0)</f>
        <v>202300000000245</v>
      </c>
      <c r="J114" s="51" t="str">
        <f>+VLOOKUP(G114,desplegables!$AH$21:$AK$33,4,0)</f>
        <v>C-2201-0700-20</v>
      </c>
      <c r="K114" s="109" t="s">
        <v>239</v>
      </c>
      <c r="L114" s="110" t="str">
        <f>+VLOOKUP(K114,desplegables!$BO$81:$BP$110,2,FALSE)</f>
        <v>20203B</v>
      </c>
      <c r="M114" s="49" t="s">
        <v>189</v>
      </c>
      <c r="N114" s="51" t="e">
        <f>VLOOKUP(M114,desplegables!$BO$20:$BP$51,2,0)</f>
        <v>#N/A</v>
      </c>
      <c r="O114" s="49" t="s">
        <v>245</v>
      </c>
      <c r="P114" s="21" t="s">
        <v>90</v>
      </c>
      <c r="Q114" s="51" t="str">
        <f>+VLOOKUP(P114,desplegables!$B$3:$C$5,2,0)</f>
        <v>02</v>
      </c>
      <c r="R114" s="169" t="e">
        <f t="shared" si="9"/>
        <v>#N/A</v>
      </c>
      <c r="S114"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4" s="244" t="str">
        <f t="shared" si="12"/>
        <v>ADQUIS. DE BYS - SERVICIO DE ASISTENCIA TÉCNICA EN EDUCACIÓN INICIAL, PREESCOLAR, BÁSICA Y MEDIA. - 2. SEGURIDAD HUMANA Y JUSTICIA SOCIAL / B. RESIGNIFICACIÓN DE LA JORNADA ESCOLAR: MÁS QUE TIEMPO</v>
      </c>
      <c r="U114" s="69" t="s">
        <v>127</v>
      </c>
      <c r="V114" s="21"/>
      <c r="W114" s="21" t="str">
        <f t="shared" si="13"/>
        <v xml:space="preserve">VEPBM-DIR DE CALIDAD - </v>
      </c>
      <c r="X114" s="51" t="str">
        <f t="shared" si="14"/>
        <v>1900</v>
      </c>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6">
        <v>26</v>
      </c>
      <c r="BG114" s="69"/>
      <c r="BH114" s="52" t="s">
        <v>92</v>
      </c>
      <c r="BI114" s="90" t="s">
        <v>291</v>
      </c>
      <c r="BK114" s="49" t="s">
        <v>94</v>
      </c>
      <c r="BL114" s="124">
        <v>45301</v>
      </c>
      <c r="BM114" s="66">
        <v>8</v>
      </c>
      <c r="BN114" s="49" t="s">
        <v>95</v>
      </c>
      <c r="BO114" s="49" t="s">
        <v>96</v>
      </c>
      <c r="BP114" s="49" t="s">
        <v>92</v>
      </c>
      <c r="BQ114" s="49" t="s">
        <v>98</v>
      </c>
      <c r="BR114" s="212">
        <v>84080000</v>
      </c>
      <c r="BS114" s="213">
        <v>84080000</v>
      </c>
      <c r="BV114" s="21" t="e">
        <f t="shared" si="10"/>
        <v>#N/A</v>
      </c>
      <c r="BW114" s="21" t="str">
        <f>+VLOOKUP(C114,Listas_desplega!$AI$21:$AJ$46,2,0)</f>
        <v>DC_PBM</v>
      </c>
      <c r="BX114" s="47" t="str">
        <f>+VLOOKUP(E114,Listas_desplega!$J$2:$K$11,2,FALSE)</f>
        <v>Eje_E_2</v>
      </c>
      <c r="BY114" s="21" t="str">
        <f>+VLOOKUP(J114,desplegables!$AK$21:$AL$33,2,FALSE)</f>
        <v>C_2201_0700_20</v>
      </c>
      <c r="BZ114" s="21" t="str">
        <f>+VLOOKUP(D114,Listas_desplega!$AS$18:$AU$60,2,0)</f>
        <v xml:space="preserve">VEPBM-DIR DE CALIDAD - </v>
      </c>
      <c r="CA114" s="21" t="str">
        <f>+VLOOKUP(W114,Listas_desplega!$AT$18:$AV$60,3,0)</f>
        <v>1900</v>
      </c>
      <c r="CB114" s="21" t="str">
        <f>+VLOOKUP(F114,Listas_desplega!$J$15:$L$60,2,0)</f>
        <v>IMPLEMENTACION DE PTA-FI</v>
      </c>
      <c r="CC114" s="21" t="str">
        <f>+VLOOKUP(F114,Listas_desplega!$J$15:$L$60,2,0)&amp;V114</f>
        <v>IMPLEMENTACION DE PTA-FI</v>
      </c>
      <c r="CD114" s="21" t="str">
        <f>+VLOOKUP(CC114,Listas_desplega!$K$15:$L$60,2,0)</f>
        <v>04</v>
      </c>
      <c r="CE114" s="65" t="str">
        <f>+VLOOKUP(D114,Listas_desplega!$AS$18:$AU$60,2,0)&amp;V114</f>
        <v xml:space="preserve">VEPBM-DIR DE CALIDAD - </v>
      </c>
      <c r="CF114" s="21">
        <f>+VLOOKUP(D114,Listas_desplega!$AS$18:$AU$60,3,0)</f>
        <v>19</v>
      </c>
    </row>
    <row r="115" spans="2:84" ht="18.75" customHeight="1" x14ac:dyDescent="0.25">
      <c r="B115" s="49" t="s">
        <v>81</v>
      </c>
      <c r="C115" s="162" t="s">
        <v>235</v>
      </c>
      <c r="D115" s="49" t="s">
        <v>235</v>
      </c>
      <c r="E115" s="49" t="s">
        <v>237</v>
      </c>
      <c r="F115" s="166" t="s">
        <v>238</v>
      </c>
      <c r="G115" s="21" t="s">
        <v>187</v>
      </c>
      <c r="H115" s="78" t="str">
        <f>+VLOOKUP(G115,desplegables!$AH$21:$AK$33,2,0)</f>
        <v>TRANSFORMACIÓN  DE LA EDUCACIÓN INICIAL, PREESCOLAR, BÁSICA Y MEDIA CON ENFOQUE INTEGRAL PARA LA REDUCCIÓN DE DESIGUALDADES Y CONSTRUCCIÓN DE LA PAZ  NACIONAL</v>
      </c>
      <c r="I115" s="79">
        <f>+VLOOKUP(G115,desplegables!$AH$21:$AK$33,3,0)</f>
        <v>202300000000245</v>
      </c>
      <c r="J115" s="51" t="str">
        <f>+VLOOKUP(G115,desplegables!$AH$21:$AK$33,4,0)</f>
        <v>C-2201-0700-20</v>
      </c>
      <c r="K115" s="109" t="s">
        <v>239</v>
      </c>
      <c r="L115" s="110" t="str">
        <f>+VLOOKUP(K115,desplegables!$BO$81:$BP$110,2,FALSE)</f>
        <v>20203B</v>
      </c>
      <c r="M115" s="49" t="s">
        <v>189</v>
      </c>
      <c r="N115" s="51" t="e">
        <f>VLOOKUP(M115,desplegables!$BO$20:$BP$51,2,0)</f>
        <v>#N/A</v>
      </c>
      <c r="O115" s="49" t="s">
        <v>245</v>
      </c>
      <c r="P115" s="21" t="s">
        <v>90</v>
      </c>
      <c r="Q115" s="51" t="str">
        <f>+VLOOKUP(P115,desplegables!$B$3:$C$5,2,0)</f>
        <v>02</v>
      </c>
      <c r="R115" s="169" t="e">
        <f t="shared" si="9"/>
        <v>#N/A</v>
      </c>
      <c r="S115"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5" s="244" t="str">
        <f t="shared" si="12"/>
        <v>ADQUIS. DE BYS - SERVICIO DE ASISTENCIA TÉCNICA EN EDUCACIÓN INICIAL, PREESCOLAR, BÁSICA Y MEDIA. - 2. SEGURIDAD HUMANA Y JUSTICIA SOCIAL / B. RESIGNIFICACIÓN DE LA JORNADA ESCOLAR: MÁS QUE TIEMPO</v>
      </c>
      <c r="U115" s="69" t="s">
        <v>127</v>
      </c>
      <c r="V115" s="21"/>
      <c r="W115" s="21" t="str">
        <f t="shared" si="13"/>
        <v xml:space="preserve">VEPBM-DIR DE CALIDAD - </v>
      </c>
      <c r="X115" s="51" t="str">
        <f t="shared" si="14"/>
        <v>1900</v>
      </c>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6">
        <v>27</v>
      </c>
      <c r="BG115" s="69"/>
      <c r="BH115" s="52" t="s">
        <v>92</v>
      </c>
      <c r="BI115" s="90" t="s">
        <v>292</v>
      </c>
      <c r="BK115" s="49" t="s">
        <v>94</v>
      </c>
      <c r="BL115" s="124">
        <v>45301</v>
      </c>
      <c r="BM115" s="66">
        <v>8</v>
      </c>
      <c r="BN115" s="49" t="s">
        <v>95</v>
      </c>
      <c r="BO115" s="49" t="s">
        <v>96</v>
      </c>
      <c r="BP115" s="49" t="s">
        <v>92</v>
      </c>
      <c r="BQ115" s="49" t="s">
        <v>98</v>
      </c>
      <c r="BR115" s="212">
        <v>67264000</v>
      </c>
      <c r="BS115" s="213">
        <v>67264000</v>
      </c>
      <c r="BV115" s="21" t="e">
        <f t="shared" si="10"/>
        <v>#N/A</v>
      </c>
      <c r="BW115" s="21" t="str">
        <f>+VLOOKUP(C115,Listas_desplega!$AI$21:$AJ$46,2,0)</f>
        <v>DC_PBM</v>
      </c>
      <c r="BX115" s="47" t="str">
        <f>+VLOOKUP(E115,Listas_desplega!$J$2:$K$11,2,FALSE)</f>
        <v>Eje_E_2</v>
      </c>
      <c r="BY115" s="21" t="str">
        <f>+VLOOKUP(J115,desplegables!$AK$21:$AL$33,2,FALSE)</f>
        <v>C_2201_0700_20</v>
      </c>
      <c r="BZ115" s="21" t="str">
        <f>+VLOOKUP(D115,Listas_desplega!$AS$18:$AU$60,2,0)</f>
        <v xml:space="preserve">VEPBM-DIR DE CALIDAD - </v>
      </c>
      <c r="CA115" s="21" t="str">
        <f>+VLOOKUP(W115,Listas_desplega!$AT$18:$AV$60,3,0)</f>
        <v>1900</v>
      </c>
      <c r="CB115" s="21" t="str">
        <f>+VLOOKUP(F115,Listas_desplega!$J$15:$L$60,2,0)</f>
        <v>IMPLEMENTACION DE PTA-FI</v>
      </c>
      <c r="CC115" s="21" t="str">
        <f>+VLOOKUP(F115,Listas_desplega!$J$15:$L$60,2,0)&amp;V115</f>
        <v>IMPLEMENTACION DE PTA-FI</v>
      </c>
      <c r="CD115" s="21" t="str">
        <f>+VLOOKUP(CC115,Listas_desplega!$K$15:$L$60,2,0)</f>
        <v>04</v>
      </c>
      <c r="CE115" s="65" t="str">
        <f>+VLOOKUP(D115,Listas_desplega!$AS$18:$AU$60,2,0)&amp;V115</f>
        <v xml:space="preserve">VEPBM-DIR DE CALIDAD - </v>
      </c>
      <c r="CF115" s="21">
        <f>+VLOOKUP(D115,Listas_desplega!$AS$18:$AU$60,3,0)</f>
        <v>19</v>
      </c>
    </row>
    <row r="116" spans="2:84" ht="18.75" customHeight="1" x14ac:dyDescent="0.25">
      <c r="B116" s="49" t="s">
        <v>81</v>
      </c>
      <c r="C116" s="162" t="s">
        <v>235</v>
      </c>
      <c r="D116" s="49" t="s">
        <v>235</v>
      </c>
      <c r="E116" s="49" t="s">
        <v>237</v>
      </c>
      <c r="F116" s="166" t="s">
        <v>238</v>
      </c>
      <c r="G116" s="21" t="s">
        <v>187</v>
      </c>
      <c r="H116" s="78" t="str">
        <f>+VLOOKUP(G116,desplegables!$AH$21:$AK$33,2,0)</f>
        <v>TRANSFORMACIÓN  DE LA EDUCACIÓN INICIAL, PREESCOLAR, BÁSICA Y MEDIA CON ENFOQUE INTEGRAL PARA LA REDUCCIÓN DE DESIGUALDADES Y CONSTRUCCIÓN DE LA PAZ  NACIONAL</v>
      </c>
      <c r="I116" s="79">
        <f>+VLOOKUP(G116,desplegables!$AH$21:$AK$33,3,0)</f>
        <v>202300000000245</v>
      </c>
      <c r="J116" s="51" t="str">
        <f>+VLOOKUP(G116,desplegables!$AH$21:$AK$33,4,0)</f>
        <v>C-2201-0700-20</v>
      </c>
      <c r="K116" s="109" t="s">
        <v>239</v>
      </c>
      <c r="L116" s="110" t="str">
        <f>+VLOOKUP(K116,desplegables!$BO$81:$BP$110,2,FALSE)</f>
        <v>20203B</v>
      </c>
      <c r="M116" s="49" t="s">
        <v>189</v>
      </c>
      <c r="N116" s="51" t="e">
        <f>VLOOKUP(M116,desplegables!$BO$20:$BP$51,2,0)</f>
        <v>#N/A</v>
      </c>
      <c r="O116" s="49" t="s">
        <v>245</v>
      </c>
      <c r="P116" s="21" t="s">
        <v>90</v>
      </c>
      <c r="Q116" s="51" t="str">
        <f>+VLOOKUP(P116,desplegables!$B$3:$C$5,2,0)</f>
        <v>02</v>
      </c>
      <c r="R116" s="169" t="e">
        <f t="shared" si="9"/>
        <v>#N/A</v>
      </c>
      <c r="S116"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6" s="244" t="str">
        <f t="shared" si="12"/>
        <v>ADQUIS. DE BYS - SERVICIO DE ASISTENCIA TÉCNICA EN EDUCACIÓN INICIAL, PREESCOLAR, BÁSICA Y MEDIA. - 2. SEGURIDAD HUMANA Y JUSTICIA SOCIAL / B. RESIGNIFICACIÓN DE LA JORNADA ESCOLAR: MÁS QUE TIEMPO</v>
      </c>
      <c r="U116" s="69" t="s">
        <v>127</v>
      </c>
      <c r="V116" s="21"/>
      <c r="W116" s="21" t="str">
        <f t="shared" si="13"/>
        <v xml:space="preserve">VEPBM-DIR DE CALIDAD - </v>
      </c>
      <c r="X116" s="51" t="str">
        <f t="shared" si="14"/>
        <v>1900</v>
      </c>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6">
        <v>28</v>
      </c>
      <c r="BG116" s="69"/>
      <c r="BH116" s="52" t="s">
        <v>92</v>
      </c>
      <c r="BI116" s="90" t="s">
        <v>293</v>
      </c>
      <c r="BK116" s="49" t="s">
        <v>94</v>
      </c>
      <c r="BL116" s="124">
        <v>45301</v>
      </c>
      <c r="BM116" s="66">
        <v>8</v>
      </c>
      <c r="BN116" s="49" t="s">
        <v>95</v>
      </c>
      <c r="BO116" s="49" t="s">
        <v>96</v>
      </c>
      <c r="BP116" s="49" t="s">
        <v>92</v>
      </c>
      <c r="BQ116" s="49" t="s">
        <v>98</v>
      </c>
      <c r="BR116" s="212">
        <v>80444263.088</v>
      </c>
      <c r="BS116" s="213">
        <v>80444263</v>
      </c>
      <c r="BV116" s="21" t="e">
        <f t="shared" si="10"/>
        <v>#N/A</v>
      </c>
      <c r="BW116" s="21" t="str">
        <f>+VLOOKUP(C116,Listas_desplega!$AI$21:$AJ$46,2,0)</f>
        <v>DC_PBM</v>
      </c>
      <c r="BX116" s="47" t="str">
        <f>+VLOOKUP(E116,Listas_desplega!$J$2:$K$11,2,FALSE)</f>
        <v>Eje_E_2</v>
      </c>
      <c r="BY116" s="21" t="str">
        <f>+VLOOKUP(J116,desplegables!$AK$21:$AL$33,2,FALSE)</f>
        <v>C_2201_0700_20</v>
      </c>
      <c r="BZ116" s="21" t="str">
        <f>+VLOOKUP(D116,Listas_desplega!$AS$18:$AU$60,2,0)</f>
        <v xml:space="preserve">VEPBM-DIR DE CALIDAD - </v>
      </c>
      <c r="CA116" s="21" t="str">
        <f>+VLOOKUP(W116,Listas_desplega!$AT$18:$AV$60,3,0)</f>
        <v>1900</v>
      </c>
      <c r="CB116" s="21" t="str">
        <f>+VLOOKUP(F116,Listas_desplega!$J$15:$L$60,2,0)</f>
        <v>IMPLEMENTACION DE PTA-FI</v>
      </c>
      <c r="CC116" s="21" t="str">
        <f>+VLOOKUP(F116,Listas_desplega!$J$15:$L$60,2,0)&amp;V116</f>
        <v>IMPLEMENTACION DE PTA-FI</v>
      </c>
      <c r="CD116" s="21" t="str">
        <f>+VLOOKUP(CC116,Listas_desplega!$K$15:$L$60,2,0)</f>
        <v>04</v>
      </c>
      <c r="CE116" s="65" t="str">
        <f>+VLOOKUP(D116,Listas_desplega!$AS$18:$AU$60,2,0)&amp;V116</f>
        <v xml:space="preserve">VEPBM-DIR DE CALIDAD - </v>
      </c>
      <c r="CF116" s="21">
        <f>+VLOOKUP(D116,Listas_desplega!$AS$18:$AU$60,3,0)</f>
        <v>19</v>
      </c>
    </row>
    <row r="117" spans="2:84" ht="18.75" customHeight="1" x14ac:dyDescent="0.25">
      <c r="B117" s="49" t="s">
        <v>81</v>
      </c>
      <c r="C117" s="162" t="s">
        <v>235</v>
      </c>
      <c r="D117" s="49" t="s">
        <v>235</v>
      </c>
      <c r="E117" s="49" t="s">
        <v>237</v>
      </c>
      <c r="F117" s="166" t="s">
        <v>238</v>
      </c>
      <c r="G117" s="21" t="s">
        <v>187</v>
      </c>
      <c r="H117" s="78" t="str">
        <f>+VLOOKUP(G117,desplegables!$AH$21:$AK$33,2,0)</f>
        <v>TRANSFORMACIÓN  DE LA EDUCACIÓN INICIAL, PREESCOLAR, BÁSICA Y MEDIA CON ENFOQUE INTEGRAL PARA LA REDUCCIÓN DE DESIGUALDADES Y CONSTRUCCIÓN DE LA PAZ  NACIONAL</v>
      </c>
      <c r="I117" s="79">
        <f>+VLOOKUP(G117,desplegables!$AH$21:$AK$33,3,0)</f>
        <v>202300000000245</v>
      </c>
      <c r="J117" s="51" t="str">
        <f>+VLOOKUP(G117,desplegables!$AH$21:$AK$33,4,0)</f>
        <v>C-2201-0700-20</v>
      </c>
      <c r="K117" s="109" t="s">
        <v>239</v>
      </c>
      <c r="L117" s="110" t="str">
        <f>+VLOOKUP(K117,desplegables!$BO$81:$BP$110,2,FALSE)</f>
        <v>20203B</v>
      </c>
      <c r="M117" s="49" t="s">
        <v>189</v>
      </c>
      <c r="N117" s="51" t="e">
        <f>VLOOKUP(M117,desplegables!$BO$20:$BP$51,2,0)</f>
        <v>#N/A</v>
      </c>
      <c r="O117" s="49" t="s">
        <v>245</v>
      </c>
      <c r="P117" s="21" t="s">
        <v>90</v>
      </c>
      <c r="Q117" s="51" t="str">
        <f>+VLOOKUP(P117,desplegables!$B$3:$C$5,2,0)</f>
        <v>02</v>
      </c>
      <c r="R117" s="169" t="e">
        <f t="shared" si="9"/>
        <v>#N/A</v>
      </c>
      <c r="S117"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7" s="244" t="str">
        <f t="shared" si="12"/>
        <v>ADQUIS. DE BYS - SERVICIO DE ASISTENCIA TÉCNICA EN EDUCACIÓN INICIAL, PREESCOLAR, BÁSICA Y MEDIA. - 2. SEGURIDAD HUMANA Y JUSTICIA SOCIAL / B. RESIGNIFICACIÓN DE LA JORNADA ESCOLAR: MÁS QUE TIEMPO</v>
      </c>
      <c r="U117" s="69" t="s">
        <v>127</v>
      </c>
      <c r="V117" s="21"/>
      <c r="W117" s="21" t="str">
        <f t="shared" si="13"/>
        <v xml:space="preserve">VEPBM-DIR DE CALIDAD - </v>
      </c>
      <c r="X117" s="51" t="str">
        <f t="shared" si="14"/>
        <v>1900</v>
      </c>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6">
        <v>29</v>
      </c>
      <c r="BG117" s="69"/>
      <c r="BH117" s="52" t="s">
        <v>92</v>
      </c>
      <c r="BI117" s="90" t="s">
        <v>294</v>
      </c>
      <c r="BK117" s="49" t="s">
        <v>94</v>
      </c>
      <c r="BL117" s="124">
        <v>45301</v>
      </c>
      <c r="BM117" s="66">
        <v>8</v>
      </c>
      <c r="BN117" s="49" t="s">
        <v>95</v>
      </c>
      <c r="BO117" s="49" t="s">
        <v>96</v>
      </c>
      <c r="BP117" s="49" t="s">
        <v>92</v>
      </c>
      <c r="BQ117" s="49" t="s">
        <v>98</v>
      </c>
      <c r="BR117" s="212">
        <v>95453947.224000007</v>
      </c>
      <c r="BS117" s="213">
        <v>95453947</v>
      </c>
      <c r="BV117" s="21" t="e">
        <f t="shared" si="10"/>
        <v>#N/A</v>
      </c>
      <c r="BW117" s="21" t="str">
        <f>+VLOOKUP(C117,Listas_desplega!$AI$21:$AJ$46,2,0)</f>
        <v>DC_PBM</v>
      </c>
      <c r="BX117" s="47" t="str">
        <f>+VLOOKUP(E117,Listas_desplega!$J$2:$K$11,2,FALSE)</f>
        <v>Eje_E_2</v>
      </c>
      <c r="BY117" s="21" t="str">
        <f>+VLOOKUP(J117,desplegables!$AK$21:$AL$33,2,FALSE)</f>
        <v>C_2201_0700_20</v>
      </c>
      <c r="BZ117" s="21" t="str">
        <f>+VLOOKUP(D117,Listas_desplega!$AS$18:$AU$60,2,0)</f>
        <v xml:space="preserve">VEPBM-DIR DE CALIDAD - </v>
      </c>
      <c r="CA117" s="21" t="str">
        <f>+VLOOKUP(W117,Listas_desplega!$AT$18:$AV$60,3,0)</f>
        <v>1900</v>
      </c>
      <c r="CB117" s="21" t="str">
        <f>+VLOOKUP(F117,Listas_desplega!$J$15:$L$60,2,0)</f>
        <v>IMPLEMENTACION DE PTA-FI</v>
      </c>
      <c r="CC117" s="21" t="str">
        <f>+VLOOKUP(F117,Listas_desplega!$J$15:$L$60,2,0)&amp;V117</f>
        <v>IMPLEMENTACION DE PTA-FI</v>
      </c>
      <c r="CD117" s="21" t="str">
        <f>+VLOOKUP(CC117,Listas_desplega!$K$15:$L$60,2,0)</f>
        <v>04</v>
      </c>
      <c r="CE117" s="65" t="str">
        <f>+VLOOKUP(D117,Listas_desplega!$AS$18:$AU$60,2,0)&amp;V117</f>
        <v xml:space="preserve">VEPBM-DIR DE CALIDAD - </v>
      </c>
      <c r="CF117" s="21">
        <f>+VLOOKUP(D117,Listas_desplega!$AS$18:$AU$60,3,0)</f>
        <v>19</v>
      </c>
    </row>
    <row r="118" spans="2:84" ht="18.75" customHeight="1" x14ac:dyDescent="0.25">
      <c r="B118" s="49" t="s">
        <v>81</v>
      </c>
      <c r="C118" s="162" t="s">
        <v>235</v>
      </c>
      <c r="D118" s="49" t="s">
        <v>235</v>
      </c>
      <c r="E118" s="49" t="s">
        <v>237</v>
      </c>
      <c r="F118" s="166" t="s">
        <v>238</v>
      </c>
      <c r="G118" s="21" t="s">
        <v>187</v>
      </c>
      <c r="H118" s="78" t="str">
        <f>+VLOOKUP(G118,desplegables!$AH$21:$AK$33,2,0)</f>
        <v>TRANSFORMACIÓN  DE LA EDUCACIÓN INICIAL, PREESCOLAR, BÁSICA Y MEDIA CON ENFOQUE INTEGRAL PARA LA REDUCCIÓN DE DESIGUALDADES Y CONSTRUCCIÓN DE LA PAZ  NACIONAL</v>
      </c>
      <c r="I118" s="79">
        <f>+VLOOKUP(G118,desplegables!$AH$21:$AK$33,3,0)</f>
        <v>202300000000245</v>
      </c>
      <c r="J118" s="51" t="str">
        <f>+VLOOKUP(G118,desplegables!$AH$21:$AK$33,4,0)</f>
        <v>C-2201-0700-20</v>
      </c>
      <c r="K118" s="109" t="s">
        <v>239</v>
      </c>
      <c r="L118" s="110" t="str">
        <f>+VLOOKUP(K118,desplegables!$BO$81:$BP$110,2,FALSE)</f>
        <v>20203B</v>
      </c>
      <c r="M118" s="49" t="s">
        <v>189</v>
      </c>
      <c r="N118" s="51" t="e">
        <f>VLOOKUP(M118,desplegables!$BO$20:$BP$51,2,0)</f>
        <v>#N/A</v>
      </c>
      <c r="O118" s="49" t="s">
        <v>245</v>
      </c>
      <c r="P118" s="21" t="s">
        <v>90</v>
      </c>
      <c r="Q118" s="51" t="str">
        <f>+VLOOKUP(P118,desplegables!$B$3:$C$5,2,0)</f>
        <v>02</v>
      </c>
      <c r="R118" s="169" t="e">
        <f t="shared" si="9"/>
        <v>#N/A</v>
      </c>
      <c r="S118"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8" s="244" t="str">
        <f t="shared" si="12"/>
        <v>ADQUIS. DE BYS - SERVICIO DE ASISTENCIA TÉCNICA EN EDUCACIÓN INICIAL, PREESCOLAR, BÁSICA Y MEDIA. - 2. SEGURIDAD HUMANA Y JUSTICIA SOCIAL / B. RESIGNIFICACIÓN DE LA JORNADA ESCOLAR: MÁS QUE TIEMPO</v>
      </c>
      <c r="U118" s="69" t="s">
        <v>127</v>
      </c>
      <c r="V118" s="21"/>
      <c r="W118" s="21" t="str">
        <f t="shared" si="13"/>
        <v xml:space="preserve">VEPBM-DIR DE CALIDAD - </v>
      </c>
      <c r="X118" s="51" t="str">
        <f t="shared" si="14"/>
        <v>1900</v>
      </c>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6">
        <v>30</v>
      </c>
      <c r="BG118" s="69"/>
      <c r="BH118" s="52" t="s">
        <v>92</v>
      </c>
      <c r="BI118" s="90" t="s">
        <v>295</v>
      </c>
      <c r="BK118" s="49" t="s">
        <v>94</v>
      </c>
      <c r="BL118" s="124">
        <v>45301</v>
      </c>
      <c r="BM118" s="66">
        <v>8</v>
      </c>
      <c r="BN118" s="49" t="s">
        <v>95</v>
      </c>
      <c r="BO118" s="49" t="s">
        <v>96</v>
      </c>
      <c r="BP118" s="49" t="s">
        <v>92</v>
      </c>
      <c r="BQ118" s="49" t="s">
        <v>98</v>
      </c>
      <c r="BR118" s="212">
        <v>88284000</v>
      </c>
      <c r="BS118" s="213">
        <v>88284000</v>
      </c>
      <c r="BV118" s="21" t="e">
        <f t="shared" si="10"/>
        <v>#N/A</v>
      </c>
      <c r="BW118" s="21" t="str">
        <f>+VLOOKUP(C118,Listas_desplega!$AI$21:$AJ$46,2,0)</f>
        <v>DC_PBM</v>
      </c>
      <c r="BX118" s="47" t="str">
        <f>+VLOOKUP(E118,Listas_desplega!$J$2:$K$11,2,FALSE)</f>
        <v>Eje_E_2</v>
      </c>
      <c r="BY118" s="21" t="str">
        <f>+VLOOKUP(J118,desplegables!$AK$21:$AL$33,2,FALSE)</f>
        <v>C_2201_0700_20</v>
      </c>
      <c r="BZ118" s="21" t="str">
        <f>+VLOOKUP(D118,Listas_desplega!$AS$18:$AU$60,2,0)</f>
        <v xml:space="preserve">VEPBM-DIR DE CALIDAD - </v>
      </c>
      <c r="CA118" s="21" t="str">
        <f>+VLOOKUP(W118,Listas_desplega!$AT$18:$AV$60,3,0)</f>
        <v>1900</v>
      </c>
      <c r="CB118" s="21" t="str">
        <f>+VLOOKUP(F118,Listas_desplega!$J$15:$L$60,2,0)</f>
        <v>IMPLEMENTACION DE PTA-FI</v>
      </c>
      <c r="CC118" s="21" t="str">
        <f>+VLOOKUP(F118,Listas_desplega!$J$15:$L$60,2,0)&amp;V118</f>
        <v>IMPLEMENTACION DE PTA-FI</v>
      </c>
      <c r="CD118" s="21" t="str">
        <f>+VLOOKUP(CC118,Listas_desplega!$K$15:$L$60,2,0)</f>
        <v>04</v>
      </c>
      <c r="CE118" s="65" t="str">
        <f>+VLOOKUP(D118,Listas_desplega!$AS$18:$AU$60,2,0)&amp;V118</f>
        <v xml:space="preserve">VEPBM-DIR DE CALIDAD - </v>
      </c>
      <c r="CF118" s="21">
        <f>+VLOOKUP(D118,Listas_desplega!$AS$18:$AU$60,3,0)</f>
        <v>19</v>
      </c>
    </row>
    <row r="119" spans="2:84" ht="18.75" customHeight="1" x14ac:dyDescent="0.25">
      <c r="B119" s="49" t="s">
        <v>81</v>
      </c>
      <c r="C119" s="162" t="s">
        <v>235</v>
      </c>
      <c r="D119" s="49" t="s">
        <v>235</v>
      </c>
      <c r="E119" s="49" t="s">
        <v>237</v>
      </c>
      <c r="F119" s="166" t="s">
        <v>238</v>
      </c>
      <c r="G119" s="21" t="s">
        <v>187</v>
      </c>
      <c r="H119" s="78" t="str">
        <f>+VLOOKUP(G119,desplegables!$AH$21:$AK$33,2,0)</f>
        <v>TRANSFORMACIÓN  DE LA EDUCACIÓN INICIAL, PREESCOLAR, BÁSICA Y MEDIA CON ENFOQUE INTEGRAL PARA LA REDUCCIÓN DE DESIGUALDADES Y CONSTRUCCIÓN DE LA PAZ  NACIONAL</v>
      </c>
      <c r="I119" s="79">
        <f>+VLOOKUP(G119,desplegables!$AH$21:$AK$33,3,0)</f>
        <v>202300000000245</v>
      </c>
      <c r="J119" s="51" t="str">
        <f>+VLOOKUP(G119,desplegables!$AH$21:$AK$33,4,0)</f>
        <v>C-2201-0700-20</v>
      </c>
      <c r="K119" s="109" t="s">
        <v>239</v>
      </c>
      <c r="L119" s="110" t="str">
        <f>+VLOOKUP(K119,desplegables!$BO$81:$BP$110,2,FALSE)</f>
        <v>20203B</v>
      </c>
      <c r="M119" s="49" t="s">
        <v>189</v>
      </c>
      <c r="N119" s="51" t="e">
        <f>VLOOKUP(M119,desplegables!$BO$20:$BP$51,2,0)</f>
        <v>#N/A</v>
      </c>
      <c r="O119" s="49" t="s">
        <v>245</v>
      </c>
      <c r="P119" s="21" t="s">
        <v>90</v>
      </c>
      <c r="Q119" s="51" t="str">
        <f>+VLOOKUP(P119,desplegables!$B$3:$C$5,2,0)</f>
        <v>02</v>
      </c>
      <c r="R119" s="169" t="e">
        <f t="shared" si="9"/>
        <v>#N/A</v>
      </c>
      <c r="S119"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19" s="244" t="str">
        <f t="shared" si="12"/>
        <v>ADQUIS. DE BYS - SERVICIO DE ASISTENCIA TÉCNICA EN EDUCACIÓN INICIAL, PREESCOLAR, BÁSICA Y MEDIA. - 2. SEGURIDAD HUMANA Y JUSTICIA SOCIAL / B. RESIGNIFICACIÓN DE LA JORNADA ESCOLAR: MÁS QUE TIEMPO</v>
      </c>
      <c r="U119" s="69" t="s">
        <v>127</v>
      </c>
      <c r="V119" s="21"/>
      <c r="W119" s="21" t="str">
        <f t="shared" si="13"/>
        <v xml:space="preserve">VEPBM-DIR DE CALIDAD - </v>
      </c>
      <c r="X119" s="51" t="str">
        <f t="shared" si="14"/>
        <v>1900</v>
      </c>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6">
        <v>31</v>
      </c>
      <c r="BG119" s="69"/>
      <c r="BH119" s="52" t="s">
        <v>92</v>
      </c>
      <c r="BI119" s="90" t="s">
        <v>296</v>
      </c>
      <c r="BK119" s="49" t="s">
        <v>94</v>
      </c>
      <c r="BL119" s="124">
        <v>45301</v>
      </c>
      <c r="BM119" s="66">
        <v>8</v>
      </c>
      <c r="BN119" s="49" t="s">
        <v>95</v>
      </c>
      <c r="BO119" s="49" t="s">
        <v>96</v>
      </c>
      <c r="BP119" s="49" t="s">
        <v>92</v>
      </c>
      <c r="BQ119" s="49" t="s">
        <v>98</v>
      </c>
      <c r="BR119" s="212">
        <v>84080000</v>
      </c>
      <c r="BS119" s="213">
        <v>84080000</v>
      </c>
      <c r="BV119" s="21" t="e">
        <f t="shared" si="10"/>
        <v>#N/A</v>
      </c>
      <c r="BW119" s="21" t="str">
        <f>+VLOOKUP(C119,Listas_desplega!$AI$21:$AJ$46,2,0)</f>
        <v>DC_PBM</v>
      </c>
      <c r="BX119" s="47" t="str">
        <f>+VLOOKUP(E119,Listas_desplega!$J$2:$K$11,2,FALSE)</f>
        <v>Eje_E_2</v>
      </c>
      <c r="BY119" s="21" t="str">
        <f>+VLOOKUP(J119,desplegables!$AK$21:$AL$33,2,FALSE)</f>
        <v>C_2201_0700_20</v>
      </c>
      <c r="BZ119" s="21" t="str">
        <f>+VLOOKUP(D119,Listas_desplega!$AS$18:$AU$60,2,0)</f>
        <v xml:space="preserve">VEPBM-DIR DE CALIDAD - </v>
      </c>
      <c r="CA119" s="21" t="str">
        <f>+VLOOKUP(W119,Listas_desplega!$AT$18:$AV$60,3,0)</f>
        <v>1900</v>
      </c>
      <c r="CB119" s="21" t="str">
        <f>+VLOOKUP(F119,Listas_desplega!$J$15:$L$60,2,0)</f>
        <v>IMPLEMENTACION DE PTA-FI</v>
      </c>
      <c r="CC119" s="21" t="str">
        <f>+VLOOKUP(F119,Listas_desplega!$J$15:$L$60,2,0)&amp;V119</f>
        <v>IMPLEMENTACION DE PTA-FI</v>
      </c>
      <c r="CD119" s="21" t="str">
        <f>+VLOOKUP(CC119,Listas_desplega!$K$15:$L$60,2,0)</f>
        <v>04</v>
      </c>
      <c r="CE119" s="65" t="str">
        <f>+VLOOKUP(D119,Listas_desplega!$AS$18:$AU$60,2,0)&amp;V119</f>
        <v xml:space="preserve">VEPBM-DIR DE CALIDAD - </v>
      </c>
      <c r="CF119" s="21">
        <f>+VLOOKUP(D119,Listas_desplega!$AS$18:$AU$60,3,0)</f>
        <v>19</v>
      </c>
    </row>
    <row r="120" spans="2:84" ht="18.75" customHeight="1" x14ac:dyDescent="0.25">
      <c r="B120" s="49" t="s">
        <v>81</v>
      </c>
      <c r="C120" s="162" t="s">
        <v>235</v>
      </c>
      <c r="D120" s="49" t="s">
        <v>235</v>
      </c>
      <c r="E120" s="49" t="s">
        <v>237</v>
      </c>
      <c r="F120" s="166" t="s">
        <v>238</v>
      </c>
      <c r="G120" s="21" t="s">
        <v>187</v>
      </c>
      <c r="H120" s="78" t="str">
        <f>+VLOOKUP(G120,desplegables!$AH$21:$AK$33,2,0)</f>
        <v>TRANSFORMACIÓN  DE LA EDUCACIÓN INICIAL, PREESCOLAR, BÁSICA Y MEDIA CON ENFOQUE INTEGRAL PARA LA REDUCCIÓN DE DESIGUALDADES Y CONSTRUCCIÓN DE LA PAZ  NACIONAL</v>
      </c>
      <c r="I120" s="79">
        <f>+VLOOKUP(G120,desplegables!$AH$21:$AK$33,3,0)</f>
        <v>202300000000245</v>
      </c>
      <c r="J120" s="51" t="str">
        <f>+VLOOKUP(G120,desplegables!$AH$21:$AK$33,4,0)</f>
        <v>C-2201-0700-20</v>
      </c>
      <c r="K120" s="109" t="s">
        <v>239</v>
      </c>
      <c r="L120" s="110" t="str">
        <f>+VLOOKUP(K120,desplegables!$BO$81:$BP$110,2,FALSE)</f>
        <v>20203B</v>
      </c>
      <c r="M120" s="49" t="s">
        <v>189</v>
      </c>
      <c r="N120" s="51" t="e">
        <f>VLOOKUP(M120,desplegables!$BO$20:$BP$51,2,0)</f>
        <v>#N/A</v>
      </c>
      <c r="O120" s="49" t="s">
        <v>245</v>
      </c>
      <c r="P120" s="21" t="s">
        <v>90</v>
      </c>
      <c r="Q120" s="51" t="str">
        <f>+VLOOKUP(P120,desplegables!$B$3:$C$5,2,0)</f>
        <v>02</v>
      </c>
      <c r="R120" s="169" t="e">
        <f t="shared" si="9"/>
        <v>#N/A</v>
      </c>
      <c r="S120"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0" s="244" t="str">
        <f t="shared" si="12"/>
        <v>ADQUIS. DE BYS - SERVICIO DE ASISTENCIA TÉCNICA EN EDUCACIÓN INICIAL, PREESCOLAR, BÁSICA Y MEDIA. - 2. SEGURIDAD HUMANA Y JUSTICIA SOCIAL / B. RESIGNIFICACIÓN DE LA JORNADA ESCOLAR: MÁS QUE TIEMPO</v>
      </c>
      <c r="U120" s="69" t="s">
        <v>127</v>
      </c>
      <c r="V120" s="21"/>
      <c r="W120" s="21" t="str">
        <f t="shared" si="13"/>
        <v xml:space="preserve">VEPBM-DIR DE CALIDAD - </v>
      </c>
      <c r="X120" s="51" t="str">
        <f t="shared" si="14"/>
        <v>1900</v>
      </c>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6">
        <v>32</v>
      </c>
      <c r="BG120" s="69"/>
      <c r="BH120" s="52" t="s">
        <v>92</v>
      </c>
      <c r="BI120" s="90" t="s">
        <v>297</v>
      </c>
      <c r="BK120" s="49" t="s">
        <v>94</v>
      </c>
      <c r="BL120" s="124">
        <v>45301</v>
      </c>
      <c r="BM120" s="66">
        <v>8</v>
      </c>
      <c r="BN120" s="49" t="s">
        <v>95</v>
      </c>
      <c r="BO120" s="49" t="s">
        <v>96</v>
      </c>
      <c r="BP120" s="49" t="s">
        <v>92</v>
      </c>
      <c r="BQ120" s="49" t="s">
        <v>98</v>
      </c>
      <c r="BR120" s="212">
        <v>73990400</v>
      </c>
      <c r="BS120" s="213">
        <v>73990400</v>
      </c>
      <c r="BV120" s="21" t="e">
        <f t="shared" si="10"/>
        <v>#N/A</v>
      </c>
      <c r="BW120" s="21" t="str">
        <f>+VLOOKUP(C120,Listas_desplega!$AI$21:$AJ$46,2,0)</f>
        <v>DC_PBM</v>
      </c>
      <c r="BX120" s="47" t="str">
        <f>+VLOOKUP(E120,Listas_desplega!$J$2:$K$11,2,FALSE)</f>
        <v>Eje_E_2</v>
      </c>
      <c r="BY120" s="21" t="str">
        <f>+VLOOKUP(J120,desplegables!$AK$21:$AL$33,2,FALSE)</f>
        <v>C_2201_0700_20</v>
      </c>
      <c r="BZ120" s="21" t="str">
        <f>+VLOOKUP(D120,Listas_desplega!$AS$18:$AU$60,2,0)</f>
        <v xml:space="preserve">VEPBM-DIR DE CALIDAD - </v>
      </c>
      <c r="CA120" s="21" t="str">
        <f>+VLOOKUP(W120,Listas_desplega!$AT$18:$AV$60,3,0)</f>
        <v>1900</v>
      </c>
      <c r="CB120" s="21" t="str">
        <f>+VLOOKUP(F120,Listas_desplega!$J$15:$L$60,2,0)</f>
        <v>IMPLEMENTACION DE PTA-FI</v>
      </c>
      <c r="CC120" s="21" t="str">
        <f>+VLOOKUP(F120,Listas_desplega!$J$15:$L$60,2,0)&amp;V120</f>
        <v>IMPLEMENTACION DE PTA-FI</v>
      </c>
      <c r="CD120" s="21" t="str">
        <f>+VLOOKUP(CC120,Listas_desplega!$K$15:$L$60,2,0)</f>
        <v>04</v>
      </c>
      <c r="CE120" s="65" t="str">
        <f>+VLOOKUP(D120,Listas_desplega!$AS$18:$AU$60,2,0)&amp;V120</f>
        <v xml:space="preserve">VEPBM-DIR DE CALIDAD - </v>
      </c>
      <c r="CF120" s="21">
        <f>+VLOOKUP(D120,Listas_desplega!$AS$18:$AU$60,3,0)</f>
        <v>19</v>
      </c>
    </row>
    <row r="121" spans="2:84" ht="18.75" customHeight="1" x14ac:dyDescent="0.25">
      <c r="B121" s="49" t="s">
        <v>81</v>
      </c>
      <c r="C121" s="162" t="s">
        <v>235</v>
      </c>
      <c r="D121" s="49" t="s">
        <v>235</v>
      </c>
      <c r="E121" s="49" t="s">
        <v>237</v>
      </c>
      <c r="F121" s="166" t="s">
        <v>238</v>
      </c>
      <c r="G121" s="21" t="s">
        <v>187</v>
      </c>
      <c r="H121" s="78" t="str">
        <f>+VLOOKUP(G121,desplegables!$AH$21:$AK$33,2,0)</f>
        <v>TRANSFORMACIÓN  DE LA EDUCACIÓN INICIAL, PREESCOLAR, BÁSICA Y MEDIA CON ENFOQUE INTEGRAL PARA LA REDUCCIÓN DE DESIGUALDADES Y CONSTRUCCIÓN DE LA PAZ  NACIONAL</v>
      </c>
      <c r="I121" s="79">
        <f>+VLOOKUP(G121,desplegables!$AH$21:$AK$33,3,0)</f>
        <v>202300000000245</v>
      </c>
      <c r="J121" s="51" t="str">
        <f>+VLOOKUP(G121,desplegables!$AH$21:$AK$33,4,0)</f>
        <v>C-2201-0700-20</v>
      </c>
      <c r="K121" s="109" t="s">
        <v>239</v>
      </c>
      <c r="L121" s="110" t="str">
        <f>+VLOOKUP(K121,desplegables!$BO$81:$BP$110,2,FALSE)</f>
        <v>20203B</v>
      </c>
      <c r="M121" s="49" t="s">
        <v>189</v>
      </c>
      <c r="N121" s="51" t="e">
        <f>VLOOKUP(M121,desplegables!$BO$20:$BP$51,2,0)</f>
        <v>#N/A</v>
      </c>
      <c r="O121" s="49" t="s">
        <v>245</v>
      </c>
      <c r="P121" s="21" t="s">
        <v>90</v>
      </c>
      <c r="Q121" s="51" t="str">
        <f>+VLOOKUP(P121,desplegables!$B$3:$C$5,2,0)</f>
        <v>02</v>
      </c>
      <c r="R121" s="169" t="e">
        <f t="shared" si="9"/>
        <v>#N/A</v>
      </c>
      <c r="S121"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1" s="244" t="str">
        <f t="shared" si="12"/>
        <v>ADQUIS. DE BYS - SERVICIO DE ASISTENCIA TÉCNICA EN EDUCACIÓN INICIAL, PREESCOLAR, BÁSICA Y MEDIA. - 2. SEGURIDAD HUMANA Y JUSTICIA SOCIAL / B. RESIGNIFICACIÓN DE LA JORNADA ESCOLAR: MÁS QUE TIEMPO</v>
      </c>
      <c r="U121" s="69" t="s">
        <v>127</v>
      </c>
      <c r="V121" s="21"/>
      <c r="W121" s="21" t="str">
        <f t="shared" si="13"/>
        <v xml:space="preserve">VEPBM-DIR DE CALIDAD - </v>
      </c>
      <c r="X121" s="51" t="str">
        <f t="shared" si="14"/>
        <v>1900</v>
      </c>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6">
        <v>33</v>
      </c>
      <c r="BG121" s="69"/>
      <c r="BH121" s="52" t="s">
        <v>92</v>
      </c>
      <c r="BI121" s="90" t="s">
        <v>298</v>
      </c>
      <c r="BK121" s="49" t="s">
        <v>94</v>
      </c>
      <c r="BL121" s="124">
        <v>45301</v>
      </c>
      <c r="BM121" s="66">
        <v>8</v>
      </c>
      <c r="BN121" s="49" t="s">
        <v>95</v>
      </c>
      <c r="BO121" s="49" t="s">
        <v>96</v>
      </c>
      <c r="BP121" s="49" t="s">
        <v>92</v>
      </c>
      <c r="BQ121" s="49" t="s">
        <v>98</v>
      </c>
      <c r="BR121" s="212">
        <v>66726375.663999997</v>
      </c>
      <c r="BS121" s="213">
        <v>66726375</v>
      </c>
      <c r="BV121" s="21" t="e">
        <f t="shared" si="10"/>
        <v>#N/A</v>
      </c>
      <c r="BW121" s="21" t="str">
        <f>+VLOOKUP(C121,Listas_desplega!$AI$21:$AJ$46,2,0)</f>
        <v>DC_PBM</v>
      </c>
      <c r="BX121" s="47" t="str">
        <f>+VLOOKUP(E121,Listas_desplega!$J$2:$K$11,2,FALSE)</f>
        <v>Eje_E_2</v>
      </c>
      <c r="BY121" s="21" t="str">
        <f>+VLOOKUP(J121,desplegables!$AK$21:$AL$33,2,FALSE)</f>
        <v>C_2201_0700_20</v>
      </c>
      <c r="BZ121" s="21" t="str">
        <f>+VLOOKUP(D121,Listas_desplega!$AS$18:$AU$60,2,0)</f>
        <v xml:space="preserve">VEPBM-DIR DE CALIDAD - </v>
      </c>
      <c r="CA121" s="21" t="str">
        <f>+VLOOKUP(W121,Listas_desplega!$AT$18:$AV$60,3,0)</f>
        <v>1900</v>
      </c>
      <c r="CB121" s="21" t="str">
        <f>+VLOOKUP(F121,Listas_desplega!$J$15:$L$60,2,0)</f>
        <v>IMPLEMENTACION DE PTA-FI</v>
      </c>
      <c r="CC121" s="21" t="str">
        <f>+VLOOKUP(F121,Listas_desplega!$J$15:$L$60,2,0)&amp;V121</f>
        <v>IMPLEMENTACION DE PTA-FI</v>
      </c>
      <c r="CD121" s="21" t="str">
        <f>+VLOOKUP(CC121,Listas_desplega!$K$15:$L$60,2,0)</f>
        <v>04</v>
      </c>
      <c r="CE121" s="65" t="str">
        <f>+VLOOKUP(D121,Listas_desplega!$AS$18:$AU$60,2,0)&amp;V121</f>
        <v xml:space="preserve">VEPBM-DIR DE CALIDAD - </v>
      </c>
      <c r="CF121" s="21">
        <f>+VLOOKUP(D121,Listas_desplega!$AS$18:$AU$60,3,0)</f>
        <v>19</v>
      </c>
    </row>
    <row r="122" spans="2:84" ht="18.75" customHeight="1" x14ac:dyDescent="0.25">
      <c r="B122" s="49" t="s">
        <v>81</v>
      </c>
      <c r="C122" s="162" t="s">
        <v>235</v>
      </c>
      <c r="D122" s="49" t="s">
        <v>235</v>
      </c>
      <c r="E122" s="49" t="s">
        <v>237</v>
      </c>
      <c r="F122" s="166" t="s">
        <v>238</v>
      </c>
      <c r="G122" s="21" t="s">
        <v>187</v>
      </c>
      <c r="H122" s="78" t="str">
        <f>+VLOOKUP(G122,desplegables!$AH$21:$AK$33,2,0)</f>
        <v>TRANSFORMACIÓN  DE LA EDUCACIÓN INICIAL, PREESCOLAR, BÁSICA Y MEDIA CON ENFOQUE INTEGRAL PARA LA REDUCCIÓN DE DESIGUALDADES Y CONSTRUCCIÓN DE LA PAZ  NACIONAL</v>
      </c>
      <c r="I122" s="79">
        <f>+VLOOKUP(G122,desplegables!$AH$21:$AK$33,3,0)</f>
        <v>202300000000245</v>
      </c>
      <c r="J122" s="51" t="str">
        <f>+VLOOKUP(G122,desplegables!$AH$21:$AK$33,4,0)</f>
        <v>C-2201-0700-20</v>
      </c>
      <c r="K122" s="109" t="s">
        <v>239</v>
      </c>
      <c r="L122" s="110" t="str">
        <f>+VLOOKUP(K122,desplegables!$BO$81:$BP$110,2,FALSE)</f>
        <v>20203B</v>
      </c>
      <c r="M122" s="49" t="s">
        <v>189</v>
      </c>
      <c r="N122" s="51" t="e">
        <f>VLOOKUP(M122,desplegables!$BO$20:$BP$51,2,0)</f>
        <v>#N/A</v>
      </c>
      <c r="O122" s="49" t="s">
        <v>245</v>
      </c>
      <c r="P122" s="21" t="s">
        <v>90</v>
      </c>
      <c r="Q122" s="51" t="str">
        <f>+VLOOKUP(P122,desplegables!$B$3:$C$5,2,0)</f>
        <v>02</v>
      </c>
      <c r="R122" s="169" t="e">
        <f t="shared" si="9"/>
        <v>#N/A</v>
      </c>
      <c r="S122"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2" s="244" t="str">
        <f t="shared" si="12"/>
        <v>ADQUIS. DE BYS - SERVICIO DE ASISTENCIA TÉCNICA EN EDUCACIÓN INICIAL, PREESCOLAR, BÁSICA Y MEDIA. - 2. SEGURIDAD HUMANA Y JUSTICIA SOCIAL / B. RESIGNIFICACIÓN DE LA JORNADA ESCOLAR: MÁS QUE TIEMPO</v>
      </c>
      <c r="U122" s="69" t="s">
        <v>127</v>
      </c>
      <c r="V122" s="21"/>
      <c r="W122" s="21" t="str">
        <f t="shared" si="13"/>
        <v xml:space="preserve">VEPBM-DIR DE CALIDAD - </v>
      </c>
      <c r="X122" s="51" t="str">
        <f t="shared" si="14"/>
        <v>1900</v>
      </c>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6">
        <v>34</v>
      </c>
      <c r="BG122" s="69"/>
      <c r="BH122" s="52" t="s">
        <v>92</v>
      </c>
      <c r="BI122" s="90" t="s">
        <v>299</v>
      </c>
      <c r="BK122" s="49" t="s">
        <v>94</v>
      </c>
      <c r="BL122" s="124">
        <v>45301</v>
      </c>
      <c r="BM122" s="66">
        <v>8</v>
      </c>
      <c r="BN122" s="49" t="s">
        <v>95</v>
      </c>
      <c r="BO122" s="49" t="s">
        <v>96</v>
      </c>
      <c r="BP122" s="49" t="s">
        <v>92</v>
      </c>
      <c r="BQ122" s="49" t="s">
        <v>98</v>
      </c>
      <c r="BR122" s="212">
        <v>73990400</v>
      </c>
      <c r="BS122" s="213">
        <v>73990400</v>
      </c>
      <c r="BV122" s="21" t="e">
        <f t="shared" si="10"/>
        <v>#N/A</v>
      </c>
      <c r="BW122" s="21" t="str">
        <f>+VLOOKUP(C122,Listas_desplega!$AI$21:$AJ$46,2,0)</f>
        <v>DC_PBM</v>
      </c>
      <c r="BX122" s="47" t="str">
        <f>+VLOOKUP(E122,Listas_desplega!$J$2:$K$11,2,FALSE)</f>
        <v>Eje_E_2</v>
      </c>
      <c r="BY122" s="21" t="str">
        <f>+VLOOKUP(J122,desplegables!$AK$21:$AL$33,2,FALSE)</f>
        <v>C_2201_0700_20</v>
      </c>
      <c r="BZ122" s="21" t="str">
        <f>+VLOOKUP(D122,Listas_desplega!$AS$18:$AU$60,2,0)</f>
        <v xml:space="preserve">VEPBM-DIR DE CALIDAD - </v>
      </c>
      <c r="CA122" s="21" t="str">
        <f>+VLOOKUP(W122,Listas_desplega!$AT$18:$AV$60,3,0)</f>
        <v>1900</v>
      </c>
      <c r="CB122" s="21" t="str">
        <f>+VLOOKUP(F122,Listas_desplega!$J$15:$L$60,2,0)</f>
        <v>IMPLEMENTACION DE PTA-FI</v>
      </c>
      <c r="CC122" s="21" t="str">
        <f>+VLOOKUP(F122,Listas_desplega!$J$15:$L$60,2,0)&amp;V122</f>
        <v>IMPLEMENTACION DE PTA-FI</v>
      </c>
      <c r="CD122" s="21" t="str">
        <f>+VLOOKUP(CC122,Listas_desplega!$K$15:$L$60,2,0)</f>
        <v>04</v>
      </c>
      <c r="CE122" s="65" t="str">
        <f>+VLOOKUP(D122,Listas_desplega!$AS$18:$AU$60,2,0)&amp;V122</f>
        <v xml:space="preserve">VEPBM-DIR DE CALIDAD - </v>
      </c>
      <c r="CF122" s="21">
        <f>+VLOOKUP(D122,Listas_desplega!$AS$18:$AU$60,3,0)</f>
        <v>19</v>
      </c>
    </row>
    <row r="123" spans="2:84" ht="18.75" customHeight="1" x14ac:dyDescent="0.25">
      <c r="B123" s="49" t="s">
        <v>81</v>
      </c>
      <c r="C123" s="162" t="s">
        <v>235</v>
      </c>
      <c r="D123" s="49" t="s">
        <v>235</v>
      </c>
      <c r="E123" s="49" t="s">
        <v>237</v>
      </c>
      <c r="F123" s="166" t="s">
        <v>238</v>
      </c>
      <c r="G123" s="21" t="s">
        <v>187</v>
      </c>
      <c r="H123" s="78" t="str">
        <f>+VLOOKUP(G123,desplegables!$AH$21:$AK$33,2,0)</f>
        <v>TRANSFORMACIÓN  DE LA EDUCACIÓN INICIAL, PREESCOLAR, BÁSICA Y MEDIA CON ENFOQUE INTEGRAL PARA LA REDUCCIÓN DE DESIGUALDADES Y CONSTRUCCIÓN DE LA PAZ  NACIONAL</v>
      </c>
      <c r="I123" s="79">
        <f>+VLOOKUP(G123,desplegables!$AH$21:$AK$33,3,0)</f>
        <v>202300000000245</v>
      </c>
      <c r="J123" s="51" t="str">
        <f>+VLOOKUP(G123,desplegables!$AH$21:$AK$33,4,0)</f>
        <v>C-2201-0700-20</v>
      </c>
      <c r="K123" s="109" t="s">
        <v>239</v>
      </c>
      <c r="L123" s="110" t="str">
        <f>+VLOOKUP(K123,desplegables!$BO$81:$BP$110,2,FALSE)</f>
        <v>20203B</v>
      </c>
      <c r="M123" s="49" t="s">
        <v>189</v>
      </c>
      <c r="N123" s="51" t="e">
        <f>VLOOKUP(M123,desplegables!$BO$20:$BP$51,2,0)</f>
        <v>#N/A</v>
      </c>
      <c r="O123" s="49" t="s">
        <v>245</v>
      </c>
      <c r="P123" s="21" t="s">
        <v>90</v>
      </c>
      <c r="Q123" s="51" t="str">
        <f>+VLOOKUP(P123,desplegables!$B$3:$C$5,2,0)</f>
        <v>02</v>
      </c>
      <c r="R123" s="169" t="e">
        <f t="shared" ref="R123:R186" si="15">+J123&amp;"-"&amp;L123&amp;"-"&amp;N123&amp;"-"&amp;Q123</f>
        <v>#N/A</v>
      </c>
      <c r="S123"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3" s="244" t="str">
        <f t="shared" si="12"/>
        <v>ADQUIS. DE BYS - SERVICIO DE ASISTENCIA TÉCNICA EN EDUCACIÓN INICIAL, PREESCOLAR, BÁSICA Y MEDIA. - 2. SEGURIDAD HUMANA Y JUSTICIA SOCIAL / B. RESIGNIFICACIÓN DE LA JORNADA ESCOLAR: MÁS QUE TIEMPO</v>
      </c>
      <c r="U123" s="69" t="s">
        <v>127</v>
      </c>
      <c r="V123" s="21"/>
      <c r="W123" s="21" t="str">
        <f t="shared" si="13"/>
        <v xml:space="preserve">VEPBM-DIR DE CALIDAD - </v>
      </c>
      <c r="X123" s="51" t="str">
        <f t="shared" si="14"/>
        <v>1900</v>
      </c>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6">
        <v>35</v>
      </c>
      <c r="BG123" s="69"/>
      <c r="BH123" s="52" t="s">
        <v>92</v>
      </c>
      <c r="BI123" s="90" t="s">
        <v>300</v>
      </c>
      <c r="BK123" s="49" t="s">
        <v>94</v>
      </c>
      <c r="BL123" s="124">
        <v>45301</v>
      </c>
      <c r="BM123" s="66">
        <v>8</v>
      </c>
      <c r="BN123" s="49" t="s">
        <v>95</v>
      </c>
      <c r="BO123" s="49" t="s">
        <v>96</v>
      </c>
      <c r="BP123" s="49" t="s">
        <v>92</v>
      </c>
      <c r="BQ123" s="49" t="s">
        <v>98</v>
      </c>
      <c r="BR123" s="212">
        <v>52617264</v>
      </c>
      <c r="BS123" s="213">
        <v>52617264</v>
      </c>
      <c r="BV123" s="21" t="e">
        <f t="shared" si="10"/>
        <v>#N/A</v>
      </c>
      <c r="BW123" s="21" t="str">
        <f>+VLOOKUP(C123,Listas_desplega!$AI$21:$AJ$46,2,0)</f>
        <v>DC_PBM</v>
      </c>
      <c r="BX123" s="47" t="str">
        <f>+VLOOKUP(E123,Listas_desplega!$J$2:$K$11,2,FALSE)</f>
        <v>Eje_E_2</v>
      </c>
      <c r="BY123" s="21" t="str">
        <f>+VLOOKUP(J123,desplegables!$AK$21:$AL$33,2,FALSE)</f>
        <v>C_2201_0700_20</v>
      </c>
      <c r="BZ123" s="21" t="str">
        <f>+VLOOKUP(D123,Listas_desplega!$AS$18:$AU$60,2,0)</f>
        <v xml:space="preserve">VEPBM-DIR DE CALIDAD - </v>
      </c>
      <c r="CA123" s="21" t="str">
        <f>+VLOOKUP(W123,Listas_desplega!$AT$18:$AV$60,3,0)</f>
        <v>1900</v>
      </c>
      <c r="CB123" s="21" t="str">
        <f>+VLOOKUP(F123,Listas_desplega!$J$15:$L$60,2,0)</f>
        <v>IMPLEMENTACION DE PTA-FI</v>
      </c>
      <c r="CC123" s="21" t="str">
        <f>+VLOOKUP(F123,Listas_desplega!$J$15:$L$60,2,0)&amp;V123</f>
        <v>IMPLEMENTACION DE PTA-FI</v>
      </c>
      <c r="CD123" s="21" t="str">
        <f>+VLOOKUP(CC123,Listas_desplega!$K$15:$L$60,2,0)</f>
        <v>04</v>
      </c>
      <c r="CE123" s="65" t="str">
        <f>+VLOOKUP(D123,Listas_desplega!$AS$18:$AU$60,2,0)&amp;V123</f>
        <v xml:space="preserve">VEPBM-DIR DE CALIDAD - </v>
      </c>
      <c r="CF123" s="21">
        <f>+VLOOKUP(D123,Listas_desplega!$AS$18:$AU$60,3,0)</f>
        <v>19</v>
      </c>
    </row>
    <row r="124" spans="2:84" ht="18.75" customHeight="1" x14ac:dyDescent="0.25">
      <c r="B124" s="49" t="s">
        <v>81</v>
      </c>
      <c r="C124" s="162" t="s">
        <v>235</v>
      </c>
      <c r="D124" s="49" t="s">
        <v>235</v>
      </c>
      <c r="E124" s="49" t="s">
        <v>237</v>
      </c>
      <c r="F124" s="166" t="s">
        <v>238</v>
      </c>
      <c r="G124" s="21" t="s">
        <v>187</v>
      </c>
      <c r="H124" s="78" t="str">
        <f>+VLOOKUP(G124,desplegables!$AH$21:$AK$33,2,0)</f>
        <v>TRANSFORMACIÓN  DE LA EDUCACIÓN INICIAL, PREESCOLAR, BÁSICA Y MEDIA CON ENFOQUE INTEGRAL PARA LA REDUCCIÓN DE DESIGUALDADES Y CONSTRUCCIÓN DE LA PAZ  NACIONAL</v>
      </c>
      <c r="I124" s="79">
        <f>+VLOOKUP(G124,desplegables!$AH$21:$AK$33,3,0)</f>
        <v>202300000000245</v>
      </c>
      <c r="J124" s="51" t="str">
        <f>+VLOOKUP(G124,desplegables!$AH$21:$AK$33,4,0)</f>
        <v>C-2201-0700-20</v>
      </c>
      <c r="K124" s="109" t="s">
        <v>239</v>
      </c>
      <c r="L124" s="110" t="str">
        <f>+VLOOKUP(K124,desplegables!$BO$81:$BP$110,2,FALSE)</f>
        <v>20203B</v>
      </c>
      <c r="M124" s="49" t="s">
        <v>189</v>
      </c>
      <c r="N124" s="51" t="e">
        <f>VLOOKUP(M124,desplegables!$BO$20:$BP$51,2,0)</f>
        <v>#N/A</v>
      </c>
      <c r="O124" s="49" t="s">
        <v>245</v>
      </c>
      <c r="P124" s="21" t="s">
        <v>90</v>
      </c>
      <c r="Q124" s="51" t="str">
        <f>+VLOOKUP(P124,desplegables!$B$3:$C$5,2,0)</f>
        <v>02</v>
      </c>
      <c r="R124" s="169" t="e">
        <f t="shared" si="15"/>
        <v>#N/A</v>
      </c>
      <c r="S124"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4" s="244" t="str">
        <f t="shared" si="12"/>
        <v>ADQUIS. DE BYS - SERVICIO DE ASISTENCIA TÉCNICA EN EDUCACIÓN INICIAL, PREESCOLAR, BÁSICA Y MEDIA. - 2. SEGURIDAD HUMANA Y JUSTICIA SOCIAL / B. RESIGNIFICACIÓN DE LA JORNADA ESCOLAR: MÁS QUE TIEMPO</v>
      </c>
      <c r="U124" s="69" t="s">
        <v>127</v>
      </c>
      <c r="V124" s="21"/>
      <c r="W124" s="21" t="str">
        <f t="shared" si="13"/>
        <v xml:space="preserve">VEPBM-DIR DE CALIDAD - </v>
      </c>
      <c r="X124" s="51" t="str">
        <f t="shared" si="14"/>
        <v>1900</v>
      </c>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6">
        <v>36</v>
      </c>
      <c r="BG124" s="69"/>
      <c r="BH124" s="52" t="s">
        <v>92</v>
      </c>
      <c r="BI124" s="90" t="s">
        <v>301</v>
      </c>
      <c r="BK124" s="49" t="s">
        <v>94</v>
      </c>
      <c r="BL124" s="124">
        <v>45301</v>
      </c>
      <c r="BM124" s="66">
        <v>8</v>
      </c>
      <c r="BN124" s="49" t="s">
        <v>95</v>
      </c>
      <c r="BO124" s="49" t="s">
        <v>96</v>
      </c>
      <c r="BP124" s="49" t="s">
        <v>92</v>
      </c>
      <c r="BQ124" s="49" t="s">
        <v>98</v>
      </c>
      <c r="BR124" s="212">
        <v>71468000</v>
      </c>
      <c r="BS124" s="213">
        <v>71468000</v>
      </c>
      <c r="BV124" s="21" t="e">
        <f t="shared" si="10"/>
        <v>#N/A</v>
      </c>
      <c r="BW124" s="21" t="str">
        <f>+VLOOKUP(C124,Listas_desplega!$AI$21:$AJ$46,2,0)</f>
        <v>DC_PBM</v>
      </c>
      <c r="BX124" s="47" t="str">
        <f>+VLOOKUP(E124,Listas_desplega!$J$2:$K$11,2,FALSE)</f>
        <v>Eje_E_2</v>
      </c>
      <c r="BY124" s="21" t="str">
        <f>+VLOOKUP(J124,desplegables!$AK$21:$AL$33,2,FALSE)</f>
        <v>C_2201_0700_20</v>
      </c>
      <c r="BZ124" s="21" t="str">
        <f>+VLOOKUP(D124,Listas_desplega!$AS$18:$AU$60,2,0)</f>
        <v xml:space="preserve">VEPBM-DIR DE CALIDAD - </v>
      </c>
      <c r="CA124" s="21" t="str">
        <f>+VLOOKUP(W124,Listas_desplega!$AT$18:$AV$60,3,0)</f>
        <v>1900</v>
      </c>
      <c r="CB124" s="21" t="str">
        <f>+VLOOKUP(F124,Listas_desplega!$J$15:$L$60,2,0)</f>
        <v>IMPLEMENTACION DE PTA-FI</v>
      </c>
      <c r="CC124" s="21" t="str">
        <f>+VLOOKUP(F124,Listas_desplega!$J$15:$L$60,2,0)&amp;V124</f>
        <v>IMPLEMENTACION DE PTA-FI</v>
      </c>
      <c r="CD124" s="21" t="str">
        <f>+VLOOKUP(CC124,Listas_desplega!$K$15:$L$60,2,0)</f>
        <v>04</v>
      </c>
      <c r="CE124" s="65" t="str">
        <f>+VLOOKUP(D124,Listas_desplega!$AS$18:$AU$60,2,0)&amp;V124</f>
        <v xml:space="preserve">VEPBM-DIR DE CALIDAD - </v>
      </c>
      <c r="CF124" s="21">
        <f>+VLOOKUP(D124,Listas_desplega!$AS$18:$AU$60,3,0)</f>
        <v>19</v>
      </c>
    </row>
    <row r="125" spans="2:84" ht="18.75" customHeight="1" x14ac:dyDescent="0.25">
      <c r="B125" s="49" t="s">
        <v>81</v>
      </c>
      <c r="C125" s="162" t="s">
        <v>235</v>
      </c>
      <c r="D125" s="49" t="s">
        <v>235</v>
      </c>
      <c r="E125" s="49" t="s">
        <v>237</v>
      </c>
      <c r="F125" s="166" t="s">
        <v>238</v>
      </c>
      <c r="G125" s="21" t="s">
        <v>187</v>
      </c>
      <c r="H125" s="78" t="str">
        <f>+VLOOKUP(G125,desplegables!$AH$21:$AK$33,2,0)</f>
        <v>TRANSFORMACIÓN  DE LA EDUCACIÓN INICIAL, PREESCOLAR, BÁSICA Y MEDIA CON ENFOQUE INTEGRAL PARA LA REDUCCIÓN DE DESIGUALDADES Y CONSTRUCCIÓN DE LA PAZ  NACIONAL</v>
      </c>
      <c r="I125" s="79">
        <f>+VLOOKUP(G125,desplegables!$AH$21:$AK$33,3,0)</f>
        <v>202300000000245</v>
      </c>
      <c r="J125" s="51" t="str">
        <f>+VLOOKUP(G125,desplegables!$AH$21:$AK$33,4,0)</f>
        <v>C-2201-0700-20</v>
      </c>
      <c r="K125" s="109" t="s">
        <v>239</v>
      </c>
      <c r="L125" s="110" t="str">
        <f>+VLOOKUP(K125,desplegables!$BO$81:$BP$110,2,FALSE)</f>
        <v>20203B</v>
      </c>
      <c r="M125" s="49" t="s">
        <v>189</v>
      </c>
      <c r="N125" s="51" t="e">
        <f>VLOOKUP(M125,desplegables!$BO$20:$BP$51,2,0)</f>
        <v>#N/A</v>
      </c>
      <c r="O125" s="49" t="s">
        <v>245</v>
      </c>
      <c r="P125" s="21" t="s">
        <v>90</v>
      </c>
      <c r="Q125" s="51" t="str">
        <f>+VLOOKUP(P125,desplegables!$B$3:$C$5,2,0)</f>
        <v>02</v>
      </c>
      <c r="R125" s="169" t="e">
        <f t="shared" si="15"/>
        <v>#N/A</v>
      </c>
      <c r="S125"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5" s="244" t="str">
        <f t="shared" si="12"/>
        <v>ADQUIS. DE BYS - SERVICIO DE ASISTENCIA TÉCNICA EN EDUCACIÓN INICIAL, PREESCOLAR, BÁSICA Y MEDIA. - 2. SEGURIDAD HUMANA Y JUSTICIA SOCIAL / B. RESIGNIFICACIÓN DE LA JORNADA ESCOLAR: MÁS QUE TIEMPO</v>
      </c>
      <c r="U125" s="69" t="s">
        <v>127</v>
      </c>
      <c r="V125" s="21"/>
      <c r="W125" s="21" t="str">
        <f t="shared" si="13"/>
        <v xml:space="preserve">VEPBM-DIR DE CALIDAD - </v>
      </c>
      <c r="X125" s="51" t="str">
        <f t="shared" si="14"/>
        <v>1900</v>
      </c>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6">
        <v>37</v>
      </c>
      <c r="BG125" s="69"/>
      <c r="BH125" s="52" t="s">
        <v>92</v>
      </c>
      <c r="BI125" s="90" t="s">
        <v>302</v>
      </c>
      <c r="BK125" s="49" t="s">
        <v>94</v>
      </c>
      <c r="BL125" s="124">
        <v>45301</v>
      </c>
      <c r="BM125" s="66">
        <v>8</v>
      </c>
      <c r="BN125" s="49" t="s">
        <v>95</v>
      </c>
      <c r="BO125" s="49" t="s">
        <v>96</v>
      </c>
      <c r="BP125" s="49" t="s">
        <v>92</v>
      </c>
      <c r="BQ125" s="49" t="s">
        <v>98</v>
      </c>
      <c r="BR125" s="212">
        <v>25644400</v>
      </c>
      <c r="BS125" s="213">
        <v>25644400</v>
      </c>
      <c r="BV125" s="21" t="e">
        <f t="shared" si="10"/>
        <v>#N/A</v>
      </c>
      <c r="BW125" s="21" t="str">
        <f>+VLOOKUP(C125,Listas_desplega!$AI$21:$AJ$46,2,0)</f>
        <v>DC_PBM</v>
      </c>
      <c r="BX125" s="47" t="str">
        <f>+VLOOKUP(E125,Listas_desplega!$J$2:$K$11,2,FALSE)</f>
        <v>Eje_E_2</v>
      </c>
      <c r="BY125" s="21" t="str">
        <f>+VLOOKUP(J125,desplegables!$AK$21:$AL$33,2,FALSE)</f>
        <v>C_2201_0700_20</v>
      </c>
      <c r="BZ125" s="21" t="str">
        <f>+VLOOKUP(D125,Listas_desplega!$AS$18:$AU$60,2,0)</f>
        <v xml:space="preserve">VEPBM-DIR DE CALIDAD - </v>
      </c>
      <c r="CA125" s="21" t="str">
        <f>+VLOOKUP(W125,Listas_desplega!$AT$18:$AV$60,3,0)</f>
        <v>1900</v>
      </c>
      <c r="CB125" s="21" t="str">
        <f>+VLOOKUP(F125,Listas_desplega!$J$15:$L$60,2,0)</f>
        <v>IMPLEMENTACION DE PTA-FI</v>
      </c>
      <c r="CC125" s="21" t="str">
        <f>+VLOOKUP(F125,Listas_desplega!$J$15:$L$60,2,0)&amp;V125</f>
        <v>IMPLEMENTACION DE PTA-FI</v>
      </c>
      <c r="CD125" s="21" t="str">
        <f>+VLOOKUP(CC125,Listas_desplega!$K$15:$L$60,2,0)</f>
        <v>04</v>
      </c>
      <c r="CE125" s="65" t="str">
        <f>+VLOOKUP(D125,Listas_desplega!$AS$18:$AU$60,2,0)&amp;V125</f>
        <v xml:space="preserve">VEPBM-DIR DE CALIDAD - </v>
      </c>
      <c r="CF125" s="21">
        <f>+VLOOKUP(D125,Listas_desplega!$AS$18:$AU$60,3,0)</f>
        <v>19</v>
      </c>
    </row>
    <row r="126" spans="2:84" ht="18.75" customHeight="1" x14ac:dyDescent="0.25">
      <c r="B126" s="49" t="s">
        <v>81</v>
      </c>
      <c r="C126" s="162" t="s">
        <v>235</v>
      </c>
      <c r="D126" s="49" t="s">
        <v>235</v>
      </c>
      <c r="E126" s="49" t="s">
        <v>237</v>
      </c>
      <c r="F126" s="166" t="s">
        <v>238</v>
      </c>
      <c r="G126" s="21" t="s">
        <v>187</v>
      </c>
      <c r="H126" s="78" t="str">
        <f>+VLOOKUP(G126,desplegables!$AH$21:$AK$33,2,0)</f>
        <v>TRANSFORMACIÓN  DE LA EDUCACIÓN INICIAL, PREESCOLAR, BÁSICA Y MEDIA CON ENFOQUE INTEGRAL PARA LA REDUCCIÓN DE DESIGUALDADES Y CONSTRUCCIÓN DE LA PAZ  NACIONAL</v>
      </c>
      <c r="I126" s="79">
        <f>+VLOOKUP(G126,desplegables!$AH$21:$AK$33,3,0)</f>
        <v>202300000000245</v>
      </c>
      <c r="J126" s="51" t="str">
        <f>+VLOOKUP(G126,desplegables!$AH$21:$AK$33,4,0)</f>
        <v>C-2201-0700-20</v>
      </c>
      <c r="K126" s="109" t="s">
        <v>239</v>
      </c>
      <c r="L126" s="110" t="str">
        <f>+VLOOKUP(K126,desplegables!$BO$81:$BP$110,2,FALSE)</f>
        <v>20203B</v>
      </c>
      <c r="M126" s="49" t="s">
        <v>189</v>
      </c>
      <c r="N126" s="51" t="e">
        <f>VLOOKUP(M126,desplegables!$BO$20:$BP$51,2,0)</f>
        <v>#N/A</v>
      </c>
      <c r="O126" s="49" t="s">
        <v>245</v>
      </c>
      <c r="P126" s="21" t="s">
        <v>90</v>
      </c>
      <c r="Q126" s="51" t="str">
        <f>+VLOOKUP(P126,desplegables!$B$3:$C$5,2,0)</f>
        <v>02</v>
      </c>
      <c r="R126" s="169" t="e">
        <f t="shared" si="15"/>
        <v>#N/A</v>
      </c>
      <c r="S126"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6" s="244" t="str">
        <f t="shared" si="12"/>
        <v>ADQUIS. DE BYS - SERVICIO DE ASISTENCIA TÉCNICA EN EDUCACIÓN INICIAL, PREESCOLAR, BÁSICA Y MEDIA. - 2. SEGURIDAD HUMANA Y JUSTICIA SOCIAL / B. RESIGNIFICACIÓN DE LA JORNADA ESCOLAR: MÁS QUE TIEMPO</v>
      </c>
      <c r="U126" s="69" t="s">
        <v>127</v>
      </c>
      <c r="V126" s="21"/>
      <c r="W126" s="21" t="str">
        <f t="shared" si="13"/>
        <v xml:space="preserve">VEPBM-DIR DE CALIDAD - </v>
      </c>
      <c r="X126" s="51" t="str">
        <f t="shared" si="14"/>
        <v>1900</v>
      </c>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6">
        <v>38</v>
      </c>
      <c r="BG126" s="69"/>
      <c r="BH126" s="52" t="s">
        <v>92</v>
      </c>
      <c r="BI126" s="90" t="s">
        <v>303</v>
      </c>
      <c r="BK126" s="49" t="s">
        <v>304</v>
      </c>
      <c r="BL126" s="124">
        <v>45536</v>
      </c>
      <c r="BM126" s="66">
        <v>4</v>
      </c>
      <c r="BN126" s="49" t="s">
        <v>95</v>
      </c>
      <c r="BO126" s="49" t="s">
        <v>96</v>
      </c>
      <c r="BP126" s="49" t="s">
        <v>92</v>
      </c>
      <c r="BQ126" s="49" t="s">
        <v>98</v>
      </c>
      <c r="BR126" s="212">
        <v>742639396</v>
      </c>
      <c r="BS126" s="213">
        <v>742639396</v>
      </c>
      <c r="BV126" s="21" t="e">
        <f t="shared" si="10"/>
        <v>#N/A</v>
      </c>
      <c r="BW126" s="21" t="str">
        <f>+VLOOKUP(C126,Listas_desplega!$AI$21:$AJ$46,2,0)</f>
        <v>DC_PBM</v>
      </c>
      <c r="BX126" s="47" t="str">
        <f>+VLOOKUP(E126,Listas_desplega!$J$2:$K$11,2,FALSE)</f>
        <v>Eje_E_2</v>
      </c>
      <c r="BY126" s="21" t="str">
        <f>+VLOOKUP(J126,desplegables!$AK$21:$AL$33,2,FALSE)</f>
        <v>C_2201_0700_20</v>
      </c>
      <c r="BZ126" s="21" t="str">
        <f>+VLOOKUP(D126,Listas_desplega!$AS$18:$AU$60,2,0)</f>
        <v xml:space="preserve">VEPBM-DIR DE CALIDAD - </v>
      </c>
      <c r="CA126" s="21" t="str">
        <f>+VLOOKUP(W126,Listas_desplega!$AT$18:$AV$60,3,0)</f>
        <v>1900</v>
      </c>
      <c r="CB126" s="21" t="str">
        <f>+VLOOKUP(F126,Listas_desplega!$J$15:$L$60,2,0)</f>
        <v>IMPLEMENTACION DE PTA-FI</v>
      </c>
      <c r="CC126" s="21" t="str">
        <f>+VLOOKUP(F126,Listas_desplega!$J$15:$L$60,2,0)&amp;V126</f>
        <v>IMPLEMENTACION DE PTA-FI</v>
      </c>
      <c r="CD126" s="21" t="str">
        <f>+VLOOKUP(CC126,Listas_desplega!$K$15:$L$60,2,0)</f>
        <v>04</v>
      </c>
      <c r="CE126" s="65" t="str">
        <f>+VLOOKUP(D126,Listas_desplega!$AS$18:$AU$60,2,0)&amp;V126</f>
        <v xml:space="preserve">VEPBM-DIR DE CALIDAD - </v>
      </c>
      <c r="CF126" s="21">
        <f>+VLOOKUP(D126,Listas_desplega!$AS$18:$AU$60,3,0)</f>
        <v>19</v>
      </c>
    </row>
    <row r="127" spans="2:84" ht="18.75" customHeight="1" x14ac:dyDescent="0.25">
      <c r="B127" s="49" t="s">
        <v>81</v>
      </c>
      <c r="C127" s="162" t="s">
        <v>235</v>
      </c>
      <c r="D127" s="49" t="s">
        <v>235</v>
      </c>
      <c r="E127" s="49" t="s">
        <v>237</v>
      </c>
      <c r="F127" s="166" t="s">
        <v>238</v>
      </c>
      <c r="G127" s="21" t="s">
        <v>187</v>
      </c>
      <c r="H127" s="78" t="str">
        <f>+VLOOKUP(G127,desplegables!$AH$21:$AK$33,2,0)</f>
        <v>TRANSFORMACIÓN  DE LA EDUCACIÓN INICIAL, PREESCOLAR, BÁSICA Y MEDIA CON ENFOQUE INTEGRAL PARA LA REDUCCIÓN DE DESIGUALDADES Y CONSTRUCCIÓN DE LA PAZ  NACIONAL</v>
      </c>
      <c r="I127" s="79">
        <f>+VLOOKUP(G127,desplegables!$AH$21:$AK$33,3,0)</f>
        <v>202300000000245</v>
      </c>
      <c r="J127" s="51" t="str">
        <f>+VLOOKUP(G127,desplegables!$AH$21:$AK$33,4,0)</f>
        <v>C-2201-0700-20</v>
      </c>
      <c r="K127" s="109" t="s">
        <v>239</v>
      </c>
      <c r="L127" s="110" t="str">
        <f>+VLOOKUP(K127,desplegables!$BO$81:$BP$110,2,FALSE)</f>
        <v>20203B</v>
      </c>
      <c r="M127" s="49" t="s">
        <v>189</v>
      </c>
      <c r="N127" s="51" t="e">
        <f>VLOOKUP(M127,desplegables!$BO$20:$BP$51,2,0)</f>
        <v>#N/A</v>
      </c>
      <c r="O127" s="49" t="s">
        <v>245</v>
      </c>
      <c r="P127" s="21" t="s">
        <v>90</v>
      </c>
      <c r="Q127" s="51" t="str">
        <f>+VLOOKUP(P127,desplegables!$B$3:$C$5,2,0)</f>
        <v>02</v>
      </c>
      <c r="R127" s="169" t="e">
        <f t="shared" si="15"/>
        <v>#N/A</v>
      </c>
      <c r="S127"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7" s="244" t="str">
        <f t="shared" si="12"/>
        <v>ADQUIS. DE BYS - SERVICIO DE ASISTENCIA TÉCNICA EN EDUCACIÓN INICIAL, PREESCOLAR, BÁSICA Y MEDIA. - 2. SEGURIDAD HUMANA Y JUSTICIA SOCIAL / B. RESIGNIFICACIÓN DE LA JORNADA ESCOLAR: MÁS QUE TIEMPO</v>
      </c>
      <c r="U127" s="69" t="s">
        <v>127</v>
      </c>
      <c r="V127" s="21"/>
      <c r="W127" s="21" t="str">
        <f t="shared" si="13"/>
        <v xml:space="preserve">VEPBM-DIR DE CALIDAD - </v>
      </c>
      <c r="X127" s="51" t="str">
        <f t="shared" si="14"/>
        <v>1900</v>
      </c>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6">
        <v>39</v>
      </c>
      <c r="BG127" s="69"/>
      <c r="BH127" s="52" t="s">
        <v>92</v>
      </c>
      <c r="BI127" s="90" t="s">
        <v>305</v>
      </c>
      <c r="BK127" s="49" t="s">
        <v>94</v>
      </c>
      <c r="BL127" s="124">
        <v>45301</v>
      </c>
      <c r="BM127" s="66">
        <v>8</v>
      </c>
      <c r="BN127" s="49" t="s">
        <v>95</v>
      </c>
      <c r="BO127" s="49" t="s">
        <v>96</v>
      </c>
      <c r="BP127" s="49" t="s">
        <v>92</v>
      </c>
      <c r="BQ127" s="49" t="s">
        <v>98</v>
      </c>
      <c r="BR127" s="212">
        <v>18400000</v>
      </c>
      <c r="BS127" s="213">
        <v>18400000</v>
      </c>
      <c r="BV127" s="21" t="e">
        <f t="shared" si="10"/>
        <v>#N/A</v>
      </c>
      <c r="BW127" s="21" t="str">
        <f>+VLOOKUP(C127,Listas_desplega!$AI$21:$AJ$46,2,0)</f>
        <v>DC_PBM</v>
      </c>
      <c r="BX127" s="47" t="str">
        <f>+VLOOKUP(E127,Listas_desplega!$J$2:$K$11,2,FALSE)</f>
        <v>Eje_E_2</v>
      </c>
      <c r="BY127" s="21" t="str">
        <f>+VLOOKUP(J127,desplegables!$AK$21:$AL$33,2,FALSE)</f>
        <v>C_2201_0700_20</v>
      </c>
      <c r="BZ127" s="21" t="str">
        <f>+VLOOKUP(D127,Listas_desplega!$AS$18:$AU$60,2,0)</f>
        <v xml:space="preserve">VEPBM-DIR DE CALIDAD - </v>
      </c>
      <c r="CA127" s="21" t="str">
        <f>+VLOOKUP(W127,Listas_desplega!$AT$18:$AV$60,3,0)</f>
        <v>1900</v>
      </c>
      <c r="CB127" s="21" t="str">
        <f>+VLOOKUP(F127,Listas_desplega!$J$15:$L$60,2,0)</f>
        <v>IMPLEMENTACION DE PTA-FI</v>
      </c>
      <c r="CC127" s="21" t="str">
        <f>+VLOOKUP(F127,Listas_desplega!$J$15:$L$60,2,0)&amp;V127</f>
        <v>IMPLEMENTACION DE PTA-FI</v>
      </c>
      <c r="CD127" s="21" t="str">
        <f>+VLOOKUP(CC127,Listas_desplega!$K$15:$L$60,2,0)</f>
        <v>04</v>
      </c>
      <c r="CE127" s="65" t="str">
        <f>+VLOOKUP(D127,Listas_desplega!$AS$18:$AU$60,2,0)&amp;V127</f>
        <v xml:space="preserve">VEPBM-DIR DE CALIDAD - </v>
      </c>
      <c r="CF127" s="21">
        <f>+VLOOKUP(D127,Listas_desplega!$AS$18:$AU$60,3,0)</f>
        <v>19</v>
      </c>
    </row>
    <row r="128" spans="2:84" ht="18.75" customHeight="1" x14ac:dyDescent="0.25">
      <c r="B128" s="49" t="s">
        <v>81</v>
      </c>
      <c r="C128" s="162" t="s">
        <v>235</v>
      </c>
      <c r="D128" s="49" t="s">
        <v>244</v>
      </c>
      <c r="E128" s="49" t="s">
        <v>237</v>
      </c>
      <c r="F128" s="166" t="s">
        <v>238</v>
      </c>
      <c r="G128" s="21" t="s">
        <v>187</v>
      </c>
      <c r="H128" s="78" t="str">
        <f>+VLOOKUP(G128,desplegables!$AH$21:$AK$33,2,0)</f>
        <v>TRANSFORMACIÓN  DE LA EDUCACIÓN INICIAL, PREESCOLAR, BÁSICA Y MEDIA CON ENFOQUE INTEGRAL PARA LA REDUCCIÓN DE DESIGUALDADES Y CONSTRUCCIÓN DE LA PAZ  NACIONAL</v>
      </c>
      <c r="I128" s="79">
        <f>+VLOOKUP(G128,desplegables!$AH$21:$AK$33,3,0)</f>
        <v>202300000000245</v>
      </c>
      <c r="J128" s="51" t="str">
        <f>+VLOOKUP(G128,desplegables!$AH$21:$AK$33,4,0)</f>
        <v>C-2201-0700-20</v>
      </c>
      <c r="K128" s="109" t="s">
        <v>239</v>
      </c>
      <c r="L128" s="110" t="str">
        <f>+VLOOKUP(K128,desplegables!$BO$81:$BP$110,2,FALSE)</f>
        <v>20203B</v>
      </c>
      <c r="M128" s="49" t="s">
        <v>189</v>
      </c>
      <c r="N128" s="51" t="e">
        <f>VLOOKUP(M128,desplegables!$BO$20:$BP$51,2,0)</f>
        <v>#N/A</v>
      </c>
      <c r="O128" s="49" t="s">
        <v>245</v>
      </c>
      <c r="P128" s="21" t="s">
        <v>90</v>
      </c>
      <c r="Q128" s="51" t="str">
        <f>+VLOOKUP(P128,desplegables!$B$3:$C$5,2,0)</f>
        <v>02</v>
      </c>
      <c r="R128" s="169" t="e">
        <f t="shared" si="15"/>
        <v>#N/A</v>
      </c>
      <c r="S128"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8" s="244" t="str">
        <f t="shared" si="12"/>
        <v>ADQUIS. DE BYS - SERVICIO DE ASISTENCIA TÉCNICA EN EDUCACIÓN INICIAL, PREESCOLAR, BÁSICA Y MEDIA. - 2. SEGURIDAD HUMANA Y JUSTICIA SOCIAL / B. RESIGNIFICACIÓN DE LA JORNADA ESCOLAR: MÁS QUE TIEMPO</v>
      </c>
      <c r="U128" s="69" t="s">
        <v>127</v>
      </c>
      <c r="V128" s="21"/>
      <c r="W128" s="21" t="str">
        <f t="shared" si="13"/>
        <v xml:space="preserve">VEPBM-SUB FOMENTOCOM - </v>
      </c>
      <c r="X128" s="51" t="str">
        <f t="shared" si="14"/>
        <v>2100</v>
      </c>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6">
        <v>40</v>
      </c>
      <c r="BG128" s="69"/>
      <c r="BH128" s="52" t="s">
        <v>92</v>
      </c>
      <c r="BI128" s="90" t="s">
        <v>306</v>
      </c>
      <c r="BK128" s="49" t="s">
        <v>94</v>
      </c>
      <c r="BL128" s="124">
        <v>45301</v>
      </c>
      <c r="BM128" s="66">
        <v>8</v>
      </c>
      <c r="BN128" s="49" t="s">
        <v>95</v>
      </c>
      <c r="BO128" s="49" t="s">
        <v>96</v>
      </c>
      <c r="BP128" s="49" t="s">
        <v>92</v>
      </c>
      <c r="BQ128" s="49" t="s">
        <v>98</v>
      </c>
      <c r="BR128" s="212">
        <v>67264000</v>
      </c>
      <c r="BS128" s="213">
        <v>67264000</v>
      </c>
      <c r="BV128" s="21" t="e">
        <f t="shared" si="10"/>
        <v>#N/A</v>
      </c>
      <c r="BW128" s="21" t="str">
        <f>+VLOOKUP(C128,Listas_desplega!$AI$21:$AJ$46,2,0)</f>
        <v>DC_PBM</v>
      </c>
      <c r="BX128" s="47" t="str">
        <f>+VLOOKUP(E128,Listas_desplega!$J$2:$K$11,2,FALSE)</f>
        <v>Eje_E_2</v>
      </c>
      <c r="BY128" s="21" t="str">
        <f>+VLOOKUP(J128,desplegables!$AK$21:$AL$33,2,FALSE)</f>
        <v>C_2201_0700_20</v>
      </c>
      <c r="BZ128" s="21" t="str">
        <f>+VLOOKUP(D128,Listas_desplega!$AS$18:$AU$60,2,0)</f>
        <v xml:space="preserve">VEPBM-SUB FOMENTOCOM - </v>
      </c>
      <c r="CA128" s="21" t="str">
        <f>+VLOOKUP(W128,Listas_desplega!$AT$18:$AV$60,3,0)</f>
        <v>2100</v>
      </c>
      <c r="CB128" s="21" t="str">
        <f>+VLOOKUP(F128,Listas_desplega!$J$15:$L$60,2,0)</f>
        <v>IMPLEMENTACION DE PTA-FI</v>
      </c>
      <c r="CC128" s="21" t="str">
        <f>+VLOOKUP(F128,Listas_desplega!$J$15:$L$60,2,0)&amp;V128</f>
        <v>IMPLEMENTACION DE PTA-FI</v>
      </c>
      <c r="CD128" s="21" t="str">
        <f>+VLOOKUP(CC128,Listas_desplega!$K$15:$L$60,2,0)</f>
        <v>04</v>
      </c>
      <c r="CE128" s="65" t="str">
        <f>+VLOOKUP(D128,Listas_desplega!$AS$18:$AU$60,2,0)&amp;V128</f>
        <v xml:space="preserve">VEPBM-SUB FOMENTOCOM - </v>
      </c>
      <c r="CF128" s="21">
        <f>+VLOOKUP(D128,Listas_desplega!$AS$18:$AU$60,3,0)</f>
        <v>21</v>
      </c>
    </row>
    <row r="129" spans="2:84" ht="18.75" customHeight="1" x14ac:dyDescent="0.25">
      <c r="B129" s="49" t="s">
        <v>81</v>
      </c>
      <c r="C129" s="162" t="s">
        <v>235</v>
      </c>
      <c r="D129" s="49" t="s">
        <v>244</v>
      </c>
      <c r="E129" s="49" t="s">
        <v>237</v>
      </c>
      <c r="F129" s="166" t="s">
        <v>238</v>
      </c>
      <c r="G129" s="21" t="s">
        <v>187</v>
      </c>
      <c r="H129" s="78" t="str">
        <f>+VLOOKUP(G129,desplegables!$AH$21:$AK$33,2,0)</f>
        <v>TRANSFORMACIÓN  DE LA EDUCACIÓN INICIAL, PREESCOLAR, BÁSICA Y MEDIA CON ENFOQUE INTEGRAL PARA LA REDUCCIÓN DE DESIGUALDADES Y CONSTRUCCIÓN DE LA PAZ  NACIONAL</v>
      </c>
      <c r="I129" s="79">
        <f>+VLOOKUP(G129,desplegables!$AH$21:$AK$33,3,0)</f>
        <v>202300000000245</v>
      </c>
      <c r="J129" s="51" t="str">
        <f>+VLOOKUP(G129,desplegables!$AH$21:$AK$33,4,0)</f>
        <v>C-2201-0700-20</v>
      </c>
      <c r="K129" s="109" t="s">
        <v>239</v>
      </c>
      <c r="L129" s="110" t="str">
        <f>+VLOOKUP(K129,desplegables!$BO$81:$BP$110,2,FALSE)</f>
        <v>20203B</v>
      </c>
      <c r="M129" s="49" t="s">
        <v>189</v>
      </c>
      <c r="N129" s="51" t="e">
        <f>VLOOKUP(M129,desplegables!$BO$20:$BP$51,2,0)</f>
        <v>#N/A</v>
      </c>
      <c r="O129" s="49" t="s">
        <v>245</v>
      </c>
      <c r="P129" s="21" t="s">
        <v>90</v>
      </c>
      <c r="Q129" s="51" t="str">
        <f>+VLOOKUP(P129,desplegables!$B$3:$C$5,2,0)</f>
        <v>02</v>
      </c>
      <c r="R129" s="169" t="e">
        <f t="shared" si="15"/>
        <v>#N/A</v>
      </c>
      <c r="S129"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29" s="244" t="str">
        <f t="shared" si="12"/>
        <v>ADQUIS. DE BYS - SERVICIO DE ASISTENCIA TÉCNICA EN EDUCACIÓN INICIAL, PREESCOLAR, BÁSICA Y MEDIA. - 2. SEGURIDAD HUMANA Y JUSTICIA SOCIAL / B. RESIGNIFICACIÓN DE LA JORNADA ESCOLAR: MÁS QUE TIEMPO</v>
      </c>
      <c r="U129" s="69" t="s">
        <v>127</v>
      </c>
      <c r="V129" s="21"/>
      <c r="W129" s="21" t="str">
        <f t="shared" si="13"/>
        <v xml:space="preserve">VEPBM-SUB FOMENTOCOM - </v>
      </c>
      <c r="X129" s="51" t="str">
        <f t="shared" si="14"/>
        <v>2100</v>
      </c>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6">
        <v>41</v>
      </c>
      <c r="BG129" s="69"/>
      <c r="BH129" s="52" t="s">
        <v>92</v>
      </c>
      <c r="BI129" s="90" t="s">
        <v>307</v>
      </c>
      <c r="BK129" s="49" t="s">
        <v>94</v>
      </c>
      <c r="BL129" s="124">
        <v>45301</v>
      </c>
      <c r="BM129" s="66">
        <v>8</v>
      </c>
      <c r="BN129" s="49" t="s">
        <v>95</v>
      </c>
      <c r="BO129" s="49" t="s">
        <v>96</v>
      </c>
      <c r="BP129" s="49" t="s">
        <v>92</v>
      </c>
      <c r="BQ129" s="49" t="s">
        <v>98</v>
      </c>
      <c r="BR129" s="212">
        <v>88284000</v>
      </c>
      <c r="BS129" s="213">
        <v>88284000</v>
      </c>
      <c r="BV129" s="21" t="e">
        <f t="shared" si="10"/>
        <v>#N/A</v>
      </c>
      <c r="BW129" s="21" t="str">
        <f>+VLOOKUP(C129,Listas_desplega!$AI$21:$AJ$46,2,0)</f>
        <v>DC_PBM</v>
      </c>
      <c r="BX129" s="47" t="str">
        <f>+VLOOKUP(E129,Listas_desplega!$J$2:$K$11,2,FALSE)</f>
        <v>Eje_E_2</v>
      </c>
      <c r="BY129" s="21" t="str">
        <f>+VLOOKUP(J129,desplegables!$AK$21:$AL$33,2,FALSE)</f>
        <v>C_2201_0700_20</v>
      </c>
      <c r="BZ129" s="21" t="str">
        <f>+VLOOKUP(D129,Listas_desplega!$AS$18:$AU$60,2,0)</f>
        <v xml:space="preserve">VEPBM-SUB FOMENTOCOM - </v>
      </c>
      <c r="CA129" s="21" t="str">
        <f>+VLOOKUP(W129,Listas_desplega!$AT$18:$AV$60,3,0)</f>
        <v>2100</v>
      </c>
      <c r="CB129" s="21" t="str">
        <f>+VLOOKUP(F129,Listas_desplega!$J$15:$L$60,2,0)</f>
        <v>IMPLEMENTACION DE PTA-FI</v>
      </c>
      <c r="CC129" s="21" t="str">
        <f>+VLOOKUP(F129,Listas_desplega!$J$15:$L$60,2,0)&amp;V129</f>
        <v>IMPLEMENTACION DE PTA-FI</v>
      </c>
      <c r="CD129" s="21" t="str">
        <f>+VLOOKUP(CC129,Listas_desplega!$K$15:$L$60,2,0)</f>
        <v>04</v>
      </c>
      <c r="CE129" s="65" t="str">
        <f>+VLOOKUP(D129,Listas_desplega!$AS$18:$AU$60,2,0)&amp;V129</f>
        <v xml:space="preserve">VEPBM-SUB FOMENTOCOM - </v>
      </c>
      <c r="CF129" s="21">
        <f>+VLOOKUP(D129,Listas_desplega!$AS$18:$AU$60,3,0)</f>
        <v>21</v>
      </c>
    </row>
    <row r="130" spans="2:84" ht="18.75" customHeight="1" x14ac:dyDescent="0.25">
      <c r="B130" s="49" t="s">
        <v>81</v>
      </c>
      <c r="C130" s="162" t="s">
        <v>235</v>
      </c>
      <c r="D130" s="49" t="s">
        <v>244</v>
      </c>
      <c r="E130" s="49" t="s">
        <v>237</v>
      </c>
      <c r="F130" s="166" t="s">
        <v>238</v>
      </c>
      <c r="G130" s="21" t="s">
        <v>187</v>
      </c>
      <c r="H130" s="78" t="str">
        <f>+VLOOKUP(G130,desplegables!$AH$21:$AK$33,2,0)</f>
        <v>TRANSFORMACIÓN  DE LA EDUCACIÓN INICIAL, PREESCOLAR, BÁSICA Y MEDIA CON ENFOQUE INTEGRAL PARA LA REDUCCIÓN DE DESIGUALDADES Y CONSTRUCCIÓN DE LA PAZ  NACIONAL</v>
      </c>
      <c r="I130" s="79">
        <f>+VLOOKUP(G130,desplegables!$AH$21:$AK$33,3,0)</f>
        <v>202300000000245</v>
      </c>
      <c r="J130" s="51" t="str">
        <f>+VLOOKUP(G130,desplegables!$AH$21:$AK$33,4,0)</f>
        <v>C-2201-0700-20</v>
      </c>
      <c r="K130" s="109" t="s">
        <v>239</v>
      </c>
      <c r="L130" s="110" t="str">
        <f>+VLOOKUP(K130,desplegables!$BO$81:$BP$110,2,FALSE)</f>
        <v>20203B</v>
      </c>
      <c r="M130" s="49" t="s">
        <v>189</v>
      </c>
      <c r="N130" s="51" t="e">
        <f>VLOOKUP(M130,desplegables!$BO$20:$BP$51,2,0)</f>
        <v>#N/A</v>
      </c>
      <c r="O130" s="49" t="s">
        <v>245</v>
      </c>
      <c r="P130" s="21" t="s">
        <v>90</v>
      </c>
      <c r="Q130" s="51" t="str">
        <f>+VLOOKUP(P130,desplegables!$B$3:$C$5,2,0)</f>
        <v>02</v>
      </c>
      <c r="R130" s="169" t="e">
        <f t="shared" si="15"/>
        <v>#N/A</v>
      </c>
      <c r="S130"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30" s="244" t="str">
        <f t="shared" si="12"/>
        <v>ADQUIS. DE BYS - SERVICIO DE ASISTENCIA TÉCNICA EN EDUCACIÓN INICIAL, PREESCOLAR, BÁSICA Y MEDIA. - 2. SEGURIDAD HUMANA Y JUSTICIA SOCIAL / B. RESIGNIFICACIÓN DE LA JORNADA ESCOLAR: MÁS QUE TIEMPO</v>
      </c>
      <c r="U130" s="69" t="s">
        <v>127</v>
      </c>
      <c r="V130" s="21"/>
      <c r="W130" s="21" t="str">
        <f t="shared" si="13"/>
        <v xml:space="preserve">VEPBM-SUB FOMENTOCOM - </v>
      </c>
      <c r="X130" s="51" t="str">
        <f t="shared" si="14"/>
        <v>2100</v>
      </c>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6">
        <v>42</v>
      </c>
      <c r="BG130" s="69"/>
      <c r="BH130" s="52" t="s">
        <v>92</v>
      </c>
      <c r="BI130" s="90" t="s">
        <v>308</v>
      </c>
      <c r="BK130" s="49" t="s">
        <v>94</v>
      </c>
      <c r="BL130" s="124">
        <v>45301</v>
      </c>
      <c r="BM130" s="66">
        <v>8</v>
      </c>
      <c r="BN130" s="49" t="s">
        <v>95</v>
      </c>
      <c r="BO130" s="49" t="s">
        <v>96</v>
      </c>
      <c r="BP130" s="49" t="s">
        <v>92</v>
      </c>
      <c r="BQ130" s="49" t="s">
        <v>98</v>
      </c>
      <c r="BR130" s="212">
        <v>75672000</v>
      </c>
      <c r="BS130" s="213">
        <v>75672000</v>
      </c>
      <c r="BV130" s="21" t="e">
        <f t="shared" si="10"/>
        <v>#N/A</v>
      </c>
      <c r="BW130" s="21" t="str">
        <f>+VLOOKUP(C130,Listas_desplega!$AI$21:$AJ$46,2,0)</f>
        <v>DC_PBM</v>
      </c>
      <c r="BX130" s="47" t="str">
        <f>+VLOOKUP(E130,Listas_desplega!$J$2:$K$11,2,FALSE)</f>
        <v>Eje_E_2</v>
      </c>
      <c r="BY130" s="21" t="str">
        <f>+VLOOKUP(J130,desplegables!$AK$21:$AL$33,2,FALSE)</f>
        <v>C_2201_0700_20</v>
      </c>
      <c r="BZ130" s="21" t="str">
        <f>+VLOOKUP(D130,Listas_desplega!$AS$18:$AU$60,2,0)</f>
        <v xml:space="preserve">VEPBM-SUB FOMENTOCOM - </v>
      </c>
      <c r="CA130" s="21" t="str">
        <f>+VLOOKUP(W130,Listas_desplega!$AT$18:$AV$60,3,0)</f>
        <v>2100</v>
      </c>
      <c r="CB130" s="21" t="str">
        <f>+VLOOKUP(F130,Listas_desplega!$J$15:$L$60,2,0)</f>
        <v>IMPLEMENTACION DE PTA-FI</v>
      </c>
      <c r="CC130" s="21" t="str">
        <f>+VLOOKUP(F130,Listas_desplega!$J$15:$L$60,2,0)&amp;V130</f>
        <v>IMPLEMENTACION DE PTA-FI</v>
      </c>
      <c r="CD130" s="21" t="str">
        <f>+VLOOKUP(CC130,Listas_desplega!$K$15:$L$60,2,0)</f>
        <v>04</v>
      </c>
      <c r="CE130" s="65" t="str">
        <f>+VLOOKUP(D130,Listas_desplega!$AS$18:$AU$60,2,0)&amp;V130</f>
        <v xml:space="preserve">VEPBM-SUB FOMENTOCOM - </v>
      </c>
      <c r="CF130" s="21">
        <f>+VLOOKUP(D130,Listas_desplega!$AS$18:$AU$60,3,0)</f>
        <v>21</v>
      </c>
    </row>
    <row r="131" spans="2:84" ht="18.75" customHeight="1" x14ac:dyDescent="0.25">
      <c r="B131" s="49" t="s">
        <v>81</v>
      </c>
      <c r="C131" s="162" t="s">
        <v>235</v>
      </c>
      <c r="D131" s="49" t="s">
        <v>244</v>
      </c>
      <c r="E131" s="49" t="s">
        <v>237</v>
      </c>
      <c r="F131" s="166" t="s">
        <v>238</v>
      </c>
      <c r="G131" s="21" t="s">
        <v>187</v>
      </c>
      <c r="H131" s="78" t="str">
        <f>+VLOOKUP(G131,desplegables!$AH$21:$AK$33,2,0)</f>
        <v>TRANSFORMACIÓN  DE LA EDUCACIÓN INICIAL, PREESCOLAR, BÁSICA Y MEDIA CON ENFOQUE INTEGRAL PARA LA REDUCCIÓN DE DESIGUALDADES Y CONSTRUCCIÓN DE LA PAZ  NACIONAL</v>
      </c>
      <c r="I131" s="79">
        <f>+VLOOKUP(G131,desplegables!$AH$21:$AK$33,3,0)</f>
        <v>202300000000245</v>
      </c>
      <c r="J131" s="51" t="str">
        <f>+VLOOKUP(G131,desplegables!$AH$21:$AK$33,4,0)</f>
        <v>C-2201-0700-20</v>
      </c>
      <c r="K131" s="109" t="s">
        <v>239</v>
      </c>
      <c r="L131" s="110" t="str">
        <f>+VLOOKUP(K131,desplegables!$BO$81:$BP$110,2,FALSE)</f>
        <v>20203B</v>
      </c>
      <c r="M131" s="49" t="s">
        <v>189</v>
      </c>
      <c r="N131" s="51" t="e">
        <f>VLOOKUP(M131,desplegables!$BO$20:$BP$51,2,0)</f>
        <v>#N/A</v>
      </c>
      <c r="O131" s="49" t="s">
        <v>245</v>
      </c>
      <c r="P131" s="21" t="s">
        <v>90</v>
      </c>
      <c r="Q131" s="51" t="str">
        <f>+VLOOKUP(P131,desplegables!$B$3:$C$5,2,0)</f>
        <v>02</v>
      </c>
      <c r="R131" s="169" t="e">
        <f t="shared" si="15"/>
        <v>#N/A</v>
      </c>
      <c r="S131"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31" s="244" t="str">
        <f t="shared" si="12"/>
        <v>ADQUIS. DE BYS - SERVICIO DE ASISTENCIA TÉCNICA EN EDUCACIÓN INICIAL, PREESCOLAR, BÁSICA Y MEDIA. - 2. SEGURIDAD HUMANA Y JUSTICIA SOCIAL / B. RESIGNIFICACIÓN DE LA JORNADA ESCOLAR: MÁS QUE TIEMPO</v>
      </c>
      <c r="U131" s="69" t="s">
        <v>127</v>
      </c>
      <c r="V131" s="21"/>
      <c r="W131" s="21" t="str">
        <f t="shared" si="13"/>
        <v xml:space="preserve">VEPBM-SUB FOMENTOCOM - </v>
      </c>
      <c r="X131" s="51" t="str">
        <f t="shared" si="14"/>
        <v>2100</v>
      </c>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6">
        <v>43</v>
      </c>
      <c r="BG131" s="69"/>
      <c r="BH131" s="52" t="s">
        <v>92</v>
      </c>
      <c r="BI131" s="90" t="s">
        <v>309</v>
      </c>
      <c r="BK131" s="49" t="s">
        <v>94</v>
      </c>
      <c r="BL131" s="124">
        <v>45301</v>
      </c>
      <c r="BM131" s="66">
        <v>8</v>
      </c>
      <c r="BN131" s="49" t="s">
        <v>95</v>
      </c>
      <c r="BO131" s="49" t="s">
        <v>96</v>
      </c>
      <c r="BP131" s="49" t="s">
        <v>92</v>
      </c>
      <c r="BQ131" s="49" t="s">
        <v>98</v>
      </c>
      <c r="BR131" s="212">
        <v>62310662.223999999</v>
      </c>
      <c r="BS131" s="213">
        <v>62310662</v>
      </c>
      <c r="BV131" s="21" t="e">
        <f t="shared" si="10"/>
        <v>#N/A</v>
      </c>
      <c r="BW131" s="21" t="str">
        <f>+VLOOKUP(C131,Listas_desplega!$AI$21:$AJ$46,2,0)</f>
        <v>DC_PBM</v>
      </c>
      <c r="BX131" s="47" t="str">
        <f>+VLOOKUP(E131,Listas_desplega!$J$2:$K$11,2,FALSE)</f>
        <v>Eje_E_2</v>
      </c>
      <c r="BY131" s="21" t="str">
        <f>+VLOOKUP(J131,desplegables!$AK$21:$AL$33,2,FALSE)</f>
        <v>C_2201_0700_20</v>
      </c>
      <c r="BZ131" s="21" t="str">
        <f>+VLOOKUP(D131,Listas_desplega!$AS$18:$AU$60,2,0)</f>
        <v xml:space="preserve">VEPBM-SUB FOMENTOCOM - </v>
      </c>
      <c r="CA131" s="21" t="str">
        <f>+VLOOKUP(W131,Listas_desplega!$AT$18:$AV$60,3,0)</f>
        <v>2100</v>
      </c>
      <c r="CB131" s="21" t="str">
        <f>+VLOOKUP(F131,Listas_desplega!$J$15:$L$60,2,0)</f>
        <v>IMPLEMENTACION DE PTA-FI</v>
      </c>
      <c r="CC131" s="21" t="str">
        <f>+VLOOKUP(F131,Listas_desplega!$J$15:$L$60,2,0)&amp;V131</f>
        <v>IMPLEMENTACION DE PTA-FI</v>
      </c>
      <c r="CD131" s="21" t="str">
        <f>+VLOOKUP(CC131,Listas_desplega!$K$15:$L$60,2,0)</f>
        <v>04</v>
      </c>
      <c r="CE131" s="65" t="str">
        <f>+VLOOKUP(D131,Listas_desplega!$AS$18:$AU$60,2,0)&amp;V131</f>
        <v xml:space="preserve">VEPBM-SUB FOMENTOCOM - </v>
      </c>
      <c r="CF131" s="21">
        <f>+VLOOKUP(D131,Listas_desplega!$AS$18:$AU$60,3,0)</f>
        <v>21</v>
      </c>
    </row>
    <row r="132" spans="2:84" ht="18.75" customHeight="1" x14ac:dyDescent="0.25">
      <c r="B132" s="49" t="s">
        <v>81</v>
      </c>
      <c r="C132" s="162" t="s">
        <v>235</v>
      </c>
      <c r="D132" s="49" t="s">
        <v>244</v>
      </c>
      <c r="E132" s="49" t="s">
        <v>237</v>
      </c>
      <c r="F132" s="166" t="s">
        <v>238</v>
      </c>
      <c r="G132" s="21" t="s">
        <v>187</v>
      </c>
      <c r="H132" s="78" t="str">
        <f>+VLOOKUP(G132,desplegables!$AH$21:$AK$33,2,0)</f>
        <v>TRANSFORMACIÓN  DE LA EDUCACIÓN INICIAL, PREESCOLAR, BÁSICA Y MEDIA CON ENFOQUE INTEGRAL PARA LA REDUCCIÓN DE DESIGUALDADES Y CONSTRUCCIÓN DE LA PAZ  NACIONAL</v>
      </c>
      <c r="I132" s="79">
        <f>+VLOOKUP(G132,desplegables!$AH$21:$AK$33,3,0)</f>
        <v>202300000000245</v>
      </c>
      <c r="J132" s="51" t="str">
        <f>+VLOOKUP(G132,desplegables!$AH$21:$AK$33,4,0)</f>
        <v>C-2201-0700-20</v>
      </c>
      <c r="K132" s="109" t="s">
        <v>239</v>
      </c>
      <c r="L132" s="110" t="str">
        <f>+VLOOKUP(K132,desplegables!$BO$81:$BP$110,2,FALSE)</f>
        <v>20203B</v>
      </c>
      <c r="M132" s="49" t="s">
        <v>189</v>
      </c>
      <c r="N132" s="51" t="e">
        <f>VLOOKUP(M132,desplegables!$BO$20:$BP$51,2,0)</f>
        <v>#N/A</v>
      </c>
      <c r="O132" s="49" t="s">
        <v>245</v>
      </c>
      <c r="P132" s="21" t="s">
        <v>90</v>
      </c>
      <c r="Q132" s="51" t="str">
        <f>+VLOOKUP(P132,desplegables!$B$3:$C$5,2,0)</f>
        <v>02</v>
      </c>
      <c r="R132" s="169" t="e">
        <f t="shared" si="15"/>
        <v>#N/A</v>
      </c>
      <c r="S132" s="126" t="str">
        <f t="shared" si="11"/>
        <v>ADQUIS. DE BYS-SERVICIO DE ASISTENCIA TÉCNICA EN EDUCACIÓN INICIAL, PREESCOLAR, BÁSICA Y MEDIA.-TRANSFORMACIÓN  DE LA EDUCACIÓN INICIAL, PREESCOLAR, BÁSICA Y MEDIA CON ENFOQUE INTEGRAL PARA LA REDUCCIÓN DE DESIGUALDADES Y CONSTRUCCIÓN DE LA PAZ  NACIONAL</v>
      </c>
      <c r="T132" s="244" t="str">
        <f t="shared" si="12"/>
        <v>ADQUIS. DE BYS - SERVICIO DE ASISTENCIA TÉCNICA EN EDUCACIÓN INICIAL, PREESCOLAR, BÁSICA Y MEDIA. - 2. SEGURIDAD HUMANA Y JUSTICIA SOCIAL / B. RESIGNIFICACIÓN DE LA JORNADA ESCOLAR: MÁS QUE TIEMPO</v>
      </c>
      <c r="U132" s="69" t="s">
        <v>127</v>
      </c>
      <c r="V132" s="21"/>
      <c r="W132" s="21" t="str">
        <f t="shared" si="13"/>
        <v xml:space="preserve">VEPBM-SUB FOMENTOCOM - </v>
      </c>
      <c r="X132" s="51" t="str">
        <f t="shared" si="14"/>
        <v>2100</v>
      </c>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6">
        <v>44</v>
      </c>
      <c r="BG132" s="69"/>
      <c r="BH132" s="52" t="s">
        <v>92</v>
      </c>
      <c r="BI132" s="90" t="s">
        <v>310</v>
      </c>
      <c r="BK132" s="49" t="s">
        <v>94</v>
      </c>
      <c r="BL132" s="124">
        <v>45301</v>
      </c>
      <c r="BM132" s="66">
        <v>8</v>
      </c>
      <c r="BN132" s="49" t="s">
        <v>95</v>
      </c>
      <c r="BO132" s="49" t="s">
        <v>96</v>
      </c>
      <c r="BP132" s="49" t="s">
        <v>92</v>
      </c>
      <c r="BQ132" s="49" t="s">
        <v>98</v>
      </c>
      <c r="BR132" s="212">
        <v>75672000</v>
      </c>
      <c r="BS132" s="213">
        <v>75672000</v>
      </c>
      <c r="BV132" s="21" t="e">
        <f t="shared" ref="BV132:BV195" si="16">+CONCATENATE(G132,"_",N132)</f>
        <v>#N/A</v>
      </c>
      <c r="BW132" s="21" t="str">
        <f>+VLOOKUP(C132,Listas_desplega!$AI$21:$AJ$46,2,0)</f>
        <v>DC_PBM</v>
      </c>
      <c r="BX132" s="47" t="str">
        <f>+VLOOKUP(E132,Listas_desplega!$J$2:$K$11,2,FALSE)</f>
        <v>Eje_E_2</v>
      </c>
      <c r="BY132" s="21" t="str">
        <f>+VLOOKUP(J132,desplegables!$AK$21:$AL$33,2,FALSE)</f>
        <v>C_2201_0700_20</v>
      </c>
      <c r="BZ132" s="21" t="str">
        <f>+VLOOKUP(D132,Listas_desplega!$AS$18:$AU$60,2,0)</f>
        <v xml:space="preserve">VEPBM-SUB FOMENTOCOM - </v>
      </c>
      <c r="CA132" s="21" t="str">
        <f>+VLOOKUP(W132,Listas_desplega!$AT$18:$AV$60,3,0)</f>
        <v>2100</v>
      </c>
      <c r="CB132" s="21" t="str">
        <f>+VLOOKUP(F132,Listas_desplega!$J$15:$L$60,2,0)</f>
        <v>IMPLEMENTACION DE PTA-FI</v>
      </c>
      <c r="CC132" s="21" t="str">
        <f>+VLOOKUP(F132,Listas_desplega!$J$15:$L$60,2,0)&amp;V132</f>
        <v>IMPLEMENTACION DE PTA-FI</v>
      </c>
      <c r="CD132" s="21" t="str">
        <f>+VLOOKUP(CC132,Listas_desplega!$K$15:$L$60,2,0)</f>
        <v>04</v>
      </c>
      <c r="CE132" s="65" t="str">
        <f>+VLOOKUP(D132,Listas_desplega!$AS$18:$AU$60,2,0)&amp;V132</f>
        <v xml:space="preserve">VEPBM-SUB FOMENTOCOM - </v>
      </c>
      <c r="CF132" s="21">
        <f>+VLOOKUP(D132,Listas_desplega!$AS$18:$AU$60,3,0)</f>
        <v>21</v>
      </c>
    </row>
    <row r="133" spans="2:84" ht="18.75" customHeight="1" x14ac:dyDescent="0.25">
      <c r="B133" s="49" t="s">
        <v>81</v>
      </c>
      <c r="C133" s="162" t="s">
        <v>235</v>
      </c>
      <c r="D133" s="49" t="s">
        <v>244</v>
      </c>
      <c r="E133" s="49" t="s">
        <v>237</v>
      </c>
      <c r="F133" s="166" t="s">
        <v>238</v>
      </c>
      <c r="G133" s="21" t="s">
        <v>187</v>
      </c>
      <c r="H133" s="78" t="str">
        <f>+VLOOKUP(G133,desplegables!$AH$21:$AK$33,2,0)</f>
        <v>TRANSFORMACIÓN  DE LA EDUCACIÓN INICIAL, PREESCOLAR, BÁSICA Y MEDIA CON ENFOQUE INTEGRAL PARA LA REDUCCIÓN DE DESIGUALDADES Y CONSTRUCCIÓN DE LA PAZ  NACIONAL</v>
      </c>
      <c r="I133" s="79">
        <f>+VLOOKUP(G133,desplegables!$AH$21:$AK$33,3,0)</f>
        <v>202300000000245</v>
      </c>
      <c r="J133" s="51" t="str">
        <f>+VLOOKUP(G133,desplegables!$AH$21:$AK$33,4,0)</f>
        <v>C-2201-0700-20</v>
      </c>
      <c r="K133" s="109" t="s">
        <v>239</v>
      </c>
      <c r="L133" s="110" t="str">
        <f>+VLOOKUP(K133,desplegables!$BO$81:$BP$110,2,FALSE)</f>
        <v>20203B</v>
      </c>
      <c r="M133" s="49" t="s">
        <v>189</v>
      </c>
      <c r="N133" s="51" t="e">
        <f>VLOOKUP(M133,desplegables!$BO$20:$BP$51,2,0)</f>
        <v>#N/A</v>
      </c>
      <c r="O133" s="49" t="s">
        <v>245</v>
      </c>
      <c r="P133" s="21" t="s">
        <v>90</v>
      </c>
      <c r="Q133" s="51" t="str">
        <f>+VLOOKUP(P133,desplegables!$B$3:$C$5,2,0)</f>
        <v>02</v>
      </c>
      <c r="R133" s="169" t="e">
        <f t="shared" si="15"/>
        <v>#N/A</v>
      </c>
      <c r="S133" s="126" t="str">
        <f t="shared" ref="S133:S196" si="17">UPPER(P133&amp;"-"&amp;M133&amp;"-"&amp;H133)</f>
        <v>ADQUIS. DE BYS-SERVICIO DE ASISTENCIA TÉCNICA EN EDUCACIÓN INICIAL, PREESCOLAR, BÁSICA Y MEDIA.-TRANSFORMACIÓN  DE LA EDUCACIÓN INICIAL, PREESCOLAR, BÁSICA Y MEDIA CON ENFOQUE INTEGRAL PARA LA REDUCCIÓN DE DESIGUALDADES Y CONSTRUCCIÓN DE LA PAZ  NACIONAL</v>
      </c>
      <c r="T133" s="244" t="str">
        <f t="shared" ref="T133:T196" si="18">UPPER(P133&amp;" - "&amp;M133&amp;" - "&amp;K133)</f>
        <v>ADQUIS. DE BYS - SERVICIO DE ASISTENCIA TÉCNICA EN EDUCACIÓN INICIAL, PREESCOLAR, BÁSICA Y MEDIA. - 2. SEGURIDAD HUMANA Y JUSTICIA SOCIAL / B. RESIGNIFICACIÓN DE LA JORNADA ESCOLAR: MÁS QUE TIEMPO</v>
      </c>
      <c r="U133" s="69" t="s">
        <v>127</v>
      </c>
      <c r="V133" s="21"/>
      <c r="W133" s="21" t="str">
        <f t="shared" si="13"/>
        <v xml:space="preserve">VEPBM-SUB FOMENTOCOM - </v>
      </c>
      <c r="X133" s="51" t="str">
        <f t="shared" si="14"/>
        <v>2100</v>
      </c>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6">
        <v>45</v>
      </c>
      <c r="BG133" s="69"/>
      <c r="BH133" s="52" t="s">
        <v>92</v>
      </c>
      <c r="BI133" s="90" t="s">
        <v>311</v>
      </c>
      <c r="BK133" s="49" t="s">
        <v>94</v>
      </c>
      <c r="BL133" s="124">
        <v>45301</v>
      </c>
      <c r="BM133" s="66">
        <v>8</v>
      </c>
      <c r="BN133" s="49" t="s">
        <v>95</v>
      </c>
      <c r="BO133" s="49" t="s">
        <v>96</v>
      </c>
      <c r="BP133" s="49" t="s">
        <v>92</v>
      </c>
      <c r="BQ133" s="49" t="s">
        <v>98</v>
      </c>
      <c r="BR133" s="212">
        <v>100896000</v>
      </c>
      <c r="BS133" s="213">
        <v>100896000</v>
      </c>
      <c r="BV133" s="21" t="e">
        <f t="shared" si="16"/>
        <v>#N/A</v>
      </c>
      <c r="BW133" s="21" t="str">
        <f>+VLOOKUP(C133,Listas_desplega!$AI$21:$AJ$46,2,0)</f>
        <v>DC_PBM</v>
      </c>
      <c r="BX133" s="47" t="str">
        <f>+VLOOKUP(E133,Listas_desplega!$J$2:$K$11,2,FALSE)</f>
        <v>Eje_E_2</v>
      </c>
      <c r="BY133" s="21" t="str">
        <f>+VLOOKUP(J133,desplegables!$AK$21:$AL$33,2,FALSE)</f>
        <v>C_2201_0700_20</v>
      </c>
      <c r="BZ133" s="21" t="str">
        <f>+VLOOKUP(D133,Listas_desplega!$AS$18:$AU$60,2,0)</f>
        <v xml:space="preserve">VEPBM-SUB FOMENTOCOM - </v>
      </c>
      <c r="CA133" s="21" t="str">
        <f>+VLOOKUP(W133,Listas_desplega!$AT$18:$AV$60,3,0)</f>
        <v>2100</v>
      </c>
      <c r="CB133" s="21" t="str">
        <f>+VLOOKUP(F133,Listas_desplega!$J$15:$L$60,2,0)</f>
        <v>IMPLEMENTACION DE PTA-FI</v>
      </c>
      <c r="CC133" s="21" t="str">
        <f>+VLOOKUP(F133,Listas_desplega!$J$15:$L$60,2,0)&amp;V133</f>
        <v>IMPLEMENTACION DE PTA-FI</v>
      </c>
      <c r="CD133" s="21" t="str">
        <f>+VLOOKUP(CC133,Listas_desplega!$K$15:$L$60,2,0)</f>
        <v>04</v>
      </c>
      <c r="CE133" s="65" t="str">
        <f>+VLOOKUP(D133,Listas_desplega!$AS$18:$AU$60,2,0)&amp;V133</f>
        <v xml:space="preserve">VEPBM-SUB FOMENTOCOM - </v>
      </c>
      <c r="CF133" s="21">
        <f>+VLOOKUP(D133,Listas_desplega!$AS$18:$AU$60,3,0)</f>
        <v>21</v>
      </c>
    </row>
    <row r="134" spans="2:84" ht="18.75" customHeight="1" x14ac:dyDescent="0.25">
      <c r="B134" s="49" t="s">
        <v>81</v>
      </c>
      <c r="C134" s="162" t="s">
        <v>235</v>
      </c>
      <c r="D134" s="49" t="s">
        <v>244</v>
      </c>
      <c r="E134" s="49" t="s">
        <v>237</v>
      </c>
      <c r="F134" s="166" t="s">
        <v>238</v>
      </c>
      <c r="G134" s="21" t="s">
        <v>187</v>
      </c>
      <c r="H134" s="78" t="str">
        <f>+VLOOKUP(G134,desplegables!$AH$21:$AK$33,2,0)</f>
        <v>TRANSFORMACIÓN  DE LA EDUCACIÓN INICIAL, PREESCOLAR, BÁSICA Y MEDIA CON ENFOQUE INTEGRAL PARA LA REDUCCIÓN DE DESIGUALDADES Y CONSTRUCCIÓN DE LA PAZ  NACIONAL</v>
      </c>
      <c r="I134" s="79">
        <f>+VLOOKUP(G134,desplegables!$AH$21:$AK$33,3,0)</f>
        <v>202300000000245</v>
      </c>
      <c r="J134" s="51" t="str">
        <f>+VLOOKUP(G134,desplegables!$AH$21:$AK$33,4,0)</f>
        <v>C-2201-0700-20</v>
      </c>
      <c r="K134" s="109" t="s">
        <v>239</v>
      </c>
      <c r="L134" s="110" t="str">
        <f>+VLOOKUP(K134,desplegables!$BO$81:$BP$110,2,FALSE)</f>
        <v>20203B</v>
      </c>
      <c r="M134" s="49" t="s">
        <v>189</v>
      </c>
      <c r="N134" s="51" t="e">
        <f>VLOOKUP(M134,desplegables!$BO$20:$BP$51,2,0)</f>
        <v>#N/A</v>
      </c>
      <c r="O134" s="49" t="s">
        <v>245</v>
      </c>
      <c r="P134" s="21" t="s">
        <v>90</v>
      </c>
      <c r="Q134" s="51" t="str">
        <f>+VLOOKUP(P134,desplegables!$B$3:$C$5,2,0)</f>
        <v>02</v>
      </c>
      <c r="R134" s="169" t="e">
        <f t="shared" si="15"/>
        <v>#N/A</v>
      </c>
      <c r="S134"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34" s="244" t="str">
        <f t="shared" si="18"/>
        <v>ADQUIS. DE BYS - SERVICIO DE ASISTENCIA TÉCNICA EN EDUCACIÓN INICIAL, PREESCOLAR, BÁSICA Y MEDIA. - 2. SEGURIDAD HUMANA Y JUSTICIA SOCIAL / B. RESIGNIFICACIÓN DE LA JORNADA ESCOLAR: MÁS QUE TIEMPO</v>
      </c>
      <c r="U134" s="69" t="s">
        <v>127</v>
      </c>
      <c r="V134" s="21"/>
      <c r="W134" s="21" t="str">
        <f t="shared" ref="W134:W197" si="19">+CE134</f>
        <v xml:space="preserve">VEPBM-SUB FOMENTOCOM - </v>
      </c>
      <c r="X134" s="51" t="str">
        <f t="shared" ref="X134:X197" si="20">+CA134</f>
        <v>2100</v>
      </c>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6">
        <v>46</v>
      </c>
      <c r="BG134" s="69"/>
      <c r="BH134" s="52" t="s">
        <v>92</v>
      </c>
      <c r="BI134" s="90" t="s">
        <v>312</v>
      </c>
      <c r="BK134" s="49" t="s">
        <v>94</v>
      </c>
      <c r="BL134" s="124">
        <v>45301</v>
      </c>
      <c r="BM134" s="66">
        <v>8</v>
      </c>
      <c r="BN134" s="49" t="s">
        <v>95</v>
      </c>
      <c r="BO134" s="49" t="s">
        <v>96</v>
      </c>
      <c r="BP134" s="49" t="s">
        <v>92</v>
      </c>
      <c r="BQ134" s="49" t="s">
        <v>98</v>
      </c>
      <c r="BR134" s="212">
        <v>75672000</v>
      </c>
      <c r="BS134" s="213">
        <v>75672000</v>
      </c>
      <c r="BV134" s="21" t="e">
        <f t="shared" si="16"/>
        <v>#N/A</v>
      </c>
      <c r="BW134" s="21" t="str">
        <f>+VLOOKUP(C134,Listas_desplega!$AI$21:$AJ$46,2,0)</f>
        <v>DC_PBM</v>
      </c>
      <c r="BX134" s="47" t="str">
        <f>+VLOOKUP(E134,Listas_desplega!$J$2:$K$11,2,FALSE)</f>
        <v>Eje_E_2</v>
      </c>
      <c r="BY134" s="21" t="str">
        <f>+VLOOKUP(J134,desplegables!$AK$21:$AL$33,2,FALSE)</f>
        <v>C_2201_0700_20</v>
      </c>
      <c r="BZ134" s="21" t="str">
        <f>+VLOOKUP(D134,Listas_desplega!$AS$18:$AU$60,2,0)</f>
        <v xml:space="preserve">VEPBM-SUB FOMENTOCOM - </v>
      </c>
      <c r="CA134" s="21" t="str">
        <f>+VLOOKUP(W134,Listas_desplega!$AT$18:$AV$60,3,0)</f>
        <v>2100</v>
      </c>
      <c r="CB134" s="21" t="str">
        <f>+VLOOKUP(F134,Listas_desplega!$J$15:$L$60,2,0)</f>
        <v>IMPLEMENTACION DE PTA-FI</v>
      </c>
      <c r="CC134" s="21" t="str">
        <f>+VLOOKUP(F134,Listas_desplega!$J$15:$L$60,2,0)&amp;V134</f>
        <v>IMPLEMENTACION DE PTA-FI</v>
      </c>
      <c r="CD134" s="21" t="str">
        <f>+VLOOKUP(CC134,Listas_desplega!$K$15:$L$60,2,0)</f>
        <v>04</v>
      </c>
      <c r="CE134" s="65" t="str">
        <f>+VLOOKUP(D134,Listas_desplega!$AS$18:$AU$60,2,0)&amp;V134</f>
        <v xml:space="preserve">VEPBM-SUB FOMENTOCOM - </v>
      </c>
      <c r="CF134" s="21">
        <f>+VLOOKUP(D134,Listas_desplega!$AS$18:$AU$60,3,0)</f>
        <v>21</v>
      </c>
    </row>
    <row r="135" spans="2:84" ht="18.75" customHeight="1" x14ac:dyDescent="0.25">
      <c r="B135" s="49" t="s">
        <v>81</v>
      </c>
      <c r="C135" s="162" t="s">
        <v>235</v>
      </c>
      <c r="D135" s="49" t="s">
        <v>244</v>
      </c>
      <c r="E135" s="49" t="s">
        <v>237</v>
      </c>
      <c r="F135" s="166" t="s">
        <v>238</v>
      </c>
      <c r="G135" s="21" t="s">
        <v>187</v>
      </c>
      <c r="H135" s="78" t="str">
        <f>+VLOOKUP(G135,desplegables!$AH$21:$AK$33,2,0)</f>
        <v>TRANSFORMACIÓN  DE LA EDUCACIÓN INICIAL, PREESCOLAR, BÁSICA Y MEDIA CON ENFOQUE INTEGRAL PARA LA REDUCCIÓN DE DESIGUALDADES Y CONSTRUCCIÓN DE LA PAZ  NACIONAL</v>
      </c>
      <c r="I135" s="79">
        <f>+VLOOKUP(G135,desplegables!$AH$21:$AK$33,3,0)</f>
        <v>202300000000245</v>
      </c>
      <c r="J135" s="51" t="str">
        <f>+VLOOKUP(G135,desplegables!$AH$21:$AK$33,4,0)</f>
        <v>C-2201-0700-20</v>
      </c>
      <c r="K135" s="109" t="s">
        <v>239</v>
      </c>
      <c r="L135" s="110" t="str">
        <f>+VLOOKUP(K135,desplegables!$BO$81:$BP$110,2,FALSE)</f>
        <v>20203B</v>
      </c>
      <c r="M135" s="49" t="s">
        <v>189</v>
      </c>
      <c r="N135" s="51" t="e">
        <f>VLOOKUP(M135,desplegables!$BO$20:$BP$51,2,0)</f>
        <v>#N/A</v>
      </c>
      <c r="O135" s="49" t="s">
        <v>245</v>
      </c>
      <c r="P135" s="21" t="s">
        <v>90</v>
      </c>
      <c r="Q135" s="51" t="str">
        <f>+VLOOKUP(P135,desplegables!$B$3:$C$5,2,0)</f>
        <v>02</v>
      </c>
      <c r="R135" s="169" t="e">
        <f t="shared" si="15"/>
        <v>#N/A</v>
      </c>
      <c r="S135"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35" s="244" t="str">
        <f t="shared" si="18"/>
        <v>ADQUIS. DE BYS - SERVICIO DE ASISTENCIA TÉCNICA EN EDUCACIÓN INICIAL, PREESCOLAR, BÁSICA Y MEDIA. - 2. SEGURIDAD HUMANA Y JUSTICIA SOCIAL / B. RESIGNIFICACIÓN DE LA JORNADA ESCOLAR: MÁS QUE TIEMPO</v>
      </c>
      <c r="U135" s="69" t="s">
        <v>127</v>
      </c>
      <c r="V135" s="21"/>
      <c r="W135" s="21" t="str">
        <f t="shared" si="19"/>
        <v xml:space="preserve">VEPBM-SUB FOMENTOCOM - </v>
      </c>
      <c r="X135" s="51" t="str">
        <f t="shared" si="20"/>
        <v>2100</v>
      </c>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6">
        <v>47</v>
      </c>
      <c r="BG135" s="69"/>
      <c r="BH135" s="52" t="s">
        <v>92</v>
      </c>
      <c r="BI135" s="90" t="s">
        <v>313</v>
      </c>
      <c r="BK135" s="49" t="s">
        <v>94</v>
      </c>
      <c r="BL135" s="124">
        <v>45301</v>
      </c>
      <c r="BM135" s="66">
        <v>8</v>
      </c>
      <c r="BN135" s="49" t="s">
        <v>95</v>
      </c>
      <c r="BO135" s="49" t="s">
        <v>96</v>
      </c>
      <c r="BP135" s="49" t="s">
        <v>92</v>
      </c>
      <c r="BQ135" s="49" t="s">
        <v>98</v>
      </c>
      <c r="BR135" s="212">
        <v>88284000</v>
      </c>
      <c r="BS135" s="213">
        <v>88284000</v>
      </c>
      <c r="BV135" s="21" t="e">
        <f t="shared" si="16"/>
        <v>#N/A</v>
      </c>
      <c r="BW135" s="21" t="str">
        <f>+VLOOKUP(C135,Listas_desplega!$AI$21:$AJ$46,2,0)</f>
        <v>DC_PBM</v>
      </c>
      <c r="BX135" s="47" t="str">
        <f>+VLOOKUP(E135,Listas_desplega!$J$2:$K$11,2,FALSE)</f>
        <v>Eje_E_2</v>
      </c>
      <c r="BY135" s="21" t="str">
        <f>+VLOOKUP(J135,desplegables!$AK$21:$AL$33,2,FALSE)</f>
        <v>C_2201_0700_20</v>
      </c>
      <c r="BZ135" s="21" t="str">
        <f>+VLOOKUP(D135,Listas_desplega!$AS$18:$AU$60,2,0)</f>
        <v xml:space="preserve">VEPBM-SUB FOMENTOCOM - </v>
      </c>
      <c r="CA135" s="21" t="str">
        <f>+VLOOKUP(W135,Listas_desplega!$AT$18:$AV$60,3,0)</f>
        <v>2100</v>
      </c>
      <c r="CB135" s="21" t="str">
        <f>+VLOOKUP(F135,Listas_desplega!$J$15:$L$60,2,0)</f>
        <v>IMPLEMENTACION DE PTA-FI</v>
      </c>
      <c r="CC135" s="21" t="str">
        <f>+VLOOKUP(F135,Listas_desplega!$J$15:$L$60,2,0)&amp;V135</f>
        <v>IMPLEMENTACION DE PTA-FI</v>
      </c>
      <c r="CD135" s="21" t="str">
        <f>+VLOOKUP(CC135,Listas_desplega!$K$15:$L$60,2,0)</f>
        <v>04</v>
      </c>
      <c r="CE135" s="65" t="str">
        <f>+VLOOKUP(D135,Listas_desplega!$AS$18:$AU$60,2,0)&amp;V135</f>
        <v xml:space="preserve">VEPBM-SUB FOMENTOCOM - </v>
      </c>
      <c r="CF135" s="21">
        <f>+VLOOKUP(D135,Listas_desplega!$AS$18:$AU$60,3,0)</f>
        <v>21</v>
      </c>
    </row>
    <row r="136" spans="2:84" ht="18.75" customHeight="1" x14ac:dyDescent="0.25">
      <c r="B136" s="49" t="s">
        <v>81</v>
      </c>
      <c r="C136" s="162" t="s">
        <v>235</v>
      </c>
      <c r="D136" s="49" t="s">
        <v>244</v>
      </c>
      <c r="E136" s="49" t="s">
        <v>237</v>
      </c>
      <c r="F136" s="166" t="s">
        <v>238</v>
      </c>
      <c r="G136" s="21" t="s">
        <v>187</v>
      </c>
      <c r="H136" s="78" t="str">
        <f>+VLOOKUP(G136,desplegables!$AH$21:$AK$33,2,0)</f>
        <v>TRANSFORMACIÓN  DE LA EDUCACIÓN INICIAL, PREESCOLAR, BÁSICA Y MEDIA CON ENFOQUE INTEGRAL PARA LA REDUCCIÓN DE DESIGUALDADES Y CONSTRUCCIÓN DE LA PAZ  NACIONAL</v>
      </c>
      <c r="I136" s="79">
        <f>+VLOOKUP(G136,desplegables!$AH$21:$AK$33,3,0)</f>
        <v>202300000000245</v>
      </c>
      <c r="J136" s="51" t="str">
        <f>+VLOOKUP(G136,desplegables!$AH$21:$AK$33,4,0)</f>
        <v>C-2201-0700-20</v>
      </c>
      <c r="K136" s="109" t="s">
        <v>239</v>
      </c>
      <c r="L136" s="110" t="str">
        <f>+VLOOKUP(K136,desplegables!$BO$81:$BP$110,2,FALSE)</f>
        <v>20203B</v>
      </c>
      <c r="M136" s="49" t="s">
        <v>189</v>
      </c>
      <c r="N136" s="51" t="e">
        <f>VLOOKUP(M136,desplegables!$BO$20:$BP$51,2,0)</f>
        <v>#N/A</v>
      </c>
      <c r="O136" s="49" t="s">
        <v>245</v>
      </c>
      <c r="P136" s="21" t="s">
        <v>90</v>
      </c>
      <c r="Q136" s="51" t="str">
        <f>+VLOOKUP(P136,desplegables!$B$3:$C$5,2,0)</f>
        <v>02</v>
      </c>
      <c r="R136" s="169" t="e">
        <f t="shared" si="15"/>
        <v>#N/A</v>
      </c>
      <c r="S136"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36" s="244" t="str">
        <f t="shared" si="18"/>
        <v>ADQUIS. DE BYS - SERVICIO DE ASISTENCIA TÉCNICA EN EDUCACIÓN INICIAL, PREESCOLAR, BÁSICA Y MEDIA. - 2. SEGURIDAD HUMANA Y JUSTICIA SOCIAL / B. RESIGNIFICACIÓN DE LA JORNADA ESCOLAR: MÁS QUE TIEMPO</v>
      </c>
      <c r="U136" s="69" t="s">
        <v>127</v>
      </c>
      <c r="V136" s="21"/>
      <c r="W136" s="21" t="str">
        <f t="shared" si="19"/>
        <v xml:space="preserve">VEPBM-SUB FOMENTOCOM - </v>
      </c>
      <c r="X136" s="51" t="str">
        <f t="shared" si="20"/>
        <v>2100</v>
      </c>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6">
        <v>48</v>
      </c>
      <c r="BG136" s="69"/>
      <c r="BH136" s="52" t="s">
        <v>92</v>
      </c>
      <c r="BI136" s="90" t="s">
        <v>314</v>
      </c>
      <c r="BK136" s="49" t="s">
        <v>94</v>
      </c>
      <c r="BL136" s="124">
        <v>45301</v>
      </c>
      <c r="BM136" s="66">
        <v>8</v>
      </c>
      <c r="BN136" s="49" t="s">
        <v>95</v>
      </c>
      <c r="BO136" s="49" t="s">
        <v>96</v>
      </c>
      <c r="BP136" s="49" t="s">
        <v>92</v>
      </c>
      <c r="BQ136" s="49" t="s">
        <v>98</v>
      </c>
      <c r="BR136" s="212">
        <v>79876000</v>
      </c>
      <c r="BS136" s="213">
        <v>79876000</v>
      </c>
      <c r="BV136" s="21" t="e">
        <f t="shared" si="16"/>
        <v>#N/A</v>
      </c>
      <c r="BW136" s="21" t="str">
        <f>+VLOOKUP(C136,Listas_desplega!$AI$21:$AJ$46,2,0)</f>
        <v>DC_PBM</v>
      </c>
      <c r="BX136" s="47" t="str">
        <f>+VLOOKUP(E136,Listas_desplega!$J$2:$K$11,2,FALSE)</f>
        <v>Eje_E_2</v>
      </c>
      <c r="BY136" s="21" t="str">
        <f>+VLOOKUP(J136,desplegables!$AK$21:$AL$33,2,FALSE)</f>
        <v>C_2201_0700_20</v>
      </c>
      <c r="BZ136" s="21" t="str">
        <f>+VLOOKUP(D136,Listas_desplega!$AS$18:$AU$60,2,0)</f>
        <v xml:space="preserve">VEPBM-SUB FOMENTOCOM - </v>
      </c>
      <c r="CA136" s="21" t="str">
        <f>+VLOOKUP(W136,Listas_desplega!$AT$18:$AV$60,3,0)</f>
        <v>2100</v>
      </c>
      <c r="CB136" s="21" t="str">
        <f>+VLOOKUP(F136,Listas_desplega!$J$15:$L$60,2,0)</f>
        <v>IMPLEMENTACION DE PTA-FI</v>
      </c>
      <c r="CC136" s="21" t="str">
        <f>+VLOOKUP(F136,Listas_desplega!$J$15:$L$60,2,0)&amp;V136</f>
        <v>IMPLEMENTACION DE PTA-FI</v>
      </c>
      <c r="CD136" s="21" t="str">
        <f>+VLOOKUP(CC136,Listas_desplega!$K$15:$L$60,2,0)</f>
        <v>04</v>
      </c>
      <c r="CE136" s="65" t="str">
        <f>+VLOOKUP(D136,Listas_desplega!$AS$18:$AU$60,2,0)&amp;V136</f>
        <v xml:space="preserve">VEPBM-SUB FOMENTOCOM - </v>
      </c>
      <c r="CF136" s="21">
        <f>+VLOOKUP(D136,Listas_desplega!$AS$18:$AU$60,3,0)</f>
        <v>21</v>
      </c>
    </row>
    <row r="137" spans="2:84" ht="18.75" customHeight="1" x14ac:dyDescent="0.25">
      <c r="B137" s="49" t="s">
        <v>81</v>
      </c>
      <c r="C137" s="162" t="s">
        <v>235</v>
      </c>
      <c r="D137" s="49" t="s">
        <v>244</v>
      </c>
      <c r="E137" s="49" t="s">
        <v>237</v>
      </c>
      <c r="F137" s="166" t="s">
        <v>238</v>
      </c>
      <c r="G137" s="21" t="s">
        <v>187</v>
      </c>
      <c r="H137" s="78" t="str">
        <f>+VLOOKUP(G137,desplegables!$AH$21:$AK$33,2,0)</f>
        <v>TRANSFORMACIÓN  DE LA EDUCACIÓN INICIAL, PREESCOLAR, BÁSICA Y MEDIA CON ENFOQUE INTEGRAL PARA LA REDUCCIÓN DE DESIGUALDADES Y CONSTRUCCIÓN DE LA PAZ  NACIONAL</v>
      </c>
      <c r="I137" s="79">
        <f>+VLOOKUP(G137,desplegables!$AH$21:$AK$33,3,0)</f>
        <v>202300000000245</v>
      </c>
      <c r="J137" s="51" t="str">
        <f>+VLOOKUP(G137,desplegables!$AH$21:$AK$33,4,0)</f>
        <v>C-2201-0700-20</v>
      </c>
      <c r="K137" s="109" t="s">
        <v>239</v>
      </c>
      <c r="L137" s="110" t="str">
        <f>+VLOOKUP(K137,desplegables!$BO$81:$BP$110,2,FALSE)</f>
        <v>20203B</v>
      </c>
      <c r="M137" s="49" t="s">
        <v>189</v>
      </c>
      <c r="N137" s="51" t="e">
        <f>VLOOKUP(M137,desplegables!$BO$20:$BP$51,2,0)</f>
        <v>#N/A</v>
      </c>
      <c r="O137" s="49" t="s">
        <v>245</v>
      </c>
      <c r="P137" s="21" t="s">
        <v>90</v>
      </c>
      <c r="Q137" s="51" t="str">
        <f>+VLOOKUP(P137,desplegables!$B$3:$C$5,2,0)</f>
        <v>02</v>
      </c>
      <c r="R137" s="169" t="e">
        <f t="shared" si="15"/>
        <v>#N/A</v>
      </c>
      <c r="S137"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37" s="244" t="str">
        <f t="shared" si="18"/>
        <v>ADQUIS. DE BYS - SERVICIO DE ASISTENCIA TÉCNICA EN EDUCACIÓN INICIAL, PREESCOLAR, BÁSICA Y MEDIA. - 2. SEGURIDAD HUMANA Y JUSTICIA SOCIAL / B. RESIGNIFICACIÓN DE LA JORNADA ESCOLAR: MÁS QUE TIEMPO</v>
      </c>
      <c r="U137" s="69" t="s">
        <v>127</v>
      </c>
      <c r="V137" s="21"/>
      <c r="W137" s="21" t="str">
        <f t="shared" si="19"/>
        <v xml:space="preserve">VEPBM-SUB FOMENTOCOM - </v>
      </c>
      <c r="X137" s="51" t="str">
        <f t="shared" si="20"/>
        <v>2100</v>
      </c>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6">
        <v>49</v>
      </c>
      <c r="BG137" s="69"/>
      <c r="BH137" s="52" t="s">
        <v>92</v>
      </c>
      <c r="BI137" s="90" t="s">
        <v>315</v>
      </c>
      <c r="BK137" s="49" t="s">
        <v>94</v>
      </c>
      <c r="BL137" s="124">
        <v>45301</v>
      </c>
      <c r="BM137" s="66">
        <v>8</v>
      </c>
      <c r="BN137" s="49" t="s">
        <v>95</v>
      </c>
      <c r="BO137" s="49" t="s">
        <v>96</v>
      </c>
      <c r="BP137" s="49" t="s">
        <v>92</v>
      </c>
      <c r="BQ137" s="49" t="s">
        <v>98</v>
      </c>
      <c r="BR137" s="212">
        <v>60440353.071999997</v>
      </c>
      <c r="BS137" s="213">
        <v>60440353</v>
      </c>
      <c r="BV137" s="21" t="e">
        <f t="shared" si="16"/>
        <v>#N/A</v>
      </c>
      <c r="BW137" s="21" t="str">
        <f>+VLOOKUP(C137,Listas_desplega!$AI$21:$AJ$46,2,0)</f>
        <v>DC_PBM</v>
      </c>
      <c r="BX137" s="47" t="str">
        <f>+VLOOKUP(E137,Listas_desplega!$J$2:$K$11,2,FALSE)</f>
        <v>Eje_E_2</v>
      </c>
      <c r="BY137" s="21" t="str">
        <f>+VLOOKUP(J137,desplegables!$AK$21:$AL$33,2,FALSE)</f>
        <v>C_2201_0700_20</v>
      </c>
      <c r="BZ137" s="21" t="str">
        <f>+VLOOKUP(D137,Listas_desplega!$AS$18:$AU$60,2,0)</f>
        <v xml:space="preserve">VEPBM-SUB FOMENTOCOM - </v>
      </c>
      <c r="CA137" s="21" t="str">
        <f>+VLOOKUP(W137,Listas_desplega!$AT$18:$AV$60,3,0)</f>
        <v>2100</v>
      </c>
      <c r="CB137" s="21" t="str">
        <f>+VLOOKUP(F137,Listas_desplega!$J$15:$L$60,2,0)</f>
        <v>IMPLEMENTACION DE PTA-FI</v>
      </c>
      <c r="CC137" s="21" t="str">
        <f>+VLOOKUP(F137,Listas_desplega!$J$15:$L$60,2,0)&amp;V137</f>
        <v>IMPLEMENTACION DE PTA-FI</v>
      </c>
      <c r="CD137" s="21" t="str">
        <f>+VLOOKUP(CC137,Listas_desplega!$K$15:$L$60,2,0)</f>
        <v>04</v>
      </c>
      <c r="CE137" s="65" t="str">
        <f>+VLOOKUP(D137,Listas_desplega!$AS$18:$AU$60,2,0)&amp;V137</f>
        <v xml:space="preserve">VEPBM-SUB FOMENTOCOM - </v>
      </c>
      <c r="CF137" s="21">
        <f>+VLOOKUP(D137,Listas_desplega!$AS$18:$AU$60,3,0)</f>
        <v>21</v>
      </c>
    </row>
    <row r="138" spans="2:84" ht="18.75" customHeight="1" x14ac:dyDescent="0.25">
      <c r="B138" s="49" t="s">
        <v>81</v>
      </c>
      <c r="C138" s="162" t="s">
        <v>235</v>
      </c>
      <c r="D138" s="49" t="s">
        <v>244</v>
      </c>
      <c r="E138" s="49" t="s">
        <v>237</v>
      </c>
      <c r="F138" s="166" t="s">
        <v>238</v>
      </c>
      <c r="G138" s="21" t="s">
        <v>187</v>
      </c>
      <c r="H138" s="78" t="str">
        <f>+VLOOKUP(G138,desplegables!$AH$21:$AK$33,2,0)</f>
        <v>TRANSFORMACIÓN  DE LA EDUCACIÓN INICIAL, PREESCOLAR, BÁSICA Y MEDIA CON ENFOQUE INTEGRAL PARA LA REDUCCIÓN DE DESIGUALDADES Y CONSTRUCCIÓN DE LA PAZ  NACIONAL</v>
      </c>
      <c r="I138" s="79">
        <f>+VLOOKUP(G138,desplegables!$AH$21:$AK$33,3,0)</f>
        <v>202300000000245</v>
      </c>
      <c r="J138" s="51" t="str">
        <f>+VLOOKUP(G138,desplegables!$AH$21:$AK$33,4,0)</f>
        <v>C-2201-0700-20</v>
      </c>
      <c r="K138" s="109" t="s">
        <v>239</v>
      </c>
      <c r="L138" s="110" t="str">
        <f>+VLOOKUP(K138,desplegables!$BO$81:$BP$110,2,FALSE)</f>
        <v>20203B</v>
      </c>
      <c r="M138" s="49" t="s">
        <v>189</v>
      </c>
      <c r="N138" s="51" t="e">
        <f>VLOOKUP(M138,desplegables!$BO$20:$BP$51,2,0)</f>
        <v>#N/A</v>
      </c>
      <c r="O138" s="49" t="s">
        <v>245</v>
      </c>
      <c r="P138" s="21" t="s">
        <v>90</v>
      </c>
      <c r="Q138" s="51" t="str">
        <f>+VLOOKUP(P138,desplegables!$B$3:$C$5,2,0)</f>
        <v>02</v>
      </c>
      <c r="R138" s="169" t="e">
        <f t="shared" si="15"/>
        <v>#N/A</v>
      </c>
      <c r="S138"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38" s="244" t="str">
        <f t="shared" si="18"/>
        <v>ADQUIS. DE BYS - SERVICIO DE ASISTENCIA TÉCNICA EN EDUCACIÓN INICIAL, PREESCOLAR, BÁSICA Y MEDIA. - 2. SEGURIDAD HUMANA Y JUSTICIA SOCIAL / B. RESIGNIFICACIÓN DE LA JORNADA ESCOLAR: MÁS QUE TIEMPO</v>
      </c>
      <c r="U138" s="69" t="s">
        <v>127</v>
      </c>
      <c r="V138" s="21"/>
      <c r="W138" s="21" t="str">
        <f t="shared" si="19"/>
        <v xml:space="preserve">VEPBM-SUB FOMENTOCOM - </v>
      </c>
      <c r="X138" s="51" t="str">
        <f t="shared" si="20"/>
        <v>2100</v>
      </c>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6">
        <v>50</v>
      </c>
      <c r="BG138" s="69"/>
      <c r="BH138" s="52" t="s">
        <v>92</v>
      </c>
      <c r="BI138" s="90" t="s">
        <v>316</v>
      </c>
      <c r="BK138" s="49" t="s">
        <v>94</v>
      </c>
      <c r="BL138" s="124">
        <v>45301</v>
      </c>
      <c r="BM138" s="66">
        <v>8</v>
      </c>
      <c r="BN138" s="49" t="s">
        <v>95</v>
      </c>
      <c r="BO138" s="49" t="s">
        <v>96</v>
      </c>
      <c r="BP138" s="49" t="s">
        <v>92</v>
      </c>
      <c r="BQ138" s="49" t="s">
        <v>98</v>
      </c>
      <c r="BR138" s="212">
        <v>95607368</v>
      </c>
      <c r="BS138" s="213">
        <v>95607368</v>
      </c>
      <c r="BV138" s="21" t="e">
        <f t="shared" si="16"/>
        <v>#N/A</v>
      </c>
      <c r="BW138" s="21" t="str">
        <f>+VLOOKUP(C138,Listas_desplega!$AI$21:$AJ$46,2,0)</f>
        <v>DC_PBM</v>
      </c>
      <c r="BX138" s="47" t="str">
        <f>+VLOOKUP(E138,Listas_desplega!$J$2:$K$11,2,FALSE)</f>
        <v>Eje_E_2</v>
      </c>
      <c r="BY138" s="21" t="str">
        <f>+VLOOKUP(J138,desplegables!$AK$21:$AL$33,2,FALSE)</f>
        <v>C_2201_0700_20</v>
      </c>
      <c r="BZ138" s="21" t="str">
        <f>+VLOOKUP(D138,Listas_desplega!$AS$18:$AU$60,2,0)</f>
        <v xml:space="preserve">VEPBM-SUB FOMENTOCOM - </v>
      </c>
      <c r="CA138" s="21" t="str">
        <f>+VLOOKUP(W138,Listas_desplega!$AT$18:$AV$60,3,0)</f>
        <v>2100</v>
      </c>
      <c r="CB138" s="21" t="str">
        <f>+VLOOKUP(F138,Listas_desplega!$J$15:$L$60,2,0)</f>
        <v>IMPLEMENTACION DE PTA-FI</v>
      </c>
      <c r="CC138" s="21" t="str">
        <f>+VLOOKUP(F138,Listas_desplega!$J$15:$L$60,2,0)&amp;V138</f>
        <v>IMPLEMENTACION DE PTA-FI</v>
      </c>
      <c r="CD138" s="21" t="str">
        <f>+VLOOKUP(CC138,Listas_desplega!$K$15:$L$60,2,0)</f>
        <v>04</v>
      </c>
      <c r="CE138" s="65" t="str">
        <f>+VLOOKUP(D138,Listas_desplega!$AS$18:$AU$60,2,0)&amp;V138</f>
        <v xml:space="preserve">VEPBM-SUB FOMENTOCOM - </v>
      </c>
      <c r="CF138" s="21">
        <f>+VLOOKUP(D138,Listas_desplega!$AS$18:$AU$60,3,0)</f>
        <v>21</v>
      </c>
    </row>
    <row r="139" spans="2:84" ht="18.75" customHeight="1" x14ac:dyDescent="0.25">
      <c r="B139" s="49" t="s">
        <v>81</v>
      </c>
      <c r="C139" s="162" t="s">
        <v>235</v>
      </c>
      <c r="D139" s="49" t="s">
        <v>244</v>
      </c>
      <c r="E139" s="49" t="s">
        <v>237</v>
      </c>
      <c r="F139" s="166" t="s">
        <v>238</v>
      </c>
      <c r="G139" s="21" t="s">
        <v>187</v>
      </c>
      <c r="H139" s="78" t="str">
        <f>+VLOOKUP(G139,desplegables!$AH$21:$AK$33,2,0)</f>
        <v>TRANSFORMACIÓN  DE LA EDUCACIÓN INICIAL, PREESCOLAR, BÁSICA Y MEDIA CON ENFOQUE INTEGRAL PARA LA REDUCCIÓN DE DESIGUALDADES Y CONSTRUCCIÓN DE LA PAZ  NACIONAL</v>
      </c>
      <c r="I139" s="79">
        <f>+VLOOKUP(G139,desplegables!$AH$21:$AK$33,3,0)</f>
        <v>202300000000245</v>
      </c>
      <c r="J139" s="51" t="str">
        <f>+VLOOKUP(G139,desplegables!$AH$21:$AK$33,4,0)</f>
        <v>C-2201-0700-20</v>
      </c>
      <c r="K139" s="109" t="s">
        <v>239</v>
      </c>
      <c r="L139" s="110" t="str">
        <f>+VLOOKUP(K139,desplegables!$BO$81:$BP$110,2,FALSE)</f>
        <v>20203B</v>
      </c>
      <c r="M139" s="49" t="s">
        <v>189</v>
      </c>
      <c r="N139" s="51" t="e">
        <f>VLOOKUP(M139,desplegables!$BO$20:$BP$51,2,0)</f>
        <v>#N/A</v>
      </c>
      <c r="O139" s="49" t="s">
        <v>245</v>
      </c>
      <c r="P139" s="21" t="s">
        <v>90</v>
      </c>
      <c r="Q139" s="51" t="str">
        <f>+VLOOKUP(P139,desplegables!$B$3:$C$5,2,0)</f>
        <v>02</v>
      </c>
      <c r="R139" s="169" t="e">
        <f t="shared" si="15"/>
        <v>#N/A</v>
      </c>
      <c r="S139"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39" s="244" t="str">
        <f t="shared" si="18"/>
        <v>ADQUIS. DE BYS - SERVICIO DE ASISTENCIA TÉCNICA EN EDUCACIÓN INICIAL, PREESCOLAR, BÁSICA Y MEDIA. - 2. SEGURIDAD HUMANA Y JUSTICIA SOCIAL / B. RESIGNIFICACIÓN DE LA JORNADA ESCOLAR: MÁS QUE TIEMPO</v>
      </c>
      <c r="U139" s="69" t="s">
        <v>127</v>
      </c>
      <c r="V139" s="21"/>
      <c r="W139" s="21" t="str">
        <f t="shared" si="19"/>
        <v xml:space="preserve">VEPBM-SUB FOMENTOCOM - </v>
      </c>
      <c r="X139" s="51" t="str">
        <f t="shared" si="20"/>
        <v>2100</v>
      </c>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6">
        <v>51</v>
      </c>
      <c r="BG139" s="69"/>
      <c r="BH139" s="52" t="s">
        <v>92</v>
      </c>
      <c r="BI139" s="90" t="s">
        <v>317</v>
      </c>
      <c r="BK139" s="49" t="s">
        <v>94</v>
      </c>
      <c r="BL139" s="124">
        <v>45301</v>
      </c>
      <c r="BM139" s="66">
        <v>8</v>
      </c>
      <c r="BN139" s="49" t="s">
        <v>95</v>
      </c>
      <c r="BO139" s="49" t="s">
        <v>96</v>
      </c>
      <c r="BP139" s="49" t="s">
        <v>92</v>
      </c>
      <c r="BQ139" s="49" t="s">
        <v>98</v>
      </c>
      <c r="BR139" s="212">
        <v>100896000</v>
      </c>
      <c r="BS139" s="213">
        <v>100896000</v>
      </c>
      <c r="BV139" s="21" t="e">
        <f t="shared" si="16"/>
        <v>#N/A</v>
      </c>
      <c r="BW139" s="21" t="str">
        <f>+VLOOKUP(C139,Listas_desplega!$AI$21:$AJ$46,2,0)</f>
        <v>DC_PBM</v>
      </c>
      <c r="BX139" s="47" t="str">
        <f>+VLOOKUP(E139,Listas_desplega!$J$2:$K$11,2,FALSE)</f>
        <v>Eje_E_2</v>
      </c>
      <c r="BY139" s="21" t="str">
        <f>+VLOOKUP(J139,desplegables!$AK$21:$AL$33,2,FALSE)</f>
        <v>C_2201_0700_20</v>
      </c>
      <c r="BZ139" s="21" t="str">
        <f>+VLOOKUP(D139,Listas_desplega!$AS$18:$AU$60,2,0)</f>
        <v xml:space="preserve">VEPBM-SUB FOMENTOCOM - </v>
      </c>
      <c r="CA139" s="21" t="str">
        <f>+VLOOKUP(W139,Listas_desplega!$AT$18:$AV$60,3,0)</f>
        <v>2100</v>
      </c>
      <c r="CB139" s="21" t="str">
        <f>+VLOOKUP(F139,Listas_desplega!$J$15:$L$60,2,0)</f>
        <v>IMPLEMENTACION DE PTA-FI</v>
      </c>
      <c r="CC139" s="21" t="str">
        <f>+VLOOKUP(F139,Listas_desplega!$J$15:$L$60,2,0)&amp;V139</f>
        <v>IMPLEMENTACION DE PTA-FI</v>
      </c>
      <c r="CD139" s="21" t="str">
        <f>+VLOOKUP(CC139,Listas_desplega!$K$15:$L$60,2,0)</f>
        <v>04</v>
      </c>
      <c r="CE139" s="65" t="str">
        <f>+VLOOKUP(D139,Listas_desplega!$AS$18:$AU$60,2,0)&amp;V139</f>
        <v xml:space="preserve">VEPBM-SUB FOMENTOCOM - </v>
      </c>
      <c r="CF139" s="21">
        <f>+VLOOKUP(D139,Listas_desplega!$AS$18:$AU$60,3,0)</f>
        <v>21</v>
      </c>
    </row>
    <row r="140" spans="2:84" ht="18.75" customHeight="1" x14ac:dyDescent="0.25">
      <c r="B140" s="49" t="s">
        <v>81</v>
      </c>
      <c r="C140" s="162" t="s">
        <v>235</v>
      </c>
      <c r="D140" s="49" t="s">
        <v>244</v>
      </c>
      <c r="E140" s="49" t="s">
        <v>237</v>
      </c>
      <c r="F140" s="166" t="s">
        <v>238</v>
      </c>
      <c r="G140" s="21" t="s">
        <v>187</v>
      </c>
      <c r="H140" s="78" t="str">
        <f>+VLOOKUP(G140,desplegables!$AH$21:$AK$33,2,0)</f>
        <v>TRANSFORMACIÓN  DE LA EDUCACIÓN INICIAL, PREESCOLAR, BÁSICA Y MEDIA CON ENFOQUE INTEGRAL PARA LA REDUCCIÓN DE DESIGUALDADES Y CONSTRUCCIÓN DE LA PAZ  NACIONAL</v>
      </c>
      <c r="I140" s="79">
        <f>+VLOOKUP(G140,desplegables!$AH$21:$AK$33,3,0)</f>
        <v>202300000000245</v>
      </c>
      <c r="J140" s="51" t="str">
        <f>+VLOOKUP(G140,desplegables!$AH$21:$AK$33,4,0)</f>
        <v>C-2201-0700-20</v>
      </c>
      <c r="K140" s="109" t="s">
        <v>239</v>
      </c>
      <c r="L140" s="110" t="str">
        <f>+VLOOKUP(K140,desplegables!$BO$81:$BP$110,2,FALSE)</f>
        <v>20203B</v>
      </c>
      <c r="M140" s="49" t="s">
        <v>189</v>
      </c>
      <c r="N140" s="51" t="e">
        <f>VLOOKUP(M140,desplegables!$BO$20:$BP$51,2,0)</f>
        <v>#N/A</v>
      </c>
      <c r="O140" s="49" t="s">
        <v>245</v>
      </c>
      <c r="P140" s="21" t="s">
        <v>90</v>
      </c>
      <c r="Q140" s="51" t="str">
        <f>+VLOOKUP(P140,desplegables!$B$3:$C$5,2,0)</f>
        <v>02</v>
      </c>
      <c r="R140" s="169" t="e">
        <f t="shared" si="15"/>
        <v>#N/A</v>
      </c>
      <c r="S140"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0" s="244" t="str">
        <f t="shared" si="18"/>
        <v>ADQUIS. DE BYS - SERVICIO DE ASISTENCIA TÉCNICA EN EDUCACIÓN INICIAL, PREESCOLAR, BÁSICA Y MEDIA. - 2. SEGURIDAD HUMANA Y JUSTICIA SOCIAL / B. RESIGNIFICACIÓN DE LA JORNADA ESCOLAR: MÁS QUE TIEMPO</v>
      </c>
      <c r="U140" s="69" t="s">
        <v>127</v>
      </c>
      <c r="V140" s="21"/>
      <c r="W140" s="21" t="str">
        <f t="shared" si="19"/>
        <v xml:space="preserve">VEPBM-SUB FOMENTOCOM - </v>
      </c>
      <c r="X140" s="51" t="str">
        <f t="shared" si="20"/>
        <v>2100</v>
      </c>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6">
        <v>52</v>
      </c>
      <c r="BG140" s="69"/>
      <c r="BH140" s="52" t="s">
        <v>92</v>
      </c>
      <c r="BI140" s="90" t="s">
        <v>318</v>
      </c>
      <c r="BK140" s="49" t="s">
        <v>94</v>
      </c>
      <c r="BL140" s="124">
        <v>45301</v>
      </c>
      <c r="BM140" s="66">
        <v>8</v>
      </c>
      <c r="BN140" s="49" t="s">
        <v>95</v>
      </c>
      <c r="BO140" s="49" t="s">
        <v>96</v>
      </c>
      <c r="BP140" s="49" t="s">
        <v>92</v>
      </c>
      <c r="BQ140" s="49" t="s">
        <v>98</v>
      </c>
      <c r="BR140" s="212">
        <v>47925600</v>
      </c>
      <c r="BS140" s="213">
        <v>47925600</v>
      </c>
      <c r="BV140" s="21" t="e">
        <f t="shared" si="16"/>
        <v>#N/A</v>
      </c>
      <c r="BW140" s="21" t="str">
        <f>+VLOOKUP(C140,Listas_desplega!$AI$21:$AJ$46,2,0)</f>
        <v>DC_PBM</v>
      </c>
      <c r="BX140" s="47" t="str">
        <f>+VLOOKUP(E140,Listas_desplega!$J$2:$K$11,2,FALSE)</f>
        <v>Eje_E_2</v>
      </c>
      <c r="BY140" s="21" t="str">
        <f>+VLOOKUP(J140,desplegables!$AK$21:$AL$33,2,FALSE)</f>
        <v>C_2201_0700_20</v>
      </c>
      <c r="BZ140" s="21" t="str">
        <f>+VLOOKUP(D140,Listas_desplega!$AS$18:$AU$60,2,0)</f>
        <v xml:space="preserve">VEPBM-SUB FOMENTOCOM - </v>
      </c>
      <c r="CA140" s="21" t="str">
        <f>+VLOOKUP(W140,Listas_desplega!$AT$18:$AV$60,3,0)</f>
        <v>2100</v>
      </c>
      <c r="CB140" s="21" t="str">
        <f>+VLOOKUP(F140,Listas_desplega!$J$15:$L$60,2,0)</f>
        <v>IMPLEMENTACION DE PTA-FI</v>
      </c>
      <c r="CC140" s="21" t="str">
        <f>+VLOOKUP(F140,Listas_desplega!$J$15:$L$60,2,0)&amp;V140</f>
        <v>IMPLEMENTACION DE PTA-FI</v>
      </c>
      <c r="CD140" s="21" t="str">
        <f>+VLOOKUP(CC140,Listas_desplega!$K$15:$L$60,2,0)</f>
        <v>04</v>
      </c>
      <c r="CE140" s="65" t="str">
        <f>+VLOOKUP(D140,Listas_desplega!$AS$18:$AU$60,2,0)&amp;V140</f>
        <v xml:space="preserve">VEPBM-SUB FOMENTOCOM - </v>
      </c>
      <c r="CF140" s="21">
        <f>+VLOOKUP(D140,Listas_desplega!$AS$18:$AU$60,3,0)</f>
        <v>21</v>
      </c>
    </row>
    <row r="141" spans="2:84" ht="18.75" customHeight="1" x14ac:dyDescent="0.25">
      <c r="B141" s="49" t="s">
        <v>81</v>
      </c>
      <c r="C141" s="162" t="s">
        <v>235</v>
      </c>
      <c r="D141" s="49" t="s">
        <v>244</v>
      </c>
      <c r="E141" s="49" t="s">
        <v>237</v>
      </c>
      <c r="F141" s="166" t="s">
        <v>238</v>
      </c>
      <c r="G141" s="21" t="s">
        <v>187</v>
      </c>
      <c r="H141" s="78" t="str">
        <f>+VLOOKUP(G141,desplegables!$AH$21:$AK$33,2,0)</f>
        <v>TRANSFORMACIÓN  DE LA EDUCACIÓN INICIAL, PREESCOLAR, BÁSICA Y MEDIA CON ENFOQUE INTEGRAL PARA LA REDUCCIÓN DE DESIGUALDADES Y CONSTRUCCIÓN DE LA PAZ  NACIONAL</v>
      </c>
      <c r="I141" s="79">
        <f>+VLOOKUP(G141,desplegables!$AH$21:$AK$33,3,0)</f>
        <v>202300000000245</v>
      </c>
      <c r="J141" s="51" t="str">
        <f>+VLOOKUP(G141,desplegables!$AH$21:$AK$33,4,0)</f>
        <v>C-2201-0700-20</v>
      </c>
      <c r="K141" s="109" t="s">
        <v>239</v>
      </c>
      <c r="L141" s="110" t="str">
        <f>+VLOOKUP(K141,desplegables!$BO$81:$BP$110,2,FALSE)</f>
        <v>20203B</v>
      </c>
      <c r="M141" s="49" t="s">
        <v>189</v>
      </c>
      <c r="N141" s="51" t="e">
        <f>VLOOKUP(M141,desplegables!$BO$20:$BP$51,2,0)</f>
        <v>#N/A</v>
      </c>
      <c r="O141" s="49" t="s">
        <v>245</v>
      </c>
      <c r="P141" s="21" t="s">
        <v>90</v>
      </c>
      <c r="Q141" s="51" t="str">
        <f>+VLOOKUP(P141,desplegables!$B$3:$C$5,2,0)</f>
        <v>02</v>
      </c>
      <c r="R141" s="169" t="e">
        <f t="shared" si="15"/>
        <v>#N/A</v>
      </c>
      <c r="S141"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1" s="244" t="str">
        <f t="shared" si="18"/>
        <v>ADQUIS. DE BYS - SERVICIO DE ASISTENCIA TÉCNICA EN EDUCACIÓN INICIAL, PREESCOLAR, BÁSICA Y MEDIA. - 2. SEGURIDAD HUMANA Y JUSTICIA SOCIAL / B. RESIGNIFICACIÓN DE LA JORNADA ESCOLAR: MÁS QUE TIEMPO</v>
      </c>
      <c r="U141" s="69" t="s">
        <v>127</v>
      </c>
      <c r="V141" s="21"/>
      <c r="W141" s="21" t="str">
        <f t="shared" si="19"/>
        <v xml:space="preserve">VEPBM-SUB FOMENTOCOM - </v>
      </c>
      <c r="X141" s="51" t="str">
        <f t="shared" si="20"/>
        <v>2100</v>
      </c>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6">
        <v>53</v>
      </c>
      <c r="BG141" s="69"/>
      <c r="BH141" s="52" t="s">
        <v>92</v>
      </c>
      <c r="BI141" s="90" t="s">
        <v>319</v>
      </c>
      <c r="BK141" s="49" t="s">
        <v>94</v>
      </c>
      <c r="BL141" s="124">
        <v>45301</v>
      </c>
      <c r="BM141" s="66">
        <v>8</v>
      </c>
      <c r="BN141" s="49" t="s">
        <v>95</v>
      </c>
      <c r="BO141" s="49" t="s">
        <v>96</v>
      </c>
      <c r="BP141" s="49" t="s">
        <v>92</v>
      </c>
      <c r="BQ141" s="49" t="s">
        <v>98</v>
      </c>
      <c r="BR141" s="212">
        <v>67264000</v>
      </c>
      <c r="BS141" s="213">
        <v>67264000</v>
      </c>
      <c r="BV141" s="21" t="e">
        <f t="shared" si="16"/>
        <v>#N/A</v>
      </c>
      <c r="BW141" s="21" t="str">
        <f>+VLOOKUP(C141,Listas_desplega!$AI$21:$AJ$46,2,0)</f>
        <v>DC_PBM</v>
      </c>
      <c r="BX141" s="47" t="str">
        <f>+VLOOKUP(E141,Listas_desplega!$J$2:$K$11,2,FALSE)</f>
        <v>Eje_E_2</v>
      </c>
      <c r="BY141" s="21" t="str">
        <f>+VLOOKUP(J141,desplegables!$AK$21:$AL$33,2,FALSE)</f>
        <v>C_2201_0700_20</v>
      </c>
      <c r="BZ141" s="21" t="str">
        <f>+VLOOKUP(D141,Listas_desplega!$AS$18:$AU$60,2,0)</f>
        <v xml:space="preserve">VEPBM-SUB FOMENTOCOM - </v>
      </c>
      <c r="CA141" s="21" t="str">
        <f>+VLOOKUP(W141,Listas_desplega!$AT$18:$AV$60,3,0)</f>
        <v>2100</v>
      </c>
      <c r="CB141" s="21" t="str">
        <f>+VLOOKUP(F141,Listas_desplega!$J$15:$L$60,2,0)</f>
        <v>IMPLEMENTACION DE PTA-FI</v>
      </c>
      <c r="CC141" s="21" t="str">
        <f>+VLOOKUP(F141,Listas_desplega!$J$15:$L$60,2,0)&amp;V141</f>
        <v>IMPLEMENTACION DE PTA-FI</v>
      </c>
      <c r="CD141" s="21" t="str">
        <f>+VLOOKUP(CC141,Listas_desplega!$K$15:$L$60,2,0)</f>
        <v>04</v>
      </c>
      <c r="CE141" s="65" t="str">
        <f>+VLOOKUP(D141,Listas_desplega!$AS$18:$AU$60,2,0)&amp;V141</f>
        <v xml:space="preserve">VEPBM-SUB FOMENTOCOM - </v>
      </c>
      <c r="CF141" s="21">
        <f>+VLOOKUP(D141,Listas_desplega!$AS$18:$AU$60,3,0)</f>
        <v>21</v>
      </c>
    </row>
    <row r="142" spans="2:84" ht="18.75" customHeight="1" x14ac:dyDescent="0.25">
      <c r="B142" s="49" t="s">
        <v>81</v>
      </c>
      <c r="C142" s="162" t="s">
        <v>235</v>
      </c>
      <c r="D142" s="49" t="s">
        <v>244</v>
      </c>
      <c r="E142" s="49" t="s">
        <v>237</v>
      </c>
      <c r="F142" s="166" t="s">
        <v>238</v>
      </c>
      <c r="G142" s="21" t="s">
        <v>187</v>
      </c>
      <c r="H142" s="78" t="str">
        <f>+VLOOKUP(G142,desplegables!$AH$21:$AK$33,2,0)</f>
        <v>TRANSFORMACIÓN  DE LA EDUCACIÓN INICIAL, PREESCOLAR, BÁSICA Y MEDIA CON ENFOQUE INTEGRAL PARA LA REDUCCIÓN DE DESIGUALDADES Y CONSTRUCCIÓN DE LA PAZ  NACIONAL</v>
      </c>
      <c r="I142" s="79">
        <f>+VLOOKUP(G142,desplegables!$AH$21:$AK$33,3,0)</f>
        <v>202300000000245</v>
      </c>
      <c r="J142" s="51" t="str">
        <f>+VLOOKUP(G142,desplegables!$AH$21:$AK$33,4,0)</f>
        <v>C-2201-0700-20</v>
      </c>
      <c r="K142" s="109" t="s">
        <v>239</v>
      </c>
      <c r="L142" s="110" t="str">
        <f>+VLOOKUP(K142,desplegables!$BO$81:$BP$110,2,FALSE)</f>
        <v>20203B</v>
      </c>
      <c r="M142" s="49" t="s">
        <v>189</v>
      </c>
      <c r="N142" s="51" t="e">
        <f>VLOOKUP(M142,desplegables!$BO$20:$BP$51,2,0)</f>
        <v>#N/A</v>
      </c>
      <c r="O142" s="49" t="s">
        <v>245</v>
      </c>
      <c r="P142" s="21" t="s">
        <v>90</v>
      </c>
      <c r="Q142" s="51" t="str">
        <f>+VLOOKUP(P142,desplegables!$B$3:$C$5,2,0)</f>
        <v>02</v>
      </c>
      <c r="R142" s="169" t="e">
        <f t="shared" si="15"/>
        <v>#N/A</v>
      </c>
      <c r="S142"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2" s="244" t="str">
        <f t="shared" si="18"/>
        <v>ADQUIS. DE BYS - SERVICIO DE ASISTENCIA TÉCNICA EN EDUCACIÓN INICIAL, PREESCOLAR, BÁSICA Y MEDIA. - 2. SEGURIDAD HUMANA Y JUSTICIA SOCIAL / B. RESIGNIFICACIÓN DE LA JORNADA ESCOLAR: MÁS QUE TIEMPO</v>
      </c>
      <c r="U142" s="69" t="s">
        <v>127</v>
      </c>
      <c r="V142" s="21"/>
      <c r="W142" s="21" t="str">
        <f t="shared" si="19"/>
        <v xml:space="preserve">VEPBM-SUB FOMENTOCOM - </v>
      </c>
      <c r="X142" s="51" t="str">
        <f t="shared" si="20"/>
        <v>2100</v>
      </c>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6">
        <v>54</v>
      </c>
      <c r="BG142" s="69"/>
      <c r="BH142" s="52" t="s">
        <v>92</v>
      </c>
      <c r="BI142" s="90" t="s">
        <v>320</v>
      </c>
      <c r="BK142" s="49" t="s">
        <v>94</v>
      </c>
      <c r="BL142" s="124">
        <v>45301</v>
      </c>
      <c r="BM142" s="66">
        <v>8</v>
      </c>
      <c r="BN142" s="49" t="s">
        <v>95</v>
      </c>
      <c r="BO142" s="49" t="s">
        <v>96</v>
      </c>
      <c r="BP142" s="49" t="s">
        <v>92</v>
      </c>
      <c r="BQ142" s="49" t="s">
        <v>98</v>
      </c>
      <c r="BR142" s="212">
        <v>68728169.120000005</v>
      </c>
      <c r="BS142" s="213">
        <v>68728169</v>
      </c>
      <c r="BV142" s="21" t="e">
        <f t="shared" si="16"/>
        <v>#N/A</v>
      </c>
      <c r="BW142" s="21" t="str">
        <f>+VLOOKUP(C142,Listas_desplega!$AI$21:$AJ$46,2,0)</f>
        <v>DC_PBM</v>
      </c>
      <c r="BX142" s="47" t="str">
        <f>+VLOOKUP(E142,Listas_desplega!$J$2:$K$11,2,FALSE)</f>
        <v>Eje_E_2</v>
      </c>
      <c r="BY142" s="21" t="str">
        <f>+VLOOKUP(J142,desplegables!$AK$21:$AL$33,2,FALSE)</f>
        <v>C_2201_0700_20</v>
      </c>
      <c r="BZ142" s="21" t="str">
        <f>+VLOOKUP(D142,Listas_desplega!$AS$18:$AU$60,2,0)</f>
        <v xml:space="preserve">VEPBM-SUB FOMENTOCOM - </v>
      </c>
      <c r="CA142" s="21" t="str">
        <f>+VLOOKUP(W142,Listas_desplega!$AT$18:$AV$60,3,0)</f>
        <v>2100</v>
      </c>
      <c r="CB142" s="21" t="str">
        <f>+VLOOKUP(F142,Listas_desplega!$J$15:$L$60,2,0)</f>
        <v>IMPLEMENTACION DE PTA-FI</v>
      </c>
      <c r="CC142" s="21" t="str">
        <f>+VLOOKUP(F142,Listas_desplega!$J$15:$L$60,2,0)&amp;V142</f>
        <v>IMPLEMENTACION DE PTA-FI</v>
      </c>
      <c r="CD142" s="21" t="str">
        <f>+VLOOKUP(CC142,Listas_desplega!$K$15:$L$60,2,0)</f>
        <v>04</v>
      </c>
      <c r="CE142" s="65" t="str">
        <f>+VLOOKUP(D142,Listas_desplega!$AS$18:$AU$60,2,0)&amp;V142</f>
        <v xml:space="preserve">VEPBM-SUB FOMENTOCOM - </v>
      </c>
      <c r="CF142" s="21">
        <f>+VLOOKUP(D142,Listas_desplega!$AS$18:$AU$60,3,0)</f>
        <v>21</v>
      </c>
    </row>
    <row r="143" spans="2:84" ht="18.75" customHeight="1" x14ac:dyDescent="0.25">
      <c r="B143" s="49" t="s">
        <v>81</v>
      </c>
      <c r="C143" s="162" t="s">
        <v>235</v>
      </c>
      <c r="D143" s="49" t="s">
        <v>244</v>
      </c>
      <c r="E143" s="49" t="s">
        <v>237</v>
      </c>
      <c r="F143" s="166" t="s">
        <v>238</v>
      </c>
      <c r="G143" s="21" t="s">
        <v>187</v>
      </c>
      <c r="H143" s="78" t="str">
        <f>+VLOOKUP(G143,desplegables!$AH$21:$AK$33,2,0)</f>
        <v>TRANSFORMACIÓN  DE LA EDUCACIÓN INICIAL, PREESCOLAR, BÁSICA Y MEDIA CON ENFOQUE INTEGRAL PARA LA REDUCCIÓN DE DESIGUALDADES Y CONSTRUCCIÓN DE LA PAZ  NACIONAL</v>
      </c>
      <c r="I143" s="79">
        <f>+VLOOKUP(G143,desplegables!$AH$21:$AK$33,3,0)</f>
        <v>202300000000245</v>
      </c>
      <c r="J143" s="51" t="str">
        <f>+VLOOKUP(G143,desplegables!$AH$21:$AK$33,4,0)</f>
        <v>C-2201-0700-20</v>
      </c>
      <c r="K143" s="109" t="s">
        <v>239</v>
      </c>
      <c r="L143" s="110" t="str">
        <f>+VLOOKUP(K143,desplegables!$BO$81:$BP$110,2,FALSE)</f>
        <v>20203B</v>
      </c>
      <c r="M143" s="49" t="s">
        <v>189</v>
      </c>
      <c r="N143" s="51" t="e">
        <f>VLOOKUP(M143,desplegables!$BO$20:$BP$51,2,0)</f>
        <v>#N/A</v>
      </c>
      <c r="O143" s="49" t="s">
        <v>245</v>
      </c>
      <c r="P143" s="21" t="s">
        <v>90</v>
      </c>
      <c r="Q143" s="51" t="str">
        <f>+VLOOKUP(P143,desplegables!$B$3:$C$5,2,0)</f>
        <v>02</v>
      </c>
      <c r="R143" s="169" t="e">
        <f t="shared" si="15"/>
        <v>#N/A</v>
      </c>
      <c r="S143"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3" s="244" t="str">
        <f t="shared" si="18"/>
        <v>ADQUIS. DE BYS - SERVICIO DE ASISTENCIA TÉCNICA EN EDUCACIÓN INICIAL, PREESCOLAR, BÁSICA Y MEDIA. - 2. SEGURIDAD HUMANA Y JUSTICIA SOCIAL / B. RESIGNIFICACIÓN DE LA JORNADA ESCOLAR: MÁS QUE TIEMPO</v>
      </c>
      <c r="U143" s="69" t="s">
        <v>127</v>
      </c>
      <c r="V143" s="21"/>
      <c r="W143" s="21" t="str">
        <f t="shared" si="19"/>
        <v xml:space="preserve">VEPBM-SUB FOMENTOCOM - </v>
      </c>
      <c r="X143" s="51" t="str">
        <f t="shared" si="20"/>
        <v>2100</v>
      </c>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6">
        <v>55</v>
      </c>
      <c r="BG143" s="69"/>
      <c r="BH143" s="52" t="s">
        <v>92</v>
      </c>
      <c r="BI143" s="90" t="s">
        <v>321</v>
      </c>
      <c r="BK143" s="49" t="s">
        <v>94</v>
      </c>
      <c r="BL143" s="124">
        <v>45301</v>
      </c>
      <c r="BM143" s="66">
        <v>8</v>
      </c>
      <c r="BN143" s="49" t="s">
        <v>95</v>
      </c>
      <c r="BO143" s="49" t="s">
        <v>96</v>
      </c>
      <c r="BP143" s="49" t="s">
        <v>92</v>
      </c>
      <c r="BQ143" s="49" t="s">
        <v>98</v>
      </c>
      <c r="BR143" s="212">
        <v>65038587.376000002</v>
      </c>
      <c r="BS143" s="213">
        <v>65038587</v>
      </c>
      <c r="BV143" s="21" t="e">
        <f t="shared" si="16"/>
        <v>#N/A</v>
      </c>
      <c r="BW143" s="21" t="str">
        <f>+VLOOKUP(C143,Listas_desplega!$AI$21:$AJ$46,2,0)</f>
        <v>DC_PBM</v>
      </c>
      <c r="BX143" s="47" t="str">
        <f>+VLOOKUP(E143,Listas_desplega!$J$2:$K$11,2,FALSE)</f>
        <v>Eje_E_2</v>
      </c>
      <c r="BY143" s="21" t="str">
        <f>+VLOOKUP(J143,desplegables!$AK$21:$AL$33,2,FALSE)</f>
        <v>C_2201_0700_20</v>
      </c>
      <c r="BZ143" s="21" t="str">
        <f>+VLOOKUP(D143,Listas_desplega!$AS$18:$AU$60,2,0)</f>
        <v xml:space="preserve">VEPBM-SUB FOMENTOCOM - </v>
      </c>
      <c r="CA143" s="21" t="str">
        <f>+VLOOKUP(W143,Listas_desplega!$AT$18:$AV$60,3,0)</f>
        <v>2100</v>
      </c>
      <c r="CB143" s="21" t="str">
        <f>+VLOOKUP(F143,Listas_desplega!$J$15:$L$60,2,0)</f>
        <v>IMPLEMENTACION DE PTA-FI</v>
      </c>
      <c r="CC143" s="21" t="str">
        <f>+VLOOKUP(F143,Listas_desplega!$J$15:$L$60,2,0)&amp;V143</f>
        <v>IMPLEMENTACION DE PTA-FI</v>
      </c>
      <c r="CD143" s="21" t="str">
        <f>+VLOOKUP(CC143,Listas_desplega!$K$15:$L$60,2,0)</f>
        <v>04</v>
      </c>
      <c r="CE143" s="65" t="str">
        <f>+VLOOKUP(D143,Listas_desplega!$AS$18:$AU$60,2,0)&amp;V143</f>
        <v xml:space="preserve">VEPBM-SUB FOMENTOCOM - </v>
      </c>
      <c r="CF143" s="21">
        <f>+VLOOKUP(D143,Listas_desplega!$AS$18:$AU$60,3,0)</f>
        <v>21</v>
      </c>
    </row>
    <row r="144" spans="2:84" ht="18.75" customHeight="1" x14ac:dyDescent="0.25">
      <c r="B144" s="49" t="s">
        <v>81</v>
      </c>
      <c r="C144" s="162" t="s">
        <v>235</v>
      </c>
      <c r="D144" s="49" t="s">
        <v>244</v>
      </c>
      <c r="E144" s="49" t="s">
        <v>237</v>
      </c>
      <c r="F144" s="166" t="s">
        <v>238</v>
      </c>
      <c r="G144" s="21" t="s">
        <v>187</v>
      </c>
      <c r="H144" s="78" t="str">
        <f>+VLOOKUP(G144,desplegables!$AH$21:$AK$33,2,0)</f>
        <v>TRANSFORMACIÓN  DE LA EDUCACIÓN INICIAL, PREESCOLAR, BÁSICA Y MEDIA CON ENFOQUE INTEGRAL PARA LA REDUCCIÓN DE DESIGUALDADES Y CONSTRUCCIÓN DE LA PAZ  NACIONAL</v>
      </c>
      <c r="I144" s="79">
        <f>+VLOOKUP(G144,desplegables!$AH$21:$AK$33,3,0)</f>
        <v>202300000000245</v>
      </c>
      <c r="J144" s="51" t="str">
        <f>+VLOOKUP(G144,desplegables!$AH$21:$AK$33,4,0)</f>
        <v>C-2201-0700-20</v>
      </c>
      <c r="K144" s="109" t="s">
        <v>239</v>
      </c>
      <c r="L144" s="110" t="str">
        <f>+VLOOKUP(K144,desplegables!$BO$81:$BP$110,2,FALSE)</f>
        <v>20203B</v>
      </c>
      <c r="M144" s="49" t="s">
        <v>189</v>
      </c>
      <c r="N144" s="51" t="e">
        <f>VLOOKUP(M144,desplegables!$BO$20:$BP$51,2,0)</f>
        <v>#N/A</v>
      </c>
      <c r="O144" s="49" t="s">
        <v>245</v>
      </c>
      <c r="P144" s="21" t="s">
        <v>90</v>
      </c>
      <c r="Q144" s="51" t="str">
        <f>+VLOOKUP(P144,desplegables!$B$3:$C$5,2,0)</f>
        <v>02</v>
      </c>
      <c r="R144" s="169" t="e">
        <f t="shared" si="15"/>
        <v>#N/A</v>
      </c>
      <c r="S144"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4" s="244" t="str">
        <f t="shared" si="18"/>
        <v>ADQUIS. DE BYS - SERVICIO DE ASISTENCIA TÉCNICA EN EDUCACIÓN INICIAL, PREESCOLAR, BÁSICA Y MEDIA. - 2. SEGURIDAD HUMANA Y JUSTICIA SOCIAL / B. RESIGNIFICACIÓN DE LA JORNADA ESCOLAR: MÁS QUE TIEMPO</v>
      </c>
      <c r="U144" s="69" t="s">
        <v>127</v>
      </c>
      <c r="V144" s="21"/>
      <c r="W144" s="21" t="str">
        <f t="shared" si="19"/>
        <v xml:space="preserve">VEPBM-SUB FOMENTOCOM - </v>
      </c>
      <c r="X144" s="51" t="str">
        <f t="shared" si="20"/>
        <v>2100</v>
      </c>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6">
        <v>56</v>
      </c>
      <c r="BG144" s="69"/>
      <c r="BH144" s="52" t="s">
        <v>92</v>
      </c>
      <c r="BI144" s="90" t="s">
        <v>322</v>
      </c>
      <c r="BK144" s="49" t="s">
        <v>94</v>
      </c>
      <c r="BL144" s="124">
        <v>45301</v>
      </c>
      <c r="BM144" s="66">
        <v>8</v>
      </c>
      <c r="BN144" s="49" t="s">
        <v>95</v>
      </c>
      <c r="BO144" s="49" t="s">
        <v>96</v>
      </c>
      <c r="BP144" s="49" t="s">
        <v>92</v>
      </c>
      <c r="BQ144" s="49" t="s">
        <v>98</v>
      </c>
      <c r="BR144" s="212">
        <v>67264000</v>
      </c>
      <c r="BS144" s="213">
        <v>67264000</v>
      </c>
      <c r="BV144" s="21" t="e">
        <f t="shared" si="16"/>
        <v>#N/A</v>
      </c>
      <c r="BW144" s="21" t="str">
        <f>+VLOOKUP(C144,Listas_desplega!$AI$21:$AJ$46,2,0)</f>
        <v>DC_PBM</v>
      </c>
      <c r="BX144" s="47" t="str">
        <f>+VLOOKUP(E144,Listas_desplega!$J$2:$K$11,2,FALSE)</f>
        <v>Eje_E_2</v>
      </c>
      <c r="BY144" s="21" t="str">
        <f>+VLOOKUP(J144,desplegables!$AK$21:$AL$33,2,FALSE)</f>
        <v>C_2201_0700_20</v>
      </c>
      <c r="BZ144" s="21" t="str">
        <f>+VLOOKUP(D144,Listas_desplega!$AS$18:$AU$60,2,0)</f>
        <v xml:space="preserve">VEPBM-SUB FOMENTOCOM - </v>
      </c>
      <c r="CA144" s="21" t="str">
        <f>+VLOOKUP(W144,Listas_desplega!$AT$18:$AV$60,3,0)</f>
        <v>2100</v>
      </c>
      <c r="CB144" s="21" t="str">
        <f>+VLOOKUP(F144,Listas_desplega!$J$15:$L$60,2,0)</f>
        <v>IMPLEMENTACION DE PTA-FI</v>
      </c>
      <c r="CC144" s="21" t="str">
        <f>+VLOOKUP(F144,Listas_desplega!$J$15:$L$60,2,0)&amp;V144</f>
        <v>IMPLEMENTACION DE PTA-FI</v>
      </c>
      <c r="CD144" s="21" t="str">
        <f>+VLOOKUP(CC144,Listas_desplega!$K$15:$L$60,2,0)</f>
        <v>04</v>
      </c>
      <c r="CE144" s="65" t="str">
        <f>+VLOOKUP(D144,Listas_desplega!$AS$18:$AU$60,2,0)&amp;V144</f>
        <v xml:space="preserve">VEPBM-SUB FOMENTOCOM - </v>
      </c>
      <c r="CF144" s="21">
        <f>+VLOOKUP(D144,Listas_desplega!$AS$18:$AU$60,3,0)</f>
        <v>21</v>
      </c>
    </row>
    <row r="145" spans="2:84" ht="18.75" customHeight="1" x14ac:dyDescent="0.25">
      <c r="B145" s="49" t="s">
        <v>81</v>
      </c>
      <c r="C145" s="162" t="s">
        <v>235</v>
      </c>
      <c r="D145" s="49" t="s">
        <v>244</v>
      </c>
      <c r="E145" s="49" t="s">
        <v>237</v>
      </c>
      <c r="F145" s="166" t="s">
        <v>238</v>
      </c>
      <c r="G145" s="21" t="s">
        <v>187</v>
      </c>
      <c r="H145" s="78" t="str">
        <f>+VLOOKUP(G145,desplegables!$AH$21:$AK$33,2,0)</f>
        <v>TRANSFORMACIÓN  DE LA EDUCACIÓN INICIAL, PREESCOLAR, BÁSICA Y MEDIA CON ENFOQUE INTEGRAL PARA LA REDUCCIÓN DE DESIGUALDADES Y CONSTRUCCIÓN DE LA PAZ  NACIONAL</v>
      </c>
      <c r="I145" s="79">
        <f>+VLOOKUP(G145,desplegables!$AH$21:$AK$33,3,0)</f>
        <v>202300000000245</v>
      </c>
      <c r="J145" s="51" t="str">
        <f>+VLOOKUP(G145,desplegables!$AH$21:$AK$33,4,0)</f>
        <v>C-2201-0700-20</v>
      </c>
      <c r="K145" s="109" t="s">
        <v>239</v>
      </c>
      <c r="L145" s="110" t="str">
        <f>+VLOOKUP(K145,desplegables!$BO$81:$BP$110,2,FALSE)</f>
        <v>20203B</v>
      </c>
      <c r="M145" s="49" t="s">
        <v>189</v>
      </c>
      <c r="N145" s="51" t="e">
        <f>VLOOKUP(M145,desplegables!$BO$20:$BP$51,2,0)</f>
        <v>#N/A</v>
      </c>
      <c r="O145" s="49" t="s">
        <v>245</v>
      </c>
      <c r="P145" s="21" t="s">
        <v>90</v>
      </c>
      <c r="Q145" s="51" t="str">
        <f>+VLOOKUP(P145,desplegables!$B$3:$C$5,2,0)</f>
        <v>02</v>
      </c>
      <c r="R145" s="169" t="e">
        <f t="shared" si="15"/>
        <v>#N/A</v>
      </c>
      <c r="S145"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5" s="244" t="str">
        <f t="shared" si="18"/>
        <v>ADQUIS. DE BYS - SERVICIO DE ASISTENCIA TÉCNICA EN EDUCACIÓN INICIAL, PREESCOLAR, BÁSICA Y MEDIA. - 2. SEGURIDAD HUMANA Y JUSTICIA SOCIAL / B. RESIGNIFICACIÓN DE LA JORNADA ESCOLAR: MÁS QUE TIEMPO</v>
      </c>
      <c r="U145" s="69" t="s">
        <v>127</v>
      </c>
      <c r="V145" s="21"/>
      <c r="W145" s="21" t="str">
        <f t="shared" si="19"/>
        <v xml:space="preserve">VEPBM-SUB FOMENTOCOM - </v>
      </c>
      <c r="X145" s="51" t="str">
        <f t="shared" si="20"/>
        <v>2100</v>
      </c>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6">
        <v>57</v>
      </c>
      <c r="BG145" s="69"/>
      <c r="BH145" s="52" t="s">
        <v>92</v>
      </c>
      <c r="BI145" s="90" t="s">
        <v>323</v>
      </c>
      <c r="BK145" s="49" t="s">
        <v>94</v>
      </c>
      <c r="BL145" s="124">
        <v>45301</v>
      </c>
      <c r="BM145" s="66">
        <v>8</v>
      </c>
      <c r="BN145" s="49" t="s">
        <v>95</v>
      </c>
      <c r="BO145" s="49" t="s">
        <v>96</v>
      </c>
      <c r="BP145" s="49" t="s">
        <v>92</v>
      </c>
      <c r="BQ145" s="49" t="s">
        <v>98</v>
      </c>
      <c r="BR145" s="212">
        <v>71468000</v>
      </c>
      <c r="BS145" s="213">
        <v>71468000</v>
      </c>
      <c r="BV145" s="21" t="e">
        <f t="shared" si="16"/>
        <v>#N/A</v>
      </c>
      <c r="BW145" s="21" t="str">
        <f>+VLOOKUP(C145,Listas_desplega!$AI$21:$AJ$46,2,0)</f>
        <v>DC_PBM</v>
      </c>
      <c r="BX145" s="47" t="str">
        <f>+VLOOKUP(E145,Listas_desplega!$J$2:$K$11,2,FALSE)</f>
        <v>Eje_E_2</v>
      </c>
      <c r="BY145" s="21" t="str">
        <f>+VLOOKUP(J145,desplegables!$AK$21:$AL$33,2,FALSE)</f>
        <v>C_2201_0700_20</v>
      </c>
      <c r="BZ145" s="21" t="str">
        <f>+VLOOKUP(D145,Listas_desplega!$AS$18:$AU$60,2,0)</f>
        <v xml:space="preserve">VEPBM-SUB FOMENTOCOM - </v>
      </c>
      <c r="CA145" s="21" t="str">
        <f>+VLOOKUP(W145,Listas_desplega!$AT$18:$AV$60,3,0)</f>
        <v>2100</v>
      </c>
      <c r="CB145" s="21" t="str">
        <f>+VLOOKUP(F145,Listas_desplega!$J$15:$L$60,2,0)</f>
        <v>IMPLEMENTACION DE PTA-FI</v>
      </c>
      <c r="CC145" s="21" t="str">
        <f>+VLOOKUP(F145,Listas_desplega!$J$15:$L$60,2,0)&amp;V145</f>
        <v>IMPLEMENTACION DE PTA-FI</v>
      </c>
      <c r="CD145" s="21" t="str">
        <f>+VLOOKUP(CC145,Listas_desplega!$K$15:$L$60,2,0)</f>
        <v>04</v>
      </c>
      <c r="CE145" s="65" t="str">
        <f>+VLOOKUP(D145,Listas_desplega!$AS$18:$AU$60,2,0)&amp;V145</f>
        <v xml:space="preserve">VEPBM-SUB FOMENTOCOM - </v>
      </c>
      <c r="CF145" s="21">
        <f>+VLOOKUP(D145,Listas_desplega!$AS$18:$AU$60,3,0)</f>
        <v>21</v>
      </c>
    </row>
    <row r="146" spans="2:84" ht="18.75" customHeight="1" x14ac:dyDescent="0.25">
      <c r="B146" s="49" t="s">
        <v>81</v>
      </c>
      <c r="C146" s="162" t="s">
        <v>235</v>
      </c>
      <c r="D146" s="49" t="s">
        <v>244</v>
      </c>
      <c r="E146" s="49" t="s">
        <v>237</v>
      </c>
      <c r="F146" s="166" t="s">
        <v>238</v>
      </c>
      <c r="G146" s="21" t="s">
        <v>187</v>
      </c>
      <c r="H146" s="78" t="str">
        <f>+VLOOKUP(G146,desplegables!$AH$21:$AK$33,2,0)</f>
        <v>TRANSFORMACIÓN  DE LA EDUCACIÓN INICIAL, PREESCOLAR, BÁSICA Y MEDIA CON ENFOQUE INTEGRAL PARA LA REDUCCIÓN DE DESIGUALDADES Y CONSTRUCCIÓN DE LA PAZ  NACIONAL</v>
      </c>
      <c r="I146" s="79">
        <f>+VLOOKUP(G146,desplegables!$AH$21:$AK$33,3,0)</f>
        <v>202300000000245</v>
      </c>
      <c r="J146" s="51" t="str">
        <f>+VLOOKUP(G146,desplegables!$AH$21:$AK$33,4,0)</f>
        <v>C-2201-0700-20</v>
      </c>
      <c r="K146" s="109" t="s">
        <v>239</v>
      </c>
      <c r="L146" s="110" t="str">
        <f>+VLOOKUP(K146,desplegables!$BO$81:$BP$110,2,FALSE)</f>
        <v>20203B</v>
      </c>
      <c r="M146" s="49" t="s">
        <v>189</v>
      </c>
      <c r="N146" s="51" t="e">
        <f>VLOOKUP(M146,desplegables!$BO$20:$BP$51,2,0)</f>
        <v>#N/A</v>
      </c>
      <c r="O146" s="49" t="s">
        <v>245</v>
      </c>
      <c r="P146" s="21" t="s">
        <v>90</v>
      </c>
      <c r="Q146" s="51" t="str">
        <f>+VLOOKUP(P146,desplegables!$B$3:$C$5,2,0)</f>
        <v>02</v>
      </c>
      <c r="R146" s="169" t="e">
        <f t="shared" si="15"/>
        <v>#N/A</v>
      </c>
      <c r="S146"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6" s="244" t="str">
        <f t="shared" si="18"/>
        <v>ADQUIS. DE BYS - SERVICIO DE ASISTENCIA TÉCNICA EN EDUCACIÓN INICIAL, PREESCOLAR, BÁSICA Y MEDIA. - 2. SEGURIDAD HUMANA Y JUSTICIA SOCIAL / B. RESIGNIFICACIÓN DE LA JORNADA ESCOLAR: MÁS QUE TIEMPO</v>
      </c>
      <c r="U146" s="69" t="s">
        <v>127</v>
      </c>
      <c r="V146" s="21"/>
      <c r="W146" s="21" t="str">
        <f t="shared" si="19"/>
        <v xml:space="preserve">VEPBM-SUB FOMENTOCOM - </v>
      </c>
      <c r="X146" s="51" t="str">
        <f t="shared" si="20"/>
        <v>2100</v>
      </c>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6">
        <v>58</v>
      </c>
      <c r="BG146" s="69"/>
      <c r="BH146" s="52" t="s">
        <v>92</v>
      </c>
      <c r="BI146" s="90" t="s">
        <v>324</v>
      </c>
      <c r="BK146" s="49" t="s">
        <v>94</v>
      </c>
      <c r="BL146" s="124">
        <v>45301</v>
      </c>
      <c r="BM146" s="66">
        <v>8</v>
      </c>
      <c r="BN146" s="49" t="s">
        <v>95</v>
      </c>
      <c r="BO146" s="49" t="s">
        <v>96</v>
      </c>
      <c r="BP146" s="49" t="s">
        <v>92</v>
      </c>
      <c r="BQ146" s="49" t="s">
        <v>98</v>
      </c>
      <c r="BR146" s="212">
        <v>92488000</v>
      </c>
      <c r="BS146" s="213">
        <v>92488000</v>
      </c>
      <c r="BV146" s="21" t="e">
        <f t="shared" si="16"/>
        <v>#N/A</v>
      </c>
      <c r="BW146" s="21" t="str">
        <f>+VLOOKUP(C146,Listas_desplega!$AI$21:$AJ$46,2,0)</f>
        <v>DC_PBM</v>
      </c>
      <c r="BX146" s="47" t="str">
        <f>+VLOOKUP(E146,Listas_desplega!$J$2:$K$11,2,FALSE)</f>
        <v>Eje_E_2</v>
      </c>
      <c r="BY146" s="21" t="str">
        <f>+VLOOKUP(J146,desplegables!$AK$21:$AL$33,2,FALSE)</f>
        <v>C_2201_0700_20</v>
      </c>
      <c r="BZ146" s="21" t="str">
        <f>+VLOOKUP(D146,Listas_desplega!$AS$18:$AU$60,2,0)</f>
        <v xml:space="preserve">VEPBM-SUB FOMENTOCOM - </v>
      </c>
      <c r="CA146" s="21" t="str">
        <f>+VLOOKUP(W146,Listas_desplega!$AT$18:$AV$60,3,0)</f>
        <v>2100</v>
      </c>
      <c r="CB146" s="21" t="str">
        <f>+VLOOKUP(F146,Listas_desplega!$J$15:$L$60,2,0)</f>
        <v>IMPLEMENTACION DE PTA-FI</v>
      </c>
      <c r="CC146" s="21" t="str">
        <f>+VLOOKUP(F146,Listas_desplega!$J$15:$L$60,2,0)&amp;V146</f>
        <v>IMPLEMENTACION DE PTA-FI</v>
      </c>
      <c r="CD146" s="21" t="str">
        <f>+VLOOKUP(CC146,Listas_desplega!$K$15:$L$60,2,0)</f>
        <v>04</v>
      </c>
      <c r="CE146" s="65" t="str">
        <f>+VLOOKUP(D146,Listas_desplega!$AS$18:$AU$60,2,0)&amp;V146</f>
        <v xml:space="preserve">VEPBM-SUB FOMENTOCOM - </v>
      </c>
      <c r="CF146" s="21">
        <f>+VLOOKUP(D146,Listas_desplega!$AS$18:$AU$60,3,0)</f>
        <v>21</v>
      </c>
    </row>
    <row r="147" spans="2:84" ht="18.75" customHeight="1" x14ac:dyDescent="0.25">
      <c r="B147" s="49" t="s">
        <v>81</v>
      </c>
      <c r="C147" s="162" t="s">
        <v>235</v>
      </c>
      <c r="D147" s="49" t="s">
        <v>244</v>
      </c>
      <c r="E147" s="49" t="s">
        <v>237</v>
      </c>
      <c r="F147" s="166" t="s">
        <v>238</v>
      </c>
      <c r="G147" s="21" t="s">
        <v>187</v>
      </c>
      <c r="H147" s="78" t="str">
        <f>+VLOOKUP(G147,desplegables!$AH$21:$AK$33,2,0)</f>
        <v>TRANSFORMACIÓN  DE LA EDUCACIÓN INICIAL, PREESCOLAR, BÁSICA Y MEDIA CON ENFOQUE INTEGRAL PARA LA REDUCCIÓN DE DESIGUALDADES Y CONSTRUCCIÓN DE LA PAZ  NACIONAL</v>
      </c>
      <c r="I147" s="79">
        <f>+VLOOKUP(G147,desplegables!$AH$21:$AK$33,3,0)</f>
        <v>202300000000245</v>
      </c>
      <c r="J147" s="51" t="str">
        <f>+VLOOKUP(G147,desplegables!$AH$21:$AK$33,4,0)</f>
        <v>C-2201-0700-20</v>
      </c>
      <c r="K147" s="109" t="s">
        <v>239</v>
      </c>
      <c r="L147" s="110" t="str">
        <f>+VLOOKUP(K147,desplegables!$BO$81:$BP$110,2,FALSE)</f>
        <v>20203B</v>
      </c>
      <c r="M147" s="49" t="s">
        <v>189</v>
      </c>
      <c r="N147" s="51" t="e">
        <f>VLOOKUP(M147,desplegables!$BO$20:$BP$51,2,0)</f>
        <v>#N/A</v>
      </c>
      <c r="O147" s="49" t="s">
        <v>245</v>
      </c>
      <c r="P147" s="21" t="s">
        <v>90</v>
      </c>
      <c r="Q147" s="51" t="str">
        <f>+VLOOKUP(P147,desplegables!$B$3:$C$5,2,0)</f>
        <v>02</v>
      </c>
      <c r="R147" s="169" t="e">
        <f t="shared" si="15"/>
        <v>#N/A</v>
      </c>
      <c r="S147"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7" s="244" t="str">
        <f t="shared" si="18"/>
        <v>ADQUIS. DE BYS - SERVICIO DE ASISTENCIA TÉCNICA EN EDUCACIÓN INICIAL, PREESCOLAR, BÁSICA Y MEDIA. - 2. SEGURIDAD HUMANA Y JUSTICIA SOCIAL / B. RESIGNIFICACIÓN DE LA JORNADA ESCOLAR: MÁS QUE TIEMPO</v>
      </c>
      <c r="U147" s="69" t="s">
        <v>127</v>
      </c>
      <c r="V147" s="21"/>
      <c r="W147" s="21" t="str">
        <f t="shared" si="19"/>
        <v xml:space="preserve">VEPBM-SUB FOMENTOCOM - </v>
      </c>
      <c r="X147" s="51" t="str">
        <f t="shared" si="20"/>
        <v>2100</v>
      </c>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6">
        <v>59</v>
      </c>
      <c r="BG147" s="69"/>
      <c r="BH147" s="52" t="s">
        <v>92</v>
      </c>
      <c r="BI147" s="90" t="s">
        <v>325</v>
      </c>
      <c r="BK147" s="49" t="s">
        <v>94</v>
      </c>
      <c r="BL147" s="124">
        <v>45301</v>
      </c>
      <c r="BM147" s="66">
        <v>8</v>
      </c>
      <c r="BN147" s="49" t="s">
        <v>95</v>
      </c>
      <c r="BO147" s="49" t="s">
        <v>96</v>
      </c>
      <c r="BP147" s="49" t="s">
        <v>92</v>
      </c>
      <c r="BQ147" s="49" t="s">
        <v>98</v>
      </c>
      <c r="BR147" s="212">
        <v>76215165.208000004</v>
      </c>
      <c r="BS147" s="213">
        <v>76215165</v>
      </c>
      <c r="BV147" s="21" t="e">
        <f t="shared" si="16"/>
        <v>#N/A</v>
      </c>
      <c r="BW147" s="21" t="str">
        <f>+VLOOKUP(C147,Listas_desplega!$AI$21:$AJ$46,2,0)</f>
        <v>DC_PBM</v>
      </c>
      <c r="BX147" s="47" t="str">
        <f>+VLOOKUP(E147,Listas_desplega!$J$2:$K$11,2,FALSE)</f>
        <v>Eje_E_2</v>
      </c>
      <c r="BY147" s="21" t="str">
        <f>+VLOOKUP(J147,desplegables!$AK$21:$AL$33,2,FALSE)</f>
        <v>C_2201_0700_20</v>
      </c>
      <c r="BZ147" s="21" t="str">
        <f>+VLOOKUP(D147,Listas_desplega!$AS$18:$AU$60,2,0)</f>
        <v xml:space="preserve">VEPBM-SUB FOMENTOCOM - </v>
      </c>
      <c r="CA147" s="21" t="str">
        <f>+VLOOKUP(W147,Listas_desplega!$AT$18:$AV$60,3,0)</f>
        <v>2100</v>
      </c>
      <c r="CB147" s="21" t="str">
        <f>+VLOOKUP(F147,Listas_desplega!$J$15:$L$60,2,0)</f>
        <v>IMPLEMENTACION DE PTA-FI</v>
      </c>
      <c r="CC147" s="21" t="str">
        <f>+VLOOKUP(F147,Listas_desplega!$J$15:$L$60,2,0)&amp;V147</f>
        <v>IMPLEMENTACION DE PTA-FI</v>
      </c>
      <c r="CD147" s="21" t="str">
        <f>+VLOOKUP(CC147,Listas_desplega!$K$15:$L$60,2,0)</f>
        <v>04</v>
      </c>
      <c r="CE147" s="65" t="str">
        <f>+VLOOKUP(D147,Listas_desplega!$AS$18:$AU$60,2,0)&amp;V147</f>
        <v xml:space="preserve">VEPBM-SUB FOMENTOCOM - </v>
      </c>
      <c r="CF147" s="21">
        <f>+VLOOKUP(D147,Listas_desplega!$AS$18:$AU$60,3,0)</f>
        <v>21</v>
      </c>
    </row>
    <row r="148" spans="2:84" ht="18.75" customHeight="1" x14ac:dyDescent="0.25">
      <c r="B148" s="49" t="s">
        <v>81</v>
      </c>
      <c r="C148" s="162" t="s">
        <v>235</v>
      </c>
      <c r="D148" s="49" t="s">
        <v>244</v>
      </c>
      <c r="E148" s="49" t="s">
        <v>237</v>
      </c>
      <c r="F148" s="166" t="s">
        <v>238</v>
      </c>
      <c r="G148" s="21" t="s">
        <v>187</v>
      </c>
      <c r="H148" s="78" t="str">
        <f>+VLOOKUP(G148,desplegables!$AH$21:$AK$33,2,0)</f>
        <v>TRANSFORMACIÓN  DE LA EDUCACIÓN INICIAL, PREESCOLAR, BÁSICA Y MEDIA CON ENFOQUE INTEGRAL PARA LA REDUCCIÓN DE DESIGUALDADES Y CONSTRUCCIÓN DE LA PAZ  NACIONAL</v>
      </c>
      <c r="I148" s="79">
        <f>+VLOOKUP(G148,desplegables!$AH$21:$AK$33,3,0)</f>
        <v>202300000000245</v>
      </c>
      <c r="J148" s="51" t="str">
        <f>+VLOOKUP(G148,desplegables!$AH$21:$AK$33,4,0)</f>
        <v>C-2201-0700-20</v>
      </c>
      <c r="K148" s="109" t="s">
        <v>239</v>
      </c>
      <c r="L148" s="110" t="str">
        <f>+VLOOKUP(K148,desplegables!$BO$81:$BP$110,2,FALSE)</f>
        <v>20203B</v>
      </c>
      <c r="M148" s="49" t="s">
        <v>189</v>
      </c>
      <c r="N148" s="51" t="e">
        <f>VLOOKUP(M148,desplegables!$BO$20:$BP$51,2,0)</f>
        <v>#N/A</v>
      </c>
      <c r="O148" s="49" t="s">
        <v>245</v>
      </c>
      <c r="P148" s="21" t="s">
        <v>90</v>
      </c>
      <c r="Q148" s="51" t="str">
        <f>+VLOOKUP(P148,desplegables!$B$3:$C$5,2,0)</f>
        <v>02</v>
      </c>
      <c r="R148" s="169" t="e">
        <f t="shared" si="15"/>
        <v>#N/A</v>
      </c>
      <c r="S148"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8" s="244" t="str">
        <f t="shared" si="18"/>
        <v>ADQUIS. DE BYS - SERVICIO DE ASISTENCIA TÉCNICA EN EDUCACIÓN INICIAL, PREESCOLAR, BÁSICA Y MEDIA. - 2. SEGURIDAD HUMANA Y JUSTICIA SOCIAL / B. RESIGNIFICACIÓN DE LA JORNADA ESCOLAR: MÁS QUE TIEMPO</v>
      </c>
      <c r="U148" s="69" t="s">
        <v>127</v>
      </c>
      <c r="V148" s="21"/>
      <c r="W148" s="21" t="str">
        <f t="shared" si="19"/>
        <v xml:space="preserve">VEPBM-SUB FOMENTOCOM - </v>
      </c>
      <c r="X148" s="51" t="str">
        <f t="shared" si="20"/>
        <v>2100</v>
      </c>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6">
        <v>60</v>
      </c>
      <c r="BG148" s="69"/>
      <c r="BH148" s="52" t="s">
        <v>92</v>
      </c>
      <c r="BI148" s="90" t="s">
        <v>326</v>
      </c>
      <c r="BK148" s="49" t="s">
        <v>94</v>
      </c>
      <c r="BL148" s="124">
        <v>45301</v>
      </c>
      <c r="BM148" s="66">
        <v>8</v>
      </c>
      <c r="BN148" s="49" t="s">
        <v>95</v>
      </c>
      <c r="BO148" s="49" t="s">
        <v>96</v>
      </c>
      <c r="BP148" s="49" t="s">
        <v>92</v>
      </c>
      <c r="BQ148" s="49" t="s">
        <v>98</v>
      </c>
      <c r="BR148" s="212">
        <v>70156352</v>
      </c>
      <c r="BS148" s="213">
        <v>70156352</v>
      </c>
      <c r="BV148" s="21" t="e">
        <f t="shared" si="16"/>
        <v>#N/A</v>
      </c>
      <c r="BW148" s="21" t="str">
        <f>+VLOOKUP(C148,Listas_desplega!$AI$21:$AJ$46,2,0)</f>
        <v>DC_PBM</v>
      </c>
      <c r="BX148" s="47" t="str">
        <f>+VLOOKUP(E148,Listas_desplega!$J$2:$K$11,2,FALSE)</f>
        <v>Eje_E_2</v>
      </c>
      <c r="BY148" s="21" t="str">
        <f>+VLOOKUP(J148,desplegables!$AK$21:$AL$33,2,FALSE)</f>
        <v>C_2201_0700_20</v>
      </c>
      <c r="BZ148" s="21" t="str">
        <f>+VLOOKUP(D148,Listas_desplega!$AS$18:$AU$60,2,0)</f>
        <v xml:space="preserve">VEPBM-SUB FOMENTOCOM - </v>
      </c>
      <c r="CA148" s="21" t="str">
        <f>+VLOOKUP(W148,Listas_desplega!$AT$18:$AV$60,3,0)</f>
        <v>2100</v>
      </c>
      <c r="CB148" s="21" t="str">
        <f>+VLOOKUP(F148,Listas_desplega!$J$15:$L$60,2,0)</f>
        <v>IMPLEMENTACION DE PTA-FI</v>
      </c>
      <c r="CC148" s="21" t="str">
        <f>+VLOOKUP(F148,Listas_desplega!$J$15:$L$60,2,0)&amp;V148</f>
        <v>IMPLEMENTACION DE PTA-FI</v>
      </c>
      <c r="CD148" s="21" t="str">
        <f>+VLOOKUP(CC148,Listas_desplega!$K$15:$L$60,2,0)</f>
        <v>04</v>
      </c>
      <c r="CE148" s="65" t="str">
        <f>+VLOOKUP(D148,Listas_desplega!$AS$18:$AU$60,2,0)&amp;V148</f>
        <v xml:space="preserve">VEPBM-SUB FOMENTOCOM - </v>
      </c>
      <c r="CF148" s="21">
        <f>+VLOOKUP(D148,Listas_desplega!$AS$18:$AU$60,3,0)</f>
        <v>21</v>
      </c>
    </row>
    <row r="149" spans="2:84" ht="18.75" customHeight="1" x14ac:dyDescent="0.25">
      <c r="B149" s="49" t="s">
        <v>81</v>
      </c>
      <c r="C149" s="162" t="s">
        <v>235</v>
      </c>
      <c r="D149" s="49" t="s">
        <v>244</v>
      </c>
      <c r="E149" s="49" t="s">
        <v>237</v>
      </c>
      <c r="F149" s="166" t="s">
        <v>238</v>
      </c>
      <c r="G149" s="21" t="s">
        <v>187</v>
      </c>
      <c r="H149" s="78" t="str">
        <f>+VLOOKUP(G149,desplegables!$AH$21:$AK$33,2,0)</f>
        <v>TRANSFORMACIÓN  DE LA EDUCACIÓN INICIAL, PREESCOLAR, BÁSICA Y MEDIA CON ENFOQUE INTEGRAL PARA LA REDUCCIÓN DE DESIGUALDADES Y CONSTRUCCIÓN DE LA PAZ  NACIONAL</v>
      </c>
      <c r="I149" s="79">
        <f>+VLOOKUP(G149,desplegables!$AH$21:$AK$33,3,0)</f>
        <v>202300000000245</v>
      </c>
      <c r="J149" s="51" t="str">
        <f>+VLOOKUP(G149,desplegables!$AH$21:$AK$33,4,0)</f>
        <v>C-2201-0700-20</v>
      </c>
      <c r="K149" s="109" t="s">
        <v>239</v>
      </c>
      <c r="L149" s="110" t="str">
        <f>+VLOOKUP(K149,desplegables!$BO$81:$BP$110,2,FALSE)</f>
        <v>20203B</v>
      </c>
      <c r="M149" s="49" t="s">
        <v>189</v>
      </c>
      <c r="N149" s="51" t="e">
        <f>VLOOKUP(M149,desplegables!$BO$20:$BP$51,2,0)</f>
        <v>#N/A</v>
      </c>
      <c r="O149" s="49" t="s">
        <v>245</v>
      </c>
      <c r="P149" s="21" t="s">
        <v>90</v>
      </c>
      <c r="Q149" s="51" t="str">
        <f>+VLOOKUP(P149,desplegables!$B$3:$C$5,2,0)</f>
        <v>02</v>
      </c>
      <c r="R149" s="169" t="e">
        <f t="shared" si="15"/>
        <v>#N/A</v>
      </c>
      <c r="S149"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49" s="244" t="str">
        <f t="shared" si="18"/>
        <v>ADQUIS. DE BYS - SERVICIO DE ASISTENCIA TÉCNICA EN EDUCACIÓN INICIAL, PREESCOLAR, BÁSICA Y MEDIA. - 2. SEGURIDAD HUMANA Y JUSTICIA SOCIAL / B. RESIGNIFICACIÓN DE LA JORNADA ESCOLAR: MÁS QUE TIEMPO</v>
      </c>
      <c r="U149" s="69" t="s">
        <v>127</v>
      </c>
      <c r="V149" s="21"/>
      <c r="W149" s="21" t="str">
        <f t="shared" si="19"/>
        <v xml:space="preserve">VEPBM-SUB FOMENTOCOM - </v>
      </c>
      <c r="X149" s="51" t="str">
        <f t="shared" si="20"/>
        <v>2100</v>
      </c>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6">
        <v>61</v>
      </c>
      <c r="BG149" s="69"/>
      <c r="BH149" s="52" t="s">
        <v>92</v>
      </c>
      <c r="BI149" s="90" t="s">
        <v>327</v>
      </c>
      <c r="BK149" s="49" t="s">
        <v>94</v>
      </c>
      <c r="BL149" s="124">
        <v>45301</v>
      </c>
      <c r="BM149" s="66">
        <v>8</v>
      </c>
      <c r="BN149" s="49" t="s">
        <v>95</v>
      </c>
      <c r="BO149" s="49" t="s">
        <v>96</v>
      </c>
      <c r="BP149" s="49" t="s">
        <v>92</v>
      </c>
      <c r="BQ149" s="49" t="s">
        <v>98</v>
      </c>
      <c r="BR149" s="212">
        <v>75672000</v>
      </c>
      <c r="BS149" s="213">
        <v>75672000</v>
      </c>
      <c r="BV149" s="21" t="e">
        <f t="shared" si="16"/>
        <v>#N/A</v>
      </c>
      <c r="BW149" s="21" t="str">
        <f>+VLOOKUP(C149,Listas_desplega!$AI$21:$AJ$46,2,0)</f>
        <v>DC_PBM</v>
      </c>
      <c r="BX149" s="47" t="str">
        <f>+VLOOKUP(E149,Listas_desplega!$J$2:$K$11,2,FALSE)</f>
        <v>Eje_E_2</v>
      </c>
      <c r="BY149" s="21" t="str">
        <f>+VLOOKUP(J149,desplegables!$AK$21:$AL$33,2,FALSE)</f>
        <v>C_2201_0700_20</v>
      </c>
      <c r="BZ149" s="21" t="str">
        <f>+VLOOKUP(D149,Listas_desplega!$AS$18:$AU$60,2,0)</f>
        <v xml:space="preserve">VEPBM-SUB FOMENTOCOM - </v>
      </c>
      <c r="CA149" s="21" t="str">
        <f>+VLOOKUP(W149,Listas_desplega!$AT$18:$AV$60,3,0)</f>
        <v>2100</v>
      </c>
      <c r="CB149" s="21" t="str">
        <f>+VLOOKUP(F149,Listas_desplega!$J$15:$L$60,2,0)</f>
        <v>IMPLEMENTACION DE PTA-FI</v>
      </c>
      <c r="CC149" s="21" t="str">
        <f>+VLOOKUP(F149,Listas_desplega!$J$15:$L$60,2,0)&amp;V149</f>
        <v>IMPLEMENTACION DE PTA-FI</v>
      </c>
      <c r="CD149" s="21" t="str">
        <f>+VLOOKUP(CC149,Listas_desplega!$K$15:$L$60,2,0)</f>
        <v>04</v>
      </c>
      <c r="CE149" s="65" t="str">
        <f>+VLOOKUP(D149,Listas_desplega!$AS$18:$AU$60,2,0)&amp;V149</f>
        <v xml:space="preserve">VEPBM-SUB FOMENTOCOM - </v>
      </c>
      <c r="CF149" s="21">
        <f>+VLOOKUP(D149,Listas_desplega!$AS$18:$AU$60,3,0)</f>
        <v>21</v>
      </c>
    </row>
    <row r="150" spans="2:84" ht="18.75" customHeight="1" x14ac:dyDescent="0.25">
      <c r="B150" s="49" t="s">
        <v>81</v>
      </c>
      <c r="C150" s="162" t="s">
        <v>235</v>
      </c>
      <c r="D150" s="49" t="s">
        <v>244</v>
      </c>
      <c r="E150" s="49" t="s">
        <v>237</v>
      </c>
      <c r="F150" s="166" t="s">
        <v>238</v>
      </c>
      <c r="G150" s="21" t="s">
        <v>187</v>
      </c>
      <c r="H150" s="78" t="str">
        <f>+VLOOKUP(G150,desplegables!$AH$21:$AK$33,2,0)</f>
        <v>TRANSFORMACIÓN  DE LA EDUCACIÓN INICIAL, PREESCOLAR, BÁSICA Y MEDIA CON ENFOQUE INTEGRAL PARA LA REDUCCIÓN DE DESIGUALDADES Y CONSTRUCCIÓN DE LA PAZ  NACIONAL</v>
      </c>
      <c r="I150" s="79">
        <f>+VLOOKUP(G150,desplegables!$AH$21:$AK$33,3,0)</f>
        <v>202300000000245</v>
      </c>
      <c r="J150" s="51" t="str">
        <f>+VLOOKUP(G150,desplegables!$AH$21:$AK$33,4,0)</f>
        <v>C-2201-0700-20</v>
      </c>
      <c r="K150" s="109" t="s">
        <v>239</v>
      </c>
      <c r="L150" s="110" t="str">
        <f>+VLOOKUP(K150,desplegables!$BO$81:$BP$110,2,FALSE)</f>
        <v>20203B</v>
      </c>
      <c r="M150" s="49" t="s">
        <v>189</v>
      </c>
      <c r="N150" s="51" t="e">
        <f>VLOOKUP(M150,desplegables!$BO$20:$BP$51,2,0)</f>
        <v>#N/A</v>
      </c>
      <c r="O150" s="49" t="s">
        <v>245</v>
      </c>
      <c r="P150" s="21" t="s">
        <v>90</v>
      </c>
      <c r="Q150" s="51" t="str">
        <f>+VLOOKUP(P150,desplegables!$B$3:$C$5,2,0)</f>
        <v>02</v>
      </c>
      <c r="R150" s="169" t="e">
        <f t="shared" si="15"/>
        <v>#N/A</v>
      </c>
      <c r="S150"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0" s="244" t="str">
        <f t="shared" si="18"/>
        <v>ADQUIS. DE BYS - SERVICIO DE ASISTENCIA TÉCNICA EN EDUCACIÓN INICIAL, PREESCOLAR, BÁSICA Y MEDIA. - 2. SEGURIDAD HUMANA Y JUSTICIA SOCIAL / B. RESIGNIFICACIÓN DE LA JORNADA ESCOLAR: MÁS QUE TIEMPO</v>
      </c>
      <c r="U150" s="69" t="s">
        <v>127</v>
      </c>
      <c r="V150" s="21"/>
      <c r="W150" s="21" t="str">
        <f t="shared" si="19"/>
        <v xml:space="preserve">VEPBM-SUB FOMENTOCOM - </v>
      </c>
      <c r="X150" s="51" t="str">
        <f t="shared" si="20"/>
        <v>2100</v>
      </c>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6">
        <v>62</v>
      </c>
      <c r="BG150" s="69"/>
      <c r="BH150" s="52" t="s">
        <v>92</v>
      </c>
      <c r="BI150" s="90" t="s">
        <v>328</v>
      </c>
      <c r="BK150" s="49" t="s">
        <v>304</v>
      </c>
      <c r="BL150" s="124">
        <v>45536</v>
      </c>
      <c r="BM150" s="66">
        <v>4</v>
      </c>
      <c r="BN150" s="49" t="s">
        <v>95</v>
      </c>
      <c r="BO150" s="49" t="s">
        <v>96</v>
      </c>
      <c r="BP150" s="49" t="s">
        <v>92</v>
      </c>
      <c r="BQ150" s="49" t="s">
        <v>98</v>
      </c>
      <c r="BR150" s="212">
        <v>1003155853</v>
      </c>
      <c r="BS150" s="213">
        <v>1003155853</v>
      </c>
      <c r="BV150" s="21" t="e">
        <f t="shared" si="16"/>
        <v>#N/A</v>
      </c>
      <c r="BW150" s="21" t="str">
        <f>+VLOOKUP(C150,Listas_desplega!$AI$21:$AJ$46,2,0)</f>
        <v>DC_PBM</v>
      </c>
      <c r="BX150" s="47" t="str">
        <f>+VLOOKUP(E150,Listas_desplega!$J$2:$K$11,2,FALSE)</f>
        <v>Eje_E_2</v>
      </c>
      <c r="BY150" s="21" t="str">
        <f>+VLOOKUP(J150,desplegables!$AK$21:$AL$33,2,FALSE)</f>
        <v>C_2201_0700_20</v>
      </c>
      <c r="BZ150" s="21" t="str">
        <f>+VLOOKUP(D150,Listas_desplega!$AS$18:$AU$60,2,0)</f>
        <v xml:space="preserve">VEPBM-SUB FOMENTOCOM - </v>
      </c>
      <c r="CA150" s="21" t="str">
        <f>+VLOOKUP(W150,Listas_desplega!$AT$18:$AV$60,3,0)</f>
        <v>2100</v>
      </c>
      <c r="CB150" s="21" t="str">
        <f>+VLOOKUP(F150,Listas_desplega!$J$15:$L$60,2,0)</f>
        <v>IMPLEMENTACION DE PTA-FI</v>
      </c>
      <c r="CC150" s="21" t="str">
        <f>+VLOOKUP(F150,Listas_desplega!$J$15:$L$60,2,0)&amp;V150</f>
        <v>IMPLEMENTACION DE PTA-FI</v>
      </c>
      <c r="CD150" s="21" t="str">
        <f>+VLOOKUP(CC150,Listas_desplega!$K$15:$L$60,2,0)</f>
        <v>04</v>
      </c>
      <c r="CE150" s="65" t="str">
        <f>+VLOOKUP(D150,Listas_desplega!$AS$18:$AU$60,2,0)&amp;V150</f>
        <v xml:space="preserve">VEPBM-SUB FOMENTOCOM - </v>
      </c>
      <c r="CF150" s="21">
        <f>+VLOOKUP(D150,Listas_desplega!$AS$18:$AU$60,3,0)</f>
        <v>21</v>
      </c>
    </row>
    <row r="151" spans="2:84" ht="18.75" customHeight="1" x14ac:dyDescent="0.25">
      <c r="B151" s="49" t="s">
        <v>81</v>
      </c>
      <c r="C151" s="162" t="s">
        <v>235</v>
      </c>
      <c r="D151" s="49" t="s">
        <v>236</v>
      </c>
      <c r="E151" s="49" t="s">
        <v>237</v>
      </c>
      <c r="F151" s="166" t="s">
        <v>238</v>
      </c>
      <c r="G151" s="21" t="s">
        <v>187</v>
      </c>
      <c r="H151" s="78" t="str">
        <f>+VLOOKUP(G151,desplegables!$AH$21:$AK$33,2,0)</f>
        <v>TRANSFORMACIÓN  DE LA EDUCACIÓN INICIAL, PREESCOLAR, BÁSICA Y MEDIA CON ENFOQUE INTEGRAL PARA LA REDUCCIÓN DE DESIGUALDADES Y CONSTRUCCIÓN DE LA PAZ  NACIONAL</v>
      </c>
      <c r="I151" s="79">
        <f>+VLOOKUP(G151,desplegables!$AH$21:$AK$33,3,0)</f>
        <v>202300000000245</v>
      </c>
      <c r="J151" s="51" t="str">
        <f>+VLOOKUP(G151,desplegables!$AH$21:$AK$33,4,0)</f>
        <v>C-2201-0700-20</v>
      </c>
      <c r="K151" s="109" t="s">
        <v>239</v>
      </c>
      <c r="L151" s="110" t="str">
        <f>+VLOOKUP(K151,desplegables!$BO$81:$BP$110,2,FALSE)</f>
        <v>20203B</v>
      </c>
      <c r="M151" s="49" t="s">
        <v>189</v>
      </c>
      <c r="N151" s="51" t="e">
        <f>VLOOKUP(M151,desplegables!$BO$20:$BP$51,2,0)</f>
        <v>#N/A</v>
      </c>
      <c r="O151" s="49" t="s">
        <v>245</v>
      </c>
      <c r="P151" s="21" t="s">
        <v>90</v>
      </c>
      <c r="Q151" s="51" t="str">
        <f>+VLOOKUP(P151,desplegables!$B$3:$C$5,2,0)</f>
        <v>02</v>
      </c>
      <c r="R151" s="169" t="e">
        <f t="shared" si="15"/>
        <v>#N/A</v>
      </c>
      <c r="S151"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1" s="244" t="str">
        <f t="shared" si="18"/>
        <v>ADQUIS. DE BYS - SERVICIO DE ASISTENCIA TÉCNICA EN EDUCACIÓN INICIAL, PREESCOLAR, BÁSICA Y MEDIA. - 2. SEGURIDAD HUMANA Y JUSTICIA SOCIAL / B. RESIGNIFICACIÓN DE LA JORNADA ESCOLAR: MÁS QUE TIEMPO</v>
      </c>
      <c r="U151" s="69" t="s">
        <v>127</v>
      </c>
      <c r="V151" s="21"/>
      <c r="W151" s="21" t="str">
        <f t="shared" si="19"/>
        <v xml:space="preserve">VEPBM-SUB REFERENTES - </v>
      </c>
      <c r="X151" s="51" t="str">
        <f t="shared" si="20"/>
        <v>2000</v>
      </c>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6">
        <v>63</v>
      </c>
      <c r="BG151" s="69"/>
      <c r="BH151" s="52" t="s">
        <v>92</v>
      </c>
      <c r="BI151" s="90" t="s">
        <v>329</v>
      </c>
      <c r="BK151" s="49" t="s">
        <v>94</v>
      </c>
      <c r="BL151" s="124">
        <v>45301</v>
      </c>
      <c r="BM151" s="66">
        <v>8</v>
      </c>
      <c r="BN151" s="49" t="s">
        <v>95</v>
      </c>
      <c r="BO151" s="49" t="s">
        <v>96</v>
      </c>
      <c r="BP151" s="49" t="s">
        <v>92</v>
      </c>
      <c r="BQ151" s="49" t="s">
        <v>98</v>
      </c>
      <c r="BR151" s="212">
        <v>73920000</v>
      </c>
      <c r="BS151" s="213">
        <v>73920000</v>
      </c>
      <c r="BV151" s="21" t="e">
        <f t="shared" si="16"/>
        <v>#N/A</v>
      </c>
      <c r="BW151" s="21" t="str">
        <f>+VLOOKUP(C151,Listas_desplega!$AI$21:$AJ$46,2,0)</f>
        <v>DC_PBM</v>
      </c>
      <c r="BX151" s="47" t="str">
        <f>+VLOOKUP(E151,Listas_desplega!$J$2:$K$11,2,FALSE)</f>
        <v>Eje_E_2</v>
      </c>
      <c r="BY151" s="21" t="str">
        <f>+VLOOKUP(J151,desplegables!$AK$21:$AL$33,2,FALSE)</f>
        <v>C_2201_0700_20</v>
      </c>
      <c r="BZ151" s="21" t="str">
        <f>+VLOOKUP(D151,Listas_desplega!$AS$18:$AU$60,2,0)</f>
        <v xml:space="preserve">VEPBM-SUB REFERENTES - </v>
      </c>
      <c r="CA151" s="21" t="str">
        <f>+VLOOKUP(W151,Listas_desplega!$AT$18:$AV$60,3,0)</f>
        <v>2000</v>
      </c>
      <c r="CB151" s="21" t="str">
        <f>+VLOOKUP(F151,Listas_desplega!$J$15:$L$60,2,0)</f>
        <v>IMPLEMENTACION DE PTA-FI</v>
      </c>
      <c r="CC151" s="21" t="str">
        <f>+VLOOKUP(F151,Listas_desplega!$J$15:$L$60,2,0)&amp;V151</f>
        <v>IMPLEMENTACION DE PTA-FI</v>
      </c>
      <c r="CD151" s="21" t="str">
        <f>+VLOOKUP(CC151,Listas_desplega!$K$15:$L$60,2,0)</f>
        <v>04</v>
      </c>
      <c r="CE151" s="65" t="str">
        <f>+VLOOKUP(D151,Listas_desplega!$AS$18:$AU$60,2,0)&amp;V151</f>
        <v xml:space="preserve">VEPBM-SUB REFERENTES - </v>
      </c>
      <c r="CF151" s="21">
        <f>+VLOOKUP(D151,Listas_desplega!$AS$18:$AU$60,3,0)</f>
        <v>20</v>
      </c>
    </row>
    <row r="152" spans="2:84" ht="18.75" customHeight="1" x14ac:dyDescent="0.25">
      <c r="B152" s="49" t="s">
        <v>81</v>
      </c>
      <c r="C152" s="162" t="s">
        <v>235</v>
      </c>
      <c r="D152" s="49" t="s">
        <v>236</v>
      </c>
      <c r="E152" s="49" t="s">
        <v>237</v>
      </c>
      <c r="F152" s="166" t="s">
        <v>238</v>
      </c>
      <c r="G152" s="21" t="s">
        <v>187</v>
      </c>
      <c r="H152" s="78" t="str">
        <f>+VLOOKUP(G152,desplegables!$AH$21:$AK$33,2,0)</f>
        <v>TRANSFORMACIÓN  DE LA EDUCACIÓN INICIAL, PREESCOLAR, BÁSICA Y MEDIA CON ENFOQUE INTEGRAL PARA LA REDUCCIÓN DE DESIGUALDADES Y CONSTRUCCIÓN DE LA PAZ  NACIONAL</v>
      </c>
      <c r="I152" s="79">
        <f>+VLOOKUP(G152,desplegables!$AH$21:$AK$33,3,0)</f>
        <v>202300000000245</v>
      </c>
      <c r="J152" s="51" t="str">
        <f>+VLOOKUP(G152,desplegables!$AH$21:$AK$33,4,0)</f>
        <v>C-2201-0700-20</v>
      </c>
      <c r="K152" s="109" t="s">
        <v>239</v>
      </c>
      <c r="L152" s="110" t="str">
        <f>+VLOOKUP(K152,desplegables!$BO$81:$BP$110,2,FALSE)</f>
        <v>20203B</v>
      </c>
      <c r="M152" s="49" t="s">
        <v>189</v>
      </c>
      <c r="N152" s="51" t="e">
        <f>VLOOKUP(M152,desplegables!$BO$20:$BP$51,2,0)</f>
        <v>#N/A</v>
      </c>
      <c r="O152" s="49" t="s">
        <v>245</v>
      </c>
      <c r="P152" s="21" t="s">
        <v>90</v>
      </c>
      <c r="Q152" s="51" t="str">
        <f>+VLOOKUP(P152,desplegables!$B$3:$C$5,2,0)</f>
        <v>02</v>
      </c>
      <c r="R152" s="169" t="e">
        <f t="shared" si="15"/>
        <v>#N/A</v>
      </c>
      <c r="S152"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2" s="244" t="str">
        <f t="shared" si="18"/>
        <v>ADQUIS. DE BYS - SERVICIO DE ASISTENCIA TÉCNICA EN EDUCACIÓN INICIAL, PREESCOLAR, BÁSICA Y MEDIA. - 2. SEGURIDAD HUMANA Y JUSTICIA SOCIAL / B. RESIGNIFICACIÓN DE LA JORNADA ESCOLAR: MÁS QUE TIEMPO</v>
      </c>
      <c r="U152" s="69" t="s">
        <v>127</v>
      </c>
      <c r="V152" s="21"/>
      <c r="W152" s="21" t="str">
        <f t="shared" si="19"/>
        <v xml:space="preserve">VEPBM-SUB REFERENTES - </v>
      </c>
      <c r="X152" s="51" t="str">
        <f t="shared" si="20"/>
        <v>2000</v>
      </c>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6">
        <v>64</v>
      </c>
      <c r="BG152" s="69"/>
      <c r="BH152" s="52" t="s">
        <v>92</v>
      </c>
      <c r="BI152" s="90" t="s">
        <v>330</v>
      </c>
      <c r="BK152" s="49" t="s">
        <v>94</v>
      </c>
      <c r="BL152" s="124">
        <v>45301</v>
      </c>
      <c r="BM152" s="66">
        <v>8</v>
      </c>
      <c r="BN152" s="49" t="s">
        <v>95</v>
      </c>
      <c r="BO152" s="49" t="s">
        <v>96</v>
      </c>
      <c r="BP152" s="49" t="s">
        <v>92</v>
      </c>
      <c r="BQ152" s="49" t="s">
        <v>98</v>
      </c>
      <c r="BR152" s="212">
        <v>100800000</v>
      </c>
      <c r="BS152" s="213">
        <v>100800000</v>
      </c>
      <c r="BV152" s="21" t="e">
        <f t="shared" si="16"/>
        <v>#N/A</v>
      </c>
      <c r="BW152" s="21" t="str">
        <f>+VLOOKUP(C152,Listas_desplega!$AI$21:$AJ$46,2,0)</f>
        <v>DC_PBM</v>
      </c>
      <c r="BX152" s="47" t="str">
        <f>+VLOOKUP(E152,Listas_desplega!$J$2:$K$11,2,FALSE)</f>
        <v>Eje_E_2</v>
      </c>
      <c r="BY152" s="21" t="str">
        <f>+VLOOKUP(J152,desplegables!$AK$21:$AL$33,2,FALSE)</f>
        <v>C_2201_0700_20</v>
      </c>
      <c r="BZ152" s="21" t="str">
        <f>+VLOOKUP(D152,Listas_desplega!$AS$18:$AU$60,2,0)</f>
        <v xml:space="preserve">VEPBM-SUB REFERENTES - </v>
      </c>
      <c r="CA152" s="21" t="str">
        <f>+VLOOKUP(W152,Listas_desplega!$AT$18:$AV$60,3,0)</f>
        <v>2000</v>
      </c>
      <c r="CB152" s="21" t="str">
        <f>+VLOOKUP(F152,Listas_desplega!$J$15:$L$60,2,0)</f>
        <v>IMPLEMENTACION DE PTA-FI</v>
      </c>
      <c r="CC152" s="21" t="str">
        <f>+VLOOKUP(F152,Listas_desplega!$J$15:$L$60,2,0)&amp;V152</f>
        <v>IMPLEMENTACION DE PTA-FI</v>
      </c>
      <c r="CD152" s="21" t="str">
        <f>+VLOOKUP(CC152,Listas_desplega!$K$15:$L$60,2,0)</f>
        <v>04</v>
      </c>
      <c r="CE152" s="65" t="str">
        <f>+VLOOKUP(D152,Listas_desplega!$AS$18:$AU$60,2,0)&amp;V152</f>
        <v xml:space="preserve">VEPBM-SUB REFERENTES - </v>
      </c>
      <c r="CF152" s="21">
        <f>+VLOOKUP(D152,Listas_desplega!$AS$18:$AU$60,3,0)</f>
        <v>20</v>
      </c>
    </row>
    <row r="153" spans="2:84" ht="18.75" customHeight="1" x14ac:dyDescent="0.25">
      <c r="B153" s="49" t="s">
        <v>81</v>
      </c>
      <c r="C153" s="162" t="s">
        <v>235</v>
      </c>
      <c r="D153" s="49" t="s">
        <v>236</v>
      </c>
      <c r="E153" s="49" t="s">
        <v>237</v>
      </c>
      <c r="F153" s="166" t="s">
        <v>238</v>
      </c>
      <c r="G153" s="21" t="s">
        <v>187</v>
      </c>
      <c r="H153" s="78" t="str">
        <f>+VLOOKUP(G153,desplegables!$AH$21:$AK$33,2,0)</f>
        <v>TRANSFORMACIÓN  DE LA EDUCACIÓN INICIAL, PREESCOLAR, BÁSICA Y MEDIA CON ENFOQUE INTEGRAL PARA LA REDUCCIÓN DE DESIGUALDADES Y CONSTRUCCIÓN DE LA PAZ  NACIONAL</v>
      </c>
      <c r="I153" s="79">
        <f>+VLOOKUP(G153,desplegables!$AH$21:$AK$33,3,0)</f>
        <v>202300000000245</v>
      </c>
      <c r="J153" s="51" t="str">
        <f>+VLOOKUP(G153,desplegables!$AH$21:$AK$33,4,0)</f>
        <v>C-2201-0700-20</v>
      </c>
      <c r="K153" s="109" t="s">
        <v>239</v>
      </c>
      <c r="L153" s="110" t="str">
        <f>+VLOOKUP(K153,desplegables!$BO$81:$BP$110,2,FALSE)</f>
        <v>20203B</v>
      </c>
      <c r="M153" s="49" t="s">
        <v>189</v>
      </c>
      <c r="N153" s="51" t="e">
        <f>VLOOKUP(M153,desplegables!$BO$20:$BP$51,2,0)</f>
        <v>#N/A</v>
      </c>
      <c r="O153" s="49" t="s">
        <v>245</v>
      </c>
      <c r="P153" s="21" t="s">
        <v>90</v>
      </c>
      <c r="Q153" s="51" t="str">
        <f>+VLOOKUP(P153,desplegables!$B$3:$C$5,2,0)</f>
        <v>02</v>
      </c>
      <c r="R153" s="169" t="e">
        <f t="shared" si="15"/>
        <v>#N/A</v>
      </c>
      <c r="S153"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3" s="244" t="str">
        <f t="shared" si="18"/>
        <v>ADQUIS. DE BYS - SERVICIO DE ASISTENCIA TÉCNICA EN EDUCACIÓN INICIAL, PREESCOLAR, BÁSICA Y MEDIA. - 2. SEGURIDAD HUMANA Y JUSTICIA SOCIAL / B. RESIGNIFICACIÓN DE LA JORNADA ESCOLAR: MÁS QUE TIEMPO</v>
      </c>
      <c r="U153" s="69" t="s">
        <v>127</v>
      </c>
      <c r="V153" s="21"/>
      <c r="W153" s="21" t="str">
        <f t="shared" si="19"/>
        <v xml:space="preserve">VEPBM-SUB REFERENTES - </v>
      </c>
      <c r="X153" s="51" t="str">
        <f t="shared" si="20"/>
        <v>2000</v>
      </c>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6">
        <v>65</v>
      </c>
      <c r="BG153" s="69"/>
      <c r="BH153" s="52" t="s">
        <v>92</v>
      </c>
      <c r="BI153" s="90" t="s">
        <v>331</v>
      </c>
      <c r="BK153" s="49" t="s">
        <v>94</v>
      </c>
      <c r="BL153" s="124">
        <v>45301</v>
      </c>
      <c r="BM153" s="66">
        <v>8</v>
      </c>
      <c r="BN153" s="49" t="s">
        <v>95</v>
      </c>
      <c r="BO153" s="49" t="s">
        <v>96</v>
      </c>
      <c r="BP153" s="49" t="s">
        <v>92</v>
      </c>
      <c r="BQ153" s="49" t="s">
        <v>98</v>
      </c>
      <c r="BR153" s="212">
        <v>73920000</v>
      </c>
      <c r="BS153" s="213">
        <v>73920000</v>
      </c>
      <c r="BV153" s="21" t="e">
        <f t="shared" si="16"/>
        <v>#N/A</v>
      </c>
      <c r="BW153" s="21" t="str">
        <f>+VLOOKUP(C153,Listas_desplega!$AI$21:$AJ$46,2,0)</f>
        <v>DC_PBM</v>
      </c>
      <c r="BX153" s="47" t="str">
        <f>+VLOOKUP(E153,Listas_desplega!$J$2:$K$11,2,FALSE)</f>
        <v>Eje_E_2</v>
      </c>
      <c r="BY153" s="21" t="str">
        <f>+VLOOKUP(J153,desplegables!$AK$21:$AL$33,2,FALSE)</f>
        <v>C_2201_0700_20</v>
      </c>
      <c r="BZ153" s="21" t="str">
        <f>+VLOOKUP(D153,Listas_desplega!$AS$18:$AU$60,2,0)</f>
        <v xml:space="preserve">VEPBM-SUB REFERENTES - </v>
      </c>
      <c r="CA153" s="21" t="str">
        <f>+VLOOKUP(W153,Listas_desplega!$AT$18:$AV$60,3,0)</f>
        <v>2000</v>
      </c>
      <c r="CB153" s="21" t="str">
        <f>+VLOOKUP(F153,Listas_desplega!$J$15:$L$60,2,0)</f>
        <v>IMPLEMENTACION DE PTA-FI</v>
      </c>
      <c r="CC153" s="21" t="str">
        <f>+VLOOKUP(F153,Listas_desplega!$J$15:$L$60,2,0)&amp;V153</f>
        <v>IMPLEMENTACION DE PTA-FI</v>
      </c>
      <c r="CD153" s="21" t="str">
        <f>+VLOOKUP(CC153,Listas_desplega!$K$15:$L$60,2,0)</f>
        <v>04</v>
      </c>
      <c r="CE153" s="65" t="str">
        <f>+VLOOKUP(D153,Listas_desplega!$AS$18:$AU$60,2,0)&amp;V153</f>
        <v xml:space="preserve">VEPBM-SUB REFERENTES - </v>
      </c>
      <c r="CF153" s="21">
        <f>+VLOOKUP(D153,Listas_desplega!$AS$18:$AU$60,3,0)</f>
        <v>20</v>
      </c>
    </row>
    <row r="154" spans="2:84" ht="18.75" customHeight="1" x14ac:dyDescent="0.25">
      <c r="B154" s="49" t="s">
        <v>81</v>
      </c>
      <c r="C154" s="162" t="s">
        <v>235</v>
      </c>
      <c r="D154" s="49" t="s">
        <v>236</v>
      </c>
      <c r="E154" s="49" t="s">
        <v>237</v>
      </c>
      <c r="F154" s="166" t="s">
        <v>238</v>
      </c>
      <c r="G154" s="21" t="s">
        <v>187</v>
      </c>
      <c r="H154" s="78" t="str">
        <f>+VLOOKUP(G154,desplegables!$AH$21:$AK$33,2,0)</f>
        <v>TRANSFORMACIÓN  DE LA EDUCACIÓN INICIAL, PREESCOLAR, BÁSICA Y MEDIA CON ENFOQUE INTEGRAL PARA LA REDUCCIÓN DE DESIGUALDADES Y CONSTRUCCIÓN DE LA PAZ  NACIONAL</v>
      </c>
      <c r="I154" s="79">
        <f>+VLOOKUP(G154,desplegables!$AH$21:$AK$33,3,0)</f>
        <v>202300000000245</v>
      </c>
      <c r="J154" s="51" t="str">
        <f>+VLOOKUP(G154,desplegables!$AH$21:$AK$33,4,0)</f>
        <v>C-2201-0700-20</v>
      </c>
      <c r="K154" s="109" t="s">
        <v>239</v>
      </c>
      <c r="L154" s="110" t="str">
        <f>+VLOOKUP(K154,desplegables!$BO$81:$BP$110,2,FALSE)</f>
        <v>20203B</v>
      </c>
      <c r="M154" s="49" t="s">
        <v>189</v>
      </c>
      <c r="N154" s="51" t="e">
        <f>VLOOKUP(M154,desplegables!$BO$20:$BP$51,2,0)</f>
        <v>#N/A</v>
      </c>
      <c r="O154" s="49" t="s">
        <v>245</v>
      </c>
      <c r="P154" s="21" t="s">
        <v>90</v>
      </c>
      <c r="Q154" s="51" t="str">
        <f>+VLOOKUP(P154,desplegables!$B$3:$C$5,2,0)</f>
        <v>02</v>
      </c>
      <c r="R154" s="169" t="e">
        <f t="shared" si="15"/>
        <v>#N/A</v>
      </c>
      <c r="S154"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4" s="244" t="str">
        <f t="shared" si="18"/>
        <v>ADQUIS. DE BYS - SERVICIO DE ASISTENCIA TÉCNICA EN EDUCACIÓN INICIAL, PREESCOLAR, BÁSICA Y MEDIA. - 2. SEGURIDAD HUMANA Y JUSTICIA SOCIAL / B. RESIGNIFICACIÓN DE LA JORNADA ESCOLAR: MÁS QUE TIEMPO</v>
      </c>
      <c r="U154" s="69" t="s">
        <v>127</v>
      </c>
      <c r="V154" s="21"/>
      <c r="W154" s="21" t="str">
        <f t="shared" si="19"/>
        <v xml:space="preserve">VEPBM-SUB REFERENTES - </v>
      </c>
      <c r="X154" s="51" t="str">
        <f t="shared" si="20"/>
        <v>2000</v>
      </c>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6">
        <v>66</v>
      </c>
      <c r="BG154" s="69"/>
      <c r="BH154" s="52" t="s">
        <v>92</v>
      </c>
      <c r="BI154" s="90" t="s">
        <v>332</v>
      </c>
      <c r="BK154" s="49" t="s">
        <v>94</v>
      </c>
      <c r="BL154" s="124">
        <v>45301</v>
      </c>
      <c r="BM154" s="66">
        <v>8</v>
      </c>
      <c r="BN154" s="49" t="s">
        <v>95</v>
      </c>
      <c r="BO154" s="49" t="s">
        <v>96</v>
      </c>
      <c r="BP154" s="49" t="s">
        <v>92</v>
      </c>
      <c r="BQ154" s="49" t="s">
        <v>98</v>
      </c>
      <c r="BR154" s="212">
        <v>67200000</v>
      </c>
      <c r="BS154" s="213">
        <v>67200000</v>
      </c>
      <c r="BV154" s="21" t="e">
        <f t="shared" si="16"/>
        <v>#N/A</v>
      </c>
      <c r="BW154" s="21" t="str">
        <f>+VLOOKUP(C154,Listas_desplega!$AI$21:$AJ$46,2,0)</f>
        <v>DC_PBM</v>
      </c>
      <c r="BX154" s="47" t="str">
        <f>+VLOOKUP(E154,Listas_desplega!$J$2:$K$11,2,FALSE)</f>
        <v>Eje_E_2</v>
      </c>
      <c r="BY154" s="21" t="str">
        <f>+VLOOKUP(J154,desplegables!$AK$21:$AL$33,2,FALSE)</f>
        <v>C_2201_0700_20</v>
      </c>
      <c r="BZ154" s="21" t="str">
        <f>+VLOOKUP(D154,Listas_desplega!$AS$18:$AU$60,2,0)</f>
        <v xml:space="preserve">VEPBM-SUB REFERENTES - </v>
      </c>
      <c r="CA154" s="21" t="str">
        <f>+VLOOKUP(W154,Listas_desplega!$AT$18:$AV$60,3,0)</f>
        <v>2000</v>
      </c>
      <c r="CB154" s="21" t="str">
        <f>+VLOOKUP(F154,Listas_desplega!$J$15:$L$60,2,0)</f>
        <v>IMPLEMENTACION DE PTA-FI</v>
      </c>
      <c r="CC154" s="21" t="str">
        <f>+VLOOKUP(F154,Listas_desplega!$J$15:$L$60,2,0)&amp;V154</f>
        <v>IMPLEMENTACION DE PTA-FI</v>
      </c>
      <c r="CD154" s="21" t="str">
        <f>+VLOOKUP(CC154,Listas_desplega!$K$15:$L$60,2,0)</f>
        <v>04</v>
      </c>
      <c r="CE154" s="65" t="str">
        <f>+VLOOKUP(D154,Listas_desplega!$AS$18:$AU$60,2,0)&amp;V154</f>
        <v xml:space="preserve">VEPBM-SUB REFERENTES - </v>
      </c>
      <c r="CF154" s="21">
        <f>+VLOOKUP(D154,Listas_desplega!$AS$18:$AU$60,3,0)</f>
        <v>20</v>
      </c>
    </row>
    <row r="155" spans="2:84" ht="18.75" customHeight="1" x14ac:dyDescent="0.25">
      <c r="B155" s="49" t="s">
        <v>81</v>
      </c>
      <c r="C155" s="162" t="s">
        <v>235</v>
      </c>
      <c r="D155" s="49" t="s">
        <v>236</v>
      </c>
      <c r="E155" s="49" t="s">
        <v>237</v>
      </c>
      <c r="F155" s="166" t="s">
        <v>238</v>
      </c>
      <c r="G155" s="21" t="s">
        <v>187</v>
      </c>
      <c r="H155" s="78" t="str">
        <f>+VLOOKUP(G155,desplegables!$AH$21:$AK$33,2,0)</f>
        <v>TRANSFORMACIÓN  DE LA EDUCACIÓN INICIAL, PREESCOLAR, BÁSICA Y MEDIA CON ENFOQUE INTEGRAL PARA LA REDUCCIÓN DE DESIGUALDADES Y CONSTRUCCIÓN DE LA PAZ  NACIONAL</v>
      </c>
      <c r="I155" s="79">
        <f>+VLOOKUP(G155,desplegables!$AH$21:$AK$33,3,0)</f>
        <v>202300000000245</v>
      </c>
      <c r="J155" s="51" t="str">
        <f>+VLOOKUP(G155,desplegables!$AH$21:$AK$33,4,0)</f>
        <v>C-2201-0700-20</v>
      </c>
      <c r="K155" s="109" t="s">
        <v>239</v>
      </c>
      <c r="L155" s="110" t="str">
        <f>+VLOOKUP(K155,desplegables!$BO$81:$BP$110,2,FALSE)</f>
        <v>20203B</v>
      </c>
      <c r="M155" s="49" t="s">
        <v>189</v>
      </c>
      <c r="N155" s="51" t="e">
        <f>VLOOKUP(M155,desplegables!$BO$20:$BP$51,2,0)</f>
        <v>#N/A</v>
      </c>
      <c r="O155" s="49" t="s">
        <v>245</v>
      </c>
      <c r="P155" s="21" t="s">
        <v>90</v>
      </c>
      <c r="Q155" s="51" t="str">
        <f>+VLOOKUP(P155,desplegables!$B$3:$C$5,2,0)</f>
        <v>02</v>
      </c>
      <c r="R155" s="169" t="e">
        <f t="shared" si="15"/>
        <v>#N/A</v>
      </c>
      <c r="S155"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5" s="244" t="str">
        <f t="shared" si="18"/>
        <v>ADQUIS. DE BYS - SERVICIO DE ASISTENCIA TÉCNICA EN EDUCACIÓN INICIAL, PREESCOLAR, BÁSICA Y MEDIA. - 2. SEGURIDAD HUMANA Y JUSTICIA SOCIAL / B. RESIGNIFICACIÓN DE LA JORNADA ESCOLAR: MÁS QUE TIEMPO</v>
      </c>
      <c r="U155" s="69" t="s">
        <v>127</v>
      </c>
      <c r="V155" s="21"/>
      <c r="W155" s="21" t="str">
        <f t="shared" si="19"/>
        <v xml:space="preserve">VEPBM-SUB REFERENTES - </v>
      </c>
      <c r="X155" s="51" t="str">
        <f t="shared" si="20"/>
        <v>2000</v>
      </c>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6">
        <v>67</v>
      </c>
      <c r="BG155" s="69"/>
      <c r="BH155" s="52" t="s">
        <v>92</v>
      </c>
      <c r="BI155" s="90" t="s">
        <v>332</v>
      </c>
      <c r="BK155" s="49" t="s">
        <v>94</v>
      </c>
      <c r="BL155" s="124">
        <v>45301</v>
      </c>
      <c r="BM155" s="66">
        <v>8</v>
      </c>
      <c r="BN155" s="49" t="s">
        <v>95</v>
      </c>
      <c r="BO155" s="49" t="s">
        <v>96</v>
      </c>
      <c r="BP155" s="49" t="s">
        <v>92</v>
      </c>
      <c r="BQ155" s="49" t="s">
        <v>98</v>
      </c>
      <c r="BR155" s="212">
        <v>67200000</v>
      </c>
      <c r="BS155" s="213">
        <v>67200000</v>
      </c>
      <c r="BV155" s="21" t="e">
        <f t="shared" si="16"/>
        <v>#N/A</v>
      </c>
      <c r="BW155" s="21" t="str">
        <f>+VLOOKUP(C155,Listas_desplega!$AI$21:$AJ$46,2,0)</f>
        <v>DC_PBM</v>
      </c>
      <c r="BX155" s="47" t="str">
        <f>+VLOOKUP(E155,Listas_desplega!$J$2:$K$11,2,FALSE)</f>
        <v>Eje_E_2</v>
      </c>
      <c r="BY155" s="21" t="str">
        <f>+VLOOKUP(J155,desplegables!$AK$21:$AL$33,2,FALSE)</f>
        <v>C_2201_0700_20</v>
      </c>
      <c r="BZ155" s="21" t="str">
        <f>+VLOOKUP(D155,Listas_desplega!$AS$18:$AU$60,2,0)</f>
        <v xml:space="preserve">VEPBM-SUB REFERENTES - </v>
      </c>
      <c r="CA155" s="21" t="str">
        <f>+VLOOKUP(W155,Listas_desplega!$AT$18:$AV$60,3,0)</f>
        <v>2000</v>
      </c>
      <c r="CB155" s="21" t="str">
        <f>+VLOOKUP(F155,Listas_desplega!$J$15:$L$60,2,0)</f>
        <v>IMPLEMENTACION DE PTA-FI</v>
      </c>
      <c r="CC155" s="21" t="str">
        <f>+VLOOKUP(F155,Listas_desplega!$J$15:$L$60,2,0)&amp;V155</f>
        <v>IMPLEMENTACION DE PTA-FI</v>
      </c>
      <c r="CD155" s="21" t="str">
        <f>+VLOOKUP(CC155,Listas_desplega!$K$15:$L$60,2,0)</f>
        <v>04</v>
      </c>
      <c r="CE155" s="65" t="str">
        <f>+VLOOKUP(D155,Listas_desplega!$AS$18:$AU$60,2,0)&amp;V155</f>
        <v xml:space="preserve">VEPBM-SUB REFERENTES - </v>
      </c>
      <c r="CF155" s="21">
        <f>+VLOOKUP(D155,Listas_desplega!$AS$18:$AU$60,3,0)</f>
        <v>20</v>
      </c>
    </row>
    <row r="156" spans="2:84" ht="18.75" customHeight="1" x14ac:dyDescent="0.25">
      <c r="B156" s="49" t="s">
        <v>81</v>
      </c>
      <c r="C156" s="162" t="s">
        <v>235</v>
      </c>
      <c r="D156" s="49" t="s">
        <v>236</v>
      </c>
      <c r="E156" s="49" t="s">
        <v>237</v>
      </c>
      <c r="F156" s="166" t="s">
        <v>238</v>
      </c>
      <c r="G156" s="21" t="s">
        <v>187</v>
      </c>
      <c r="H156" s="78" t="str">
        <f>+VLOOKUP(G156,desplegables!$AH$21:$AK$33,2,0)</f>
        <v>TRANSFORMACIÓN  DE LA EDUCACIÓN INICIAL, PREESCOLAR, BÁSICA Y MEDIA CON ENFOQUE INTEGRAL PARA LA REDUCCIÓN DE DESIGUALDADES Y CONSTRUCCIÓN DE LA PAZ  NACIONAL</v>
      </c>
      <c r="I156" s="79">
        <f>+VLOOKUP(G156,desplegables!$AH$21:$AK$33,3,0)</f>
        <v>202300000000245</v>
      </c>
      <c r="J156" s="51" t="str">
        <f>+VLOOKUP(G156,desplegables!$AH$21:$AK$33,4,0)</f>
        <v>C-2201-0700-20</v>
      </c>
      <c r="K156" s="109" t="s">
        <v>239</v>
      </c>
      <c r="L156" s="110" t="str">
        <f>+VLOOKUP(K156,desplegables!$BO$81:$BP$110,2,FALSE)</f>
        <v>20203B</v>
      </c>
      <c r="M156" s="49" t="s">
        <v>189</v>
      </c>
      <c r="N156" s="51" t="e">
        <f>VLOOKUP(M156,desplegables!$BO$20:$BP$51,2,0)</f>
        <v>#N/A</v>
      </c>
      <c r="O156" s="49" t="s">
        <v>245</v>
      </c>
      <c r="P156" s="21" t="s">
        <v>90</v>
      </c>
      <c r="Q156" s="51" t="str">
        <f>+VLOOKUP(P156,desplegables!$B$3:$C$5,2,0)</f>
        <v>02</v>
      </c>
      <c r="R156" s="169" t="e">
        <f t="shared" si="15"/>
        <v>#N/A</v>
      </c>
      <c r="S156"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6" s="244" t="str">
        <f t="shared" si="18"/>
        <v>ADQUIS. DE BYS - SERVICIO DE ASISTENCIA TÉCNICA EN EDUCACIÓN INICIAL, PREESCOLAR, BÁSICA Y MEDIA. - 2. SEGURIDAD HUMANA Y JUSTICIA SOCIAL / B. RESIGNIFICACIÓN DE LA JORNADA ESCOLAR: MÁS QUE TIEMPO</v>
      </c>
      <c r="U156" s="69" t="s">
        <v>127</v>
      </c>
      <c r="V156" s="21"/>
      <c r="W156" s="21" t="str">
        <f t="shared" si="19"/>
        <v xml:space="preserve">VEPBM-SUB REFERENTES - </v>
      </c>
      <c r="X156" s="51" t="str">
        <f t="shared" si="20"/>
        <v>2000</v>
      </c>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6">
        <v>68</v>
      </c>
      <c r="BG156" s="69"/>
      <c r="BH156" s="52" t="s">
        <v>92</v>
      </c>
      <c r="BI156" s="90" t="s">
        <v>332</v>
      </c>
      <c r="BK156" s="49" t="s">
        <v>94</v>
      </c>
      <c r="BL156" s="124">
        <v>45301</v>
      </c>
      <c r="BM156" s="66">
        <v>8</v>
      </c>
      <c r="BN156" s="49" t="s">
        <v>95</v>
      </c>
      <c r="BO156" s="49" t="s">
        <v>96</v>
      </c>
      <c r="BP156" s="49" t="s">
        <v>92</v>
      </c>
      <c r="BQ156" s="49" t="s">
        <v>98</v>
      </c>
      <c r="BR156" s="212">
        <v>67200000</v>
      </c>
      <c r="BS156" s="213">
        <v>67200000</v>
      </c>
      <c r="BV156" s="21" t="e">
        <f t="shared" si="16"/>
        <v>#N/A</v>
      </c>
      <c r="BW156" s="21" t="str">
        <f>+VLOOKUP(C156,Listas_desplega!$AI$21:$AJ$46,2,0)</f>
        <v>DC_PBM</v>
      </c>
      <c r="BX156" s="47" t="str">
        <f>+VLOOKUP(E156,Listas_desplega!$J$2:$K$11,2,FALSE)</f>
        <v>Eje_E_2</v>
      </c>
      <c r="BY156" s="21" t="str">
        <f>+VLOOKUP(J156,desplegables!$AK$21:$AL$33,2,FALSE)</f>
        <v>C_2201_0700_20</v>
      </c>
      <c r="BZ156" s="21" t="str">
        <f>+VLOOKUP(D156,Listas_desplega!$AS$18:$AU$60,2,0)</f>
        <v xml:space="preserve">VEPBM-SUB REFERENTES - </v>
      </c>
      <c r="CA156" s="21" t="str">
        <f>+VLOOKUP(W156,Listas_desplega!$AT$18:$AV$60,3,0)</f>
        <v>2000</v>
      </c>
      <c r="CB156" s="21" t="str">
        <f>+VLOOKUP(F156,Listas_desplega!$J$15:$L$60,2,0)</f>
        <v>IMPLEMENTACION DE PTA-FI</v>
      </c>
      <c r="CC156" s="21" t="str">
        <f>+VLOOKUP(F156,Listas_desplega!$J$15:$L$60,2,0)&amp;V156</f>
        <v>IMPLEMENTACION DE PTA-FI</v>
      </c>
      <c r="CD156" s="21" t="str">
        <f>+VLOOKUP(CC156,Listas_desplega!$K$15:$L$60,2,0)</f>
        <v>04</v>
      </c>
      <c r="CE156" s="65" t="str">
        <f>+VLOOKUP(D156,Listas_desplega!$AS$18:$AU$60,2,0)&amp;V156</f>
        <v xml:space="preserve">VEPBM-SUB REFERENTES - </v>
      </c>
      <c r="CF156" s="21">
        <f>+VLOOKUP(D156,Listas_desplega!$AS$18:$AU$60,3,0)</f>
        <v>20</v>
      </c>
    </row>
    <row r="157" spans="2:84" ht="18.75" customHeight="1" x14ac:dyDescent="0.25">
      <c r="B157" s="49" t="s">
        <v>81</v>
      </c>
      <c r="C157" s="162" t="s">
        <v>235</v>
      </c>
      <c r="D157" s="49" t="s">
        <v>236</v>
      </c>
      <c r="E157" s="49" t="s">
        <v>237</v>
      </c>
      <c r="F157" s="166" t="s">
        <v>238</v>
      </c>
      <c r="G157" s="21" t="s">
        <v>187</v>
      </c>
      <c r="H157" s="78" t="str">
        <f>+VLOOKUP(G157,desplegables!$AH$21:$AK$33,2,0)</f>
        <v>TRANSFORMACIÓN  DE LA EDUCACIÓN INICIAL, PREESCOLAR, BÁSICA Y MEDIA CON ENFOQUE INTEGRAL PARA LA REDUCCIÓN DE DESIGUALDADES Y CONSTRUCCIÓN DE LA PAZ  NACIONAL</v>
      </c>
      <c r="I157" s="79">
        <f>+VLOOKUP(G157,desplegables!$AH$21:$AK$33,3,0)</f>
        <v>202300000000245</v>
      </c>
      <c r="J157" s="51" t="str">
        <f>+VLOOKUP(G157,desplegables!$AH$21:$AK$33,4,0)</f>
        <v>C-2201-0700-20</v>
      </c>
      <c r="K157" s="109" t="s">
        <v>239</v>
      </c>
      <c r="L157" s="110" t="str">
        <f>+VLOOKUP(K157,desplegables!$BO$81:$BP$110,2,FALSE)</f>
        <v>20203B</v>
      </c>
      <c r="M157" s="49" t="s">
        <v>189</v>
      </c>
      <c r="N157" s="51" t="e">
        <f>VLOOKUP(M157,desplegables!$BO$20:$BP$51,2,0)</f>
        <v>#N/A</v>
      </c>
      <c r="O157" s="49" t="s">
        <v>245</v>
      </c>
      <c r="P157" s="21" t="s">
        <v>90</v>
      </c>
      <c r="Q157" s="51" t="str">
        <f>+VLOOKUP(P157,desplegables!$B$3:$C$5,2,0)</f>
        <v>02</v>
      </c>
      <c r="R157" s="169" t="e">
        <f t="shared" si="15"/>
        <v>#N/A</v>
      </c>
      <c r="S157"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7" s="244" t="str">
        <f t="shared" si="18"/>
        <v>ADQUIS. DE BYS - SERVICIO DE ASISTENCIA TÉCNICA EN EDUCACIÓN INICIAL, PREESCOLAR, BÁSICA Y MEDIA. - 2. SEGURIDAD HUMANA Y JUSTICIA SOCIAL / B. RESIGNIFICACIÓN DE LA JORNADA ESCOLAR: MÁS QUE TIEMPO</v>
      </c>
      <c r="U157" s="69" t="s">
        <v>127</v>
      </c>
      <c r="V157" s="21"/>
      <c r="W157" s="21" t="str">
        <f t="shared" si="19"/>
        <v xml:space="preserve">VEPBM-SUB REFERENTES - </v>
      </c>
      <c r="X157" s="51" t="str">
        <f t="shared" si="20"/>
        <v>2000</v>
      </c>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6">
        <v>69</v>
      </c>
      <c r="BG157" s="69"/>
      <c r="BH157" s="52" t="s">
        <v>92</v>
      </c>
      <c r="BI157" s="90" t="s">
        <v>333</v>
      </c>
      <c r="BK157" s="49" t="s">
        <v>94</v>
      </c>
      <c r="BL157" s="124">
        <v>45301</v>
      </c>
      <c r="BM157" s="66">
        <v>8</v>
      </c>
      <c r="BN157" s="49" t="s">
        <v>95</v>
      </c>
      <c r="BO157" s="49" t="s">
        <v>96</v>
      </c>
      <c r="BP157" s="49" t="s">
        <v>92</v>
      </c>
      <c r="BQ157" s="49" t="s">
        <v>98</v>
      </c>
      <c r="BR157" s="212">
        <v>100800000</v>
      </c>
      <c r="BS157" s="213">
        <v>100800000</v>
      </c>
      <c r="BV157" s="21" t="e">
        <f t="shared" si="16"/>
        <v>#N/A</v>
      </c>
      <c r="BW157" s="21" t="str">
        <f>+VLOOKUP(C157,Listas_desplega!$AI$21:$AJ$46,2,0)</f>
        <v>DC_PBM</v>
      </c>
      <c r="BX157" s="47" t="str">
        <f>+VLOOKUP(E157,Listas_desplega!$J$2:$K$11,2,FALSE)</f>
        <v>Eje_E_2</v>
      </c>
      <c r="BY157" s="21" t="str">
        <f>+VLOOKUP(J157,desplegables!$AK$21:$AL$33,2,FALSE)</f>
        <v>C_2201_0700_20</v>
      </c>
      <c r="BZ157" s="21" t="str">
        <f>+VLOOKUP(D157,Listas_desplega!$AS$18:$AU$60,2,0)</f>
        <v xml:space="preserve">VEPBM-SUB REFERENTES - </v>
      </c>
      <c r="CA157" s="21" t="str">
        <f>+VLOOKUP(W157,Listas_desplega!$AT$18:$AV$60,3,0)</f>
        <v>2000</v>
      </c>
      <c r="CB157" s="21" t="str">
        <f>+VLOOKUP(F157,Listas_desplega!$J$15:$L$60,2,0)</f>
        <v>IMPLEMENTACION DE PTA-FI</v>
      </c>
      <c r="CC157" s="21" t="str">
        <f>+VLOOKUP(F157,Listas_desplega!$J$15:$L$60,2,0)&amp;V157</f>
        <v>IMPLEMENTACION DE PTA-FI</v>
      </c>
      <c r="CD157" s="21" t="str">
        <f>+VLOOKUP(CC157,Listas_desplega!$K$15:$L$60,2,0)</f>
        <v>04</v>
      </c>
      <c r="CE157" s="65" t="str">
        <f>+VLOOKUP(D157,Listas_desplega!$AS$18:$AU$60,2,0)&amp;V157</f>
        <v xml:space="preserve">VEPBM-SUB REFERENTES - </v>
      </c>
      <c r="CF157" s="21">
        <f>+VLOOKUP(D157,Listas_desplega!$AS$18:$AU$60,3,0)</f>
        <v>20</v>
      </c>
    </row>
    <row r="158" spans="2:84" ht="18.75" customHeight="1" x14ac:dyDescent="0.25">
      <c r="B158" s="49" t="s">
        <v>81</v>
      </c>
      <c r="C158" s="162" t="s">
        <v>235</v>
      </c>
      <c r="D158" s="49" t="s">
        <v>236</v>
      </c>
      <c r="E158" s="49" t="s">
        <v>237</v>
      </c>
      <c r="F158" s="166" t="s">
        <v>238</v>
      </c>
      <c r="G158" s="21" t="s">
        <v>187</v>
      </c>
      <c r="H158" s="78" t="str">
        <f>+VLOOKUP(G158,desplegables!$AH$21:$AK$33,2,0)</f>
        <v>TRANSFORMACIÓN  DE LA EDUCACIÓN INICIAL, PREESCOLAR, BÁSICA Y MEDIA CON ENFOQUE INTEGRAL PARA LA REDUCCIÓN DE DESIGUALDADES Y CONSTRUCCIÓN DE LA PAZ  NACIONAL</v>
      </c>
      <c r="I158" s="79">
        <f>+VLOOKUP(G158,desplegables!$AH$21:$AK$33,3,0)</f>
        <v>202300000000245</v>
      </c>
      <c r="J158" s="51" t="str">
        <f>+VLOOKUP(G158,desplegables!$AH$21:$AK$33,4,0)</f>
        <v>C-2201-0700-20</v>
      </c>
      <c r="K158" s="109" t="s">
        <v>239</v>
      </c>
      <c r="L158" s="110" t="str">
        <f>+VLOOKUP(K158,desplegables!$BO$81:$BP$110,2,FALSE)</f>
        <v>20203B</v>
      </c>
      <c r="M158" s="49" t="s">
        <v>189</v>
      </c>
      <c r="N158" s="51" t="e">
        <f>VLOOKUP(M158,desplegables!$BO$20:$BP$51,2,0)</f>
        <v>#N/A</v>
      </c>
      <c r="O158" s="49" t="s">
        <v>245</v>
      </c>
      <c r="P158" s="21" t="s">
        <v>90</v>
      </c>
      <c r="Q158" s="51" t="str">
        <f>+VLOOKUP(P158,desplegables!$B$3:$C$5,2,0)</f>
        <v>02</v>
      </c>
      <c r="R158" s="169" t="e">
        <f t="shared" si="15"/>
        <v>#N/A</v>
      </c>
      <c r="S158"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8" s="244" t="str">
        <f t="shared" si="18"/>
        <v>ADQUIS. DE BYS - SERVICIO DE ASISTENCIA TÉCNICA EN EDUCACIÓN INICIAL, PREESCOLAR, BÁSICA Y MEDIA. - 2. SEGURIDAD HUMANA Y JUSTICIA SOCIAL / B. RESIGNIFICACIÓN DE LA JORNADA ESCOLAR: MÁS QUE TIEMPO</v>
      </c>
      <c r="U158" s="69" t="s">
        <v>127</v>
      </c>
      <c r="V158" s="21"/>
      <c r="W158" s="21" t="str">
        <f t="shared" si="19"/>
        <v xml:space="preserve">VEPBM-SUB REFERENTES - </v>
      </c>
      <c r="X158" s="51" t="str">
        <f t="shared" si="20"/>
        <v>2000</v>
      </c>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6">
        <v>70</v>
      </c>
      <c r="BG158" s="69"/>
      <c r="BH158" s="52" t="s">
        <v>92</v>
      </c>
      <c r="BI158" s="90" t="s">
        <v>334</v>
      </c>
      <c r="BK158" s="49" t="s">
        <v>94</v>
      </c>
      <c r="BL158" s="124">
        <v>45301</v>
      </c>
      <c r="BM158" s="66">
        <v>8</v>
      </c>
      <c r="BN158" s="49" t="s">
        <v>95</v>
      </c>
      <c r="BO158" s="49" t="s">
        <v>96</v>
      </c>
      <c r="BP158" s="49" t="s">
        <v>92</v>
      </c>
      <c r="BQ158" s="49" t="s">
        <v>98</v>
      </c>
      <c r="BR158" s="212">
        <v>84000000</v>
      </c>
      <c r="BS158" s="213">
        <v>84000000</v>
      </c>
      <c r="BV158" s="21" t="e">
        <f t="shared" si="16"/>
        <v>#N/A</v>
      </c>
      <c r="BW158" s="21" t="str">
        <f>+VLOOKUP(C158,Listas_desplega!$AI$21:$AJ$46,2,0)</f>
        <v>DC_PBM</v>
      </c>
      <c r="BX158" s="47" t="str">
        <f>+VLOOKUP(E158,Listas_desplega!$J$2:$K$11,2,FALSE)</f>
        <v>Eje_E_2</v>
      </c>
      <c r="BY158" s="21" t="str">
        <f>+VLOOKUP(J158,desplegables!$AK$21:$AL$33,2,FALSE)</f>
        <v>C_2201_0700_20</v>
      </c>
      <c r="BZ158" s="21" t="str">
        <f>+VLOOKUP(D158,Listas_desplega!$AS$18:$AU$60,2,0)</f>
        <v xml:space="preserve">VEPBM-SUB REFERENTES - </v>
      </c>
      <c r="CA158" s="21" t="str">
        <f>+VLOOKUP(W158,Listas_desplega!$AT$18:$AV$60,3,0)</f>
        <v>2000</v>
      </c>
      <c r="CB158" s="21" t="str">
        <f>+VLOOKUP(F158,Listas_desplega!$J$15:$L$60,2,0)</f>
        <v>IMPLEMENTACION DE PTA-FI</v>
      </c>
      <c r="CC158" s="21" t="str">
        <f>+VLOOKUP(F158,Listas_desplega!$J$15:$L$60,2,0)&amp;V158</f>
        <v>IMPLEMENTACION DE PTA-FI</v>
      </c>
      <c r="CD158" s="21" t="str">
        <f>+VLOOKUP(CC158,Listas_desplega!$K$15:$L$60,2,0)</f>
        <v>04</v>
      </c>
      <c r="CE158" s="65" t="str">
        <f>+VLOOKUP(D158,Listas_desplega!$AS$18:$AU$60,2,0)&amp;V158</f>
        <v xml:space="preserve">VEPBM-SUB REFERENTES - </v>
      </c>
      <c r="CF158" s="21">
        <f>+VLOOKUP(D158,Listas_desplega!$AS$18:$AU$60,3,0)</f>
        <v>20</v>
      </c>
    </row>
    <row r="159" spans="2:84" ht="18.75" customHeight="1" x14ac:dyDescent="0.25">
      <c r="B159" s="49" t="s">
        <v>81</v>
      </c>
      <c r="C159" s="162" t="s">
        <v>235</v>
      </c>
      <c r="D159" s="49" t="s">
        <v>236</v>
      </c>
      <c r="E159" s="49" t="s">
        <v>237</v>
      </c>
      <c r="F159" s="166" t="s">
        <v>238</v>
      </c>
      <c r="G159" s="21" t="s">
        <v>187</v>
      </c>
      <c r="H159" s="78" t="str">
        <f>+VLOOKUP(G159,desplegables!$AH$21:$AK$33,2,0)</f>
        <v>TRANSFORMACIÓN  DE LA EDUCACIÓN INICIAL, PREESCOLAR, BÁSICA Y MEDIA CON ENFOQUE INTEGRAL PARA LA REDUCCIÓN DE DESIGUALDADES Y CONSTRUCCIÓN DE LA PAZ  NACIONAL</v>
      </c>
      <c r="I159" s="79">
        <f>+VLOOKUP(G159,desplegables!$AH$21:$AK$33,3,0)</f>
        <v>202300000000245</v>
      </c>
      <c r="J159" s="51" t="str">
        <f>+VLOOKUP(G159,desplegables!$AH$21:$AK$33,4,0)</f>
        <v>C-2201-0700-20</v>
      </c>
      <c r="K159" s="109" t="s">
        <v>239</v>
      </c>
      <c r="L159" s="110" t="str">
        <f>+VLOOKUP(K159,desplegables!$BO$81:$BP$110,2,FALSE)</f>
        <v>20203B</v>
      </c>
      <c r="M159" s="49" t="s">
        <v>189</v>
      </c>
      <c r="N159" s="51" t="e">
        <f>VLOOKUP(M159,desplegables!$BO$20:$BP$51,2,0)</f>
        <v>#N/A</v>
      </c>
      <c r="O159" s="49" t="s">
        <v>245</v>
      </c>
      <c r="P159" s="21" t="s">
        <v>90</v>
      </c>
      <c r="Q159" s="51" t="str">
        <f>+VLOOKUP(P159,desplegables!$B$3:$C$5,2,0)</f>
        <v>02</v>
      </c>
      <c r="R159" s="169" t="e">
        <f t="shared" si="15"/>
        <v>#N/A</v>
      </c>
      <c r="S159"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59" s="244" t="str">
        <f t="shared" si="18"/>
        <v>ADQUIS. DE BYS - SERVICIO DE ASISTENCIA TÉCNICA EN EDUCACIÓN INICIAL, PREESCOLAR, BÁSICA Y MEDIA. - 2. SEGURIDAD HUMANA Y JUSTICIA SOCIAL / B. RESIGNIFICACIÓN DE LA JORNADA ESCOLAR: MÁS QUE TIEMPO</v>
      </c>
      <c r="U159" s="69" t="s">
        <v>127</v>
      </c>
      <c r="V159" s="21"/>
      <c r="W159" s="21" t="str">
        <f t="shared" si="19"/>
        <v xml:space="preserve">VEPBM-SUB REFERENTES - </v>
      </c>
      <c r="X159" s="51" t="str">
        <f t="shared" si="20"/>
        <v>2000</v>
      </c>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6">
        <v>71</v>
      </c>
      <c r="BG159" s="69"/>
      <c r="BH159" s="52" t="s">
        <v>92</v>
      </c>
      <c r="BI159" s="90" t="s">
        <v>335</v>
      </c>
      <c r="BK159" s="49" t="s">
        <v>94</v>
      </c>
      <c r="BL159" s="124">
        <v>45301</v>
      </c>
      <c r="BM159" s="66">
        <v>8</v>
      </c>
      <c r="BN159" s="49" t="s">
        <v>95</v>
      </c>
      <c r="BO159" s="49" t="s">
        <v>96</v>
      </c>
      <c r="BP159" s="49" t="s">
        <v>92</v>
      </c>
      <c r="BQ159" s="49" t="s">
        <v>98</v>
      </c>
      <c r="BR159" s="212">
        <v>88200000</v>
      </c>
      <c r="BS159" s="213">
        <v>88200000</v>
      </c>
      <c r="BV159" s="21" t="e">
        <f t="shared" si="16"/>
        <v>#N/A</v>
      </c>
      <c r="BW159" s="21" t="str">
        <f>+VLOOKUP(C159,Listas_desplega!$AI$21:$AJ$46,2,0)</f>
        <v>DC_PBM</v>
      </c>
      <c r="BX159" s="47" t="str">
        <f>+VLOOKUP(E159,Listas_desplega!$J$2:$K$11,2,FALSE)</f>
        <v>Eje_E_2</v>
      </c>
      <c r="BY159" s="21" t="str">
        <f>+VLOOKUP(J159,desplegables!$AK$21:$AL$33,2,FALSE)</f>
        <v>C_2201_0700_20</v>
      </c>
      <c r="BZ159" s="21" t="str">
        <f>+VLOOKUP(D159,Listas_desplega!$AS$18:$AU$60,2,0)</f>
        <v xml:space="preserve">VEPBM-SUB REFERENTES - </v>
      </c>
      <c r="CA159" s="21" t="str">
        <f>+VLOOKUP(W159,Listas_desplega!$AT$18:$AV$60,3,0)</f>
        <v>2000</v>
      </c>
      <c r="CB159" s="21" t="str">
        <f>+VLOOKUP(F159,Listas_desplega!$J$15:$L$60,2,0)</f>
        <v>IMPLEMENTACION DE PTA-FI</v>
      </c>
      <c r="CC159" s="21" t="str">
        <f>+VLOOKUP(F159,Listas_desplega!$J$15:$L$60,2,0)&amp;V159</f>
        <v>IMPLEMENTACION DE PTA-FI</v>
      </c>
      <c r="CD159" s="21" t="str">
        <f>+VLOOKUP(CC159,Listas_desplega!$K$15:$L$60,2,0)</f>
        <v>04</v>
      </c>
      <c r="CE159" s="65" t="str">
        <f>+VLOOKUP(D159,Listas_desplega!$AS$18:$AU$60,2,0)&amp;V159</f>
        <v xml:space="preserve">VEPBM-SUB REFERENTES - </v>
      </c>
      <c r="CF159" s="21">
        <f>+VLOOKUP(D159,Listas_desplega!$AS$18:$AU$60,3,0)</f>
        <v>20</v>
      </c>
    </row>
    <row r="160" spans="2:84" ht="18.75" customHeight="1" x14ac:dyDescent="0.25">
      <c r="B160" s="49" t="s">
        <v>81</v>
      </c>
      <c r="C160" s="162" t="s">
        <v>235</v>
      </c>
      <c r="D160" s="49" t="s">
        <v>236</v>
      </c>
      <c r="E160" s="49" t="s">
        <v>237</v>
      </c>
      <c r="F160" s="166" t="s">
        <v>238</v>
      </c>
      <c r="G160" s="21" t="s">
        <v>187</v>
      </c>
      <c r="H160" s="78" t="str">
        <f>+VLOOKUP(G160,desplegables!$AH$21:$AK$33,2,0)</f>
        <v>TRANSFORMACIÓN  DE LA EDUCACIÓN INICIAL, PREESCOLAR, BÁSICA Y MEDIA CON ENFOQUE INTEGRAL PARA LA REDUCCIÓN DE DESIGUALDADES Y CONSTRUCCIÓN DE LA PAZ  NACIONAL</v>
      </c>
      <c r="I160" s="79">
        <f>+VLOOKUP(G160,desplegables!$AH$21:$AK$33,3,0)</f>
        <v>202300000000245</v>
      </c>
      <c r="J160" s="51" t="str">
        <f>+VLOOKUP(G160,desplegables!$AH$21:$AK$33,4,0)</f>
        <v>C-2201-0700-20</v>
      </c>
      <c r="K160" s="109" t="s">
        <v>239</v>
      </c>
      <c r="L160" s="110" t="str">
        <f>+VLOOKUP(K160,desplegables!$BO$81:$BP$110,2,FALSE)</f>
        <v>20203B</v>
      </c>
      <c r="M160" s="49" t="s">
        <v>189</v>
      </c>
      <c r="N160" s="51" t="e">
        <f>VLOOKUP(M160,desplegables!$BO$20:$BP$51,2,0)</f>
        <v>#N/A</v>
      </c>
      <c r="O160" s="49" t="s">
        <v>245</v>
      </c>
      <c r="P160" s="21" t="s">
        <v>90</v>
      </c>
      <c r="Q160" s="51" t="str">
        <f>+VLOOKUP(P160,desplegables!$B$3:$C$5,2,0)</f>
        <v>02</v>
      </c>
      <c r="R160" s="169" t="e">
        <f t="shared" si="15"/>
        <v>#N/A</v>
      </c>
      <c r="S160"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0" s="244" t="str">
        <f t="shared" si="18"/>
        <v>ADQUIS. DE BYS - SERVICIO DE ASISTENCIA TÉCNICA EN EDUCACIÓN INICIAL, PREESCOLAR, BÁSICA Y MEDIA. - 2. SEGURIDAD HUMANA Y JUSTICIA SOCIAL / B. RESIGNIFICACIÓN DE LA JORNADA ESCOLAR: MÁS QUE TIEMPO</v>
      </c>
      <c r="U160" s="69" t="s">
        <v>127</v>
      </c>
      <c r="V160" s="21"/>
      <c r="W160" s="21" t="str">
        <f t="shared" si="19"/>
        <v xml:space="preserve">VEPBM-SUB REFERENTES - </v>
      </c>
      <c r="X160" s="51" t="str">
        <f t="shared" si="20"/>
        <v>2000</v>
      </c>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6">
        <v>72</v>
      </c>
      <c r="BG160" s="69"/>
      <c r="BH160" s="52" t="s">
        <v>92</v>
      </c>
      <c r="BI160" s="90" t="s">
        <v>336</v>
      </c>
      <c r="BK160" s="49" t="s">
        <v>94</v>
      </c>
      <c r="BL160" s="124">
        <v>45301</v>
      </c>
      <c r="BM160" s="66">
        <v>8</v>
      </c>
      <c r="BN160" s="49" t="s">
        <v>95</v>
      </c>
      <c r="BO160" s="49" t="s">
        <v>96</v>
      </c>
      <c r="BP160" s="49" t="s">
        <v>92</v>
      </c>
      <c r="BQ160" s="49" t="s">
        <v>98</v>
      </c>
      <c r="BR160" s="212">
        <v>84000000</v>
      </c>
      <c r="BS160" s="213">
        <v>84000000</v>
      </c>
      <c r="BV160" s="21" t="e">
        <f t="shared" si="16"/>
        <v>#N/A</v>
      </c>
      <c r="BW160" s="21" t="str">
        <f>+VLOOKUP(C160,Listas_desplega!$AI$21:$AJ$46,2,0)</f>
        <v>DC_PBM</v>
      </c>
      <c r="BX160" s="47" t="str">
        <f>+VLOOKUP(E160,Listas_desplega!$J$2:$K$11,2,FALSE)</f>
        <v>Eje_E_2</v>
      </c>
      <c r="BY160" s="21" t="str">
        <f>+VLOOKUP(J160,desplegables!$AK$21:$AL$33,2,FALSE)</f>
        <v>C_2201_0700_20</v>
      </c>
      <c r="BZ160" s="21" t="str">
        <f>+VLOOKUP(D160,Listas_desplega!$AS$18:$AU$60,2,0)</f>
        <v xml:space="preserve">VEPBM-SUB REFERENTES - </v>
      </c>
      <c r="CA160" s="21" t="str">
        <f>+VLOOKUP(W160,Listas_desplega!$AT$18:$AV$60,3,0)</f>
        <v>2000</v>
      </c>
      <c r="CB160" s="21" t="str">
        <f>+VLOOKUP(F160,Listas_desplega!$J$15:$L$60,2,0)</f>
        <v>IMPLEMENTACION DE PTA-FI</v>
      </c>
      <c r="CC160" s="21" t="str">
        <f>+VLOOKUP(F160,Listas_desplega!$J$15:$L$60,2,0)&amp;V160</f>
        <v>IMPLEMENTACION DE PTA-FI</v>
      </c>
      <c r="CD160" s="21" t="str">
        <f>+VLOOKUP(CC160,Listas_desplega!$K$15:$L$60,2,0)</f>
        <v>04</v>
      </c>
      <c r="CE160" s="65" t="str">
        <f>+VLOOKUP(D160,Listas_desplega!$AS$18:$AU$60,2,0)&amp;V160</f>
        <v xml:space="preserve">VEPBM-SUB REFERENTES - </v>
      </c>
      <c r="CF160" s="21">
        <f>+VLOOKUP(D160,Listas_desplega!$AS$18:$AU$60,3,0)</f>
        <v>20</v>
      </c>
    </row>
    <row r="161" spans="2:84" ht="18.75" customHeight="1" x14ac:dyDescent="0.25">
      <c r="B161" s="49" t="s">
        <v>81</v>
      </c>
      <c r="C161" s="162" t="s">
        <v>235</v>
      </c>
      <c r="D161" s="49" t="s">
        <v>236</v>
      </c>
      <c r="E161" s="49" t="s">
        <v>237</v>
      </c>
      <c r="F161" s="166" t="s">
        <v>238</v>
      </c>
      <c r="G161" s="21" t="s">
        <v>187</v>
      </c>
      <c r="H161" s="78" t="str">
        <f>+VLOOKUP(G161,desplegables!$AH$21:$AK$33,2,0)</f>
        <v>TRANSFORMACIÓN  DE LA EDUCACIÓN INICIAL, PREESCOLAR, BÁSICA Y MEDIA CON ENFOQUE INTEGRAL PARA LA REDUCCIÓN DE DESIGUALDADES Y CONSTRUCCIÓN DE LA PAZ  NACIONAL</v>
      </c>
      <c r="I161" s="79">
        <f>+VLOOKUP(G161,desplegables!$AH$21:$AK$33,3,0)</f>
        <v>202300000000245</v>
      </c>
      <c r="J161" s="51" t="str">
        <f>+VLOOKUP(G161,desplegables!$AH$21:$AK$33,4,0)</f>
        <v>C-2201-0700-20</v>
      </c>
      <c r="K161" s="109" t="s">
        <v>239</v>
      </c>
      <c r="L161" s="110" t="str">
        <f>+VLOOKUP(K161,desplegables!$BO$81:$BP$110,2,FALSE)</f>
        <v>20203B</v>
      </c>
      <c r="M161" s="49" t="s">
        <v>189</v>
      </c>
      <c r="N161" s="51" t="e">
        <f>VLOOKUP(M161,desplegables!$BO$20:$BP$51,2,0)</f>
        <v>#N/A</v>
      </c>
      <c r="O161" s="49" t="s">
        <v>245</v>
      </c>
      <c r="P161" s="21" t="s">
        <v>90</v>
      </c>
      <c r="Q161" s="51" t="str">
        <f>+VLOOKUP(P161,desplegables!$B$3:$C$5,2,0)</f>
        <v>02</v>
      </c>
      <c r="R161" s="169" t="e">
        <f t="shared" si="15"/>
        <v>#N/A</v>
      </c>
      <c r="S161"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1" s="244" t="str">
        <f t="shared" si="18"/>
        <v>ADQUIS. DE BYS - SERVICIO DE ASISTENCIA TÉCNICA EN EDUCACIÓN INICIAL, PREESCOLAR, BÁSICA Y MEDIA. - 2. SEGURIDAD HUMANA Y JUSTICIA SOCIAL / B. RESIGNIFICACIÓN DE LA JORNADA ESCOLAR: MÁS QUE TIEMPO</v>
      </c>
      <c r="U161" s="69" t="s">
        <v>127</v>
      </c>
      <c r="V161" s="21"/>
      <c r="W161" s="21" t="str">
        <f t="shared" si="19"/>
        <v xml:space="preserve">VEPBM-SUB REFERENTES - </v>
      </c>
      <c r="X161" s="51" t="str">
        <f t="shared" si="20"/>
        <v>2000</v>
      </c>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6">
        <v>73</v>
      </c>
      <c r="BG161" s="69"/>
      <c r="BH161" s="52" t="s">
        <v>92</v>
      </c>
      <c r="BI161" s="90" t="s">
        <v>337</v>
      </c>
      <c r="BK161" s="49" t="s">
        <v>94</v>
      </c>
      <c r="BL161" s="124">
        <v>45301</v>
      </c>
      <c r="BM161" s="66">
        <v>8</v>
      </c>
      <c r="BN161" s="49" t="s">
        <v>95</v>
      </c>
      <c r="BO161" s="49" t="s">
        <v>96</v>
      </c>
      <c r="BP161" s="49" t="s">
        <v>92</v>
      </c>
      <c r="BQ161" s="49" t="s">
        <v>98</v>
      </c>
      <c r="BR161" s="212">
        <v>67200000</v>
      </c>
      <c r="BS161" s="213">
        <v>67200000</v>
      </c>
      <c r="BV161" s="21" t="e">
        <f t="shared" si="16"/>
        <v>#N/A</v>
      </c>
      <c r="BW161" s="21" t="str">
        <f>+VLOOKUP(C161,Listas_desplega!$AI$21:$AJ$46,2,0)</f>
        <v>DC_PBM</v>
      </c>
      <c r="BX161" s="47" t="str">
        <f>+VLOOKUP(E161,Listas_desplega!$J$2:$K$11,2,FALSE)</f>
        <v>Eje_E_2</v>
      </c>
      <c r="BY161" s="21" t="str">
        <f>+VLOOKUP(J161,desplegables!$AK$21:$AL$33,2,FALSE)</f>
        <v>C_2201_0700_20</v>
      </c>
      <c r="BZ161" s="21" t="str">
        <f>+VLOOKUP(D161,Listas_desplega!$AS$18:$AU$60,2,0)</f>
        <v xml:space="preserve">VEPBM-SUB REFERENTES - </v>
      </c>
      <c r="CA161" s="21" t="str">
        <f>+VLOOKUP(W161,Listas_desplega!$AT$18:$AV$60,3,0)</f>
        <v>2000</v>
      </c>
      <c r="CB161" s="21" t="str">
        <f>+VLOOKUP(F161,Listas_desplega!$J$15:$L$60,2,0)</f>
        <v>IMPLEMENTACION DE PTA-FI</v>
      </c>
      <c r="CC161" s="21" t="str">
        <f>+VLOOKUP(F161,Listas_desplega!$J$15:$L$60,2,0)&amp;V161</f>
        <v>IMPLEMENTACION DE PTA-FI</v>
      </c>
      <c r="CD161" s="21" t="str">
        <f>+VLOOKUP(CC161,Listas_desplega!$K$15:$L$60,2,0)</f>
        <v>04</v>
      </c>
      <c r="CE161" s="65" t="str">
        <f>+VLOOKUP(D161,Listas_desplega!$AS$18:$AU$60,2,0)&amp;V161</f>
        <v xml:space="preserve">VEPBM-SUB REFERENTES - </v>
      </c>
      <c r="CF161" s="21">
        <f>+VLOOKUP(D161,Listas_desplega!$AS$18:$AU$60,3,0)</f>
        <v>20</v>
      </c>
    </row>
    <row r="162" spans="2:84" ht="18.75" customHeight="1" x14ac:dyDescent="0.25">
      <c r="B162" s="49" t="s">
        <v>81</v>
      </c>
      <c r="C162" s="162" t="s">
        <v>235</v>
      </c>
      <c r="D162" s="49" t="s">
        <v>236</v>
      </c>
      <c r="E162" s="49" t="s">
        <v>237</v>
      </c>
      <c r="F162" s="166" t="s">
        <v>238</v>
      </c>
      <c r="G162" s="21" t="s">
        <v>187</v>
      </c>
      <c r="H162" s="78" t="str">
        <f>+VLOOKUP(G162,desplegables!$AH$21:$AK$33,2,0)</f>
        <v>TRANSFORMACIÓN  DE LA EDUCACIÓN INICIAL, PREESCOLAR, BÁSICA Y MEDIA CON ENFOQUE INTEGRAL PARA LA REDUCCIÓN DE DESIGUALDADES Y CONSTRUCCIÓN DE LA PAZ  NACIONAL</v>
      </c>
      <c r="I162" s="79">
        <f>+VLOOKUP(G162,desplegables!$AH$21:$AK$33,3,0)</f>
        <v>202300000000245</v>
      </c>
      <c r="J162" s="51" t="str">
        <f>+VLOOKUP(G162,desplegables!$AH$21:$AK$33,4,0)</f>
        <v>C-2201-0700-20</v>
      </c>
      <c r="K162" s="109" t="s">
        <v>239</v>
      </c>
      <c r="L162" s="110" t="str">
        <f>+VLOOKUP(K162,desplegables!$BO$81:$BP$110,2,FALSE)</f>
        <v>20203B</v>
      </c>
      <c r="M162" s="49" t="s">
        <v>189</v>
      </c>
      <c r="N162" s="51" t="e">
        <f>VLOOKUP(M162,desplegables!$BO$20:$BP$51,2,0)</f>
        <v>#N/A</v>
      </c>
      <c r="O162" s="49" t="s">
        <v>245</v>
      </c>
      <c r="P162" s="21" t="s">
        <v>90</v>
      </c>
      <c r="Q162" s="51" t="str">
        <f>+VLOOKUP(P162,desplegables!$B$3:$C$5,2,0)</f>
        <v>02</v>
      </c>
      <c r="R162" s="169" t="e">
        <f t="shared" si="15"/>
        <v>#N/A</v>
      </c>
      <c r="S162"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2" s="244" t="str">
        <f t="shared" si="18"/>
        <v>ADQUIS. DE BYS - SERVICIO DE ASISTENCIA TÉCNICA EN EDUCACIÓN INICIAL, PREESCOLAR, BÁSICA Y MEDIA. - 2. SEGURIDAD HUMANA Y JUSTICIA SOCIAL / B. RESIGNIFICACIÓN DE LA JORNADA ESCOLAR: MÁS QUE TIEMPO</v>
      </c>
      <c r="U162" s="69" t="s">
        <v>127</v>
      </c>
      <c r="V162" s="21"/>
      <c r="W162" s="21" t="str">
        <f t="shared" si="19"/>
        <v xml:space="preserve">VEPBM-SUB REFERENTES - </v>
      </c>
      <c r="X162" s="51" t="str">
        <f t="shared" si="20"/>
        <v>2000</v>
      </c>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6">
        <v>74</v>
      </c>
      <c r="BG162" s="69"/>
      <c r="BH162" s="52" t="s">
        <v>92</v>
      </c>
      <c r="BI162" s="90" t="s">
        <v>338</v>
      </c>
      <c r="BK162" s="49" t="s">
        <v>94</v>
      </c>
      <c r="BL162" s="124">
        <v>45301</v>
      </c>
      <c r="BM162" s="66">
        <v>8</v>
      </c>
      <c r="BN162" s="49" t="s">
        <v>95</v>
      </c>
      <c r="BO162" s="49" t="s">
        <v>96</v>
      </c>
      <c r="BP162" s="49" t="s">
        <v>92</v>
      </c>
      <c r="BQ162" s="49" t="s">
        <v>98</v>
      </c>
      <c r="BR162" s="212">
        <v>73920000</v>
      </c>
      <c r="BS162" s="213">
        <v>73920000</v>
      </c>
      <c r="BV162" s="21" t="e">
        <f t="shared" si="16"/>
        <v>#N/A</v>
      </c>
      <c r="BW162" s="21" t="str">
        <f>+VLOOKUP(C162,Listas_desplega!$AI$21:$AJ$46,2,0)</f>
        <v>DC_PBM</v>
      </c>
      <c r="BX162" s="47" t="str">
        <f>+VLOOKUP(E162,Listas_desplega!$J$2:$K$11,2,FALSE)</f>
        <v>Eje_E_2</v>
      </c>
      <c r="BY162" s="21" t="str">
        <f>+VLOOKUP(J162,desplegables!$AK$21:$AL$33,2,FALSE)</f>
        <v>C_2201_0700_20</v>
      </c>
      <c r="BZ162" s="21" t="str">
        <f>+VLOOKUP(D162,Listas_desplega!$AS$18:$AU$60,2,0)</f>
        <v xml:space="preserve">VEPBM-SUB REFERENTES - </v>
      </c>
      <c r="CA162" s="21" t="str">
        <f>+VLOOKUP(W162,Listas_desplega!$AT$18:$AV$60,3,0)</f>
        <v>2000</v>
      </c>
      <c r="CB162" s="21" t="str">
        <f>+VLOOKUP(F162,Listas_desplega!$J$15:$L$60,2,0)</f>
        <v>IMPLEMENTACION DE PTA-FI</v>
      </c>
      <c r="CC162" s="21" t="str">
        <f>+VLOOKUP(F162,Listas_desplega!$J$15:$L$60,2,0)&amp;V162</f>
        <v>IMPLEMENTACION DE PTA-FI</v>
      </c>
      <c r="CD162" s="21" t="str">
        <f>+VLOOKUP(CC162,Listas_desplega!$K$15:$L$60,2,0)</f>
        <v>04</v>
      </c>
      <c r="CE162" s="65" t="str">
        <f>+VLOOKUP(D162,Listas_desplega!$AS$18:$AU$60,2,0)&amp;V162</f>
        <v xml:space="preserve">VEPBM-SUB REFERENTES - </v>
      </c>
      <c r="CF162" s="21">
        <f>+VLOOKUP(D162,Listas_desplega!$AS$18:$AU$60,3,0)</f>
        <v>20</v>
      </c>
    </row>
    <row r="163" spans="2:84" ht="18.75" customHeight="1" x14ac:dyDescent="0.25">
      <c r="B163" s="49" t="s">
        <v>81</v>
      </c>
      <c r="C163" s="162" t="s">
        <v>235</v>
      </c>
      <c r="D163" s="49" t="s">
        <v>236</v>
      </c>
      <c r="E163" s="49" t="s">
        <v>237</v>
      </c>
      <c r="F163" s="166" t="s">
        <v>238</v>
      </c>
      <c r="G163" s="21" t="s">
        <v>187</v>
      </c>
      <c r="H163" s="78" t="str">
        <f>+VLOOKUP(G163,desplegables!$AH$21:$AK$33,2,0)</f>
        <v>TRANSFORMACIÓN  DE LA EDUCACIÓN INICIAL, PREESCOLAR, BÁSICA Y MEDIA CON ENFOQUE INTEGRAL PARA LA REDUCCIÓN DE DESIGUALDADES Y CONSTRUCCIÓN DE LA PAZ  NACIONAL</v>
      </c>
      <c r="I163" s="79">
        <f>+VLOOKUP(G163,desplegables!$AH$21:$AK$33,3,0)</f>
        <v>202300000000245</v>
      </c>
      <c r="J163" s="51" t="str">
        <f>+VLOOKUP(G163,desplegables!$AH$21:$AK$33,4,0)</f>
        <v>C-2201-0700-20</v>
      </c>
      <c r="K163" s="109" t="s">
        <v>239</v>
      </c>
      <c r="L163" s="110" t="str">
        <f>+VLOOKUP(K163,desplegables!$BO$81:$BP$110,2,FALSE)</f>
        <v>20203B</v>
      </c>
      <c r="M163" s="49" t="s">
        <v>189</v>
      </c>
      <c r="N163" s="51" t="e">
        <f>VLOOKUP(M163,desplegables!$BO$20:$BP$51,2,0)</f>
        <v>#N/A</v>
      </c>
      <c r="O163" s="49" t="s">
        <v>245</v>
      </c>
      <c r="P163" s="21" t="s">
        <v>90</v>
      </c>
      <c r="Q163" s="51" t="str">
        <f>+VLOOKUP(P163,desplegables!$B$3:$C$5,2,0)</f>
        <v>02</v>
      </c>
      <c r="R163" s="169" t="e">
        <f t="shared" si="15"/>
        <v>#N/A</v>
      </c>
      <c r="S163"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3" s="244" t="str">
        <f t="shared" si="18"/>
        <v>ADQUIS. DE BYS - SERVICIO DE ASISTENCIA TÉCNICA EN EDUCACIÓN INICIAL, PREESCOLAR, BÁSICA Y MEDIA. - 2. SEGURIDAD HUMANA Y JUSTICIA SOCIAL / B. RESIGNIFICACIÓN DE LA JORNADA ESCOLAR: MÁS QUE TIEMPO</v>
      </c>
      <c r="U163" s="69" t="s">
        <v>127</v>
      </c>
      <c r="V163" s="21"/>
      <c r="W163" s="21" t="str">
        <f t="shared" si="19"/>
        <v xml:space="preserve">VEPBM-SUB REFERENTES - </v>
      </c>
      <c r="X163" s="51" t="str">
        <f t="shared" si="20"/>
        <v>2000</v>
      </c>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6">
        <v>75</v>
      </c>
      <c r="BG163" s="69"/>
      <c r="BH163" s="52" t="s">
        <v>92</v>
      </c>
      <c r="BI163" s="90" t="s">
        <v>337</v>
      </c>
      <c r="BK163" s="49" t="s">
        <v>94</v>
      </c>
      <c r="BL163" s="124">
        <v>45301</v>
      </c>
      <c r="BM163" s="66">
        <v>8</v>
      </c>
      <c r="BN163" s="49" t="s">
        <v>95</v>
      </c>
      <c r="BO163" s="49" t="s">
        <v>96</v>
      </c>
      <c r="BP163" s="49" t="s">
        <v>92</v>
      </c>
      <c r="BQ163" s="49" t="s">
        <v>98</v>
      </c>
      <c r="BR163" s="212">
        <v>67200000</v>
      </c>
      <c r="BS163" s="213">
        <v>67200000</v>
      </c>
      <c r="BV163" s="21" t="e">
        <f t="shared" si="16"/>
        <v>#N/A</v>
      </c>
      <c r="BW163" s="21" t="str">
        <f>+VLOOKUP(C163,Listas_desplega!$AI$21:$AJ$46,2,0)</f>
        <v>DC_PBM</v>
      </c>
      <c r="BX163" s="47" t="str">
        <f>+VLOOKUP(E163,Listas_desplega!$J$2:$K$11,2,FALSE)</f>
        <v>Eje_E_2</v>
      </c>
      <c r="BY163" s="21" t="str">
        <f>+VLOOKUP(J163,desplegables!$AK$21:$AL$33,2,FALSE)</f>
        <v>C_2201_0700_20</v>
      </c>
      <c r="BZ163" s="21" t="str">
        <f>+VLOOKUP(D163,Listas_desplega!$AS$18:$AU$60,2,0)</f>
        <v xml:space="preserve">VEPBM-SUB REFERENTES - </v>
      </c>
      <c r="CA163" s="21" t="str">
        <f>+VLOOKUP(W163,Listas_desplega!$AT$18:$AV$60,3,0)</f>
        <v>2000</v>
      </c>
      <c r="CB163" s="21" t="str">
        <f>+VLOOKUP(F163,Listas_desplega!$J$15:$L$60,2,0)</f>
        <v>IMPLEMENTACION DE PTA-FI</v>
      </c>
      <c r="CC163" s="21" t="str">
        <f>+VLOOKUP(F163,Listas_desplega!$J$15:$L$60,2,0)&amp;V163</f>
        <v>IMPLEMENTACION DE PTA-FI</v>
      </c>
      <c r="CD163" s="21" t="str">
        <f>+VLOOKUP(CC163,Listas_desplega!$K$15:$L$60,2,0)</f>
        <v>04</v>
      </c>
      <c r="CE163" s="65" t="str">
        <f>+VLOOKUP(D163,Listas_desplega!$AS$18:$AU$60,2,0)&amp;V163</f>
        <v xml:space="preserve">VEPBM-SUB REFERENTES - </v>
      </c>
      <c r="CF163" s="21">
        <f>+VLOOKUP(D163,Listas_desplega!$AS$18:$AU$60,3,0)</f>
        <v>20</v>
      </c>
    </row>
    <row r="164" spans="2:84" ht="18.75" customHeight="1" x14ac:dyDescent="0.25">
      <c r="B164" s="49" t="s">
        <v>81</v>
      </c>
      <c r="C164" s="162" t="s">
        <v>235</v>
      </c>
      <c r="D164" s="49" t="s">
        <v>236</v>
      </c>
      <c r="E164" s="49" t="s">
        <v>237</v>
      </c>
      <c r="F164" s="166" t="s">
        <v>238</v>
      </c>
      <c r="G164" s="21" t="s">
        <v>187</v>
      </c>
      <c r="H164" s="78" t="str">
        <f>+VLOOKUP(G164,desplegables!$AH$21:$AK$33,2,0)</f>
        <v>TRANSFORMACIÓN  DE LA EDUCACIÓN INICIAL, PREESCOLAR, BÁSICA Y MEDIA CON ENFOQUE INTEGRAL PARA LA REDUCCIÓN DE DESIGUALDADES Y CONSTRUCCIÓN DE LA PAZ  NACIONAL</v>
      </c>
      <c r="I164" s="79">
        <f>+VLOOKUP(G164,desplegables!$AH$21:$AK$33,3,0)</f>
        <v>202300000000245</v>
      </c>
      <c r="J164" s="51" t="str">
        <f>+VLOOKUP(G164,desplegables!$AH$21:$AK$33,4,0)</f>
        <v>C-2201-0700-20</v>
      </c>
      <c r="K164" s="109" t="s">
        <v>239</v>
      </c>
      <c r="L164" s="110" t="str">
        <f>+VLOOKUP(K164,desplegables!$BO$81:$BP$110,2,FALSE)</f>
        <v>20203B</v>
      </c>
      <c r="M164" s="49" t="s">
        <v>189</v>
      </c>
      <c r="N164" s="51" t="e">
        <f>VLOOKUP(M164,desplegables!$BO$20:$BP$51,2,0)</f>
        <v>#N/A</v>
      </c>
      <c r="O164" s="49" t="s">
        <v>245</v>
      </c>
      <c r="P164" s="21" t="s">
        <v>90</v>
      </c>
      <c r="Q164" s="51" t="str">
        <f>+VLOOKUP(P164,desplegables!$B$3:$C$5,2,0)</f>
        <v>02</v>
      </c>
      <c r="R164" s="169" t="e">
        <f t="shared" si="15"/>
        <v>#N/A</v>
      </c>
      <c r="S164"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4" s="244" t="str">
        <f t="shared" si="18"/>
        <v>ADQUIS. DE BYS - SERVICIO DE ASISTENCIA TÉCNICA EN EDUCACIÓN INICIAL, PREESCOLAR, BÁSICA Y MEDIA. - 2. SEGURIDAD HUMANA Y JUSTICIA SOCIAL / B. RESIGNIFICACIÓN DE LA JORNADA ESCOLAR: MÁS QUE TIEMPO</v>
      </c>
      <c r="U164" s="69" t="s">
        <v>127</v>
      </c>
      <c r="V164" s="21"/>
      <c r="W164" s="21" t="str">
        <f t="shared" si="19"/>
        <v xml:space="preserve">VEPBM-SUB REFERENTES - </v>
      </c>
      <c r="X164" s="51" t="str">
        <f t="shared" si="20"/>
        <v>2000</v>
      </c>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6">
        <v>76</v>
      </c>
      <c r="BG164" s="69"/>
      <c r="BH164" s="52" t="s">
        <v>92</v>
      </c>
      <c r="BI164" s="90" t="s">
        <v>339</v>
      </c>
      <c r="BK164" s="49" t="s">
        <v>94</v>
      </c>
      <c r="BL164" s="124">
        <v>45301</v>
      </c>
      <c r="BM164" s="66">
        <v>8</v>
      </c>
      <c r="BN164" s="49" t="s">
        <v>95</v>
      </c>
      <c r="BO164" s="49" t="s">
        <v>96</v>
      </c>
      <c r="BP164" s="49" t="s">
        <v>92</v>
      </c>
      <c r="BQ164" s="49" t="s">
        <v>98</v>
      </c>
      <c r="BR164" s="212">
        <v>73920000</v>
      </c>
      <c r="BS164" s="213">
        <v>73920000</v>
      </c>
      <c r="BV164" s="21" t="e">
        <f t="shared" si="16"/>
        <v>#N/A</v>
      </c>
      <c r="BW164" s="21" t="str">
        <f>+VLOOKUP(C164,Listas_desplega!$AI$21:$AJ$46,2,0)</f>
        <v>DC_PBM</v>
      </c>
      <c r="BX164" s="47" t="str">
        <f>+VLOOKUP(E164,Listas_desplega!$J$2:$K$11,2,FALSE)</f>
        <v>Eje_E_2</v>
      </c>
      <c r="BY164" s="21" t="str">
        <f>+VLOOKUP(J164,desplegables!$AK$21:$AL$33,2,FALSE)</f>
        <v>C_2201_0700_20</v>
      </c>
      <c r="BZ164" s="21" t="str">
        <f>+VLOOKUP(D164,Listas_desplega!$AS$18:$AU$60,2,0)</f>
        <v xml:space="preserve">VEPBM-SUB REFERENTES - </v>
      </c>
      <c r="CA164" s="21" t="str">
        <f>+VLOOKUP(W164,Listas_desplega!$AT$18:$AV$60,3,0)</f>
        <v>2000</v>
      </c>
      <c r="CB164" s="21" t="str">
        <f>+VLOOKUP(F164,Listas_desplega!$J$15:$L$60,2,0)</f>
        <v>IMPLEMENTACION DE PTA-FI</v>
      </c>
      <c r="CC164" s="21" t="str">
        <f>+VLOOKUP(F164,Listas_desplega!$J$15:$L$60,2,0)&amp;V164</f>
        <v>IMPLEMENTACION DE PTA-FI</v>
      </c>
      <c r="CD164" s="21" t="str">
        <f>+VLOOKUP(CC164,Listas_desplega!$K$15:$L$60,2,0)</f>
        <v>04</v>
      </c>
      <c r="CE164" s="65" t="str">
        <f>+VLOOKUP(D164,Listas_desplega!$AS$18:$AU$60,2,0)&amp;V164</f>
        <v xml:space="preserve">VEPBM-SUB REFERENTES - </v>
      </c>
      <c r="CF164" s="21">
        <f>+VLOOKUP(D164,Listas_desplega!$AS$18:$AU$60,3,0)</f>
        <v>20</v>
      </c>
    </row>
    <row r="165" spans="2:84" ht="18.75" customHeight="1" x14ac:dyDescent="0.25">
      <c r="B165" s="49" t="s">
        <v>81</v>
      </c>
      <c r="C165" s="162" t="s">
        <v>235</v>
      </c>
      <c r="D165" s="49" t="s">
        <v>236</v>
      </c>
      <c r="E165" s="49" t="s">
        <v>237</v>
      </c>
      <c r="F165" s="166" t="s">
        <v>238</v>
      </c>
      <c r="G165" s="21" t="s">
        <v>187</v>
      </c>
      <c r="H165" s="78" t="str">
        <f>+VLOOKUP(G165,desplegables!$AH$21:$AK$33,2,0)</f>
        <v>TRANSFORMACIÓN  DE LA EDUCACIÓN INICIAL, PREESCOLAR, BÁSICA Y MEDIA CON ENFOQUE INTEGRAL PARA LA REDUCCIÓN DE DESIGUALDADES Y CONSTRUCCIÓN DE LA PAZ  NACIONAL</v>
      </c>
      <c r="I165" s="79">
        <f>+VLOOKUP(G165,desplegables!$AH$21:$AK$33,3,0)</f>
        <v>202300000000245</v>
      </c>
      <c r="J165" s="51" t="str">
        <f>+VLOOKUP(G165,desplegables!$AH$21:$AK$33,4,0)</f>
        <v>C-2201-0700-20</v>
      </c>
      <c r="K165" s="109" t="s">
        <v>239</v>
      </c>
      <c r="L165" s="110" t="str">
        <f>+VLOOKUP(K165,desplegables!$BO$81:$BP$110,2,FALSE)</f>
        <v>20203B</v>
      </c>
      <c r="M165" s="49" t="s">
        <v>189</v>
      </c>
      <c r="N165" s="51" t="e">
        <f>VLOOKUP(M165,desplegables!$BO$20:$BP$51,2,0)</f>
        <v>#N/A</v>
      </c>
      <c r="O165" s="49" t="s">
        <v>245</v>
      </c>
      <c r="P165" s="21" t="s">
        <v>90</v>
      </c>
      <c r="Q165" s="51" t="str">
        <f>+VLOOKUP(P165,desplegables!$B$3:$C$5,2,0)</f>
        <v>02</v>
      </c>
      <c r="R165" s="169" t="e">
        <f t="shared" si="15"/>
        <v>#N/A</v>
      </c>
      <c r="S165"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5" s="244" t="str">
        <f t="shared" si="18"/>
        <v>ADQUIS. DE BYS - SERVICIO DE ASISTENCIA TÉCNICA EN EDUCACIÓN INICIAL, PREESCOLAR, BÁSICA Y MEDIA. - 2. SEGURIDAD HUMANA Y JUSTICIA SOCIAL / B. RESIGNIFICACIÓN DE LA JORNADA ESCOLAR: MÁS QUE TIEMPO</v>
      </c>
      <c r="U165" s="69" t="s">
        <v>127</v>
      </c>
      <c r="V165" s="21"/>
      <c r="W165" s="21" t="str">
        <f t="shared" si="19"/>
        <v xml:space="preserve">VEPBM-SUB REFERENTES - </v>
      </c>
      <c r="X165" s="51" t="str">
        <f t="shared" si="20"/>
        <v>2000</v>
      </c>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6">
        <v>77</v>
      </c>
      <c r="BG165" s="69"/>
      <c r="BH165" s="52" t="s">
        <v>92</v>
      </c>
      <c r="BI165" s="90" t="s">
        <v>340</v>
      </c>
      <c r="BK165" s="49" t="s">
        <v>94</v>
      </c>
      <c r="BL165" s="124">
        <v>45301</v>
      </c>
      <c r="BM165" s="66">
        <v>8</v>
      </c>
      <c r="BN165" s="49" t="s">
        <v>95</v>
      </c>
      <c r="BO165" s="49" t="s">
        <v>96</v>
      </c>
      <c r="BP165" s="49" t="s">
        <v>92</v>
      </c>
      <c r="BQ165" s="49" t="s">
        <v>98</v>
      </c>
      <c r="BR165" s="212">
        <v>67200000</v>
      </c>
      <c r="BS165" s="213">
        <v>67200000</v>
      </c>
      <c r="BV165" s="21" t="e">
        <f t="shared" si="16"/>
        <v>#N/A</v>
      </c>
      <c r="BW165" s="21" t="str">
        <f>+VLOOKUP(C165,Listas_desplega!$AI$21:$AJ$46,2,0)</f>
        <v>DC_PBM</v>
      </c>
      <c r="BX165" s="47" t="str">
        <f>+VLOOKUP(E165,Listas_desplega!$J$2:$K$11,2,FALSE)</f>
        <v>Eje_E_2</v>
      </c>
      <c r="BY165" s="21" t="str">
        <f>+VLOOKUP(J165,desplegables!$AK$21:$AL$33,2,FALSE)</f>
        <v>C_2201_0700_20</v>
      </c>
      <c r="BZ165" s="21" t="str">
        <f>+VLOOKUP(D165,Listas_desplega!$AS$18:$AU$60,2,0)</f>
        <v xml:space="preserve">VEPBM-SUB REFERENTES - </v>
      </c>
      <c r="CA165" s="21" t="str">
        <f>+VLOOKUP(W165,Listas_desplega!$AT$18:$AV$60,3,0)</f>
        <v>2000</v>
      </c>
      <c r="CB165" s="21" t="str">
        <f>+VLOOKUP(F165,Listas_desplega!$J$15:$L$60,2,0)</f>
        <v>IMPLEMENTACION DE PTA-FI</v>
      </c>
      <c r="CC165" s="21" t="str">
        <f>+VLOOKUP(F165,Listas_desplega!$J$15:$L$60,2,0)&amp;V165</f>
        <v>IMPLEMENTACION DE PTA-FI</v>
      </c>
      <c r="CD165" s="21" t="str">
        <f>+VLOOKUP(CC165,Listas_desplega!$K$15:$L$60,2,0)</f>
        <v>04</v>
      </c>
      <c r="CE165" s="65" t="str">
        <f>+VLOOKUP(D165,Listas_desplega!$AS$18:$AU$60,2,0)&amp;V165</f>
        <v xml:space="preserve">VEPBM-SUB REFERENTES - </v>
      </c>
      <c r="CF165" s="21">
        <f>+VLOOKUP(D165,Listas_desplega!$AS$18:$AU$60,3,0)</f>
        <v>20</v>
      </c>
    </row>
    <row r="166" spans="2:84" ht="18.75" customHeight="1" x14ac:dyDescent="0.25">
      <c r="B166" s="49" t="s">
        <v>81</v>
      </c>
      <c r="C166" s="162" t="s">
        <v>235</v>
      </c>
      <c r="D166" s="49" t="s">
        <v>236</v>
      </c>
      <c r="E166" s="49" t="s">
        <v>237</v>
      </c>
      <c r="F166" s="166" t="s">
        <v>238</v>
      </c>
      <c r="G166" s="21" t="s">
        <v>187</v>
      </c>
      <c r="H166" s="78" t="str">
        <f>+VLOOKUP(G166,desplegables!$AH$21:$AK$33,2,0)</f>
        <v>TRANSFORMACIÓN  DE LA EDUCACIÓN INICIAL, PREESCOLAR, BÁSICA Y MEDIA CON ENFOQUE INTEGRAL PARA LA REDUCCIÓN DE DESIGUALDADES Y CONSTRUCCIÓN DE LA PAZ  NACIONAL</v>
      </c>
      <c r="I166" s="79">
        <f>+VLOOKUP(G166,desplegables!$AH$21:$AK$33,3,0)</f>
        <v>202300000000245</v>
      </c>
      <c r="J166" s="51" t="str">
        <f>+VLOOKUP(G166,desplegables!$AH$21:$AK$33,4,0)</f>
        <v>C-2201-0700-20</v>
      </c>
      <c r="K166" s="109" t="s">
        <v>239</v>
      </c>
      <c r="L166" s="110" t="str">
        <f>+VLOOKUP(K166,desplegables!$BO$81:$BP$110,2,FALSE)</f>
        <v>20203B</v>
      </c>
      <c r="M166" s="49" t="s">
        <v>189</v>
      </c>
      <c r="N166" s="51" t="e">
        <f>VLOOKUP(M166,desplegables!$BO$20:$BP$51,2,0)</f>
        <v>#N/A</v>
      </c>
      <c r="O166" s="49" t="s">
        <v>245</v>
      </c>
      <c r="P166" s="21" t="s">
        <v>90</v>
      </c>
      <c r="Q166" s="51" t="str">
        <f>+VLOOKUP(P166,desplegables!$B$3:$C$5,2,0)</f>
        <v>02</v>
      </c>
      <c r="R166" s="169" t="e">
        <f t="shared" si="15"/>
        <v>#N/A</v>
      </c>
      <c r="S166"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6" s="244" t="str">
        <f t="shared" si="18"/>
        <v>ADQUIS. DE BYS - SERVICIO DE ASISTENCIA TÉCNICA EN EDUCACIÓN INICIAL, PREESCOLAR, BÁSICA Y MEDIA. - 2. SEGURIDAD HUMANA Y JUSTICIA SOCIAL / B. RESIGNIFICACIÓN DE LA JORNADA ESCOLAR: MÁS QUE TIEMPO</v>
      </c>
      <c r="U166" s="69" t="s">
        <v>127</v>
      </c>
      <c r="V166" s="21"/>
      <c r="W166" s="21" t="str">
        <f t="shared" si="19"/>
        <v xml:space="preserve">VEPBM-SUB REFERENTES - </v>
      </c>
      <c r="X166" s="51" t="str">
        <f t="shared" si="20"/>
        <v>2000</v>
      </c>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6">
        <v>78</v>
      </c>
      <c r="BG166" s="69"/>
      <c r="BH166" s="52" t="s">
        <v>92</v>
      </c>
      <c r="BI166" s="90" t="s">
        <v>341</v>
      </c>
      <c r="BK166" s="49" t="s">
        <v>94</v>
      </c>
      <c r="BL166" s="124">
        <v>45301</v>
      </c>
      <c r="BM166" s="66">
        <v>8</v>
      </c>
      <c r="BN166" s="49" t="s">
        <v>95</v>
      </c>
      <c r="BO166" s="49" t="s">
        <v>96</v>
      </c>
      <c r="BP166" s="49" t="s">
        <v>92</v>
      </c>
      <c r="BQ166" s="49" t="s">
        <v>98</v>
      </c>
      <c r="BR166" s="212">
        <v>58800000</v>
      </c>
      <c r="BS166" s="213">
        <v>58800000</v>
      </c>
      <c r="BV166" s="21" t="e">
        <f t="shared" si="16"/>
        <v>#N/A</v>
      </c>
      <c r="BW166" s="21" t="str">
        <f>+VLOOKUP(C166,Listas_desplega!$AI$21:$AJ$46,2,0)</f>
        <v>DC_PBM</v>
      </c>
      <c r="BX166" s="47" t="str">
        <f>+VLOOKUP(E166,Listas_desplega!$J$2:$K$11,2,FALSE)</f>
        <v>Eje_E_2</v>
      </c>
      <c r="BY166" s="21" t="str">
        <f>+VLOOKUP(J166,desplegables!$AK$21:$AL$33,2,FALSE)</f>
        <v>C_2201_0700_20</v>
      </c>
      <c r="BZ166" s="21" t="str">
        <f>+VLOOKUP(D166,Listas_desplega!$AS$18:$AU$60,2,0)</f>
        <v xml:space="preserve">VEPBM-SUB REFERENTES - </v>
      </c>
      <c r="CA166" s="21" t="str">
        <f>+VLOOKUP(W166,Listas_desplega!$AT$18:$AV$60,3,0)</f>
        <v>2000</v>
      </c>
      <c r="CB166" s="21" t="str">
        <f>+VLOOKUP(F166,Listas_desplega!$J$15:$L$60,2,0)</f>
        <v>IMPLEMENTACION DE PTA-FI</v>
      </c>
      <c r="CC166" s="21" t="str">
        <f>+VLOOKUP(F166,Listas_desplega!$J$15:$L$60,2,0)&amp;V166</f>
        <v>IMPLEMENTACION DE PTA-FI</v>
      </c>
      <c r="CD166" s="21" t="str">
        <f>+VLOOKUP(CC166,Listas_desplega!$K$15:$L$60,2,0)</f>
        <v>04</v>
      </c>
      <c r="CE166" s="65" t="str">
        <f>+VLOOKUP(D166,Listas_desplega!$AS$18:$AU$60,2,0)&amp;V166</f>
        <v xml:space="preserve">VEPBM-SUB REFERENTES - </v>
      </c>
      <c r="CF166" s="21">
        <f>+VLOOKUP(D166,Listas_desplega!$AS$18:$AU$60,3,0)</f>
        <v>20</v>
      </c>
    </row>
    <row r="167" spans="2:84" ht="18.75" customHeight="1" x14ac:dyDescent="0.25">
      <c r="B167" s="49" t="s">
        <v>81</v>
      </c>
      <c r="C167" s="162" t="s">
        <v>235</v>
      </c>
      <c r="D167" s="49" t="s">
        <v>236</v>
      </c>
      <c r="E167" s="49" t="s">
        <v>237</v>
      </c>
      <c r="F167" s="166" t="s">
        <v>238</v>
      </c>
      <c r="G167" s="21" t="s">
        <v>187</v>
      </c>
      <c r="H167" s="78" t="str">
        <f>+VLOOKUP(G167,desplegables!$AH$21:$AK$33,2,0)</f>
        <v>TRANSFORMACIÓN  DE LA EDUCACIÓN INICIAL, PREESCOLAR, BÁSICA Y MEDIA CON ENFOQUE INTEGRAL PARA LA REDUCCIÓN DE DESIGUALDADES Y CONSTRUCCIÓN DE LA PAZ  NACIONAL</v>
      </c>
      <c r="I167" s="79">
        <f>+VLOOKUP(G167,desplegables!$AH$21:$AK$33,3,0)</f>
        <v>202300000000245</v>
      </c>
      <c r="J167" s="51" t="str">
        <f>+VLOOKUP(G167,desplegables!$AH$21:$AK$33,4,0)</f>
        <v>C-2201-0700-20</v>
      </c>
      <c r="K167" s="109" t="s">
        <v>239</v>
      </c>
      <c r="L167" s="110" t="str">
        <f>+VLOOKUP(K167,desplegables!$BO$81:$BP$110,2,FALSE)</f>
        <v>20203B</v>
      </c>
      <c r="M167" s="49" t="s">
        <v>189</v>
      </c>
      <c r="N167" s="51" t="e">
        <f>VLOOKUP(M167,desplegables!$BO$20:$BP$51,2,0)</f>
        <v>#N/A</v>
      </c>
      <c r="O167" s="49" t="s">
        <v>245</v>
      </c>
      <c r="P167" s="21" t="s">
        <v>90</v>
      </c>
      <c r="Q167" s="51" t="str">
        <f>+VLOOKUP(P167,desplegables!$B$3:$C$5,2,0)</f>
        <v>02</v>
      </c>
      <c r="R167" s="169" t="e">
        <f t="shared" si="15"/>
        <v>#N/A</v>
      </c>
      <c r="S167"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7" s="244" t="str">
        <f t="shared" si="18"/>
        <v>ADQUIS. DE BYS - SERVICIO DE ASISTENCIA TÉCNICA EN EDUCACIÓN INICIAL, PREESCOLAR, BÁSICA Y MEDIA. - 2. SEGURIDAD HUMANA Y JUSTICIA SOCIAL / B. RESIGNIFICACIÓN DE LA JORNADA ESCOLAR: MÁS QUE TIEMPO</v>
      </c>
      <c r="U167" s="69" t="s">
        <v>127</v>
      </c>
      <c r="V167" s="21"/>
      <c r="W167" s="21" t="str">
        <f t="shared" si="19"/>
        <v xml:space="preserve">VEPBM-SUB REFERENTES - </v>
      </c>
      <c r="X167" s="51" t="str">
        <f t="shared" si="20"/>
        <v>2000</v>
      </c>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6">
        <v>79</v>
      </c>
      <c r="BG167" s="69"/>
      <c r="BH167" s="52" t="s">
        <v>92</v>
      </c>
      <c r="BI167" s="90" t="s">
        <v>342</v>
      </c>
      <c r="BK167" s="49" t="s">
        <v>94</v>
      </c>
      <c r="BL167" s="124">
        <v>45301</v>
      </c>
      <c r="BM167" s="66">
        <v>8</v>
      </c>
      <c r="BN167" s="49" t="s">
        <v>95</v>
      </c>
      <c r="BO167" s="49" t="s">
        <v>96</v>
      </c>
      <c r="BP167" s="49" t="s">
        <v>92</v>
      </c>
      <c r="BQ167" s="49" t="s">
        <v>98</v>
      </c>
      <c r="BR167" s="212">
        <v>73920000</v>
      </c>
      <c r="BS167" s="213">
        <v>73920000</v>
      </c>
      <c r="BV167" s="21" t="e">
        <f t="shared" si="16"/>
        <v>#N/A</v>
      </c>
      <c r="BW167" s="21" t="str">
        <f>+VLOOKUP(C167,Listas_desplega!$AI$21:$AJ$46,2,0)</f>
        <v>DC_PBM</v>
      </c>
      <c r="BX167" s="47" t="str">
        <f>+VLOOKUP(E167,Listas_desplega!$J$2:$K$11,2,FALSE)</f>
        <v>Eje_E_2</v>
      </c>
      <c r="BY167" s="21" t="str">
        <f>+VLOOKUP(J167,desplegables!$AK$21:$AL$33,2,FALSE)</f>
        <v>C_2201_0700_20</v>
      </c>
      <c r="BZ167" s="21" t="str">
        <f>+VLOOKUP(D167,Listas_desplega!$AS$18:$AU$60,2,0)</f>
        <v xml:space="preserve">VEPBM-SUB REFERENTES - </v>
      </c>
      <c r="CA167" s="21" t="str">
        <f>+VLOOKUP(W167,Listas_desplega!$AT$18:$AV$60,3,0)</f>
        <v>2000</v>
      </c>
      <c r="CB167" s="21" t="str">
        <f>+VLOOKUP(F167,Listas_desplega!$J$15:$L$60,2,0)</f>
        <v>IMPLEMENTACION DE PTA-FI</v>
      </c>
      <c r="CC167" s="21" t="str">
        <f>+VLOOKUP(F167,Listas_desplega!$J$15:$L$60,2,0)&amp;V167</f>
        <v>IMPLEMENTACION DE PTA-FI</v>
      </c>
      <c r="CD167" s="21" t="str">
        <f>+VLOOKUP(CC167,Listas_desplega!$K$15:$L$60,2,0)</f>
        <v>04</v>
      </c>
      <c r="CE167" s="65" t="str">
        <f>+VLOOKUP(D167,Listas_desplega!$AS$18:$AU$60,2,0)&amp;V167</f>
        <v xml:space="preserve">VEPBM-SUB REFERENTES - </v>
      </c>
      <c r="CF167" s="21">
        <f>+VLOOKUP(D167,Listas_desplega!$AS$18:$AU$60,3,0)</f>
        <v>20</v>
      </c>
    </row>
    <row r="168" spans="2:84" ht="18.75" customHeight="1" x14ac:dyDescent="0.25">
      <c r="B168" s="49" t="s">
        <v>81</v>
      </c>
      <c r="C168" s="162" t="s">
        <v>235</v>
      </c>
      <c r="D168" s="49" t="s">
        <v>236</v>
      </c>
      <c r="E168" s="49" t="s">
        <v>237</v>
      </c>
      <c r="F168" s="166" t="s">
        <v>238</v>
      </c>
      <c r="G168" s="21" t="s">
        <v>187</v>
      </c>
      <c r="H168" s="78" t="str">
        <f>+VLOOKUP(G168,desplegables!$AH$21:$AK$33,2,0)</f>
        <v>TRANSFORMACIÓN  DE LA EDUCACIÓN INICIAL, PREESCOLAR, BÁSICA Y MEDIA CON ENFOQUE INTEGRAL PARA LA REDUCCIÓN DE DESIGUALDADES Y CONSTRUCCIÓN DE LA PAZ  NACIONAL</v>
      </c>
      <c r="I168" s="79">
        <f>+VLOOKUP(G168,desplegables!$AH$21:$AK$33,3,0)</f>
        <v>202300000000245</v>
      </c>
      <c r="J168" s="51" t="str">
        <f>+VLOOKUP(G168,desplegables!$AH$21:$AK$33,4,0)</f>
        <v>C-2201-0700-20</v>
      </c>
      <c r="K168" s="109" t="s">
        <v>239</v>
      </c>
      <c r="L168" s="110" t="str">
        <f>+VLOOKUP(K168,desplegables!$BO$81:$BP$110,2,FALSE)</f>
        <v>20203B</v>
      </c>
      <c r="M168" s="49" t="s">
        <v>189</v>
      </c>
      <c r="N168" s="51" t="e">
        <f>VLOOKUP(M168,desplegables!$BO$20:$BP$51,2,0)</f>
        <v>#N/A</v>
      </c>
      <c r="O168" s="49" t="s">
        <v>245</v>
      </c>
      <c r="P168" s="21" t="s">
        <v>90</v>
      </c>
      <c r="Q168" s="51" t="str">
        <f>+VLOOKUP(P168,desplegables!$B$3:$C$5,2,0)</f>
        <v>02</v>
      </c>
      <c r="R168" s="169" t="e">
        <f t="shared" si="15"/>
        <v>#N/A</v>
      </c>
      <c r="S168"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68" s="244" t="str">
        <f t="shared" si="18"/>
        <v>ADQUIS. DE BYS - SERVICIO DE ASISTENCIA TÉCNICA EN EDUCACIÓN INICIAL, PREESCOLAR, BÁSICA Y MEDIA. - 2. SEGURIDAD HUMANA Y JUSTICIA SOCIAL / B. RESIGNIFICACIÓN DE LA JORNADA ESCOLAR: MÁS QUE TIEMPO</v>
      </c>
      <c r="U168" s="69" t="s">
        <v>127</v>
      </c>
      <c r="V168" s="21"/>
      <c r="W168" s="21" t="str">
        <f t="shared" si="19"/>
        <v xml:space="preserve">VEPBM-SUB REFERENTES - </v>
      </c>
      <c r="X168" s="51" t="str">
        <f t="shared" si="20"/>
        <v>2000</v>
      </c>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6">
        <v>80</v>
      </c>
      <c r="BG168" s="69"/>
      <c r="BH168" s="52" t="s">
        <v>92</v>
      </c>
      <c r="BI168" s="90" t="s">
        <v>343</v>
      </c>
      <c r="BK168" s="49" t="s">
        <v>304</v>
      </c>
      <c r="BL168" s="124">
        <v>45536</v>
      </c>
      <c r="BM168" s="66">
        <v>4</v>
      </c>
      <c r="BN168" s="49" t="s">
        <v>95</v>
      </c>
      <c r="BO168" s="49" t="s">
        <v>96</v>
      </c>
      <c r="BP168" s="49" t="s">
        <v>92</v>
      </c>
      <c r="BQ168" s="49" t="s">
        <v>98</v>
      </c>
      <c r="BR168" s="212">
        <v>644700000</v>
      </c>
      <c r="BS168" s="213">
        <v>644700000</v>
      </c>
      <c r="BV168" s="21" t="e">
        <f t="shared" si="16"/>
        <v>#N/A</v>
      </c>
      <c r="BW168" s="21" t="str">
        <f>+VLOOKUP(C168,Listas_desplega!$AI$21:$AJ$46,2,0)</f>
        <v>DC_PBM</v>
      </c>
      <c r="BX168" s="47" t="str">
        <f>+VLOOKUP(E168,Listas_desplega!$J$2:$K$11,2,FALSE)</f>
        <v>Eje_E_2</v>
      </c>
      <c r="BY168" s="21" t="str">
        <f>+VLOOKUP(J168,desplegables!$AK$21:$AL$33,2,FALSE)</f>
        <v>C_2201_0700_20</v>
      </c>
      <c r="BZ168" s="21" t="str">
        <f>+VLOOKUP(D168,Listas_desplega!$AS$18:$AU$60,2,0)</f>
        <v xml:space="preserve">VEPBM-SUB REFERENTES - </v>
      </c>
      <c r="CA168" s="21" t="str">
        <f>+VLOOKUP(W168,Listas_desplega!$AT$18:$AV$60,3,0)</f>
        <v>2000</v>
      </c>
      <c r="CB168" s="21" t="str">
        <f>+VLOOKUP(F168,Listas_desplega!$J$15:$L$60,2,0)</f>
        <v>IMPLEMENTACION DE PTA-FI</v>
      </c>
      <c r="CC168" s="21" t="str">
        <f>+VLOOKUP(F168,Listas_desplega!$J$15:$L$60,2,0)&amp;V168</f>
        <v>IMPLEMENTACION DE PTA-FI</v>
      </c>
      <c r="CD168" s="21" t="str">
        <f>+VLOOKUP(CC168,Listas_desplega!$K$15:$L$60,2,0)</f>
        <v>04</v>
      </c>
      <c r="CE168" s="65" t="str">
        <f>+VLOOKUP(D168,Listas_desplega!$AS$18:$AU$60,2,0)&amp;V168</f>
        <v xml:space="preserve">VEPBM-SUB REFERENTES - </v>
      </c>
      <c r="CF168" s="21">
        <f>+VLOOKUP(D168,Listas_desplega!$AS$18:$AU$60,3,0)</f>
        <v>20</v>
      </c>
    </row>
    <row r="169" spans="2:84" ht="18.75" customHeight="1" x14ac:dyDescent="0.25">
      <c r="B169" s="49" t="s">
        <v>81</v>
      </c>
      <c r="C169" s="162" t="s">
        <v>235</v>
      </c>
      <c r="D169" s="49" t="s">
        <v>235</v>
      </c>
      <c r="E169" s="49" t="s">
        <v>344</v>
      </c>
      <c r="F169" s="82" t="s">
        <v>345</v>
      </c>
      <c r="G169" s="21" t="s">
        <v>346</v>
      </c>
      <c r="H169" s="78" t="str">
        <f>+VLOOKUP(G169,desplegables!$AH$21:$AK$33,2,0)</f>
        <v>FORTALECIMIENTO DE LAS CAPACIDADES Y CONDICIONES DE BIENESTAR QUE DIGNIFIQUEN LA LABOR DOCENTE EN EDUCACIÓN INICIAL, PREESCOLAR, BÁSICA Y MEDIA.   NACIONAL</v>
      </c>
      <c r="I169" s="79">
        <f>+VLOOKUP(G169,desplegables!$AH$21:$AK$33,3,0)</f>
        <v>202300000000419</v>
      </c>
      <c r="J169" s="51" t="str">
        <f>+VLOOKUP(G169,desplegables!$AH$21:$AK$33,4,0)</f>
        <v>C-2201-0700-23</v>
      </c>
      <c r="K169" s="109" t="s">
        <v>347</v>
      </c>
      <c r="L169" s="110" t="str">
        <f>+VLOOKUP(K169,desplegables!$BO$81:$BP$110,2,FALSE)</f>
        <v>20203C</v>
      </c>
      <c r="M169" s="49" t="s">
        <v>348</v>
      </c>
      <c r="N169" s="51">
        <f>VLOOKUP(M169,desplegables!$BO$20:$BP$51,2,0)</f>
        <v>2201074</v>
      </c>
      <c r="O169" s="49" t="s">
        <v>349</v>
      </c>
      <c r="P169" s="21" t="s">
        <v>90</v>
      </c>
      <c r="Q169" s="51" t="str">
        <f>+VLOOKUP(P169,desplegables!$B$3:$C$5,2,0)</f>
        <v>02</v>
      </c>
      <c r="R169" s="169" t="str">
        <f t="shared" si="15"/>
        <v>C-2201-0700-23-20203C-2201074-02</v>
      </c>
      <c r="S169"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69"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69" s="69" t="s">
        <v>127</v>
      </c>
      <c r="V169" s="21"/>
      <c r="W169" s="21" t="str">
        <f t="shared" si="19"/>
        <v xml:space="preserve">VEPBM-DIR DE CALIDAD - </v>
      </c>
      <c r="X169" s="51" t="str">
        <f t="shared" si="20"/>
        <v>1900</v>
      </c>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6">
        <v>81</v>
      </c>
      <c r="BG169" s="69"/>
      <c r="BH169" s="52" t="s">
        <v>92</v>
      </c>
      <c r="BI169" s="90" t="s">
        <v>350</v>
      </c>
      <c r="BK169" s="49" t="s">
        <v>94</v>
      </c>
      <c r="BL169" s="124">
        <v>45301</v>
      </c>
      <c r="BM169" s="66">
        <v>8</v>
      </c>
      <c r="BN169" s="49" t="s">
        <v>95</v>
      </c>
      <c r="BO169" s="49" t="s">
        <v>96</v>
      </c>
      <c r="BP169" s="49" t="s">
        <v>92</v>
      </c>
      <c r="BQ169" s="49" t="s">
        <v>98</v>
      </c>
      <c r="BR169" s="212">
        <v>138045600</v>
      </c>
      <c r="BS169" s="213">
        <v>138045600</v>
      </c>
      <c r="BV169" s="21" t="str">
        <f t="shared" si="16"/>
        <v>Poder_Pedagógico_2201074</v>
      </c>
      <c r="BW169" s="21" t="str">
        <f>+VLOOKUP(C169,Listas_desplega!$AI$21:$AJ$46,2,0)</f>
        <v>DC_PBM</v>
      </c>
      <c r="BX169" s="47" t="str">
        <f>+VLOOKUP(E169,Listas_desplega!$J$2:$K$11,2,FALSE)</f>
        <v>Eje_E_4</v>
      </c>
      <c r="BY169" s="21" t="str">
        <f>+VLOOKUP(J169,desplegables!$AK$21:$AL$33,2,FALSE)</f>
        <v>C_2201_0700_23</v>
      </c>
      <c r="BZ169" s="21" t="str">
        <f>+VLOOKUP(D169,Listas_desplega!$AS$18:$AU$60,2,0)</f>
        <v xml:space="preserve">VEPBM-DIR DE CALIDAD - </v>
      </c>
      <c r="CA169" s="67" t="str">
        <f>+VLOOKUP(W169,Listas_desplega!$AT$18:$AV$60,3,0)</f>
        <v>1900</v>
      </c>
      <c r="CB169" s="21" t="str">
        <f>+VLOOKUP(F169,Listas_desplega!$J$15:$L$60,2,0)</f>
        <v>FORMACION DOCENTE</v>
      </c>
      <c r="CC169" s="21" t="str">
        <f>+VLOOKUP(F169,Listas_desplega!$J$15:$L$60,2,0)&amp;V169</f>
        <v>FORMACION DOCENTE</v>
      </c>
      <c r="CD169" s="21" t="str">
        <f>+VLOOKUP(CC169,Listas_desplega!$K$15:$L$60,2,0)</f>
        <v>12</v>
      </c>
      <c r="CE169" s="65" t="str">
        <f>+VLOOKUP(D169,Listas_desplega!$AS$18:$AU$60,2,0)&amp;V169</f>
        <v xml:space="preserve">VEPBM-DIR DE CALIDAD - </v>
      </c>
      <c r="CF169" s="21">
        <f>+VLOOKUP(D169,Listas_desplega!$AS$18:$AU$60,3,0)</f>
        <v>19</v>
      </c>
    </row>
    <row r="170" spans="2:84" ht="18.75" customHeight="1" x14ac:dyDescent="0.25">
      <c r="B170" s="49" t="s">
        <v>81</v>
      </c>
      <c r="C170" s="162" t="s">
        <v>235</v>
      </c>
      <c r="D170" s="49" t="s">
        <v>235</v>
      </c>
      <c r="E170" s="49" t="s">
        <v>344</v>
      </c>
      <c r="F170" s="82" t="s">
        <v>345</v>
      </c>
      <c r="G170" s="21" t="s">
        <v>346</v>
      </c>
      <c r="H170" s="78" t="str">
        <f>+VLOOKUP(G170,desplegables!$AH$21:$AK$33,2,0)</f>
        <v>FORTALECIMIENTO DE LAS CAPACIDADES Y CONDICIONES DE BIENESTAR QUE DIGNIFIQUEN LA LABOR DOCENTE EN EDUCACIÓN INICIAL, PREESCOLAR, BÁSICA Y MEDIA.   NACIONAL</v>
      </c>
      <c r="I170" s="79">
        <f>+VLOOKUP(G170,desplegables!$AH$21:$AK$33,3,0)</f>
        <v>202300000000419</v>
      </c>
      <c r="J170" s="51" t="str">
        <f>+VLOOKUP(G170,desplegables!$AH$21:$AK$33,4,0)</f>
        <v>C-2201-0700-23</v>
      </c>
      <c r="K170" s="109" t="s">
        <v>347</v>
      </c>
      <c r="L170" s="110" t="str">
        <f>+VLOOKUP(K170,desplegables!$BO$81:$BP$110,2,FALSE)</f>
        <v>20203C</v>
      </c>
      <c r="M170" s="49" t="s">
        <v>348</v>
      </c>
      <c r="N170" s="51">
        <f>VLOOKUP(M170,desplegables!$BO$20:$BP$51,2,0)</f>
        <v>2201074</v>
      </c>
      <c r="O170" s="49" t="s">
        <v>349</v>
      </c>
      <c r="P170" s="21" t="s">
        <v>90</v>
      </c>
      <c r="Q170" s="51" t="str">
        <f>+VLOOKUP(P170,desplegables!$B$3:$C$5,2,0)</f>
        <v>02</v>
      </c>
      <c r="R170" s="169" t="str">
        <f t="shared" si="15"/>
        <v>C-2201-0700-23-20203C-2201074-02</v>
      </c>
      <c r="S170"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0"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0" s="69" t="s">
        <v>127</v>
      </c>
      <c r="V170" s="21"/>
      <c r="W170" s="21" t="str">
        <f t="shared" si="19"/>
        <v xml:space="preserve">VEPBM-DIR DE CALIDAD - </v>
      </c>
      <c r="X170" s="51" t="str">
        <f t="shared" si="20"/>
        <v>1900</v>
      </c>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6">
        <v>82</v>
      </c>
      <c r="BG170" s="69"/>
      <c r="BH170" s="52" t="s">
        <v>92</v>
      </c>
      <c r="BI170" s="90" t="s">
        <v>351</v>
      </c>
      <c r="BK170" s="49" t="s">
        <v>94</v>
      </c>
      <c r="BL170" s="124">
        <v>45301</v>
      </c>
      <c r="BM170" s="66">
        <v>8</v>
      </c>
      <c r="BN170" s="49" t="s">
        <v>95</v>
      </c>
      <c r="BO170" s="49" t="s">
        <v>96</v>
      </c>
      <c r="BP170" s="49" t="s">
        <v>92</v>
      </c>
      <c r="BQ170" s="49" t="s">
        <v>98</v>
      </c>
      <c r="BR170" s="212">
        <v>138045600</v>
      </c>
      <c r="BS170" s="213">
        <v>138045600</v>
      </c>
      <c r="BV170" s="21" t="str">
        <f t="shared" si="16"/>
        <v>Poder_Pedagógico_2201074</v>
      </c>
      <c r="BW170" s="21" t="str">
        <f>+VLOOKUP(C170,Listas_desplega!$AI$21:$AJ$46,2,0)</f>
        <v>DC_PBM</v>
      </c>
      <c r="BX170" s="47" t="str">
        <f>+VLOOKUP(E170,Listas_desplega!$J$2:$K$11,2,FALSE)</f>
        <v>Eje_E_4</v>
      </c>
      <c r="BY170" s="21" t="str">
        <f>+VLOOKUP(J170,desplegables!$AK$21:$AL$33,2,FALSE)</f>
        <v>C_2201_0700_23</v>
      </c>
      <c r="BZ170" s="21" t="str">
        <f>+VLOOKUP(D170,Listas_desplega!$AS$18:$AU$60,2,0)</f>
        <v xml:space="preserve">VEPBM-DIR DE CALIDAD - </v>
      </c>
      <c r="CA170" s="67" t="str">
        <f>+VLOOKUP(W170,Listas_desplega!$AT$18:$AV$60,3,0)</f>
        <v>1900</v>
      </c>
      <c r="CB170" s="21" t="str">
        <f>+VLOOKUP(F170,Listas_desplega!$J$15:$L$60,2,0)</f>
        <v>FORMACION DOCENTE</v>
      </c>
      <c r="CC170" s="21" t="str">
        <f>+VLOOKUP(F170,Listas_desplega!$J$15:$L$60,2,0)&amp;V170</f>
        <v>FORMACION DOCENTE</v>
      </c>
      <c r="CD170" s="21" t="str">
        <f>+VLOOKUP(CC170,Listas_desplega!$K$15:$L$60,2,0)</f>
        <v>12</v>
      </c>
      <c r="CE170" s="65" t="str">
        <f>+VLOOKUP(D170,Listas_desplega!$AS$18:$AU$60,2,0)&amp;V170</f>
        <v xml:space="preserve">VEPBM-DIR DE CALIDAD - </v>
      </c>
      <c r="CF170" s="21">
        <f>+VLOOKUP(D170,Listas_desplega!$AS$18:$AU$60,3,0)</f>
        <v>19</v>
      </c>
    </row>
    <row r="171" spans="2:84" ht="18.75" customHeight="1" x14ac:dyDescent="0.25">
      <c r="B171" s="49" t="s">
        <v>81</v>
      </c>
      <c r="C171" s="162" t="s">
        <v>235</v>
      </c>
      <c r="D171" s="49" t="s">
        <v>235</v>
      </c>
      <c r="E171" s="49" t="s">
        <v>344</v>
      </c>
      <c r="F171" s="82" t="s">
        <v>345</v>
      </c>
      <c r="G171" s="21" t="s">
        <v>346</v>
      </c>
      <c r="H171" s="78" t="str">
        <f>+VLOOKUP(G171,desplegables!$AH$21:$AK$33,2,0)</f>
        <v>FORTALECIMIENTO DE LAS CAPACIDADES Y CONDICIONES DE BIENESTAR QUE DIGNIFIQUEN LA LABOR DOCENTE EN EDUCACIÓN INICIAL, PREESCOLAR, BÁSICA Y MEDIA.   NACIONAL</v>
      </c>
      <c r="I171" s="79">
        <f>+VLOOKUP(G171,desplegables!$AH$21:$AK$33,3,0)</f>
        <v>202300000000419</v>
      </c>
      <c r="J171" s="51" t="str">
        <f>+VLOOKUP(G171,desplegables!$AH$21:$AK$33,4,0)</f>
        <v>C-2201-0700-23</v>
      </c>
      <c r="K171" s="109" t="s">
        <v>347</v>
      </c>
      <c r="L171" s="110" t="str">
        <f>+VLOOKUP(K171,desplegables!$BO$81:$BP$110,2,FALSE)</f>
        <v>20203C</v>
      </c>
      <c r="M171" s="49" t="s">
        <v>348</v>
      </c>
      <c r="N171" s="51">
        <f>VLOOKUP(M171,desplegables!$BO$20:$BP$51,2,0)</f>
        <v>2201074</v>
      </c>
      <c r="O171" s="49" t="s">
        <v>349</v>
      </c>
      <c r="P171" s="21" t="s">
        <v>90</v>
      </c>
      <c r="Q171" s="51" t="str">
        <f>+VLOOKUP(P171,desplegables!$B$3:$C$5,2,0)</f>
        <v>02</v>
      </c>
      <c r="R171" s="169" t="str">
        <f t="shared" si="15"/>
        <v>C-2201-0700-23-20203C-2201074-02</v>
      </c>
      <c r="S171"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1"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1" s="69" t="s">
        <v>127</v>
      </c>
      <c r="V171" s="21"/>
      <c r="W171" s="21" t="str">
        <f t="shared" si="19"/>
        <v xml:space="preserve">VEPBM-DIR DE CALIDAD - </v>
      </c>
      <c r="X171" s="51" t="str">
        <f t="shared" si="20"/>
        <v>1900</v>
      </c>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6">
        <v>83</v>
      </c>
      <c r="BG171" s="69"/>
      <c r="BH171" s="52" t="s">
        <v>92</v>
      </c>
      <c r="BI171" s="90" t="s">
        <v>352</v>
      </c>
      <c r="BK171" s="49" t="s">
        <v>94</v>
      </c>
      <c r="BL171" s="124">
        <v>45301</v>
      </c>
      <c r="BM171" s="66">
        <v>8</v>
      </c>
      <c r="BN171" s="49" t="s">
        <v>95</v>
      </c>
      <c r="BO171" s="49" t="s">
        <v>96</v>
      </c>
      <c r="BP171" s="49" t="s">
        <v>92</v>
      </c>
      <c r="BQ171" s="49" t="s">
        <v>98</v>
      </c>
      <c r="BR171" s="212">
        <v>87785824</v>
      </c>
      <c r="BS171" s="213">
        <v>87785824</v>
      </c>
      <c r="BV171" s="21" t="str">
        <f t="shared" si="16"/>
        <v>Poder_Pedagógico_2201074</v>
      </c>
      <c r="BW171" s="21" t="str">
        <f>+VLOOKUP(C171,Listas_desplega!$AI$21:$AJ$46,2,0)</f>
        <v>DC_PBM</v>
      </c>
      <c r="BX171" s="47" t="str">
        <f>+VLOOKUP(E171,Listas_desplega!$J$2:$K$11,2,FALSE)</f>
        <v>Eje_E_4</v>
      </c>
      <c r="BY171" s="21" t="str">
        <f>+VLOOKUP(J171,desplegables!$AK$21:$AL$33,2,FALSE)</f>
        <v>C_2201_0700_23</v>
      </c>
      <c r="BZ171" s="21" t="str">
        <f>+VLOOKUP(D171,Listas_desplega!$AS$18:$AU$60,2,0)</f>
        <v xml:space="preserve">VEPBM-DIR DE CALIDAD - </v>
      </c>
      <c r="CA171" s="67" t="str">
        <f>+VLOOKUP(W171,Listas_desplega!$AT$18:$AV$60,3,0)</f>
        <v>1900</v>
      </c>
      <c r="CB171" s="21" t="str">
        <f>+VLOOKUP(F171,Listas_desplega!$J$15:$L$60,2,0)</f>
        <v>FORMACION DOCENTE</v>
      </c>
      <c r="CC171" s="21" t="str">
        <f>+VLOOKUP(F171,Listas_desplega!$J$15:$L$60,2,0)&amp;V171</f>
        <v>FORMACION DOCENTE</v>
      </c>
      <c r="CD171" s="21" t="str">
        <f>+VLOOKUP(CC171,Listas_desplega!$K$15:$L$60,2,0)</f>
        <v>12</v>
      </c>
      <c r="CE171" s="65" t="str">
        <f>+VLOOKUP(D171,Listas_desplega!$AS$18:$AU$60,2,0)&amp;V171</f>
        <v xml:space="preserve">VEPBM-DIR DE CALIDAD - </v>
      </c>
      <c r="CF171" s="21">
        <f>+VLOOKUP(D171,Listas_desplega!$AS$18:$AU$60,3,0)</f>
        <v>19</v>
      </c>
    </row>
    <row r="172" spans="2:84" ht="18.75" customHeight="1" x14ac:dyDescent="0.25">
      <c r="B172" s="49" t="s">
        <v>81</v>
      </c>
      <c r="C172" s="162" t="s">
        <v>235</v>
      </c>
      <c r="D172" s="49" t="s">
        <v>235</v>
      </c>
      <c r="E172" s="49" t="s">
        <v>344</v>
      </c>
      <c r="F172" s="82" t="s">
        <v>345</v>
      </c>
      <c r="G172" s="21" t="s">
        <v>346</v>
      </c>
      <c r="H172" s="78" t="str">
        <f>+VLOOKUP(G172,desplegables!$AH$21:$AK$33,2,0)</f>
        <v>FORTALECIMIENTO DE LAS CAPACIDADES Y CONDICIONES DE BIENESTAR QUE DIGNIFIQUEN LA LABOR DOCENTE EN EDUCACIÓN INICIAL, PREESCOLAR, BÁSICA Y MEDIA.   NACIONAL</v>
      </c>
      <c r="I172" s="79">
        <f>+VLOOKUP(G172,desplegables!$AH$21:$AK$33,3,0)</f>
        <v>202300000000419</v>
      </c>
      <c r="J172" s="51" t="str">
        <f>+VLOOKUP(G172,desplegables!$AH$21:$AK$33,4,0)</f>
        <v>C-2201-0700-23</v>
      </c>
      <c r="K172" s="109" t="s">
        <v>347</v>
      </c>
      <c r="L172" s="110" t="str">
        <f>+VLOOKUP(K172,desplegables!$BO$81:$BP$110,2,FALSE)</f>
        <v>20203C</v>
      </c>
      <c r="M172" s="49" t="s">
        <v>348</v>
      </c>
      <c r="N172" s="51">
        <f>VLOOKUP(M172,desplegables!$BO$20:$BP$51,2,0)</f>
        <v>2201074</v>
      </c>
      <c r="O172" s="49" t="s">
        <v>349</v>
      </c>
      <c r="P172" s="21" t="s">
        <v>90</v>
      </c>
      <c r="Q172" s="51" t="str">
        <f>+VLOOKUP(P172,desplegables!$B$3:$C$5,2,0)</f>
        <v>02</v>
      </c>
      <c r="R172" s="169" t="str">
        <f t="shared" si="15"/>
        <v>C-2201-0700-23-20203C-2201074-02</v>
      </c>
      <c r="S172"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2"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2" s="69" t="s">
        <v>127</v>
      </c>
      <c r="V172" s="21"/>
      <c r="W172" s="21" t="str">
        <f t="shared" si="19"/>
        <v xml:space="preserve">VEPBM-DIR DE CALIDAD - </v>
      </c>
      <c r="X172" s="51" t="str">
        <f t="shared" si="20"/>
        <v>1900</v>
      </c>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6">
        <v>84</v>
      </c>
      <c r="BG172" s="69"/>
      <c r="BH172" s="52" t="s">
        <v>92</v>
      </c>
      <c r="BI172" s="90" t="s">
        <v>353</v>
      </c>
      <c r="BK172" s="49" t="s">
        <v>94</v>
      </c>
      <c r="BL172" s="124">
        <v>45301</v>
      </c>
      <c r="BM172" s="66">
        <v>8</v>
      </c>
      <c r="BN172" s="49" t="s">
        <v>95</v>
      </c>
      <c r="BO172" s="49" t="s">
        <v>96</v>
      </c>
      <c r="BP172" s="49" t="s">
        <v>92</v>
      </c>
      <c r="BQ172" s="49" t="s">
        <v>98</v>
      </c>
      <c r="BR172" s="212">
        <v>68880000</v>
      </c>
      <c r="BS172" s="213">
        <v>68880000</v>
      </c>
      <c r="BV172" s="21" t="str">
        <f t="shared" si="16"/>
        <v>Poder_Pedagógico_2201074</v>
      </c>
      <c r="BW172" s="21" t="str">
        <f>+VLOOKUP(C172,Listas_desplega!$AI$21:$AJ$46,2,0)</f>
        <v>DC_PBM</v>
      </c>
      <c r="BX172" s="47" t="str">
        <f>+VLOOKUP(E172,Listas_desplega!$J$2:$K$11,2,FALSE)</f>
        <v>Eje_E_4</v>
      </c>
      <c r="BY172" s="21" t="str">
        <f>+VLOOKUP(J172,desplegables!$AK$21:$AL$33,2,FALSE)</f>
        <v>C_2201_0700_23</v>
      </c>
      <c r="BZ172" s="21" t="str">
        <f>+VLOOKUP(D172,Listas_desplega!$AS$18:$AU$60,2,0)</f>
        <v xml:space="preserve">VEPBM-DIR DE CALIDAD - </v>
      </c>
      <c r="CA172" s="67" t="str">
        <f>+VLOOKUP(W172,Listas_desplega!$AT$18:$AV$60,3,0)</f>
        <v>1900</v>
      </c>
      <c r="CB172" s="21" t="str">
        <f>+VLOOKUP(F172,Listas_desplega!$J$15:$L$60,2,0)</f>
        <v>FORMACION DOCENTE</v>
      </c>
      <c r="CC172" s="21" t="str">
        <f>+VLOOKUP(F172,Listas_desplega!$J$15:$L$60,2,0)&amp;V172</f>
        <v>FORMACION DOCENTE</v>
      </c>
      <c r="CD172" s="21" t="str">
        <f>+VLOOKUP(CC172,Listas_desplega!$K$15:$L$60,2,0)</f>
        <v>12</v>
      </c>
      <c r="CE172" s="65" t="str">
        <f>+VLOOKUP(D172,Listas_desplega!$AS$18:$AU$60,2,0)&amp;V172</f>
        <v xml:space="preserve">VEPBM-DIR DE CALIDAD - </v>
      </c>
      <c r="CF172" s="21">
        <f>+VLOOKUP(D172,Listas_desplega!$AS$18:$AU$60,3,0)</f>
        <v>19</v>
      </c>
    </row>
    <row r="173" spans="2:84" ht="18.75" customHeight="1" x14ac:dyDescent="0.25">
      <c r="B173" s="49" t="s">
        <v>81</v>
      </c>
      <c r="C173" s="162" t="s">
        <v>235</v>
      </c>
      <c r="D173" s="49" t="s">
        <v>235</v>
      </c>
      <c r="E173" s="49" t="s">
        <v>344</v>
      </c>
      <c r="F173" s="82" t="s">
        <v>345</v>
      </c>
      <c r="G173" s="21" t="s">
        <v>346</v>
      </c>
      <c r="H173" s="78" t="str">
        <f>+VLOOKUP(G173,desplegables!$AH$21:$AK$33,2,0)</f>
        <v>FORTALECIMIENTO DE LAS CAPACIDADES Y CONDICIONES DE BIENESTAR QUE DIGNIFIQUEN LA LABOR DOCENTE EN EDUCACIÓN INICIAL, PREESCOLAR, BÁSICA Y MEDIA.   NACIONAL</v>
      </c>
      <c r="I173" s="79">
        <f>+VLOOKUP(G173,desplegables!$AH$21:$AK$33,3,0)</f>
        <v>202300000000419</v>
      </c>
      <c r="J173" s="51" t="str">
        <f>+VLOOKUP(G173,desplegables!$AH$21:$AK$33,4,0)</f>
        <v>C-2201-0700-23</v>
      </c>
      <c r="K173" s="109" t="s">
        <v>347</v>
      </c>
      <c r="L173" s="110" t="str">
        <f>+VLOOKUP(K173,desplegables!$BO$81:$BP$110,2,FALSE)</f>
        <v>20203C</v>
      </c>
      <c r="M173" s="49" t="s">
        <v>348</v>
      </c>
      <c r="N173" s="51">
        <f>VLOOKUP(M173,desplegables!$BO$20:$BP$51,2,0)</f>
        <v>2201074</v>
      </c>
      <c r="O173" s="49" t="s">
        <v>349</v>
      </c>
      <c r="P173" s="21" t="s">
        <v>90</v>
      </c>
      <c r="Q173" s="51" t="str">
        <f>+VLOOKUP(P173,desplegables!$B$3:$C$5,2,0)</f>
        <v>02</v>
      </c>
      <c r="R173" s="169" t="str">
        <f t="shared" si="15"/>
        <v>C-2201-0700-23-20203C-2201074-02</v>
      </c>
      <c r="S173"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3"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3" s="69" t="s">
        <v>127</v>
      </c>
      <c r="V173" s="21"/>
      <c r="W173" s="21" t="str">
        <f t="shared" si="19"/>
        <v xml:space="preserve">VEPBM-DIR DE CALIDAD - </v>
      </c>
      <c r="X173" s="51" t="str">
        <f t="shared" si="20"/>
        <v>1900</v>
      </c>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6">
        <v>85</v>
      </c>
      <c r="BG173" s="69"/>
      <c r="BH173" s="52" t="s">
        <v>92</v>
      </c>
      <c r="BI173" s="90" t="s">
        <v>354</v>
      </c>
      <c r="BK173" s="49" t="s">
        <v>94</v>
      </c>
      <c r="BL173" s="124">
        <v>45301</v>
      </c>
      <c r="BM173" s="66">
        <v>8</v>
      </c>
      <c r="BN173" s="49" t="s">
        <v>95</v>
      </c>
      <c r="BO173" s="49" t="s">
        <v>96</v>
      </c>
      <c r="BP173" s="49" t="s">
        <v>92</v>
      </c>
      <c r="BQ173" s="49" t="s">
        <v>98</v>
      </c>
      <c r="BR173" s="212">
        <v>54432000</v>
      </c>
      <c r="BS173" s="213">
        <v>54432000</v>
      </c>
      <c r="BV173" s="21" t="str">
        <f t="shared" si="16"/>
        <v>Poder_Pedagógico_2201074</v>
      </c>
      <c r="BW173" s="21" t="str">
        <f>+VLOOKUP(C173,Listas_desplega!$AI$21:$AJ$46,2,0)</f>
        <v>DC_PBM</v>
      </c>
      <c r="BX173" s="47" t="str">
        <f>+VLOOKUP(E173,Listas_desplega!$J$2:$K$11,2,FALSE)</f>
        <v>Eje_E_4</v>
      </c>
      <c r="BY173" s="21" t="str">
        <f>+VLOOKUP(J173,desplegables!$AK$21:$AL$33,2,FALSE)</f>
        <v>C_2201_0700_23</v>
      </c>
      <c r="BZ173" s="21" t="str">
        <f>+VLOOKUP(D173,Listas_desplega!$AS$18:$AU$60,2,0)</f>
        <v xml:space="preserve">VEPBM-DIR DE CALIDAD - </v>
      </c>
      <c r="CA173" s="67" t="str">
        <f>+VLOOKUP(W173,Listas_desplega!$AT$18:$AV$60,3,0)</f>
        <v>1900</v>
      </c>
      <c r="CB173" s="21" t="str">
        <f>+VLOOKUP(F173,Listas_desplega!$J$15:$L$60,2,0)</f>
        <v>FORMACION DOCENTE</v>
      </c>
      <c r="CC173" s="21" t="str">
        <f>+VLOOKUP(F173,Listas_desplega!$J$15:$L$60,2,0)&amp;V173</f>
        <v>FORMACION DOCENTE</v>
      </c>
      <c r="CD173" s="21" t="str">
        <f>+VLOOKUP(CC173,Listas_desplega!$K$15:$L$60,2,0)</f>
        <v>12</v>
      </c>
      <c r="CE173" s="65" t="str">
        <f>+VLOOKUP(D173,Listas_desplega!$AS$18:$AU$60,2,0)&amp;V173</f>
        <v xml:space="preserve">VEPBM-DIR DE CALIDAD - </v>
      </c>
      <c r="CF173" s="21">
        <f>+VLOOKUP(D173,Listas_desplega!$AS$18:$AU$60,3,0)</f>
        <v>19</v>
      </c>
    </row>
    <row r="174" spans="2:84" ht="18.75" customHeight="1" x14ac:dyDescent="0.25">
      <c r="B174" s="49" t="s">
        <v>81</v>
      </c>
      <c r="C174" s="162" t="s">
        <v>235</v>
      </c>
      <c r="D174" s="49" t="s">
        <v>235</v>
      </c>
      <c r="E174" s="49" t="s">
        <v>344</v>
      </c>
      <c r="F174" s="82" t="s">
        <v>345</v>
      </c>
      <c r="G174" s="21" t="s">
        <v>346</v>
      </c>
      <c r="H174" s="78" t="str">
        <f>+VLOOKUP(G174,desplegables!$AH$21:$AK$33,2,0)</f>
        <v>FORTALECIMIENTO DE LAS CAPACIDADES Y CONDICIONES DE BIENESTAR QUE DIGNIFIQUEN LA LABOR DOCENTE EN EDUCACIÓN INICIAL, PREESCOLAR, BÁSICA Y MEDIA.   NACIONAL</v>
      </c>
      <c r="I174" s="79">
        <f>+VLOOKUP(G174,desplegables!$AH$21:$AK$33,3,0)</f>
        <v>202300000000419</v>
      </c>
      <c r="J174" s="51" t="str">
        <f>+VLOOKUP(G174,desplegables!$AH$21:$AK$33,4,0)</f>
        <v>C-2201-0700-23</v>
      </c>
      <c r="K174" s="109" t="s">
        <v>347</v>
      </c>
      <c r="L174" s="110" t="str">
        <f>+VLOOKUP(K174,desplegables!$BO$81:$BP$110,2,FALSE)</f>
        <v>20203C</v>
      </c>
      <c r="M174" s="49" t="s">
        <v>348</v>
      </c>
      <c r="N174" s="51">
        <f>VLOOKUP(M174,desplegables!$BO$20:$BP$51,2,0)</f>
        <v>2201074</v>
      </c>
      <c r="O174" s="49" t="s">
        <v>349</v>
      </c>
      <c r="P174" s="21" t="s">
        <v>90</v>
      </c>
      <c r="Q174" s="51" t="str">
        <f>+VLOOKUP(P174,desplegables!$B$3:$C$5,2,0)</f>
        <v>02</v>
      </c>
      <c r="R174" s="169" t="str">
        <f t="shared" si="15"/>
        <v>C-2201-0700-23-20203C-2201074-02</v>
      </c>
      <c r="S174"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4"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4" s="69" t="s">
        <v>127</v>
      </c>
      <c r="V174" s="21"/>
      <c r="W174" s="21" t="str">
        <f t="shared" si="19"/>
        <v xml:space="preserve">VEPBM-DIR DE CALIDAD - </v>
      </c>
      <c r="X174" s="51" t="str">
        <f t="shared" si="20"/>
        <v>1900</v>
      </c>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6">
        <v>86</v>
      </c>
      <c r="BG174" s="69"/>
      <c r="BH174" s="52" t="s">
        <v>92</v>
      </c>
      <c r="BI174" s="90" t="s">
        <v>355</v>
      </c>
      <c r="BK174" s="49" t="s">
        <v>94</v>
      </c>
      <c r="BL174" s="124">
        <v>45301</v>
      </c>
      <c r="BM174" s="66">
        <v>8</v>
      </c>
      <c r="BN174" s="49" t="s">
        <v>95</v>
      </c>
      <c r="BO174" s="49" t="s">
        <v>96</v>
      </c>
      <c r="BP174" s="49" t="s">
        <v>92</v>
      </c>
      <c r="BQ174" s="49" t="s">
        <v>98</v>
      </c>
      <c r="BR174" s="212">
        <v>100753800</v>
      </c>
      <c r="BS174" s="213">
        <v>100753800</v>
      </c>
      <c r="BV174" s="21" t="str">
        <f t="shared" si="16"/>
        <v>Poder_Pedagógico_2201074</v>
      </c>
      <c r="BW174" s="21" t="str">
        <f>+VLOOKUP(C174,Listas_desplega!$AI$21:$AJ$46,2,0)</f>
        <v>DC_PBM</v>
      </c>
      <c r="BX174" s="47" t="str">
        <f>+VLOOKUP(E174,Listas_desplega!$J$2:$K$11,2,FALSE)</f>
        <v>Eje_E_4</v>
      </c>
      <c r="BY174" s="21" t="str">
        <f>+VLOOKUP(J174,desplegables!$AK$21:$AL$33,2,FALSE)</f>
        <v>C_2201_0700_23</v>
      </c>
      <c r="BZ174" s="21" t="str">
        <f>+VLOOKUP(D174,Listas_desplega!$AS$18:$AU$60,2,0)</f>
        <v xml:space="preserve">VEPBM-DIR DE CALIDAD - </v>
      </c>
      <c r="CA174" s="67" t="str">
        <f>+VLOOKUP(W174,Listas_desplega!$AT$18:$AV$60,3,0)</f>
        <v>1900</v>
      </c>
      <c r="CB174" s="21" t="str">
        <f>+VLOOKUP(F174,Listas_desplega!$J$15:$L$60,2,0)</f>
        <v>FORMACION DOCENTE</v>
      </c>
      <c r="CC174" s="21" t="str">
        <f>+VLOOKUP(F174,Listas_desplega!$J$15:$L$60,2,0)&amp;V174</f>
        <v>FORMACION DOCENTE</v>
      </c>
      <c r="CD174" s="21" t="str">
        <f>+VLOOKUP(CC174,Listas_desplega!$K$15:$L$60,2,0)</f>
        <v>12</v>
      </c>
      <c r="CE174" s="65" t="str">
        <f>+VLOOKUP(D174,Listas_desplega!$AS$18:$AU$60,2,0)&amp;V174</f>
        <v xml:space="preserve">VEPBM-DIR DE CALIDAD - </v>
      </c>
      <c r="CF174" s="21">
        <f>+VLOOKUP(D174,Listas_desplega!$AS$18:$AU$60,3,0)</f>
        <v>19</v>
      </c>
    </row>
    <row r="175" spans="2:84" ht="18.75" customHeight="1" x14ac:dyDescent="0.25">
      <c r="B175" s="49" t="s">
        <v>81</v>
      </c>
      <c r="C175" s="162" t="s">
        <v>235</v>
      </c>
      <c r="D175" s="49" t="s">
        <v>235</v>
      </c>
      <c r="E175" s="49" t="s">
        <v>344</v>
      </c>
      <c r="F175" s="82" t="s">
        <v>345</v>
      </c>
      <c r="G175" s="21" t="s">
        <v>346</v>
      </c>
      <c r="H175" s="78" t="str">
        <f>+VLOOKUP(G175,desplegables!$AH$21:$AK$33,2,0)</f>
        <v>FORTALECIMIENTO DE LAS CAPACIDADES Y CONDICIONES DE BIENESTAR QUE DIGNIFIQUEN LA LABOR DOCENTE EN EDUCACIÓN INICIAL, PREESCOLAR, BÁSICA Y MEDIA.   NACIONAL</v>
      </c>
      <c r="I175" s="79">
        <f>+VLOOKUP(G175,desplegables!$AH$21:$AK$33,3,0)</f>
        <v>202300000000419</v>
      </c>
      <c r="J175" s="51" t="str">
        <f>+VLOOKUP(G175,desplegables!$AH$21:$AK$33,4,0)</f>
        <v>C-2201-0700-23</v>
      </c>
      <c r="K175" s="109" t="s">
        <v>347</v>
      </c>
      <c r="L175" s="110" t="str">
        <f>+VLOOKUP(K175,desplegables!$BO$81:$BP$110,2,FALSE)</f>
        <v>20203C</v>
      </c>
      <c r="M175" s="49" t="s">
        <v>348</v>
      </c>
      <c r="N175" s="51">
        <f>VLOOKUP(M175,desplegables!$BO$20:$BP$51,2,0)</f>
        <v>2201074</v>
      </c>
      <c r="O175" s="49" t="s">
        <v>349</v>
      </c>
      <c r="P175" s="21" t="s">
        <v>90</v>
      </c>
      <c r="Q175" s="51" t="str">
        <f>+VLOOKUP(P175,desplegables!$B$3:$C$5,2,0)</f>
        <v>02</v>
      </c>
      <c r="R175" s="169" t="str">
        <f t="shared" si="15"/>
        <v>C-2201-0700-23-20203C-2201074-02</v>
      </c>
      <c r="S175"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5"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5" s="69" t="s">
        <v>127</v>
      </c>
      <c r="V175" s="21"/>
      <c r="W175" s="21" t="str">
        <f t="shared" si="19"/>
        <v xml:space="preserve">VEPBM-DIR DE CALIDAD - </v>
      </c>
      <c r="X175" s="51" t="str">
        <f t="shared" si="20"/>
        <v>1900</v>
      </c>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6">
        <v>87</v>
      </c>
      <c r="BG175" s="69"/>
      <c r="BH175" s="52" t="s">
        <v>92</v>
      </c>
      <c r="BI175" s="90" t="s">
        <v>356</v>
      </c>
      <c r="BK175" s="49" t="s">
        <v>94</v>
      </c>
      <c r="BL175" s="124">
        <v>45301</v>
      </c>
      <c r="BM175" s="66">
        <v>8</v>
      </c>
      <c r="BN175" s="49" t="s">
        <v>95</v>
      </c>
      <c r="BO175" s="49" t="s">
        <v>96</v>
      </c>
      <c r="BP175" s="49" t="s">
        <v>92</v>
      </c>
      <c r="BQ175" s="49" t="s">
        <v>98</v>
      </c>
      <c r="BR175" s="212">
        <v>41160000</v>
      </c>
      <c r="BS175" s="213">
        <v>41160000</v>
      </c>
      <c r="BV175" s="21" t="str">
        <f t="shared" si="16"/>
        <v>Poder_Pedagógico_2201074</v>
      </c>
      <c r="BW175" s="21" t="str">
        <f>+VLOOKUP(C175,Listas_desplega!$AI$21:$AJ$46,2,0)</f>
        <v>DC_PBM</v>
      </c>
      <c r="BX175" s="47" t="str">
        <f>+VLOOKUP(E175,Listas_desplega!$J$2:$K$11,2,FALSE)</f>
        <v>Eje_E_4</v>
      </c>
      <c r="BY175" s="21" t="str">
        <f>+VLOOKUP(J175,desplegables!$AK$21:$AL$33,2,FALSE)</f>
        <v>C_2201_0700_23</v>
      </c>
      <c r="BZ175" s="21" t="str">
        <f>+VLOOKUP(D175,Listas_desplega!$AS$18:$AU$60,2,0)</f>
        <v xml:space="preserve">VEPBM-DIR DE CALIDAD - </v>
      </c>
      <c r="CA175" s="67" t="str">
        <f>+VLOOKUP(W175,Listas_desplega!$AT$18:$AV$60,3,0)</f>
        <v>1900</v>
      </c>
      <c r="CB175" s="21" t="str">
        <f>+VLOOKUP(F175,Listas_desplega!$J$15:$L$60,2,0)</f>
        <v>FORMACION DOCENTE</v>
      </c>
      <c r="CC175" s="21" t="str">
        <f>+VLOOKUP(F175,Listas_desplega!$J$15:$L$60,2,0)&amp;V175</f>
        <v>FORMACION DOCENTE</v>
      </c>
      <c r="CD175" s="21" t="str">
        <f>+VLOOKUP(CC175,Listas_desplega!$K$15:$L$60,2,0)</f>
        <v>12</v>
      </c>
      <c r="CE175" s="65" t="str">
        <f>+VLOOKUP(D175,Listas_desplega!$AS$18:$AU$60,2,0)&amp;V175</f>
        <v xml:space="preserve">VEPBM-DIR DE CALIDAD - </v>
      </c>
      <c r="CF175" s="21">
        <f>+VLOOKUP(D175,Listas_desplega!$AS$18:$AU$60,3,0)</f>
        <v>19</v>
      </c>
    </row>
    <row r="176" spans="2:84" ht="18.75" customHeight="1" x14ac:dyDescent="0.25">
      <c r="B176" s="49" t="s">
        <v>81</v>
      </c>
      <c r="C176" s="162" t="s">
        <v>235</v>
      </c>
      <c r="D176" s="49" t="s">
        <v>235</v>
      </c>
      <c r="E176" s="49" t="s">
        <v>344</v>
      </c>
      <c r="F176" s="82" t="s">
        <v>345</v>
      </c>
      <c r="G176" s="21" t="s">
        <v>346</v>
      </c>
      <c r="H176" s="78" t="str">
        <f>+VLOOKUP(G176,desplegables!$AH$21:$AK$33,2,0)</f>
        <v>FORTALECIMIENTO DE LAS CAPACIDADES Y CONDICIONES DE BIENESTAR QUE DIGNIFIQUEN LA LABOR DOCENTE EN EDUCACIÓN INICIAL, PREESCOLAR, BÁSICA Y MEDIA.   NACIONAL</v>
      </c>
      <c r="I176" s="79">
        <f>+VLOOKUP(G176,desplegables!$AH$21:$AK$33,3,0)</f>
        <v>202300000000419</v>
      </c>
      <c r="J176" s="51" t="str">
        <f>+VLOOKUP(G176,desplegables!$AH$21:$AK$33,4,0)</f>
        <v>C-2201-0700-23</v>
      </c>
      <c r="K176" s="109" t="s">
        <v>347</v>
      </c>
      <c r="L176" s="110" t="str">
        <f>+VLOOKUP(K176,desplegables!$BO$81:$BP$110,2,FALSE)</f>
        <v>20203C</v>
      </c>
      <c r="M176" s="49" t="s">
        <v>348</v>
      </c>
      <c r="N176" s="51">
        <f>VLOOKUP(M176,desplegables!$BO$20:$BP$51,2,0)</f>
        <v>2201074</v>
      </c>
      <c r="O176" s="49" t="s">
        <v>349</v>
      </c>
      <c r="P176" s="21" t="s">
        <v>90</v>
      </c>
      <c r="Q176" s="51" t="str">
        <f>+VLOOKUP(P176,desplegables!$B$3:$C$5,2,0)</f>
        <v>02</v>
      </c>
      <c r="R176" s="169" t="str">
        <f t="shared" si="15"/>
        <v>C-2201-0700-23-20203C-2201074-02</v>
      </c>
      <c r="S176"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6"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6" s="69" t="s">
        <v>127</v>
      </c>
      <c r="V176" s="21"/>
      <c r="W176" s="21" t="str">
        <f t="shared" si="19"/>
        <v xml:space="preserve">VEPBM-DIR DE CALIDAD - </v>
      </c>
      <c r="X176" s="51" t="str">
        <f t="shared" si="20"/>
        <v>1900</v>
      </c>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6">
        <v>88</v>
      </c>
      <c r="BG176" s="69"/>
      <c r="BH176" s="52" t="s">
        <v>92</v>
      </c>
      <c r="BI176" s="90" t="s">
        <v>357</v>
      </c>
      <c r="BK176" s="49" t="s">
        <v>94</v>
      </c>
      <c r="BL176" s="124">
        <v>45301</v>
      </c>
      <c r="BM176" s="66">
        <v>8</v>
      </c>
      <c r="BN176" s="49" t="s">
        <v>95</v>
      </c>
      <c r="BO176" s="49" t="s">
        <v>96</v>
      </c>
      <c r="BP176" s="49" t="s">
        <v>92</v>
      </c>
      <c r="BQ176" s="49" t="s">
        <v>98</v>
      </c>
      <c r="BR176" s="212">
        <v>129360000</v>
      </c>
      <c r="BS176" s="213">
        <v>129360000</v>
      </c>
      <c r="BV176" s="21" t="str">
        <f t="shared" si="16"/>
        <v>Poder_Pedagógico_2201074</v>
      </c>
      <c r="BW176" s="21" t="str">
        <f>+VLOOKUP(C176,Listas_desplega!$AI$21:$AJ$46,2,0)</f>
        <v>DC_PBM</v>
      </c>
      <c r="BX176" s="47" t="str">
        <f>+VLOOKUP(E176,Listas_desplega!$J$2:$K$11,2,FALSE)</f>
        <v>Eje_E_4</v>
      </c>
      <c r="BY176" s="21" t="str">
        <f>+VLOOKUP(J176,desplegables!$AK$21:$AL$33,2,FALSE)</f>
        <v>C_2201_0700_23</v>
      </c>
      <c r="BZ176" s="21" t="str">
        <f>+VLOOKUP(D176,Listas_desplega!$AS$18:$AU$60,2,0)</f>
        <v xml:space="preserve">VEPBM-DIR DE CALIDAD - </v>
      </c>
      <c r="CA176" s="67" t="str">
        <f>+VLOOKUP(W176,Listas_desplega!$AT$18:$AV$60,3,0)</f>
        <v>1900</v>
      </c>
      <c r="CB176" s="21" t="str">
        <f>+VLOOKUP(F176,Listas_desplega!$J$15:$L$60,2,0)</f>
        <v>FORMACION DOCENTE</v>
      </c>
      <c r="CC176" s="21" t="str">
        <f>+VLOOKUP(F176,Listas_desplega!$J$15:$L$60,2,0)&amp;V176</f>
        <v>FORMACION DOCENTE</v>
      </c>
      <c r="CD176" s="21" t="str">
        <f>+VLOOKUP(CC176,Listas_desplega!$K$15:$L$60,2,0)</f>
        <v>12</v>
      </c>
      <c r="CE176" s="65" t="str">
        <f>+VLOOKUP(D176,Listas_desplega!$AS$18:$AU$60,2,0)&amp;V176</f>
        <v xml:space="preserve">VEPBM-DIR DE CALIDAD - </v>
      </c>
      <c r="CF176" s="21">
        <f>+VLOOKUP(D176,Listas_desplega!$AS$18:$AU$60,3,0)</f>
        <v>19</v>
      </c>
    </row>
    <row r="177" spans="1:84" ht="18.75" customHeight="1" x14ac:dyDescent="0.25">
      <c r="B177" s="49" t="s">
        <v>81</v>
      </c>
      <c r="C177" s="162" t="s">
        <v>235</v>
      </c>
      <c r="D177" s="49" t="s">
        <v>235</v>
      </c>
      <c r="E177" s="49" t="s">
        <v>344</v>
      </c>
      <c r="F177" s="82" t="s">
        <v>345</v>
      </c>
      <c r="G177" s="21" t="s">
        <v>346</v>
      </c>
      <c r="H177" s="78" t="str">
        <f>+VLOOKUP(G177,desplegables!$AH$21:$AK$33,2,0)</f>
        <v>FORTALECIMIENTO DE LAS CAPACIDADES Y CONDICIONES DE BIENESTAR QUE DIGNIFIQUEN LA LABOR DOCENTE EN EDUCACIÓN INICIAL, PREESCOLAR, BÁSICA Y MEDIA.   NACIONAL</v>
      </c>
      <c r="I177" s="79">
        <f>+VLOOKUP(G177,desplegables!$AH$21:$AK$33,3,0)</f>
        <v>202300000000419</v>
      </c>
      <c r="J177" s="51" t="str">
        <f>+VLOOKUP(G177,desplegables!$AH$21:$AK$33,4,0)</f>
        <v>C-2201-0700-23</v>
      </c>
      <c r="K177" s="109" t="s">
        <v>347</v>
      </c>
      <c r="L177" s="110" t="str">
        <f>+VLOOKUP(K177,desplegables!$BO$81:$BP$110,2,FALSE)</f>
        <v>20203C</v>
      </c>
      <c r="M177" s="49" t="s">
        <v>348</v>
      </c>
      <c r="N177" s="51">
        <f>VLOOKUP(M177,desplegables!$BO$20:$BP$51,2,0)</f>
        <v>2201074</v>
      </c>
      <c r="O177" s="49" t="s">
        <v>349</v>
      </c>
      <c r="P177" s="21" t="s">
        <v>90</v>
      </c>
      <c r="Q177" s="51" t="str">
        <f>+VLOOKUP(P177,desplegables!$B$3:$C$5,2,0)</f>
        <v>02</v>
      </c>
      <c r="R177" s="169" t="str">
        <f t="shared" si="15"/>
        <v>C-2201-0700-23-20203C-2201074-02</v>
      </c>
      <c r="S177"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7"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7" s="69" t="s">
        <v>127</v>
      </c>
      <c r="V177" s="21"/>
      <c r="W177" s="21" t="str">
        <f t="shared" si="19"/>
        <v xml:space="preserve">VEPBM-DIR DE CALIDAD - </v>
      </c>
      <c r="X177" s="51" t="str">
        <f t="shared" si="20"/>
        <v>1900</v>
      </c>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6">
        <v>89</v>
      </c>
      <c r="BG177" s="69"/>
      <c r="BH177" s="52" t="s">
        <v>92</v>
      </c>
      <c r="BI177" s="90" t="s">
        <v>358</v>
      </c>
      <c r="BK177" s="49" t="s">
        <v>94</v>
      </c>
      <c r="BL177" s="124">
        <v>45301</v>
      </c>
      <c r="BM177" s="66">
        <v>8</v>
      </c>
      <c r="BN177" s="49" t="s">
        <v>95</v>
      </c>
      <c r="BO177" s="49" t="s">
        <v>96</v>
      </c>
      <c r="BP177" s="49" t="s">
        <v>92</v>
      </c>
      <c r="BQ177" s="49" t="s">
        <v>98</v>
      </c>
      <c r="BR177" s="212">
        <v>95516400</v>
      </c>
      <c r="BS177" s="213">
        <v>95516400</v>
      </c>
      <c r="BV177" s="21" t="str">
        <f t="shared" si="16"/>
        <v>Poder_Pedagógico_2201074</v>
      </c>
      <c r="BW177" s="21" t="str">
        <f>+VLOOKUP(C177,Listas_desplega!$AI$21:$AJ$46,2,0)</f>
        <v>DC_PBM</v>
      </c>
      <c r="BX177" s="47" t="str">
        <f>+VLOOKUP(E177,Listas_desplega!$J$2:$K$11,2,FALSE)</f>
        <v>Eje_E_4</v>
      </c>
      <c r="BY177" s="21" t="str">
        <f>+VLOOKUP(J177,desplegables!$AK$21:$AL$33,2,FALSE)</f>
        <v>C_2201_0700_23</v>
      </c>
      <c r="BZ177" s="21" t="str">
        <f>+VLOOKUP(D177,Listas_desplega!$AS$18:$AU$60,2,0)</f>
        <v xml:space="preserve">VEPBM-DIR DE CALIDAD - </v>
      </c>
      <c r="CA177" s="67" t="str">
        <f>+VLOOKUP(W177,Listas_desplega!$AT$18:$AV$60,3,0)</f>
        <v>1900</v>
      </c>
      <c r="CB177" s="21" t="str">
        <f>+VLOOKUP(F177,Listas_desplega!$J$15:$L$60,2,0)</f>
        <v>FORMACION DOCENTE</v>
      </c>
      <c r="CC177" s="21" t="str">
        <f>+VLOOKUP(F177,Listas_desplega!$J$15:$L$60,2,0)&amp;V177</f>
        <v>FORMACION DOCENTE</v>
      </c>
      <c r="CD177" s="21" t="str">
        <f>+VLOOKUP(CC177,Listas_desplega!$K$15:$L$60,2,0)</f>
        <v>12</v>
      </c>
      <c r="CE177" s="65" t="str">
        <f>+VLOOKUP(D177,Listas_desplega!$AS$18:$AU$60,2,0)&amp;V177</f>
        <v xml:space="preserve">VEPBM-DIR DE CALIDAD - </v>
      </c>
      <c r="CF177" s="21">
        <f>+VLOOKUP(D177,Listas_desplega!$AS$18:$AU$60,3,0)</f>
        <v>19</v>
      </c>
    </row>
    <row r="178" spans="1:84" ht="18.75" customHeight="1" x14ac:dyDescent="0.25">
      <c r="B178" s="49" t="s">
        <v>81</v>
      </c>
      <c r="C178" s="162" t="s">
        <v>235</v>
      </c>
      <c r="D178" s="49" t="s">
        <v>235</v>
      </c>
      <c r="E178" s="49" t="s">
        <v>344</v>
      </c>
      <c r="F178" s="82" t="s">
        <v>345</v>
      </c>
      <c r="G178" s="21" t="s">
        <v>346</v>
      </c>
      <c r="H178" s="78" t="str">
        <f>+VLOOKUP(G178,desplegables!$AH$21:$AK$33,2,0)</f>
        <v>FORTALECIMIENTO DE LAS CAPACIDADES Y CONDICIONES DE BIENESTAR QUE DIGNIFIQUEN LA LABOR DOCENTE EN EDUCACIÓN INICIAL, PREESCOLAR, BÁSICA Y MEDIA.   NACIONAL</v>
      </c>
      <c r="I178" s="79">
        <f>+VLOOKUP(G178,desplegables!$AH$21:$AK$33,3,0)</f>
        <v>202300000000419</v>
      </c>
      <c r="J178" s="51" t="str">
        <f>+VLOOKUP(G178,desplegables!$AH$21:$AK$33,4,0)</f>
        <v>C-2201-0700-23</v>
      </c>
      <c r="K178" s="109" t="s">
        <v>347</v>
      </c>
      <c r="L178" s="110" t="str">
        <f>+VLOOKUP(K178,desplegables!$BO$81:$BP$110,2,FALSE)</f>
        <v>20203C</v>
      </c>
      <c r="M178" s="49" t="s">
        <v>348</v>
      </c>
      <c r="N178" s="51">
        <f>VLOOKUP(M178,desplegables!$BO$20:$BP$51,2,0)</f>
        <v>2201074</v>
      </c>
      <c r="O178" s="49" t="s">
        <v>349</v>
      </c>
      <c r="P178" s="21" t="s">
        <v>90</v>
      </c>
      <c r="Q178" s="51" t="str">
        <f>+VLOOKUP(P178,desplegables!$B$3:$C$5,2,0)</f>
        <v>02</v>
      </c>
      <c r="R178" s="169" t="str">
        <f t="shared" si="15"/>
        <v>C-2201-0700-23-20203C-2201074-02</v>
      </c>
      <c r="S178"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8"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8" s="69" t="s">
        <v>127</v>
      </c>
      <c r="V178" s="21"/>
      <c r="W178" s="21" t="str">
        <f t="shared" si="19"/>
        <v xml:space="preserve">VEPBM-DIR DE CALIDAD - </v>
      </c>
      <c r="X178" s="51" t="str">
        <f t="shared" si="20"/>
        <v>1900</v>
      </c>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6">
        <v>90</v>
      </c>
      <c r="BG178" s="69"/>
      <c r="BH178" s="52" t="s">
        <v>92</v>
      </c>
      <c r="BI178" s="90" t="s">
        <v>359</v>
      </c>
      <c r="BK178" s="49" t="s">
        <v>94</v>
      </c>
      <c r="BL178" s="124">
        <v>45301</v>
      </c>
      <c r="BM178" s="66">
        <v>8</v>
      </c>
      <c r="BN178" s="49" t="s">
        <v>95</v>
      </c>
      <c r="BO178" s="49" t="s">
        <v>96</v>
      </c>
      <c r="BP178" s="49" t="s">
        <v>92</v>
      </c>
      <c r="BQ178" s="49" t="s">
        <v>98</v>
      </c>
      <c r="BR178" s="212">
        <v>68880000</v>
      </c>
      <c r="BS178" s="213">
        <v>68880000</v>
      </c>
      <c r="BV178" s="21" t="str">
        <f t="shared" si="16"/>
        <v>Poder_Pedagógico_2201074</v>
      </c>
      <c r="BW178" s="21" t="str">
        <f>+VLOOKUP(C178,Listas_desplega!$AI$21:$AJ$46,2,0)</f>
        <v>DC_PBM</v>
      </c>
      <c r="BX178" s="47" t="str">
        <f>+VLOOKUP(E178,Listas_desplega!$J$2:$K$11,2,FALSE)</f>
        <v>Eje_E_4</v>
      </c>
      <c r="BY178" s="21" t="str">
        <f>+VLOOKUP(J178,desplegables!$AK$21:$AL$33,2,FALSE)</f>
        <v>C_2201_0700_23</v>
      </c>
      <c r="BZ178" s="21" t="str">
        <f>+VLOOKUP(D178,Listas_desplega!$AS$18:$AU$60,2,0)</f>
        <v xml:space="preserve">VEPBM-DIR DE CALIDAD - </v>
      </c>
      <c r="CA178" s="67" t="str">
        <f>+VLOOKUP(W178,Listas_desplega!$AT$18:$AV$60,3,0)</f>
        <v>1900</v>
      </c>
      <c r="CB178" s="21" t="str">
        <f>+VLOOKUP(F178,Listas_desplega!$J$15:$L$60,2,0)</f>
        <v>FORMACION DOCENTE</v>
      </c>
      <c r="CC178" s="21" t="str">
        <f>+VLOOKUP(F178,Listas_desplega!$J$15:$L$60,2,0)&amp;V178</f>
        <v>FORMACION DOCENTE</v>
      </c>
      <c r="CD178" s="21" t="str">
        <f>+VLOOKUP(CC178,Listas_desplega!$K$15:$L$60,2,0)</f>
        <v>12</v>
      </c>
      <c r="CE178" s="65" t="str">
        <f>+VLOOKUP(D178,Listas_desplega!$AS$18:$AU$60,2,0)&amp;V178</f>
        <v xml:space="preserve">VEPBM-DIR DE CALIDAD - </v>
      </c>
      <c r="CF178" s="21">
        <f>+VLOOKUP(D178,Listas_desplega!$AS$18:$AU$60,3,0)</f>
        <v>19</v>
      </c>
    </row>
    <row r="179" spans="1:84" ht="18.75" customHeight="1" x14ac:dyDescent="0.25">
      <c r="B179" s="49" t="s">
        <v>81</v>
      </c>
      <c r="C179" s="162" t="s">
        <v>235</v>
      </c>
      <c r="D179" s="49" t="s">
        <v>235</v>
      </c>
      <c r="E179" s="49" t="s">
        <v>344</v>
      </c>
      <c r="F179" s="82" t="s">
        <v>345</v>
      </c>
      <c r="G179" s="21" t="s">
        <v>346</v>
      </c>
      <c r="H179" s="78" t="str">
        <f>+VLOOKUP(G179,desplegables!$AH$21:$AK$33,2,0)</f>
        <v>FORTALECIMIENTO DE LAS CAPACIDADES Y CONDICIONES DE BIENESTAR QUE DIGNIFIQUEN LA LABOR DOCENTE EN EDUCACIÓN INICIAL, PREESCOLAR, BÁSICA Y MEDIA.   NACIONAL</v>
      </c>
      <c r="I179" s="79">
        <f>+VLOOKUP(G179,desplegables!$AH$21:$AK$33,3,0)</f>
        <v>202300000000419</v>
      </c>
      <c r="J179" s="51" t="str">
        <f>+VLOOKUP(G179,desplegables!$AH$21:$AK$33,4,0)</f>
        <v>C-2201-0700-23</v>
      </c>
      <c r="K179" s="109" t="s">
        <v>347</v>
      </c>
      <c r="L179" s="110" t="str">
        <f>+VLOOKUP(K179,desplegables!$BO$81:$BP$110,2,FALSE)</f>
        <v>20203C</v>
      </c>
      <c r="M179" s="49" t="s">
        <v>348</v>
      </c>
      <c r="N179" s="51">
        <f>VLOOKUP(M179,desplegables!$BO$20:$BP$51,2,0)</f>
        <v>2201074</v>
      </c>
      <c r="O179" s="49" t="s">
        <v>349</v>
      </c>
      <c r="P179" s="21" t="s">
        <v>90</v>
      </c>
      <c r="Q179" s="51" t="str">
        <f>+VLOOKUP(P179,desplegables!$B$3:$C$5,2,0)</f>
        <v>02</v>
      </c>
      <c r="R179" s="169" t="str">
        <f t="shared" si="15"/>
        <v>C-2201-0700-23-20203C-2201074-02</v>
      </c>
      <c r="S179"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79"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79" s="69" t="s">
        <v>127</v>
      </c>
      <c r="V179" s="21"/>
      <c r="W179" s="21" t="str">
        <f t="shared" si="19"/>
        <v xml:space="preserve">VEPBM-DIR DE CALIDAD - </v>
      </c>
      <c r="X179" s="51" t="str">
        <f t="shared" si="20"/>
        <v>1900</v>
      </c>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6">
        <v>91</v>
      </c>
      <c r="BG179" s="69"/>
      <c r="BH179" s="52" t="s">
        <v>92</v>
      </c>
      <c r="BI179" s="90" t="s">
        <v>360</v>
      </c>
      <c r="BK179" s="49" t="s">
        <v>94</v>
      </c>
      <c r="BL179" s="124">
        <v>45301</v>
      </c>
      <c r="BM179" s="66">
        <v>8</v>
      </c>
      <c r="BN179" s="49" t="s">
        <v>95</v>
      </c>
      <c r="BO179" s="49" t="s">
        <v>96</v>
      </c>
      <c r="BP179" s="49" t="s">
        <v>92</v>
      </c>
      <c r="BQ179" s="49" t="s">
        <v>98</v>
      </c>
      <c r="BR179" s="212">
        <v>87785824</v>
      </c>
      <c r="BS179" s="213">
        <v>87785824</v>
      </c>
      <c r="BV179" s="21" t="str">
        <f t="shared" si="16"/>
        <v>Poder_Pedagógico_2201074</v>
      </c>
      <c r="BW179" s="21" t="str">
        <f>+VLOOKUP(C179,Listas_desplega!$AI$21:$AJ$46,2,0)</f>
        <v>DC_PBM</v>
      </c>
      <c r="BX179" s="47" t="str">
        <f>+VLOOKUP(E179,Listas_desplega!$J$2:$K$11,2,FALSE)</f>
        <v>Eje_E_4</v>
      </c>
      <c r="BY179" s="21" t="str">
        <f>+VLOOKUP(J179,desplegables!$AK$21:$AL$33,2,FALSE)</f>
        <v>C_2201_0700_23</v>
      </c>
      <c r="BZ179" s="21" t="str">
        <f>+VLOOKUP(D179,Listas_desplega!$AS$18:$AU$60,2,0)</f>
        <v xml:space="preserve">VEPBM-DIR DE CALIDAD - </v>
      </c>
      <c r="CA179" s="67" t="str">
        <f>+VLOOKUP(W179,Listas_desplega!$AT$18:$AV$60,3,0)</f>
        <v>1900</v>
      </c>
      <c r="CB179" s="21" t="str">
        <f>+VLOOKUP(F179,Listas_desplega!$J$15:$L$60,2,0)</f>
        <v>FORMACION DOCENTE</v>
      </c>
      <c r="CC179" s="21" t="str">
        <f>+VLOOKUP(F179,Listas_desplega!$J$15:$L$60,2,0)&amp;V179</f>
        <v>FORMACION DOCENTE</v>
      </c>
      <c r="CD179" s="21" t="str">
        <f>+VLOOKUP(CC179,Listas_desplega!$K$15:$L$60,2,0)</f>
        <v>12</v>
      </c>
      <c r="CE179" s="65" t="str">
        <f>+VLOOKUP(D179,Listas_desplega!$AS$18:$AU$60,2,0)&amp;V179</f>
        <v xml:space="preserve">VEPBM-DIR DE CALIDAD - </v>
      </c>
      <c r="CF179" s="21">
        <f>+VLOOKUP(D179,Listas_desplega!$AS$18:$AU$60,3,0)</f>
        <v>19</v>
      </c>
    </row>
    <row r="180" spans="1:84" ht="18.75" customHeight="1" x14ac:dyDescent="0.25">
      <c r="B180" s="49" t="s">
        <v>81</v>
      </c>
      <c r="C180" s="162" t="s">
        <v>235</v>
      </c>
      <c r="D180" s="49" t="s">
        <v>235</v>
      </c>
      <c r="E180" s="49" t="s">
        <v>344</v>
      </c>
      <c r="F180" s="82" t="s">
        <v>345</v>
      </c>
      <c r="G180" s="21" t="s">
        <v>346</v>
      </c>
      <c r="H180" s="78" t="str">
        <f>+VLOOKUP(G180,desplegables!$AH$21:$AK$33,2,0)</f>
        <v>FORTALECIMIENTO DE LAS CAPACIDADES Y CONDICIONES DE BIENESTAR QUE DIGNIFIQUEN LA LABOR DOCENTE EN EDUCACIÓN INICIAL, PREESCOLAR, BÁSICA Y MEDIA.   NACIONAL</v>
      </c>
      <c r="I180" s="79">
        <f>+VLOOKUP(G180,desplegables!$AH$21:$AK$33,3,0)</f>
        <v>202300000000419</v>
      </c>
      <c r="J180" s="51" t="str">
        <f>+VLOOKUP(G180,desplegables!$AH$21:$AK$33,4,0)</f>
        <v>C-2201-0700-23</v>
      </c>
      <c r="K180" s="109" t="s">
        <v>347</v>
      </c>
      <c r="L180" s="110" t="str">
        <f>+VLOOKUP(K180,desplegables!$BO$81:$BP$110,2,FALSE)</f>
        <v>20203C</v>
      </c>
      <c r="M180" s="49" t="s">
        <v>348</v>
      </c>
      <c r="N180" s="51">
        <f>VLOOKUP(M180,desplegables!$BO$20:$BP$51,2,0)</f>
        <v>2201074</v>
      </c>
      <c r="O180" s="49" t="s">
        <v>349</v>
      </c>
      <c r="P180" s="21" t="s">
        <v>90</v>
      </c>
      <c r="Q180" s="51" t="str">
        <f>+VLOOKUP(P180,desplegables!$B$3:$C$5,2,0)</f>
        <v>02</v>
      </c>
      <c r="R180" s="169" t="str">
        <f t="shared" si="15"/>
        <v>C-2201-0700-23-20203C-2201074-02</v>
      </c>
      <c r="S180"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80"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80" s="69" t="s">
        <v>127</v>
      </c>
      <c r="V180" s="21"/>
      <c r="W180" s="21" t="str">
        <f t="shared" si="19"/>
        <v xml:space="preserve">VEPBM-DIR DE CALIDAD - </v>
      </c>
      <c r="X180" s="51" t="str">
        <f t="shared" si="20"/>
        <v>1900</v>
      </c>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6">
        <v>92</v>
      </c>
      <c r="BG180" s="69"/>
      <c r="BH180" s="52" t="s">
        <v>92</v>
      </c>
      <c r="BI180" s="90" t="s">
        <v>361</v>
      </c>
      <c r="BK180" s="49" t="s">
        <v>94</v>
      </c>
      <c r="BL180" s="124">
        <v>45301</v>
      </c>
      <c r="BM180" s="66">
        <v>8</v>
      </c>
      <c r="BN180" s="49" t="s">
        <v>95</v>
      </c>
      <c r="BO180" s="49" t="s">
        <v>96</v>
      </c>
      <c r="BP180" s="49" t="s">
        <v>92</v>
      </c>
      <c r="BQ180" s="49" t="s">
        <v>98</v>
      </c>
      <c r="BR180" s="212">
        <v>87785821.200000003</v>
      </c>
      <c r="BS180" s="213">
        <v>87785821</v>
      </c>
      <c r="BV180" s="21" t="str">
        <f t="shared" si="16"/>
        <v>Poder_Pedagógico_2201074</v>
      </c>
      <c r="BW180" s="21" t="str">
        <f>+VLOOKUP(C180,Listas_desplega!$AI$21:$AJ$46,2,0)</f>
        <v>DC_PBM</v>
      </c>
      <c r="BX180" s="47" t="str">
        <f>+VLOOKUP(E180,Listas_desplega!$J$2:$K$11,2,FALSE)</f>
        <v>Eje_E_4</v>
      </c>
      <c r="BY180" s="21" t="str">
        <f>+VLOOKUP(J180,desplegables!$AK$21:$AL$33,2,FALSE)</f>
        <v>C_2201_0700_23</v>
      </c>
      <c r="BZ180" s="21" t="str">
        <f>+VLOOKUP(D180,Listas_desplega!$AS$18:$AU$60,2,0)</f>
        <v xml:space="preserve">VEPBM-DIR DE CALIDAD - </v>
      </c>
      <c r="CA180" s="67" t="str">
        <f>+VLOOKUP(W180,Listas_desplega!$AT$18:$AV$60,3,0)</f>
        <v>1900</v>
      </c>
      <c r="CB180" s="21" t="str">
        <f>+VLOOKUP(F180,Listas_desplega!$J$15:$L$60,2,0)</f>
        <v>FORMACION DOCENTE</v>
      </c>
      <c r="CC180" s="21" t="str">
        <f>+VLOOKUP(F180,Listas_desplega!$J$15:$L$60,2,0)&amp;V180</f>
        <v>FORMACION DOCENTE</v>
      </c>
      <c r="CD180" s="21" t="str">
        <f>+VLOOKUP(CC180,Listas_desplega!$K$15:$L$60,2,0)</f>
        <v>12</v>
      </c>
      <c r="CE180" s="65" t="str">
        <f>+VLOOKUP(D180,Listas_desplega!$AS$18:$AU$60,2,0)&amp;V180</f>
        <v xml:space="preserve">VEPBM-DIR DE CALIDAD - </v>
      </c>
      <c r="CF180" s="21">
        <f>+VLOOKUP(D180,Listas_desplega!$AS$18:$AU$60,3,0)</f>
        <v>19</v>
      </c>
    </row>
    <row r="181" spans="1:84" ht="18.75" customHeight="1" x14ac:dyDescent="0.25">
      <c r="B181" s="49" t="s">
        <v>81</v>
      </c>
      <c r="C181" s="162" t="s">
        <v>235</v>
      </c>
      <c r="D181" s="49" t="s">
        <v>235</v>
      </c>
      <c r="E181" s="49" t="s">
        <v>344</v>
      </c>
      <c r="F181" s="82" t="s">
        <v>345</v>
      </c>
      <c r="G181" s="21" t="s">
        <v>346</v>
      </c>
      <c r="H181" s="78" t="str">
        <f>+VLOOKUP(G181,desplegables!$AH$21:$AK$33,2,0)</f>
        <v>FORTALECIMIENTO DE LAS CAPACIDADES Y CONDICIONES DE BIENESTAR QUE DIGNIFIQUEN LA LABOR DOCENTE EN EDUCACIÓN INICIAL, PREESCOLAR, BÁSICA Y MEDIA.   NACIONAL</v>
      </c>
      <c r="I181" s="79">
        <f>+VLOOKUP(G181,desplegables!$AH$21:$AK$33,3,0)</f>
        <v>202300000000419</v>
      </c>
      <c r="J181" s="51" t="str">
        <f>+VLOOKUP(G181,desplegables!$AH$21:$AK$33,4,0)</f>
        <v>C-2201-0700-23</v>
      </c>
      <c r="K181" s="109" t="s">
        <v>347</v>
      </c>
      <c r="L181" s="110" t="str">
        <f>+VLOOKUP(K181,desplegables!$BO$81:$BP$110,2,FALSE)</f>
        <v>20203C</v>
      </c>
      <c r="M181" s="49" t="s">
        <v>348</v>
      </c>
      <c r="N181" s="51">
        <f>VLOOKUP(M181,desplegables!$BO$20:$BP$51,2,0)</f>
        <v>2201074</v>
      </c>
      <c r="O181" s="49" t="s">
        <v>349</v>
      </c>
      <c r="P181" s="21" t="s">
        <v>90</v>
      </c>
      <c r="Q181" s="51" t="str">
        <f>+VLOOKUP(P181,desplegables!$B$3:$C$5,2,0)</f>
        <v>02</v>
      </c>
      <c r="R181" s="169" t="str">
        <f t="shared" si="15"/>
        <v>C-2201-0700-23-20203C-2201074-02</v>
      </c>
      <c r="S181"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81"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81" s="69" t="s">
        <v>127</v>
      </c>
      <c r="V181" s="21"/>
      <c r="W181" s="21" t="str">
        <f t="shared" si="19"/>
        <v xml:space="preserve">VEPBM-DIR DE CALIDAD - </v>
      </c>
      <c r="X181" s="51" t="str">
        <f t="shared" si="20"/>
        <v>1900</v>
      </c>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6">
        <v>93</v>
      </c>
      <c r="BG181" s="69"/>
      <c r="BH181" s="52" t="s">
        <v>92</v>
      </c>
      <c r="BK181" s="49" t="s">
        <v>94</v>
      </c>
      <c r="BL181" s="124">
        <v>45301</v>
      </c>
      <c r="BM181" s="66">
        <v>8</v>
      </c>
      <c r="BN181" s="49" t="s">
        <v>95</v>
      </c>
      <c r="BO181" s="49" t="s">
        <v>96</v>
      </c>
      <c r="BP181" s="49" t="s">
        <v>92</v>
      </c>
      <c r="BQ181" s="49" t="s">
        <v>98</v>
      </c>
      <c r="BR181" s="212">
        <v>0</v>
      </c>
      <c r="BS181" s="213">
        <v>0</v>
      </c>
      <c r="BV181" s="21" t="str">
        <f t="shared" si="16"/>
        <v>Poder_Pedagógico_2201074</v>
      </c>
      <c r="BW181" s="21" t="str">
        <f>+VLOOKUP(C181,Listas_desplega!$AI$21:$AJ$46,2,0)</f>
        <v>DC_PBM</v>
      </c>
      <c r="BX181" s="47" t="str">
        <f>+VLOOKUP(E181,Listas_desplega!$J$2:$K$11,2,FALSE)</f>
        <v>Eje_E_4</v>
      </c>
      <c r="BY181" s="21" t="str">
        <f>+VLOOKUP(J181,desplegables!$AK$21:$AL$33,2,FALSE)</f>
        <v>C_2201_0700_23</v>
      </c>
      <c r="BZ181" s="21" t="str">
        <f>+VLOOKUP(D181,Listas_desplega!$AS$18:$AU$60,2,0)</f>
        <v xml:space="preserve">VEPBM-DIR DE CALIDAD - </v>
      </c>
      <c r="CA181" s="67" t="str">
        <f>+VLOOKUP(W181,Listas_desplega!$AT$18:$AV$60,3,0)</f>
        <v>1900</v>
      </c>
      <c r="CB181" s="21" t="str">
        <f>+VLOOKUP(F181,Listas_desplega!$J$15:$L$60,2,0)</f>
        <v>FORMACION DOCENTE</v>
      </c>
      <c r="CC181" s="21" t="str">
        <f>+VLOOKUP(F181,Listas_desplega!$J$15:$L$60,2,0)&amp;V181</f>
        <v>FORMACION DOCENTE</v>
      </c>
      <c r="CD181" s="21" t="str">
        <f>+VLOOKUP(CC181,Listas_desplega!$K$15:$L$60,2,0)</f>
        <v>12</v>
      </c>
      <c r="CE181" s="65" t="str">
        <f>+VLOOKUP(D181,Listas_desplega!$AS$18:$AU$60,2,0)&amp;V181</f>
        <v xml:space="preserve">VEPBM-DIR DE CALIDAD - </v>
      </c>
      <c r="CF181" s="21">
        <f>+VLOOKUP(D181,Listas_desplega!$AS$18:$AU$60,3,0)</f>
        <v>19</v>
      </c>
    </row>
    <row r="182" spans="1:84" ht="18.75" customHeight="1" x14ac:dyDescent="0.25">
      <c r="B182" s="49" t="s">
        <v>81</v>
      </c>
      <c r="C182" s="162" t="s">
        <v>235</v>
      </c>
      <c r="D182" s="49" t="s">
        <v>235</v>
      </c>
      <c r="E182" s="49" t="s">
        <v>344</v>
      </c>
      <c r="F182" s="82" t="s">
        <v>345</v>
      </c>
      <c r="G182" s="21" t="s">
        <v>346</v>
      </c>
      <c r="H182" s="78" t="str">
        <f>+VLOOKUP(G182,desplegables!$AH$21:$AK$33,2,0)</f>
        <v>FORTALECIMIENTO DE LAS CAPACIDADES Y CONDICIONES DE BIENESTAR QUE DIGNIFIQUEN LA LABOR DOCENTE EN EDUCACIÓN INICIAL, PREESCOLAR, BÁSICA Y MEDIA.   NACIONAL</v>
      </c>
      <c r="I182" s="79">
        <f>+VLOOKUP(G182,desplegables!$AH$21:$AK$33,3,0)</f>
        <v>202300000000419</v>
      </c>
      <c r="J182" s="51" t="str">
        <f>+VLOOKUP(G182,desplegables!$AH$21:$AK$33,4,0)</f>
        <v>C-2201-0700-23</v>
      </c>
      <c r="K182" s="109" t="s">
        <v>347</v>
      </c>
      <c r="L182" s="110" t="str">
        <f>+VLOOKUP(K182,desplegables!$BO$81:$BP$110,2,FALSE)</f>
        <v>20203C</v>
      </c>
      <c r="M182" s="49" t="s">
        <v>348</v>
      </c>
      <c r="N182" s="51">
        <f>VLOOKUP(M182,desplegables!$BO$20:$BP$51,2,0)</f>
        <v>2201074</v>
      </c>
      <c r="O182" s="49" t="s">
        <v>349</v>
      </c>
      <c r="P182" s="21" t="s">
        <v>90</v>
      </c>
      <c r="Q182" s="51" t="str">
        <f>+VLOOKUP(P182,desplegables!$B$3:$C$5,2,0)</f>
        <v>02</v>
      </c>
      <c r="R182" s="169" t="str">
        <f t="shared" si="15"/>
        <v>C-2201-0700-23-20203C-2201074-02</v>
      </c>
      <c r="S182"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82"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82" s="69" t="s">
        <v>127</v>
      </c>
      <c r="V182" s="21"/>
      <c r="W182" s="21" t="str">
        <f t="shared" si="19"/>
        <v xml:space="preserve">VEPBM-DIR DE CALIDAD - </v>
      </c>
      <c r="X182" s="51" t="str">
        <f t="shared" si="20"/>
        <v>1900</v>
      </c>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6">
        <v>94</v>
      </c>
      <c r="BG182" s="69"/>
      <c r="BH182" s="52" t="s">
        <v>92</v>
      </c>
      <c r="BI182" s="90" t="s">
        <v>362</v>
      </c>
      <c r="BK182" s="49" t="s">
        <v>94</v>
      </c>
      <c r="BL182" s="124">
        <v>45301</v>
      </c>
      <c r="BM182" s="66">
        <v>8</v>
      </c>
      <c r="BN182" s="49" t="s">
        <v>95</v>
      </c>
      <c r="BO182" s="49" t="s">
        <v>96</v>
      </c>
      <c r="BP182" s="49" t="s">
        <v>92</v>
      </c>
      <c r="BQ182" s="49" t="s">
        <v>98</v>
      </c>
      <c r="BR182" s="212">
        <v>0</v>
      </c>
      <c r="BS182" s="213">
        <v>0</v>
      </c>
      <c r="BV182" s="21" t="str">
        <f t="shared" si="16"/>
        <v>Poder_Pedagógico_2201074</v>
      </c>
      <c r="BW182" s="21" t="str">
        <f>+VLOOKUP(C182,Listas_desplega!$AI$21:$AJ$46,2,0)</f>
        <v>DC_PBM</v>
      </c>
      <c r="BX182" s="47" t="str">
        <f>+VLOOKUP(E182,Listas_desplega!$J$2:$K$11,2,FALSE)</f>
        <v>Eje_E_4</v>
      </c>
      <c r="BY182" s="21" t="str">
        <f>+VLOOKUP(J182,desplegables!$AK$21:$AL$33,2,FALSE)</f>
        <v>C_2201_0700_23</v>
      </c>
      <c r="BZ182" s="21" t="str">
        <f>+VLOOKUP(D182,Listas_desplega!$AS$18:$AU$60,2,0)</f>
        <v xml:space="preserve">VEPBM-DIR DE CALIDAD - </v>
      </c>
      <c r="CA182" s="67" t="str">
        <f>+VLOOKUP(W182,Listas_desplega!$AT$18:$AV$60,3,0)</f>
        <v>1900</v>
      </c>
      <c r="CB182" s="21" t="str">
        <f>+VLOOKUP(F182,Listas_desplega!$J$15:$L$60,2,0)</f>
        <v>FORMACION DOCENTE</v>
      </c>
      <c r="CC182" s="21" t="str">
        <f>+VLOOKUP(F182,Listas_desplega!$J$15:$L$60,2,0)&amp;V182</f>
        <v>FORMACION DOCENTE</v>
      </c>
      <c r="CD182" s="21" t="str">
        <f>+VLOOKUP(CC182,Listas_desplega!$K$15:$L$60,2,0)</f>
        <v>12</v>
      </c>
      <c r="CE182" s="65" t="str">
        <f>+VLOOKUP(D182,Listas_desplega!$AS$18:$AU$60,2,0)&amp;V182</f>
        <v xml:space="preserve">VEPBM-DIR DE CALIDAD - </v>
      </c>
      <c r="CF182" s="21">
        <f>+VLOOKUP(D182,Listas_desplega!$AS$18:$AU$60,3,0)</f>
        <v>19</v>
      </c>
    </row>
    <row r="183" spans="1:84" ht="18.75" customHeight="1" x14ac:dyDescent="0.25">
      <c r="B183" s="49" t="s">
        <v>81</v>
      </c>
      <c r="C183" s="162" t="s">
        <v>235</v>
      </c>
      <c r="D183" s="49" t="s">
        <v>235</v>
      </c>
      <c r="E183" s="49" t="s">
        <v>344</v>
      </c>
      <c r="F183" s="82" t="s">
        <v>345</v>
      </c>
      <c r="G183" s="21" t="s">
        <v>346</v>
      </c>
      <c r="H183" s="78" t="str">
        <f>+VLOOKUP(G183,desplegables!$AH$21:$AK$33,2,0)</f>
        <v>FORTALECIMIENTO DE LAS CAPACIDADES Y CONDICIONES DE BIENESTAR QUE DIGNIFIQUEN LA LABOR DOCENTE EN EDUCACIÓN INICIAL, PREESCOLAR, BÁSICA Y MEDIA.   NACIONAL</v>
      </c>
      <c r="I183" s="79">
        <f>+VLOOKUP(G183,desplegables!$AH$21:$AK$33,3,0)</f>
        <v>202300000000419</v>
      </c>
      <c r="J183" s="51" t="str">
        <f>+VLOOKUP(G183,desplegables!$AH$21:$AK$33,4,0)</f>
        <v>C-2201-0700-23</v>
      </c>
      <c r="K183" s="109" t="s">
        <v>347</v>
      </c>
      <c r="L183" s="110" t="str">
        <f>+VLOOKUP(K183,desplegables!$BO$81:$BP$110,2,FALSE)</f>
        <v>20203C</v>
      </c>
      <c r="M183" s="49" t="s">
        <v>348</v>
      </c>
      <c r="N183" s="51">
        <f>VLOOKUP(M183,desplegables!$BO$20:$BP$51,2,0)</f>
        <v>2201074</v>
      </c>
      <c r="O183" s="49" t="s">
        <v>349</v>
      </c>
      <c r="P183" s="21" t="s">
        <v>90</v>
      </c>
      <c r="Q183" s="51" t="str">
        <f>+VLOOKUP(P183,desplegables!$B$3:$C$5,2,0)</f>
        <v>02</v>
      </c>
      <c r="R183" s="169" t="str">
        <f t="shared" si="15"/>
        <v>C-2201-0700-23-20203C-2201074-02</v>
      </c>
      <c r="S183"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83"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83" s="69" t="s">
        <v>127</v>
      </c>
      <c r="V183" s="21"/>
      <c r="W183" s="21" t="str">
        <f t="shared" si="19"/>
        <v xml:space="preserve">VEPBM-DIR DE CALIDAD - </v>
      </c>
      <c r="X183" s="51" t="str">
        <f t="shared" si="20"/>
        <v>1900</v>
      </c>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6">
        <v>95</v>
      </c>
      <c r="BG183" s="69"/>
      <c r="BH183" s="52" t="s">
        <v>92</v>
      </c>
      <c r="BI183" s="90" t="s">
        <v>363</v>
      </c>
      <c r="BK183" s="49" t="s">
        <v>304</v>
      </c>
      <c r="BL183" s="124">
        <v>45536</v>
      </c>
      <c r="BM183" s="66">
        <v>4</v>
      </c>
      <c r="BN183" s="49" t="s">
        <v>95</v>
      </c>
      <c r="BO183" s="49" t="s">
        <v>96</v>
      </c>
      <c r="BP183" s="49" t="s">
        <v>92</v>
      </c>
      <c r="BQ183" s="49" t="s">
        <v>98</v>
      </c>
      <c r="BR183" s="212">
        <v>0</v>
      </c>
      <c r="BS183" s="213">
        <v>0</v>
      </c>
      <c r="BV183" s="21" t="str">
        <f t="shared" si="16"/>
        <v>Poder_Pedagógico_2201074</v>
      </c>
      <c r="BW183" s="21" t="str">
        <f>+VLOOKUP(C183,Listas_desplega!$AI$21:$AJ$46,2,0)</f>
        <v>DC_PBM</v>
      </c>
      <c r="BX183" s="47" t="str">
        <f>+VLOOKUP(E183,Listas_desplega!$J$2:$K$11,2,FALSE)</f>
        <v>Eje_E_4</v>
      </c>
      <c r="BY183" s="21" t="str">
        <f>+VLOOKUP(J183,desplegables!$AK$21:$AL$33,2,FALSE)</f>
        <v>C_2201_0700_23</v>
      </c>
      <c r="BZ183" s="21" t="str">
        <f>+VLOOKUP(D183,Listas_desplega!$AS$18:$AU$60,2,0)</f>
        <v xml:space="preserve">VEPBM-DIR DE CALIDAD - </v>
      </c>
      <c r="CA183" s="67" t="str">
        <f>+VLOOKUP(W183,Listas_desplega!$AT$18:$AV$60,3,0)</f>
        <v>1900</v>
      </c>
      <c r="CB183" s="21" t="str">
        <f>+VLOOKUP(F183,Listas_desplega!$J$15:$L$60,2,0)</f>
        <v>FORMACION DOCENTE</v>
      </c>
      <c r="CC183" s="21" t="str">
        <f>+VLOOKUP(F183,Listas_desplega!$J$15:$L$60,2,0)&amp;V183</f>
        <v>FORMACION DOCENTE</v>
      </c>
      <c r="CD183" s="21" t="str">
        <f>+VLOOKUP(CC183,Listas_desplega!$K$15:$L$60,2,0)</f>
        <v>12</v>
      </c>
      <c r="CE183" s="65" t="str">
        <f>+VLOOKUP(D183,Listas_desplega!$AS$18:$AU$60,2,0)&amp;V183</f>
        <v xml:space="preserve">VEPBM-DIR DE CALIDAD - </v>
      </c>
      <c r="CF183" s="21">
        <f>+VLOOKUP(D183,Listas_desplega!$AS$18:$AU$60,3,0)</f>
        <v>19</v>
      </c>
    </row>
    <row r="184" spans="1:84" ht="18.75" customHeight="1" x14ac:dyDescent="0.25">
      <c r="B184" s="49" t="s">
        <v>81</v>
      </c>
      <c r="C184" s="162" t="s">
        <v>235</v>
      </c>
      <c r="D184" s="49" t="s">
        <v>244</v>
      </c>
      <c r="E184" s="49" t="s">
        <v>344</v>
      </c>
      <c r="F184" s="82" t="s">
        <v>345</v>
      </c>
      <c r="G184" s="21" t="s">
        <v>346</v>
      </c>
      <c r="H184" s="78" t="str">
        <f>+VLOOKUP(G184,desplegables!$AH$21:$AK$33,2,0)</f>
        <v>FORTALECIMIENTO DE LAS CAPACIDADES Y CONDICIONES DE BIENESTAR QUE DIGNIFIQUEN LA LABOR DOCENTE EN EDUCACIÓN INICIAL, PREESCOLAR, BÁSICA Y MEDIA.   NACIONAL</v>
      </c>
      <c r="I184" s="79">
        <f>+VLOOKUP(G184,desplegables!$AH$21:$AK$33,3,0)</f>
        <v>202300000000419</v>
      </c>
      <c r="J184" s="51" t="str">
        <f>+VLOOKUP(G184,desplegables!$AH$21:$AK$33,4,0)</f>
        <v>C-2201-0700-23</v>
      </c>
      <c r="K184" s="109" t="s">
        <v>347</v>
      </c>
      <c r="L184" s="110" t="str">
        <f>+VLOOKUP(K184,desplegables!$BO$81:$BP$110,2,FALSE)</f>
        <v>20203C</v>
      </c>
      <c r="M184" s="49" t="s">
        <v>348</v>
      </c>
      <c r="N184" s="51">
        <f>VLOOKUP(M184,desplegables!$BO$20:$BP$51,2,0)</f>
        <v>2201074</v>
      </c>
      <c r="O184" s="134" t="s">
        <v>364</v>
      </c>
      <c r="P184" s="21" t="s">
        <v>90</v>
      </c>
      <c r="Q184" s="51" t="str">
        <f>+VLOOKUP(P184,desplegables!$B$3:$C$5,2,0)</f>
        <v>02</v>
      </c>
      <c r="R184" s="169" t="str">
        <f t="shared" si="15"/>
        <v>C-2201-0700-23-20203C-2201074-02</v>
      </c>
      <c r="S184"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84"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84" s="69" t="s">
        <v>127</v>
      </c>
      <c r="V184" s="21"/>
      <c r="W184" s="21" t="str">
        <f t="shared" si="19"/>
        <v xml:space="preserve">VEPBM-SUB FOMENTOCOM - </v>
      </c>
      <c r="X184" s="51" t="str">
        <f t="shared" si="20"/>
        <v>2100</v>
      </c>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6">
        <v>14</v>
      </c>
      <c r="BG184" s="69"/>
      <c r="BH184" s="52" t="s">
        <v>124</v>
      </c>
      <c r="BI184" s="90" t="s">
        <v>271</v>
      </c>
      <c r="BK184" s="49" t="s">
        <v>94</v>
      </c>
      <c r="BL184" s="124">
        <v>45323</v>
      </c>
      <c r="BM184" s="66">
        <v>11</v>
      </c>
      <c r="BN184" s="49" t="s">
        <v>95</v>
      </c>
      <c r="BO184" s="49" t="s">
        <v>143</v>
      </c>
      <c r="BP184" s="49" t="s">
        <v>130</v>
      </c>
      <c r="BQ184" s="49" t="s">
        <v>98</v>
      </c>
      <c r="BR184" s="212">
        <v>4100000000</v>
      </c>
      <c r="BS184" s="213">
        <v>4100000000</v>
      </c>
      <c r="BV184" s="21" t="str">
        <f t="shared" si="16"/>
        <v>Poder_Pedagógico_2201074</v>
      </c>
      <c r="BW184" s="21" t="str">
        <f>+VLOOKUP(C184,Listas_desplega!$AI$21:$AJ$46,2,0)</f>
        <v>DC_PBM</v>
      </c>
      <c r="BX184" s="47" t="str">
        <f>+VLOOKUP(E184,Listas_desplega!$J$2:$K$11,2,FALSE)</f>
        <v>Eje_E_4</v>
      </c>
      <c r="BY184" s="21" t="str">
        <f>+VLOOKUP(J184,desplegables!$AK$21:$AL$33,2,FALSE)</f>
        <v>C_2201_0700_23</v>
      </c>
      <c r="BZ184" s="21" t="str">
        <f>+VLOOKUP(D184,Listas_desplega!$AS$18:$AU$60,2,0)</f>
        <v xml:space="preserve">VEPBM-SUB FOMENTOCOM - </v>
      </c>
      <c r="CA184" s="67" t="str">
        <f>+VLOOKUP(W184,Listas_desplega!$AT$18:$AV$60,3,0)</f>
        <v>2100</v>
      </c>
      <c r="CB184" s="21" t="str">
        <f>+VLOOKUP(F184,Listas_desplega!$J$15:$L$60,2,0)</f>
        <v>FORMACION DOCENTE</v>
      </c>
      <c r="CC184" s="21" t="str">
        <f>+VLOOKUP(F184,Listas_desplega!$J$15:$L$60,2,0)&amp;V184</f>
        <v>FORMACION DOCENTE</v>
      </c>
      <c r="CD184" s="21" t="str">
        <f>+VLOOKUP(CC184,Listas_desplega!$K$15:$L$60,2,0)</f>
        <v>12</v>
      </c>
      <c r="CE184" s="65" t="str">
        <f>+VLOOKUP(D184,Listas_desplega!$AS$18:$AU$60,2,0)&amp;V184</f>
        <v xml:space="preserve">VEPBM-SUB FOMENTOCOM - </v>
      </c>
      <c r="CF184" s="21">
        <f>+VLOOKUP(D184,Listas_desplega!$AS$18:$AU$60,3,0)</f>
        <v>21</v>
      </c>
    </row>
    <row r="185" spans="1:84" s="62" customFormat="1" ht="18.75" customHeight="1" x14ac:dyDescent="0.25">
      <c r="A185"/>
      <c r="B185" s="93" t="s">
        <v>81</v>
      </c>
      <c r="C185" s="163" t="s">
        <v>235</v>
      </c>
      <c r="D185" s="93" t="s">
        <v>235</v>
      </c>
      <c r="E185" s="93" t="s">
        <v>344</v>
      </c>
      <c r="F185" s="156" t="s">
        <v>345</v>
      </c>
      <c r="G185" s="65" t="s">
        <v>346</v>
      </c>
      <c r="H185" s="145" t="str">
        <f>+VLOOKUP(G185,desplegables!$AH$21:$AK$33,2,0)</f>
        <v>FORTALECIMIENTO DE LAS CAPACIDADES Y CONDICIONES DE BIENESTAR QUE DIGNIFIQUEN LA LABOR DOCENTE EN EDUCACIÓN INICIAL, PREESCOLAR, BÁSICA Y MEDIA.   NACIONAL</v>
      </c>
      <c r="I185" s="146">
        <f>+VLOOKUP(G185,desplegables!$AH$21:$AK$33,3,0)</f>
        <v>202300000000419</v>
      </c>
      <c r="J185" s="147" t="str">
        <f>+VLOOKUP(G185,desplegables!$AH$21:$AK$33,4,0)</f>
        <v>C-2201-0700-23</v>
      </c>
      <c r="K185" s="148" t="s">
        <v>347</v>
      </c>
      <c r="L185" s="149" t="str">
        <f>+VLOOKUP(K185,desplegables!$BO$81:$BP$110,2,FALSE)</f>
        <v>20203C</v>
      </c>
      <c r="M185" s="93" t="s">
        <v>348</v>
      </c>
      <c r="N185" s="147">
        <f>VLOOKUP(M185,desplegables!$BO$20:$BP$51,2,0)</f>
        <v>2201074</v>
      </c>
      <c r="O185" s="93" t="s">
        <v>365</v>
      </c>
      <c r="P185" s="21" t="s">
        <v>90</v>
      </c>
      <c r="Q185" s="147" t="str">
        <f>+VLOOKUP(P185,desplegables!$B$3:$C$5,2,0)</f>
        <v>02</v>
      </c>
      <c r="R185" s="169" t="str">
        <f t="shared" si="15"/>
        <v>C-2201-0700-23-20203C-2201074-02</v>
      </c>
      <c r="S185"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85"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85" s="157" t="s">
        <v>279</v>
      </c>
      <c r="V185" s="21" t="s">
        <v>280</v>
      </c>
      <c r="W185" s="21" t="str">
        <f t="shared" si="19"/>
        <v>VEPBM-DIR DE CALIDAD - BM</v>
      </c>
      <c r="X185" s="51">
        <f t="shared" si="20"/>
        <v>1901</v>
      </c>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58"/>
      <c r="AY185" s="158"/>
      <c r="AZ185" s="158"/>
      <c r="BA185" s="158"/>
      <c r="BB185" s="158"/>
      <c r="BC185" s="158"/>
      <c r="BD185" s="158"/>
      <c r="BE185" s="158"/>
      <c r="BF185" s="159">
        <v>96</v>
      </c>
      <c r="BG185" s="157"/>
      <c r="BH185" s="160" t="s">
        <v>124</v>
      </c>
      <c r="BI185" s="161" t="s">
        <v>366</v>
      </c>
      <c r="BJ185" s="157"/>
      <c r="BK185" s="93" t="s">
        <v>248</v>
      </c>
      <c r="BL185" s="153">
        <v>45337</v>
      </c>
      <c r="BM185" s="159">
        <v>10</v>
      </c>
      <c r="BN185" s="93" t="s">
        <v>95</v>
      </c>
      <c r="BO185" s="93" t="s">
        <v>143</v>
      </c>
      <c r="BP185" s="93" t="s">
        <v>196</v>
      </c>
      <c r="BQ185" s="93" t="s">
        <v>98</v>
      </c>
      <c r="BR185" s="214">
        <v>50000000000</v>
      </c>
      <c r="BS185" s="215">
        <f>50000000000-29652690869+1816995098</f>
        <v>22164304229</v>
      </c>
      <c r="BT185" s="159"/>
      <c r="BU185" s="159"/>
      <c r="BV185" s="65" t="str">
        <f t="shared" si="16"/>
        <v>Poder_Pedagógico_2201074</v>
      </c>
      <c r="BW185" s="65" t="str">
        <f>+VLOOKUP(C185,Listas_desplega!$AI$21:$AJ$46,2,0)</f>
        <v>DC_PBM</v>
      </c>
      <c r="BX185" s="155" t="str">
        <f>+VLOOKUP(E185,Listas_desplega!$J$2:$K$11,2,FALSE)</f>
        <v>Eje_E_4</v>
      </c>
      <c r="BY185" s="65" t="str">
        <f>+VLOOKUP(J185,desplegables!$AK$21:$AL$33,2,FALSE)</f>
        <v>C_2201_0700_23</v>
      </c>
      <c r="BZ185" s="65" t="str">
        <f>+VLOOKUP(D185,Listas_desplega!$AS$18:$AU$60,2,0)</f>
        <v xml:space="preserve">VEPBM-DIR DE CALIDAD - </v>
      </c>
      <c r="CA185" s="67">
        <f>+VLOOKUP(W185,Listas_desplega!$AT$18:$AV$60,3,0)</f>
        <v>1901</v>
      </c>
      <c r="CB185" s="21" t="str">
        <f>+VLOOKUP(F185,Listas_desplega!$J$15:$L$60,2,0)</f>
        <v>FORMACION DOCENTE</v>
      </c>
      <c r="CC185" s="21" t="str">
        <f>+VLOOKUP(F185,Listas_desplega!$J$15:$L$60,2,0)&amp;V185</f>
        <v>FORMACION DOCENTEBM</v>
      </c>
      <c r="CD185" s="21" t="e">
        <f>+VLOOKUP(CC185,Listas_desplega!$K$15:$L$60,2,0)</f>
        <v>#N/A</v>
      </c>
      <c r="CE185" s="65" t="str">
        <f>+VLOOKUP(D185,Listas_desplega!$AS$18:$AU$60,2,0)&amp;V185</f>
        <v>VEPBM-DIR DE CALIDAD - BM</v>
      </c>
      <c r="CF185" s="21">
        <f>+VLOOKUP(D185,Listas_desplega!$AS$18:$AU$60,3,0)</f>
        <v>19</v>
      </c>
    </row>
    <row r="186" spans="1:84" ht="18.75" customHeight="1" x14ac:dyDescent="0.25">
      <c r="B186" s="49" t="s">
        <v>81</v>
      </c>
      <c r="C186" s="162" t="s">
        <v>235</v>
      </c>
      <c r="D186" s="49" t="s">
        <v>235</v>
      </c>
      <c r="E186" s="49" t="s">
        <v>344</v>
      </c>
      <c r="F186" s="82" t="s">
        <v>345</v>
      </c>
      <c r="G186" s="21" t="s">
        <v>346</v>
      </c>
      <c r="H186" s="78" t="str">
        <f>+VLOOKUP(G186,desplegables!$AH$21:$AK$33,2,0)</f>
        <v>FORTALECIMIENTO DE LAS CAPACIDADES Y CONDICIONES DE BIENESTAR QUE DIGNIFIQUEN LA LABOR DOCENTE EN EDUCACIÓN INICIAL, PREESCOLAR, BÁSICA Y MEDIA.   NACIONAL</v>
      </c>
      <c r="I186" s="79">
        <f>+VLOOKUP(G186,desplegables!$AH$21:$AK$33,3,0)</f>
        <v>202300000000419</v>
      </c>
      <c r="J186" s="51" t="str">
        <f>+VLOOKUP(G186,desplegables!$AH$21:$AK$33,4,0)</f>
        <v>C-2201-0700-23</v>
      </c>
      <c r="K186" s="109" t="s">
        <v>347</v>
      </c>
      <c r="L186" s="110" t="str">
        <f>+VLOOKUP(K186,desplegables!$BO$81:$BP$110,2,FALSE)</f>
        <v>20203C</v>
      </c>
      <c r="M186" s="49" t="s">
        <v>348</v>
      </c>
      <c r="N186" s="51">
        <f>VLOOKUP(M186,desplegables!$BO$20:$BP$51,2,0)</f>
        <v>2201074</v>
      </c>
      <c r="O186" s="49" t="s">
        <v>365</v>
      </c>
      <c r="P186" s="21" t="s">
        <v>90</v>
      </c>
      <c r="Q186" s="51" t="str">
        <f>+VLOOKUP(P186,desplegables!$B$3:$C$5,2,0)</f>
        <v>02</v>
      </c>
      <c r="R186" s="169" t="str">
        <f t="shared" si="15"/>
        <v>C-2201-0700-23-20203C-2201074-02</v>
      </c>
      <c r="S186" s="126" t="str">
        <f t="shared" si="17"/>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86" s="244" t="str">
        <f t="shared" si="18"/>
        <v>ADQUIS. DE BYS - SERVICIO DE FORTALECIMIENTO A LAS CAPACIDADES DE LOS DOCENTES DE EDUCACIÓN INICIAL, PREESCOLAR, BÁSICA Y MEDIA - 2. SEGURIDAD HUMANA Y JUSTICIA SOCIAL / C. DIGNIFICACIÓN, FORMACIÓN Y DESARROLLO DE LA PROFESIÓN DOCENTE PARA UNA EDUCACIÓN DE CALIDAD</v>
      </c>
      <c r="U186" s="69" t="s">
        <v>279</v>
      </c>
      <c r="V186" s="21" t="s">
        <v>280</v>
      </c>
      <c r="W186" s="21" t="str">
        <f t="shared" si="19"/>
        <v>VEPBM-DIR DE CALIDAD - BM</v>
      </c>
      <c r="X186" s="51">
        <f t="shared" si="20"/>
        <v>1901</v>
      </c>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6">
        <v>97</v>
      </c>
      <c r="BG186" s="69"/>
      <c r="BH186" s="52" t="s">
        <v>124</v>
      </c>
      <c r="BI186" s="90" t="s">
        <v>367</v>
      </c>
      <c r="BK186" s="49" t="s">
        <v>266</v>
      </c>
      <c r="BL186" s="124">
        <v>45413</v>
      </c>
      <c r="BM186" s="66">
        <v>9</v>
      </c>
      <c r="BN186" s="49" t="s">
        <v>95</v>
      </c>
      <c r="BO186" s="49" t="s">
        <v>283</v>
      </c>
      <c r="BP186" s="49" t="s">
        <v>130</v>
      </c>
      <c r="BQ186" s="49" t="s">
        <v>98</v>
      </c>
      <c r="BR186" s="212">
        <v>20000000000</v>
      </c>
      <c r="BS186" s="213">
        <v>20000000000</v>
      </c>
      <c r="BV186" s="21" t="str">
        <f t="shared" si="16"/>
        <v>Poder_Pedagógico_2201074</v>
      </c>
      <c r="BW186" s="21" t="str">
        <f>+VLOOKUP(C186,Listas_desplega!$AI$21:$AJ$46,2,0)</f>
        <v>DC_PBM</v>
      </c>
      <c r="BX186" s="47" t="str">
        <f>+VLOOKUP(E186,Listas_desplega!$J$2:$K$11,2,FALSE)</f>
        <v>Eje_E_4</v>
      </c>
      <c r="BY186" s="21" t="str">
        <f>+VLOOKUP(J186,desplegables!$AK$21:$AL$33,2,FALSE)</f>
        <v>C_2201_0700_23</v>
      </c>
      <c r="BZ186" s="21" t="str">
        <f>+VLOOKUP(D186,Listas_desplega!$AS$18:$AU$60,2,0)</f>
        <v xml:space="preserve">VEPBM-DIR DE CALIDAD - </v>
      </c>
      <c r="CA186" s="67">
        <f>+VLOOKUP(W186,Listas_desplega!$AT$18:$AV$60,3,0)</f>
        <v>1901</v>
      </c>
      <c r="CB186" s="21" t="str">
        <f>+VLOOKUP(F186,Listas_desplega!$J$15:$L$60,2,0)</f>
        <v>FORMACION DOCENTE</v>
      </c>
      <c r="CC186" s="21" t="str">
        <f>+VLOOKUP(F186,Listas_desplega!$J$15:$L$60,2,0)&amp;V186</f>
        <v>FORMACION DOCENTEBM</v>
      </c>
      <c r="CD186" s="21" t="e">
        <f>+VLOOKUP(CC186,Listas_desplega!$K$15:$L$60,2,0)</f>
        <v>#N/A</v>
      </c>
      <c r="CE186" s="65" t="str">
        <f>+VLOOKUP(D186,Listas_desplega!$AS$18:$AU$60,2,0)&amp;V186</f>
        <v>VEPBM-DIR DE CALIDAD - BM</v>
      </c>
      <c r="CF186" s="21">
        <f>+VLOOKUP(D186,Listas_desplega!$AS$18:$AU$60,3,0)</f>
        <v>19</v>
      </c>
    </row>
    <row r="187" spans="1:84" ht="18.75" customHeight="1" x14ac:dyDescent="0.25">
      <c r="B187" s="49" t="s">
        <v>81</v>
      </c>
      <c r="C187" s="162" t="s">
        <v>235</v>
      </c>
      <c r="D187" s="95" t="s">
        <v>236</v>
      </c>
      <c r="E187" s="49" t="s">
        <v>344</v>
      </c>
      <c r="F187" s="82" t="s">
        <v>345</v>
      </c>
      <c r="G187" s="21" t="s">
        <v>346</v>
      </c>
      <c r="H187" s="78" t="str">
        <f>+VLOOKUP(G187,desplegables!$AH$21:$AK$33,2,0)</f>
        <v>FORTALECIMIENTO DE LAS CAPACIDADES Y CONDICIONES DE BIENESTAR QUE DIGNIFIQUEN LA LABOR DOCENTE EN EDUCACIÓN INICIAL, PREESCOLAR, BÁSICA Y MEDIA.   NACIONAL</v>
      </c>
      <c r="I187" s="79">
        <f>+VLOOKUP(G187,desplegables!$AH$21:$AK$33,3,0)</f>
        <v>202300000000419</v>
      </c>
      <c r="J187" s="51" t="str">
        <f>+VLOOKUP(G187,desplegables!$AH$21:$AK$33,4,0)</f>
        <v>C-2201-0700-23</v>
      </c>
      <c r="K187" s="109" t="s">
        <v>347</v>
      </c>
      <c r="L187" s="110" t="str">
        <f>+VLOOKUP(K187,desplegables!$BO$81:$BP$110,2,FALSE)</f>
        <v>20203C</v>
      </c>
      <c r="M187" s="49" t="s">
        <v>368</v>
      </c>
      <c r="N187" s="51" t="e">
        <f>VLOOKUP(M187,desplegables!$BO$20:$BP$51,2,0)</f>
        <v>#N/A</v>
      </c>
      <c r="O187" s="49" t="s">
        <v>369</v>
      </c>
      <c r="P187" s="21" t="s">
        <v>90</v>
      </c>
      <c r="Q187" s="51" t="str">
        <f>+VLOOKUP(P187,desplegables!$B$3:$C$5,2,0)</f>
        <v>02</v>
      </c>
      <c r="R187" s="169" t="e">
        <f t="shared" ref="R187:R248" si="21">+J187&amp;"-"&amp;L187&amp;"-"&amp;N187&amp;"-"&amp;Q187</f>
        <v>#N/A</v>
      </c>
      <c r="S187" s="126" t="str">
        <f t="shared" si="17"/>
        <v>ADQUIS. DE BYS-SERVICIO DE EVALUACIÓN PARA DOCENTES.-FORTALECIMIENTO DE LAS CAPACIDADES Y CONDICIONES DE BIENESTAR QUE DIGNIFIQUEN LA LABOR DOCENTE EN EDUCACIÓN INICIAL, PREESCOLAR, BÁSICA Y MEDIA.   NACIONAL</v>
      </c>
      <c r="T187" s="244" t="str">
        <f t="shared" si="18"/>
        <v>ADQUIS. DE BYS - SERVICIO DE EVALUACIÓN PARA DOCENTES. - 2. SEGURIDAD HUMANA Y JUSTICIA SOCIAL / C. DIGNIFICACIÓN, FORMACIÓN Y DESARROLLO DE LA PROFESIÓN DOCENTE PARA UNA EDUCACIÓN DE CALIDAD</v>
      </c>
      <c r="U187" s="69" t="s">
        <v>127</v>
      </c>
      <c r="V187" s="21"/>
      <c r="W187" s="21" t="str">
        <f t="shared" si="19"/>
        <v xml:space="preserve">VEPBM-SUB REFERENTES - </v>
      </c>
      <c r="X187" s="51" t="str">
        <f t="shared" si="20"/>
        <v>2000</v>
      </c>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6">
        <v>98</v>
      </c>
      <c r="BG187" s="69"/>
      <c r="BH187" s="52" t="s">
        <v>124</v>
      </c>
      <c r="BI187" s="90" t="s">
        <v>370</v>
      </c>
      <c r="BK187" s="49" t="s">
        <v>145</v>
      </c>
      <c r="BL187" s="124">
        <v>45383</v>
      </c>
      <c r="BM187" s="66">
        <v>9</v>
      </c>
      <c r="BN187" s="49" t="s">
        <v>95</v>
      </c>
      <c r="BO187" s="49" t="s">
        <v>283</v>
      </c>
      <c r="BP187" s="49" t="s">
        <v>130</v>
      </c>
      <c r="BQ187" s="49" t="s">
        <v>98</v>
      </c>
      <c r="BR187" s="212">
        <v>8000000000</v>
      </c>
      <c r="BS187" s="216">
        <v>8000000000</v>
      </c>
      <c r="BV187" s="21" t="e">
        <f t="shared" si="16"/>
        <v>#N/A</v>
      </c>
      <c r="BW187" s="21" t="str">
        <f>+VLOOKUP(C187,Listas_desplega!$AI$21:$AJ$46,2,0)</f>
        <v>DC_PBM</v>
      </c>
      <c r="BX187" s="47" t="str">
        <f>+VLOOKUP(E187,Listas_desplega!$J$2:$K$11,2,FALSE)</f>
        <v>Eje_E_4</v>
      </c>
      <c r="BY187" s="21" t="str">
        <f>+VLOOKUP(J187,desplegables!$AK$21:$AL$33,2,FALSE)</f>
        <v>C_2201_0700_23</v>
      </c>
      <c r="BZ187" s="21" t="str">
        <f>+VLOOKUP(D187,Listas_desplega!$AS$18:$AU$60,2,0)</f>
        <v xml:space="preserve">VEPBM-SUB REFERENTES - </v>
      </c>
      <c r="CA187" s="67" t="str">
        <f>+VLOOKUP(W187,Listas_desplega!$AT$18:$AV$60,3,0)</f>
        <v>2000</v>
      </c>
      <c r="CB187" s="21" t="str">
        <f>+VLOOKUP(F187,Listas_desplega!$J$15:$L$60,2,0)</f>
        <v>FORMACION DOCENTE</v>
      </c>
      <c r="CC187" s="21" t="str">
        <f>+VLOOKUP(F187,Listas_desplega!$J$15:$L$60,2,0)&amp;V187</f>
        <v>FORMACION DOCENTE</v>
      </c>
      <c r="CD187" s="21" t="str">
        <f>+VLOOKUP(CC187,Listas_desplega!$K$15:$L$60,2,0)</f>
        <v>12</v>
      </c>
      <c r="CE187" s="65" t="str">
        <f>+VLOOKUP(D187,Listas_desplega!$AS$18:$AU$60,2,0)&amp;V187</f>
        <v xml:space="preserve">VEPBM-SUB REFERENTES - </v>
      </c>
      <c r="CF187" s="21">
        <f>+VLOOKUP(D187,Listas_desplega!$AS$18:$AU$60,3,0)</f>
        <v>20</v>
      </c>
    </row>
    <row r="188" spans="1:84" ht="18.75" customHeight="1" x14ac:dyDescent="0.25">
      <c r="B188" s="49" t="s">
        <v>81</v>
      </c>
      <c r="C188" s="162" t="s">
        <v>235</v>
      </c>
      <c r="D188" s="95" t="s">
        <v>244</v>
      </c>
      <c r="E188" s="49" t="s">
        <v>344</v>
      </c>
      <c r="F188" s="82" t="s">
        <v>371</v>
      </c>
      <c r="G188" s="21" t="s">
        <v>346</v>
      </c>
      <c r="H188" s="78" t="str">
        <f>+VLOOKUP(G188,desplegables!$AH$21:$AK$33,2,0)</f>
        <v>FORTALECIMIENTO DE LAS CAPACIDADES Y CONDICIONES DE BIENESTAR QUE DIGNIFIQUEN LA LABOR DOCENTE EN EDUCACIÓN INICIAL, PREESCOLAR, BÁSICA Y MEDIA.   NACIONAL</v>
      </c>
      <c r="I188" s="79">
        <f>+VLOOKUP(G188,desplegables!$AH$21:$AK$33,3,0)</f>
        <v>202300000000419</v>
      </c>
      <c r="J188" s="51" t="str">
        <f>+VLOOKUP(G188,desplegables!$AH$21:$AK$33,4,0)</f>
        <v>C-2201-0700-23</v>
      </c>
      <c r="K188" s="109" t="s">
        <v>347</v>
      </c>
      <c r="L188" s="110" t="str">
        <f>+VLOOKUP(K188,desplegables!$BO$81:$BP$110,2,FALSE)</f>
        <v>20203C</v>
      </c>
      <c r="M188" s="49" t="s">
        <v>372</v>
      </c>
      <c r="N188" s="51">
        <f>VLOOKUP(M188,desplegables!$BO$20:$BP$51,2,0)</f>
        <v>2201049</v>
      </c>
      <c r="O188" s="49" t="s">
        <v>373</v>
      </c>
      <c r="P188" s="21" t="s">
        <v>90</v>
      </c>
      <c r="Q188" s="51" t="str">
        <f>+VLOOKUP(P188,desplegables!$B$3:$C$5,2,0)</f>
        <v>02</v>
      </c>
      <c r="R188" s="169" t="str">
        <f t="shared" si="21"/>
        <v>C-2201-0700-23-20203C-2201049-02</v>
      </c>
      <c r="S188" s="126" t="str">
        <f t="shared" si="17"/>
        <v>ADQUIS. DE BYS-SERVICIO DE EDUCACIÓN INFORMAL -FORTALECIMIENTO DE LAS CAPACIDADES Y CONDICIONES DE BIENESTAR QUE DIGNIFIQUEN LA LABOR DOCENTE EN EDUCACIÓN INICIAL, PREESCOLAR, BÁSICA Y MEDIA.   NACIONAL</v>
      </c>
      <c r="T188" s="244" t="str">
        <f t="shared" si="18"/>
        <v>ADQUIS. DE BYS - SERVICIO DE EDUCACIÓN INFORMAL  - 2. SEGURIDAD HUMANA Y JUSTICIA SOCIAL / C. DIGNIFICACIÓN, FORMACIÓN Y DESARROLLO DE LA PROFESIÓN DOCENTE PARA UNA EDUCACIÓN DE CALIDAD</v>
      </c>
      <c r="U188" s="69" t="s">
        <v>127</v>
      </c>
      <c r="V188" s="21"/>
      <c r="W188" s="21" t="str">
        <f t="shared" si="19"/>
        <v xml:space="preserve">VEPBM-SUB FOMENTOCOM - </v>
      </c>
      <c r="X188" s="51" t="str">
        <f t="shared" si="20"/>
        <v>2100</v>
      </c>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6">
        <v>7</v>
      </c>
      <c r="BG188" s="69"/>
      <c r="BH188" s="52" t="s">
        <v>193</v>
      </c>
      <c r="BI188" s="90" t="s">
        <v>374</v>
      </c>
      <c r="BK188" s="49" t="s">
        <v>145</v>
      </c>
      <c r="BL188" s="124">
        <v>45383</v>
      </c>
      <c r="BM188" s="66">
        <v>9</v>
      </c>
      <c r="BN188" s="49" t="s">
        <v>95</v>
      </c>
      <c r="BO188" s="49" t="s">
        <v>261</v>
      </c>
      <c r="BP188" s="49" t="s">
        <v>196</v>
      </c>
      <c r="BQ188" s="49" t="s">
        <v>98</v>
      </c>
      <c r="BR188" s="212">
        <v>3000000000</v>
      </c>
      <c r="BS188" s="216">
        <v>3000000000</v>
      </c>
      <c r="BV188" s="21" t="str">
        <f t="shared" si="16"/>
        <v>Poder_Pedagógico_2201049</v>
      </c>
      <c r="BW188" s="21" t="str">
        <f>+VLOOKUP(C188,Listas_desplega!$AI$21:$AJ$46,2,0)</f>
        <v>DC_PBM</v>
      </c>
      <c r="BX188" s="47" t="str">
        <f>+VLOOKUP(E188,Listas_desplega!$J$2:$K$11,2,FALSE)</f>
        <v>Eje_E_4</v>
      </c>
      <c r="BY188" s="21" t="str">
        <f>+VLOOKUP(J188,desplegables!$AK$21:$AL$33,2,FALSE)</f>
        <v>C_2201_0700_23</v>
      </c>
      <c r="BZ188" s="21" t="str">
        <f>+VLOOKUP(D188,Listas_desplega!$AS$18:$AU$60,2,0)</f>
        <v xml:space="preserve">VEPBM-SUB FOMENTOCOM - </v>
      </c>
      <c r="CA188" s="67" t="str">
        <f>+VLOOKUP(W188,Listas_desplega!$AT$18:$AV$60,3,0)</f>
        <v>2100</v>
      </c>
      <c r="CB188" s="21" t="str">
        <f>+VLOOKUP(F188,Listas_desplega!$J$15:$L$60,2,0)</f>
        <v>BIENESTAR Y DIGNIFICACION LABOR DOCENTE</v>
      </c>
      <c r="CC188" s="21" t="str">
        <f>+VLOOKUP(F188,Listas_desplega!$J$15:$L$60,2,0)&amp;V188</f>
        <v>BIENESTAR Y DIGNIFICACION LABOR DOCENTE</v>
      </c>
      <c r="CD188" s="21" t="str">
        <f>+VLOOKUP(CC188,Listas_desplega!$K$15:$L$60,2,0)</f>
        <v>14</v>
      </c>
      <c r="CE188" s="65" t="str">
        <f>+VLOOKUP(D188,Listas_desplega!$AS$18:$AU$60,2,0)&amp;V188</f>
        <v xml:space="preserve">VEPBM-SUB FOMENTOCOM - </v>
      </c>
      <c r="CF188" s="21">
        <f>+VLOOKUP(D188,Listas_desplega!$AS$18:$AU$60,3,0)</f>
        <v>21</v>
      </c>
    </row>
    <row r="189" spans="1:84" ht="18.75" customHeight="1" x14ac:dyDescent="0.25">
      <c r="B189" s="49" t="s">
        <v>81</v>
      </c>
      <c r="C189" s="162" t="s">
        <v>235</v>
      </c>
      <c r="D189" s="49" t="s">
        <v>244</v>
      </c>
      <c r="E189" s="49" t="s">
        <v>344</v>
      </c>
      <c r="F189" s="82" t="s">
        <v>371</v>
      </c>
      <c r="G189" s="21" t="s">
        <v>346</v>
      </c>
      <c r="H189" s="78" t="str">
        <f>+VLOOKUP(G189,desplegables!$AH$21:$AK$33,2,0)</f>
        <v>FORTALECIMIENTO DE LAS CAPACIDADES Y CONDICIONES DE BIENESTAR QUE DIGNIFIQUEN LA LABOR DOCENTE EN EDUCACIÓN INICIAL, PREESCOLAR, BÁSICA Y MEDIA.   NACIONAL</v>
      </c>
      <c r="I189" s="79">
        <f>+VLOOKUP(G189,desplegables!$AH$21:$AK$33,3,0)</f>
        <v>202300000000419</v>
      </c>
      <c r="J189" s="51" t="str">
        <f>+VLOOKUP(G189,desplegables!$AH$21:$AK$33,4,0)</f>
        <v>C-2201-0700-23</v>
      </c>
      <c r="K189" s="109" t="s">
        <v>347</v>
      </c>
      <c r="L189" s="110" t="str">
        <f>+VLOOKUP(K189,desplegables!$BO$81:$BP$110,2,FALSE)</f>
        <v>20203C</v>
      </c>
      <c r="M189" s="49" t="s">
        <v>372</v>
      </c>
      <c r="N189" s="51">
        <f>VLOOKUP(M189,desplegables!$BO$20:$BP$51,2,0)</f>
        <v>2201049</v>
      </c>
      <c r="O189" s="49" t="s">
        <v>375</v>
      </c>
      <c r="P189" s="21" t="s">
        <v>90</v>
      </c>
      <c r="Q189" s="51" t="str">
        <f>+VLOOKUP(P189,desplegables!$B$3:$C$5,2,0)</f>
        <v>02</v>
      </c>
      <c r="R189" s="169" t="str">
        <f t="shared" si="21"/>
        <v>C-2201-0700-23-20203C-2201049-02</v>
      </c>
      <c r="S189" s="126" t="str">
        <f t="shared" si="17"/>
        <v>ADQUIS. DE BYS-SERVICIO DE EDUCACIÓN INFORMAL -FORTALECIMIENTO DE LAS CAPACIDADES Y CONDICIONES DE BIENESTAR QUE DIGNIFIQUEN LA LABOR DOCENTE EN EDUCACIÓN INICIAL, PREESCOLAR, BÁSICA Y MEDIA.   NACIONAL</v>
      </c>
      <c r="T189" s="244" t="str">
        <f t="shared" si="18"/>
        <v>ADQUIS. DE BYS - SERVICIO DE EDUCACIÓN INFORMAL  - 2. SEGURIDAD HUMANA Y JUSTICIA SOCIAL / C. DIGNIFICACIÓN, FORMACIÓN Y DESARROLLO DE LA PROFESIÓN DOCENTE PARA UNA EDUCACIÓN DE CALIDAD</v>
      </c>
      <c r="U189" s="69" t="s">
        <v>127</v>
      </c>
      <c r="V189" s="21"/>
      <c r="W189" s="21" t="str">
        <f t="shared" si="19"/>
        <v xml:space="preserve">VEPBM-SUB FOMENTOCOM - </v>
      </c>
      <c r="X189" s="51" t="str">
        <f t="shared" si="20"/>
        <v>2100</v>
      </c>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6">
        <v>99</v>
      </c>
      <c r="BG189" s="69"/>
      <c r="BH189" s="52" t="s">
        <v>124</v>
      </c>
      <c r="BI189" s="90" t="s">
        <v>376</v>
      </c>
      <c r="BK189" s="49" t="s">
        <v>145</v>
      </c>
      <c r="BL189" s="124">
        <v>45383</v>
      </c>
      <c r="BM189" s="66">
        <v>9</v>
      </c>
      <c r="BN189" s="49" t="s">
        <v>95</v>
      </c>
      <c r="BO189" s="49" t="s">
        <v>228</v>
      </c>
      <c r="BP189" s="49" t="s">
        <v>229</v>
      </c>
      <c r="BQ189" s="49" t="s">
        <v>98</v>
      </c>
      <c r="BR189" s="212">
        <v>6000000000</v>
      </c>
      <c r="BS189" s="213">
        <v>6000000000</v>
      </c>
      <c r="BV189" s="21" t="str">
        <f t="shared" si="16"/>
        <v>Poder_Pedagógico_2201049</v>
      </c>
      <c r="BW189" s="21" t="str">
        <f>+VLOOKUP(C189,Listas_desplega!$AI$21:$AJ$46,2,0)</f>
        <v>DC_PBM</v>
      </c>
      <c r="BX189" s="47" t="str">
        <f>+VLOOKUP(E189,Listas_desplega!$J$2:$K$11,2,FALSE)</f>
        <v>Eje_E_4</v>
      </c>
      <c r="BY189" s="21" t="str">
        <f>+VLOOKUP(J189,desplegables!$AK$21:$AL$33,2,FALSE)</f>
        <v>C_2201_0700_23</v>
      </c>
      <c r="BZ189" s="21" t="str">
        <f>+VLOOKUP(D189,Listas_desplega!$AS$18:$AU$60,2,0)</f>
        <v xml:space="preserve">VEPBM-SUB FOMENTOCOM - </v>
      </c>
      <c r="CA189" s="67" t="str">
        <f>+VLOOKUP(W189,Listas_desplega!$AT$18:$AV$60,3,0)</f>
        <v>2100</v>
      </c>
      <c r="CB189" s="21" t="str">
        <f>+VLOOKUP(F189,Listas_desplega!$J$15:$L$60,2,0)</f>
        <v>BIENESTAR Y DIGNIFICACION LABOR DOCENTE</v>
      </c>
      <c r="CC189" s="21" t="str">
        <f>+VLOOKUP(F189,Listas_desplega!$J$15:$L$60,2,0)&amp;V189</f>
        <v>BIENESTAR Y DIGNIFICACION LABOR DOCENTE</v>
      </c>
      <c r="CD189" s="21" t="str">
        <f>+VLOOKUP(CC189,Listas_desplega!$K$15:$L$60,2,0)</f>
        <v>14</v>
      </c>
      <c r="CE189" s="65" t="str">
        <f>+VLOOKUP(D189,Listas_desplega!$AS$18:$AU$60,2,0)&amp;V189</f>
        <v xml:space="preserve">VEPBM-SUB FOMENTOCOM - </v>
      </c>
      <c r="CF189" s="21">
        <f>+VLOOKUP(D189,Listas_desplega!$AS$18:$AU$60,3,0)</f>
        <v>21</v>
      </c>
    </row>
    <row r="190" spans="1:84" ht="18.75" customHeight="1" x14ac:dyDescent="0.25">
      <c r="B190" s="49" t="s">
        <v>81</v>
      </c>
      <c r="C190" s="162" t="s">
        <v>235</v>
      </c>
      <c r="D190" s="49" t="s">
        <v>244</v>
      </c>
      <c r="E190" s="49" t="s">
        <v>344</v>
      </c>
      <c r="F190" s="82" t="s">
        <v>371</v>
      </c>
      <c r="G190" s="21" t="s">
        <v>346</v>
      </c>
      <c r="H190" s="78" t="str">
        <f>+VLOOKUP(G190,desplegables!$AH$21:$AK$33,2,0)</f>
        <v>FORTALECIMIENTO DE LAS CAPACIDADES Y CONDICIONES DE BIENESTAR QUE DIGNIFIQUEN LA LABOR DOCENTE EN EDUCACIÓN INICIAL, PREESCOLAR, BÁSICA Y MEDIA.   NACIONAL</v>
      </c>
      <c r="I190" s="79">
        <f>+VLOOKUP(G190,desplegables!$AH$21:$AK$33,3,0)</f>
        <v>202300000000419</v>
      </c>
      <c r="J190" s="51" t="str">
        <f>+VLOOKUP(G190,desplegables!$AH$21:$AK$33,4,0)</f>
        <v>C-2201-0700-23</v>
      </c>
      <c r="K190" s="109" t="s">
        <v>347</v>
      </c>
      <c r="L190" s="110" t="str">
        <f>+VLOOKUP(K190,desplegables!$BO$81:$BP$110,2,FALSE)</f>
        <v>20203C</v>
      </c>
      <c r="M190" s="49" t="s">
        <v>372</v>
      </c>
      <c r="N190" s="51">
        <f>VLOOKUP(M190,desplegables!$BO$20:$BP$51,2,0)</f>
        <v>2201049</v>
      </c>
      <c r="O190" s="49" t="s">
        <v>377</v>
      </c>
      <c r="P190" s="21" t="s">
        <v>90</v>
      </c>
      <c r="Q190" s="51" t="str">
        <f>+VLOOKUP(P190,desplegables!$B$3:$C$5,2,0)</f>
        <v>02</v>
      </c>
      <c r="R190" s="169" t="str">
        <f t="shared" si="21"/>
        <v>C-2201-0700-23-20203C-2201049-02</v>
      </c>
      <c r="S190" s="126" t="str">
        <f t="shared" si="17"/>
        <v>ADQUIS. DE BYS-SERVICIO DE EDUCACIÓN INFORMAL -FORTALECIMIENTO DE LAS CAPACIDADES Y CONDICIONES DE BIENESTAR QUE DIGNIFIQUEN LA LABOR DOCENTE EN EDUCACIÓN INICIAL, PREESCOLAR, BÁSICA Y MEDIA.   NACIONAL</v>
      </c>
      <c r="T190" s="244" t="str">
        <f t="shared" si="18"/>
        <v>ADQUIS. DE BYS - SERVICIO DE EDUCACIÓN INFORMAL  - 2. SEGURIDAD HUMANA Y JUSTICIA SOCIAL / C. DIGNIFICACIÓN, FORMACIÓN Y DESARROLLO DE LA PROFESIÓN DOCENTE PARA UNA EDUCACIÓN DE CALIDAD</v>
      </c>
      <c r="U190" s="69" t="s">
        <v>127</v>
      </c>
      <c r="V190" s="21"/>
      <c r="W190" s="21" t="str">
        <f t="shared" si="19"/>
        <v xml:space="preserve">VEPBM-SUB FOMENTOCOM - </v>
      </c>
      <c r="X190" s="51" t="str">
        <f t="shared" si="20"/>
        <v>2100</v>
      </c>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6">
        <v>7</v>
      </c>
      <c r="BG190" s="69"/>
      <c r="BH190" s="52" t="s">
        <v>193</v>
      </c>
      <c r="BI190" s="90" t="s">
        <v>378</v>
      </c>
      <c r="BK190" s="49" t="s">
        <v>145</v>
      </c>
      <c r="BL190" s="124">
        <v>45383</v>
      </c>
      <c r="BM190" s="66">
        <v>9</v>
      </c>
      <c r="BN190" s="49" t="s">
        <v>95</v>
      </c>
      <c r="BO190" s="49" t="s">
        <v>261</v>
      </c>
      <c r="BP190" s="49" t="s">
        <v>196</v>
      </c>
      <c r="BQ190" s="49" t="s">
        <v>98</v>
      </c>
      <c r="BR190" s="212">
        <v>5000000000</v>
      </c>
      <c r="BS190" s="213">
        <v>5000000000</v>
      </c>
      <c r="BV190" s="21" t="str">
        <f t="shared" si="16"/>
        <v>Poder_Pedagógico_2201049</v>
      </c>
      <c r="BW190" s="21" t="str">
        <f>+VLOOKUP(C190,Listas_desplega!$AI$21:$AJ$46,2,0)</f>
        <v>DC_PBM</v>
      </c>
      <c r="BX190" s="47" t="str">
        <f>+VLOOKUP(E190,Listas_desplega!$J$2:$K$11,2,FALSE)</f>
        <v>Eje_E_4</v>
      </c>
      <c r="BY190" s="21" t="str">
        <f>+VLOOKUP(J190,desplegables!$AK$21:$AL$33,2,FALSE)</f>
        <v>C_2201_0700_23</v>
      </c>
      <c r="BZ190" s="21" t="str">
        <f>+VLOOKUP(D190,Listas_desplega!$AS$18:$AU$60,2,0)</f>
        <v xml:space="preserve">VEPBM-SUB FOMENTOCOM - </v>
      </c>
      <c r="CA190" s="67" t="str">
        <f>+VLOOKUP(W190,Listas_desplega!$AT$18:$AV$60,3,0)</f>
        <v>2100</v>
      </c>
      <c r="CB190" s="21" t="str">
        <f>+VLOOKUP(F190,Listas_desplega!$J$15:$L$60,2,0)</f>
        <v>BIENESTAR Y DIGNIFICACION LABOR DOCENTE</v>
      </c>
      <c r="CC190" s="21" t="str">
        <f>+VLOOKUP(F190,Listas_desplega!$J$15:$L$60,2,0)&amp;V190</f>
        <v>BIENESTAR Y DIGNIFICACION LABOR DOCENTE</v>
      </c>
      <c r="CD190" s="21" t="str">
        <f>+VLOOKUP(CC190,Listas_desplega!$K$15:$L$60,2,0)</f>
        <v>14</v>
      </c>
      <c r="CE190" s="65" t="str">
        <f>+VLOOKUP(D190,Listas_desplega!$AS$18:$AU$60,2,0)&amp;V190</f>
        <v xml:space="preserve">VEPBM-SUB FOMENTOCOM - </v>
      </c>
      <c r="CF190" s="21">
        <f>+VLOOKUP(D190,Listas_desplega!$AS$18:$AU$60,3,0)</f>
        <v>21</v>
      </c>
    </row>
    <row r="191" spans="1:84" ht="18.75" customHeight="1" x14ac:dyDescent="0.25">
      <c r="B191" s="49" t="s">
        <v>81</v>
      </c>
      <c r="C191" s="162" t="s">
        <v>235</v>
      </c>
      <c r="D191" s="49" t="s">
        <v>244</v>
      </c>
      <c r="E191" s="49" t="s">
        <v>344</v>
      </c>
      <c r="F191" s="82" t="s">
        <v>371</v>
      </c>
      <c r="G191" s="21" t="s">
        <v>346</v>
      </c>
      <c r="H191" s="78" t="str">
        <f>+VLOOKUP(G191,desplegables!$AH$21:$AK$33,2,0)</f>
        <v>FORTALECIMIENTO DE LAS CAPACIDADES Y CONDICIONES DE BIENESTAR QUE DIGNIFIQUEN LA LABOR DOCENTE EN EDUCACIÓN INICIAL, PREESCOLAR, BÁSICA Y MEDIA.   NACIONAL</v>
      </c>
      <c r="I191" s="79">
        <f>+VLOOKUP(G191,desplegables!$AH$21:$AK$33,3,0)</f>
        <v>202300000000419</v>
      </c>
      <c r="J191" s="51" t="str">
        <f>+VLOOKUP(G191,desplegables!$AH$21:$AK$33,4,0)</f>
        <v>C-2201-0700-23</v>
      </c>
      <c r="K191" s="109" t="s">
        <v>347</v>
      </c>
      <c r="L191" s="110" t="str">
        <f>+VLOOKUP(K191,desplegables!$BO$81:$BP$110,2,FALSE)</f>
        <v>20203C</v>
      </c>
      <c r="M191" s="49" t="s">
        <v>372</v>
      </c>
      <c r="N191" s="51">
        <f>VLOOKUP(M191,desplegables!$BO$20:$BP$51,2,0)</f>
        <v>2201049</v>
      </c>
      <c r="O191" s="49" t="s">
        <v>379</v>
      </c>
      <c r="P191" s="21" t="s">
        <v>90</v>
      </c>
      <c r="Q191" s="51" t="str">
        <f>+VLOOKUP(P191,desplegables!$B$3:$C$5,2,0)</f>
        <v>02</v>
      </c>
      <c r="R191" s="169" t="str">
        <f t="shared" si="21"/>
        <v>C-2201-0700-23-20203C-2201049-02</v>
      </c>
      <c r="S191" s="126" t="str">
        <f t="shared" si="17"/>
        <v>ADQUIS. DE BYS-SERVICIO DE EDUCACIÓN INFORMAL -FORTALECIMIENTO DE LAS CAPACIDADES Y CONDICIONES DE BIENESTAR QUE DIGNIFIQUEN LA LABOR DOCENTE EN EDUCACIÓN INICIAL, PREESCOLAR, BÁSICA Y MEDIA.   NACIONAL</v>
      </c>
      <c r="T191" s="244" t="str">
        <f t="shared" si="18"/>
        <v>ADQUIS. DE BYS - SERVICIO DE EDUCACIÓN INFORMAL  - 2. SEGURIDAD HUMANA Y JUSTICIA SOCIAL / C. DIGNIFICACIÓN, FORMACIÓN Y DESARROLLO DE LA PROFESIÓN DOCENTE PARA UNA EDUCACIÓN DE CALIDAD</v>
      </c>
      <c r="U191" s="69" t="s">
        <v>127</v>
      </c>
      <c r="V191" s="21"/>
      <c r="W191" s="21" t="str">
        <f t="shared" si="19"/>
        <v xml:space="preserve">VEPBM-SUB FOMENTOCOM - </v>
      </c>
      <c r="X191" s="51" t="str">
        <f t="shared" si="20"/>
        <v>2100</v>
      </c>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6">
        <v>99</v>
      </c>
      <c r="BG191" s="69"/>
      <c r="BH191" s="52" t="s">
        <v>124</v>
      </c>
      <c r="BI191" s="90" t="s">
        <v>376</v>
      </c>
      <c r="BK191" s="49" t="s">
        <v>145</v>
      </c>
      <c r="BL191" s="124">
        <v>45383</v>
      </c>
      <c r="BM191" s="66">
        <v>9</v>
      </c>
      <c r="BN191" s="49" t="s">
        <v>95</v>
      </c>
      <c r="BO191" s="49" t="s">
        <v>228</v>
      </c>
      <c r="BP191" s="49" t="s">
        <v>229</v>
      </c>
      <c r="BQ191" s="49" t="s">
        <v>98</v>
      </c>
      <c r="BR191" s="212">
        <v>2000000000</v>
      </c>
      <c r="BS191" s="213">
        <v>2000000000</v>
      </c>
      <c r="BV191" s="21" t="str">
        <f t="shared" si="16"/>
        <v>Poder_Pedagógico_2201049</v>
      </c>
      <c r="BW191" s="21" t="str">
        <f>+VLOOKUP(C191,Listas_desplega!$AI$21:$AJ$46,2,0)</f>
        <v>DC_PBM</v>
      </c>
      <c r="BX191" s="47" t="str">
        <f>+VLOOKUP(E191,Listas_desplega!$J$2:$K$11,2,FALSE)</f>
        <v>Eje_E_4</v>
      </c>
      <c r="BY191" s="21" t="str">
        <f>+VLOOKUP(J191,desplegables!$AK$21:$AL$33,2,FALSE)</f>
        <v>C_2201_0700_23</v>
      </c>
      <c r="BZ191" s="21" t="str">
        <f>+VLOOKUP(D191,Listas_desplega!$AS$18:$AU$60,2,0)</f>
        <v xml:space="preserve">VEPBM-SUB FOMENTOCOM - </v>
      </c>
      <c r="CA191" s="67" t="str">
        <f>+VLOOKUP(W191,Listas_desplega!$AT$18:$AV$60,3,0)</f>
        <v>2100</v>
      </c>
      <c r="CB191" s="21" t="str">
        <f>+VLOOKUP(F191,Listas_desplega!$J$15:$L$60,2,0)</f>
        <v>BIENESTAR Y DIGNIFICACION LABOR DOCENTE</v>
      </c>
      <c r="CC191" s="21" t="str">
        <f>+VLOOKUP(F191,Listas_desplega!$J$15:$L$60,2,0)&amp;V191</f>
        <v>BIENESTAR Y DIGNIFICACION LABOR DOCENTE</v>
      </c>
      <c r="CD191" s="21" t="str">
        <f>+VLOOKUP(CC191,Listas_desplega!$K$15:$L$60,2,0)</f>
        <v>14</v>
      </c>
      <c r="CE191" s="65" t="str">
        <f>+VLOOKUP(D191,Listas_desplega!$AS$18:$AU$60,2,0)&amp;V191</f>
        <v xml:space="preserve">VEPBM-SUB FOMENTOCOM - </v>
      </c>
      <c r="CF191" s="21">
        <f>+VLOOKUP(D191,Listas_desplega!$AS$18:$AU$60,3,0)</f>
        <v>21</v>
      </c>
    </row>
    <row r="192" spans="1:84" ht="18.75" customHeight="1" x14ac:dyDescent="0.25">
      <c r="B192" s="49" t="s">
        <v>81</v>
      </c>
      <c r="C192" s="162" t="s">
        <v>235</v>
      </c>
      <c r="D192" s="49" t="s">
        <v>244</v>
      </c>
      <c r="E192" s="49" t="s">
        <v>344</v>
      </c>
      <c r="F192" s="82" t="s">
        <v>380</v>
      </c>
      <c r="G192" s="21" t="s">
        <v>187</v>
      </c>
      <c r="H192" s="78" t="str">
        <f>+VLOOKUP(G192,desplegables!$AH$21:$AK$33,2,0)</f>
        <v>TRANSFORMACIÓN  DE LA EDUCACIÓN INICIAL, PREESCOLAR, BÁSICA Y MEDIA CON ENFOQUE INTEGRAL PARA LA REDUCCIÓN DE DESIGUALDADES Y CONSTRUCCIÓN DE LA PAZ  NACIONAL</v>
      </c>
      <c r="I192" s="79">
        <f>+VLOOKUP(G192,desplegables!$AH$21:$AK$33,3,0)</f>
        <v>202300000000245</v>
      </c>
      <c r="J192" s="51" t="str">
        <f>+VLOOKUP(G192,desplegables!$AH$21:$AK$33,4,0)</f>
        <v>C-2201-0700-20</v>
      </c>
      <c r="K192" s="109" t="s">
        <v>239</v>
      </c>
      <c r="L192" s="110" t="str">
        <f>+VLOOKUP(K192,desplegables!$BO$81:$BP$110,2,FALSE)</f>
        <v>20203B</v>
      </c>
      <c r="M192" s="49" t="s">
        <v>189</v>
      </c>
      <c r="N192" s="51" t="e">
        <f>VLOOKUP(M192,desplegables!$BO$20:$BP$51,2,0)</f>
        <v>#N/A</v>
      </c>
      <c r="O192" s="49" t="s">
        <v>245</v>
      </c>
      <c r="P192" s="21" t="s">
        <v>90</v>
      </c>
      <c r="Q192" s="51" t="str">
        <f>+VLOOKUP(P192,desplegables!$B$3:$C$5,2,0)</f>
        <v>02</v>
      </c>
      <c r="R192" s="169" t="e">
        <f t="shared" si="21"/>
        <v>#N/A</v>
      </c>
      <c r="S192"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92" s="244" t="str">
        <f t="shared" si="18"/>
        <v>ADQUIS. DE BYS - SERVICIO DE ASISTENCIA TÉCNICA EN EDUCACIÓN INICIAL, PREESCOLAR, BÁSICA Y MEDIA. - 2. SEGURIDAD HUMANA Y JUSTICIA SOCIAL / B. RESIGNIFICACIÓN DE LA JORNADA ESCOLAR: MÁS QUE TIEMPO</v>
      </c>
      <c r="U192" s="69" t="s">
        <v>127</v>
      </c>
      <c r="V192" s="21"/>
      <c r="W192" s="21" t="str">
        <f t="shared" si="19"/>
        <v xml:space="preserve">VEPBM-SUB FOMENTOCOM - </v>
      </c>
      <c r="X192" s="51" t="str">
        <f t="shared" si="20"/>
        <v>2100</v>
      </c>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6">
        <v>100</v>
      </c>
      <c r="BG192" s="69"/>
      <c r="BH192" s="52" t="s">
        <v>92</v>
      </c>
      <c r="BI192" s="90" t="s">
        <v>381</v>
      </c>
      <c r="BK192" s="49" t="s">
        <v>94</v>
      </c>
      <c r="BL192" s="124">
        <v>45301</v>
      </c>
      <c r="BM192" s="66">
        <v>8</v>
      </c>
      <c r="BN192" s="49" t="s">
        <v>95</v>
      </c>
      <c r="BO192" s="49" t="s">
        <v>96</v>
      </c>
      <c r="BP192" s="49" t="s">
        <v>92</v>
      </c>
      <c r="BQ192" s="49" t="s">
        <v>98</v>
      </c>
      <c r="BR192" s="212">
        <v>36238480</v>
      </c>
      <c r="BS192" s="213">
        <v>36238480</v>
      </c>
      <c r="BV192" s="21" t="e">
        <f t="shared" si="16"/>
        <v>#N/A</v>
      </c>
      <c r="BW192" s="21" t="str">
        <f>+VLOOKUP(C192,Listas_desplega!$AI$21:$AJ$46,2,0)</f>
        <v>DC_PBM</v>
      </c>
      <c r="BX192" s="47" t="str">
        <f>+VLOOKUP(E192,Listas_desplega!$J$2:$K$11,2,FALSE)</f>
        <v>Eje_E_4</v>
      </c>
      <c r="BY192" s="21" t="str">
        <f>+VLOOKUP(J192,desplegables!$AK$21:$AL$33,2,FALSE)</f>
        <v>C_2201_0700_20</v>
      </c>
      <c r="BZ192" s="21" t="str">
        <f>+VLOOKUP(D192,Listas_desplega!$AS$18:$AU$60,2,0)</f>
        <v xml:space="preserve">VEPBM-SUB FOMENTOCOM - </v>
      </c>
      <c r="CA192" s="21" t="str">
        <f>+VLOOKUP(W192,Listas_desplega!$AT$18:$AV$60,3,0)</f>
        <v>2100</v>
      </c>
      <c r="CB192" s="21" t="str">
        <f>+VLOOKUP(F192,Listas_desplega!$J$15:$L$60,2,0)</f>
        <v>RECONOCIMIENTO SABERES Y FORTALEZAS PEDAGOG.</v>
      </c>
      <c r="CC192" s="21" t="str">
        <f>+VLOOKUP(F192,Listas_desplega!$J$15:$L$60,2,0)&amp;V192</f>
        <v>RECONOCIMIENTO SABERES Y FORTALEZAS PEDAGOG.</v>
      </c>
      <c r="CD192" s="21" t="str">
        <f>+VLOOKUP(CC192,Listas_desplega!$K$15:$L$60,2,0)</f>
        <v>15</v>
      </c>
      <c r="CE192" s="65" t="str">
        <f>+VLOOKUP(D192,Listas_desplega!$AS$18:$AU$60,2,0)&amp;V192</f>
        <v xml:space="preserve">VEPBM-SUB FOMENTOCOM - </v>
      </c>
      <c r="CF192" s="21">
        <f>+VLOOKUP(D192,Listas_desplega!$AS$18:$AU$60,3,0)</f>
        <v>21</v>
      </c>
    </row>
    <row r="193" spans="1:84" ht="18.75" customHeight="1" x14ac:dyDescent="0.25">
      <c r="B193" s="49" t="s">
        <v>81</v>
      </c>
      <c r="C193" s="162" t="s">
        <v>235</v>
      </c>
      <c r="D193" s="49" t="s">
        <v>244</v>
      </c>
      <c r="E193" s="49" t="s">
        <v>344</v>
      </c>
      <c r="F193" s="82" t="s">
        <v>380</v>
      </c>
      <c r="G193" s="21" t="s">
        <v>187</v>
      </c>
      <c r="H193" s="78" t="str">
        <f>+VLOOKUP(G193,desplegables!$AH$21:$AK$33,2,0)</f>
        <v>TRANSFORMACIÓN  DE LA EDUCACIÓN INICIAL, PREESCOLAR, BÁSICA Y MEDIA CON ENFOQUE INTEGRAL PARA LA REDUCCIÓN DE DESIGUALDADES Y CONSTRUCCIÓN DE LA PAZ  NACIONAL</v>
      </c>
      <c r="I193" s="79">
        <f>+VLOOKUP(G193,desplegables!$AH$21:$AK$33,3,0)</f>
        <v>202300000000245</v>
      </c>
      <c r="J193" s="51" t="str">
        <f>+VLOOKUP(G193,desplegables!$AH$21:$AK$33,4,0)</f>
        <v>C-2201-0700-20</v>
      </c>
      <c r="K193" s="109" t="s">
        <v>239</v>
      </c>
      <c r="L193" s="110" t="str">
        <f>+VLOOKUP(K193,desplegables!$BO$81:$BP$110,2,FALSE)</f>
        <v>20203B</v>
      </c>
      <c r="M193" s="49" t="s">
        <v>189</v>
      </c>
      <c r="N193" s="51" t="e">
        <f>VLOOKUP(M193,desplegables!$BO$20:$BP$51,2,0)</f>
        <v>#N/A</v>
      </c>
      <c r="O193" s="49" t="s">
        <v>245</v>
      </c>
      <c r="P193" s="21" t="s">
        <v>90</v>
      </c>
      <c r="Q193" s="51" t="str">
        <f>+VLOOKUP(P193,desplegables!$B$3:$C$5,2,0)</f>
        <v>02</v>
      </c>
      <c r="R193" s="169" t="e">
        <f t="shared" si="21"/>
        <v>#N/A</v>
      </c>
      <c r="S193"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93" s="244" t="str">
        <f t="shared" si="18"/>
        <v>ADQUIS. DE BYS - SERVICIO DE ASISTENCIA TÉCNICA EN EDUCACIÓN INICIAL, PREESCOLAR, BÁSICA Y MEDIA. - 2. SEGURIDAD HUMANA Y JUSTICIA SOCIAL / B. RESIGNIFICACIÓN DE LA JORNADA ESCOLAR: MÁS QUE TIEMPO</v>
      </c>
      <c r="U193" s="69" t="s">
        <v>127</v>
      </c>
      <c r="V193" s="21"/>
      <c r="W193" s="21" t="str">
        <f t="shared" si="19"/>
        <v xml:space="preserve">VEPBM-SUB FOMENTOCOM - </v>
      </c>
      <c r="X193" s="51" t="str">
        <f t="shared" si="20"/>
        <v>2100</v>
      </c>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6">
        <v>101</v>
      </c>
      <c r="BG193" s="69"/>
      <c r="BH193" s="52" t="s">
        <v>92</v>
      </c>
      <c r="BI193" s="90" t="s">
        <v>382</v>
      </c>
      <c r="BK193" s="49" t="s">
        <v>94</v>
      </c>
      <c r="BL193" s="124">
        <v>45301</v>
      </c>
      <c r="BM193" s="66">
        <v>8</v>
      </c>
      <c r="BN193" s="49" t="s">
        <v>95</v>
      </c>
      <c r="BO193" s="49" t="s">
        <v>96</v>
      </c>
      <c r="BP193" s="49" t="s">
        <v>92</v>
      </c>
      <c r="BQ193" s="49" t="s">
        <v>98</v>
      </c>
      <c r="BR193" s="212">
        <v>64161448</v>
      </c>
      <c r="BS193" s="213">
        <v>64161448</v>
      </c>
      <c r="BV193" s="21" t="e">
        <f t="shared" si="16"/>
        <v>#N/A</v>
      </c>
      <c r="BW193" s="21" t="str">
        <f>+VLOOKUP(C193,Listas_desplega!$AI$21:$AJ$46,2,0)</f>
        <v>DC_PBM</v>
      </c>
      <c r="BX193" s="47" t="str">
        <f>+VLOOKUP(E193,Listas_desplega!$J$2:$K$11,2,FALSE)</f>
        <v>Eje_E_4</v>
      </c>
      <c r="BY193" s="21" t="str">
        <f>+VLOOKUP(J193,desplegables!$AK$21:$AL$33,2,FALSE)</f>
        <v>C_2201_0700_20</v>
      </c>
      <c r="BZ193" s="21" t="str">
        <f>+VLOOKUP(D193,Listas_desplega!$AS$18:$AU$60,2,0)</f>
        <v xml:space="preserve">VEPBM-SUB FOMENTOCOM - </v>
      </c>
      <c r="CA193" s="21" t="str">
        <f>+VLOOKUP(W193,Listas_desplega!$AT$18:$AV$60,3,0)</f>
        <v>2100</v>
      </c>
      <c r="CB193" s="21" t="str">
        <f>+VLOOKUP(F193,Listas_desplega!$J$15:$L$60,2,0)</f>
        <v>RECONOCIMIENTO SABERES Y FORTALEZAS PEDAGOG.</v>
      </c>
      <c r="CC193" s="21" t="str">
        <f>+VLOOKUP(F193,Listas_desplega!$J$15:$L$60,2,0)&amp;V193</f>
        <v>RECONOCIMIENTO SABERES Y FORTALEZAS PEDAGOG.</v>
      </c>
      <c r="CD193" s="21" t="str">
        <f>+VLOOKUP(CC193,Listas_desplega!$K$15:$L$60,2,0)</f>
        <v>15</v>
      </c>
      <c r="CE193" s="65" t="str">
        <f>+VLOOKUP(D193,Listas_desplega!$AS$18:$AU$60,2,0)&amp;V193</f>
        <v xml:space="preserve">VEPBM-SUB FOMENTOCOM - </v>
      </c>
      <c r="CF193" s="21">
        <f>+VLOOKUP(D193,Listas_desplega!$AS$18:$AU$60,3,0)</f>
        <v>21</v>
      </c>
    </row>
    <row r="194" spans="1:84" ht="18.75" customHeight="1" x14ac:dyDescent="0.25">
      <c r="B194" s="49" t="s">
        <v>81</v>
      </c>
      <c r="C194" s="162" t="s">
        <v>235</v>
      </c>
      <c r="D194" s="49" t="s">
        <v>244</v>
      </c>
      <c r="E194" s="49" t="s">
        <v>344</v>
      </c>
      <c r="F194" s="82" t="s">
        <v>380</v>
      </c>
      <c r="G194" s="21" t="s">
        <v>187</v>
      </c>
      <c r="H194" s="78" t="str">
        <f>+VLOOKUP(G194,desplegables!$AH$21:$AK$33,2,0)</f>
        <v>TRANSFORMACIÓN  DE LA EDUCACIÓN INICIAL, PREESCOLAR, BÁSICA Y MEDIA CON ENFOQUE INTEGRAL PARA LA REDUCCIÓN DE DESIGUALDADES Y CONSTRUCCIÓN DE LA PAZ  NACIONAL</v>
      </c>
      <c r="I194" s="79">
        <f>+VLOOKUP(G194,desplegables!$AH$21:$AK$33,3,0)</f>
        <v>202300000000245</v>
      </c>
      <c r="J194" s="51" t="str">
        <f>+VLOOKUP(G194,desplegables!$AH$21:$AK$33,4,0)</f>
        <v>C-2201-0700-20</v>
      </c>
      <c r="K194" s="109" t="s">
        <v>239</v>
      </c>
      <c r="L194" s="110" t="str">
        <f>+VLOOKUP(K194,desplegables!$BO$81:$BP$110,2,FALSE)</f>
        <v>20203B</v>
      </c>
      <c r="M194" s="49" t="s">
        <v>189</v>
      </c>
      <c r="N194" s="51" t="e">
        <f>VLOOKUP(M194,desplegables!$BO$20:$BP$51,2,0)</f>
        <v>#N/A</v>
      </c>
      <c r="O194" s="49" t="s">
        <v>245</v>
      </c>
      <c r="P194" s="21" t="s">
        <v>90</v>
      </c>
      <c r="Q194" s="51" t="str">
        <f>+VLOOKUP(P194,desplegables!$B$3:$C$5,2,0)</f>
        <v>02</v>
      </c>
      <c r="R194" s="169" t="e">
        <f t="shared" si="21"/>
        <v>#N/A</v>
      </c>
      <c r="S194"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94" s="244" t="str">
        <f t="shared" si="18"/>
        <v>ADQUIS. DE BYS - SERVICIO DE ASISTENCIA TÉCNICA EN EDUCACIÓN INICIAL, PREESCOLAR, BÁSICA Y MEDIA. - 2. SEGURIDAD HUMANA Y JUSTICIA SOCIAL / B. RESIGNIFICACIÓN DE LA JORNADA ESCOLAR: MÁS QUE TIEMPO</v>
      </c>
      <c r="U194" s="69" t="s">
        <v>127</v>
      </c>
      <c r="V194" s="21"/>
      <c r="W194" s="21" t="str">
        <f t="shared" si="19"/>
        <v xml:space="preserve">VEPBM-SUB FOMENTOCOM - </v>
      </c>
      <c r="X194" s="51" t="str">
        <f t="shared" si="20"/>
        <v>2100</v>
      </c>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6">
        <v>102</v>
      </c>
      <c r="BG194" s="69"/>
      <c r="BH194" s="52" t="s">
        <v>92</v>
      </c>
      <c r="BI194" s="90" t="s">
        <v>383</v>
      </c>
      <c r="BK194" s="49" t="s">
        <v>94</v>
      </c>
      <c r="BL194" s="124">
        <v>45301</v>
      </c>
      <c r="BM194" s="66">
        <v>8</v>
      </c>
      <c r="BN194" s="49" t="s">
        <v>95</v>
      </c>
      <c r="BO194" s="49" t="s">
        <v>96</v>
      </c>
      <c r="BP194" s="49" t="s">
        <v>92</v>
      </c>
      <c r="BQ194" s="49" t="s">
        <v>98</v>
      </c>
      <c r="BR194" s="212">
        <v>84080000</v>
      </c>
      <c r="BS194" s="213">
        <v>84080000</v>
      </c>
      <c r="BV194" s="21" t="e">
        <f t="shared" si="16"/>
        <v>#N/A</v>
      </c>
      <c r="BW194" s="21" t="str">
        <f>+VLOOKUP(C194,Listas_desplega!$AI$21:$AJ$46,2,0)</f>
        <v>DC_PBM</v>
      </c>
      <c r="BX194" s="47" t="str">
        <f>+VLOOKUP(E194,Listas_desplega!$J$2:$K$11,2,FALSE)</f>
        <v>Eje_E_4</v>
      </c>
      <c r="BY194" s="21" t="str">
        <f>+VLOOKUP(J194,desplegables!$AK$21:$AL$33,2,FALSE)</f>
        <v>C_2201_0700_20</v>
      </c>
      <c r="BZ194" s="21" t="str">
        <f>+VLOOKUP(D194,Listas_desplega!$AS$18:$AU$60,2,0)</f>
        <v xml:space="preserve">VEPBM-SUB FOMENTOCOM - </v>
      </c>
      <c r="CA194" s="21" t="str">
        <f>+VLOOKUP(W194,Listas_desplega!$AT$18:$AV$60,3,0)</f>
        <v>2100</v>
      </c>
      <c r="CB194" s="21" t="str">
        <f>+VLOOKUP(F194,Listas_desplega!$J$15:$L$60,2,0)</f>
        <v>RECONOCIMIENTO SABERES Y FORTALEZAS PEDAGOG.</v>
      </c>
      <c r="CC194" s="21" t="str">
        <f>+VLOOKUP(F194,Listas_desplega!$J$15:$L$60,2,0)&amp;V194</f>
        <v>RECONOCIMIENTO SABERES Y FORTALEZAS PEDAGOG.</v>
      </c>
      <c r="CD194" s="21" t="str">
        <f>+VLOOKUP(CC194,Listas_desplega!$K$15:$L$60,2,0)</f>
        <v>15</v>
      </c>
      <c r="CE194" s="65" t="str">
        <f>+VLOOKUP(D194,Listas_desplega!$AS$18:$AU$60,2,0)&amp;V194</f>
        <v xml:space="preserve">VEPBM-SUB FOMENTOCOM - </v>
      </c>
      <c r="CF194" s="21">
        <f>+VLOOKUP(D194,Listas_desplega!$AS$18:$AU$60,3,0)</f>
        <v>21</v>
      </c>
    </row>
    <row r="195" spans="1:84" ht="18.75" customHeight="1" x14ac:dyDescent="0.25">
      <c r="B195" s="49" t="s">
        <v>81</v>
      </c>
      <c r="C195" s="162" t="s">
        <v>235</v>
      </c>
      <c r="D195" s="49" t="s">
        <v>244</v>
      </c>
      <c r="E195" s="49" t="s">
        <v>344</v>
      </c>
      <c r="F195" s="82" t="s">
        <v>380</v>
      </c>
      <c r="G195" s="21" t="s">
        <v>187</v>
      </c>
      <c r="H195" s="78" t="str">
        <f>+VLOOKUP(G195,desplegables!$AH$21:$AK$33,2,0)</f>
        <v>TRANSFORMACIÓN  DE LA EDUCACIÓN INICIAL, PREESCOLAR, BÁSICA Y MEDIA CON ENFOQUE INTEGRAL PARA LA REDUCCIÓN DE DESIGUALDADES Y CONSTRUCCIÓN DE LA PAZ  NACIONAL</v>
      </c>
      <c r="I195" s="79">
        <f>+VLOOKUP(G195,desplegables!$AH$21:$AK$33,3,0)</f>
        <v>202300000000245</v>
      </c>
      <c r="J195" s="51" t="str">
        <f>+VLOOKUP(G195,desplegables!$AH$21:$AK$33,4,0)</f>
        <v>C-2201-0700-20</v>
      </c>
      <c r="K195" s="109" t="s">
        <v>239</v>
      </c>
      <c r="L195" s="110" t="str">
        <f>+VLOOKUP(K195,desplegables!$BO$81:$BP$110,2,FALSE)</f>
        <v>20203B</v>
      </c>
      <c r="M195" s="49" t="s">
        <v>189</v>
      </c>
      <c r="N195" s="51" t="e">
        <f>VLOOKUP(M195,desplegables!$BO$20:$BP$51,2,0)</f>
        <v>#N/A</v>
      </c>
      <c r="O195" s="49" t="s">
        <v>245</v>
      </c>
      <c r="P195" s="21" t="s">
        <v>90</v>
      </c>
      <c r="Q195" s="51" t="str">
        <f>+VLOOKUP(P195,desplegables!$B$3:$C$5,2,0)</f>
        <v>02</v>
      </c>
      <c r="R195" s="169" t="e">
        <f t="shared" si="21"/>
        <v>#N/A</v>
      </c>
      <c r="S195"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95" s="244" t="str">
        <f t="shared" si="18"/>
        <v>ADQUIS. DE BYS - SERVICIO DE ASISTENCIA TÉCNICA EN EDUCACIÓN INICIAL, PREESCOLAR, BÁSICA Y MEDIA. - 2. SEGURIDAD HUMANA Y JUSTICIA SOCIAL / B. RESIGNIFICACIÓN DE LA JORNADA ESCOLAR: MÁS QUE TIEMPO</v>
      </c>
      <c r="U195" s="69" t="s">
        <v>127</v>
      </c>
      <c r="V195" s="21"/>
      <c r="W195" s="21" t="str">
        <f t="shared" si="19"/>
        <v xml:space="preserve">VEPBM-SUB FOMENTOCOM - </v>
      </c>
      <c r="X195" s="51" t="str">
        <f t="shared" si="20"/>
        <v>2100</v>
      </c>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6">
        <v>103</v>
      </c>
      <c r="BG195" s="69"/>
      <c r="BH195" s="52" t="s">
        <v>92</v>
      </c>
      <c r="BI195" s="90" t="s">
        <v>384</v>
      </c>
      <c r="BK195" s="49" t="s">
        <v>94</v>
      </c>
      <c r="BL195" s="124">
        <v>45301</v>
      </c>
      <c r="BM195" s="66">
        <v>8</v>
      </c>
      <c r="BN195" s="49" t="s">
        <v>95</v>
      </c>
      <c r="BO195" s="49" t="s">
        <v>96</v>
      </c>
      <c r="BP195" s="49" t="s">
        <v>92</v>
      </c>
      <c r="BQ195" s="49" t="s">
        <v>98</v>
      </c>
      <c r="BR195" s="212">
        <v>68861520</v>
      </c>
      <c r="BS195" s="213">
        <v>68861520</v>
      </c>
      <c r="BV195" s="21" t="e">
        <f t="shared" si="16"/>
        <v>#N/A</v>
      </c>
      <c r="BW195" s="21" t="str">
        <f>+VLOOKUP(C195,Listas_desplega!$AI$21:$AJ$46,2,0)</f>
        <v>DC_PBM</v>
      </c>
      <c r="BX195" s="47" t="str">
        <f>+VLOOKUP(E195,Listas_desplega!$J$2:$K$11,2,FALSE)</f>
        <v>Eje_E_4</v>
      </c>
      <c r="BY195" s="21" t="str">
        <f>+VLOOKUP(J195,desplegables!$AK$21:$AL$33,2,FALSE)</f>
        <v>C_2201_0700_20</v>
      </c>
      <c r="BZ195" s="21" t="str">
        <f>+VLOOKUP(D195,Listas_desplega!$AS$18:$AU$60,2,0)</f>
        <v xml:space="preserve">VEPBM-SUB FOMENTOCOM - </v>
      </c>
      <c r="CA195" s="21" t="str">
        <f>+VLOOKUP(W195,Listas_desplega!$AT$18:$AV$60,3,0)</f>
        <v>2100</v>
      </c>
      <c r="CB195" s="21" t="str">
        <f>+VLOOKUP(F195,Listas_desplega!$J$15:$L$60,2,0)</f>
        <v>RECONOCIMIENTO SABERES Y FORTALEZAS PEDAGOG.</v>
      </c>
      <c r="CC195" s="21" t="str">
        <f>+VLOOKUP(F195,Listas_desplega!$J$15:$L$60,2,0)&amp;V195</f>
        <v>RECONOCIMIENTO SABERES Y FORTALEZAS PEDAGOG.</v>
      </c>
      <c r="CD195" s="21" t="str">
        <f>+VLOOKUP(CC195,Listas_desplega!$K$15:$L$60,2,0)</f>
        <v>15</v>
      </c>
      <c r="CE195" s="65" t="str">
        <f>+VLOOKUP(D195,Listas_desplega!$AS$18:$AU$60,2,0)&amp;V195</f>
        <v xml:space="preserve">VEPBM-SUB FOMENTOCOM - </v>
      </c>
      <c r="CF195" s="21">
        <f>+VLOOKUP(D195,Listas_desplega!$AS$18:$AU$60,3,0)</f>
        <v>21</v>
      </c>
    </row>
    <row r="196" spans="1:84" ht="18.75" customHeight="1" x14ac:dyDescent="0.25">
      <c r="B196" s="49" t="s">
        <v>81</v>
      </c>
      <c r="C196" s="162" t="s">
        <v>235</v>
      </c>
      <c r="D196" s="49" t="s">
        <v>244</v>
      </c>
      <c r="E196" s="49" t="s">
        <v>344</v>
      </c>
      <c r="F196" s="82" t="s">
        <v>380</v>
      </c>
      <c r="G196" s="21" t="s">
        <v>187</v>
      </c>
      <c r="H196" s="78" t="str">
        <f>+VLOOKUP(G196,desplegables!$AH$21:$AK$33,2,0)</f>
        <v>TRANSFORMACIÓN  DE LA EDUCACIÓN INICIAL, PREESCOLAR, BÁSICA Y MEDIA CON ENFOQUE INTEGRAL PARA LA REDUCCIÓN DE DESIGUALDADES Y CONSTRUCCIÓN DE LA PAZ  NACIONAL</v>
      </c>
      <c r="I196" s="79">
        <f>+VLOOKUP(G196,desplegables!$AH$21:$AK$33,3,0)</f>
        <v>202300000000245</v>
      </c>
      <c r="J196" s="51" t="str">
        <f>+VLOOKUP(G196,desplegables!$AH$21:$AK$33,4,0)</f>
        <v>C-2201-0700-20</v>
      </c>
      <c r="K196" s="109" t="s">
        <v>239</v>
      </c>
      <c r="L196" s="110" t="str">
        <f>+VLOOKUP(K196,desplegables!$BO$81:$BP$110,2,FALSE)</f>
        <v>20203B</v>
      </c>
      <c r="M196" s="49" t="s">
        <v>189</v>
      </c>
      <c r="N196" s="51" t="e">
        <f>VLOOKUP(M196,desplegables!$BO$20:$BP$51,2,0)</f>
        <v>#N/A</v>
      </c>
      <c r="O196" s="49" t="s">
        <v>245</v>
      </c>
      <c r="P196" s="21" t="s">
        <v>90</v>
      </c>
      <c r="Q196" s="51" t="str">
        <f>+VLOOKUP(P196,desplegables!$B$3:$C$5,2,0)</f>
        <v>02</v>
      </c>
      <c r="R196" s="169" t="e">
        <f t="shared" si="21"/>
        <v>#N/A</v>
      </c>
      <c r="S196" s="126" t="str">
        <f t="shared" si="17"/>
        <v>ADQUIS. DE BYS-SERVICIO DE ASISTENCIA TÉCNICA EN EDUCACIÓN INICIAL, PREESCOLAR, BÁSICA Y MEDIA.-TRANSFORMACIÓN  DE LA EDUCACIÓN INICIAL, PREESCOLAR, BÁSICA Y MEDIA CON ENFOQUE INTEGRAL PARA LA REDUCCIÓN DE DESIGUALDADES Y CONSTRUCCIÓN DE LA PAZ  NACIONAL</v>
      </c>
      <c r="T196" s="244" t="str">
        <f t="shared" si="18"/>
        <v>ADQUIS. DE BYS - SERVICIO DE ASISTENCIA TÉCNICA EN EDUCACIÓN INICIAL, PREESCOLAR, BÁSICA Y MEDIA. - 2. SEGURIDAD HUMANA Y JUSTICIA SOCIAL / B. RESIGNIFICACIÓN DE LA JORNADA ESCOLAR: MÁS QUE TIEMPO</v>
      </c>
      <c r="U196" s="69" t="s">
        <v>127</v>
      </c>
      <c r="V196" s="21"/>
      <c r="W196" s="21" t="str">
        <f t="shared" si="19"/>
        <v xml:space="preserve">VEPBM-SUB FOMENTOCOM - </v>
      </c>
      <c r="X196" s="51" t="str">
        <f t="shared" si="20"/>
        <v>2100</v>
      </c>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6">
        <v>104</v>
      </c>
      <c r="BG196" s="69"/>
      <c r="BH196" s="52" t="s">
        <v>92</v>
      </c>
      <c r="BI196" s="90" t="s">
        <v>385</v>
      </c>
      <c r="BK196" s="49" t="s">
        <v>94</v>
      </c>
      <c r="BL196" s="124">
        <v>45301</v>
      </c>
      <c r="BM196" s="66">
        <v>8</v>
      </c>
      <c r="BN196" s="49" t="s">
        <v>95</v>
      </c>
      <c r="BO196" s="49" t="s">
        <v>96</v>
      </c>
      <c r="BP196" s="49" t="s">
        <v>92</v>
      </c>
      <c r="BQ196" s="49" t="s">
        <v>98</v>
      </c>
      <c r="BR196" s="212">
        <v>79876000</v>
      </c>
      <c r="BS196" s="213">
        <v>79876000</v>
      </c>
      <c r="BV196" s="21" t="e">
        <f t="shared" ref="BV196:BV260" si="22">+CONCATENATE(G196,"_",N196)</f>
        <v>#N/A</v>
      </c>
      <c r="BW196" s="21" t="str">
        <f>+VLOOKUP(C196,Listas_desplega!$AI$21:$AJ$46,2,0)</f>
        <v>DC_PBM</v>
      </c>
      <c r="BX196" s="47" t="str">
        <f>+VLOOKUP(E196,Listas_desplega!$J$2:$K$11,2,FALSE)</f>
        <v>Eje_E_4</v>
      </c>
      <c r="BY196" s="21" t="str">
        <f>+VLOOKUP(J196,desplegables!$AK$21:$AL$33,2,FALSE)</f>
        <v>C_2201_0700_20</v>
      </c>
      <c r="BZ196" s="21" t="str">
        <f>+VLOOKUP(D196,Listas_desplega!$AS$18:$AU$60,2,0)</f>
        <v xml:space="preserve">VEPBM-SUB FOMENTOCOM - </v>
      </c>
      <c r="CA196" s="21" t="str">
        <f>+VLOOKUP(W196,Listas_desplega!$AT$18:$AV$60,3,0)</f>
        <v>2100</v>
      </c>
      <c r="CB196" s="21" t="str">
        <f>+VLOOKUP(F196,Listas_desplega!$J$15:$L$60,2,0)</f>
        <v>RECONOCIMIENTO SABERES Y FORTALEZAS PEDAGOG.</v>
      </c>
      <c r="CC196" s="21" t="str">
        <f>+VLOOKUP(F196,Listas_desplega!$J$15:$L$60,2,0)&amp;V196</f>
        <v>RECONOCIMIENTO SABERES Y FORTALEZAS PEDAGOG.</v>
      </c>
      <c r="CD196" s="21" t="str">
        <f>+VLOOKUP(CC196,Listas_desplega!$K$15:$L$60,2,0)</f>
        <v>15</v>
      </c>
      <c r="CE196" s="65" t="str">
        <f>+VLOOKUP(D196,Listas_desplega!$AS$18:$AU$60,2,0)&amp;V196</f>
        <v xml:space="preserve">VEPBM-SUB FOMENTOCOM - </v>
      </c>
      <c r="CF196" s="21">
        <f>+VLOOKUP(D196,Listas_desplega!$AS$18:$AU$60,3,0)</f>
        <v>21</v>
      </c>
    </row>
    <row r="197" spans="1:84" s="104" customFormat="1" ht="18.75" customHeight="1" x14ac:dyDescent="0.25">
      <c r="A197"/>
      <c r="B197" s="117" t="s">
        <v>81</v>
      </c>
      <c r="C197" s="117" t="s">
        <v>235</v>
      </c>
      <c r="D197" s="117" t="s">
        <v>235</v>
      </c>
      <c r="E197" s="117" t="s">
        <v>344</v>
      </c>
      <c r="F197" s="176" t="s">
        <v>345</v>
      </c>
      <c r="G197" s="92" t="s">
        <v>346</v>
      </c>
      <c r="H197" s="251" t="str">
        <f>+VLOOKUP(G197,desplegables!$AH$21:$AK$33,2,0)</f>
        <v>FORTALECIMIENTO DE LAS CAPACIDADES Y CONDICIONES DE BIENESTAR QUE DIGNIFIQUEN LA LABOR DOCENTE EN EDUCACIÓN INICIAL, PREESCOLAR, BÁSICA Y MEDIA.   NACIONAL</v>
      </c>
      <c r="I197" s="252">
        <f>+VLOOKUP(G197,desplegables!$AH$21:$AK$33,3,0)</f>
        <v>202300000000419</v>
      </c>
      <c r="J197" s="253" t="str">
        <f>+VLOOKUP(G197,desplegables!$AH$21:$AK$33,4,0)</f>
        <v>C-2201-0700-23</v>
      </c>
      <c r="K197" s="254" t="s">
        <v>347</v>
      </c>
      <c r="L197" s="255" t="str">
        <f>+VLOOKUP(K197,desplegables!$BO$81:$BP$110,2,FALSE)</f>
        <v>20203C</v>
      </c>
      <c r="M197" s="117" t="s">
        <v>348</v>
      </c>
      <c r="N197" s="253">
        <f>VLOOKUP(M197,desplegables!$BO$20:$BP$51,2,0)</f>
        <v>2201074</v>
      </c>
      <c r="O197" s="117" t="s">
        <v>349</v>
      </c>
      <c r="P197" s="92" t="s">
        <v>386</v>
      </c>
      <c r="Q197" s="253" t="str">
        <f>+VLOOKUP(P197,desplegables!$B$3:$C$5,2,0)</f>
        <v>01</v>
      </c>
      <c r="R197" s="256" t="str">
        <f t="shared" si="21"/>
        <v>C-2201-0700-23-20203C-2201074-01</v>
      </c>
      <c r="S197" s="257" t="str">
        <f t="shared" ref="S197:S293" si="23">UPPER(P197&amp;"-"&amp;M197&amp;"-"&amp;H197)</f>
        <v>GASTOS DE PERSONAL-SERVICIO DE FORTALECIMIENTO A LAS CAPACIDADES DE LOS DOCENTES DE EDUCACIÓN INICIAL, PREESCOLAR, BÁSICA Y MEDIA-FORTALECIMIENTO DE LAS CAPACIDADES Y CONDICIONES DE BIENESTAR QUE DIGNIFIQUEN LA LABOR DOCENTE EN EDUCACIÓN INICIAL, PREESCOLAR, BÁSICA Y MEDIA.   NACIONAL</v>
      </c>
      <c r="T197" s="92" t="str">
        <f t="shared" ref="T197:T261" si="24">UPPER(P197&amp;" - "&amp;M197&amp;" - "&amp;K197)</f>
        <v>GASTOS DE PERSONAL - SERVICIO DE FORTALECIMIENTO A LAS CAPACIDADES DE LOS DOCENTES DE EDUCACIÓN INICIAL, PREESCOLAR, BÁSICA Y MEDIA - 2. SEGURIDAD HUMANA Y JUSTICIA SOCIAL / C. DIGNIFICACIÓN, FORMACIÓN Y DESARROLLO DE LA PROFESIÓN DOCENTE PARA UNA EDUCACIÓN DE CALIDAD</v>
      </c>
      <c r="U197" s="258" t="s">
        <v>279</v>
      </c>
      <c r="V197" s="92" t="s">
        <v>280</v>
      </c>
      <c r="W197" s="92" t="str">
        <f t="shared" si="19"/>
        <v>VEPBM-DIR DE CALIDAD - BM</v>
      </c>
      <c r="X197" s="253">
        <f t="shared" si="20"/>
        <v>1901</v>
      </c>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60">
        <v>105</v>
      </c>
      <c r="BG197" s="258"/>
      <c r="BH197" s="117" t="s">
        <v>124</v>
      </c>
      <c r="BI197" s="261" t="s">
        <v>387</v>
      </c>
      <c r="BJ197" s="258"/>
      <c r="BK197" s="117" t="s">
        <v>145</v>
      </c>
      <c r="BL197" s="262">
        <v>45383</v>
      </c>
      <c r="BM197" s="260">
        <v>9</v>
      </c>
      <c r="BN197" s="117" t="s">
        <v>95</v>
      </c>
      <c r="BO197" s="117" t="s">
        <v>388</v>
      </c>
      <c r="BP197" s="117" t="s">
        <v>126</v>
      </c>
      <c r="BQ197" s="117" t="s">
        <v>154</v>
      </c>
      <c r="BR197" s="263">
        <v>18183004902</v>
      </c>
      <c r="BS197" s="245">
        <v>16283004902</v>
      </c>
      <c r="BT197" s="260"/>
      <c r="BU197" s="260"/>
      <c r="BV197" s="92" t="str">
        <f t="shared" si="22"/>
        <v>Poder_Pedagógico_2201074</v>
      </c>
      <c r="BW197" s="92" t="str">
        <f>+VLOOKUP(C197,Listas_desplega!$AI$21:$AJ$46,2,0)</f>
        <v>DC_PBM</v>
      </c>
      <c r="BX197" s="251" t="str">
        <f>+VLOOKUP(E197,Listas_desplega!$J$2:$K$11,2,FALSE)</f>
        <v>Eje_E_4</v>
      </c>
      <c r="BY197" s="92" t="str">
        <f>+VLOOKUP(J197,desplegables!$AK$21:$AL$33,2,FALSE)</f>
        <v>C_2201_0700_23</v>
      </c>
      <c r="BZ197" s="92" t="str">
        <f>+VLOOKUP(D197,Listas_desplega!$AS$18:$AU$60,2,0)</f>
        <v xml:space="preserve">VEPBM-DIR DE CALIDAD - </v>
      </c>
      <c r="CA197" s="253">
        <f>+VLOOKUP(W197,Listas_desplega!$AT$18:$AV$60,3,0)</f>
        <v>1901</v>
      </c>
      <c r="CB197" s="92" t="str">
        <f>+VLOOKUP(F197,Listas_desplega!$J$15:$L$60,2,0)</f>
        <v>FORMACION DOCENTE</v>
      </c>
      <c r="CC197" s="92" t="str">
        <f>+VLOOKUP(F197,Listas_desplega!$J$15:$L$60,2,0)&amp;V197</f>
        <v>FORMACION DOCENTEBM</v>
      </c>
      <c r="CD197" s="92" t="e">
        <f>+VLOOKUP(CC197,Listas_desplega!$K$15:$L$60,2,0)</f>
        <v>#N/A</v>
      </c>
      <c r="CE197" s="257" t="str">
        <f>+VLOOKUP(D197,Listas_desplega!$AS$18:$AU$60,2,0)&amp;V197</f>
        <v>VEPBM-DIR DE CALIDAD - BM</v>
      </c>
      <c r="CF197" s="92">
        <f>+VLOOKUP(D197,Listas_desplega!$AS$18:$AU$60,3,0)</f>
        <v>19</v>
      </c>
    </row>
    <row r="198" spans="1:84" s="104" customFormat="1" ht="18.75" customHeight="1" x14ac:dyDescent="0.25">
      <c r="A198"/>
      <c r="B198" s="117" t="s">
        <v>81</v>
      </c>
      <c r="C198" s="117" t="s">
        <v>235</v>
      </c>
      <c r="D198" s="117" t="s">
        <v>235</v>
      </c>
      <c r="E198" s="117" t="s">
        <v>344</v>
      </c>
      <c r="F198" s="176" t="s">
        <v>345</v>
      </c>
      <c r="G198" s="92" t="s">
        <v>346</v>
      </c>
      <c r="H198" s="251" t="str">
        <f>+VLOOKUP(G198,desplegables!$AH$21:$AK$33,2,0)</f>
        <v>FORTALECIMIENTO DE LAS CAPACIDADES Y CONDICIONES DE BIENESTAR QUE DIGNIFIQUEN LA LABOR DOCENTE EN EDUCACIÓN INICIAL, PREESCOLAR, BÁSICA Y MEDIA.   NACIONAL</v>
      </c>
      <c r="I198" s="252">
        <f>+VLOOKUP(G198,desplegables!$AH$21:$AK$33,3,0)</f>
        <v>202300000000419</v>
      </c>
      <c r="J198" s="253" t="str">
        <f>+VLOOKUP(G198,desplegables!$AH$21:$AK$33,4,0)</f>
        <v>C-2201-0700-23</v>
      </c>
      <c r="K198" s="254" t="s">
        <v>347</v>
      </c>
      <c r="L198" s="255" t="str">
        <f>+VLOOKUP(K198,desplegables!$BO$81:$BP$110,2,FALSE)</f>
        <v>20203C</v>
      </c>
      <c r="M198" s="117" t="s">
        <v>348</v>
      </c>
      <c r="N198" s="253">
        <f>VLOOKUP(M198,desplegables!$BO$20:$BP$51,2,0)</f>
        <v>2201074</v>
      </c>
      <c r="O198" s="117" t="s">
        <v>349</v>
      </c>
      <c r="P198" s="92" t="s">
        <v>386</v>
      </c>
      <c r="Q198" s="253" t="str">
        <f>+VLOOKUP(P198,desplegables!$B$3:$C$5,2,0)</f>
        <v>01</v>
      </c>
      <c r="R198" s="256" t="str">
        <f>+J198&amp;"-"&amp;L198&amp;"-"&amp;N198&amp;"-"&amp;Q198</f>
        <v>C-2201-0700-23-20203C-2201074-01</v>
      </c>
      <c r="S198" s="257" t="str">
        <f>UPPER(P198&amp;"-"&amp;M198&amp;"-"&amp;H198)</f>
        <v>GASTOS DE PERSONAL-SERVICIO DE FORTALECIMIENTO A LAS CAPACIDADES DE LOS DOCENTES DE EDUCACIÓN INICIAL, PREESCOLAR, BÁSICA Y MEDIA-FORTALECIMIENTO DE LAS CAPACIDADES Y CONDICIONES DE BIENESTAR QUE DIGNIFIQUEN LA LABOR DOCENTE EN EDUCACIÓN INICIAL, PREESCOLAR, BÁSICA Y MEDIA.   NACIONAL</v>
      </c>
      <c r="T198" s="92" t="str">
        <f>UPPER(P198&amp;" - "&amp;M198&amp;" - "&amp;K198)</f>
        <v>GASTOS DE PERSONAL - SERVICIO DE FORTALECIMIENTO A LAS CAPACIDADES DE LOS DOCENTES DE EDUCACIÓN INICIAL, PREESCOLAR, BÁSICA Y MEDIA - 2. SEGURIDAD HUMANA Y JUSTICIA SOCIAL / C. DIGNIFICACIÓN, FORMACIÓN Y DESARROLLO DE LA PROFESIÓN DOCENTE PARA UNA EDUCACIÓN DE CALIDAD</v>
      </c>
      <c r="U198" s="258" t="s">
        <v>127</v>
      </c>
      <c r="V198" s="92"/>
      <c r="W198" s="92" t="str">
        <f>+CE198</f>
        <v xml:space="preserve">VEPBM-DIR DE CALIDAD - </v>
      </c>
      <c r="X198" s="253" t="str">
        <f>+CA198</f>
        <v>1900</v>
      </c>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60">
        <v>105</v>
      </c>
      <c r="BG198" s="258"/>
      <c r="BH198" s="117" t="s">
        <v>124</v>
      </c>
      <c r="BI198" s="261" t="s">
        <v>387</v>
      </c>
      <c r="BJ198" s="258"/>
      <c r="BK198" s="117" t="s">
        <v>145</v>
      </c>
      <c r="BL198" s="262">
        <v>45383</v>
      </c>
      <c r="BM198" s="260">
        <v>9</v>
      </c>
      <c r="BN198" s="117" t="s">
        <v>95</v>
      </c>
      <c r="BO198" s="117" t="s">
        <v>388</v>
      </c>
      <c r="BP198" s="117" t="s">
        <v>126</v>
      </c>
      <c r="BQ198" s="117" t="s">
        <v>98</v>
      </c>
      <c r="BR198" s="263">
        <v>0</v>
      </c>
      <c r="BS198" s="245">
        <v>1900000000</v>
      </c>
      <c r="BT198" s="260"/>
      <c r="BU198" s="260"/>
      <c r="BV198" s="92" t="str">
        <f>+CONCATENATE(G198,"_",N198)</f>
        <v>Poder_Pedagógico_2201074</v>
      </c>
      <c r="BW198" s="92" t="str">
        <f>+VLOOKUP(C198,Listas_desplega!$AI$21:$AJ$46,2,0)</f>
        <v>DC_PBM</v>
      </c>
      <c r="BX198" s="251" t="str">
        <f>+VLOOKUP(E198,Listas_desplega!$J$2:$K$11,2,FALSE)</f>
        <v>Eje_E_4</v>
      </c>
      <c r="BY198" s="92" t="str">
        <f>+VLOOKUP(J198,desplegables!$AK$21:$AL$33,2,FALSE)</f>
        <v>C_2201_0700_23</v>
      </c>
      <c r="BZ198" s="92" t="str">
        <f>+VLOOKUP(D198,Listas_desplega!$AS$18:$AU$60,2,0)</f>
        <v xml:space="preserve">VEPBM-DIR DE CALIDAD - </v>
      </c>
      <c r="CA198" s="253" t="str">
        <f>+VLOOKUP(W198,Listas_desplega!$AT$18:$AV$60,3,0)</f>
        <v>1900</v>
      </c>
      <c r="CB198" s="92" t="str">
        <f>+VLOOKUP(F198,Listas_desplega!$J$15:$L$60,2,0)</f>
        <v>FORMACION DOCENTE</v>
      </c>
      <c r="CC198" s="92" t="str">
        <f>+VLOOKUP(F198,Listas_desplega!$J$15:$L$60,2,0)&amp;V198</f>
        <v>FORMACION DOCENTE</v>
      </c>
      <c r="CD198" s="92" t="str">
        <f>+VLOOKUP(CC198,Listas_desplega!$K$15:$L$60,2,0)</f>
        <v>12</v>
      </c>
      <c r="CE198" s="257" t="str">
        <f>+VLOOKUP(D198,Listas_desplega!$AS$18:$AU$60,2,0)&amp;V198</f>
        <v xml:space="preserve">VEPBM-DIR DE CALIDAD - </v>
      </c>
      <c r="CF198" s="92">
        <f>+VLOOKUP(D198,Listas_desplega!$AS$18:$AU$60,3,0)</f>
        <v>19</v>
      </c>
    </row>
    <row r="199" spans="1:84" ht="18.75" customHeight="1" x14ac:dyDescent="0.25">
      <c r="B199" s="49" t="s">
        <v>81</v>
      </c>
      <c r="C199" s="162" t="s">
        <v>235</v>
      </c>
      <c r="D199" s="49" t="s">
        <v>235</v>
      </c>
      <c r="E199" s="49" t="s">
        <v>344</v>
      </c>
      <c r="F199" s="82" t="s">
        <v>345</v>
      </c>
      <c r="G199" s="21" t="s">
        <v>346</v>
      </c>
      <c r="H199" s="78" t="str">
        <f>+VLOOKUP(G199,desplegables!$AH$21:$AK$33,2,0)</f>
        <v>FORTALECIMIENTO DE LAS CAPACIDADES Y CONDICIONES DE BIENESTAR QUE DIGNIFIQUEN LA LABOR DOCENTE EN EDUCACIÓN INICIAL, PREESCOLAR, BÁSICA Y MEDIA.   NACIONAL</v>
      </c>
      <c r="I199" s="79">
        <f>+VLOOKUP(G199,desplegables!$AH$21:$AK$33,3,0)</f>
        <v>202300000000419</v>
      </c>
      <c r="J199" s="51" t="str">
        <f>+VLOOKUP(G199,desplegables!$AH$21:$AK$33,4,0)</f>
        <v>C-2201-0700-23</v>
      </c>
      <c r="K199" s="109" t="s">
        <v>347</v>
      </c>
      <c r="L199" s="110" t="str">
        <f>+VLOOKUP(K199,desplegables!$BO$81:$BP$110,2,FALSE)</f>
        <v>20203C</v>
      </c>
      <c r="M199" s="49" t="s">
        <v>348</v>
      </c>
      <c r="N199" s="51">
        <f>VLOOKUP(M199,desplegables!$BO$20:$BP$51,2,0)</f>
        <v>2201074</v>
      </c>
      <c r="O199" s="49" t="s">
        <v>349</v>
      </c>
      <c r="P199" s="21" t="s">
        <v>90</v>
      </c>
      <c r="Q199" s="51" t="str">
        <f>+VLOOKUP(P199,desplegables!$B$3:$C$5,2,0)</f>
        <v>02</v>
      </c>
      <c r="R199" s="169" t="str">
        <f t="shared" si="21"/>
        <v>C-2201-0700-23-20203C-2201074-02</v>
      </c>
      <c r="S199" s="126" t="str">
        <f t="shared" si="23"/>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199" s="244" t="str">
        <f t="shared" si="24"/>
        <v>ADQUIS. DE BYS - SERVICIO DE FORTALECIMIENTO A LAS CAPACIDADES DE LOS DOCENTES DE EDUCACIÓN INICIAL, PREESCOLAR, BÁSICA Y MEDIA - 2. SEGURIDAD HUMANA Y JUSTICIA SOCIAL / C. DIGNIFICACIÓN, FORMACIÓN Y DESARROLLO DE LA PROFESIÓN DOCENTE PARA UNA EDUCACIÓN DE CALIDAD</v>
      </c>
      <c r="U199" s="69" t="s">
        <v>279</v>
      </c>
      <c r="V199" s="21" t="s">
        <v>280</v>
      </c>
      <c r="W199" s="21" t="str">
        <f t="shared" ref="W199:W262" si="25">+CE199</f>
        <v>VEPBM-DIR DE CALIDAD - BM</v>
      </c>
      <c r="X199" s="51">
        <f t="shared" ref="X199:X262" si="26">+CA199</f>
        <v>1901</v>
      </c>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6">
        <v>106</v>
      </c>
      <c r="BG199" s="69"/>
      <c r="BH199" s="52" t="s">
        <v>124</v>
      </c>
      <c r="BI199" s="90" t="s">
        <v>389</v>
      </c>
      <c r="BK199" s="49" t="s">
        <v>145</v>
      </c>
      <c r="BL199" s="124">
        <v>45383</v>
      </c>
      <c r="BM199" s="66">
        <v>9</v>
      </c>
      <c r="BN199" s="49" t="s">
        <v>95</v>
      </c>
      <c r="BO199" s="49"/>
      <c r="BP199" s="49"/>
      <c r="BQ199" s="49" t="s">
        <v>154</v>
      </c>
      <c r="BR199" s="212">
        <v>1500000000</v>
      </c>
      <c r="BS199" s="213">
        <v>1500000000</v>
      </c>
      <c r="BV199" s="21" t="str">
        <f t="shared" si="22"/>
        <v>Poder_Pedagógico_2201074</v>
      </c>
      <c r="BW199" s="21" t="str">
        <f>+VLOOKUP(C199,Listas_desplega!$AI$21:$AJ$46,2,0)</f>
        <v>DC_PBM</v>
      </c>
      <c r="BX199" s="47" t="str">
        <f>+VLOOKUP(E199,Listas_desplega!$J$2:$K$11,2,FALSE)</f>
        <v>Eje_E_4</v>
      </c>
      <c r="BY199" s="21" t="str">
        <f>+VLOOKUP(J199,desplegables!$AK$21:$AL$33,2,FALSE)</f>
        <v>C_2201_0700_23</v>
      </c>
      <c r="BZ199" s="21" t="str">
        <f>+VLOOKUP(D199,Listas_desplega!$AS$18:$AU$60,2,0)</f>
        <v xml:space="preserve">VEPBM-DIR DE CALIDAD - </v>
      </c>
      <c r="CA199" s="67">
        <f>+VLOOKUP(W199,Listas_desplega!$AT$18:$AV$60,3,0)</f>
        <v>1901</v>
      </c>
      <c r="CB199" s="21" t="str">
        <f>+VLOOKUP(F199,Listas_desplega!$J$15:$L$60,2,0)</f>
        <v>FORMACION DOCENTE</v>
      </c>
      <c r="CC199" s="21" t="str">
        <f>+VLOOKUP(F199,Listas_desplega!$J$15:$L$60,2,0)&amp;V199</f>
        <v>FORMACION DOCENTEBM</v>
      </c>
      <c r="CD199" s="21" t="e">
        <f>+VLOOKUP(CC199,Listas_desplega!$K$15:$L$60,2,0)</f>
        <v>#N/A</v>
      </c>
      <c r="CE199" s="65" t="str">
        <f>+VLOOKUP(D199,Listas_desplega!$AS$18:$AU$60,2,0)&amp;V199</f>
        <v>VEPBM-DIR DE CALIDAD - BM</v>
      </c>
      <c r="CF199" s="21">
        <f>+VLOOKUP(D199,Listas_desplega!$AS$18:$AU$60,3,0)</f>
        <v>19</v>
      </c>
    </row>
    <row r="200" spans="1:84" ht="18.75" customHeight="1" x14ac:dyDescent="0.25">
      <c r="B200" s="49" t="s">
        <v>81</v>
      </c>
      <c r="C200" s="162" t="s">
        <v>235</v>
      </c>
      <c r="D200" s="49" t="s">
        <v>235</v>
      </c>
      <c r="E200" s="49" t="s">
        <v>344</v>
      </c>
      <c r="F200" s="82" t="s">
        <v>345</v>
      </c>
      <c r="G200" s="21" t="s">
        <v>346</v>
      </c>
      <c r="H200" s="78" t="str">
        <f>+VLOOKUP(G200,desplegables!$AH$21:$AK$33,2,0)</f>
        <v>FORTALECIMIENTO DE LAS CAPACIDADES Y CONDICIONES DE BIENESTAR QUE DIGNIFIQUEN LA LABOR DOCENTE EN EDUCACIÓN INICIAL, PREESCOLAR, BÁSICA Y MEDIA.   NACIONAL</v>
      </c>
      <c r="I200" s="79">
        <f>+VLOOKUP(G200,desplegables!$AH$21:$AK$33,3,0)</f>
        <v>202300000000419</v>
      </c>
      <c r="J200" s="51" t="str">
        <f>+VLOOKUP(G200,desplegables!$AH$21:$AK$33,4,0)</f>
        <v>C-2201-0700-23</v>
      </c>
      <c r="K200" s="109" t="s">
        <v>347</v>
      </c>
      <c r="L200" s="110" t="str">
        <f>+VLOOKUP(K200,desplegables!$BO$81:$BP$110,2,FALSE)</f>
        <v>20203C</v>
      </c>
      <c r="M200" s="49" t="s">
        <v>348</v>
      </c>
      <c r="N200" s="51">
        <f>VLOOKUP(M200,desplegables!$BO$20:$BP$51,2,0)</f>
        <v>2201074</v>
      </c>
      <c r="O200" s="49" t="s">
        <v>349</v>
      </c>
      <c r="P200" s="21" t="s">
        <v>90</v>
      </c>
      <c r="Q200" s="51" t="str">
        <f>+VLOOKUP(P200,desplegables!$B$3:$C$5,2,0)</f>
        <v>02</v>
      </c>
      <c r="R200" s="169" t="str">
        <f t="shared" si="21"/>
        <v>C-2201-0700-23-20203C-2201074-02</v>
      </c>
      <c r="S200" s="126" t="str">
        <f t="shared" si="23"/>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200" s="244" t="str">
        <f t="shared" si="24"/>
        <v>ADQUIS. DE BYS - SERVICIO DE FORTALECIMIENTO A LAS CAPACIDADES DE LOS DOCENTES DE EDUCACIÓN INICIAL, PREESCOLAR, BÁSICA Y MEDIA - 2. SEGURIDAD HUMANA Y JUSTICIA SOCIAL / C. DIGNIFICACIÓN, FORMACIÓN Y DESARROLLO DE LA PROFESIÓN DOCENTE PARA UNA EDUCACIÓN DE CALIDAD</v>
      </c>
      <c r="U200" s="69" t="s">
        <v>279</v>
      </c>
      <c r="V200" s="21" t="s">
        <v>280</v>
      </c>
      <c r="W200" s="21" t="str">
        <f t="shared" si="25"/>
        <v>VEPBM-DIR DE CALIDAD - BM</v>
      </c>
      <c r="X200" s="51">
        <f t="shared" si="26"/>
        <v>1901</v>
      </c>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6">
        <v>107</v>
      </c>
      <c r="BG200" s="69"/>
      <c r="BH200" s="52" t="s">
        <v>124</v>
      </c>
      <c r="BI200" s="90" t="s">
        <v>390</v>
      </c>
      <c r="BK200" s="49" t="s">
        <v>145</v>
      </c>
      <c r="BL200" s="124">
        <v>45383</v>
      </c>
      <c r="BM200" s="66">
        <v>9</v>
      </c>
      <c r="BN200" s="49" t="s">
        <v>95</v>
      </c>
      <c r="BO200" s="49"/>
      <c r="BP200" s="49"/>
      <c r="BQ200" s="49" t="s">
        <v>154</v>
      </c>
      <c r="BR200" s="212">
        <v>1500000000</v>
      </c>
      <c r="BS200" s="213">
        <v>1500000000</v>
      </c>
      <c r="BV200" s="21" t="str">
        <f t="shared" si="22"/>
        <v>Poder_Pedagógico_2201074</v>
      </c>
      <c r="BW200" s="21" t="str">
        <f>+VLOOKUP(C200,Listas_desplega!$AI$21:$AJ$46,2,0)</f>
        <v>DC_PBM</v>
      </c>
      <c r="BX200" s="47" t="str">
        <f>+VLOOKUP(E200,Listas_desplega!$J$2:$K$11,2,FALSE)</f>
        <v>Eje_E_4</v>
      </c>
      <c r="BY200" s="21" t="str">
        <f>+VLOOKUP(J200,desplegables!$AK$21:$AL$33,2,FALSE)</f>
        <v>C_2201_0700_23</v>
      </c>
      <c r="BZ200" s="21" t="str">
        <f>+VLOOKUP(D200,Listas_desplega!$AS$18:$AU$60,2,0)</f>
        <v xml:space="preserve">VEPBM-DIR DE CALIDAD - </v>
      </c>
      <c r="CA200" s="67">
        <f>+VLOOKUP(W200,Listas_desplega!$AT$18:$AV$60,3,0)</f>
        <v>1901</v>
      </c>
      <c r="CB200" s="21" t="str">
        <f>+VLOOKUP(F200,Listas_desplega!$J$15:$L$60,2,0)</f>
        <v>FORMACION DOCENTE</v>
      </c>
      <c r="CC200" s="21" t="str">
        <f>+VLOOKUP(F200,Listas_desplega!$J$15:$L$60,2,0)&amp;V200</f>
        <v>FORMACION DOCENTEBM</v>
      </c>
      <c r="CD200" s="21" t="e">
        <f>+VLOOKUP(CC200,Listas_desplega!$K$15:$L$60,2,0)</f>
        <v>#N/A</v>
      </c>
      <c r="CE200" s="65" t="str">
        <f>+VLOOKUP(D200,Listas_desplega!$AS$18:$AU$60,2,0)&amp;V200</f>
        <v>VEPBM-DIR DE CALIDAD - BM</v>
      </c>
      <c r="CF200" s="21">
        <f>+VLOOKUP(D200,Listas_desplega!$AS$18:$AU$60,3,0)</f>
        <v>19</v>
      </c>
    </row>
    <row r="201" spans="1:84" ht="18.75" customHeight="1" x14ac:dyDescent="0.25">
      <c r="B201" s="49" t="s">
        <v>81</v>
      </c>
      <c r="C201" s="162" t="s">
        <v>235</v>
      </c>
      <c r="D201" s="49" t="s">
        <v>235</v>
      </c>
      <c r="E201" s="49" t="s">
        <v>344</v>
      </c>
      <c r="F201" s="82" t="s">
        <v>345</v>
      </c>
      <c r="G201" s="21" t="s">
        <v>346</v>
      </c>
      <c r="H201" s="78" t="str">
        <f>+VLOOKUP(G201,desplegables!$AH$21:$AK$33,2,0)</f>
        <v>FORTALECIMIENTO DE LAS CAPACIDADES Y CONDICIONES DE BIENESTAR QUE DIGNIFIQUEN LA LABOR DOCENTE EN EDUCACIÓN INICIAL, PREESCOLAR, BÁSICA Y MEDIA.   NACIONAL</v>
      </c>
      <c r="I201" s="79">
        <f>+VLOOKUP(G201,desplegables!$AH$21:$AK$33,3,0)</f>
        <v>202300000000419</v>
      </c>
      <c r="J201" s="51" t="str">
        <f>+VLOOKUP(G201,desplegables!$AH$21:$AK$33,4,0)</f>
        <v>C-2201-0700-23</v>
      </c>
      <c r="K201" s="109" t="s">
        <v>347</v>
      </c>
      <c r="L201" s="110" t="str">
        <f>+VLOOKUP(K201,desplegables!$BO$81:$BP$110,2,FALSE)</f>
        <v>20203C</v>
      </c>
      <c r="M201" s="49" t="s">
        <v>348</v>
      </c>
      <c r="N201" s="51">
        <f>VLOOKUP(M201,desplegables!$BO$20:$BP$51,2,0)</f>
        <v>2201074</v>
      </c>
      <c r="O201" s="49" t="s">
        <v>349</v>
      </c>
      <c r="P201" s="21" t="s">
        <v>90</v>
      </c>
      <c r="Q201" s="51" t="str">
        <f>+VLOOKUP(P201,desplegables!$B$3:$C$5,2,0)</f>
        <v>02</v>
      </c>
      <c r="R201" s="169" t="str">
        <f t="shared" si="21"/>
        <v>C-2201-0700-23-20203C-2201074-02</v>
      </c>
      <c r="S201" s="126" t="str">
        <f t="shared" si="23"/>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201" s="244" t="str">
        <f t="shared" si="24"/>
        <v>ADQUIS. DE BYS - SERVICIO DE FORTALECIMIENTO A LAS CAPACIDADES DE LOS DOCENTES DE EDUCACIÓN INICIAL, PREESCOLAR, BÁSICA Y MEDIA - 2. SEGURIDAD HUMANA Y JUSTICIA SOCIAL / C. DIGNIFICACIÓN, FORMACIÓN Y DESARROLLO DE LA PROFESIÓN DOCENTE PARA UNA EDUCACIÓN DE CALIDAD</v>
      </c>
      <c r="U201" s="69" t="s">
        <v>279</v>
      </c>
      <c r="V201" s="21" t="s">
        <v>280</v>
      </c>
      <c r="W201" s="21" t="str">
        <f t="shared" si="25"/>
        <v>VEPBM-DIR DE CALIDAD - BM</v>
      </c>
      <c r="X201" s="51">
        <f t="shared" si="26"/>
        <v>1901</v>
      </c>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6">
        <v>108</v>
      </c>
      <c r="BG201" s="69"/>
      <c r="BH201" s="52" t="s">
        <v>124</v>
      </c>
      <c r="BI201" s="90" t="s">
        <v>391</v>
      </c>
      <c r="BK201" s="49" t="s">
        <v>145</v>
      </c>
      <c r="BL201" s="124">
        <v>45383</v>
      </c>
      <c r="BM201" s="66">
        <v>9</v>
      </c>
      <c r="BN201" s="49" t="s">
        <v>95</v>
      </c>
      <c r="BO201" s="49"/>
      <c r="BP201" s="49"/>
      <c r="BQ201" s="49" t="s">
        <v>154</v>
      </c>
      <c r="BR201" s="212">
        <v>10000000000</v>
      </c>
      <c r="BS201" s="213">
        <v>1500000000</v>
      </c>
      <c r="BV201" s="21" t="str">
        <f t="shared" si="22"/>
        <v>Poder_Pedagógico_2201074</v>
      </c>
      <c r="BW201" s="21" t="str">
        <f>+VLOOKUP(C201,Listas_desplega!$AI$21:$AJ$46,2,0)</f>
        <v>DC_PBM</v>
      </c>
      <c r="BX201" s="47" t="str">
        <f>+VLOOKUP(E201,Listas_desplega!$J$2:$K$11,2,FALSE)</f>
        <v>Eje_E_4</v>
      </c>
      <c r="BY201" s="21" t="str">
        <f>+VLOOKUP(J201,desplegables!$AK$21:$AL$33,2,FALSE)</f>
        <v>C_2201_0700_23</v>
      </c>
      <c r="BZ201" s="21" t="str">
        <f>+VLOOKUP(D201,Listas_desplega!$AS$18:$AU$60,2,0)</f>
        <v xml:space="preserve">VEPBM-DIR DE CALIDAD - </v>
      </c>
      <c r="CA201" s="67">
        <f>+VLOOKUP(W201,Listas_desplega!$AT$18:$AV$60,3,0)</f>
        <v>1901</v>
      </c>
      <c r="CB201" s="21" t="str">
        <f>+VLOOKUP(F201,Listas_desplega!$J$15:$L$60,2,0)</f>
        <v>FORMACION DOCENTE</v>
      </c>
      <c r="CC201" s="21" t="str">
        <f>+VLOOKUP(F201,Listas_desplega!$J$15:$L$60,2,0)&amp;V201</f>
        <v>FORMACION DOCENTEBM</v>
      </c>
      <c r="CD201" s="21" t="e">
        <f>+VLOOKUP(CC201,Listas_desplega!$K$15:$L$60,2,0)</f>
        <v>#N/A</v>
      </c>
      <c r="CE201" s="65" t="str">
        <f>+VLOOKUP(D201,Listas_desplega!$AS$18:$AU$60,2,0)&amp;V201</f>
        <v>VEPBM-DIR DE CALIDAD - BM</v>
      </c>
      <c r="CF201" s="21">
        <f>+VLOOKUP(D201,Listas_desplega!$AS$18:$AU$60,3,0)</f>
        <v>19</v>
      </c>
    </row>
    <row r="202" spans="1:84" ht="18.75" customHeight="1" x14ac:dyDescent="0.25">
      <c r="B202" s="49" t="s">
        <v>81</v>
      </c>
      <c r="C202" s="162" t="s">
        <v>235</v>
      </c>
      <c r="D202" s="49" t="s">
        <v>235</v>
      </c>
      <c r="E202" s="49" t="s">
        <v>344</v>
      </c>
      <c r="F202" s="82" t="s">
        <v>345</v>
      </c>
      <c r="G202" s="21" t="s">
        <v>346</v>
      </c>
      <c r="H202" s="78" t="str">
        <f>+VLOOKUP(G202,desplegables!$AH$21:$AK$33,2,0)</f>
        <v>FORTALECIMIENTO DE LAS CAPACIDADES Y CONDICIONES DE BIENESTAR QUE DIGNIFIQUEN LA LABOR DOCENTE EN EDUCACIÓN INICIAL, PREESCOLAR, BÁSICA Y MEDIA.   NACIONAL</v>
      </c>
      <c r="I202" s="79">
        <f>+VLOOKUP(G202,desplegables!$AH$21:$AK$33,3,0)</f>
        <v>202300000000419</v>
      </c>
      <c r="J202" s="51" t="str">
        <f>+VLOOKUP(G202,desplegables!$AH$21:$AK$33,4,0)</f>
        <v>C-2201-0700-23</v>
      </c>
      <c r="K202" s="109" t="s">
        <v>347</v>
      </c>
      <c r="L202" s="110" t="str">
        <f>+VLOOKUP(K202,desplegables!$BO$81:$BP$110,2,FALSE)</f>
        <v>20203C</v>
      </c>
      <c r="M202" s="49" t="s">
        <v>348</v>
      </c>
      <c r="N202" s="51">
        <f>VLOOKUP(M202,desplegables!$BO$20:$BP$51,2,0)</f>
        <v>2201074</v>
      </c>
      <c r="O202" s="49" t="s">
        <v>349</v>
      </c>
      <c r="P202" s="21" t="s">
        <v>90</v>
      </c>
      <c r="Q202" s="51" t="str">
        <f>+VLOOKUP(P202,desplegables!$B$3:$C$5,2,0)</f>
        <v>02</v>
      </c>
      <c r="R202" s="169" t="str">
        <f>+J202&amp;"-"&amp;L202&amp;"-"&amp;N202&amp;"-"&amp;Q202</f>
        <v>C-2201-0700-23-20203C-2201074-02</v>
      </c>
      <c r="S202" s="126" t="str">
        <f t="shared" si="23"/>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202" s="244" t="str">
        <f t="shared" si="24"/>
        <v>ADQUIS. DE BYS - SERVICIO DE FORTALECIMIENTO A LAS CAPACIDADES DE LOS DOCENTES DE EDUCACIÓN INICIAL, PREESCOLAR, BÁSICA Y MEDIA - 2. SEGURIDAD HUMANA Y JUSTICIA SOCIAL / C. DIGNIFICACIÓN, FORMACIÓN Y DESARROLLO DE LA PROFESIÓN DOCENTE PARA UNA EDUCACIÓN DE CALIDAD</v>
      </c>
      <c r="U202" s="69" t="s">
        <v>279</v>
      </c>
      <c r="V202" s="21" t="s">
        <v>280</v>
      </c>
      <c r="W202" s="21" t="str">
        <f t="shared" si="25"/>
        <v>VEPBM-DIR DE CALIDAD - BM</v>
      </c>
      <c r="X202" s="51">
        <f t="shared" si="26"/>
        <v>1901</v>
      </c>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6">
        <v>109</v>
      </c>
      <c r="BG202" s="69"/>
      <c r="BH202" s="52" t="s">
        <v>124</v>
      </c>
      <c r="BI202" s="90" t="s">
        <v>392</v>
      </c>
      <c r="BK202" s="49" t="s">
        <v>145</v>
      </c>
      <c r="BL202" s="124">
        <v>45383</v>
      </c>
      <c r="BM202" s="66">
        <v>3</v>
      </c>
      <c r="BN202" s="49" t="s">
        <v>95</v>
      </c>
      <c r="BO202" s="49"/>
      <c r="BP202" s="49"/>
      <c r="BQ202" s="49" t="s">
        <v>154</v>
      </c>
      <c r="BR202" s="212">
        <v>2500000000</v>
      </c>
      <c r="BS202" s="216">
        <v>1490590869</v>
      </c>
      <c r="BV202" s="21" t="str">
        <f t="shared" si="22"/>
        <v>Poder_Pedagógico_2201074</v>
      </c>
      <c r="BW202" s="21" t="str">
        <f>+VLOOKUP(C202,Listas_desplega!$AI$21:$AJ$46,2,0)</f>
        <v>DC_PBM</v>
      </c>
      <c r="BX202" s="47" t="str">
        <f>+VLOOKUP(E202,Listas_desplega!$J$2:$K$11,2,FALSE)</f>
        <v>Eje_E_4</v>
      </c>
      <c r="BY202" s="21" t="str">
        <f>+VLOOKUP(J202,desplegables!$AK$21:$AL$33,2,FALSE)</f>
        <v>C_2201_0700_23</v>
      </c>
      <c r="BZ202" s="21" t="str">
        <f>+VLOOKUP(D202,Listas_desplega!$AS$18:$AU$60,2,0)</f>
        <v xml:space="preserve">VEPBM-DIR DE CALIDAD - </v>
      </c>
      <c r="CA202" s="67">
        <f>+VLOOKUP(W202,Listas_desplega!$AT$18:$AV$60,3,0)</f>
        <v>1901</v>
      </c>
      <c r="CB202" s="21" t="str">
        <f>+VLOOKUP(F202,Listas_desplega!$J$15:$L$60,2,0)</f>
        <v>FORMACION DOCENTE</v>
      </c>
      <c r="CC202" s="21" t="str">
        <f>+VLOOKUP(F202,Listas_desplega!$J$15:$L$60,2,0)&amp;V202</f>
        <v>FORMACION DOCENTEBM</v>
      </c>
      <c r="CD202" s="21" t="e">
        <f>+VLOOKUP(CC202,Listas_desplega!$K$15:$L$60,2,0)</f>
        <v>#N/A</v>
      </c>
      <c r="CE202" s="65" t="str">
        <f>+VLOOKUP(D202,Listas_desplega!$AS$18:$AU$60,2,0)&amp;V202</f>
        <v>VEPBM-DIR DE CALIDAD - BM</v>
      </c>
      <c r="CF202" s="21">
        <f>+VLOOKUP(D202,Listas_desplega!$AS$18:$AU$60,3,0)</f>
        <v>19</v>
      </c>
    </row>
    <row r="203" spans="1:84" ht="18.75" customHeight="1" x14ac:dyDescent="0.25">
      <c r="B203" s="49" t="s">
        <v>81</v>
      </c>
      <c r="C203" s="162" t="s">
        <v>235</v>
      </c>
      <c r="D203" s="49" t="s">
        <v>235</v>
      </c>
      <c r="E203" s="49" t="s">
        <v>344</v>
      </c>
      <c r="F203" s="82" t="s">
        <v>345</v>
      </c>
      <c r="G203" s="21" t="s">
        <v>346</v>
      </c>
      <c r="H203" s="78" t="str">
        <f>+VLOOKUP(G203,desplegables!$AH$21:$AK$33,2,0)</f>
        <v>FORTALECIMIENTO DE LAS CAPACIDADES Y CONDICIONES DE BIENESTAR QUE DIGNIFIQUEN LA LABOR DOCENTE EN EDUCACIÓN INICIAL, PREESCOLAR, BÁSICA Y MEDIA.   NACIONAL</v>
      </c>
      <c r="I203" s="79">
        <f>+VLOOKUP(G203,desplegables!$AH$21:$AK$33,3,0)</f>
        <v>202300000000419</v>
      </c>
      <c r="J203" s="51" t="str">
        <f>+VLOOKUP(G203,desplegables!$AH$21:$AK$33,4,0)</f>
        <v>C-2201-0700-23</v>
      </c>
      <c r="K203" s="109" t="s">
        <v>347</v>
      </c>
      <c r="L203" s="110" t="str">
        <f>+VLOOKUP(K203,desplegables!$BO$81:$BP$110,2,FALSE)</f>
        <v>20203C</v>
      </c>
      <c r="M203" s="49" t="s">
        <v>348</v>
      </c>
      <c r="N203" s="51">
        <f>VLOOKUP(M203,desplegables!$BO$20:$BP$51,2,0)</f>
        <v>2201074</v>
      </c>
      <c r="O203" s="49" t="s">
        <v>349</v>
      </c>
      <c r="P203" s="21" t="s">
        <v>90</v>
      </c>
      <c r="Q203" s="51" t="str">
        <f>+VLOOKUP(P203,desplegables!$B$3:$C$5,2,0)</f>
        <v>02</v>
      </c>
      <c r="R203" s="169" t="str">
        <f>+J203&amp;"-"&amp;L203&amp;"-"&amp;N203&amp;"-"&amp;Q203</f>
        <v>C-2201-0700-23-20203C-2201074-02</v>
      </c>
      <c r="S203" s="126" t="str">
        <f t="shared" si="23"/>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203" s="244" t="str">
        <f t="shared" si="24"/>
        <v>ADQUIS. DE BYS - SERVICIO DE FORTALECIMIENTO A LAS CAPACIDADES DE LOS DOCENTES DE EDUCACIÓN INICIAL, PREESCOLAR, BÁSICA Y MEDIA - 2. SEGURIDAD HUMANA Y JUSTICIA SOCIAL / C. DIGNIFICACIÓN, FORMACIÓN Y DESARROLLO DE LA PROFESIÓN DOCENTE PARA UNA EDUCACIÓN DE CALIDAD</v>
      </c>
      <c r="U203" s="69" t="s">
        <v>127</v>
      </c>
      <c r="V203" s="21"/>
      <c r="W203" s="21" t="str">
        <f t="shared" si="25"/>
        <v xml:space="preserve">VEPBM-DIR DE CALIDAD - </v>
      </c>
      <c r="X203" s="51" t="str">
        <f t="shared" si="26"/>
        <v>1900</v>
      </c>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6">
        <v>109</v>
      </c>
      <c r="BG203" s="69"/>
      <c r="BH203" s="52" t="s">
        <v>124</v>
      </c>
      <c r="BI203" s="90" t="s">
        <v>392</v>
      </c>
      <c r="BK203" s="49" t="s">
        <v>145</v>
      </c>
      <c r="BL203" s="124">
        <v>45383</v>
      </c>
      <c r="BM203" s="66">
        <v>3</v>
      </c>
      <c r="BN203" s="49" t="s">
        <v>95</v>
      </c>
      <c r="BO203" s="49"/>
      <c r="BP203" s="49"/>
      <c r="BQ203" s="49" t="s">
        <v>154</v>
      </c>
      <c r="BR203" s="212">
        <v>2500000000</v>
      </c>
      <c r="BS203" s="216">
        <v>9409131</v>
      </c>
      <c r="BV203" s="21" t="str">
        <f t="shared" si="22"/>
        <v>Poder_Pedagógico_2201074</v>
      </c>
      <c r="BW203" s="21" t="str">
        <f>+VLOOKUP(C203,Listas_desplega!$AI$21:$AJ$46,2,0)</f>
        <v>DC_PBM</v>
      </c>
      <c r="BX203" s="47" t="str">
        <f>+VLOOKUP(E203,Listas_desplega!$J$2:$K$11,2,FALSE)</f>
        <v>Eje_E_4</v>
      </c>
      <c r="BY203" s="21" t="str">
        <f>+VLOOKUP(J203,desplegables!$AK$21:$AL$33,2,FALSE)</f>
        <v>C_2201_0700_23</v>
      </c>
      <c r="BZ203" s="21" t="str">
        <f>+VLOOKUP(D203,Listas_desplega!$AS$18:$AU$60,2,0)</f>
        <v xml:space="preserve">VEPBM-DIR DE CALIDAD - </v>
      </c>
      <c r="CA203" s="67" t="str">
        <f>+VLOOKUP(W203,Listas_desplega!$AT$18:$AV$60,3,0)</f>
        <v>1900</v>
      </c>
      <c r="CB203" s="21" t="str">
        <f>+VLOOKUP(F203,Listas_desplega!$J$15:$L$60,2,0)</f>
        <v>FORMACION DOCENTE</v>
      </c>
      <c r="CC203" s="21" t="str">
        <f>+VLOOKUP(F203,Listas_desplega!$J$15:$L$60,2,0)&amp;V203</f>
        <v>FORMACION DOCENTE</v>
      </c>
      <c r="CD203" s="21" t="str">
        <f>+VLOOKUP(CC203,Listas_desplega!$K$15:$L$60,2,0)</f>
        <v>12</v>
      </c>
      <c r="CE203" s="65" t="str">
        <f>+VLOOKUP(D203,Listas_desplega!$AS$18:$AU$60,2,0)&amp;V203</f>
        <v xml:space="preserve">VEPBM-DIR DE CALIDAD - </v>
      </c>
      <c r="CF203" s="21">
        <f>+VLOOKUP(D203,Listas_desplega!$AS$18:$AU$60,3,0)</f>
        <v>19</v>
      </c>
    </row>
    <row r="204" spans="1:84" ht="18.75" customHeight="1" x14ac:dyDescent="0.25">
      <c r="B204" s="49" t="s">
        <v>81</v>
      </c>
      <c r="C204" s="162" t="s">
        <v>393</v>
      </c>
      <c r="D204" s="164" t="s">
        <v>394</v>
      </c>
      <c r="E204" s="118" t="s">
        <v>237</v>
      </c>
      <c r="F204" s="82" t="s">
        <v>395</v>
      </c>
      <c r="G204" s="21" t="s">
        <v>187</v>
      </c>
      <c r="H204" s="78" t="str">
        <f>+VLOOKUP(G204,desplegables!$AH$21:$AK$33,2,0)</f>
        <v>TRANSFORMACIÓN  DE LA EDUCACIÓN INICIAL, PREESCOLAR, BÁSICA Y MEDIA CON ENFOQUE INTEGRAL PARA LA REDUCCIÓN DE DESIGUALDADES Y CONSTRUCCIÓN DE LA PAZ  NACIONAL</v>
      </c>
      <c r="I204" s="79">
        <f>+VLOOKUP(G204,desplegables!$AH$21:$AK$33,3,0)</f>
        <v>202300000000245</v>
      </c>
      <c r="J204" s="51" t="str">
        <f>+VLOOKUP(G204,desplegables!$AH$21:$AK$33,4,0)</f>
        <v>C-2201-0700-20</v>
      </c>
      <c r="K204" s="109" t="s">
        <v>239</v>
      </c>
      <c r="L204" s="110" t="str">
        <f>+VLOOKUP(K204,desplegables!$BO$81:$BP$110,2,FALSE)</f>
        <v>20203B</v>
      </c>
      <c r="M204" s="49" t="s">
        <v>189</v>
      </c>
      <c r="N204" s="51" t="e">
        <f>VLOOKUP(M204,desplegables!$BO$20:$BP$51,2,0)</f>
        <v>#N/A</v>
      </c>
      <c r="O204" s="49" t="s">
        <v>245</v>
      </c>
      <c r="P204" s="21" t="s">
        <v>90</v>
      </c>
      <c r="Q204" s="51" t="s">
        <v>133</v>
      </c>
      <c r="R204" s="169" t="e">
        <f t="shared" si="21"/>
        <v>#N/A</v>
      </c>
      <c r="S204" s="126" t="str">
        <f t="shared" ref="S204:S234" si="27">UPPER(P204&amp;"-"&amp;M204&amp;"-"&amp;H204)</f>
        <v>ADQUIS. DE BYS-SERVICIO DE ASISTENCIA TÉCNICA EN EDUCACIÓN INICIAL, PREESCOLAR, BÁSICA Y MEDIA.-TRANSFORMACIÓN  DE LA EDUCACIÓN INICIAL, PREESCOLAR, BÁSICA Y MEDIA CON ENFOQUE INTEGRAL PARA LA REDUCCIÓN DE DESIGUALDADES Y CONSTRUCCIÓN DE LA PAZ  NACIONAL</v>
      </c>
      <c r="T204" s="244" t="str">
        <f t="shared" si="24"/>
        <v>ADQUIS. DE BYS - SERVICIO DE ASISTENCIA TÉCNICA EN EDUCACIÓN INICIAL, PREESCOLAR, BÁSICA Y MEDIA. - 2. SEGURIDAD HUMANA Y JUSTICIA SOCIAL / B. RESIGNIFICACIÓN DE LA JORNADA ESCOLAR: MÁS QUE TIEMPO</v>
      </c>
      <c r="U204" s="69" t="s">
        <v>127</v>
      </c>
      <c r="V204" s="21"/>
      <c r="W204" s="21" t="str">
        <f t="shared" si="25"/>
        <v>VICEMINISTER. BASICA -</v>
      </c>
      <c r="X204" s="51" t="str">
        <f t="shared" si="26"/>
        <v>1800</v>
      </c>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6">
        <v>338</v>
      </c>
      <c r="BG204" s="69">
        <v>80111620</v>
      </c>
      <c r="BH204" s="52" t="s">
        <v>92</v>
      </c>
      <c r="BI204" s="90" t="s">
        <v>396</v>
      </c>
      <c r="BJ204" s="69" t="s">
        <v>268</v>
      </c>
      <c r="BK204" s="49" t="s">
        <v>94</v>
      </c>
      <c r="BL204" s="124">
        <v>45292</v>
      </c>
      <c r="BM204" s="66">
        <v>8</v>
      </c>
      <c r="BN204" s="49" t="s">
        <v>95</v>
      </c>
      <c r="BO204" s="49" t="s">
        <v>96</v>
      </c>
      <c r="BP204" s="49" t="s">
        <v>196</v>
      </c>
      <c r="BQ204" s="49" t="s">
        <v>98</v>
      </c>
      <c r="BR204" s="212">
        <v>120000000</v>
      </c>
      <c r="BS204" s="213">
        <v>120000000</v>
      </c>
      <c r="BT204" s="66" t="s">
        <v>192</v>
      </c>
      <c r="BV204" s="21" t="e">
        <f t="shared" si="22"/>
        <v>#N/A</v>
      </c>
      <c r="BW204" s="21" t="str">
        <f>+VLOOKUP(C204,Listas_desplega!$AI$21:$AJ$46,2,0)</f>
        <v>D_VPBM</v>
      </c>
      <c r="BX204" s="47" t="str">
        <f>+VLOOKUP(E204,Listas_desplega!$J$2:$K$11,2,FALSE)</f>
        <v>Eje_E_2</v>
      </c>
      <c r="BY204" s="21" t="str">
        <f>+VLOOKUP(J204,desplegables!$AK$21:$AL$33,2,FALSE)</f>
        <v>C_2201_0700_20</v>
      </c>
      <c r="BZ204" s="21" t="str">
        <f>+VLOOKUP(D204,Listas_desplega!$AS$18:$AU$60,2,0)</f>
        <v>VICEMINISTER. BASICA -</v>
      </c>
      <c r="CA204" s="21" t="str">
        <f>+VLOOKUP(W204,Listas_desplega!$AT$18:$AV$60,3,0)</f>
        <v>1800</v>
      </c>
      <c r="CB204" s="21" t="str">
        <f>+VLOOKUP(F204,Listas_desplega!$J$15:$L$60,2,0)</f>
        <v>COORDINACION OFERTA INTERSECTORIAL</v>
      </c>
      <c r="CC204" s="21" t="str">
        <f>+VLOOKUP(F204,Listas_desplega!$J$15:$L$60,2,0)&amp;V204</f>
        <v>COORDINACION OFERTA INTERSECTORIAL</v>
      </c>
      <c r="CD204" s="21" t="str">
        <f>+VLOOKUP(CC204,Listas_desplega!$K$15:$L$60,2,0)</f>
        <v>03</v>
      </c>
      <c r="CE204" s="65" t="str">
        <f>+VLOOKUP(D204,Listas_desplega!$AS$18:$AU$60,2,0)&amp;V204</f>
        <v>VICEMINISTER. BASICA -</v>
      </c>
      <c r="CF204" s="21">
        <f>+VLOOKUP(D204,Listas_desplega!$AS$18:$AU$60,3,0)</f>
        <v>18</v>
      </c>
    </row>
    <row r="205" spans="1:84" ht="18.75" customHeight="1" x14ac:dyDescent="0.25">
      <c r="B205" s="49" t="s">
        <v>81</v>
      </c>
      <c r="C205" s="162" t="s">
        <v>393</v>
      </c>
      <c r="D205" s="164" t="s">
        <v>394</v>
      </c>
      <c r="E205" s="118" t="s">
        <v>237</v>
      </c>
      <c r="F205" s="82" t="s">
        <v>395</v>
      </c>
      <c r="G205" s="21" t="s">
        <v>187</v>
      </c>
      <c r="H205" s="78" t="str">
        <f>+VLOOKUP(G205,desplegables!$AH$21:$AK$33,2,0)</f>
        <v>TRANSFORMACIÓN  DE LA EDUCACIÓN INICIAL, PREESCOLAR, BÁSICA Y MEDIA CON ENFOQUE INTEGRAL PARA LA REDUCCIÓN DE DESIGUALDADES Y CONSTRUCCIÓN DE LA PAZ  NACIONAL</v>
      </c>
      <c r="I205" s="79">
        <f>+VLOOKUP(G205,desplegables!$AH$21:$AK$33,3,0)</f>
        <v>202300000000245</v>
      </c>
      <c r="J205" s="51" t="str">
        <f>+VLOOKUP(G205,desplegables!$AH$21:$AK$33,4,0)</f>
        <v>C-2201-0700-20</v>
      </c>
      <c r="K205" s="109" t="s">
        <v>239</v>
      </c>
      <c r="L205" s="110" t="str">
        <f>+VLOOKUP(K205,desplegables!$BO$81:$BP$110,2,FALSE)</f>
        <v>20203B</v>
      </c>
      <c r="M205" s="49" t="s">
        <v>189</v>
      </c>
      <c r="N205" s="51" t="e">
        <f>VLOOKUP(M205,desplegables!$BO$20:$BP$51,2,0)</f>
        <v>#N/A</v>
      </c>
      <c r="O205" s="49" t="s">
        <v>245</v>
      </c>
      <c r="P205" s="21" t="s">
        <v>90</v>
      </c>
      <c r="Q205" s="51" t="s">
        <v>133</v>
      </c>
      <c r="R205" s="169" t="e">
        <f t="shared" si="21"/>
        <v>#N/A</v>
      </c>
      <c r="S205"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05" s="244" t="str">
        <f t="shared" si="24"/>
        <v>ADQUIS. DE BYS - SERVICIO DE ASISTENCIA TÉCNICA EN EDUCACIÓN INICIAL, PREESCOLAR, BÁSICA Y MEDIA. - 2. SEGURIDAD HUMANA Y JUSTICIA SOCIAL / B. RESIGNIFICACIÓN DE LA JORNADA ESCOLAR: MÁS QUE TIEMPO</v>
      </c>
      <c r="U205" s="69" t="s">
        <v>127</v>
      </c>
      <c r="V205" s="21"/>
      <c r="W205" s="21" t="str">
        <f t="shared" si="25"/>
        <v>VICEMINISTER. BASICA -</v>
      </c>
      <c r="X205" s="51" t="str">
        <f t="shared" si="26"/>
        <v>1800</v>
      </c>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6">
        <v>344</v>
      </c>
      <c r="BG205" s="69">
        <v>80111620</v>
      </c>
      <c r="BH205" s="52" t="s">
        <v>92</v>
      </c>
      <c r="BI205" s="90" t="s">
        <v>397</v>
      </c>
      <c r="BJ205" s="69" t="s">
        <v>268</v>
      </c>
      <c r="BK205" s="49" t="s">
        <v>94</v>
      </c>
      <c r="BL205" s="124">
        <v>45292</v>
      </c>
      <c r="BM205" s="66">
        <v>8</v>
      </c>
      <c r="BN205" s="49" t="s">
        <v>95</v>
      </c>
      <c r="BO205" s="49" t="s">
        <v>96</v>
      </c>
      <c r="BP205" s="49" t="s">
        <v>196</v>
      </c>
      <c r="BQ205" s="49" t="s">
        <v>98</v>
      </c>
      <c r="BR205" s="212">
        <v>100849756</v>
      </c>
      <c r="BS205" s="213">
        <v>100849756</v>
      </c>
      <c r="BT205" s="66" t="s">
        <v>192</v>
      </c>
      <c r="BV205" s="21" t="e">
        <f t="shared" si="22"/>
        <v>#N/A</v>
      </c>
      <c r="BW205" s="21" t="str">
        <f>+VLOOKUP(C205,Listas_desplega!$AI$21:$AJ$46,2,0)</f>
        <v>D_VPBM</v>
      </c>
      <c r="BX205" s="47" t="str">
        <f>+VLOOKUP(E205,Listas_desplega!$J$2:$K$11,2,FALSE)</f>
        <v>Eje_E_2</v>
      </c>
      <c r="BY205" s="21" t="str">
        <f>+VLOOKUP(J205,desplegables!$AK$21:$AL$33,2,FALSE)</f>
        <v>C_2201_0700_20</v>
      </c>
      <c r="BZ205" s="21" t="str">
        <f>+VLOOKUP(D205,Listas_desplega!$AS$18:$AU$60,2,0)</f>
        <v>VICEMINISTER. BASICA -</v>
      </c>
      <c r="CA205" s="21" t="str">
        <f>+VLOOKUP(W205,Listas_desplega!$AT$18:$AV$60,3,0)</f>
        <v>1800</v>
      </c>
      <c r="CB205" s="21" t="str">
        <f>+VLOOKUP(F205,Listas_desplega!$J$15:$L$60,2,0)</f>
        <v>COORDINACION OFERTA INTERSECTORIAL</v>
      </c>
      <c r="CC205" s="21" t="str">
        <f>+VLOOKUP(F205,Listas_desplega!$J$15:$L$60,2,0)&amp;V205</f>
        <v>COORDINACION OFERTA INTERSECTORIAL</v>
      </c>
      <c r="CD205" s="21" t="str">
        <f>+VLOOKUP(CC205,Listas_desplega!$K$15:$L$60,2,0)</f>
        <v>03</v>
      </c>
      <c r="CE205" s="65" t="str">
        <f>+VLOOKUP(D205,Listas_desplega!$AS$18:$AU$60,2,0)&amp;V205</f>
        <v>VICEMINISTER. BASICA -</v>
      </c>
      <c r="CF205" s="21">
        <f>+VLOOKUP(D205,Listas_desplega!$AS$18:$AU$60,3,0)</f>
        <v>18</v>
      </c>
    </row>
    <row r="206" spans="1:84" ht="18.75" customHeight="1" x14ac:dyDescent="0.25">
      <c r="B206" s="49" t="s">
        <v>81</v>
      </c>
      <c r="C206" s="162" t="s">
        <v>393</v>
      </c>
      <c r="D206" s="164" t="s">
        <v>394</v>
      </c>
      <c r="E206" s="118" t="s">
        <v>237</v>
      </c>
      <c r="F206" s="82" t="s">
        <v>395</v>
      </c>
      <c r="G206" s="21" t="s">
        <v>187</v>
      </c>
      <c r="H206" s="78" t="str">
        <f>+VLOOKUP(G206,desplegables!$AH$21:$AK$33,2,0)</f>
        <v>TRANSFORMACIÓN  DE LA EDUCACIÓN INICIAL, PREESCOLAR, BÁSICA Y MEDIA CON ENFOQUE INTEGRAL PARA LA REDUCCIÓN DE DESIGUALDADES Y CONSTRUCCIÓN DE LA PAZ  NACIONAL</v>
      </c>
      <c r="I206" s="79">
        <f>+VLOOKUP(G206,desplegables!$AH$21:$AK$33,3,0)</f>
        <v>202300000000245</v>
      </c>
      <c r="J206" s="51" t="str">
        <f>+VLOOKUP(G206,desplegables!$AH$21:$AK$33,4,0)</f>
        <v>C-2201-0700-20</v>
      </c>
      <c r="K206" s="109" t="s">
        <v>239</v>
      </c>
      <c r="L206" s="110" t="str">
        <f>+VLOOKUP(K206,desplegables!$BO$81:$BP$110,2,FALSE)</f>
        <v>20203B</v>
      </c>
      <c r="M206" s="49" t="s">
        <v>189</v>
      </c>
      <c r="N206" s="51" t="e">
        <f>VLOOKUP(M206,desplegables!$BO$20:$BP$51,2,0)</f>
        <v>#N/A</v>
      </c>
      <c r="O206" s="49" t="s">
        <v>245</v>
      </c>
      <c r="P206" s="21" t="s">
        <v>90</v>
      </c>
      <c r="Q206" s="51" t="s">
        <v>133</v>
      </c>
      <c r="R206" s="169" t="e">
        <f t="shared" si="21"/>
        <v>#N/A</v>
      </c>
      <c r="S206"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06" s="244" t="str">
        <f t="shared" si="24"/>
        <v>ADQUIS. DE BYS - SERVICIO DE ASISTENCIA TÉCNICA EN EDUCACIÓN INICIAL, PREESCOLAR, BÁSICA Y MEDIA. - 2. SEGURIDAD HUMANA Y JUSTICIA SOCIAL / B. RESIGNIFICACIÓN DE LA JORNADA ESCOLAR: MÁS QUE TIEMPO</v>
      </c>
      <c r="U206" s="69" t="s">
        <v>127</v>
      </c>
      <c r="V206" s="21"/>
      <c r="W206" s="21" t="str">
        <f t="shared" si="25"/>
        <v>VICEMINISTER. BASICA -</v>
      </c>
      <c r="X206" s="51" t="str">
        <f t="shared" si="26"/>
        <v>1800</v>
      </c>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6">
        <v>395</v>
      </c>
      <c r="BG206" s="69">
        <v>80111620</v>
      </c>
      <c r="BH206" s="52" t="s">
        <v>92</v>
      </c>
      <c r="BI206" s="90" t="s">
        <v>397</v>
      </c>
      <c r="BJ206" s="69" t="s">
        <v>268</v>
      </c>
      <c r="BK206" s="49" t="s">
        <v>94</v>
      </c>
      <c r="BL206" s="124">
        <v>45292</v>
      </c>
      <c r="BM206" s="66">
        <v>8</v>
      </c>
      <c r="BN206" s="49" t="s">
        <v>95</v>
      </c>
      <c r="BO206" s="49" t="s">
        <v>96</v>
      </c>
      <c r="BP206" s="49" t="s">
        <v>196</v>
      </c>
      <c r="BQ206" s="49" t="s">
        <v>98</v>
      </c>
      <c r="BR206" s="212">
        <v>92488000</v>
      </c>
      <c r="BS206" s="213">
        <v>92488000</v>
      </c>
      <c r="BT206" s="66" t="s">
        <v>192</v>
      </c>
      <c r="BV206" s="21" t="e">
        <f t="shared" si="22"/>
        <v>#N/A</v>
      </c>
      <c r="BW206" s="21" t="str">
        <f>+VLOOKUP(C206,Listas_desplega!$AI$21:$AJ$46,2,0)</f>
        <v>D_VPBM</v>
      </c>
      <c r="BX206" s="47" t="str">
        <f>+VLOOKUP(E206,Listas_desplega!$J$2:$K$11,2,FALSE)</f>
        <v>Eje_E_2</v>
      </c>
      <c r="BY206" s="21" t="str">
        <f>+VLOOKUP(J206,desplegables!$AK$21:$AL$33,2,FALSE)</f>
        <v>C_2201_0700_20</v>
      </c>
      <c r="BZ206" s="21" t="str">
        <f>+VLOOKUP(D206,Listas_desplega!$AS$18:$AU$60,2,0)</f>
        <v>VICEMINISTER. BASICA -</v>
      </c>
      <c r="CA206" s="21" t="str">
        <f>+VLOOKUP(W206,Listas_desplega!$AT$18:$AV$60,3,0)</f>
        <v>1800</v>
      </c>
      <c r="CB206" s="21" t="str">
        <f>+VLOOKUP(F206,Listas_desplega!$J$15:$L$60,2,0)</f>
        <v>COORDINACION OFERTA INTERSECTORIAL</v>
      </c>
      <c r="CC206" s="21" t="str">
        <f>+VLOOKUP(F206,Listas_desplega!$J$15:$L$60,2,0)&amp;V206</f>
        <v>COORDINACION OFERTA INTERSECTORIAL</v>
      </c>
      <c r="CD206" s="21" t="str">
        <f>+VLOOKUP(CC206,Listas_desplega!$K$15:$L$60,2,0)</f>
        <v>03</v>
      </c>
      <c r="CE206" s="65" t="str">
        <f>+VLOOKUP(D206,Listas_desplega!$AS$18:$AU$60,2,0)&amp;V206</f>
        <v>VICEMINISTER. BASICA -</v>
      </c>
      <c r="CF206" s="21">
        <f>+VLOOKUP(D206,Listas_desplega!$AS$18:$AU$60,3,0)</f>
        <v>18</v>
      </c>
    </row>
    <row r="207" spans="1:84" ht="18.75" customHeight="1" x14ac:dyDescent="0.25">
      <c r="B207" s="49" t="s">
        <v>81</v>
      </c>
      <c r="C207" s="162" t="s">
        <v>393</v>
      </c>
      <c r="D207" s="164" t="s">
        <v>394</v>
      </c>
      <c r="E207" s="118" t="s">
        <v>237</v>
      </c>
      <c r="F207" s="82" t="s">
        <v>395</v>
      </c>
      <c r="G207" s="21" t="s">
        <v>187</v>
      </c>
      <c r="H207" s="78" t="str">
        <f>+VLOOKUP(G207,desplegables!$AH$21:$AK$33,2,0)</f>
        <v>TRANSFORMACIÓN  DE LA EDUCACIÓN INICIAL, PREESCOLAR, BÁSICA Y MEDIA CON ENFOQUE INTEGRAL PARA LA REDUCCIÓN DE DESIGUALDADES Y CONSTRUCCIÓN DE LA PAZ  NACIONAL</v>
      </c>
      <c r="I207" s="79">
        <f>+VLOOKUP(G207,desplegables!$AH$21:$AK$33,3,0)</f>
        <v>202300000000245</v>
      </c>
      <c r="J207" s="51" t="str">
        <f>+VLOOKUP(G207,desplegables!$AH$21:$AK$33,4,0)</f>
        <v>C-2201-0700-20</v>
      </c>
      <c r="K207" s="109" t="s">
        <v>239</v>
      </c>
      <c r="L207" s="110" t="str">
        <f>+VLOOKUP(K207,desplegables!$BO$81:$BP$110,2,FALSE)</f>
        <v>20203B</v>
      </c>
      <c r="M207" s="49" t="s">
        <v>189</v>
      </c>
      <c r="N207" s="51" t="e">
        <f>VLOOKUP(M207,desplegables!$BO$20:$BP$51,2,0)</f>
        <v>#N/A</v>
      </c>
      <c r="O207" s="49" t="s">
        <v>245</v>
      </c>
      <c r="P207" s="21" t="s">
        <v>90</v>
      </c>
      <c r="Q207" s="51" t="s">
        <v>133</v>
      </c>
      <c r="R207" s="169" t="e">
        <f t="shared" si="21"/>
        <v>#N/A</v>
      </c>
      <c r="S207"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07" s="244" t="str">
        <f t="shared" si="24"/>
        <v>ADQUIS. DE BYS - SERVICIO DE ASISTENCIA TÉCNICA EN EDUCACIÓN INICIAL, PREESCOLAR, BÁSICA Y MEDIA. - 2. SEGURIDAD HUMANA Y JUSTICIA SOCIAL / B. RESIGNIFICACIÓN DE LA JORNADA ESCOLAR: MÁS QUE TIEMPO</v>
      </c>
      <c r="U207" s="69" t="s">
        <v>127</v>
      </c>
      <c r="V207" s="21"/>
      <c r="W207" s="21" t="str">
        <f t="shared" si="25"/>
        <v>VICEMINISTER. BASICA -</v>
      </c>
      <c r="X207" s="51" t="str">
        <f t="shared" si="26"/>
        <v>1800</v>
      </c>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6">
        <v>398</v>
      </c>
      <c r="BG207" s="69">
        <v>80111620</v>
      </c>
      <c r="BH207" s="52" t="s">
        <v>92</v>
      </c>
      <c r="BI207" s="90" t="s">
        <v>398</v>
      </c>
      <c r="BJ207" s="69" t="s">
        <v>268</v>
      </c>
      <c r="BK207" s="49" t="s">
        <v>94</v>
      </c>
      <c r="BL207" s="124">
        <v>45292</v>
      </c>
      <c r="BM207" s="66">
        <v>8</v>
      </c>
      <c r="BN207" s="49" t="s">
        <v>95</v>
      </c>
      <c r="BO207" s="49" t="s">
        <v>96</v>
      </c>
      <c r="BP207" s="49" t="s">
        <v>196</v>
      </c>
      <c r="BQ207" s="49" t="s">
        <v>98</v>
      </c>
      <c r="BR207" s="212">
        <v>75672000</v>
      </c>
      <c r="BS207" s="213">
        <v>75672000</v>
      </c>
      <c r="BT207" s="66" t="s">
        <v>192</v>
      </c>
      <c r="BV207" s="21" t="e">
        <f t="shared" si="22"/>
        <v>#N/A</v>
      </c>
      <c r="BW207" s="21" t="str">
        <f>+VLOOKUP(C207,Listas_desplega!$AI$21:$AJ$46,2,0)</f>
        <v>D_VPBM</v>
      </c>
      <c r="BX207" s="47" t="str">
        <f>+VLOOKUP(E207,Listas_desplega!$J$2:$K$11,2,FALSE)</f>
        <v>Eje_E_2</v>
      </c>
      <c r="BY207" s="21" t="str">
        <f>+VLOOKUP(J207,desplegables!$AK$21:$AL$33,2,FALSE)</f>
        <v>C_2201_0700_20</v>
      </c>
      <c r="BZ207" s="21" t="str">
        <f>+VLOOKUP(D207,Listas_desplega!$AS$18:$AU$60,2,0)</f>
        <v>VICEMINISTER. BASICA -</v>
      </c>
      <c r="CA207" s="21" t="str">
        <f>+VLOOKUP(W207,Listas_desplega!$AT$18:$AV$60,3,0)</f>
        <v>1800</v>
      </c>
      <c r="CB207" s="21" t="str">
        <f>+VLOOKUP(F207,Listas_desplega!$J$15:$L$60,2,0)</f>
        <v>COORDINACION OFERTA INTERSECTORIAL</v>
      </c>
      <c r="CC207" s="21" t="str">
        <f>+VLOOKUP(F207,Listas_desplega!$J$15:$L$60,2,0)&amp;V207</f>
        <v>COORDINACION OFERTA INTERSECTORIAL</v>
      </c>
      <c r="CD207" s="21" t="str">
        <f>+VLOOKUP(CC207,Listas_desplega!$K$15:$L$60,2,0)</f>
        <v>03</v>
      </c>
      <c r="CE207" s="65" t="str">
        <f>+VLOOKUP(D207,Listas_desplega!$AS$18:$AU$60,2,0)&amp;V207</f>
        <v>VICEMINISTER. BASICA -</v>
      </c>
      <c r="CF207" s="21">
        <f>+VLOOKUP(D207,Listas_desplega!$AS$18:$AU$60,3,0)</f>
        <v>18</v>
      </c>
    </row>
    <row r="208" spans="1:84" ht="18.75" customHeight="1" x14ac:dyDescent="0.25">
      <c r="B208" s="49" t="s">
        <v>81</v>
      </c>
      <c r="C208" s="162" t="s">
        <v>393</v>
      </c>
      <c r="D208" s="164" t="s">
        <v>394</v>
      </c>
      <c r="E208" s="118" t="s">
        <v>237</v>
      </c>
      <c r="F208" s="82" t="s">
        <v>395</v>
      </c>
      <c r="G208" s="21" t="s">
        <v>187</v>
      </c>
      <c r="H208" s="78" t="str">
        <f>+VLOOKUP(G208,desplegables!$AH$21:$AK$33,2,0)</f>
        <v>TRANSFORMACIÓN  DE LA EDUCACIÓN INICIAL, PREESCOLAR, BÁSICA Y MEDIA CON ENFOQUE INTEGRAL PARA LA REDUCCIÓN DE DESIGUALDADES Y CONSTRUCCIÓN DE LA PAZ  NACIONAL</v>
      </c>
      <c r="I208" s="79">
        <f>+VLOOKUP(G208,desplegables!$AH$21:$AK$33,3,0)</f>
        <v>202300000000245</v>
      </c>
      <c r="J208" s="51" t="str">
        <f>+VLOOKUP(G208,desplegables!$AH$21:$AK$33,4,0)</f>
        <v>C-2201-0700-20</v>
      </c>
      <c r="K208" s="109" t="s">
        <v>239</v>
      </c>
      <c r="L208" s="110" t="str">
        <f>+VLOOKUP(K208,desplegables!$BO$81:$BP$110,2,FALSE)</f>
        <v>20203B</v>
      </c>
      <c r="M208" s="49" t="s">
        <v>189</v>
      </c>
      <c r="N208" s="51" t="e">
        <f>VLOOKUP(M208,desplegables!$BO$20:$BP$51,2,0)</f>
        <v>#N/A</v>
      </c>
      <c r="O208" s="49" t="s">
        <v>245</v>
      </c>
      <c r="P208" s="21" t="s">
        <v>90</v>
      </c>
      <c r="Q208" s="51" t="s">
        <v>133</v>
      </c>
      <c r="R208" s="169" t="e">
        <f t="shared" si="21"/>
        <v>#N/A</v>
      </c>
      <c r="S208"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08" s="244" t="str">
        <f t="shared" si="24"/>
        <v>ADQUIS. DE BYS - SERVICIO DE ASISTENCIA TÉCNICA EN EDUCACIÓN INICIAL, PREESCOLAR, BÁSICA Y MEDIA. - 2. SEGURIDAD HUMANA Y JUSTICIA SOCIAL / B. RESIGNIFICACIÓN DE LA JORNADA ESCOLAR: MÁS QUE TIEMPO</v>
      </c>
      <c r="U208" s="69" t="s">
        <v>127</v>
      </c>
      <c r="V208" s="21"/>
      <c r="W208" s="21" t="str">
        <f t="shared" si="25"/>
        <v>VICEMINISTER. BASICA -</v>
      </c>
      <c r="X208" s="51" t="str">
        <f t="shared" si="26"/>
        <v>1800</v>
      </c>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6">
        <v>340</v>
      </c>
      <c r="BG208" s="69">
        <v>80111620</v>
      </c>
      <c r="BH208" s="52" t="s">
        <v>92</v>
      </c>
      <c r="BI208" s="90" t="s">
        <v>399</v>
      </c>
      <c r="BJ208" s="69" t="s">
        <v>268</v>
      </c>
      <c r="BK208" s="49" t="s">
        <v>94</v>
      </c>
      <c r="BL208" s="124">
        <v>45306</v>
      </c>
      <c r="BM208" s="66">
        <v>8</v>
      </c>
      <c r="BN208" s="49" t="s">
        <v>95</v>
      </c>
      <c r="BO208" s="49" t="s">
        <v>96</v>
      </c>
      <c r="BP208" s="49" t="s">
        <v>196</v>
      </c>
      <c r="BQ208" s="49" t="s">
        <v>98</v>
      </c>
      <c r="BR208" s="212">
        <v>91546297</v>
      </c>
      <c r="BS208" s="213">
        <v>91546297</v>
      </c>
      <c r="BT208" s="66" t="s">
        <v>192</v>
      </c>
      <c r="BV208" s="21" t="e">
        <f t="shared" si="22"/>
        <v>#N/A</v>
      </c>
      <c r="BW208" s="21" t="str">
        <f>+VLOOKUP(C208,Listas_desplega!$AI$21:$AJ$46,2,0)</f>
        <v>D_VPBM</v>
      </c>
      <c r="BX208" s="47" t="str">
        <f>+VLOOKUP(E208,Listas_desplega!$J$2:$K$11,2,FALSE)</f>
        <v>Eje_E_2</v>
      </c>
      <c r="BY208" s="21" t="str">
        <f>+VLOOKUP(J208,desplegables!$AK$21:$AL$33,2,FALSE)</f>
        <v>C_2201_0700_20</v>
      </c>
      <c r="BZ208" s="21" t="str">
        <f>+VLOOKUP(D208,Listas_desplega!$AS$18:$AU$60,2,0)</f>
        <v>VICEMINISTER. BASICA -</v>
      </c>
      <c r="CA208" s="21" t="str">
        <f>+VLOOKUP(W208,Listas_desplega!$AT$18:$AV$60,3,0)</f>
        <v>1800</v>
      </c>
      <c r="CB208" s="21" t="str">
        <f>+VLOOKUP(F208,Listas_desplega!$J$15:$L$60,2,0)</f>
        <v>COORDINACION OFERTA INTERSECTORIAL</v>
      </c>
      <c r="CC208" s="21" t="str">
        <f>+VLOOKUP(F208,Listas_desplega!$J$15:$L$60,2,0)&amp;V208</f>
        <v>COORDINACION OFERTA INTERSECTORIAL</v>
      </c>
      <c r="CD208" s="21" t="str">
        <f>+VLOOKUP(CC208,Listas_desplega!$K$15:$L$60,2,0)</f>
        <v>03</v>
      </c>
      <c r="CE208" s="65" t="str">
        <f>+VLOOKUP(D208,Listas_desplega!$AS$18:$AU$60,2,0)&amp;V208</f>
        <v>VICEMINISTER. BASICA -</v>
      </c>
      <c r="CF208" s="21">
        <f>+VLOOKUP(D208,Listas_desplega!$AS$18:$AU$60,3,0)</f>
        <v>18</v>
      </c>
    </row>
    <row r="209" spans="2:84" ht="18.75" customHeight="1" x14ac:dyDescent="0.25">
      <c r="B209" s="49" t="s">
        <v>81</v>
      </c>
      <c r="C209" s="162" t="s">
        <v>393</v>
      </c>
      <c r="D209" s="164" t="s">
        <v>394</v>
      </c>
      <c r="E209" s="118" t="s">
        <v>237</v>
      </c>
      <c r="F209" s="82" t="s">
        <v>395</v>
      </c>
      <c r="G209" s="21" t="s">
        <v>187</v>
      </c>
      <c r="H209" s="78" t="str">
        <f>+VLOOKUP(G209,desplegables!$AH$21:$AK$33,2,0)</f>
        <v>TRANSFORMACIÓN  DE LA EDUCACIÓN INICIAL, PREESCOLAR, BÁSICA Y MEDIA CON ENFOQUE INTEGRAL PARA LA REDUCCIÓN DE DESIGUALDADES Y CONSTRUCCIÓN DE LA PAZ  NACIONAL</v>
      </c>
      <c r="I209" s="79">
        <f>+VLOOKUP(G209,desplegables!$AH$21:$AK$33,3,0)</f>
        <v>202300000000245</v>
      </c>
      <c r="J209" s="51" t="str">
        <f>+VLOOKUP(G209,desplegables!$AH$21:$AK$33,4,0)</f>
        <v>C-2201-0700-20</v>
      </c>
      <c r="K209" s="109" t="s">
        <v>239</v>
      </c>
      <c r="L209" s="110" t="str">
        <f>+VLOOKUP(K209,desplegables!$BO$81:$BP$110,2,FALSE)</f>
        <v>20203B</v>
      </c>
      <c r="M209" s="49" t="s">
        <v>189</v>
      </c>
      <c r="N209" s="51" t="e">
        <f>VLOOKUP(M209,desplegables!$BO$20:$BP$51,2,0)</f>
        <v>#N/A</v>
      </c>
      <c r="O209" s="49" t="s">
        <v>245</v>
      </c>
      <c r="P209" s="21" t="s">
        <v>90</v>
      </c>
      <c r="Q209" s="51" t="s">
        <v>133</v>
      </c>
      <c r="R209" s="169" t="e">
        <f t="shared" si="21"/>
        <v>#N/A</v>
      </c>
      <c r="S209"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09" s="244" t="str">
        <f t="shared" si="24"/>
        <v>ADQUIS. DE BYS - SERVICIO DE ASISTENCIA TÉCNICA EN EDUCACIÓN INICIAL, PREESCOLAR, BÁSICA Y MEDIA. - 2. SEGURIDAD HUMANA Y JUSTICIA SOCIAL / B. RESIGNIFICACIÓN DE LA JORNADA ESCOLAR: MÁS QUE TIEMPO</v>
      </c>
      <c r="U209" s="69" t="s">
        <v>127</v>
      </c>
      <c r="V209" s="21"/>
      <c r="W209" s="21" t="str">
        <f t="shared" si="25"/>
        <v>VICEMINISTER. BASICA -</v>
      </c>
      <c r="X209" s="51" t="str">
        <f t="shared" si="26"/>
        <v>1800</v>
      </c>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6">
        <v>342</v>
      </c>
      <c r="BG209" s="69">
        <v>80111620</v>
      </c>
      <c r="BH209" s="52" t="s">
        <v>92</v>
      </c>
      <c r="BI209" s="90" t="s">
        <v>400</v>
      </c>
      <c r="BJ209" s="69" t="s">
        <v>268</v>
      </c>
      <c r="BK209" s="49" t="s">
        <v>94</v>
      </c>
      <c r="BL209" s="124">
        <v>45306</v>
      </c>
      <c r="BM209" s="66">
        <v>8</v>
      </c>
      <c r="BN209" s="49" t="s">
        <v>95</v>
      </c>
      <c r="BO209" s="49" t="s">
        <v>401</v>
      </c>
      <c r="BP209" s="49" t="s">
        <v>196</v>
      </c>
      <c r="BQ209" s="49" t="s">
        <v>98</v>
      </c>
      <c r="BR209" s="212">
        <v>33002430</v>
      </c>
      <c r="BS209" s="213">
        <v>33002430</v>
      </c>
      <c r="BT209" s="66" t="s">
        <v>192</v>
      </c>
      <c r="BV209" s="21" t="e">
        <f t="shared" si="22"/>
        <v>#N/A</v>
      </c>
      <c r="BW209" s="21" t="str">
        <f>+VLOOKUP(C209,Listas_desplega!$AI$21:$AJ$46,2,0)</f>
        <v>D_VPBM</v>
      </c>
      <c r="BX209" s="47" t="str">
        <f>+VLOOKUP(E209,Listas_desplega!$J$2:$K$11,2,FALSE)</f>
        <v>Eje_E_2</v>
      </c>
      <c r="BY209" s="21" t="str">
        <f>+VLOOKUP(J209,desplegables!$AK$21:$AL$33,2,FALSE)</f>
        <v>C_2201_0700_20</v>
      </c>
      <c r="BZ209" s="21" t="str">
        <f>+VLOOKUP(D209,Listas_desplega!$AS$18:$AU$60,2,0)</f>
        <v>VICEMINISTER. BASICA -</v>
      </c>
      <c r="CA209" s="21" t="str">
        <f>+VLOOKUP(W209,Listas_desplega!$AT$18:$AV$60,3,0)</f>
        <v>1800</v>
      </c>
      <c r="CB209" s="21" t="str">
        <f>+VLOOKUP(F209,Listas_desplega!$J$15:$L$60,2,0)</f>
        <v>COORDINACION OFERTA INTERSECTORIAL</v>
      </c>
      <c r="CC209" s="21" t="str">
        <f>+VLOOKUP(F209,Listas_desplega!$J$15:$L$60,2,0)&amp;V209</f>
        <v>COORDINACION OFERTA INTERSECTORIAL</v>
      </c>
      <c r="CD209" s="21" t="str">
        <f>+VLOOKUP(CC209,Listas_desplega!$K$15:$L$60,2,0)</f>
        <v>03</v>
      </c>
      <c r="CE209" s="65" t="str">
        <f>+VLOOKUP(D209,Listas_desplega!$AS$18:$AU$60,2,0)&amp;V209</f>
        <v>VICEMINISTER. BASICA -</v>
      </c>
      <c r="CF209" s="21">
        <f>+VLOOKUP(D209,Listas_desplega!$AS$18:$AU$60,3,0)</f>
        <v>18</v>
      </c>
    </row>
    <row r="210" spans="2:84" ht="18.75" customHeight="1" x14ac:dyDescent="0.25">
      <c r="B210" s="49" t="s">
        <v>81</v>
      </c>
      <c r="C210" s="162" t="s">
        <v>393</v>
      </c>
      <c r="D210" s="164" t="s">
        <v>394</v>
      </c>
      <c r="E210" s="118" t="s">
        <v>237</v>
      </c>
      <c r="F210" s="82" t="s">
        <v>395</v>
      </c>
      <c r="G210" s="21" t="s">
        <v>187</v>
      </c>
      <c r="H210" s="78" t="str">
        <f>+VLOOKUP(G210,desplegables!$AH$21:$AK$33,2,0)</f>
        <v>TRANSFORMACIÓN  DE LA EDUCACIÓN INICIAL, PREESCOLAR, BÁSICA Y MEDIA CON ENFOQUE INTEGRAL PARA LA REDUCCIÓN DE DESIGUALDADES Y CONSTRUCCIÓN DE LA PAZ  NACIONAL</v>
      </c>
      <c r="I210" s="79">
        <f>+VLOOKUP(G210,desplegables!$AH$21:$AK$33,3,0)</f>
        <v>202300000000245</v>
      </c>
      <c r="J210" s="51" t="str">
        <f>+VLOOKUP(G210,desplegables!$AH$21:$AK$33,4,0)</f>
        <v>C-2201-0700-20</v>
      </c>
      <c r="K210" s="109" t="s">
        <v>239</v>
      </c>
      <c r="L210" s="110" t="str">
        <f>+VLOOKUP(K210,desplegables!$BO$81:$BP$110,2,FALSE)</f>
        <v>20203B</v>
      </c>
      <c r="M210" s="49" t="s">
        <v>189</v>
      </c>
      <c r="N210" s="51" t="e">
        <f>VLOOKUP(M210,desplegables!$BO$20:$BP$51,2,0)</f>
        <v>#N/A</v>
      </c>
      <c r="O210" s="49" t="s">
        <v>245</v>
      </c>
      <c r="P210" s="21" t="s">
        <v>90</v>
      </c>
      <c r="Q210" s="51" t="s">
        <v>133</v>
      </c>
      <c r="R210" s="169" t="e">
        <f t="shared" si="21"/>
        <v>#N/A</v>
      </c>
      <c r="S210"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0" s="244" t="str">
        <f t="shared" si="24"/>
        <v>ADQUIS. DE BYS - SERVICIO DE ASISTENCIA TÉCNICA EN EDUCACIÓN INICIAL, PREESCOLAR, BÁSICA Y MEDIA. - 2. SEGURIDAD HUMANA Y JUSTICIA SOCIAL / B. RESIGNIFICACIÓN DE LA JORNADA ESCOLAR: MÁS QUE TIEMPO</v>
      </c>
      <c r="U210" s="69" t="s">
        <v>127</v>
      </c>
      <c r="V210" s="21"/>
      <c r="W210" s="21" t="str">
        <f t="shared" si="25"/>
        <v>VICEMINISTER. BASICA -</v>
      </c>
      <c r="X210" s="51" t="str">
        <f t="shared" si="26"/>
        <v>1800</v>
      </c>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6">
        <v>346</v>
      </c>
      <c r="BG210" s="69">
        <v>80111620</v>
      </c>
      <c r="BH210" s="52" t="s">
        <v>92</v>
      </c>
      <c r="BI210" s="90" t="s">
        <v>397</v>
      </c>
      <c r="BJ210" s="69" t="s">
        <v>268</v>
      </c>
      <c r="BK210" s="49" t="s">
        <v>94</v>
      </c>
      <c r="BL210" s="124">
        <v>45306</v>
      </c>
      <c r="BM210" s="66">
        <v>8</v>
      </c>
      <c r="BN210" s="49" t="s">
        <v>95</v>
      </c>
      <c r="BO210" s="49" t="s">
        <v>96</v>
      </c>
      <c r="BP210" s="49" t="s">
        <v>196</v>
      </c>
      <c r="BQ210" s="49" t="s">
        <v>98</v>
      </c>
      <c r="BR210" s="212">
        <v>97698205</v>
      </c>
      <c r="BS210" s="213">
        <v>97698205</v>
      </c>
      <c r="BT210" s="66" t="s">
        <v>192</v>
      </c>
      <c r="BV210" s="21" t="e">
        <f t="shared" si="22"/>
        <v>#N/A</v>
      </c>
      <c r="BW210" s="21" t="str">
        <f>+VLOOKUP(C210,Listas_desplega!$AI$21:$AJ$46,2,0)</f>
        <v>D_VPBM</v>
      </c>
      <c r="BX210" s="47" t="str">
        <f>+VLOOKUP(E210,Listas_desplega!$J$2:$K$11,2,FALSE)</f>
        <v>Eje_E_2</v>
      </c>
      <c r="BY210" s="21" t="str">
        <f>+VLOOKUP(J210,desplegables!$AK$21:$AL$33,2,FALSE)</f>
        <v>C_2201_0700_20</v>
      </c>
      <c r="BZ210" s="21" t="str">
        <f>+VLOOKUP(D210,Listas_desplega!$AS$18:$AU$60,2,0)</f>
        <v>VICEMINISTER. BASICA -</v>
      </c>
      <c r="CA210" s="21" t="str">
        <f>+VLOOKUP(W210,Listas_desplega!$AT$18:$AV$60,3,0)</f>
        <v>1800</v>
      </c>
      <c r="CB210" s="21" t="str">
        <f>+VLOOKUP(F210,Listas_desplega!$J$15:$L$60,2,0)</f>
        <v>COORDINACION OFERTA INTERSECTORIAL</v>
      </c>
      <c r="CC210" s="21" t="str">
        <f>+VLOOKUP(F210,Listas_desplega!$J$15:$L$60,2,0)&amp;V210</f>
        <v>COORDINACION OFERTA INTERSECTORIAL</v>
      </c>
      <c r="CD210" s="21" t="str">
        <f>+VLOOKUP(CC210,Listas_desplega!$K$15:$L$60,2,0)</f>
        <v>03</v>
      </c>
      <c r="CE210" s="65" t="str">
        <f>+VLOOKUP(D210,Listas_desplega!$AS$18:$AU$60,2,0)&amp;V210</f>
        <v>VICEMINISTER. BASICA -</v>
      </c>
      <c r="CF210" s="21">
        <f>+VLOOKUP(D210,Listas_desplega!$AS$18:$AU$60,3,0)</f>
        <v>18</v>
      </c>
    </row>
    <row r="211" spans="2:84" ht="18.75" customHeight="1" x14ac:dyDescent="0.25">
      <c r="B211" s="49" t="s">
        <v>81</v>
      </c>
      <c r="C211" s="162" t="s">
        <v>393</v>
      </c>
      <c r="D211" s="164" t="s">
        <v>394</v>
      </c>
      <c r="E211" s="118" t="s">
        <v>237</v>
      </c>
      <c r="F211" s="82" t="s">
        <v>395</v>
      </c>
      <c r="G211" s="21" t="s">
        <v>187</v>
      </c>
      <c r="H211" s="78" t="str">
        <f>+VLOOKUP(G211,desplegables!$AH$21:$AK$33,2,0)</f>
        <v>TRANSFORMACIÓN  DE LA EDUCACIÓN INICIAL, PREESCOLAR, BÁSICA Y MEDIA CON ENFOQUE INTEGRAL PARA LA REDUCCIÓN DE DESIGUALDADES Y CONSTRUCCIÓN DE LA PAZ  NACIONAL</v>
      </c>
      <c r="I211" s="79">
        <f>+VLOOKUP(G211,desplegables!$AH$21:$AK$33,3,0)</f>
        <v>202300000000245</v>
      </c>
      <c r="J211" s="51" t="str">
        <f>+VLOOKUP(G211,desplegables!$AH$21:$AK$33,4,0)</f>
        <v>C-2201-0700-20</v>
      </c>
      <c r="K211" s="109" t="s">
        <v>239</v>
      </c>
      <c r="L211" s="110" t="str">
        <f>+VLOOKUP(K211,desplegables!$BO$81:$BP$110,2,FALSE)</f>
        <v>20203B</v>
      </c>
      <c r="M211" s="49" t="s">
        <v>189</v>
      </c>
      <c r="N211" s="51" t="e">
        <f>VLOOKUP(M211,desplegables!$BO$20:$BP$51,2,0)</f>
        <v>#N/A</v>
      </c>
      <c r="O211" s="49" t="s">
        <v>245</v>
      </c>
      <c r="P211" s="21" t="s">
        <v>90</v>
      </c>
      <c r="Q211" s="51" t="s">
        <v>133</v>
      </c>
      <c r="R211" s="169" t="e">
        <f t="shared" si="21"/>
        <v>#N/A</v>
      </c>
      <c r="S211"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1" s="244" t="str">
        <f t="shared" si="24"/>
        <v>ADQUIS. DE BYS - SERVICIO DE ASISTENCIA TÉCNICA EN EDUCACIÓN INICIAL, PREESCOLAR, BÁSICA Y MEDIA. - 2. SEGURIDAD HUMANA Y JUSTICIA SOCIAL / B. RESIGNIFICACIÓN DE LA JORNADA ESCOLAR: MÁS QUE TIEMPO</v>
      </c>
      <c r="U211" s="69" t="s">
        <v>127</v>
      </c>
      <c r="V211" s="21"/>
      <c r="W211" s="21" t="str">
        <f t="shared" si="25"/>
        <v>VICEMINISTER. BASICA -</v>
      </c>
      <c r="X211" s="51" t="str">
        <f t="shared" si="26"/>
        <v>1800</v>
      </c>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6">
        <v>348</v>
      </c>
      <c r="BG211" s="69">
        <v>80111620</v>
      </c>
      <c r="BH211" s="52" t="s">
        <v>92</v>
      </c>
      <c r="BI211" s="90" t="s">
        <v>402</v>
      </c>
      <c r="BJ211" s="69" t="s">
        <v>268</v>
      </c>
      <c r="BK211" s="49" t="s">
        <v>94</v>
      </c>
      <c r="BL211" s="124">
        <v>45306</v>
      </c>
      <c r="BM211" s="66">
        <v>8</v>
      </c>
      <c r="BN211" s="49" t="s">
        <v>95</v>
      </c>
      <c r="BO211" s="49" t="s">
        <v>96</v>
      </c>
      <c r="BP211" s="49" t="s">
        <v>196</v>
      </c>
      <c r="BQ211" s="49" t="s">
        <v>98</v>
      </c>
      <c r="BR211" s="212">
        <v>116250000</v>
      </c>
      <c r="BS211" s="213">
        <v>116250000</v>
      </c>
      <c r="BT211" s="66" t="s">
        <v>192</v>
      </c>
      <c r="BV211" s="21" t="e">
        <f t="shared" si="22"/>
        <v>#N/A</v>
      </c>
      <c r="BW211" s="21" t="str">
        <f>+VLOOKUP(C211,Listas_desplega!$AI$21:$AJ$46,2,0)</f>
        <v>D_VPBM</v>
      </c>
      <c r="BX211" s="47" t="str">
        <f>+VLOOKUP(E211,Listas_desplega!$J$2:$K$11,2,FALSE)</f>
        <v>Eje_E_2</v>
      </c>
      <c r="BY211" s="21" t="str">
        <f>+VLOOKUP(J211,desplegables!$AK$21:$AL$33,2,FALSE)</f>
        <v>C_2201_0700_20</v>
      </c>
      <c r="BZ211" s="21" t="str">
        <f>+VLOOKUP(D211,Listas_desplega!$AS$18:$AU$60,2,0)</f>
        <v>VICEMINISTER. BASICA -</v>
      </c>
      <c r="CA211" s="21" t="str">
        <f>+VLOOKUP(W211,Listas_desplega!$AT$18:$AV$60,3,0)</f>
        <v>1800</v>
      </c>
      <c r="CB211" s="21" t="str">
        <f>+VLOOKUP(F211,Listas_desplega!$J$15:$L$60,2,0)</f>
        <v>COORDINACION OFERTA INTERSECTORIAL</v>
      </c>
      <c r="CC211" s="21" t="str">
        <f>+VLOOKUP(F211,Listas_desplega!$J$15:$L$60,2,0)&amp;V211</f>
        <v>COORDINACION OFERTA INTERSECTORIAL</v>
      </c>
      <c r="CD211" s="21" t="str">
        <f>+VLOOKUP(CC211,Listas_desplega!$K$15:$L$60,2,0)</f>
        <v>03</v>
      </c>
      <c r="CE211" s="65" t="str">
        <f>+VLOOKUP(D211,Listas_desplega!$AS$18:$AU$60,2,0)&amp;V211</f>
        <v>VICEMINISTER. BASICA -</v>
      </c>
      <c r="CF211" s="21">
        <f>+VLOOKUP(D211,Listas_desplega!$AS$18:$AU$60,3,0)</f>
        <v>18</v>
      </c>
    </row>
    <row r="212" spans="2:84" ht="18.75" customHeight="1" x14ac:dyDescent="0.25">
      <c r="B212" s="49" t="s">
        <v>81</v>
      </c>
      <c r="C212" s="162" t="s">
        <v>393</v>
      </c>
      <c r="D212" s="164" t="s">
        <v>394</v>
      </c>
      <c r="E212" s="118" t="s">
        <v>237</v>
      </c>
      <c r="F212" s="82" t="s">
        <v>395</v>
      </c>
      <c r="G212" s="21" t="s">
        <v>187</v>
      </c>
      <c r="H212" s="78" t="str">
        <f>+VLOOKUP(G212,desplegables!$AH$21:$AK$33,2,0)</f>
        <v>TRANSFORMACIÓN  DE LA EDUCACIÓN INICIAL, PREESCOLAR, BÁSICA Y MEDIA CON ENFOQUE INTEGRAL PARA LA REDUCCIÓN DE DESIGUALDADES Y CONSTRUCCIÓN DE LA PAZ  NACIONAL</v>
      </c>
      <c r="I212" s="79">
        <f>+VLOOKUP(G212,desplegables!$AH$21:$AK$33,3,0)</f>
        <v>202300000000245</v>
      </c>
      <c r="J212" s="51" t="str">
        <f>+VLOOKUP(G212,desplegables!$AH$21:$AK$33,4,0)</f>
        <v>C-2201-0700-20</v>
      </c>
      <c r="K212" s="109" t="s">
        <v>239</v>
      </c>
      <c r="L212" s="110" t="str">
        <f>+VLOOKUP(K212,desplegables!$BO$81:$BP$110,2,FALSE)</f>
        <v>20203B</v>
      </c>
      <c r="M212" s="49" t="s">
        <v>189</v>
      </c>
      <c r="N212" s="51" t="e">
        <f>VLOOKUP(M212,desplegables!$BO$20:$BP$51,2,0)</f>
        <v>#N/A</v>
      </c>
      <c r="O212" s="49" t="s">
        <v>245</v>
      </c>
      <c r="P212" s="21" t="s">
        <v>90</v>
      </c>
      <c r="Q212" s="51" t="s">
        <v>133</v>
      </c>
      <c r="R212" s="169" t="e">
        <f t="shared" si="21"/>
        <v>#N/A</v>
      </c>
      <c r="S212"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2" s="244" t="str">
        <f t="shared" si="24"/>
        <v>ADQUIS. DE BYS - SERVICIO DE ASISTENCIA TÉCNICA EN EDUCACIÓN INICIAL, PREESCOLAR, BÁSICA Y MEDIA. - 2. SEGURIDAD HUMANA Y JUSTICIA SOCIAL / B. RESIGNIFICACIÓN DE LA JORNADA ESCOLAR: MÁS QUE TIEMPO</v>
      </c>
      <c r="U212" s="69" t="s">
        <v>127</v>
      </c>
      <c r="V212" s="21"/>
      <c r="W212" s="21" t="str">
        <f t="shared" si="25"/>
        <v>VICEMINISTER. BASICA -</v>
      </c>
      <c r="X212" s="51" t="str">
        <f t="shared" si="26"/>
        <v>1800</v>
      </c>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6">
        <v>350</v>
      </c>
      <c r="BG212" s="69">
        <v>80111620</v>
      </c>
      <c r="BH212" s="52" t="s">
        <v>92</v>
      </c>
      <c r="BI212" s="90" t="s">
        <v>403</v>
      </c>
      <c r="BJ212" s="69" t="s">
        <v>268</v>
      </c>
      <c r="BK212" s="49" t="s">
        <v>94</v>
      </c>
      <c r="BL212" s="124">
        <v>45306</v>
      </c>
      <c r="BM212" s="66">
        <v>8</v>
      </c>
      <c r="BN212" s="49" t="s">
        <v>95</v>
      </c>
      <c r="BO212" s="49" t="s">
        <v>96</v>
      </c>
      <c r="BP212" s="49" t="s">
        <v>196</v>
      </c>
      <c r="BQ212" s="49" t="s">
        <v>98</v>
      </c>
      <c r="BR212" s="212">
        <v>85250000</v>
      </c>
      <c r="BS212" s="213">
        <v>85250000</v>
      </c>
      <c r="BT212" s="66" t="s">
        <v>192</v>
      </c>
      <c r="BV212" s="21" t="e">
        <f t="shared" si="22"/>
        <v>#N/A</v>
      </c>
      <c r="BW212" s="21" t="str">
        <f>+VLOOKUP(C212,Listas_desplega!$AI$21:$AJ$46,2,0)</f>
        <v>D_VPBM</v>
      </c>
      <c r="BX212" s="47" t="str">
        <f>+VLOOKUP(E212,Listas_desplega!$J$2:$K$11,2,FALSE)</f>
        <v>Eje_E_2</v>
      </c>
      <c r="BY212" s="21" t="str">
        <f>+VLOOKUP(J212,desplegables!$AK$21:$AL$33,2,FALSE)</f>
        <v>C_2201_0700_20</v>
      </c>
      <c r="BZ212" s="21" t="str">
        <f>+VLOOKUP(D212,Listas_desplega!$AS$18:$AU$60,2,0)</f>
        <v>VICEMINISTER. BASICA -</v>
      </c>
      <c r="CA212" s="21" t="str">
        <f>+VLOOKUP(W212,Listas_desplega!$AT$18:$AV$60,3,0)</f>
        <v>1800</v>
      </c>
      <c r="CB212" s="21" t="str">
        <f>+VLOOKUP(F212,Listas_desplega!$J$15:$L$60,2,0)</f>
        <v>COORDINACION OFERTA INTERSECTORIAL</v>
      </c>
      <c r="CC212" s="21" t="str">
        <f>+VLOOKUP(F212,Listas_desplega!$J$15:$L$60,2,0)&amp;V212</f>
        <v>COORDINACION OFERTA INTERSECTORIAL</v>
      </c>
      <c r="CD212" s="21" t="str">
        <f>+VLOOKUP(CC212,Listas_desplega!$K$15:$L$60,2,0)</f>
        <v>03</v>
      </c>
      <c r="CE212" s="65" t="str">
        <f>+VLOOKUP(D212,Listas_desplega!$AS$18:$AU$60,2,0)&amp;V212</f>
        <v>VICEMINISTER. BASICA -</v>
      </c>
      <c r="CF212" s="21">
        <f>+VLOOKUP(D212,Listas_desplega!$AS$18:$AU$60,3,0)</f>
        <v>18</v>
      </c>
    </row>
    <row r="213" spans="2:84" ht="18.75" customHeight="1" x14ac:dyDescent="0.25">
      <c r="B213" s="49" t="s">
        <v>81</v>
      </c>
      <c r="C213" s="162" t="s">
        <v>393</v>
      </c>
      <c r="D213" s="164" t="s">
        <v>394</v>
      </c>
      <c r="E213" s="118" t="s">
        <v>237</v>
      </c>
      <c r="F213" s="82" t="s">
        <v>395</v>
      </c>
      <c r="G213" s="21" t="s">
        <v>187</v>
      </c>
      <c r="H213" s="78" t="str">
        <f>+VLOOKUP(G213,desplegables!$AH$21:$AK$33,2,0)</f>
        <v>TRANSFORMACIÓN  DE LA EDUCACIÓN INICIAL, PREESCOLAR, BÁSICA Y MEDIA CON ENFOQUE INTEGRAL PARA LA REDUCCIÓN DE DESIGUALDADES Y CONSTRUCCIÓN DE LA PAZ  NACIONAL</v>
      </c>
      <c r="I213" s="79">
        <f>+VLOOKUP(G213,desplegables!$AH$21:$AK$33,3,0)</f>
        <v>202300000000245</v>
      </c>
      <c r="J213" s="51" t="str">
        <f>+VLOOKUP(G213,desplegables!$AH$21:$AK$33,4,0)</f>
        <v>C-2201-0700-20</v>
      </c>
      <c r="K213" s="109" t="s">
        <v>239</v>
      </c>
      <c r="L213" s="110" t="str">
        <f>+VLOOKUP(K213,desplegables!$BO$81:$BP$110,2,FALSE)</f>
        <v>20203B</v>
      </c>
      <c r="M213" s="49" t="s">
        <v>189</v>
      </c>
      <c r="N213" s="51" t="e">
        <f>VLOOKUP(M213,desplegables!$BO$20:$BP$51,2,0)</f>
        <v>#N/A</v>
      </c>
      <c r="O213" s="49" t="s">
        <v>245</v>
      </c>
      <c r="P213" s="21" t="s">
        <v>90</v>
      </c>
      <c r="Q213" s="51" t="s">
        <v>133</v>
      </c>
      <c r="R213" s="169" t="e">
        <f t="shared" si="21"/>
        <v>#N/A</v>
      </c>
      <c r="S213"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3" s="244" t="str">
        <f t="shared" si="24"/>
        <v>ADQUIS. DE BYS - SERVICIO DE ASISTENCIA TÉCNICA EN EDUCACIÓN INICIAL, PREESCOLAR, BÁSICA Y MEDIA. - 2. SEGURIDAD HUMANA Y JUSTICIA SOCIAL / B. RESIGNIFICACIÓN DE LA JORNADA ESCOLAR: MÁS QUE TIEMPO</v>
      </c>
      <c r="U213" s="69" t="s">
        <v>127</v>
      </c>
      <c r="V213" s="21"/>
      <c r="W213" s="21" t="str">
        <f t="shared" si="25"/>
        <v>VICEMINISTER. BASICA -</v>
      </c>
      <c r="X213" s="51" t="str">
        <f t="shared" si="26"/>
        <v>1800</v>
      </c>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6">
        <v>352</v>
      </c>
      <c r="BG213" s="69">
        <v>80111620</v>
      </c>
      <c r="BH213" s="52" t="s">
        <v>92</v>
      </c>
      <c r="BI213" s="90" t="s">
        <v>404</v>
      </c>
      <c r="BJ213" s="69" t="s">
        <v>268</v>
      </c>
      <c r="BK213" s="49" t="s">
        <v>94</v>
      </c>
      <c r="BL213" s="124">
        <v>45306</v>
      </c>
      <c r="BM213" s="66">
        <v>8</v>
      </c>
      <c r="BN213" s="49" t="s">
        <v>95</v>
      </c>
      <c r="BO213" s="49" t="s">
        <v>96</v>
      </c>
      <c r="BP213" s="49" t="s">
        <v>196</v>
      </c>
      <c r="BQ213" s="49" t="s">
        <v>98</v>
      </c>
      <c r="BR213" s="212">
        <v>73307250</v>
      </c>
      <c r="BS213" s="213">
        <v>73307250</v>
      </c>
      <c r="BT213" s="66" t="s">
        <v>192</v>
      </c>
      <c r="BV213" s="21" t="e">
        <f t="shared" si="22"/>
        <v>#N/A</v>
      </c>
      <c r="BW213" s="21" t="str">
        <f>+VLOOKUP(C213,Listas_desplega!$AI$21:$AJ$46,2,0)</f>
        <v>D_VPBM</v>
      </c>
      <c r="BX213" s="47" t="str">
        <f>+VLOOKUP(E213,Listas_desplega!$J$2:$K$11,2,FALSE)</f>
        <v>Eje_E_2</v>
      </c>
      <c r="BY213" s="21" t="str">
        <f>+VLOOKUP(J213,desplegables!$AK$21:$AL$33,2,FALSE)</f>
        <v>C_2201_0700_20</v>
      </c>
      <c r="BZ213" s="21" t="str">
        <f>+VLOOKUP(D213,Listas_desplega!$AS$18:$AU$60,2,0)</f>
        <v>VICEMINISTER. BASICA -</v>
      </c>
      <c r="CA213" s="21" t="str">
        <f>+VLOOKUP(W213,Listas_desplega!$AT$18:$AV$60,3,0)</f>
        <v>1800</v>
      </c>
      <c r="CB213" s="21" t="str">
        <f>+VLOOKUP(F213,Listas_desplega!$J$15:$L$60,2,0)</f>
        <v>COORDINACION OFERTA INTERSECTORIAL</v>
      </c>
      <c r="CC213" s="21" t="str">
        <f>+VLOOKUP(F213,Listas_desplega!$J$15:$L$60,2,0)&amp;V213</f>
        <v>COORDINACION OFERTA INTERSECTORIAL</v>
      </c>
      <c r="CD213" s="21" t="str">
        <f>+VLOOKUP(CC213,Listas_desplega!$K$15:$L$60,2,0)</f>
        <v>03</v>
      </c>
      <c r="CE213" s="65" t="str">
        <f>+VLOOKUP(D213,Listas_desplega!$AS$18:$AU$60,2,0)&amp;V213</f>
        <v>VICEMINISTER. BASICA -</v>
      </c>
      <c r="CF213" s="21">
        <f>+VLOOKUP(D213,Listas_desplega!$AS$18:$AU$60,3,0)</f>
        <v>18</v>
      </c>
    </row>
    <row r="214" spans="2:84" ht="18.75" customHeight="1" x14ac:dyDescent="0.25">
      <c r="B214" s="49" t="s">
        <v>81</v>
      </c>
      <c r="C214" s="162" t="s">
        <v>393</v>
      </c>
      <c r="D214" s="164" t="s">
        <v>394</v>
      </c>
      <c r="E214" s="118" t="s">
        <v>237</v>
      </c>
      <c r="F214" s="82" t="s">
        <v>395</v>
      </c>
      <c r="G214" s="21" t="s">
        <v>187</v>
      </c>
      <c r="H214" s="78" t="str">
        <f>+VLOOKUP(G214,desplegables!$AH$21:$AK$33,2,0)</f>
        <v>TRANSFORMACIÓN  DE LA EDUCACIÓN INICIAL, PREESCOLAR, BÁSICA Y MEDIA CON ENFOQUE INTEGRAL PARA LA REDUCCIÓN DE DESIGUALDADES Y CONSTRUCCIÓN DE LA PAZ  NACIONAL</v>
      </c>
      <c r="I214" s="79">
        <f>+VLOOKUP(G214,desplegables!$AH$21:$AK$33,3,0)</f>
        <v>202300000000245</v>
      </c>
      <c r="J214" s="51" t="str">
        <f>+VLOOKUP(G214,desplegables!$AH$21:$AK$33,4,0)</f>
        <v>C-2201-0700-20</v>
      </c>
      <c r="K214" s="109" t="s">
        <v>239</v>
      </c>
      <c r="L214" s="110" t="str">
        <f>+VLOOKUP(K214,desplegables!$BO$81:$BP$110,2,FALSE)</f>
        <v>20203B</v>
      </c>
      <c r="M214" s="49" t="s">
        <v>189</v>
      </c>
      <c r="N214" s="51" t="e">
        <f>VLOOKUP(M214,desplegables!$BO$20:$BP$51,2,0)</f>
        <v>#N/A</v>
      </c>
      <c r="O214" s="49" t="s">
        <v>245</v>
      </c>
      <c r="P214" s="21" t="s">
        <v>90</v>
      </c>
      <c r="Q214" s="51" t="s">
        <v>133</v>
      </c>
      <c r="R214" s="169" t="e">
        <f t="shared" si="21"/>
        <v>#N/A</v>
      </c>
      <c r="S214"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4" s="244" t="str">
        <f t="shared" si="24"/>
        <v>ADQUIS. DE BYS - SERVICIO DE ASISTENCIA TÉCNICA EN EDUCACIÓN INICIAL, PREESCOLAR, BÁSICA Y MEDIA. - 2. SEGURIDAD HUMANA Y JUSTICIA SOCIAL / B. RESIGNIFICACIÓN DE LA JORNADA ESCOLAR: MÁS QUE TIEMPO</v>
      </c>
      <c r="U214" s="69" t="s">
        <v>127</v>
      </c>
      <c r="V214" s="21"/>
      <c r="W214" s="21" t="str">
        <f t="shared" si="25"/>
        <v>VICEMINISTER. BASICA -</v>
      </c>
      <c r="X214" s="51" t="str">
        <f t="shared" si="26"/>
        <v>1800</v>
      </c>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6">
        <v>396</v>
      </c>
      <c r="BG214" s="69">
        <v>80111620</v>
      </c>
      <c r="BH214" s="52" t="s">
        <v>92</v>
      </c>
      <c r="BI214" s="90" t="s">
        <v>405</v>
      </c>
      <c r="BJ214" s="69" t="s">
        <v>268</v>
      </c>
      <c r="BK214" s="49" t="s">
        <v>94</v>
      </c>
      <c r="BL214" s="124">
        <v>45306</v>
      </c>
      <c r="BM214" s="66">
        <v>8</v>
      </c>
      <c r="BN214" s="49" t="s">
        <v>95</v>
      </c>
      <c r="BO214" s="49" t="s">
        <v>96</v>
      </c>
      <c r="BP214" s="49" t="s">
        <v>196</v>
      </c>
      <c r="BQ214" s="49" t="s">
        <v>98</v>
      </c>
      <c r="BR214" s="212">
        <v>97698201</v>
      </c>
      <c r="BS214" s="213">
        <v>97698201</v>
      </c>
      <c r="BT214" s="66" t="s">
        <v>192</v>
      </c>
      <c r="BV214" s="21" t="e">
        <f t="shared" si="22"/>
        <v>#N/A</v>
      </c>
      <c r="BW214" s="21" t="str">
        <f>+VLOOKUP(C214,Listas_desplega!$AI$21:$AJ$46,2,0)</f>
        <v>D_VPBM</v>
      </c>
      <c r="BX214" s="47" t="str">
        <f>+VLOOKUP(E214,Listas_desplega!$J$2:$K$11,2,FALSE)</f>
        <v>Eje_E_2</v>
      </c>
      <c r="BY214" s="21" t="str">
        <f>+VLOOKUP(J214,desplegables!$AK$21:$AL$33,2,FALSE)</f>
        <v>C_2201_0700_20</v>
      </c>
      <c r="BZ214" s="21" t="str">
        <f>+VLOOKUP(D214,Listas_desplega!$AS$18:$AU$60,2,0)</f>
        <v>VICEMINISTER. BASICA -</v>
      </c>
      <c r="CA214" s="21" t="str">
        <f>+VLOOKUP(W214,Listas_desplega!$AT$18:$AV$60,3,0)</f>
        <v>1800</v>
      </c>
      <c r="CB214" s="21" t="str">
        <f>+VLOOKUP(F214,Listas_desplega!$J$15:$L$60,2,0)</f>
        <v>COORDINACION OFERTA INTERSECTORIAL</v>
      </c>
      <c r="CC214" s="21" t="str">
        <f>+VLOOKUP(F214,Listas_desplega!$J$15:$L$60,2,0)&amp;V214</f>
        <v>COORDINACION OFERTA INTERSECTORIAL</v>
      </c>
      <c r="CD214" s="21" t="str">
        <f>+VLOOKUP(CC214,Listas_desplega!$K$15:$L$60,2,0)</f>
        <v>03</v>
      </c>
      <c r="CE214" s="65" t="str">
        <f>+VLOOKUP(D214,Listas_desplega!$AS$18:$AU$60,2,0)&amp;V214</f>
        <v>VICEMINISTER. BASICA -</v>
      </c>
      <c r="CF214" s="21">
        <f>+VLOOKUP(D214,Listas_desplega!$AS$18:$AU$60,3,0)</f>
        <v>18</v>
      </c>
    </row>
    <row r="215" spans="2:84" ht="18.75" customHeight="1" x14ac:dyDescent="0.25">
      <c r="B215" s="49" t="s">
        <v>81</v>
      </c>
      <c r="C215" s="162" t="s">
        <v>393</v>
      </c>
      <c r="D215" s="164" t="s">
        <v>394</v>
      </c>
      <c r="E215" s="118" t="s">
        <v>237</v>
      </c>
      <c r="F215" s="82" t="s">
        <v>395</v>
      </c>
      <c r="G215" s="21" t="s">
        <v>187</v>
      </c>
      <c r="H215" s="78" t="str">
        <f>+VLOOKUP(G215,desplegables!$AH$21:$AK$33,2,0)</f>
        <v>TRANSFORMACIÓN  DE LA EDUCACIÓN INICIAL, PREESCOLAR, BÁSICA Y MEDIA CON ENFOQUE INTEGRAL PARA LA REDUCCIÓN DE DESIGUALDADES Y CONSTRUCCIÓN DE LA PAZ  NACIONAL</v>
      </c>
      <c r="I215" s="79">
        <f>+VLOOKUP(G215,desplegables!$AH$21:$AK$33,3,0)</f>
        <v>202300000000245</v>
      </c>
      <c r="J215" s="51" t="str">
        <f>+VLOOKUP(G215,desplegables!$AH$21:$AK$33,4,0)</f>
        <v>C-2201-0700-20</v>
      </c>
      <c r="K215" s="109" t="s">
        <v>239</v>
      </c>
      <c r="L215" s="110" t="str">
        <f>+VLOOKUP(K215,desplegables!$BO$81:$BP$110,2,FALSE)</f>
        <v>20203B</v>
      </c>
      <c r="M215" s="49" t="s">
        <v>189</v>
      </c>
      <c r="N215" s="51" t="e">
        <f>VLOOKUP(M215,desplegables!$BO$20:$BP$51,2,0)</f>
        <v>#N/A</v>
      </c>
      <c r="O215" s="49" t="s">
        <v>245</v>
      </c>
      <c r="P215" s="21" t="s">
        <v>90</v>
      </c>
      <c r="Q215" s="51" t="s">
        <v>133</v>
      </c>
      <c r="R215" s="169" t="e">
        <f t="shared" si="21"/>
        <v>#N/A</v>
      </c>
      <c r="S215"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5" s="244" t="str">
        <f t="shared" si="24"/>
        <v>ADQUIS. DE BYS - SERVICIO DE ASISTENCIA TÉCNICA EN EDUCACIÓN INICIAL, PREESCOLAR, BÁSICA Y MEDIA. - 2. SEGURIDAD HUMANA Y JUSTICIA SOCIAL / B. RESIGNIFICACIÓN DE LA JORNADA ESCOLAR: MÁS QUE TIEMPO</v>
      </c>
      <c r="U215" s="69" t="s">
        <v>127</v>
      </c>
      <c r="V215" s="21"/>
      <c r="W215" s="21" t="str">
        <f t="shared" si="25"/>
        <v>VICEMINISTER. BASICA -</v>
      </c>
      <c r="X215" s="51" t="str">
        <f t="shared" si="26"/>
        <v>1800</v>
      </c>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6">
        <v>399</v>
      </c>
      <c r="BG215" s="69">
        <v>80111620</v>
      </c>
      <c r="BH215" s="52" t="s">
        <v>92</v>
      </c>
      <c r="BI215" s="90" t="s">
        <v>406</v>
      </c>
      <c r="BJ215" s="69" t="s">
        <v>268</v>
      </c>
      <c r="BK215" s="49" t="s">
        <v>94</v>
      </c>
      <c r="BL215" s="124">
        <v>45306</v>
      </c>
      <c r="BM215" s="66">
        <v>8</v>
      </c>
      <c r="BN215" s="49" t="s">
        <v>95</v>
      </c>
      <c r="BO215" s="49" t="s">
        <v>96</v>
      </c>
      <c r="BP215" s="49" t="s">
        <v>196</v>
      </c>
      <c r="BQ215" s="49" t="s">
        <v>98</v>
      </c>
      <c r="BR215" s="212">
        <v>53521623</v>
      </c>
      <c r="BS215" s="213">
        <v>53521623</v>
      </c>
      <c r="BT215" s="66" t="s">
        <v>192</v>
      </c>
      <c r="BV215" s="21" t="e">
        <f t="shared" si="22"/>
        <v>#N/A</v>
      </c>
      <c r="BW215" s="21" t="str">
        <f>+VLOOKUP(C215,Listas_desplega!$AI$21:$AJ$46,2,0)</f>
        <v>D_VPBM</v>
      </c>
      <c r="BX215" s="47" t="str">
        <f>+VLOOKUP(E215,Listas_desplega!$J$2:$K$11,2,FALSE)</f>
        <v>Eje_E_2</v>
      </c>
      <c r="BY215" s="21" t="str">
        <f>+VLOOKUP(J215,desplegables!$AK$21:$AL$33,2,FALSE)</f>
        <v>C_2201_0700_20</v>
      </c>
      <c r="BZ215" s="21" t="str">
        <f>+VLOOKUP(D215,Listas_desplega!$AS$18:$AU$60,2,0)</f>
        <v>VICEMINISTER. BASICA -</v>
      </c>
      <c r="CA215" s="21" t="str">
        <f>+VLOOKUP(W215,Listas_desplega!$AT$18:$AV$60,3,0)</f>
        <v>1800</v>
      </c>
      <c r="CB215" s="21" t="str">
        <f>+VLOOKUP(F215,Listas_desplega!$J$15:$L$60,2,0)</f>
        <v>COORDINACION OFERTA INTERSECTORIAL</v>
      </c>
      <c r="CC215" s="21" t="str">
        <f>+VLOOKUP(F215,Listas_desplega!$J$15:$L$60,2,0)&amp;V215</f>
        <v>COORDINACION OFERTA INTERSECTORIAL</v>
      </c>
      <c r="CD215" s="21" t="str">
        <f>+VLOOKUP(CC215,Listas_desplega!$K$15:$L$60,2,0)</f>
        <v>03</v>
      </c>
      <c r="CE215" s="65" t="str">
        <f>+VLOOKUP(D215,Listas_desplega!$AS$18:$AU$60,2,0)&amp;V215</f>
        <v>VICEMINISTER. BASICA -</v>
      </c>
      <c r="CF215" s="21">
        <f>+VLOOKUP(D215,Listas_desplega!$AS$18:$AU$60,3,0)</f>
        <v>18</v>
      </c>
    </row>
    <row r="216" spans="2:84" ht="18.75" customHeight="1" x14ac:dyDescent="0.25">
      <c r="B216" s="49" t="s">
        <v>81</v>
      </c>
      <c r="C216" s="162" t="s">
        <v>393</v>
      </c>
      <c r="D216" s="164" t="s">
        <v>394</v>
      </c>
      <c r="E216" s="118" t="s">
        <v>237</v>
      </c>
      <c r="F216" s="82" t="s">
        <v>395</v>
      </c>
      <c r="G216" s="21" t="s">
        <v>187</v>
      </c>
      <c r="H216" s="78" t="str">
        <f>+VLOOKUP(G216,desplegables!$AH$21:$AK$33,2,0)</f>
        <v>TRANSFORMACIÓN  DE LA EDUCACIÓN INICIAL, PREESCOLAR, BÁSICA Y MEDIA CON ENFOQUE INTEGRAL PARA LA REDUCCIÓN DE DESIGUALDADES Y CONSTRUCCIÓN DE LA PAZ  NACIONAL</v>
      </c>
      <c r="I216" s="79">
        <f>+VLOOKUP(G216,desplegables!$AH$21:$AK$33,3,0)</f>
        <v>202300000000245</v>
      </c>
      <c r="J216" s="51" t="str">
        <f>+VLOOKUP(G216,desplegables!$AH$21:$AK$33,4,0)</f>
        <v>C-2201-0700-20</v>
      </c>
      <c r="K216" s="109" t="s">
        <v>239</v>
      </c>
      <c r="L216" s="110" t="str">
        <f>+VLOOKUP(K216,desplegables!$BO$81:$BP$110,2,FALSE)</f>
        <v>20203B</v>
      </c>
      <c r="M216" s="49" t="s">
        <v>189</v>
      </c>
      <c r="N216" s="51" t="e">
        <f>VLOOKUP(M216,desplegables!$BO$20:$BP$51,2,0)</f>
        <v>#N/A</v>
      </c>
      <c r="O216" s="49" t="s">
        <v>245</v>
      </c>
      <c r="P216" s="21" t="s">
        <v>90</v>
      </c>
      <c r="Q216" s="51" t="s">
        <v>133</v>
      </c>
      <c r="R216" s="169" t="e">
        <f t="shared" si="21"/>
        <v>#N/A</v>
      </c>
      <c r="S216"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6" s="244" t="str">
        <f t="shared" si="24"/>
        <v>ADQUIS. DE BYS - SERVICIO DE ASISTENCIA TÉCNICA EN EDUCACIÓN INICIAL, PREESCOLAR, BÁSICA Y MEDIA. - 2. SEGURIDAD HUMANA Y JUSTICIA SOCIAL / B. RESIGNIFICACIÓN DE LA JORNADA ESCOLAR: MÁS QUE TIEMPO</v>
      </c>
      <c r="U216" s="69" t="s">
        <v>127</v>
      </c>
      <c r="V216" s="21"/>
      <c r="W216" s="21" t="str">
        <f t="shared" si="25"/>
        <v>VICEMINISTER. BASICA -</v>
      </c>
      <c r="X216" s="51" t="str">
        <f t="shared" si="26"/>
        <v>1800</v>
      </c>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6">
        <v>400</v>
      </c>
      <c r="BG216" s="69">
        <v>80111620</v>
      </c>
      <c r="BH216" s="52" t="s">
        <v>92</v>
      </c>
      <c r="BI216" s="90" t="s">
        <v>407</v>
      </c>
      <c r="BJ216" s="69" t="s">
        <v>268</v>
      </c>
      <c r="BK216" s="49" t="s">
        <v>94</v>
      </c>
      <c r="BL216" s="124">
        <v>45306</v>
      </c>
      <c r="BM216" s="66">
        <v>8</v>
      </c>
      <c r="BN216" s="49" t="s">
        <v>95</v>
      </c>
      <c r="BO216" s="49" t="s">
        <v>96</v>
      </c>
      <c r="BP216" s="49" t="s">
        <v>196</v>
      </c>
      <c r="BQ216" s="49" t="s">
        <v>98</v>
      </c>
      <c r="BR216" s="212">
        <v>91546297</v>
      </c>
      <c r="BS216" s="213">
        <v>91546297</v>
      </c>
      <c r="BT216" s="66" t="s">
        <v>192</v>
      </c>
      <c r="BV216" s="21" t="e">
        <f t="shared" si="22"/>
        <v>#N/A</v>
      </c>
      <c r="BW216" s="21" t="str">
        <f>+VLOOKUP(C216,Listas_desplega!$AI$21:$AJ$46,2,0)</f>
        <v>D_VPBM</v>
      </c>
      <c r="BX216" s="47" t="str">
        <f>+VLOOKUP(E216,Listas_desplega!$J$2:$K$11,2,FALSE)</f>
        <v>Eje_E_2</v>
      </c>
      <c r="BY216" s="21" t="str">
        <f>+VLOOKUP(J216,desplegables!$AK$21:$AL$33,2,FALSE)</f>
        <v>C_2201_0700_20</v>
      </c>
      <c r="BZ216" s="21" t="str">
        <f>+VLOOKUP(D216,Listas_desplega!$AS$18:$AU$60,2,0)</f>
        <v>VICEMINISTER. BASICA -</v>
      </c>
      <c r="CA216" s="21" t="str">
        <f>+VLOOKUP(W216,Listas_desplega!$AT$18:$AV$60,3,0)</f>
        <v>1800</v>
      </c>
      <c r="CB216" s="21" t="str">
        <f>+VLOOKUP(F216,Listas_desplega!$J$15:$L$60,2,0)</f>
        <v>COORDINACION OFERTA INTERSECTORIAL</v>
      </c>
      <c r="CC216" s="21" t="str">
        <f>+VLOOKUP(F216,Listas_desplega!$J$15:$L$60,2,0)&amp;V216</f>
        <v>COORDINACION OFERTA INTERSECTORIAL</v>
      </c>
      <c r="CD216" s="21" t="str">
        <f>+VLOOKUP(CC216,Listas_desplega!$K$15:$L$60,2,0)</f>
        <v>03</v>
      </c>
      <c r="CE216" s="65" t="str">
        <f>+VLOOKUP(D216,Listas_desplega!$AS$18:$AU$60,2,0)&amp;V216</f>
        <v>VICEMINISTER. BASICA -</v>
      </c>
      <c r="CF216" s="21">
        <f>+VLOOKUP(D216,Listas_desplega!$AS$18:$AU$60,3,0)</f>
        <v>18</v>
      </c>
    </row>
    <row r="217" spans="2:84" ht="18.75" customHeight="1" x14ac:dyDescent="0.25">
      <c r="B217" s="49" t="s">
        <v>81</v>
      </c>
      <c r="C217" s="162" t="s">
        <v>393</v>
      </c>
      <c r="D217" s="164" t="s">
        <v>394</v>
      </c>
      <c r="E217" s="118" t="s">
        <v>237</v>
      </c>
      <c r="F217" s="82" t="s">
        <v>395</v>
      </c>
      <c r="G217" s="21" t="s">
        <v>187</v>
      </c>
      <c r="H217" s="78" t="str">
        <f>+VLOOKUP(G217,desplegables!$AH$21:$AK$33,2,0)</f>
        <v>TRANSFORMACIÓN  DE LA EDUCACIÓN INICIAL, PREESCOLAR, BÁSICA Y MEDIA CON ENFOQUE INTEGRAL PARA LA REDUCCIÓN DE DESIGUALDADES Y CONSTRUCCIÓN DE LA PAZ  NACIONAL</v>
      </c>
      <c r="I217" s="79">
        <f>+VLOOKUP(G217,desplegables!$AH$21:$AK$33,3,0)</f>
        <v>202300000000245</v>
      </c>
      <c r="J217" s="51" t="str">
        <f>+VLOOKUP(G217,desplegables!$AH$21:$AK$33,4,0)</f>
        <v>C-2201-0700-20</v>
      </c>
      <c r="K217" s="109" t="s">
        <v>239</v>
      </c>
      <c r="L217" s="110" t="str">
        <f>+VLOOKUP(K217,desplegables!$BO$81:$BP$110,2,FALSE)</f>
        <v>20203B</v>
      </c>
      <c r="M217" s="49" t="s">
        <v>189</v>
      </c>
      <c r="N217" s="51" t="e">
        <f>VLOOKUP(M217,desplegables!$BO$20:$BP$51,2,0)</f>
        <v>#N/A</v>
      </c>
      <c r="O217" s="49" t="s">
        <v>245</v>
      </c>
      <c r="P217" s="21" t="s">
        <v>90</v>
      </c>
      <c r="Q217" s="51" t="s">
        <v>133</v>
      </c>
      <c r="R217" s="169" t="e">
        <f t="shared" si="21"/>
        <v>#N/A</v>
      </c>
      <c r="S217"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7" s="244" t="str">
        <f t="shared" si="24"/>
        <v>ADQUIS. DE BYS - SERVICIO DE ASISTENCIA TÉCNICA EN EDUCACIÓN INICIAL, PREESCOLAR, BÁSICA Y MEDIA. - 2. SEGURIDAD HUMANA Y JUSTICIA SOCIAL / B. RESIGNIFICACIÓN DE LA JORNADA ESCOLAR: MÁS QUE TIEMPO</v>
      </c>
      <c r="U217" s="69" t="s">
        <v>127</v>
      </c>
      <c r="V217" s="21"/>
      <c r="W217" s="21" t="str">
        <f t="shared" si="25"/>
        <v>VICEMINISTER. BASICA -</v>
      </c>
      <c r="X217" s="51" t="str">
        <f t="shared" si="26"/>
        <v>1800</v>
      </c>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6">
        <v>402</v>
      </c>
      <c r="BG217" s="69">
        <v>80111620</v>
      </c>
      <c r="BH217" s="52" t="s">
        <v>92</v>
      </c>
      <c r="BI217" s="90" t="s">
        <v>408</v>
      </c>
      <c r="BJ217" s="69" t="s">
        <v>268</v>
      </c>
      <c r="BK217" s="49" t="s">
        <v>94</v>
      </c>
      <c r="BL217" s="124">
        <v>45306</v>
      </c>
      <c r="BM217" s="66">
        <v>8</v>
      </c>
      <c r="BN217" s="49" t="s">
        <v>95</v>
      </c>
      <c r="BO217" s="49" t="s">
        <v>96</v>
      </c>
      <c r="BP217" s="49" t="s">
        <v>196</v>
      </c>
      <c r="BQ217" s="49" t="s">
        <v>98</v>
      </c>
      <c r="BR217" s="212">
        <v>127363500</v>
      </c>
      <c r="BS217" s="213">
        <v>127363500</v>
      </c>
      <c r="BT217" s="66" t="s">
        <v>192</v>
      </c>
      <c r="BV217" s="21" t="e">
        <f t="shared" si="22"/>
        <v>#N/A</v>
      </c>
      <c r="BW217" s="21" t="str">
        <f>+VLOOKUP(C217,Listas_desplega!$AI$21:$AJ$46,2,0)</f>
        <v>D_VPBM</v>
      </c>
      <c r="BX217" s="47" t="str">
        <f>+VLOOKUP(E217,Listas_desplega!$J$2:$K$11,2,FALSE)</f>
        <v>Eje_E_2</v>
      </c>
      <c r="BY217" s="21" t="str">
        <f>+VLOOKUP(J217,desplegables!$AK$21:$AL$33,2,FALSE)</f>
        <v>C_2201_0700_20</v>
      </c>
      <c r="BZ217" s="21" t="str">
        <f>+VLOOKUP(D217,Listas_desplega!$AS$18:$AU$60,2,0)</f>
        <v>VICEMINISTER. BASICA -</v>
      </c>
      <c r="CA217" s="21" t="str">
        <f>+VLOOKUP(W217,Listas_desplega!$AT$18:$AV$60,3,0)</f>
        <v>1800</v>
      </c>
      <c r="CB217" s="21" t="str">
        <f>+VLOOKUP(F217,Listas_desplega!$J$15:$L$60,2,0)</f>
        <v>COORDINACION OFERTA INTERSECTORIAL</v>
      </c>
      <c r="CC217" s="21" t="str">
        <f>+VLOOKUP(F217,Listas_desplega!$J$15:$L$60,2,0)&amp;V217</f>
        <v>COORDINACION OFERTA INTERSECTORIAL</v>
      </c>
      <c r="CD217" s="21" t="str">
        <f>+VLOOKUP(CC217,Listas_desplega!$K$15:$L$60,2,0)</f>
        <v>03</v>
      </c>
      <c r="CE217" s="65" t="str">
        <f>+VLOOKUP(D217,Listas_desplega!$AS$18:$AU$60,2,0)&amp;V217</f>
        <v>VICEMINISTER. BASICA -</v>
      </c>
      <c r="CF217" s="21">
        <f>+VLOOKUP(D217,Listas_desplega!$AS$18:$AU$60,3,0)</f>
        <v>18</v>
      </c>
    </row>
    <row r="218" spans="2:84" ht="18.75" customHeight="1" x14ac:dyDescent="0.25">
      <c r="B218" s="49" t="s">
        <v>81</v>
      </c>
      <c r="C218" s="162" t="s">
        <v>393</v>
      </c>
      <c r="D218" s="164" t="s">
        <v>394</v>
      </c>
      <c r="E218" s="118" t="s">
        <v>237</v>
      </c>
      <c r="F218" s="82" t="s">
        <v>395</v>
      </c>
      <c r="G218" s="21" t="s">
        <v>187</v>
      </c>
      <c r="H218" s="78" t="str">
        <f>+VLOOKUP(G218,desplegables!$AH$21:$AK$33,2,0)</f>
        <v>TRANSFORMACIÓN  DE LA EDUCACIÓN INICIAL, PREESCOLAR, BÁSICA Y MEDIA CON ENFOQUE INTEGRAL PARA LA REDUCCIÓN DE DESIGUALDADES Y CONSTRUCCIÓN DE LA PAZ  NACIONAL</v>
      </c>
      <c r="I218" s="79">
        <f>+VLOOKUP(G218,desplegables!$AH$21:$AK$33,3,0)</f>
        <v>202300000000245</v>
      </c>
      <c r="J218" s="51" t="str">
        <f>+VLOOKUP(G218,desplegables!$AH$21:$AK$33,4,0)</f>
        <v>C-2201-0700-20</v>
      </c>
      <c r="K218" s="109" t="s">
        <v>239</v>
      </c>
      <c r="L218" s="110" t="str">
        <f>+VLOOKUP(K218,desplegables!$BO$81:$BP$110,2,FALSE)</f>
        <v>20203B</v>
      </c>
      <c r="M218" s="49" t="s">
        <v>189</v>
      </c>
      <c r="N218" s="51" t="e">
        <f>VLOOKUP(M218,desplegables!$BO$20:$BP$51,2,0)</f>
        <v>#N/A</v>
      </c>
      <c r="O218" s="49" t="s">
        <v>245</v>
      </c>
      <c r="P218" s="21" t="s">
        <v>90</v>
      </c>
      <c r="Q218" s="51" t="s">
        <v>133</v>
      </c>
      <c r="R218" s="169" t="e">
        <f t="shared" si="21"/>
        <v>#N/A</v>
      </c>
      <c r="S218"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8" s="244" t="str">
        <f t="shared" si="24"/>
        <v>ADQUIS. DE BYS - SERVICIO DE ASISTENCIA TÉCNICA EN EDUCACIÓN INICIAL, PREESCOLAR, BÁSICA Y MEDIA. - 2. SEGURIDAD HUMANA Y JUSTICIA SOCIAL / B. RESIGNIFICACIÓN DE LA JORNADA ESCOLAR: MÁS QUE TIEMPO</v>
      </c>
      <c r="U218" s="69" t="s">
        <v>127</v>
      </c>
      <c r="V218" s="21"/>
      <c r="W218" s="21" t="str">
        <f t="shared" si="25"/>
        <v>VICEMINISTER. BASICA -</v>
      </c>
      <c r="X218" s="51" t="str">
        <f t="shared" si="26"/>
        <v>1800</v>
      </c>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6">
        <v>404</v>
      </c>
      <c r="BG218" s="69">
        <v>80111620</v>
      </c>
      <c r="BH218" s="52" t="s">
        <v>92</v>
      </c>
      <c r="BI218" s="90" t="s">
        <v>409</v>
      </c>
      <c r="BJ218" s="69" t="s">
        <v>268</v>
      </c>
      <c r="BK218" s="49" t="s">
        <v>94</v>
      </c>
      <c r="BL218" s="124">
        <v>45306</v>
      </c>
      <c r="BM218" s="66">
        <v>8</v>
      </c>
      <c r="BN218" s="49" t="s">
        <v>95</v>
      </c>
      <c r="BO218" s="49" t="s">
        <v>96</v>
      </c>
      <c r="BP218" s="49" t="s">
        <v>196</v>
      </c>
      <c r="BQ218" s="49" t="s">
        <v>98</v>
      </c>
      <c r="BR218" s="212">
        <v>100750000</v>
      </c>
      <c r="BS218" s="213">
        <v>100750000</v>
      </c>
      <c r="BT218" s="66" t="s">
        <v>192</v>
      </c>
      <c r="BV218" s="21" t="e">
        <f t="shared" si="22"/>
        <v>#N/A</v>
      </c>
      <c r="BW218" s="21" t="str">
        <f>+VLOOKUP(C218,Listas_desplega!$AI$21:$AJ$46,2,0)</f>
        <v>D_VPBM</v>
      </c>
      <c r="BX218" s="47" t="str">
        <f>+VLOOKUP(E218,Listas_desplega!$J$2:$K$11,2,FALSE)</f>
        <v>Eje_E_2</v>
      </c>
      <c r="BY218" s="21" t="str">
        <f>+VLOOKUP(J218,desplegables!$AK$21:$AL$33,2,FALSE)</f>
        <v>C_2201_0700_20</v>
      </c>
      <c r="BZ218" s="21" t="str">
        <f>+VLOOKUP(D218,Listas_desplega!$AS$18:$AU$60,2,0)</f>
        <v>VICEMINISTER. BASICA -</v>
      </c>
      <c r="CA218" s="21" t="str">
        <f>+VLOOKUP(W218,Listas_desplega!$AT$18:$AV$60,3,0)</f>
        <v>1800</v>
      </c>
      <c r="CB218" s="21" t="str">
        <f>+VLOOKUP(F218,Listas_desplega!$J$15:$L$60,2,0)</f>
        <v>COORDINACION OFERTA INTERSECTORIAL</v>
      </c>
      <c r="CC218" s="21" t="str">
        <f>+VLOOKUP(F218,Listas_desplega!$J$15:$L$60,2,0)&amp;V218</f>
        <v>COORDINACION OFERTA INTERSECTORIAL</v>
      </c>
      <c r="CD218" s="21" t="str">
        <f>+VLOOKUP(CC218,Listas_desplega!$K$15:$L$60,2,0)</f>
        <v>03</v>
      </c>
      <c r="CE218" s="65" t="str">
        <f>+VLOOKUP(D218,Listas_desplega!$AS$18:$AU$60,2,0)&amp;V218</f>
        <v>VICEMINISTER. BASICA -</v>
      </c>
      <c r="CF218" s="21">
        <f>+VLOOKUP(D218,Listas_desplega!$AS$18:$AU$60,3,0)</f>
        <v>18</v>
      </c>
    </row>
    <row r="219" spans="2:84" ht="18.75" customHeight="1" x14ac:dyDescent="0.25">
      <c r="B219" s="49" t="s">
        <v>81</v>
      </c>
      <c r="C219" s="162" t="s">
        <v>393</v>
      </c>
      <c r="D219" s="164" t="s">
        <v>394</v>
      </c>
      <c r="E219" s="118" t="s">
        <v>237</v>
      </c>
      <c r="F219" s="82" t="s">
        <v>395</v>
      </c>
      <c r="G219" s="21" t="s">
        <v>187</v>
      </c>
      <c r="H219" s="78" t="str">
        <f>+VLOOKUP(G219,desplegables!$AH$21:$AK$33,2,0)</f>
        <v>TRANSFORMACIÓN  DE LA EDUCACIÓN INICIAL, PREESCOLAR, BÁSICA Y MEDIA CON ENFOQUE INTEGRAL PARA LA REDUCCIÓN DE DESIGUALDADES Y CONSTRUCCIÓN DE LA PAZ  NACIONAL</v>
      </c>
      <c r="I219" s="79">
        <f>+VLOOKUP(G219,desplegables!$AH$21:$AK$33,3,0)</f>
        <v>202300000000245</v>
      </c>
      <c r="J219" s="51" t="str">
        <f>+VLOOKUP(G219,desplegables!$AH$21:$AK$33,4,0)</f>
        <v>C-2201-0700-20</v>
      </c>
      <c r="K219" s="109" t="s">
        <v>239</v>
      </c>
      <c r="L219" s="110" t="str">
        <f>+VLOOKUP(K219,desplegables!$BO$81:$BP$110,2,FALSE)</f>
        <v>20203B</v>
      </c>
      <c r="M219" s="49" t="s">
        <v>189</v>
      </c>
      <c r="N219" s="51" t="e">
        <f>VLOOKUP(M219,desplegables!$BO$20:$BP$51,2,0)</f>
        <v>#N/A</v>
      </c>
      <c r="O219" s="49" t="s">
        <v>245</v>
      </c>
      <c r="P219" s="21" t="s">
        <v>90</v>
      </c>
      <c r="Q219" s="51" t="s">
        <v>133</v>
      </c>
      <c r="R219" s="169" t="e">
        <f t="shared" si="21"/>
        <v>#N/A</v>
      </c>
      <c r="S219"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19" s="244" t="str">
        <f t="shared" si="24"/>
        <v>ADQUIS. DE BYS - SERVICIO DE ASISTENCIA TÉCNICA EN EDUCACIÓN INICIAL, PREESCOLAR, BÁSICA Y MEDIA. - 2. SEGURIDAD HUMANA Y JUSTICIA SOCIAL / B. RESIGNIFICACIÓN DE LA JORNADA ESCOLAR: MÁS QUE TIEMPO</v>
      </c>
      <c r="U219" s="69" t="s">
        <v>127</v>
      </c>
      <c r="V219" s="21"/>
      <c r="W219" s="21" t="str">
        <f t="shared" si="25"/>
        <v>VICEMINISTER. BASICA -</v>
      </c>
      <c r="X219" s="51" t="str">
        <f t="shared" si="26"/>
        <v>1800</v>
      </c>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6">
        <v>354</v>
      </c>
      <c r="BG219" s="69">
        <v>80111620</v>
      </c>
      <c r="BH219" s="52" t="s">
        <v>92</v>
      </c>
      <c r="BI219" s="90" t="s">
        <v>410</v>
      </c>
      <c r="BJ219" s="69" t="s">
        <v>268</v>
      </c>
      <c r="BK219" s="49" t="s">
        <v>94</v>
      </c>
      <c r="BL219" s="124">
        <v>45306</v>
      </c>
      <c r="BM219" s="66">
        <v>8</v>
      </c>
      <c r="BN219" s="49" t="s">
        <v>95</v>
      </c>
      <c r="BO219" s="49" t="s">
        <v>96</v>
      </c>
      <c r="BP219" s="49" t="s">
        <v>196</v>
      </c>
      <c r="BQ219" s="49" t="s">
        <v>98</v>
      </c>
      <c r="BR219" s="212">
        <v>104923315</v>
      </c>
      <c r="BS219" s="213">
        <v>104923315</v>
      </c>
      <c r="BT219" s="66" t="s">
        <v>192</v>
      </c>
      <c r="BV219" s="21" t="e">
        <f t="shared" si="22"/>
        <v>#N/A</v>
      </c>
      <c r="BW219" s="21" t="str">
        <f>+VLOOKUP(C219,Listas_desplega!$AI$21:$AJ$46,2,0)</f>
        <v>D_VPBM</v>
      </c>
      <c r="BX219" s="47" t="str">
        <f>+VLOOKUP(E219,Listas_desplega!$J$2:$K$11,2,FALSE)</f>
        <v>Eje_E_2</v>
      </c>
      <c r="BY219" s="21" t="str">
        <f>+VLOOKUP(J219,desplegables!$AK$21:$AL$33,2,FALSE)</f>
        <v>C_2201_0700_20</v>
      </c>
      <c r="BZ219" s="21" t="str">
        <f>+VLOOKUP(D219,Listas_desplega!$AS$18:$AU$60,2,0)</f>
        <v>VICEMINISTER. BASICA -</v>
      </c>
      <c r="CA219" s="21" t="str">
        <f>+VLOOKUP(W219,Listas_desplega!$AT$18:$AV$60,3,0)</f>
        <v>1800</v>
      </c>
      <c r="CB219" s="21" t="str">
        <f>+VLOOKUP(F219,Listas_desplega!$J$15:$L$60,2,0)</f>
        <v>COORDINACION OFERTA INTERSECTORIAL</v>
      </c>
      <c r="CC219" s="21" t="str">
        <f>+VLOOKUP(F219,Listas_desplega!$J$15:$L$60,2,0)&amp;V219</f>
        <v>COORDINACION OFERTA INTERSECTORIAL</v>
      </c>
      <c r="CD219" s="21" t="str">
        <f>+VLOOKUP(CC219,Listas_desplega!$K$15:$L$60,2,0)</f>
        <v>03</v>
      </c>
      <c r="CE219" s="65" t="str">
        <f>+VLOOKUP(D219,Listas_desplega!$AS$18:$AU$60,2,0)&amp;V219</f>
        <v>VICEMINISTER. BASICA -</v>
      </c>
      <c r="CF219" s="21">
        <f>+VLOOKUP(D219,Listas_desplega!$AS$18:$AU$60,3,0)</f>
        <v>18</v>
      </c>
    </row>
    <row r="220" spans="2:84" ht="18.75" customHeight="1" x14ac:dyDescent="0.25">
      <c r="B220" s="49" t="s">
        <v>81</v>
      </c>
      <c r="C220" s="162" t="s">
        <v>393</v>
      </c>
      <c r="D220" s="164" t="s">
        <v>394</v>
      </c>
      <c r="E220" s="118" t="s">
        <v>237</v>
      </c>
      <c r="F220" s="82" t="s">
        <v>395</v>
      </c>
      <c r="G220" s="21" t="s">
        <v>187</v>
      </c>
      <c r="H220" s="78" t="str">
        <f>+VLOOKUP(G220,desplegables!$AH$21:$AK$33,2,0)</f>
        <v>TRANSFORMACIÓN  DE LA EDUCACIÓN INICIAL, PREESCOLAR, BÁSICA Y MEDIA CON ENFOQUE INTEGRAL PARA LA REDUCCIÓN DE DESIGUALDADES Y CONSTRUCCIÓN DE LA PAZ  NACIONAL</v>
      </c>
      <c r="I220" s="79">
        <f>+VLOOKUP(G220,desplegables!$AH$21:$AK$33,3,0)</f>
        <v>202300000000245</v>
      </c>
      <c r="J220" s="51" t="str">
        <f>+VLOOKUP(G220,desplegables!$AH$21:$AK$33,4,0)</f>
        <v>C-2201-0700-20</v>
      </c>
      <c r="K220" s="109" t="s">
        <v>239</v>
      </c>
      <c r="L220" s="110" t="str">
        <f>+VLOOKUP(K220,desplegables!$BO$81:$BP$110,2,FALSE)</f>
        <v>20203B</v>
      </c>
      <c r="M220" s="49" t="s">
        <v>189</v>
      </c>
      <c r="N220" s="51" t="e">
        <f>VLOOKUP(M220,desplegables!$BO$20:$BP$51,2,0)</f>
        <v>#N/A</v>
      </c>
      <c r="O220" s="49" t="s">
        <v>245</v>
      </c>
      <c r="P220" s="21" t="s">
        <v>90</v>
      </c>
      <c r="Q220" s="51" t="s">
        <v>133</v>
      </c>
      <c r="R220" s="169" t="e">
        <f t="shared" si="21"/>
        <v>#N/A</v>
      </c>
      <c r="S220"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0" s="244" t="str">
        <f t="shared" si="24"/>
        <v>ADQUIS. DE BYS - SERVICIO DE ASISTENCIA TÉCNICA EN EDUCACIÓN INICIAL, PREESCOLAR, BÁSICA Y MEDIA. - 2. SEGURIDAD HUMANA Y JUSTICIA SOCIAL / B. RESIGNIFICACIÓN DE LA JORNADA ESCOLAR: MÁS QUE TIEMPO</v>
      </c>
      <c r="U220" s="69" t="s">
        <v>127</v>
      </c>
      <c r="V220" s="21"/>
      <c r="W220" s="21" t="str">
        <f t="shared" si="25"/>
        <v>VICEMINISTER. BASICA -</v>
      </c>
      <c r="X220" s="51" t="str">
        <f t="shared" si="26"/>
        <v>1800</v>
      </c>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6">
        <v>356</v>
      </c>
      <c r="BG220" s="69">
        <v>80111620</v>
      </c>
      <c r="BH220" s="52" t="s">
        <v>92</v>
      </c>
      <c r="BI220" s="90" t="s">
        <v>411</v>
      </c>
      <c r="BJ220" s="69" t="s">
        <v>268</v>
      </c>
      <c r="BK220" s="49" t="s">
        <v>94</v>
      </c>
      <c r="BL220" s="124">
        <v>45306</v>
      </c>
      <c r="BM220" s="66">
        <v>8</v>
      </c>
      <c r="BN220" s="49" t="s">
        <v>95</v>
      </c>
      <c r="BO220" s="49" t="s">
        <v>96</v>
      </c>
      <c r="BP220" s="49" t="s">
        <v>196</v>
      </c>
      <c r="BQ220" s="49" t="s">
        <v>98</v>
      </c>
      <c r="BR220" s="212">
        <v>133859039</v>
      </c>
      <c r="BS220" s="213">
        <v>133859039</v>
      </c>
      <c r="BT220" s="66" t="s">
        <v>192</v>
      </c>
      <c r="BV220" s="21" t="e">
        <f t="shared" si="22"/>
        <v>#N/A</v>
      </c>
      <c r="BW220" s="21" t="str">
        <f>+VLOOKUP(C220,Listas_desplega!$AI$21:$AJ$46,2,0)</f>
        <v>D_VPBM</v>
      </c>
      <c r="BX220" s="47" t="str">
        <f>+VLOOKUP(E220,Listas_desplega!$J$2:$K$11,2,FALSE)</f>
        <v>Eje_E_2</v>
      </c>
      <c r="BY220" s="21" t="str">
        <f>+VLOOKUP(J220,desplegables!$AK$21:$AL$33,2,FALSE)</f>
        <v>C_2201_0700_20</v>
      </c>
      <c r="BZ220" s="21" t="str">
        <f>+VLOOKUP(D220,Listas_desplega!$AS$18:$AU$60,2,0)</f>
        <v>VICEMINISTER. BASICA -</v>
      </c>
      <c r="CA220" s="21" t="str">
        <f>+VLOOKUP(W220,Listas_desplega!$AT$18:$AV$60,3,0)</f>
        <v>1800</v>
      </c>
      <c r="CB220" s="21" t="str">
        <f>+VLOOKUP(F220,Listas_desplega!$J$15:$L$60,2,0)</f>
        <v>COORDINACION OFERTA INTERSECTORIAL</v>
      </c>
      <c r="CC220" s="21" t="str">
        <f>+VLOOKUP(F220,Listas_desplega!$J$15:$L$60,2,0)&amp;V220</f>
        <v>COORDINACION OFERTA INTERSECTORIAL</v>
      </c>
      <c r="CD220" s="21" t="str">
        <f>+VLOOKUP(CC220,Listas_desplega!$K$15:$L$60,2,0)</f>
        <v>03</v>
      </c>
      <c r="CE220" s="65" t="str">
        <f>+VLOOKUP(D220,Listas_desplega!$AS$18:$AU$60,2,0)&amp;V220</f>
        <v>VICEMINISTER. BASICA -</v>
      </c>
      <c r="CF220" s="21">
        <f>+VLOOKUP(D220,Listas_desplega!$AS$18:$AU$60,3,0)</f>
        <v>18</v>
      </c>
    </row>
    <row r="221" spans="2:84" ht="18.75" customHeight="1" x14ac:dyDescent="0.25">
      <c r="B221" s="49" t="s">
        <v>81</v>
      </c>
      <c r="C221" s="162" t="s">
        <v>393</v>
      </c>
      <c r="D221" s="164" t="s">
        <v>394</v>
      </c>
      <c r="E221" s="118" t="s">
        <v>237</v>
      </c>
      <c r="F221" s="82" t="s">
        <v>395</v>
      </c>
      <c r="G221" s="21" t="s">
        <v>187</v>
      </c>
      <c r="H221" s="78" t="str">
        <f>+VLOOKUP(G221,desplegables!$AH$21:$AK$33,2,0)</f>
        <v>TRANSFORMACIÓN  DE LA EDUCACIÓN INICIAL, PREESCOLAR, BÁSICA Y MEDIA CON ENFOQUE INTEGRAL PARA LA REDUCCIÓN DE DESIGUALDADES Y CONSTRUCCIÓN DE LA PAZ  NACIONAL</v>
      </c>
      <c r="I221" s="79">
        <f>+VLOOKUP(G221,desplegables!$AH$21:$AK$33,3,0)</f>
        <v>202300000000245</v>
      </c>
      <c r="J221" s="51" t="str">
        <f>+VLOOKUP(G221,desplegables!$AH$21:$AK$33,4,0)</f>
        <v>C-2201-0700-20</v>
      </c>
      <c r="K221" s="109" t="s">
        <v>239</v>
      </c>
      <c r="L221" s="110" t="str">
        <f>+VLOOKUP(K221,desplegables!$BO$81:$BP$110,2,FALSE)</f>
        <v>20203B</v>
      </c>
      <c r="M221" s="49" t="s">
        <v>189</v>
      </c>
      <c r="N221" s="51" t="e">
        <f>VLOOKUP(M221,desplegables!$BO$20:$BP$51,2,0)</f>
        <v>#N/A</v>
      </c>
      <c r="O221" s="49" t="s">
        <v>245</v>
      </c>
      <c r="P221" s="21" t="s">
        <v>90</v>
      </c>
      <c r="Q221" s="51" t="s">
        <v>133</v>
      </c>
      <c r="R221" s="169" t="e">
        <f t="shared" si="21"/>
        <v>#N/A</v>
      </c>
      <c r="S221"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1" s="244" t="str">
        <f t="shared" si="24"/>
        <v>ADQUIS. DE BYS - SERVICIO DE ASISTENCIA TÉCNICA EN EDUCACIÓN INICIAL, PREESCOLAR, BÁSICA Y MEDIA. - 2. SEGURIDAD HUMANA Y JUSTICIA SOCIAL / B. RESIGNIFICACIÓN DE LA JORNADA ESCOLAR: MÁS QUE TIEMPO</v>
      </c>
      <c r="U221" s="69" t="s">
        <v>127</v>
      </c>
      <c r="V221" s="21"/>
      <c r="W221" s="21" t="str">
        <f t="shared" si="25"/>
        <v>VICEMINISTER. BASICA -</v>
      </c>
      <c r="X221" s="51" t="str">
        <f t="shared" si="26"/>
        <v>1800</v>
      </c>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6">
        <v>358</v>
      </c>
      <c r="BG221" s="69">
        <v>80111620</v>
      </c>
      <c r="BH221" s="52" t="s">
        <v>92</v>
      </c>
      <c r="BI221" s="90" t="s">
        <v>412</v>
      </c>
      <c r="BJ221" s="69" t="s">
        <v>268</v>
      </c>
      <c r="BK221" s="49" t="s">
        <v>94</v>
      </c>
      <c r="BL221" s="124">
        <v>45306</v>
      </c>
      <c r="BM221" s="66">
        <v>8</v>
      </c>
      <c r="BN221" s="49" t="s">
        <v>95</v>
      </c>
      <c r="BO221" s="49" t="s">
        <v>96</v>
      </c>
      <c r="BP221" s="49" t="s">
        <v>196</v>
      </c>
      <c r="BQ221" s="49" t="s">
        <v>98</v>
      </c>
      <c r="BR221" s="212">
        <v>133859039</v>
      </c>
      <c r="BS221" s="213">
        <v>133859039</v>
      </c>
      <c r="BT221" s="66" t="s">
        <v>192</v>
      </c>
      <c r="BV221" s="21" t="e">
        <f t="shared" si="22"/>
        <v>#N/A</v>
      </c>
      <c r="BW221" s="21" t="str">
        <f>+VLOOKUP(C221,Listas_desplega!$AI$21:$AJ$46,2,0)</f>
        <v>D_VPBM</v>
      </c>
      <c r="BX221" s="47" t="str">
        <f>+VLOOKUP(E221,Listas_desplega!$J$2:$K$11,2,FALSE)</f>
        <v>Eje_E_2</v>
      </c>
      <c r="BY221" s="21" t="str">
        <f>+VLOOKUP(J221,desplegables!$AK$21:$AL$33,2,FALSE)</f>
        <v>C_2201_0700_20</v>
      </c>
      <c r="BZ221" s="21" t="str">
        <f>+VLOOKUP(D221,Listas_desplega!$AS$18:$AU$60,2,0)</f>
        <v>VICEMINISTER. BASICA -</v>
      </c>
      <c r="CA221" s="21" t="str">
        <f>+VLOOKUP(W221,Listas_desplega!$AT$18:$AV$60,3,0)</f>
        <v>1800</v>
      </c>
      <c r="CB221" s="21" t="str">
        <f>+VLOOKUP(F221,Listas_desplega!$J$15:$L$60,2,0)</f>
        <v>COORDINACION OFERTA INTERSECTORIAL</v>
      </c>
      <c r="CC221" s="21" t="str">
        <f>+VLOOKUP(F221,Listas_desplega!$J$15:$L$60,2,0)&amp;V221</f>
        <v>COORDINACION OFERTA INTERSECTORIAL</v>
      </c>
      <c r="CD221" s="21" t="str">
        <f>+VLOOKUP(CC221,Listas_desplega!$K$15:$L$60,2,0)</f>
        <v>03</v>
      </c>
      <c r="CE221" s="65" t="str">
        <f>+VLOOKUP(D221,Listas_desplega!$AS$18:$AU$60,2,0)&amp;V221</f>
        <v>VICEMINISTER. BASICA -</v>
      </c>
      <c r="CF221" s="21">
        <f>+VLOOKUP(D221,Listas_desplega!$AS$18:$AU$60,3,0)</f>
        <v>18</v>
      </c>
    </row>
    <row r="222" spans="2:84" ht="18.75" customHeight="1" x14ac:dyDescent="0.25">
      <c r="B222" s="49" t="s">
        <v>81</v>
      </c>
      <c r="C222" s="162" t="s">
        <v>393</v>
      </c>
      <c r="D222" s="164" t="s">
        <v>394</v>
      </c>
      <c r="E222" s="118" t="s">
        <v>237</v>
      </c>
      <c r="F222" s="82" t="s">
        <v>395</v>
      </c>
      <c r="G222" s="21" t="s">
        <v>187</v>
      </c>
      <c r="H222" s="78" t="str">
        <f>+VLOOKUP(G222,desplegables!$AH$21:$AK$33,2,0)</f>
        <v>TRANSFORMACIÓN  DE LA EDUCACIÓN INICIAL, PREESCOLAR, BÁSICA Y MEDIA CON ENFOQUE INTEGRAL PARA LA REDUCCIÓN DE DESIGUALDADES Y CONSTRUCCIÓN DE LA PAZ  NACIONAL</v>
      </c>
      <c r="I222" s="79">
        <f>+VLOOKUP(G222,desplegables!$AH$21:$AK$33,3,0)</f>
        <v>202300000000245</v>
      </c>
      <c r="J222" s="51" t="str">
        <f>+VLOOKUP(G222,desplegables!$AH$21:$AK$33,4,0)</f>
        <v>C-2201-0700-20</v>
      </c>
      <c r="K222" s="109" t="s">
        <v>239</v>
      </c>
      <c r="L222" s="110" t="str">
        <f>+VLOOKUP(K222,desplegables!$BO$81:$BP$110,2,FALSE)</f>
        <v>20203B</v>
      </c>
      <c r="M222" s="49" t="s">
        <v>189</v>
      </c>
      <c r="N222" s="51" t="e">
        <f>VLOOKUP(M222,desplegables!$BO$20:$BP$51,2,0)</f>
        <v>#N/A</v>
      </c>
      <c r="O222" s="49" t="s">
        <v>245</v>
      </c>
      <c r="P222" s="21" t="s">
        <v>90</v>
      </c>
      <c r="Q222" s="51" t="s">
        <v>133</v>
      </c>
      <c r="R222" s="169" t="e">
        <f t="shared" si="21"/>
        <v>#N/A</v>
      </c>
      <c r="S222"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2" s="244" t="str">
        <f t="shared" si="24"/>
        <v>ADQUIS. DE BYS - SERVICIO DE ASISTENCIA TÉCNICA EN EDUCACIÓN INICIAL, PREESCOLAR, BÁSICA Y MEDIA. - 2. SEGURIDAD HUMANA Y JUSTICIA SOCIAL / B. RESIGNIFICACIÓN DE LA JORNADA ESCOLAR: MÁS QUE TIEMPO</v>
      </c>
      <c r="U222" s="69" t="s">
        <v>127</v>
      </c>
      <c r="V222" s="21"/>
      <c r="W222" s="21" t="str">
        <f t="shared" si="25"/>
        <v>VICEMINISTER. BASICA -</v>
      </c>
      <c r="X222" s="51" t="str">
        <f t="shared" si="26"/>
        <v>1800</v>
      </c>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6">
        <v>362</v>
      </c>
      <c r="BG222" s="69">
        <v>80111620</v>
      </c>
      <c r="BH222" s="52" t="s">
        <v>92</v>
      </c>
      <c r="BI222" s="90" t="s">
        <v>413</v>
      </c>
      <c r="BJ222" s="69" t="s">
        <v>268</v>
      </c>
      <c r="BK222" s="49" t="s">
        <v>94</v>
      </c>
      <c r="BL222" s="124">
        <v>45306</v>
      </c>
      <c r="BM222" s="66">
        <v>8</v>
      </c>
      <c r="BN222" s="49" t="s">
        <v>95</v>
      </c>
      <c r="BO222" s="49" t="s">
        <v>96</v>
      </c>
      <c r="BP222" s="49" t="s">
        <v>196</v>
      </c>
      <c r="BQ222" s="49" t="s">
        <v>98</v>
      </c>
      <c r="BR222" s="212">
        <v>133859039</v>
      </c>
      <c r="BS222" s="213">
        <v>133859039</v>
      </c>
      <c r="BT222" s="66" t="s">
        <v>192</v>
      </c>
      <c r="BV222" s="21" t="e">
        <f t="shared" si="22"/>
        <v>#N/A</v>
      </c>
      <c r="BW222" s="21" t="str">
        <f>+VLOOKUP(C222,Listas_desplega!$AI$21:$AJ$46,2,0)</f>
        <v>D_VPBM</v>
      </c>
      <c r="BX222" s="47" t="str">
        <f>+VLOOKUP(E222,Listas_desplega!$J$2:$K$11,2,FALSE)</f>
        <v>Eje_E_2</v>
      </c>
      <c r="BY222" s="21" t="str">
        <f>+VLOOKUP(J222,desplegables!$AK$21:$AL$33,2,FALSE)</f>
        <v>C_2201_0700_20</v>
      </c>
      <c r="BZ222" s="21" t="str">
        <f>+VLOOKUP(D222,Listas_desplega!$AS$18:$AU$60,2,0)</f>
        <v>VICEMINISTER. BASICA -</v>
      </c>
      <c r="CA222" s="21" t="str">
        <f>+VLOOKUP(W222,Listas_desplega!$AT$18:$AV$60,3,0)</f>
        <v>1800</v>
      </c>
      <c r="CB222" s="21" t="str">
        <f>+VLOOKUP(F222,Listas_desplega!$J$15:$L$60,2,0)</f>
        <v>COORDINACION OFERTA INTERSECTORIAL</v>
      </c>
      <c r="CC222" s="21" t="str">
        <f>+VLOOKUP(F222,Listas_desplega!$J$15:$L$60,2,0)&amp;V222</f>
        <v>COORDINACION OFERTA INTERSECTORIAL</v>
      </c>
      <c r="CD222" s="21" t="str">
        <f>+VLOOKUP(CC222,Listas_desplega!$K$15:$L$60,2,0)</f>
        <v>03</v>
      </c>
      <c r="CE222" s="65" t="str">
        <f>+VLOOKUP(D222,Listas_desplega!$AS$18:$AU$60,2,0)&amp;V222</f>
        <v>VICEMINISTER. BASICA -</v>
      </c>
      <c r="CF222" s="21">
        <f>+VLOOKUP(D222,Listas_desplega!$AS$18:$AU$60,3,0)</f>
        <v>18</v>
      </c>
    </row>
    <row r="223" spans="2:84" ht="18.75" customHeight="1" x14ac:dyDescent="0.25">
      <c r="B223" s="49" t="s">
        <v>81</v>
      </c>
      <c r="C223" s="162" t="s">
        <v>393</v>
      </c>
      <c r="D223" s="164" t="s">
        <v>394</v>
      </c>
      <c r="E223" s="118" t="s">
        <v>237</v>
      </c>
      <c r="F223" s="82" t="s">
        <v>395</v>
      </c>
      <c r="G223" s="21" t="s">
        <v>187</v>
      </c>
      <c r="H223" s="78" t="str">
        <f>+VLOOKUP(G223,desplegables!$AH$21:$AK$33,2,0)</f>
        <v>TRANSFORMACIÓN  DE LA EDUCACIÓN INICIAL, PREESCOLAR, BÁSICA Y MEDIA CON ENFOQUE INTEGRAL PARA LA REDUCCIÓN DE DESIGUALDADES Y CONSTRUCCIÓN DE LA PAZ  NACIONAL</v>
      </c>
      <c r="I223" s="79">
        <f>+VLOOKUP(G223,desplegables!$AH$21:$AK$33,3,0)</f>
        <v>202300000000245</v>
      </c>
      <c r="J223" s="51" t="str">
        <f>+VLOOKUP(G223,desplegables!$AH$21:$AK$33,4,0)</f>
        <v>C-2201-0700-20</v>
      </c>
      <c r="K223" s="109" t="s">
        <v>239</v>
      </c>
      <c r="L223" s="110" t="str">
        <f>+VLOOKUP(K223,desplegables!$BO$81:$BP$110,2,FALSE)</f>
        <v>20203B</v>
      </c>
      <c r="M223" s="49" t="s">
        <v>189</v>
      </c>
      <c r="N223" s="51" t="e">
        <f>VLOOKUP(M223,desplegables!$BO$20:$BP$51,2,0)</f>
        <v>#N/A</v>
      </c>
      <c r="O223" s="49" t="s">
        <v>245</v>
      </c>
      <c r="P223" s="21" t="s">
        <v>90</v>
      </c>
      <c r="Q223" s="51" t="s">
        <v>133</v>
      </c>
      <c r="R223" s="169" t="e">
        <f t="shared" si="21"/>
        <v>#N/A</v>
      </c>
      <c r="S223"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3" s="244" t="str">
        <f t="shared" si="24"/>
        <v>ADQUIS. DE BYS - SERVICIO DE ASISTENCIA TÉCNICA EN EDUCACIÓN INICIAL, PREESCOLAR, BÁSICA Y MEDIA. - 2. SEGURIDAD HUMANA Y JUSTICIA SOCIAL / B. RESIGNIFICACIÓN DE LA JORNADA ESCOLAR: MÁS QUE TIEMPO</v>
      </c>
      <c r="U223" s="69" t="s">
        <v>127</v>
      </c>
      <c r="V223" s="21"/>
      <c r="W223" s="21" t="str">
        <f t="shared" si="25"/>
        <v>VICEMINISTER. BASICA -</v>
      </c>
      <c r="X223" s="51" t="str">
        <f t="shared" si="26"/>
        <v>1800</v>
      </c>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6">
        <v>364</v>
      </c>
      <c r="BG223" s="69">
        <v>80111620</v>
      </c>
      <c r="BH223" s="52" t="s">
        <v>92</v>
      </c>
      <c r="BI223" s="90" t="s">
        <v>414</v>
      </c>
      <c r="BJ223" s="69" t="s">
        <v>268</v>
      </c>
      <c r="BK223" s="49" t="s">
        <v>94</v>
      </c>
      <c r="BL223" s="124">
        <v>45306</v>
      </c>
      <c r="BM223" s="66">
        <v>8</v>
      </c>
      <c r="BN223" s="49" t="s">
        <v>95</v>
      </c>
      <c r="BO223" s="49" t="s">
        <v>96</v>
      </c>
      <c r="BP223" s="49" t="s">
        <v>196</v>
      </c>
      <c r="BQ223" s="49" t="s">
        <v>98</v>
      </c>
      <c r="BR223" s="212">
        <v>126251375</v>
      </c>
      <c r="BS223" s="213">
        <v>126251375</v>
      </c>
      <c r="BT223" s="66" t="s">
        <v>192</v>
      </c>
      <c r="BV223" s="21" t="e">
        <f t="shared" si="22"/>
        <v>#N/A</v>
      </c>
      <c r="BW223" s="21" t="str">
        <f>+VLOOKUP(C223,Listas_desplega!$AI$21:$AJ$46,2,0)</f>
        <v>D_VPBM</v>
      </c>
      <c r="BX223" s="47" t="str">
        <f>+VLOOKUP(E223,Listas_desplega!$J$2:$K$11,2,FALSE)</f>
        <v>Eje_E_2</v>
      </c>
      <c r="BY223" s="21" t="str">
        <f>+VLOOKUP(J223,desplegables!$AK$21:$AL$33,2,FALSE)</f>
        <v>C_2201_0700_20</v>
      </c>
      <c r="BZ223" s="21" t="str">
        <f>+VLOOKUP(D223,Listas_desplega!$AS$18:$AU$60,2,0)</f>
        <v>VICEMINISTER. BASICA -</v>
      </c>
      <c r="CA223" s="21" t="str">
        <f>+VLOOKUP(W223,Listas_desplega!$AT$18:$AV$60,3,0)</f>
        <v>1800</v>
      </c>
      <c r="CB223" s="21" t="str">
        <f>+VLOOKUP(F223,Listas_desplega!$J$15:$L$60,2,0)</f>
        <v>COORDINACION OFERTA INTERSECTORIAL</v>
      </c>
      <c r="CC223" s="21" t="str">
        <f>+VLOOKUP(F223,Listas_desplega!$J$15:$L$60,2,0)&amp;V223</f>
        <v>COORDINACION OFERTA INTERSECTORIAL</v>
      </c>
      <c r="CD223" s="21" t="str">
        <f>+VLOOKUP(CC223,Listas_desplega!$K$15:$L$60,2,0)</f>
        <v>03</v>
      </c>
      <c r="CE223" s="65" t="str">
        <f>+VLOOKUP(D223,Listas_desplega!$AS$18:$AU$60,2,0)&amp;V223</f>
        <v>VICEMINISTER. BASICA -</v>
      </c>
      <c r="CF223" s="21">
        <f>+VLOOKUP(D223,Listas_desplega!$AS$18:$AU$60,3,0)</f>
        <v>18</v>
      </c>
    </row>
    <row r="224" spans="2:84" ht="18.75" customHeight="1" x14ac:dyDescent="0.25">
      <c r="B224" s="49" t="s">
        <v>81</v>
      </c>
      <c r="C224" s="162" t="s">
        <v>393</v>
      </c>
      <c r="D224" s="164" t="s">
        <v>394</v>
      </c>
      <c r="E224" s="118" t="s">
        <v>237</v>
      </c>
      <c r="F224" s="82" t="s">
        <v>395</v>
      </c>
      <c r="G224" s="21" t="s">
        <v>187</v>
      </c>
      <c r="H224" s="78" t="str">
        <f>+VLOOKUP(G224,desplegables!$AH$21:$AK$33,2,0)</f>
        <v>TRANSFORMACIÓN  DE LA EDUCACIÓN INICIAL, PREESCOLAR, BÁSICA Y MEDIA CON ENFOQUE INTEGRAL PARA LA REDUCCIÓN DE DESIGUALDADES Y CONSTRUCCIÓN DE LA PAZ  NACIONAL</v>
      </c>
      <c r="I224" s="79">
        <f>+VLOOKUP(G224,desplegables!$AH$21:$AK$33,3,0)</f>
        <v>202300000000245</v>
      </c>
      <c r="J224" s="51" t="str">
        <f>+VLOOKUP(G224,desplegables!$AH$21:$AK$33,4,0)</f>
        <v>C-2201-0700-20</v>
      </c>
      <c r="K224" s="109" t="s">
        <v>239</v>
      </c>
      <c r="L224" s="110" t="str">
        <f>+VLOOKUP(K224,desplegables!$BO$81:$BP$110,2,FALSE)</f>
        <v>20203B</v>
      </c>
      <c r="M224" s="49" t="s">
        <v>189</v>
      </c>
      <c r="N224" s="51" t="e">
        <f>VLOOKUP(M224,desplegables!$BO$20:$BP$51,2,0)</f>
        <v>#N/A</v>
      </c>
      <c r="O224" s="49" t="s">
        <v>245</v>
      </c>
      <c r="P224" s="21" t="s">
        <v>90</v>
      </c>
      <c r="Q224" s="51" t="s">
        <v>133</v>
      </c>
      <c r="R224" s="169" t="e">
        <f t="shared" si="21"/>
        <v>#N/A</v>
      </c>
      <c r="S224"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4" s="244" t="str">
        <f t="shared" si="24"/>
        <v>ADQUIS. DE BYS - SERVICIO DE ASISTENCIA TÉCNICA EN EDUCACIÓN INICIAL, PREESCOLAR, BÁSICA Y MEDIA. - 2. SEGURIDAD HUMANA Y JUSTICIA SOCIAL / B. RESIGNIFICACIÓN DE LA JORNADA ESCOLAR: MÁS QUE TIEMPO</v>
      </c>
      <c r="U224" s="69" t="s">
        <v>127</v>
      </c>
      <c r="V224" s="21"/>
      <c r="W224" s="21" t="str">
        <f t="shared" si="25"/>
        <v>VICEMINISTER. BASICA -</v>
      </c>
      <c r="X224" s="51" t="str">
        <f t="shared" si="26"/>
        <v>1800</v>
      </c>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6">
        <v>370</v>
      </c>
      <c r="BG224" s="69">
        <v>80111620</v>
      </c>
      <c r="BH224" s="52" t="s">
        <v>92</v>
      </c>
      <c r="BI224" s="90" t="s">
        <v>415</v>
      </c>
      <c r="BJ224" s="69" t="s">
        <v>268</v>
      </c>
      <c r="BK224" s="49" t="s">
        <v>94</v>
      </c>
      <c r="BL224" s="124">
        <v>45306</v>
      </c>
      <c r="BM224" s="66">
        <v>8</v>
      </c>
      <c r="BN224" s="49" t="s">
        <v>95</v>
      </c>
      <c r="BO224" s="49" t="s">
        <v>96</v>
      </c>
      <c r="BP224" s="49" t="s">
        <v>196</v>
      </c>
      <c r="BQ224" s="49" t="s">
        <v>98</v>
      </c>
      <c r="BR224" s="212">
        <v>120125000</v>
      </c>
      <c r="BS224" s="213">
        <v>120125000</v>
      </c>
      <c r="BT224" s="66" t="s">
        <v>192</v>
      </c>
      <c r="BV224" s="21" t="e">
        <f t="shared" si="22"/>
        <v>#N/A</v>
      </c>
      <c r="BW224" s="21" t="str">
        <f>+VLOOKUP(C224,Listas_desplega!$AI$21:$AJ$46,2,0)</f>
        <v>D_VPBM</v>
      </c>
      <c r="BX224" s="47" t="str">
        <f>+VLOOKUP(E224,Listas_desplega!$J$2:$K$11,2,FALSE)</f>
        <v>Eje_E_2</v>
      </c>
      <c r="BY224" s="21" t="str">
        <f>+VLOOKUP(J224,desplegables!$AK$21:$AL$33,2,FALSE)</f>
        <v>C_2201_0700_20</v>
      </c>
      <c r="BZ224" s="21" t="str">
        <f>+VLOOKUP(D224,Listas_desplega!$AS$18:$AU$60,2,0)</f>
        <v>VICEMINISTER. BASICA -</v>
      </c>
      <c r="CA224" s="21" t="str">
        <f>+VLOOKUP(W224,Listas_desplega!$AT$18:$AV$60,3,0)</f>
        <v>1800</v>
      </c>
      <c r="CB224" s="21" t="str">
        <f>+VLOOKUP(F224,Listas_desplega!$J$15:$L$60,2,0)</f>
        <v>COORDINACION OFERTA INTERSECTORIAL</v>
      </c>
      <c r="CC224" s="21" t="str">
        <f>+VLOOKUP(F224,Listas_desplega!$J$15:$L$60,2,0)&amp;V224</f>
        <v>COORDINACION OFERTA INTERSECTORIAL</v>
      </c>
      <c r="CD224" s="21" t="str">
        <f>+VLOOKUP(CC224,Listas_desplega!$K$15:$L$60,2,0)</f>
        <v>03</v>
      </c>
      <c r="CE224" s="65" t="str">
        <f>+VLOOKUP(D224,Listas_desplega!$AS$18:$AU$60,2,0)&amp;V224</f>
        <v>VICEMINISTER. BASICA -</v>
      </c>
      <c r="CF224" s="21">
        <f>+VLOOKUP(D224,Listas_desplega!$AS$18:$AU$60,3,0)</f>
        <v>18</v>
      </c>
    </row>
    <row r="225" spans="2:84" ht="18.75" customHeight="1" x14ac:dyDescent="0.25">
      <c r="B225" s="49" t="s">
        <v>81</v>
      </c>
      <c r="C225" s="162" t="s">
        <v>393</v>
      </c>
      <c r="D225" s="164" t="s">
        <v>394</v>
      </c>
      <c r="E225" s="118" t="s">
        <v>237</v>
      </c>
      <c r="F225" s="82" t="s">
        <v>395</v>
      </c>
      <c r="G225" s="21" t="s">
        <v>187</v>
      </c>
      <c r="H225" s="78" t="str">
        <f>+VLOOKUP(G225,desplegables!$AH$21:$AK$33,2,0)</f>
        <v>TRANSFORMACIÓN  DE LA EDUCACIÓN INICIAL, PREESCOLAR, BÁSICA Y MEDIA CON ENFOQUE INTEGRAL PARA LA REDUCCIÓN DE DESIGUALDADES Y CONSTRUCCIÓN DE LA PAZ  NACIONAL</v>
      </c>
      <c r="I225" s="79">
        <f>+VLOOKUP(G225,desplegables!$AH$21:$AK$33,3,0)</f>
        <v>202300000000245</v>
      </c>
      <c r="J225" s="51" t="str">
        <f>+VLOOKUP(G225,desplegables!$AH$21:$AK$33,4,0)</f>
        <v>C-2201-0700-20</v>
      </c>
      <c r="K225" s="109" t="s">
        <v>239</v>
      </c>
      <c r="L225" s="110" t="str">
        <f>+VLOOKUP(K225,desplegables!$BO$81:$BP$110,2,FALSE)</f>
        <v>20203B</v>
      </c>
      <c r="M225" s="49" t="s">
        <v>189</v>
      </c>
      <c r="N225" s="51" t="e">
        <f>VLOOKUP(M225,desplegables!$BO$20:$BP$51,2,0)</f>
        <v>#N/A</v>
      </c>
      <c r="O225" s="49" t="s">
        <v>245</v>
      </c>
      <c r="P225" s="21" t="s">
        <v>90</v>
      </c>
      <c r="Q225" s="51" t="s">
        <v>133</v>
      </c>
      <c r="R225" s="169" t="e">
        <f t="shared" si="21"/>
        <v>#N/A</v>
      </c>
      <c r="S225"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5" s="244" t="str">
        <f t="shared" si="24"/>
        <v>ADQUIS. DE BYS - SERVICIO DE ASISTENCIA TÉCNICA EN EDUCACIÓN INICIAL, PREESCOLAR, BÁSICA Y MEDIA. - 2. SEGURIDAD HUMANA Y JUSTICIA SOCIAL / B. RESIGNIFICACIÓN DE LA JORNADA ESCOLAR: MÁS QUE TIEMPO</v>
      </c>
      <c r="U225" s="69" t="s">
        <v>127</v>
      </c>
      <c r="V225" s="21"/>
      <c r="W225" s="21" t="str">
        <f t="shared" si="25"/>
        <v>VICEMINISTER. BASICA -</v>
      </c>
      <c r="X225" s="51" t="str">
        <f t="shared" si="26"/>
        <v>1800</v>
      </c>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6">
        <v>372</v>
      </c>
      <c r="BG225" s="69">
        <v>80111620</v>
      </c>
      <c r="BH225" s="52" t="s">
        <v>92</v>
      </c>
      <c r="BI225" s="90" t="s">
        <v>416</v>
      </c>
      <c r="BJ225" s="69" t="s">
        <v>268</v>
      </c>
      <c r="BK225" s="49" t="s">
        <v>94</v>
      </c>
      <c r="BL225" s="124">
        <v>45306</v>
      </c>
      <c r="BM225" s="66">
        <v>8</v>
      </c>
      <c r="BN225" s="49" t="s">
        <v>95</v>
      </c>
      <c r="BO225" s="49" t="s">
        <v>96</v>
      </c>
      <c r="BP225" s="49" t="s">
        <v>196</v>
      </c>
      <c r="BQ225" s="49" t="s">
        <v>98</v>
      </c>
      <c r="BR225" s="212">
        <v>120125000</v>
      </c>
      <c r="BS225" s="213">
        <v>120125000</v>
      </c>
      <c r="BT225" s="66" t="s">
        <v>192</v>
      </c>
      <c r="BV225" s="21" t="e">
        <f t="shared" si="22"/>
        <v>#N/A</v>
      </c>
      <c r="BW225" s="21" t="str">
        <f>+VLOOKUP(C225,Listas_desplega!$AI$21:$AJ$46,2,0)</f>
        <v>D_VPBM</v>
      </c>
      <c r="BX225" s="47" t="str">
        <f>+VLOOKUP(E225,Listas_desplega!$J$2:$K$11,2,FALSE)</f>
        <v>Eje_E_2</v>
      </c>
      <c r="BY225" s="21" t="str">
        <f>+VLOOKUP(J225,desplegables!$AK$21:$AL$33,2,FALSE)</f>
        <v>C_2201_0700_20</v>
      </c>
      <c r="BZ225" s="21" t="str">
        <f>+VLOOKUP(D225,Listas_desplega!$AS$18:$AU$60,2,0)</f>
        <v>VICEMINISTER. BASICA -</v>
      </c>
      <c r="CA225" s="21" t="str">
        <f>+VLOOKUP(W225,Listas_desplega!$AT$18:$AV$60,3,0)</f>
        <v>1800</v>
      </c>
      <c r="CB225" s="21" t="str">
        <f>+VLOOKUP(F225,Listas_desplega!$J$15:$L$60,2,0)</f>
        <v>COORDINACION OFERTA INTERSECTORIAL</v>
      </c>
      <c r="CC225" s="21" t="str">
        <f>+VLOOKUP(F225,Listas_desplega!$J$15:$L$60,2,0)&amp;V225</f>
        <v>COORDINACION OFERTA INTERSECTORIAL</v>
      </c>
      <c r="CD225" s="21" t="str">
        <f>+VLOOKUP(CC225,Listas_desplega!$K$15:$L$60,2,0)</f>
        <v>03</v>
      </c>
      <c r="CE225" s="65" t="str">
        <f>+VLOOKUP(D225,Listas_desplega!$AS$18:$AU$60,2,0)&amp;V225</f>
        <v>VICEMINISTER. BASICA -</v>
      </c>
      <c r="CF225" s="21">
        <f>+VLOOKUP(D225,Listas_desplega!$AS$18:$AU$60,3,0)</f>
        <v>18</v>
      </c>
    </row>
    <row r="226" spans="2:84" ht="18.75" customHeight="1" x14ac:dyDescent="0.25">
      <c r="B226" s="49" t="s">
        <v>81</v>
      </c>
      <c r="C226" s="162" t="s">
        <v>393</v>
      </c>
      <c r="D226" s="164" t="s">
        <v>394</v>
      </c>
      <c r="E226" s="118" t="s">
        <v>237</v>
      </c>
      <c r="F226" s="82" t="s">
        <v>395</v>
      </c>
      <c r="G226" s="21" t="s">
        <v>187</v>
      </c>
      <c r="H226" s="78" t="str">
        <f>+VLOOKUP(G226,desplegables!$AH$21:$AK$33,2,0)</f>
        <v>TRANSFORMACIÓN  DE LA EDUCACIÓN INICIAL, PREESCOLAR, BÁSICA Y MEDIA CON ENFOQUE INTEGRAL PARA LA REDUCCIÓN DE DESIGUALDADES Y CONSTRUCCIÓN DE LA PAZ  NACIONAL</v>
      </c>
      <c r="I226" s="79">
        <f>+VLOOKUP(G226,desplegables!$AH$21:$AK$33,3,0)</f>
        <v>202300000000245</v>
      </c>
      <c r="J226" s="51" t="str">
        <f>+VLOOKUP(G226,desplegables!$AH$21:$AK$33,4,0)</f>
        <v>C-2201-0700-20</v>
      </c>
      <c r="K226" s="109" t="s">
        <v>239</v>
      </c>
      <c r="L226" s="110" t="str">
        <f>+VLOOKUP(K226,desplegables!$BO$81:$BP$110,2,FALSE)</f>
        <v>20203B</v>
      </c>
      <c r="M226" s="49" t="s">
        <v>189</v>
      </c>
      <c r="N226" s="51" t="e">
        <f>VLOOKUP(M226,desplegables!$BO$20:$BP$51,2,0)</f>
        <v>#N/A</v>
      </c>
      <c r="O226" s="49" t="s">
        <v>245</v>
      </c>
      <c r="P226" s="21" t="s">
        <v>90</v>
      </c>
      <c r="Q226" s="51" t="s">
        <v>133</v>
      </c>
      <c r="R226" s="169" t="e">
        <f t="shared" si="21"/>
        <v>#N/A</v>
      </c>
      <c r="S226"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6" s="244" t="str">
        <f t="shared" si="24"/>
        <v>ADQUIS. DE BYS - SERVICIO DE ASISTENCIA TÉCNICA EN EDUCACIÓN INICIAL, PREESCOLAR, BÁSICA Y MEDIA. - 2. SEGURIDAD HUMANA Y JUSTICIA SOCIAL / B. RESIGNIFICACIÓN DE LA JORNADA ESCOLAR: MÁS QUE TIEMPO</v>
      </c>
      <c r="U226" s="69" t="s">
        <v>127</v>
      </c>
      <c r="V226" s="21"/>
      <c r="W226" s="21" t="str">
        <f t="shared" si="25"/>
        <v>VICEMINISTER. BASICA -</v>
      </c>
      <c r="X226" s="51" t="str">
        <f t="shared" si="26"/>
        <v>1800</v>
      </c>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6">
        <v>397</v>
      </c>
      <c r="BG226" s="69">
        <v>80111620</v>
      </c>
      <c r="BH226" s="52" t="s">
        <v>92</v>
      </c>
      <c r="BI226" s="90" t="s">
        <v>417</v>
      </c>
      <c r="BJ226" s="69" t="s">
        <v>268</v>
      </c>
      <c r="BK226" s="49" t="s">
        <v>94</v>
      </c>
      <c r="BL226" s="124">
        <v>45313</v>
      </c>
      <c r="BM226" s="66">
        <v>8</v>
      </c>
      <c r="BN226" s="49" t="s">
        <v>95</v>
      </c>
      <c r="BO226" s="49" t="s">
        <v>96</v>
      </c>
      <c r="BP226" s="49" t="s">
        <v>196</v>
      </c>
      <c r="BQ226" s="49" t="s">
        <v>98</v>
      </c>
      <c r="BR226" s="212">
        <v>98154069</v>
      </c>
      <c r="BS226" s="213">
        <v>98154069</v>
      </c>
      <c r="BT226" s="66" t="s">
        <v>192</v>
      </c>
      <c r="BV226" s="21" t="e">
        <f t="shared" si="22"/>
        <v>#N/A</v>
      </c>
      <c r="BW226" s="21" t="str">
        <f>+VLOOKUP(C226,Listas_desplega!$AI$21:$AJ$46,2,0)</f>
        <v>D_VPBM</v>
      </c>
      <c r="BX226" s="47" t="str">
        <f>+VLOOKUP(E226,Listas_desplega!$J$2:$K$11,2,FALSE)</f>
        <v>Eje_E_2</v>
      </c>
      <c r="BY226" s="21" t="str">
        <f>+VLOOKUP(J226,desplegables!$AK$21:$AL$33,2,FALSE)</f>
        <v>C_2201_0700_20</v>
      </c>
      <c r="BZ226" s="21" t="str">
        <f>+VLOOKUP(D226,Listas_desplega!$AS$18:$AU$60,2,0)</f>
        <v>VICEMINISTER. BASICA -</v>
      </c>
      <c r="CA226" s="21" t="str">
        <f>+VLOOKUP(W226,Listas_desplega!$AT$18:$AV$60,3,0)</f>
        <v>1800</v>
      </c>
      <c r="CB226" s="21" t="str">
        <f>+VLOOKUP(F226,Listas_desplega!$J$15:$L$60,2,0)</f>
        <v>COORDINACION OFERTA INTERSECTORIAL</v>
      </c>
      <c r="CC226" s="21" t="str">
        <f>+VLOOKUP(F226,Listas_desplega!$J$15:$L$60,2,0)&amp;V226</f>
        <v>COORDINACION OFERTA INTERSECTORIAL</v>
      </c>
      <c r="CD226" s="21" t="str">
        <f>+VLOOKUP(CC226,Listas_desplega!$K$15:$L$60,2,0)</f>
        <v>03</v>
      </c>
      <c r="CE226" s="65" t="str">
        <f>+VLOOKUP(D226,Listas_desplega!$AS$18:$AU$60,2,0)&amp;V226</f>
        <v>VICEMINISTER. BASICA -</v>
      </c>
      <c r="CF226" s="21">
        <f>+VLOOKUP(D226,Listas_desplega!$AS$18:$AU$60,3,0)</f>
        <v>18</v>
      </c>
    </row>
    <row r="227" spans="2:84" ht="18.75" customHeight="1" x14ac:dyDescent="0.25">
      <c r="B227" s="49" t="s">
        <v>81</v>
      </c>
      <c r="C227" s="162" t="s">
        <v>393</v>
      </c>
      <c r="D227" s="164" t="s">
        <v>394</v>
      </c>
      <c r="E227" s="118" t="s">
        <v>237</v>
      </c>
      <c r="F227" s="82" t="s">
        <v>395</v>
      </c>
      <c r="G227" s="21" t="s">
        <v>187</v>
      </c>
      <c r="H227" s="78" t="str">
        <f>+VLOOKUP(G227,desplegables!$AH$21:$AK$33,2,0)</f>
        <v>TRANSFORMACIÓN  DE LA EDUCACIÓN INICIAL, PREESCOLAR, BÁSICA Y MEDIA CON ENFOQUE INTEGRAL PARA LA REDUCCIÓN DE DESIGUALDADES Y CONSTRUCCIÓN DE LA PAZ  NACIONAL</v>
      </c>
      <c r="I227" s="79">
        <f>+VLOOKUP(G227,desplegables!$AH$21:$AK$33,3,0)</f>
        <v>202300000000245</v>
      </c>
      <c r="J227" s="51" t="str">
        <f>+VLOOKUP(G227,desplegables!$AH$21:$AK$33,4,0)</f>
        <v>C-2201-0700-20</v>
      </c>
      <c r="K227" s="109" t="s">
        <v>239</v>
      </c>
      <c r="L227" s="110" t="str">
        <f>+VLOOKUP(K227,desplegables!$BO$81:$BP$110,2,FALSE)</f>
        <v>20203B</v>
      </c>
      <c r="M227" s="49" t="s">
        <v>189</v>
      </c>
      <c r="N227" s="51" t="e">
        <f>VLOOKUP(M227,desplegables!$BO$20:$BP$51,2,0)</f>
        <v>#N/A</v>
      </c>
      <c r="O227" s="49" t="s">
        <v>245</v>
      </c>
      <c r="P227" s="21" t="s">
        <v>90</v>
      </c>
      <c r="Q227" s="51" t="s">
        <v>133</v>
      </c>
      <c r="R227" s="169" t="e">
        <f t="shared" si="21"/>
        <v>#N/A</v>
      </c>
      <c r="S227"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7" s="244" t="str">
        <f t="shared" si="24"/>
        <v>ADQUIS. DE BYS - SERVICIO DE ASISTENCIA TÉCNICA EN EDUCACIÓN INICIAL, PREESCOLAR, BÁSICA Y MEDIA. - 2. SEGURIDAD HUMANA Y JUSTICIA SOCIAL / B. RESIGNIFICACIÓN DE LA JORNADA ESCOLAR: MÁS QUE TIEMPO</v>
      </c>
      <c r="U227" s="69" t="s">
        <v>127</v>
      </c>
      <c r="V227" s="21"/>
      <c r="W227" s="21" t="str">
        <f t="shared" si="25"/>
        <v>VICEMINISTER. BASICA -</v>
      </c>
      <c r="X227" s="51" t="str">
        <f t="shared" si="26"/>
        <v>1800</v>
      </c>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6">
        <v>401</v>
      </c>
      <c r="BG227" s="69">
        <v>80111620</v>
      </c>
      <c r="BH227" s="52" t="s">
        <v>92</v>
      </c>
      <c r="BI227" s="90" t="s">
        <v>418</v>
      </c>
      <c r="BJ227" s="69" t="s">
        <v>268</v>
      </c>
      <c r="BK227" s="49" t="s">
        <v>94</v>
      </c>
      <c r="BL227" s="124">
        <v>45313</v>
      </c>
      <c r="BM227" s="66">
        <v>8</v>
      </c>
      <c r="BN227" s="49" t="s">
        <v>95</v>
      </c>
      <c r="BO227" s="49" t="s">
        <v>96</v>
      </c>
      <c r="BP227" s="49" t="s">
        <v>196</v>
      </c>
      <c r="BQ227" s="49" t="s">
        <v>98</v>
      </c>
      <c r="BR227" s="212">
        <v>68875000</v>
      </c>
      <c r="BS227" s="213">
        <v>68875000</v>
      </c>
      <c r="BT227" s="66" t="s">
        <v>192</v>
      </c>
      <c r="BV227" s="21" t="e">
        <f t="shared" si="22"/>
        <v>#N/A</v>
      </c>
      <c r="BW227" s="21" t="str">
        <f>+VLOOKUP(C227,Listas_desplega!$AI$21:$AJ$46,2,0)</f>
        <v>D_VPBM</v>
      </c>
      <c r="BX227" s="47" t="str">
        <f>+VLOOKUP(E227,Listas_desplega!$J$2:$K$11,2,FALSE)</f>
        <v>Eje_E_2</v>
      </c>
      <c r="BY227" s="21" t="str">
        <f>+VLOOKUP(J227,desplegables!$AK$21:$AL$33,2,FALSE)</f>
        <v>C_2201_0700_20</v>
      </c>
      <c r="BZ227" s="21" t="str">
        <f>+VLOOKUP(D227,Listas_desplega!$AS$18:$AU$60,2,0)</f>
        <v>VICEMINISTER. BASICA -</v>
      </c>
      <c r="CA227" s="21" t="str">
        <f>+VLOOKUP(W227,Listas_desplega!$AT$18:$AV$60,3,0)</f>
        <v>1800</v>
      </c>
      <c r="CB227" s="21" t="str">
        <f>+VLOOKUP(F227,Listas_desplega!$J$15:$L$60,2,0)</f>
        <v>COORDINACION OFERTA INTERSECTORIAL</v>
      </c>
      <c r="CC227" s="21" t="str">
        <f>+VLOOKUP(F227,Listas_desplega!$J$15:$L$60,2,0)&amp;V227</f>
        <v>COORDINACION OFERTA INTERSECTORIAL</v>
      </c>
      <c r="CD227" s="21" t="str">
        <f>+VLOOKUP(CC227,Listas_desplega!$K$15:$L$60,2,0)</f>
        <v>03</v>
      </c>
      <c r="CE227" s="65" t="str">
        <f>+VLOOKUP(D227,Listas_desplega!$AS$18:$AU$60,2,0)&amp;V227</f>
        <v>VICEMINISTER. BASICA -</v>
      </c>
      <c r="CF227" s="21">
        <f>+VLOOKUP(D227,Listas_desplega!$AS$18:$AU$60,3,0)</f>
        <v>18</v>
      </c>
    </row>
    <row r="228" spans="2:84" ht="18.75" customHeight="1" x14ac:dyDescent="0.25">
      <c r="B228" s="49" t="s">
        <v>81</v>
      </c>
      <c r="C228" s="162" t="s">
        <v>393</v>
      </c>
      <c r="D228" s="164" t="s">
        <v>394</v>
      </c>
      <c r="E228" s="118" t="s">
        <v>237</v>
      </c>
      <c r="F228" s="82" t="s">
        <v>395</v>
      </c>
      <c r="G228" s="21" t="s">
        <v>187</v>
      </c>
      <c r="H228" s="78" t="str">
        <f>+VLOOKUP(G228,desplegables!$AH$21:$AK$33,2,0)</f>
        <v>TRANSFORMACIÓN  DE LA EDUCACIÓN INICIAL, PREESCOLAR, BÁSICA Y MEDIA CON ENFOQUE INTEGRAL PARA LA REDUCCIÓN DE DESIGUALDADES Y CONSTRUCCIÓN DE LA PAZ  NACIONAL</v>
      </c>
      <c r="I228" s="79">
        <f>+VLOOKUP(G228,desplegables!$AH$21:$AK$33,3,0)</f>
        <v>202300000000245</v>
      </c>
      <c r="J228" s="51" t="str">
        <f>+VLOOKUP(G228,desplegables!$AH$21:$AK$33,4,0)</f>
        <v>C-2201-0700-20</v>
      </c>
      <c r="K228" s="109" t="s">
        <v>239</v>
      </c>
      <c r="L228" s="110" t="str">
        <f>+VLOOKUP(K228,desplegables!$BO$81:$BP$110,2,FALSE)</f>
        <v>20203B</v>
      </c>
      <c r="M228" s="49" t="s">
        <v>189</v>
      </c>
      <c r="N228" s="51" t="e">
        <f>VLOOKUP(M228,desplegables!$BO$20:$BP$51,2,0)</f>
        <v>#N/A</v>
      </c>
      <c r="O228" s="49" t="s">
        <v>245</v>
      </c>
      <c r="P228" s="21" t="s">
        <v>90</v>
      </c>
      <c r="Q228" s="51" t="s">
        <v>133</v>
      </c>
      <c r="R228" s="169" t="e">
        <f t="shared" si="21"/>
        <v>#N/A</v>
      </c>
      <c r="S228"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8" s="244" t="str">
        <f t="shared" si="24"/>
        <v>ADQUIS. DE BYS - SERVICIO DE ASISTENCIA TÉCNICA EN EDUCACIÓN INICIAL, PREESCOLAR, BÁSICA Y MEDIA. - 2. SEGURIDAD HUMANA Y JUSTICIA SOCIAL / B. RESIGNIFICACIÓN DE LA JORNADA ESCOLAR: MÁS QUE TIEMPO</v>
      </c>
      <c r="U228" s="69" t="s">
        <v>127</v>
      </c>
      <c r="V228" s="21"/>
      <c r="W228" s="21" t="str">
        <f t="shared" si="25"/>
        <v>VICEMINISTER. BASICA -</v>
      </c>
      <c r="X228" s="51" t="str">
        <f t="shared" si="26"/>
        <v>1800</v>
      </c>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6">
        <v>403</v>
      </c>
      <c r="BG228" s="69">
        <v>80111620</v>
      </c>
      <c r="BH228" s="52" t="s">
        <v>92</v>
      </c>
      <c r="BI228" s="90" t="s">
        <v>419</v>
      </c>
      <c r="BJ228" s="69" t="s">
        <v>268</v>
      </c>
      <c r="BK228" s="49" t="s">
        <v>94</v>
      </c>
      <c r="BL228" s="124">
        <v>45313</v>
      </c>
      <c r="BM228" s="66">
        <v>8</v>
      </c>
      <c r="BN228" s="49" t="s">
        <v>95</v>
      </c>
      <c r="BO228" s="49" t="s">
        <v>96</v>
      </c>
      <c r="BP228" s="49" t="s">
        <v>196</v>
      </c>
      <c r="BQ228" s="49" t="s">
        <v>98</v>
      </c>
      <c r="BR228" s="212">
        <v>98154069</v>
      </c>
      <c r="BS228" s="213">
        <v>98154069</v>
      </c>
      <c r="BT228" s="66" t="s">
        <v>192</v>
      </c>
      <c r="BV228" s="21" t="e">
        <f t="shared" si="22"/>
        <v>#N/A</v>
      </c>
      <c r="BW228" s="21" t="str">
        <f>+VLOOKUP(C228,Listas_desplega!$AI$21:$AJ$46,2,0)</f>
        <v>D_VPBM</v>
      </c>
      <c r="BX228" s="47" t="str">
        <f>+VLOOKUP(E228,Listas_desplega!$J$2:$K$11,2,FALSE)</f>
        <v>Eje_E_2</v>
      </c>
      <c r="BY228" s="21" t="str">
        <f>+VLOOKUP(J228,desplegables!$AK$21:$AL$33,2,FALSE)</f>
        <v>C_2201_0700_20</v>
      </c>
      <c r="BZ228" s="21" t="str">
        <f>+VLOOKUP(D228,Listas_desplega!$AS$18:$AU$60,2,0)</f>
        <v>VICEMINISTER. BASICA -</v>
      </c>
      <c r="CA228" s="21" t="str">
        <f>+VLOOKUP(W228,Listas_desplega!$AT$18:$AV$60,3,0)</f>
        <v>1800</v>
      </c>
      <c r="CB228" s="21" t="str">
        <f>+VLOOKUP(F228,Listas_desplega!$J$15:$L$60,2,0)</f>
        <v>COORDINACION OFERTA INTERSECTORIAL</v>
      </c>
      <c r="CC228" s="21" t="str">
        <f>+VLOOKUP(F228,Listas_desplega!$J$15:$L$60,2,0)&amp;V228</f>
        <v>COORDINACION OFERTA INTERSECTORIAL</v>
      </c>
      <c r="CD228" s="21" t="str">
        <f>+VLOOKUP(CC228,Listas_desplega!$K$15:$L$60,2,0)</f>
        <v>03</v>
      </c>
      <c r="CE228" s="65" t="str">
        <f>+VLOOKUP(D228,Listas_desplega!$AS$18:$AU$60,2,0)&amp;V228</f>
        <v>VICEMINISTER. BASICA -</v>
      </c>
      <c r="CF228" s="21">
        <f>+VLOOKUP(D228,Listas_desplega!$AS$18:$AU$60,3,0)</f>
        <v>18</v>
      </c>
    </row>
    <row r="229" spans="2:84" ht="18.75" customHeight="1" x14ac:dyDescent="0.25">
      <c r="B229" s="49" t="s">
        <v>81</v>
      </c>
      <c r="C229" s="162" t="s">
        <v>393</v>
      </c>
      <c r="D229" s="164" t="s">
        <v>394</v>
      </c>
      <c r="E229" s="118" t="s">
        <v>237</v>
      </c>
      <c r="F229" s="82" t="s">
        <v>395</v>
      </c>
      <c r="G229" s="21" t="s">
        <v>187</v>
      </c>
      <c r="H229" s="78" t="str">
        <f>+VLOOKUP(G229,desplegables!$AH$21:$AK$33,2,0)</f>
        <v>TRANSFORMACIÓN  DE LA EDUCACIÓN INICIAL, PREESCOLAR, BÁSICA Y MEDIA CON ENFOQUE INTEGRAL PARA LA REDUCCIÓN DE DESIGUALDADES Y CONSTRUCCIÓN DE LA PAZ  NACIONAL</v>
      </c>
      <c r="I229" s="79">
        <f>+VLOOKUP(G229,desplegables!$AH$21:$AK$33,3,0)</f>
        <v>202300000000245</v>
      </c>
      <c r="J229" s="51" t="str">
        <f>+VLOOKUP(G229,desplegables!$AH$21:$AK$33,4,0)</f>
        <v>C-2201-0700-20</v>
      </c>
      <c r="K229" s="109" t="s">
        <v>239</v>
      </c>
      <c r="L229" s="110" t="str">
        <f>+VLOOKUP(K229,desplegables!$BO$81:$BP$110,2,FALSE)</f>
        <v>20203B</v>
      </c>
      <c r="M229" s="49" t="s">
        <v>189</v>
      </c>
      <c r="N229" s="51" t="e">
        <f>VLOOKUP(M229,desplegables!$BO$20:$BP$51,2,0)</f>
        <v>#N/A</v>
      </c>
      <c r="O229" s="49" t="s">
        <v>245</v>
      </c>
      <c r="P229" s="21" t="s">
        <v>90</v>
      </c>
      <c r="Q229" s="51" t="s">
        <v>133</v>
      </c>
      <c r="R229" s="169" t="e">
        <f t="shared" si="21"/>
        <v>#N/A</v>
      </c>
      <c r="S229"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29" s="244" t="str">
        <f t="shared" si="24"/>
        <v>ADQUIS. DE BYS - SERVICIO DE ASISTENCIA TÉCNICA EN EDUCACIÓN INICIAL, PREESCOLAR, BÁSICA Y MEDIA. - 2. SEGURIDAD HUMANA Y JUSTICIA SOCIAL / B. RESIGNIFICACIÓN DE LA JORNADA ESCOLAR: MÁS QUE TIEMPO</v>
      </c>
      <c r="U229" s="69" t="s">
        <v>127</v>
      </c>
      <c r="V229" s="21"/>
      <c r="W229" s="21" t="str">
        <f t="shared" si="25"/>
        <v>VICEMINISTER. BASICA -</v>
      </c>
      <c r="X229" s="51" t="str">
        <f t="shared" si="26"/>
        <v>1800</v>
      </c>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6">
        <v>405</v>
      </c>
      <c r="BG229" s="69">
        <v>80111620</v>
      </c>
      <c r="BH229" s="52" t="s">
        <v>92</v>
      </c>
      <c r="BI229" s="90" t="s">
        <v>420</v>
      </c>
      <c r="BJ229" s="69" t="s">
        <v>268</v>
      </c>
      <c r="BK229" s="49" t="s">
        <v>94</v>
      </c>
      <c r="BL229" s="124">
        <v>45313</v>
      </c>
      <c r="BM229" s="66">
        <v>8</v>
      </c>
      <c r="BN229" s="49" t="s">
        <v>95</v>
      </c>
      <c r="BO229" s="49" t="s">
        <v>96</v>
      </c>
      <c r="BP229" s="49" t="s">
        <v>196</v>
      </c>
      <c r="BQ229" s="49" t="s">
        <v>98</v>
      </c>
      <c r="BR229" s="212">
        <v>94250000</v>
      </c>
      <c r="BS229" s="213">
        <v>94250000</v>
      </c>
      <c r="BT229" s="66" t="s">
        <v>192</v>
      </c>
      <c r="BV229" s="21" t="e">
        <f t="shared" si="22"/>
        <v>#N/A</v>
      </c>
      <c r="BW229" s="21" t="str">
        <f>+VLOOKUP(C229,Listas_desplega!$AI$21:$AJ$46,2,0)</f>
        <v>D_VPBM</v>
      </c>
      <c r="BX229" s="47" t="str">
        <f>+VLOOKUP(E229,Listas_desplega!$J$2:$K$11,2,FALSE)</f>
        <v>Eje_E_2</v>
      </c>
      <c r="BY229" s="21" t="str">
        <f>+VLOOKUP(J229,desplegables!$AK$21:$AL$33,2,FALSE)</f>
        <v>C_2201_0700_20</v>
      </c>
      <c r="BZ229" s="21" t="str">
        <f>+VLOOKUP(D229,Listas_desplega!$AS$18:$AU$60,2,0)</f>
        <v>VICEMINISTER. BASICA -</v>
      </c>
      <c r="CA229" s="21" t="str">
        <f>+VLOOKUP(W229,Listas_desplega!$AT$18:$AV$60,3,0)</f>
        <v>1800</v>
      </c>
      <c r="CB229" s="21" t="str">
        <f>+VLOOKUP(F229,Listas_desplega!$J$15:$L$60,2,0)</f>
        <v>COORDINACION OFERTA INTERSECTORIAL</v>
      </c>
      <c r="CC229" s="21" t="str">
        <f>+VLOOKUP(F229,Listas_desplega!$J$15:$L$60,2,0)&amp;V229</f>
        <v>COORDINACION OFERTA INTERSECTORIAL</v>
      </c>
      <c r="CD229" s="21" t="str">
        <f>+VLOOKUP(CC229,Listas_desplega!$K$15:$L$60,2,0)</f>
        <v>03</v>
      </c>
      <c r="CE229" s="65" t="str">
        <f>+VLOOKUP(D229,Listas_desplega!$AS$18:$AU$60,2,0)&amp;V229</f>
        <v>VICEMINISTER. BASICA -</v>
      </c>
      <c r="CF229" s="21">
        <f>+VLOOKUP(D229,Listas_desplega!$AS$18:$AU$60,3,0)</f>
        <v>18</v>
      </c>
    </row>
    <row r="230" spans="2:84" ht="18.75" customHeight="1" x14ac:dyDescent="0.25">
      <c r="B230" s="49" t="s">
        <v>81</v>
      </c>
      <c r="C230" s="162" t="s">
        <v>393</v>
      </c>
      <c r="D230" s="164" t="s">
        <v>394</v>
      </c>
      <c r="E230" s="118" t="s">
        <v>237</v>
      </c>
      <c r="F230" s="82" t="s">
        <v>395</v>
      </c>
      <c r="G230" s="21" t="s">
        <v>187</v>
      </c>
      <c r="H230" s="78" t="str">
        <f>+VLOOKUP(G230,desplegables!$AH$21:$AK$33,2,0)</f>
        <v>TRANSFORMACIÓN  DE LA EDUCACIÓN INICIAL, PREESCOLAR, BÁSICA Y MEDIA CON ENFOQUE INTEGRAL PARA LA REDUCCIÓN DE DESIGUALDADES Y CONSTRUCCIÓN DE LA PAZ  NACIONAL</v>
      </c>
      <c r="I230" s="79">
        <f>+VLOOKUP(G230,desplegables!$AH$21:$AK$33,3,0)</f>
        <v>202300000000245</v>
      </c>
      <c r="J230" s="51" t="str">
        <f>+VLOOKUP(G230,desplegables!$AH$21:$AK$33,4,0)</f>
        <v>C-2201-0700-20</v>
      </c>
      <c r="K230" s="109" t="s">
        <v>239</v>
      </c>
      <c r="L230" s="110" t="str">
        <f>+VLOOKUP(K230,desplegables!$BO$81:$BP$110,2,FALSE)</f>
        <v>20203B</v>
      </c>
      <c r="M230" s="49" t="s">
        <v>189</v>
      </c>
      <c r="N230" s="51" t="e">
        <f>VLOOKUP(M230,desplegables!$BO$20:$BP$51,2,0)</f>
        <v>#N/A</v>
      </c>
      <c r="O230" s="49" t="s">
        <v>245</v>
      </c>
      <c r="P230" s="21" t="s">
        <v>90</v>
      </c>
      <c r="Q230" s="51" t="s">
        <v>133</v>
      </c>
      <c r="R230" s="169" t="e">
        <f t="shared" si="21"/>
        <v>#N/A</v>
      </c>
      <c r="S230"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30" s="244" t="str">
        <f t="shared" si="24"/>
        <v>ADQUIS. DE BYS - SERVICIO DE ASISTENCIA TÉCNICA EN EDUCACIÓN INICIAL, PREESCOLAR, BÁSICA Y MEDIA. - 2. SEGURIDAD HUMANA Y JUSTICIA SOCIAL / B. RESIGNIFICACIÓN DE LA JORNADA ESCOLAR: MÁS QUE TIEMPO</v>
      </c>
      <c r="U230" s="69" t="s">
        <v>127</v>
      </c>
      <c r="V230" s="21"/>
      <c r="W230" s="21" t="str">
        <f t="shared" si="25"/>
        <v>VICEMINISTER. BASICA -</v>
      </c>
      <c r="X230" s="51" t="str">
        <f t="shared" si="26"/>
        <v>1800</v>
      </c>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6" t="s">
        <v>421</v>
      </c>
      <c r="BG230" s="69">
        <v>80111620</v>
      </c>
      <c r="BH230" s="52" t="s">
        <v>92</v>
      </c>
      <c r="BI230" s="90" t="s">
        <v>422</v>
      </c>
      <c r="BJ230" s="69" t="s">
        <v>268</v>
      </c>
      <c r="BK230" s="49" t="s">
        <v>178</v>
      </c>
      <c r="BL230" s="124">
        <v>45536</v>
      </c>
      <c r="BM230" s="66">
        <v>4</v>
      </c>
      <c r="BN230" s="49" t="s">
        <v>95</v>
      </c>
      <c r="BO230" s="49" t="s">
        <v>96</v>
      </c>
      <c r="BP230" s="49" t="s">
        <v>196</v>
      </c>
      <c r="BQ230" s="49" t="s">
        <v>98</v>
      </c>
      <c r="BR230" s="212">
        <v>1397127099</v>
      </c>
      <c r="BS230" s="213">
        <v>1397127099</v>
      </c>
      <c r="BT230" s="66" t="s">
        <v>192</v>
      </c>
      <c r="BV230" s="21" t="e">
        <f t="shared" si="22"/>
        <v>#N/A</v>
      </c>
      <c r="BW230" s="21" t="str">
        <f>+VLOOKUP(C230,Listas_desplega!$AI$21:$AJ$46,2,0)</f>
        <v>D_VPBM</v>
      </c>
      <c r="BX230" s="47" t="str">
        <f>+VLOOKUP(E230,Listas_desplega!$J$2:$K$11,2,FALSE)</f>
        <v>Eje_E_2</v>
      </c>
      <c r="BY230" s="21" t="str">
        <f>+VLOOKUP(J230,desplegables!$AK$21:$AL$33,2,FALSE)</f>
        <v>C_2201_0700_20</v>
      </c>
      <c r="BZ230" s="21" t="str">
        <f>+VLOOKUP(D230,Listas_desplega!$AS$18:$AU$60,2,0)</f>
        <v>VICEMINISTER. BASICA -</v>
      </c>
      <c r="CA230" s="21" t="str">
        <f>+VLOOKUP(W230,Listas_desplega!$AT$18:$AV$60,3,0)</f>
        <v>1800</v>
      </c>
      <c r="CB230" s="21" t="str">
        <f>+VLOOKUP(F230,Listas_desplega!$J$15:$L$60,2,0)</f>
        <v>COORDINACION OFERTA INTERSECTORIAL</v>
      </c>
      <c r="CC230" s="21" t="str">
        <f>+VLOOKUP(F230,Listas_desplega!$J$15:$L$60,2,0)&amp;V230</f>
        <v>COORDINACION OFERTA INTERSECTORIAL</v>
      </c>
      <c r="CD230" s="21" t="str">
        <f>+VLOOKUP(CC230,Listas_desplega!$K$15:$L$60,2,0)</f>
        <v>03</v>
      </c>
      <c r="CE230" s="65" t="str">
        <f>+VLOOKUP(D230,Listas_desplega!$AS$18:$AU$60,2,0)&amp;V230</f>
        <v>VICEMINISTER. BASICA -</v>
      </c>
      <c r="CF230" s="21">
        <f>+VLOOKUP(D230,Listas_desplega!$AS$18:$AU$60,3,0)</f>
        <v>18</v>
      </c>
    </row>
    <row r="231" spans="2:84" ht="18.75" customHeight="1" x14ac:dyDescent="0.25">
      <c r="B231" s="49" t="s">
        <v>81</v>
      </c>
      <c r="C231" s="162" t="s">
        <v>393</v>
      </c>
      <c r="D231" s="164" t="s">
        <v>394</v>
      </c>
      <c r="E231" s="118" t="s">
        <v>237</v>
      </c>
      <c r="F231" s="82" t="s">
        <v>395</v>
      </c>
      <c r="G231" s="21" t="s">
        <v>187</v>
      </c>
      <c r="H231" s="78" t="str">
        <f>+VLOOKUP(G231,desplegables!$AH$21:$AK$33,2,0)</f>
        <v>TRANSFORMACIÓN  DE LA EDUCACIÓN INICIAL, PREESCOLAR, BÁSICA Y MEDIA CON ENFOQUE INTEGRAL PARA LA REDUCCIÓN DE DESIGUALDADES Y CONSTRUCCIÓN DE LA PAZ  NACIONAL</v>
      </c>
      <c r="I231" s="79">
        <f>+VLOOKUP(G231,desplegables!$AH$21:$AK$33,3,0)</f>
        <v>202300000000245</v>
      </c>
      <c r="J231" s="51" t="str">
        <f>+VLOOKUP(G231,desplegables!$AH$21:$AK$33,4,0)</f>
        <v>C-2201-0700-20</v>
      </c>
      <c r="K231" s="109" t="s">
        <v>239</v>
      </c>
      <c r="L231" s="110" t="str">
        <f>+VLOOKUP(K231,desplegables!$BO$81:$BP$110,2,FALSE)</f>
        <v>20203B</v>
      </c>
      <c r="M231" s="49" t="s">
        <v>189</v>
      </c>
      <c r="N231" s="51" t="e">
        <f>VLOOKUP(M231,desplegables!$BO$20:$BP$51,2,0)</f>
        <v>#N/A</v>
      </c>
      <c r="O231" s="49" t="s">
        <v>245</v>
      </c>
      <c r="P231" s="21" t="s">
        <v>90</v>
      </c>
      <c r="Q231" s="51" t="s">
        <v>133</v>
      </c>
      <c r="R231" s="169" t="e">
        <f t="shared" si="21"/>
        <v>#N/A</v>
      </c>
      <c r="S231"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31" s="244" t="str">
        <f t="shared" si="24"/>
        <v>ADQUIS. DE BYS - SERVICIO DE ASISTENCIA TÉCNICA EN EDUCACIÓN INICIAL, PREESCOLAR, BÁSICA Y MEDIA. - 2. SEGURIDAD HUMANA Y JUSTICIA SOCIAL / B. RESIGNIFICACIÓN DE LA JORNADA ESCOLAR: MÁS QUE TIEMPO</v>
      </c>
      <c r="U231" s="69" t="s">
        <v>127</v>
      </c>
      <c r="V231" s="21"/>
      <c r="W231" s="21" t="str">
        <f t="shared" si="25"/>
        <v>VICEMINISTER. BASICA -</v>
      </c>
      <c r="X231" s="51" t="str">
        <f t="shared" si="26"/>
        <v>1800</v>
      </c>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6">
        <v>360</v>
      </c>
      <c r="BG231" s="69">
        <v>80111620</v>
      </c>
      <c r="BH231" s="52" t="s">
        <v>92</v>
      </c>
      <c r="BI231" s="90" t="s">
        <v>423</v>
      </c>
      <c r="BJ231" s="69" t="s">
        <v>268</v>
      </c>
      <c r="BK231" s="49" t="s">
        <v>94</v>
      </c>
      <c r="BL231" s="124">
        <v>45313</v>
      </c>
      <c r="BM231" s="66">
        <v>8</v>
      </c>
      <c r="BN231" s="49" t="s">
        <v>95</v>
      </c>
      <c r="BO231" s="49" t="s">
        <v>96</v>
      </c>
      <c r="BP231" s="49" t="s">
        <v>196</v>
      </c>
      <c r="BQ231" s="49" t="s">
        <v>98</v>
      </c>
      <c r="BR231" s="212">
        <v>98154069</v>
      </c>
      <c r="BS231" s="213">
        <v>98154069</v>
      </c>
      <c r="BT231" s="66" t="s">
        <v>192</v>
      </c>
      <c r="BV231" s="21" t="e">
        <f t="shared" si="22"/>
        <v>#N/A</v>
      </c>
      <c r="BW231" s="21" t="str">
        <f>+VLOOKUP(C231,Listas_desplega!$AI$21:$AJ$46,2,0)</f>
        <v>D_VPBM</v>
      </c>
      <c r="BX231" s="47" t="str">
        <f>+VLOOKUP(E231,Listas_desplega!$J$2:$K$11,2,FALSE)</f>
        <v>Eje_E_2</v>
      </c>
      <c r="BY231" s="21" t="str">
        <f>+VLOOKUP(J231,desplegables!$AK$21:$AL$33,2,FALSE)</f>
        <v>C_2201_0700_20</v>
      </c>
      <c r="BZ231" s="21" t="str">
        <f>+VLOOKUP(D231,Listas_desplega!$AS$18:$AU$60,2,0)</f>
        <v>VICEMINISTER. BASICA -</v>
      </c>
      <c r="CA231" s="21" t="str">
        <f>+VLOOKUP(W231,Listas_desplega!$AT$18:$AV$60,3,0)</f>
        <v>1800</v>
      </c>
      <c r="CB231" s="21" t="str">
        <f>+VLOOKUP(F231,Listas_desplega!$J$15:$L$60,2,0)</f>
        <v>COORDINACION OFERTA INTERSECTORIAL</v>
      </c>
      <c r="CC231" s="21" t="str">
        <f>+VLOOKUP(F231,Listas_desplega!$J$15:$L$60,2,0)&amp;V231</f>
        <v>COORDINACION OFERTA INTERSECTORIAL</v>
      </c>
      <c r="CD231" s="21" t="str">
        <f>+VLOOKUP(CC231,Listas_desplega!$K$15:$L$60,2,0)</f>
        <v>03</v>
      </c>
      <c r="CE231" s="65" t="str">
        <f>+VLOOKUP(D231,Listas_desplega!$AS$18:$AU$60,2,0)&amp;V231</f>
        <v>VICEMINISTER. BASICA -</v>
      </c>
      <c r="CF231" s="21">
        <f>+VLOOKUP(D231,Listas_desplega!$AS$18:$AU$60,3,0)</f>
        <v>18</v>
      </c>
    </row>
    <row r="232" spans="2:84" ht="18.75" customHeight="1" x14ac:dyDescent="0.25">
      <c r="B232" s="49" t="s">
        <v>81</v>
      </c>
      <c r="C232" s="162" t="s">
        <v>393</v>
      </c>
      <c r="D232" s="164" t="s">
        <v>394</v>
      </c>
      <c r="E232" s="118" t="s">
        <v>237</v>
      </c>
      <c r="F232" s="82" t="s">
        <v>395</v>
      </c>
      <c r="G232" s="21" t="s">
        <v>187</v>
      </c>
      <c r="H232" s="78" t="str">
        <f>+VLOOKUP(G232,desplegables!$AH$21:$AK$33,2,0)</f>
        <v>TRANSFORMACIÓN  DE LA EDUCACIÓN INICIAL, PREESCOLAR, BÁSICA Y MEDIA CON ENFOQUE INTEGRAL PARA LA REDUCCIÓN DE DESIGUALDADES Y CONSTRUCCIÓN DE LA PAZ  NACIONAL</v>
      </c>
      <c r="I232" s="79">
        <f>+VLOOKUP(G232,desplegables!$AH$21:$AK$33,3,0)</f>
        <v>202300000000245</v>
      </c>
      <c r="J232" s="51" t="str">
        <f>+VLOOKUP(G232,desplegables!$AH$21:$AK$33,4,0)</f>
        <v>C-2201-0700-20</v>
      </c>
      <c r="K232" s="109" t="s">
        <v>239</v>
      </c>
      <c r="L232" s="110" t="str">
        <f>+VLOOKUP(K232,desplegables!$BO$81:$BP$110,2,FALSE)</f>
        <v>20203B</v>
      </c>
      <c r="M232" s="49" t="s">
        <v>189</v>
      </c>
      <c r="N232" s="51" t="e">
        <f>VLOOKUP(M232,desplegables!$BO$20:$BP$51,2,0)</f>
        <v>#N/A</v>
      </c>
      <c r="O232" s="49" t="s">
        <v>245</v>
      </c>
      <c r="P232" s="21" t="s">
        <v>90</v>
      </c>
      <c r="Q232" s="51" t="s">
        <v>133</v>
      </c>
      <c r="R232" s="169" t="e">
        <f t="shared" si="21"/>
        <v>#N/A</v>
      </c>
      <c r="S232"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32" s="244" t="str">
        <f t="shared" si="24"/>
        <v>ADQUIS. DE BYS - SERVICIO DE ASISTENCIA TÉCNICA EN EDUCACIÓN INICIAL, PREESCOLAR, BÁSICA Y MEDIA. - 2. SEGURIDAD HUMANA Y JUSTICIA SOCIAL / B. RESIGNIFICACIÓN DE LA JORNADA ESCOLAR: MÁS QUE TIEMPO</v>
      </c>
      <c r="U232" s="69" t="s">
        <v>127</v>
      </c>
      <c r="V232" s="21"/>
      <c r="W232" s="21" t="str">
        <f t="shared" si="25"/>
        <v>VICEMINISTER. BASICA -</v>
      </c>
      <c r="X232" s="51" t="str">
        <f t="shared" si="26"/>
        <v>1800</v>
      </c>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6">
        <v>366</v>
      </c>
      <c r="BG232" s="69">
        <v>80111620</v>
      </c>
      <c r="BH232" s="52" t="s">
        <v>92</v>
      </c>
      <c r="BI232" s="90" t="s">
        <v>424</v>
      </c>
      <c r="BJ232" s="69" t="s">
        <v>268</v>
      </c>
      <c r="BK232" s="49" t="s">
        <v>94</v>
      </c>
      <c r="BL232" s="124">
        <v>45306</v>
      </c>
      <c r="BM232" s="66">
        <v>2</v>
      </c>
      <c r="BN232" s="49" t="s">
        <v>95</v>
      </c>
      <c r="BO232" s="49" t="s">
        <v>96</v>
      </c>
      <c r="BP232" s="49" t="s">
        <v>196</v>
      </c>
      <c r="BQ232" s="49" t="s">
        <v>98</v>
      </c>
      <c r="BR232" s="212">
        <v>22542685</v>
      </c>
      <c r="BS232" s="213">
        <v>22542685</v>
      </c>
      <c r="BT232" s="66" t="s">
        <v>192</v>
      </c>
      <c r="BV232" s="21" t="e">
        <f t="shared" si="22"/>
        <v>#N/A</v>
      </c>
      <c r="BW232" s="21" t="str">
        <f>+VLOOKUP(C232,Listas_desplega!$AI$21:$AJ$46,2,0)</f>
        <v>D_VPBM</v>
      </c>
      <c r="BX232" s="47" t="str">
        <f>+VLOOKUP(E232,Listas_desplega!$J$2:$K$11,2,FALSE)</f>
        <v>Eje_E_2</v>
      </c>
      <c r="BY232" s="21" t="str">
        <f>+VLOOKUP(J232,desplegables!$AK$21:$AL$33,2,FALSE)</f>
        <v>C_2201_0700_20</v>
      </c>
      <c r="BZ232" s="21" t="str">
        <f>+VLOOKUP(D232,Listas_desplega!$AS$18:$AU$60,2,0)</f>
        <v>VICEMINISTER. BASICA -</v>
      </c>
      <c r="CA232" s="21" t="str">
        <f>+VLOOKUP(W232,Listas_desplega!$AT$18:$AV$60,3,0)</f>
        <v>1800</v>
      </c>
      <c r="CB232" s="21" t="str">
        <f>+VLOOKUP(F232,Listas_desplega!$J$15:$L$60,2,0)</f>
        <v>COORDINACION OFERTA INTERSECTORIAL</v>
      </c>
      <c r="CC232" s="21" t="str">
        <f>+VLOOKUP(F232,Listas_desplega!$J$15:$L$60,2,0)&amp;V232</f>
        <v>COORDINACION OFERTA INTERSECTORIAL</v>
      </c>
      <c r="CD232" s="21" t="str">
        <f>+VLOOKUP(CC232,Listas_desplega!$K$15:$L$60,2,0)</f>
        <v>03</v>
      </c>
      <c r="CE232" s="65" t="str">
        <f>+VLOOKUP(D232,Listas_desplega!$AS$18:$AU$60,2,0)&amp;V232</f>
        <v>VICEMINISTER. BASICA -</v>
      </c>
      <c r="CF232" s="21">
        <f>+VLOOKUP(D232,Listas_desplega!$AS$18:$AU$60,3,0)</f>
        <v>18</v>
      </c>
    </row>
    <row r="233" spans="2:84" ht="18.75" customHeight="1" x14ac:dyDescent="0.25">
      <c r="B233" s="49" t="s">
        <v>81</v>
      </c>
      <c r="C233" s="162" t="s">
        <v>393</v>
      </c>
      <c r="D233" s="164" t="s">
        <v>394</v>
      </c>
      <c r="E233" s="118" t="s">
        <v>237</v>
      </c>
      <c r="F233" s="82" t="s">
        <v>395</v>
      </c>
      <c r="G233" s="21" t="s">
        <v>187</v>
      </c>
      <c r="H233" s="78" t="str">
        <f>+VLOOKUP(G233,desplegables!$AH$21:$AK$33,2,0)</f>
        <v>TRANSFORMACIÓN  DE LA EDUCACIÓN INICIAL, PREESCOLAR, BÁSICA Y MEDIA CON ENFOQUE INTEGRAL PARA LA REDUCCIÓN DE DESIGUALDADES Y CONSTRUCCIÓN DE LA PAZ  NACIONAL</v>
      </c>
      <c r="I233" s="79">
        <f>+VLOOKUP(G233,desplegables!$AH$21:$AK$33,3,0)</f>
        <v>202300000000245</v>
      </c>
      <c r="J233" s="51" t="str">
        <f>+VLOOKUP(G233,desplegables!$AH$21:$AK$33,4,0)</f>
        <v>C-2201-0700-20</v>
      </c>
      <c r="K233" s="109" t="s">
        <v>239</v>
      </c>
      <c r="L233" s="110" t="str">
        <f>+VLOOKUP(K233,desplegables!$BO$81:$BP$110,2,FALSE)</f>
        <v>20203B</v>
      </c>
      <c r="M233" s="49" t="s">
        <v>189</v>
      </c>
      <c r="N233" s="51" t="e">
        <f>VLOOKUP(M233,desplegables!$BO$20:$BP$51,2,0)</f>
        <v>#N/A</v>
      </c>
      <c r="O233" s="49" t="s">
        <v>245</v>
      </c>
      <c r="P233" s="21" t="s">
        <v>90</v>
      </c>
      <c r="Q233" s="51" t="s">
        <v>133</v>
      </c>
      <c r="R233" s="169" t="e">
        <f t="shared" si="21"/>
        <v>#N/A</v>
      </c>
      <c r="S233"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33" s="244" t="str">
        <f t="shared" si="24"/>
        <v>ADQUIS. DE BYS - SERVICIO DE ASISTENCIA TÉCNICA EN EDUCACIÓN INICIAL, PREESCOLAR, BÁSICA Y MEDIA. - 2. SEGURIDAD HUMANA Y JUSTICIA SOCIAL / B. RESIGNIFICACIÓN DE LA JORNADA ESCOLAR: MÁS QUE TIEMPO</v>
      </c>
      <c r="U233" s="69" t="s">
        <v>127</v>
      </c>
      <c r="V233" s="21"/>
      <c r="W233" s="21" t="str">
        <f t="shared" si="25"/>
        <v>VICEMINISTER. BASICA -</v>
      </c>
      <c r="X233" s="51" t="str">
        <f t="shared" si="26"/>
        <v>1800</v>
      </c>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6">
        <v>368</v>
      </c>
      <c r="BG233" s="69">
        <v>80111620</v>
      </c>
      <c r="BH233" s="52" t="s">
        <v>92</v>
      </c>
      <c r="BI233" s="90" t="s">
        <v>425</v>
      </c>
      <c r="BJ233" s="69" t="s">
        <v>268</v>
      </c>
      <c r="BK233" s="49" t="s">
        <v>94</v>
      </c>
      <c r="BL233" s="124">
        <v>45306</v>
      </c>
      <c r="BM233" s="66">
        <v>2</v>
      </c>
      <c r="BN233" s="49" t="s">
        <v>95</v>
      </c>
      <c r="BO233" s="49" t="s">
        <v>96</v>
      </c>
      <c r="BP233" s="49" t="s">
        <v>196</v>
      </c>
      <c r="BQ233" s="49" t="s">
        <v>98</v>
      </c>
      <c r="BR233" s="212">
        <v>31290000</v>
      </c>
      <c r="BS233" s="213">
        <v>31290000</v>
      </c>
      <c r="BT233" s="66" t="s">
        <v>192</v>
      </c>
      <c r="BV233" s="21" t="e">
        <f t="shared" si="22"/>
        <v>#N/A</v>
      </c>
      <c r="BW233" s="21" t="str">
        <f>+VLOOKUP(C233,Listas_desplega!$AI$21:$AJ$46,2,0)</f>
        <v>D_VPBM</v>
      </c>
      <c r="BX233" s="47" t="str">
        <f>+VLOOKUP(E233,Listas_desplega!$J$2:$K$11,2,FALSE)</f>
        <v>Eje_E_2</v>
      </c>
      <c r="BY233" s="21" t="str">
        <f>+VLOOKUP(J233,desplegables!$AK$21:$AL$33,2,FALSE)</f>
        <v>C_2201_0700_20</v>
      </c>
      <c r="BZ233" s="21" t="str">
        <f>+VLOOKUP(D233,Listas_desplega!$AS$18:$AU$60,2,0)</f>
        <v>VICEMINISTER. BASICA -</v>
      </c>
      <c r="CA233" s="21" t="str">
        <f>+VLOOKUP(W233,Listas_desplega!$AT$18:$AV$60,3,0)</f>
        <v>1800</v>
      </c>
      <c r="CB233" s="21" t="str">
        <f>+VLOOKUP(F233,Listas_desplega!$J$15:$L$60,2,0)</f>
        <v>COORDINACION OFERTA INTERSECTORIAL</v>
      </c>
      <c r="CC233" s="21" t="str">
        <f>+VLOOKUP(F233,Listas_desplega!$J$15:$L$60,2,0)&amp;V233</f>
        <v>COORDINACION OFERTA INTERSECTORIAL</v>
      </c>
      <c r="CD233" s="21" t="str">
        <f>+VLOOKUP(CC233,Listas_desplega!$K$15:$L$60,2,0)</f>
        <v>03</v>
      </c>
      <c r="CE233" s="65" t="str">
        <f>+VLOOKUP(D233,Listas_desplega!$AS$18:$AU$60,2,0)&amp;V233</f>
        <v>VICEMINISTER. BASICA -</v>
      </c>
      <c r="CF233" s="21">
        <f>+VLOOKUP(D233,Listas_desplega!$AS$18:$AU$60,3,0)</f>
        <v>18</v>
      </c>
    </row>
    <row r="234" spans="2:84" ht="18.75" customHeight="1" x14ac:dyDescent="0.25">
      <c r="B234" s="49" t="s">
        <v>81</v>
      </c>
      <c r="C234" s="162" t="s">
        <v>393</v>
      </c>
      <c r="D234" s="164" t="s">
        <v>394</v>
      </c>
      <c r="E234" s="118" t="s">
        <v>237</v>
      </c>
      <c r="F234" s="82" t="s">
        <v>395</v>
      </c>
      <c r="G234" s="21" t="s">
        <v>187</v>
      </c>
      <c r="H234" s="78" t="str">
        <f>+VLOOKUP(G234,desplegables!$AH$21:$AK$33,2,0)</f>
        <v>TRANSFORMACIÓN  DE LA EDUCACIÓN INICIAL, PREESCOLAR, BÁSICA Y MEDIA CON ENFOQUE INTEGRAL PARA LA REDUCCIÓN DE DESIGUALDADES Y CONSTRUCCIÓN DE LA PAZ  NACIONAL</v>
      </c>
      <c r="I234" s="79">
        <f>+VLOOKUP(G234,desplegables!$AH$21:$AK$33,3,0)</f>
        <v>202300000000245</v>
      </c>
      <c r="J234" s="51" t="str">
        <f>+VLOOKUP(G234,desplegables!$AH$21:$AK$33,4,0)</f>
        <v>C-2201-0700-20</v>
      </c>
      <c r="K234" s="109" t="s">
        <v>239</v>
      </c>
      <c r="L234" s="110" t="str">
        <f>+VLOOKUP(K234,desplegables!$BO$81:$BP$110,2,FALSE)</f>
        <v>20203B</v>
      </c>
      <c r="M234" s="49" t="s">
        <v>189</v>
      </c>
      <c r="N234" s="51" t="e">
        <f>VLOOKUP(M234,desplegables!$BO$20:$BP$51,2,0)</f>
        <v>#N/A</v>
      </c>
      <c r="O234" s="49" t="s">
        <v>245</v>
      </c>
      <c r="P234" s="21" t="s">
        <v>90</v>
      </c>
      <c r="Q234" s="51" t="s">
        <v>133</v>
      </c>
      <c r="R234" s="169" t="e">
        <f t="shared" si="21"/>
        <v>#N/A</v>
      </c>
      <c r="S234" s="126" t="str">
        <f t="shared" si="27"/>
        <v>ADQUIS. DE BYS-SERVICIO DE ASISTENCIA TÉCNICA EN EDUCACIÓN INICIAL, PREESCOLAR, BÁSICA Y MEDIA.-TRANSFORMACIÓN  DE LA EDUCACIÓN INICIAL, PREESCOLAR, BÁSICA Y MEDIA CON ENFOQUE INTEGRAL PARA LA REDUCCIÓN DE DESIGUALDADES Y CONSTRUCCIÓN DE LA PAZ  NACIONAL</v>
      </c>
      <c r="T234" s="244" t="str">
        <f t="shared" si="24"/>
        <v>ADQUIS. DE BYS - SERVICIO DE ASISTENCIA TÉCNICA EN EDUCACIÓN INICIAL, PREESCOLAR, BÁSICA Y MEDIA. - 2. SEGURIDAD HUMANA Y JUSTICIA SOCIAL / B. RESIGNIFICACIÓN DE LA JORNADA ESCOLAR: MÁS QUE TIEMPO</v>
      </c>
      <c r="U234" s="69" t="s">
        <v>127</v>
      </c>
      <c r="V234" s="21"/>
      <c r="W234" s="21" t="str">
        <f t="shared" si="25"/>
        <v>VICEMINISTER. BASICA -</v>
      </c>
      <c r="X234" s="51" t="str">
        <f t="shared" si="26"/>
        <v>1800</v>
      </c>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6">
        <v>417</v>
      </c>
      <c r="BG234" s="69">
        <v>80111620</v>
      </c>
      <c r="BH234" s="52" t="s">
        <v>92</v>
      </c>
      <c r="BI234" s="90" t="s">
        <v>426</v>
      </c>
      <c r="BJ234" s="69" t="s">
        <v>268</v>
      </c>
      <c r="BK234" s="49" t="s">
        <v>94</v>
      </c>
      <c r="BL234" s="124">
        <v>45306</v>
      </c>
      <c r="BM234" s="66">
        <v>12</v>
      </c>
      <c r="BN234" s="49" t="s">
        <v>95</v>
      </c>
      <c r="BO234" s="49" t="s">
        <v>96</v>
      </c>
      <c r="BP234" s="49" t="s">
        <v>196</v>
      </c>
      <c r="BQ234" s="49" t="s">
        <v>98</v>
      </c>
      <c r="BR234" s="212">
        <v>70500000</v>
      </c>
      <c r="BS234" s="213">
        <v>70500000</v>
      </c>
      <c r="BT234" s="66" t="s">
        <v>192</v>
      </c>
      <c r="BV234" s="21" t="e">
        <f t="shared" si="22"/>
        <v>#N/A</v>
      </c>
      <c r="BW234" s="21" t="str">
        <f>+VLOOKUP(C234,Listas_desplega!$AI$21:$AJ$46,2,0)</f>
        <v>D_VPBM</v>
      </c>
      <c r="BX234" s="47" t="str">
        <f>+VLOOKUP(E234,Listas_desplega!$J$2:$K$11,2,FALSE)</f>
        <v>Eje_E_2</v>
      </c>
      <c r="BY234" s="21" t="str">
        <f>+VLOOKUP(J234,desplegables!$AK$21:$AL$33,2,FALSE)</f>
        <v>C_2201_0700_20</v>
      </c>
      <c r="BZ234" s="21" t="str">
        <f>+VLOOKUP(D234,Listas_desplega!$AS$18:$AU$60,2,0)</f>
        <v>VICEMINISTER. BASICA -</v>
      </c>
      <c r="CA234" s="21" t="str">
        <f>+VLOOKUP(W234,Listas_desplega!$AT$18:$AV$60,3,0)</f>
        <v>1800</v>
      </c>
      <c r="CB234" s="21" t="str">
        <f>+VLOOKUP(F234,Listas_desplega!$J$15:$L$60,2,0)</f>
        <v>COORDINACION OFERTA INTERSECTORIAL</v>
      </c>
      <c r="CC234" s="21" t="str">
        <f>+VLOOKUP(F234,Listas_desplega!$J$15:$L$60,2,0)&amp;V234</f>
        <v>COORDINACION OFERTA INTERSECTORIAL</v>
      </c>
      <c r="CD234" s="21" t="str">
        <f>+VLOOKUP(CC234,Listas_desplega!$K$15:$L$60,2,0)</f>
        <v>03</v>
      </c>
      <c r="CE234" s="65" t="str">
        <f>+VLOOKUP(D234,Listas_desplega!$AS$18:$AU$60,2,0)&amp;V234</f>
        <v>VICEMINISTER. BASICA -</v>
      </c>
      <c r="CF234" s="21">
        <f>+VLOOKUP(D234,Listas_desplega!$AS$18:$AU$60,3,0)</f>
        <v>18</v>
      </c>
    </row>
    <row r="235" spans="2:84" ht="18.75" customHeight="1" x14ac:dyDescent="0.25">
      <c r="B235" s="49" t="s">
        <v>81</v>
      </c>
      <c r="C235" s="49" t="s">
        <v>427</v>
      </c>
      <c r="D235" s="49" t="s">
        <v>427</v>
      </c>
      <c r="E235" s="49" t="s">
        <v>185</v>
      </c>
      <c r="F235" s="82" t="s">
        <v>428</v>
      </c>
      <c r="G235" s="21" t="s">
        <v>232</v>
      </c>
      <c r="H235" s="78" t="str">
        <f>+VLOOKUP(G235,desplegables!$AH$21:$AK$33,2,0)</f>
        <v>FORTALECIMIENTO DE LAS CAPACIDADES TERRITORIALES PARA LA GESTIÓN EDUCATIVA CON ÉNFASIS EN ZONAS RURALES NACIONAL</v>
      </c>
      <c r="I235" s="79">
        <f>+VLOOKUP(G235,desplegables!$AH$21:$AK$33,3,0)</f>
        <v>202300000000418</v>
      </c>
      <c r="J235" s="51" t="str">
        <f>+VLOOKUP(G235,desplegables!$AH$21:$AK$33,4,0)</f>
        <v>C-2201-0700-24</v>
      </c>
      <c r="K235" s="109" t="s">
        <v>188</v>
      </c>
      <c r="L235" s="110" t="str">
        <f>+VLOOKUP(K235,desplegables!$BO$81:$BP$110,2,FALSE)</f>
        <v>20203F</v>
      </c>
      <c r="M235" s="49" t="s">
        <v>429</v>
      </c>
      <c r="N235" s="51">
        <f>VLOOKUP(M235,desplegables!$BO$20:$BP$51,2,0)</f>
        <v>2201037</v>
      </c>
      <c r="O235" s="49" t="s">
        <v>430</v>
      </c>
      <c r="P235" s="21" t="s">
        <v>90</v>
      </c>
      <c r="Q235" s="51" t="str">
        <f>+VLOOKUP(P235,desplegables!$B$3:$C$5,2,0)</f>
        <v>02</v>
      </c>
      <c r="R235" s="169" t="str">
        <f t="shared" si="21"/>
        <v>C-2201-0700-24-20203F-2201037-02</v>
      </c>
      <c r="S235" s="126" t="str">
        <f t="shared" si="23"/>
        <v>ADQUIS. DE BYS-SERVICIO DE ATENCIÓN INTEGRAL PARA LA PRIMERA INFANCIA -FORTALECIMIENTO DE LAS CAPACIDADES TERRITORIALES PARA LA GESTIÓN EDUCATIVA CON ÉNFASIS EN ZONAS RURALES NACIONAL</v>
      </c>
      <c r="T235" s="244" t="str">
        <f t="shared" si="24"/>
        <v>ADQUIS. DE BYS - SERVICIO DE ATENCIÓN INTEGRAL PARA LA PRIMERA INFANCIA  - 2. SEGURIDAD HUMANA Y JUSTICIA SOCIAL / F. GESTIÓN TERRITORIAL EDUCATIVA Y COMUNITARIA</v>
      </c>
      <c r="U235" s="69" t="s">
        <v>279</v>
      </c>
      <c r="V235" s="21"/>
      <c r="W235" s="21" t="str">
        <f t="shared" si="25"/>
        <v xml:space="preserve">VEPBM-DIR FORTALECIM - </v>
      </c>
      <c r="X235" s="51" t="str">
        <f t="shared" si="26"/>
        <v>2200</v>
      </c>
      <c r="Y235" s="68"/>
      <c r="Z235" s="68"/>
      <c r="AA235" s="135">
        <v>1533333333.3299999</v>
      </c>
      <c r="AB235" s="135"/>
      <c r="AC235" s="135"/>
      <c r="AD235" s="135"/>
      <c r="AE235" s="135"/>
      <c r="AF235" s="135"/>
      <c r="AG235" s="135"/>
      <c r="AH235" s="135"/>
      <c r="AI235" s="136">
        <v>2043157879.4100001</v>
      </c>
      <c r="AJ235" s="136">
        <v>2043157879.4100001</v>
      </c>
      <c r="AK235" s="135"/>
      <c r="AL235" s="135"/>
      <c r="AM235" s="136">
        <v>2043157879.4100001</v>
      </c>
      <c r="AN235" s="135"/>
      <c r="AO235" s="135"/>
      <c r="AP235" s="135"/>
      <c r="AQ235" s="135"/>
      <c r="AR235" s="135"/>
      <c r="AS235" s="137">
        <v>2043157879.4100001</v>
      </c>
      <c r="AT235" s="68"/>
      <c r="AU235" s="68"/>
      <c r="AV235" s="68"/>
      <c r="AW235" s="68"/>
      <c r="AX235" s="68"/>
      <c r="AY235" s="68"/>
      <c r="AZ235" s="68"/>
      <c r="BA235" s="68"/>
      <c r="BB235" s="68"/>
      <c r="BC235" s="68"/>
      <c r="BD235" s="68"/>
      <c r="BE235" s="68"/>
      <c r="BF235" s="70"/>
      <c r="BG235" s="68"/>
      <c r="BH235" s="52" t="s">
        <v>92</v>
      </c>
      <c r="BI235" s="90" t="s">
        <v>431</v>
      </c>
      <c r="BJ235" s="69" t="s">
        <v>432</v>
      </c>
      <c r="BK235" s="49" t="s">
        <v>94</v>
      </c>
      <c r="BL235" s="124">
        <v>45350</v>
      </c>
      <c r="BM235" s="66" t="s">
        <v>433</v>
      </c>
      <c r="BN235" s="49" t="s">
        <v>95</v>
      </c>
      <c r="BO235" s="49" t="s">
        <v>434</v>
      </c>
      <c r="BP235" s="49" t="s">
        <v>159</v>
      </c>
      <c r="BQ235" s="49" t="s">
        <v>154</v>
      </c>
      <c r="BR235" s="212">
        <v>2043157879.4100001</v>
      </c>
      <c r="BS235" s="213">
        <v>2043157879</v>
      </c>
      <c r="BV235" s="21" t="str">
        <f t="shared" si="22"/>
        <v>Capacidades_Territoriales_2201037</v>
      </c>
      <c r="BW235" s="21" t="str">
        <f>+VLOOKUP(C235,Listas_desplega!$AI$21:$AJ$46,2,0)</f>
        <v>DF_GT</v>
      </c>
      <c r="BX235" s="47" t="str">
        <f>+VLOOKUP(E235,Listas_desplega!$J$2:$K$11,2,FALSE)</f>
        <v>Eje_E_5</v>
      </c>
      <c r="BY235" s="21" t="str">
        <f>+VLOOKUP(J235,desplegables!$AK$21:$AL$33,2,FALSE)</f>
        <v>C_2201_0700_24</v>
      </c>
      <c r="BZ235" s="21" t="str">
        <f>+VLOOKUP(D235,Listas_desplega!$AS$18:$AU$60,2,0)</f>
        <v xml:space="preserve">VEPBM-DIR FORTALECIM - </v>
      </c>
      <c r="CA235" s="21" t="str">
        <f>+VLOOKUP(W235,Listas_desplega!$AT$18:$AV$60,3,0)</f>
        <v>2200</v>
      </c>
      <c r="CB235" s="21" t="str">
        <f>+VLOOKUP(F235,Listas_desplega!$J$15:$L$60,2,0)</f>
        <v>ATENCION DIFERENCIAL A 37 ETC PRIORIZADAS</v>
      </c>
      <c r="CC235" s="21" t="str">
        <f>+VLOOKUP(F235,Listas_desplega!$J$15:$L$60,2,0)&amp;V235</f>
        <v>ATENCION DIFERENCIAL A 37 ETC PRIORIZADAS</v>
      </c>
      <c r="CD235" s="21" t="str">
        <f>+VLOOKUP(CC235,Listas_desplega!$K$15:$L$60,2,0)</f>
        <v>16</v>
      </c>
      <c r="CE235" s="65" t="str">
        <f>+VLOOKUP(D235,Listas_desplega!$AS$18:$AU$60,2,0)&amp;V235</f>
        <v xml:space="preserve">VEPBM-DIR FORTALECIM - </v>
      </c>
      <c r="CF235" s="21">
        <f>+VLOOKUP(D235,Listas_desplega!$AS$18:$AU$60,3,0)</f>
        <v>22</v>
      </c>
    </row>
    <row r="236" spans="2:84" ht="18.75" customHeight="1" x14ac:dyDescent="0.25">
      <c r="B236" s="49" t="s">
        <v>81</v>
      </c>
      <c r="C236" s="49" t="s">
        <v>427</v>
      </c>
      <c r="D236" s="49" t="s">
        <v>427</v>
      </c>
      <c r="E236" s="49" t="s">
        <v>185</v>
      </c>
      <c r="F236" s="82" t="s">
        <v>428</v>
      </c>
      <c r="G236" s="21" t="s">
        <v>232</v>
      </c>
      <c r="H236" s="78" t="str">
        <f>+VLOOKUP(G236,desplegables!$AH$21:$AK$33,2,0)</f>
        <v>FORTALECIMIENTO DE LAS CAPACIDADES TERRITORIALES PARA LA GESTIÓN EDUCATIVA CON ÉNFASIS EN ZONAS RURALES NACIONAL</v>
      </c>
      <c r="I236" s="79">
        <f>+VLOOKUP(G236,desplegables!$AH$21:$AK$33,3,0)</f>
        <v>202300000000418</v>
      </c>
      <c r="J236" s="51" t="str">
        <f>+VLOOKUP(G236,desplegables!$AH$21:$AK$33,4,0)</f>
        <v>C-2201-0700-24</v>
      </c>
      <c r="K236" s="109" t="s">
        <v>188</v>
      </c>
      <c r="L236" s="110" t="str">
        <f>+VLOOKUP(K236,desplegables!$BO$81:$BP$110,2,FALSE)</f>
        <v>20203F</v>
      </c>
      <c r="M236" s="49" t="s">
        <v>429</v>
      </c>
      <c r="N236" s="51">
        <f>VLOOKUP(M236,desplegables!$BO$20:$BP$51,2,0)</f>
        <v>2201037</v>
      </c>
      <c r="O236" s="49" t="s">
        <v>430</v>
      </c>
      <c r="P236" s="21" t="s">
        <v>90</v>
      </c>
      <c r="Q236" s="51" t="str">
        <f>+VLOOKUP(P236,desplegables!$B$3:$C$5,2,0)</f>
        <v>02</v>
      </c>
      <c r="R236" s="169" t="str">
        <f t="shared" si="21"/>
        <v>C-2201-0700-24-20203F-2201037-02</v>
      </c>
      <c r="S236" s="126" t="str">
        <f t="shared" si="23"/>
        <v>ADQUIS. DE BYS-SERVICIO DE ATENCIÓN INTEGRAL PARA LA PRIMERA INFANCIA -FORTALECIMIENTO DE LAS CAPACIDADES TERRITORIALES PARA LA GESTIÓN EDUCATIVA CON ÉNFASIS EN ZONAS RURALES NACIONAL</v>
      </c>
      <c r="T236" s="244" t="str">
        <f t="shared" si="24"/>
        <v>ADQUIS. DE BYS - SERVICIO DE ATENCIÓN INTEGRAL PARA LA PRIMERA INFANCIA  - 2. SEGURIDAD HUMANA Y JUSTICIA SOCIAL / F. GESTIÓN TERRITORIAL EDUCATIVA Y COMUNITARIA</v>
      </c>
      <c r="U236" s="69" t="s">
        <v>279</v>
      </c>
      <c r="V236" s="21"/>
      <c r="W236" s="21" t="str">
        <f t="shared" si="25"/>
        <v xml:space="preserve">VEPBM-DIR FORTALECIM - </v>
      </c>
      <c r="X236" s="51" t="str">
        <f t="shared" si="26"/>
        <v>2200</v>
      </c>
      <c r="Y236" s="68"/>
      <c r="Z236" s="68"/>
      <c r="AA236" s="138">
        <v>1533333333.3299999</v>
      </c>
      <c r="AB236" s="139"/>
      <c r="AC236" s="139"/>
      <c r="AD236" s="139"/>
      <c r="AE236" s="139"/>
      <c r="AF236" s="139"/>
      <c r="AG236" s="139"/>
      <c r="AH236" s="139"/>
      <c r="AI236" s="140">
        <v>1900000000</v>
      </c>
      <c r="AJ236" s="140">
        <v>1900000000</v>
      </c>
      <c r="AK236" s="139"/>
      <c r="AL236" s="139"/>
      <c r="AM236" s="140">
        <v>1900000000</v>
      </c>
      <c r="AN236" s="139"/>
      <c r="AO236" s="139"/>
      <c r="AP236" s="139"/>
      <c r="AQ236" s="139"/>
      <c r="AR236" s="139"/>
      <c r="AS236" s="140">
        <v>1900000000</v>
      </c>
      <c r="AT236" s="68"/>
      <c r="AU236" s="68"/>
      <c r="AV236" s="68"/>
      <c r="AW236" s="68"/>
      <c r="AX236" s="68"/>
      <c r="AY236" s="68"/>
      <c r="AZ236" s="68"/>
      <c r="BA236" s="68"/>
      <c r="BB236" s="68"/>
      <c r="BC236" s="68"/>
      <c r="BD236" s="68"/>
      <c r="BE236" s="68"/>
      <c r="BF236" s="70"/>
      <c r="BG236" s="68"/>
      <c r="BH236" s="52" t="s">
        <v>92</v>
      </c>
      <c r="BI236" s="90" t="s">
        <v>435</v>
      </c>
      <c r="BJ236" s="69" t="s">
        <v>432</v>
      </c>
      <c r="BK236" s="49" t="s">
        <v>248</v>
      </c>
      <c r="BL236" s="124">
        <v>45401</v>
      </c>
      <c r="BM236" s="66">
        <v>7</v>
      </c>
      <c r="BN236" s="49" t="s">
        <v>95</v>
      </c>
      <c r="BO236" s="49" t="s">
        <v>195</v>
      </c>
      <c r="BP236" s="49" t="s">
        <v>159</v>
      </c>
      <c r="BQ236" s="49" t="s">
        <v>154</v>
      </c>
      <c r="BR236" s="212">
        <v>1900000000</v>
      </c>
      <c r="BS236" s="213">
        <v>1900000000</v>
      </c>
      <c r="BV236" s="21" t="str">
        <f t="shared" si="22"/>
        <v>Capacidades_Territoriales_2201037</v>
      </c>
      <c r="BW236" s="21" t="str">
        <f>+VLOOKUP(C236,Listas_desplega!$AI$21:$AJ$46,2,0)</f>
        <v>DF_GT</v>
      </c>
      <c r="BX236" s="47" t="str">
        <f>+VLOOKUP(E236,Listas_desplega!$J$2:$K$11,2,FALSE)</f>
        <v>Eje_E_5</v>
      </c>
      <c r="BY236" s="21" t="str">
        <f>+VLOOKUP(J236,desplegables!$AK$21:$AL$33,2,FALSE)</f>
        <v>C_2201_0700_24</v>
      </c>
      <c r="BZ236" s="21" t="str">
        <f>+VLOOKUP(D236,Listas_desplega!$AS$18:$AU$60,2,0)</f>
        <v xml:space="preserve">VEPBM-DIR FORTALECIM - </v>
      </c>
      <c r="CA236" s="21" t="str">
        <f>+VLOOKUP(W236,Listas_desplega!$AT$18:$AV$60,3,0)</f>
        <v>2200</v>
      </c>
      <c r="CB236" s="21" t="str">
        <f>+VLOOKUP(F236,Listas_desplega!$J$15:$L$60,2,0)</f>
        <v>ATENCION DIFERENCIAL A 37 ETC PRIORIZADAS</v>
      </c>
      <c r="CC236" s="21" t="str">
        <f>+VLOOKUP(F236,Listas_desplega!$J$15:$L$60,2,0)&amp;V236</f>
        <v>ATENCION DIFERENCIAL A 37 ETC PRIORIZADAS</v>
      </c>
      <c r="CD236" s="21" t="str">
        <f>+VLOOKUP(CC236,Listas_desplega!$K$15:$L$60,2,0)</f>
        <v>16</v>
      </c>
      <c r="CE236" s="65" t="str">
        <f>+VLOOKUP(D236,Listas_desplega!$AS$18:$AU$60,2,0)&amp;V236</f>
        <v xml:space="preserve">VEPBM-DIR FORTALECIM - </v>
      </c>
      <c r="CF236" s="21">
        <f>+VLOOKUP(D236,Listas_desplega!$AS$18:$AU$60,3,0)</f>
        <v>22</v>
      </c>
    </row>
    <row r="237" spans="2:84" ht="18.75" customHeight="1" x14ac:dyDescent="0.25">
      <c r="B237" s="49" t="s">
        <v>81</v>
      </c>
      <c r="C237" s="49" t="s">
        <v>427</v>
      </c>
      <c r="D237" s="49" t="s">
        <v>427</v>
      </c>
      <c r="E237" s="49" t="s">
        <v>185</v>
      </c>
      <c r="F237" s="82" t="s">
        <v>428</v>
      </c>
      <c r="G237" s="21" t="s">
        <v>232</v>
      </c>
      <c r="H237" s="78" t="str">
        <f>+VLOOKUP(G237,desplegables!$AH$21:$AK$33,2,0)</f>
        <v>FORTALECIMIENTO DE LAS CAPACIDADES TERRITORIALES PARA LA GESTIÓN EDUCATIVA CON ÉNFASIS EN ZONAS RURALES NACIONAL</v>
      </c>
      <c r="I237" s="79">
        <f>+VLOOKUP(G237,desplegables!$AH$21:$AK$33,3,0)</f>
        <v>202300000000418</v>
      </c>
      <c r="J237" s="51" t="str">
        <f>+VLOOKUP(G237,desplegables!$AH$21:$AK$33,4,0)</f>
        <v>C-2201-0700-24</v>
      </c>
      <c r="K237" s="109" t="s">
        <v>188</v>
      </c>
      <c r="L237" s="110" t="str">
        <f>+VLOOKUP(K237,desplegables!$BO$81:$BP$110,2,FALSE)</f>
        <v>20203F</v>
      </c>
      <c r="M237" s="49" t="s">
        <v>429</v>
      </c>
      <c r="N237" s="51">
        <f>VLOOKUP(M237,desplegables!$BO$20:$BP$51,2,0)</f>
        <v>2201037</v>
      </c>
      <c r="O237" s="49" t="s">
        <v>430</v>
      </c>
      <c r="P237" s="21" t="s">
        <v>90</v>
      </c>
      <c r="Q237" s="51" t="str">
        <f>+VLOOKUP(P237,desplegables!$B$3:$C$5,2,0)</f>
        <v>02</v>
      </c>
      <c r="R237" s="169" t="str">
        <f t="shared" si="21"/>
        <v>C-2201-0700-24-20203F-2201037-02</v>
      </c>
      <c r="S237" s="126" t="str">
        <f t="shared" si="23"/>
        <v>ADQUIS. DE BYS-SERVICIO DE ATENCIÓN INTEGRAL PARA LA PRIMERA INFANCIA -FORTALECIMIENTO DE LAS CAPACIDADES TERRITORIALES PARA LA GESTIÓN EDUCATIVA CON ÉNFASIS EN ZONAS RURALES NACIONAL</v>
      </c>
      <c r="T237" s="244" t="str">
        <f t="shared" si="24"/>
        <v>ADQUIS. DE BYS - SERVICIO DE ATENCIÓN INTEGRAL PARA LA PRIMERA INFANCIA  - 2. SEGURIDAD HUMANA Y JUSTICIA SOCIAL / F. GESTIÓN TERRITORIAL EDUCATIVA Y COMUNITARIA</v>
      </c>
      <c r="U237" s="69" t="s">
        <v>279</v>
      </c>
      <c r="V237" s="21"/>
      <c r="W237" s="21" t="str">
        <f t="shared" si="25"/>
        <v xml:space="preserve">VEPBM-DIR FORTALECIM - </v>
      </c>
      <c r="X237" s="51" t="str">
        <f t="shared" si="26"/>
        <v>2200</v>
      </c>
      <c r="Y237" s="68"/>
      <c r="Z237" s="68"/>
      <c r="AA237" s="138">
        <v>1533333333.3399999</v>
      </c>
      <c r="AB237" s="139"/>
      <c r="AC237" s="139"/>
      <c r="AD237" s="139"/>
      <c r="AE237" s="139"/>
      <c r="AF237" s="139"/>
      <c r="AG237" s="139"/>
      <c r="AH237" s="139"/>
      <c r="AI237" s="140">
        <v>1900000000</v>
      </c>
      <c r="AJ237" s="140">
        <v>1900000000</v>
      </c>
      <c r="AK237" s="139"/>
      <c r="AL237" s="139"/>
      <c r="AM237" s="140">
        <v>1900000000</v>
      </c>
      <c r="AN237" s="139"/>
      <c r="AO237" s="139"/>
      <c r="AP237" s="139"/>
      <c r="AQ237" s="139"/>
      <c r="AR237" s="139"/>
      <c r="AS237" s="140">
        <v>1900000000</v>
      </c>
      <c r="AT237" s="68"/>
      <c r="AU237" s="68"/>
      <c r="AV237" s="68"/>
      <c r="AW237" s="68"/>
      <c r="AX237" s="68"/>
      <c r="AY237" s="68"/>
      <c r="AZ237" s="68"/>
      <c r="BA237" s="68"/>
      <c r="BB237" s="68"/>
      <c r="BC237" s="68"/>
      <c r="BD237" s="68"/>
      <c r="BE237" s="68"/>
      <c r="BF237" s="70"/>
      <c r="BG237" s="68"/>
      <c r="BH237" s="52" t="s">
        <v>92</v>
      </c>
      <c r="BI237" s="90" t="s">
        <v>436</v>
      </c>
      <c r="BJ237" s="69" t="s">
        <v>432</v>
      </c>
      <c r="BK237" s="49" t="s">
        <v>248</v>
      </c>
      <c r="BL237" s="124">
        <v>45401</v>
      </c>
      <c r="BM237" s="66">
        <v>7</v>
      </c>
      <c r="BN237" s="49" t="s">
        <v>95</v>
      </c>
      <c r="BO237" s="49" t="s">
        <v>195</v>
      </c>
      <c r="BP237" s="49" t="s">
        <v>159</v>
      </c>
      <c r="BQ237" s="49" t="s">
        <v>154</v>
      </c>
      <c r="BR237" s="212">
        <v>1900000000</v>
      </c>
      <c r="BS237" s="213">
        <v>1900000000</v>
      </c>
      <c r="BV237" s="21" t="str">
        <f t="shared" si="22"/>
        <v>Capacidades_Territoriales_2201037</v>
      </c>
      <c r="BW237" s="21" t="str">
        <f>+VLOOKUP(C237,Listas_desplega!$AI$21:$AJ$46,2,0)</f>
        <v>DF_GT</v>
      </c>
      <c r="BX237" s="47" t="str">
        <f>+VLOOKUP(E237,Listas_desplega!$J$2:$K$11,2,FALSE)</f>
        <v>Eje_E_5</v>
      </c>
      <c r="BY237" s="21" t="str">
        <f>+VLOOKUP(J237,desplegables!$AK$21:$AL$33,2,FALSE)</f>
        <v>C_2201_0700_24</v>
      </c>
      <c r="BZ237" s="21" t="str">
        <f>+VLOOKUP(D237,Listas_desplega!$AS$18:$AU$60,2,0)</f>
        <v xml:space="preserve">VEPBM-DIR FORTALECIM - </v>
      </c>
      <c r="CA237" s="21" t="str">
        <f>+VLOOKUP(W237,Listas_desplega!$AT$18:$AV$60,3,0)</f>
        <v>2200</v>
      </c>
      <c r="CB237" s="21" t="str">
        <f>+VLOOKUP(F237,Listas_desplega!$J$15:$L$60,2,0)</f>
        <v>ATENCION DIFERENCIAL A 37 ETC PRIORIZADAS</v>
      </c>
      <c r="CC237" s="21" t="str">
        <f>+VLOOKUP(F237,Listas_desplega!$J$15:$L$60,2,0)&amp;V237</f>
        <v>ATENCION DIFERENCIAL A 37 ETC PRIORIZADAS</v>
      </c>
      <c r="CD237" s="21" t="str">
        <f>+VLOOKUP(CC237,Listas_desplega!$K$15:$L$60,2,0)</f>
        <v>16</v>
      </c>
      <c r="CE237" s="65" t="str">
        <f>+VLOOKUP(D237,Listas_desplega!$AS$18:$AU$60,2,0)&amp;V237</f>
        <v xml:space="preserve">VEPBM-DIR FORTALECIM - </v>
      </c>
      <c r="CF237" s="21">
        <f>+VLOOKUP(D237,Listas_desplega!$AS$18:$AU$60,3,0)</f>
        <v>22</v>
      </c>
    </row>
    <row r="238" spans="2:84" ht="18.75" customHeight="1" x14ac:dyDescent="0.25">
      <c r="B238" s="49" t="s">
        <v>81</v>
      </c>
      <c r="C238" s="49" t="s">
        <v>427</v>
      </c>
      <c r="D238" s="49" t="s">
        <v>427</v>
      </c>
      <c r="E238" s="49" t="s">
        <v>185</v>
      </c>
      <c r="F238" s="82" t="s">
        <v>428</v>
      </c>
      <c r="G238" s="21" t="s">
        <v>232</v>
      </c>
      <c r="H238" s="78" t="str">
        <f>+VLOOKUP(G238,desplegables!$AH$21:$AK$33,2,0)</f>
        <v>FORTALECIMIENTO DE LAS CAPACIDADES TERRITORIALES PARA LA GESTIÓN EDUCATIVA CON ÉNFASIS EN ZONAS RURALES NACIONAL</v>
      </c>
      <c r="I238" s="79">
        <f>+VLOOKUP(G238,desplegables!$AH$21:$AK$33,3,0)</f>
        <v>202300000000418</v>
      </c>
      <c r="J238" s="51" t="str">
        <f>+VLOOKUP(G238,desplegables!$AH$21:$AK$33,4,0)</f>
        <v>C-2201-0700-24</v>
      </c>
      <c r="K238" s="109" t="s">
        <v>188</v>
      </c>
      <c r="L238" s="110" t="str">
        <f>+VLOOKUP(K238,desplegables!$BO$81:$BP$110,2,FALSE)</f>
        <v>20203F</v>
      </c>
      <c r="M238" s="49" t="s">
        <v>437</v>
      </c>
      <c r="N238" s="51" t="e">
        <f>VLOOKUP(M238,desplegables!$BO$20:$BP$51,2,0)</f>
        <v>#N/A</v>
      </c>
      <c r="O238" s="49" t="s">
        <v>438</v>
      </c>
      <c r="P238" s="21" t="s">
        <v>90</v>
      </c>
      <c r="Q238" s="51" t="str">
        <f>+VLOOKUP(P238,desplegables!$B$3:$C$5,2,0)</f>
        <v>02</v>
      </c>
      <c r="R238" s="169" t="e">
        <f t="shared" si="21"/>
        <v>#N/A</v>
      </c>
      <c r="S238"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38" s="244" t="str">
        <f t="shared" si="24"/>
        <v>ADQUIS. DE BYS - SERVICIO DE ASISTENCIA TÉCNICA EN EDUCACIÓN INICIAL,PREESCOLAR, BÁSICA Y MEDIA EN PROCESOS DE GESTIÓN DEL CONOCIMIENTO - 2. SEGURIDAD HUMANA Y JUSTICIA SOCIAL / F. GESTIÓN TERRITORIAL EDUCATIVA Y COMUNITARIA</v>
      </c>
      <c r="U238" s="69" t="s">
        <v>279</v>
      </c>
      <c r="V238" s="21"/>
      <c r="W238" s="21" t="str">
        <f t="shared" si="25"/>
        <v xml:space="preserve">VEPBM-DIR FORTALECIM - </v>
      </c>
      <c r="X238" s="51" t="str">
        <f t="shared" si="26"/>
        <v>2200</v>
      </c>
      <c r="Y238" s="68"/>
      <c r="Z238" s="68"/>
      <c r="AA238" s="138">
        <v>2100000000</v>
      </c>
      <c r="AB238" s="139"/>
      <c r="AC238" s="139"/>
      <c r="AD238" s="139"/>
      <c r="AE238" s="139"/>
      <c r="AF238" s="139"/>
      <c r="AG238" s="139"/>
      <c r="AH238" s="139"/>
      <c r="AI238" s="140">
        <v>116023320</v>
      </c>
      <c r="AJ238" s="140">
        <v>116023320</v>
      </c>
      <c r="AK238" s="139"/>
      <c r="AL238" s="139"/>
      <c r="AM238" s="139"/>
      <c r="AN238" s="139"/>
      <c r="AO238" s="139"/>
      <c r="AP238" s="139"/>
      <c r="AQ238" s="139"/>
      <c r="AR238" s="139"/>
      <c r="AS238" s="140">
        <v>116023320</v>
      </c>
      <c r="AT238" s="68"/>
      <c r="AU238" s="68"/>
      <c r="AV238" s="68"/>
      <c r="AW238" s="68"/>
      <c r="AX238" s="68"/>
      <c r="AY238" s="68"/>
      <c r="AZ238" s="68"/>
      <c r="BA238" s="68"/>
      <c r="BB238" s="68"/>
      <c r="BC238" s="68"/>
      <c r="BD238" s="68"/>
      <c r="BE238" s="68"/>
      <c r="BF238" s="70"/>
      <c r="BG238" s="68"/>
      <c r="BH238" s="52" t="s">
        <v>92</v>
      </c>
      <c r="BI238" s="90" t="s">
        <v>439</v>
      </c>
      <c r="BJ238" s="69" t="s">
        <v>440</v>
      </c>
      <c r="BK238" s="49" t="s">
        <v>248</v>
      </c>
      <c r="BL238" s="124">
        <v>45383</v>
      </c>
      <c r="BM238" s="66" t="s">
        <v>441</v>
      </c>
      <c r="BN238" s="49" t="s">
        <v>95</v>
      </c>
      <c r="BO238" s="49" t="s">
        <v>434</v>
      </c>
      <c r="BP238" s="49" t="s">
        <v>159</v>
      </c>
      <c r="BQ238" s="49" t="s">
        <v>154</v>
      </c>
      <c r="BR238" s="212">
        <v>2100000000</v>
      </c>
      <c r="BS238" s="213">
        <v>2100000000</v>
      </c>
      <c r="BV238" s="21" t="e">
        <f t="shared" si="22"/>
        <v>#N/A</v>
      </c>
      <c r="BW238" s="21" t="str">
        <f>+VLOOKUP(C238,Listas_desplega!$AI$21:$AJ$46,2,0)</f>
        <v>DF_GT</v>
      </c>
      <c r="BX238" s="47" t="str">
        <f>+VLOOKUP(E238,Listas_desplega!$J$2:$K$11,2,FALSE)</f>
        <v>Eje_E_5</v>
      </c>
      <c r="BY238" s="21" t="str">
        <f>+VLOOKUP(J238,desplegables!$AK$21:$AL$33,2,FALSE)</f>
        <v>C_2201_0700_24</v>
      </c>
      <c r="BZ238" s="21" t="str">
        <f>+VLOOKUP(D238,Listas_desplega!$AS$18:$AU$60,2,0)</f>
        <v xml:space="preserve">VEPBM-DIR FORTALECIM - </v>
      </c>
      <c r="CA238" s="21" t="str">
        <f>+VLOOKUP(W238,Listas_desplega!$AT$18:$AV$60,3,0)</f>
        <v>2200</v>
      </c>
      <c r="CB238" s="21" t="str">
        <f>+VLOOKUP(F238,Listas_desplega!$J$15:$L$60,2,0)</f>
        <v>ATENCION DIFERENCIAL A 37 ETC PRIORIZADAS</v>
      </c>
      <c r="CC238" s="21" t="str">
        <f>+VLOOKUP(F238,Listas_desplega!$J$15:$L$60,2,0)&amp;V238</f>
        <v>ATENCION DIFERENCIAL A 37 ETC PRIORIZADAS</v>
      </c>
      <c r="CD238" s="21" t="str">
        <f>+VLOOKUP(CC238,Listas_desplega!$K$15:$L$60,2,0)</f>
        <v>16</v>
      </c>
      <c r="CE238" s="65" t="str">
        <f>+VLOOKUP(D238,Listas_desplega!$AS$18:$AU$60,2,0)&amp;V238</f>
        <v xml:space="preserve">VEPBM-DIR FORTALECIM - </v>
      </c>
      <c r="CF238" s="21">
        <f>+VLOOKUP(D238,Listas_desplega!$AS$18:$AU$60,3,0)</f>
        <v>22</v>
      </c>
    </row>
    <row r="239" spans="2:84" ht="18.75" customHeight="1" x14ac:dyDescent="0.25">
      <c r="B239" s="49" t="s">
        <v>81</v>
      </c>
      <c r="C239" s="49" t="s">
        <v>427</v>
      </c>
      <c r="D239" s="49" t="s">
        <v>427</v>
      </c>
      <c r="E239" s="49" t="s">
        <v>185</v>
      </c>
      <c r="F239" s="82" t="s">
        <v>428</v>
      </c>
      <c r="G239" s="21" t="s">
        <v>232</v>
      </c>
      <c r="H239" s="78" t="str">
        <f>+VLOOKUP(G239,desplegables!$AH$21:$AK$33,2,0)</f>
        <v>FORTALECIMIENTO DE LAS CAPACIDADES TERRITORIALES PARA LA GESTIÓN EDUCATIVA CON ÉNFASIS EN ZONAS RURALES NACIONAL</v>
      </c>
      <c r="I239" s="79">
        <f>+VLOOKUP(G239,desplegables!$AH$21:$AK$33,3,0)</f>
        <v>202300000000418</v>
      </c>
      <c r="J239" s="51" t="str">
        <f>+VLOOKUP(G239,desplegables!$AH$21:$AK$33,4,0)</f>
        <v>C-2201-0700-24</v>
      </c>
      <c r="K239" s="109" t="s">
        <v>188</v>
      </c>
      <c r="L239" s="110" t="str">
        <f>+VLOOKUP(K239,desplegables!$BO$81:$BP$110,2,FALSE)</f>
        <v>20203F</v>
      </c>
      <c r="M239" s="49" t="s">
        <v>437</v>
      </c>
      <c r="N239" s="51" t="e">
        <f>VLOOKUP(M239,desplegables!$BO$20:$BP$51,2,0)</f>
        <v>#N/A</v>
      </c>
      <c r="O239" s="49" t="s">
        <v>438</v>
      </c>
      <c r="P239" s="21" t="s">
        <v>90</v>
      </c>
      <c r="Q239" s="51" t="str">
        <f>+VLOOKUP(P239,desplegables!$B$3:$C$5,2,0)</f>
        <v>02</v>
      </c>
      <c r="R239" s="169" t="e">
        <f t="shared" si="21"/>
        <v>#N/A</v>
      </c>
      <c r="S239"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39" s="244" t="str">
        <f t="shared" si="24"/>
        <v>ADQUIS. DE BYS - SERVICIO DE ASISTENCIA TÉCNICA EN EDUCACIÓN INICIAL,PREESCOLAR, BÁSICA Y MEDIA EN PROCESOS DE GESTIÓN DEL CONOCIMIENTO - 2. SEGURIDAD HUMANA Y JUSTICIA SOCIAL / F. GESTIÓN TERRITORIAL EDUCATIVA Y COMUNITARIA</v>
      </c>
      <c r="U239" s="69" t="s">
        <v>279</v>
      </c>
      <c r="V239" s="21"/>
      <c r="W239" s="21" t="str">
        <f t="shared" si="25"/>
        <v xml:space="preserve">VEPBM-DIR FORTALECIM - </v>
      </c>
      <c r="X239" s="51" t="str">
        <f t="shared" si="26"/>
        <v>2200</v>
      </c>
      <c r="Y239" s="68"/>
      <c r="Z239" s="68"/>
      <c r="AA239" s="138">
        <v>312500000</v>
      </c>
      <c r="AB239" s="139"/>
      <c r="AC239" s="139"/>
      <c r="AD239" s="139"/>
      <c r="AE239" s="139"/>
      <c r="AF239" s="139"/>
      <c r="AG239" s="139"/>
      <c r="AH239" s="139"/>
      <c r="AI239" s="140">
        <v>154697760</v>
      </c>
      <c r="AJ239" s="140">
        <v>154697760</v>
      </c>
      <c r="AK239" s="139"/>
      <c r="AL239" s="139"/>
      <c r="AM239" s="139"/>
      <c r="AN239" s="139"/>
      <c r="AO239" s="139"/>
      <c r="AP239" s="139"/>
      <c r="AQ239" s="139"/>
      <c r="AR239" s="139"/>
      <c r="AS239" s="140">
        <v>154697760</v>
      </c>
      <c r="AT239" s="68"/>
      <c r="AU239" s="68"/>
      <c r="AV239" s="68"/>
      <c r="AW239" s="68"/>
      <c r="AX239" s="68"/>
      <c r="AY239" s="68"/>
      <c r="AZ239" s="68"/>
      <c r="BA239" s="68"/>
      <c r="BB239" s="68"/>
      <c r="BC239" s="68"/>
      <c r="BD239" s="68"/>
      <c r="BE239" s="68"/>
      <c r="BF239" s="70"/>
      <c r="BG239" s="68"/>
      <c r="BH239" s="52" t="s">
        <v>92</v>
      </c>
      <c r="BI239" s="90" t="s">
        <v>442</v>
      </c>
      <c r="BJ239" s="69" t="s">
        <v>440</v>
      </c>
      <c r="BK239" s="49" t="s">
        <v>94</v>
      </c>
      <c r="BL239" s="124">
        <v>45473</v>
      </c>
      <c r="BM239" s="66">
        <v>5</v>
      </c>
      <c r="BN239" s="49" t="s">
        <v>95</v>
      </c>
      <c r="BO239" s="49" t="s">
        <v>434</v>
      </c>
      <c r="BP239" s="49" t="s">
        <v>159</v>
      </c>
      <c r="BQ239" s="49" t="s">
        <v>154</v>
      </c>
      <c r="BR239" s="212">
        <v>312500000</v>
      </c>
      <c r="BS239" s="213">
        <v>312500000</v>
      </c>
      <c r="BV239" s="21" t="e">
        <f t="shared" si="22"/>
        <v>#N/A</v>
      </c>
      <c r="BW239" s="21" t="str">
        <f>+VLOOKUP(C239,Listas_desplega!$AI$21:$AJ$46,2,0)</f>
        <v>DF_GT</v>
      </c>
      <c r="BX239" s="47" t="str">
        <f>+VLOOKUP(E239,Listas_desplega!$J$2:$K$11,2,FALSE)</f>
        <v>Eje_E_5</v>
      </c>
      <c r="BY239" s="21" t="str">
        <f>+VLOOKUP(J239,desplegables!$AK$21:$AL$33,2,FALSE)</f>
        <v>C_2201_0700_24</v>
      </c>
      <c r="BZ239" s="21" t="str">
        <f>+VLOOKUP(D239,Listas_desplega!$AS$18:$AU$60,2,0)</f>
        <v xml:space="preserve">VEPBM-DIR FORTALECIM - </v>
      </c>
      <c r="CA239" s="21" t="str">
        <f>+VLOOKUP(W239,Listas_desplega!$AT$18:$AV$60,3,0)</f>
        <v>2200</v>
      </c>
      <c r="CB239" s="21" t="str">
        <f>+VLOOKUP(F239,Listas_desplega!$J$15:$L$60,2,0)</f>
        <v>ATENCION DIFERENCIAL A 37 ETC PRIORIZADAS</v>
      </c>
      <c r="CC239" s="21" t="str">
        <f>+VLOOKUP(F239,Listas_desplega!$J$15:$L$60,2,0)&amp;V239</f>
        <v>ATENCION DIFERENCIAL A 37 ETC PRIORIZADAS</v>
      </c>
      <c r="CD239" s="21" t="str">
        <f>+VLOOKUP(CC239,Listas_desplega!$K$15:$L$60,2,0)</f>
        <v>16</v>
      </c>
      <c r="CE239" s="65" t="str">
        <f>+VLOOKUP(D239,Listas_desplega!$AS$18:$AU$60,2,0)&amp;V239</f>
        <v xml:space="preserve">VEPBM-DIR FORTALECIM - </v>
      </c>
      <c r="CF239" s="21">
        <f>+VLOOKUP(D239,Listas_desplega!$AS$18:$AU$60,3,0)</f>
        <v>22</v>
      </c>
    </row>
    <row r="240" spans="2:84" ht="18.75" customHeight="1" x14ac:dyDescent="0.25">
      <c r="B240" s="49" t="s">
        <v>81</v>
      </c>
      <c r="C240" s="49" t="s">
        <v>427</v>
      </c>
      <c r="D240" s="49" t="s">
        <v>427</v>
      </c>
      <c r="E240" s="49" t="s">
        <v>185</v>
      </c>
      <c r="F240" s="82" t="s">
        <v>428</v>
      </c>
      <c r="G240" s="21" t="s">
        <v>232</v>
      </c>
      <c r="H240" s="78" t="str">
        <f>+VLOOKUP(G240,desplegables!$AH$21:$AK$33,2,0)</f>
        <v>FORTALECIMIENTO DE LAS CAPACIDADES TERRITORIALES PARA LA GESTIÓN EDUCATIVA CON ÉNFASIS EN ZONAS RURALES NACIONAL</v>
      </c>
      <c r="I240" s="79">
        <f>+VLOOKUP(G240,desplegables!$AH$21:$AK$33,3,0)</f>
        <v>202300000000418</v>
      </c>
      <c r="J240" s="51" t="str">
        <f>+VLOOKUP(G240,desplegables!$AH$21:$AK$33,4,0)</f>
        <v>C-2201-0700-24</v>
      </c>
      <c r="K240" s="109" t="s">
        <v>188</v>
      </c>
      <c r="L240" s="110" t="str">
        <f>+VLOOKUP(K240,desplegables!$BO$81:$BP$110,2,FALSE)</f>
        <v>20203F</v>
      </c>
      <c r="M240" s="49" t="s">
        <v>437</v>
      </c>
      <c r="N240" s="51" t="e">
        <f>VLOOKUP(M240,desplegables!$BO$20:$BP$51,2,0)</f>
        <v>#N/A</v>
      </c>
      <c r="O240" s="49" t="s">
        <v>438</v>
      </c>
      <c r="P240" s="21" t="s">
        <v>90</v>
      </c>
      <c r="Q240" s="51" t="str">
        <f>+VLOOKUP(P240,desplegables!$B$3:$C$5,2,0)</f>
        <v>02</v>
      </c>
      <c r="R240" s="169" t="e">
        <f t="shared" si="21"/>
        <v>#N/A</v>
      </c>
      <c r="S240"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40" s="244" t="str">
        <f t="shared" si="24"/>
        <v>ADQUIS. DE BYS - SERVICIO DE ASISTENCIA TÉCNICA EN EDUCACIÓN INICIAL,PREESCOLAR, BÁSICA Y MEDIA EN PROCESOS DE GESTIÓN DEL CONOCIMIENTO - 2. SEGURIDAD HUMANA Y JUSTICIA SOCIAL / F. GESTIÓN TERRITORIAL EDUCATIVA Y COMUNITARIA</v>
      </c>
      <c r="U240" s="69" t="s">
        <v>279</v>
      </c>
      <c r="V240" s="21"/>
      <c r="W240" s="21" t="str">
        <f t="shared" si="25"/>
        <v xml:space="preserve">VEPBM-DIR FORTALECIM - </v>
      </c>
      <c r="X240" s="51" t="str">
        <f t="shared" si="26"/>
        <v>2200</v>
      </c>
      <c r="Y240" s="68"/>
      <c r="Z240" s="68"/>
      <c r="AA240" s="138">
        <v>312500000</v>
      </c>
      <c r="AB240" s="139"/>
      <c r="AC240" s="139"/>
      <c r="AD240" s="139"/>
      <c r="AE240" s="139"/>
      <c r="AF240" s="139"/>
      <c r="AG240" s="139"/>
      <c r="AH240" s="139"/>
      <c r="AI240" s="140">
        <v>116023320</v>
      </c>
      <c r="AJ240" s="140">
        <v>116023320</v>
      </c>
      <c r="AK240" s="139"/>
      <c r="AL240" s="139"/>
      <c r="AM240" s="139"/>
      <c r="AN240" s="139"/>
      <c r="AO240" s="139"/>
      <c r="AP240" s="139"/>
      <c r="AQ240" s="139"/>
      <c r="AR240" s="139"/>
      <c r="AS240" s="140">
        <v>116023320</v>
      </c>
      <c r="AT240" s="68"/>
      <c r="AU240" s="68"/>
      <c r="AV240" s="68"/>
      <c r="AW240" s="68"/>
      <c r="AX240" s="68"/>
      <c r="AY240" s="68"/>
      <c r="AZ240" s="68"/>
      <c r="BA240" s="68"/>
      <c r="BB240" s="68"/>
      <c r="BC240" s="68"/>
      <c r="BD240" s="68"/>
      <c r="BE240" s="68"/>
      <c r="BF240" s="70"/>
      <c r="BG240" s="68"/>
      <c r="BH240" s="52" t="s">
        <v>92</v>
      </c>
      <c r="BI240" s="90" t="s">
        <v>442</v>
      </c>
      <c r="BJ240" s="69" t="s">
        <v>440</v>
      </c>
      <c r="BK240" s="49" t="s">
        <v>94</v>
      </c>
      <c r="BL240" s="124">
        <v>45473</v>
      </c>
      <c r="BM240" s="66">
        <v>5</v>
      </c>
      <c r="BN240" s="49" t="s">
        <v>95</v>
      </c>
      <c r="BO240" s="49" t="s">
        <v>434</v>
      </c>
      <c r="BP240" s="49" t="s">
        <v>159</v>
      </c>
      <c r="BQ240" s="49" t="s">
        <v>154</v>
      </c>
      <c r="BR240" s="212">
        <v>312500000</v>
      </c>
      <c r="BS240" s="213">
        <v>312500000</v>
      </c>
      <c r="BV240" s="21" t="e">
        <f t="shared" si="22"/>
        <v>#N/A</v>
      </c>
      <c r="BW240" s="21" t="str">
        <f>+VLOOKUP(C240,Listas_desplega!$AI$21:$AJ$46,2,0)</f>
        <v>DF_GT</v>
      </c>
      <c r="BX240" s="47" t="str">
        <f>+VLOOKUP(E240,Listas_desplega!$J$2:$K$11,2,FALSE)</f>
        <v>Eje_E_5</v>
      </c>
      <c r="BY240" s="21" t="str">
        <f>+VLOOKUP(J240,desplegables!$AK$21:$AL$33,2,FALSE)</f>
        <v>C_2201_0700_24</v>
      </c>
      <c r="BZ240" s="21" t="str">
        <f>+VLOOKUP(D240,Listas_desplega!$AS$18:$AU$60,2,0)</f>
        <v xml:space="preserve">VEPBM-DIR FORTALECIM - </v>
      </c>
      <c r="CA240" s="21" t="str">
        <f>+VLOOKUP(W240,Listas_desplega!$AT$18:$AV$60,3,0)</f>
        <v>2200</v>
      </c>
      <c r="CB240" s="21" t="str">
        <f>+VLOOKUP(F240,Listas_desplega!$J$15:$L$60,2,0)</f>
        <v>ATENCION DIFERENCIAL A 37 ETC PRIORIZADAS</v>
      </c>
      <c r="CC240" s="21" t="str">
        <f>+VLOOKUP(F240,Listas_desplega!$J$15:$L$60,2,0)&amp;V240</f>
        <v>ATENCION DIFERENCIAL A 37 ETC PRIORIZADAS</v>
      </c>
      <c r="CD240" s="21" t="str">
        <f>+VLOOKUP(CC240,Listas_desplega!$K$15:$L$60,2,0)</f>
        <v>16</v>
      </c>
      <c r="CE240" s="65" t="str">
        <f>+VLOOKUP(D240,Listas_desplega!$AS$18:$AU$60,2,0)&amp;V240</f>
        <v xml:space="preserve">VEPBM-DIR FORTALECIM - </v>
      </c>
      <c r="CF240" s="21">
        <f>+VLOOKUP(D240,Listas_desplega!$AS$18:$AU$60,3,0)</f>
        <v>22</v>
      </c>
    </row>
    <row r="241" spans="2:84" ht="18.75" customHeight="1" x14ac:dyDescent="0.25">
      <c r="B241" s="49" t="s">
        <v>81</v>
      </c>
      <c r="C241" s="49" t="s">
        <v>427</v>
      </c>
      <c r="D241" s="49" t="s">
        <v>427</v>
      </c>
      <c r="E241" s="49" t="s">
        <v>185</v>
      </c>
      <c r="F241" s="82" t="s">
        <v>428</v>
      </c>
      <c r="G241" s="21" t="s">
        <v>232</v>
      </c>
      <c r="H241" s="78" t="str">
        <f>+VLOOKUP(G241,desplegables!$AH$21:$AK$33,2,0)</f>
        <v>FORTALECIMIENTO DE LAS CAPACIDADES TERRITORIALES PARA LA GESTIÓN EDUCATIVA CON ÉNFASIS EN ZONAS RURALES NACIONAL</v>
      </c>
      <c r="I241" s="79">
        <f>+VLOOKUP(G241,desplegables!$AH$21:$AK$33,3,0)</f>
        <v>202300000000418</v>
      </c>
      <c r="J241" s="51" t="str">
        <f>+VLOOKUP(G241,desplegables!$AH$21:$AK$33,4,0)</f>
        <v>C-2201-0700-24</v>
      </c>
      <c r="K241" s="109" t="s">
        <v>188</v>
      </c>
      <c r="L241" s="110" t="str">
        <f>+VLOOKUP(K241,desplegables!$BO$81:$BP$110,2,FALSE)</f>
        <v>20203F</v>
      </c>
      <c r="M241" s="49" t="s">
        <v>437</v>
      </c>
      <c r="N241" s="51" t="e">
        <f>VLOOKUP(M241,desplegables!$BO$20:$BP$51,2,0)</f>
        <v>#N/A</v>
      </c>
      <c r="O241" s="49" t="s">
        <v>438</v>
      </c>
      <c r="P241" s="21" t="s">
        <v>90</v>
      </c>
      <c r="Q241" s="51" t="str">
        <f>+VLOOKUP(P241,desplegables!$B$3:$C$5,2,0)</f>
        <v>02</v>
      </c>
      <c r="R241" s="169" t="e">
        <f t="shared" si="21"/>
        <v>#N/A</v>
      </c>
      <c r="S241"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41" s="244" t="str">
        <f t="shared" si="24"/>
        <v>ADQUIS. DE BYS - SERVICIO DE ASISTENCIA TÉCNICA EN EDUCACIÓN INICIAL,PREESCOLAR, BÁSICA Y MEDIA EN PROCESOS DE GESTIÓN DEL CONOCIMIENTO - 2. SEGURIDAD HUMANA Y JUSTICIA SOCIAL / F. GESTIÓN TERRITORIAL EDUCATIVA Y COMUNITARIA</v>
      </c>
      <c r="U241" s="69" t="s">
        <v>279</v>
      </c>
      <c r="V241" s="21"/>
      <c r="W241" s="21" t="str">
        <f t="shared" si="25"/>
        <v xml:space="preserve">VEPBM-DIR FORTALECIM - </v>
      </c>
      <c r="X241" s="51" t="str">
        <f t="shared" si="26"/>
        <v>2200</v>
      </c>
      <c r="Y241" s="68"/>
      <c r="Z241" s="68"/>
      <c r="AA241" s="138">
        <v>312500000</v>
      </c>
      <c r="AB241" s="139"/>
      <c r="AC241" s="139"/>
      <c r="AD241" s="139"/>
      <c r="AE241" s="139"/>
      <c r="AF241" s="139"/>
      <c r="AG241" s="139"/>
      <c r="AH241" s="139"/>
      <c r="AI241" s="140">
        <v>219926584.68000001</v>
      </c>
      <c r="AJ241" s="140">
        <v>219926584.68000001</v>
      </c>
      <c r="AK241" s="139"/>
      <c r="AL241" s="139"/>
      <c r="AM241" s="139"/>
      <c r="AN241" s="139"/>
      <c r="AO241" s="139"/>
      <c r="AP241" s="139"/>
      <c r="AQ241" s="139"/>
      <c r="AR241" s="139"/>
      <c r="AS241" s="140">
        <v>219926584.68000001</v>
      </c>
      <c r="AT241" s="68"/>
      <c r="AU241" s="68"/>
      <c r="AV241" s="68"/>
      <c r="AW241" s="68"/>
      <c r="AX241" s="68"/>
      <c r="AY241" s="68"/>
      <c r="AZ241" s="68"/>
      <c r="BA241" s="68"/>
      <c r="BB241" s="68"/>
      <c r="BC241" s="68"/>
      <c r="BD241" s="68"/>
      <c r="BE241" s="68"/>
      <c r="BF241" s="70"/>
      <c r="BG241" s="68"/>
      <c r="BH241" s="52" t="s">
        <v>92</v>
      </c>
      <c r="BI241" s="90" t="s">
        <v>442</v>
      </c>
      <c r="BJ241" s="69" t="s">
        <v>440</v>
      </c>
      <c r="BK241" s="49" t="s">
        <v>94</v>
      </c>
      <c r="BL241" s="124">
        <v>45473</v>
      </c>
      <c r="BM241" s="66">
        <v>5</v>
      </c>
      <c r="BN241" s="49" t="s">
        <v>95</v>
      </c>
      <c r="BO241" s="49" t="s">
        <v>434</v>
      </c>
      <c r="BP241" s="49" t="s">
        <v>159</v>
      </c>
      <c r="BQ241" s="49" t="s">
        <v>154</v>
      </c>
      <c r="BR241" s="212">
        <v>312500000</v>
      </c>
      <c r="BS241" s="213">
        <v>312500000</v>
      </c>
      <c r="BV241" s="21" t="e">
        <f t="shared" si="22"/>
        <v>#N/A</v>
      </c>
      <c r="BW241" s="21" t="str">
        <f>+VLOOKUP(C241,Listas_desplega!$AI$21:$AJ$46,2,0)</f>
        <v>DF_GT</v>
      </c>
      <c r="BX241" s="47" t="str">
        <f>+VLOOKUP(E241,Listas_desplega!$J$2:$K$11,2,FALSE)</f>
        <v>Eje_E_5</v>
      </c>
      <c r="BY241" s="21" t="str">
        <f>+VLOOKUP(J241,desplegables!$AK$21:$AL$33,2,FALSE)</f>
        <v>C_2201_0700_24</v>
      </c>
      <c r="BZ241" s="21" t="str">
        <f>+VLOOKUP(D241,Listas_desplega!$AS$18:$AU$60,2,0)</f>
        <v xml:space="preserve">VEPBM-DIR FORTALECIM - </v>
      </c>
      <c r="CA241" s="21" t="str">
        <f>+VLOOKUP(W241,Listas_desplega!$AT$18:$AV$60,3,0)</f>
        <v>2200</v>
      </c>
      <c r="CB241" s="21" t="str">
        <f>+VLOOKUP(F241,Listas_desplega!$J$15:$L$60,2,0)</f>
        <v>ATENCION DIFERENCIAL A 37 ETC PRIORIZADAS</v>
      </c>
      <c r="CC241" s="21" t="str">
        <f>+VLOOKUP(F241,Listas_desplega!$J$15:$L$60,2,0)&amp;V241</f>
        <v>ATENCION DIFERENCIAL A 37 ETC PRIORIZADAS</v>
      </c>
      <c r="CD241" s="21" t="str">
        <f>+VLOOKUP(CC241,Listas_desplega!$K$15:$L$60,2,0)</f>
        <v>16</v>
      </c>
      <c r="CE241" s="65" t="str">
        <f>+VLOOKUP(D241,Listas_desplega!$AS$18:$AU$60,2,0)&amp;V241</f>
        <v xml:space="preserve">VEPBM-DIR FORTALECIM - </v>
      </c>
      <c r="CF241" s="21">
        <f>+VLOOKUP(D241,Listas_desplega!$AS$18:$AU$60,3,0)</f>
        <v>22</v>
      </c>
    </row>
    <row r="242" spans="2:84" ht="18.75" customHeight="1" x14ac:dyDescent="0.25">
      <c r="B242" s="49" t="s">
        <v>81</v>
      </c>
      <c r="C242" s="49" t="s">
        <v>427</v>
      </c>
      <c r="D242" s="49" t="s">
        <v>427</v>
      </c>
      <c r="E242" s="49" t="s">
        <v>185</v>
      </c>
      <c r="F242" s="82" t="s">
        <v>428</v>
      </c>
      <c r="G242" s="21" t="s">
        <v>232</v>
      </c>
      <c r="H242" s="78" t="str">
        <f>+VLOOKUP(G242,desplegables!$AH$21:$AK$33,2,0)</f>
        <v>FORTALECIMIENTO DE LAS CAPACIDADES TERRITORIALES PARA LA GESTIÓN EDUCATIVA CON ÉNFASIS EN ZONAS RURALES NACIONAL</v>
      </c>
      <c r="I242" s="79">
        <f>+VLOOKUP(G242,desplegables!$AH$21:$AK$33,3,0)</f>
        <v>202300000000418</v>
      </c>
      <c r="J242" s="51" t="str">
        <f>+VLOOKUP(G242,desplegables!$AH$21:$AK$33,4,0)</f>
        <v>C-2201-0700-24</v>
      </c>
      <c r="K242" s="109" t="s">
        <v>188</v>
      </c>
      <c r="L242" s="110" t="str">
        <f>+VLOOKUP(K242,desplegables!$BO$81:$BP$110,2,FALSE)</f>
        <v>20203F</v>
      </c>
      <c r="M242" s="49" t="s">
        <v>437</v>
      </c>
      <c r="N242" s="51" t="e">
        <f>VLOOKUP(M242,desplegables!$BO$20:$BP$51,2,0)</f>
        <v>#N/A</v>
      </c>
      <c r="O242" s="49" t="s">
        <v>438</v>
      </c>
      <c r="P242" s="21" t="s">
        <v>90</v>
      </c>
      <c r="Q242" s="51" t="str">
        <f>+VLOOKUP(P242,desplegables!$B$3:$C$5,2,0)</f>
        <v>02</v>
      </c>
      <c r="R242" s="169" t="e">
        <f t="shared" si="21"/>
        <v>#N/A</v>
      </c>
      <c r="S242"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42" s="244" t="str">
        <f t="shared" si="24"/>
        <v>ADQUIS. DE BYS - SERVICIO DE ASISTENCIA TÉCNICA EN EDUCACIÓN INICIAL,PREESCOLAR, BÁSICA Y MEDIA EN PROCESOS DE GESTIÓN DEL CONOCIMIENTO - 2. SEGURIDAD HUMANA Y JUSTICIA SOCIAL / F. GESTIÓN TERRITORIAL EDUCATIVA Y COMUNITARIA</v>
      </c>
      <c r="U242" s="69" t="s">
        <v>279</v>
      </c>
      <c r="V242" s="21"/>
      <c r="W242" s="21" t="str">
        <f t="shared" si="25"/>
        <v xml:space="preserve">VEPBM-DIR FORTALECIM - </v>
      </c>
      <c r="X242" s="51" t="str">
        <f t="shared" si="26"/>
        <v>2200</v>
      </c>
      <c r="Y242" s="68"/>
      <c r="Z242" s="68"/>
      <c r="AA242" s="138">
        <v>312500000</v>
      </c>
      <c r="AB242" s="139"/>
      <c r="AC242" s="139"/>
      <c r="AD242" s="139"/>
      <c r="AE242" s="139"/>
      <c r="AF242" s="139"/>
      <c r="AG242" s="139"/>
      <c r="AH242" s="139"/>
      <c r="AI242" s="140">
        <v>226524365.03999999</v>
      </c>
      <c r="AJ242" s="140">
        <v>226524365.03999999</v>
      </c>
      <c r="AK242" s="139"/>
      <c r="AL242" s="139"/>
      <c r="AM242" s="139"/>
      <c r="AN242" s="139"/>
      <c r="AO242" s="139"/>
      <c r="AP242" s="139"/>
      <c r="AQ242" s="139"/>
      <c r="AR242" s="139"/>
      <c r="AS242" s="140">
        <v>226524365.03999999</v>
      </c>
      <c r="AT242" s="68"/>
      <c r="AU242" s="68"/>
      <c r="AV242" s="68"/>
      <c r="AW242" s="68"/>
      <c r="AX242" s="68"/>
      <c r="AY242" s="68"/>
      <c r="AZ242" s="68"/>
      <c r="BA242" s="68"/>
      <c r="BB242" s="68"/>
      <c r="BC242" s="68"/>
      <c r="BD242" s="68"/>
      <c r="BE242" s="68"/>
      <c r="BF242" s="70"/>
      <c r="BG242" s="68"/>
      <c r="BH242" s="52" t="s">
        <v>92</v>
      </c>
      <c r="BI242" s="90" t="s">
        <v>442</v>
      </c>
      <c r="BJ242" s="69" t="s">
        <v>440</v>
      </c>
      <c r="BK242" s="49" t="s">
        <v>94</v>
      </c>
      <c r="BL242" s="124">
        <v>45473</v>
      </c>
      <c r="BM242" s="66">
        <v>5</v>
      </c>
      <c r="BN242" s="49" t="s">
        <v>95</v>
      </c>
      <c r="BO242" s="49" t="s">
        <v>434</v>
      </c>
      <c r="BP242" s="49" t="s">
        <v>159</v>
      </c>
      <c r="BQ242" s="49" t="s">
        <v>154</v>
      </c>
      <c r="BR242" s="212">
        <v>312500000</v>
      </c>
      <c r="BS242" s="213">
        <v>312500000</v>
      </c>
      <c r="BV242" s="21" t="e">
        <f t="shared" si="22"/>
        <v>#N/A</v>
      </c>
      <c r="BW242" s="21" t="str">
        <f>+VLOOKUP(C242,Listas_desplega!$AI$21:$AJ$46,2,0)</f>
        <v>DF_GT</v>
      </c>
      <c r="BX242" s="47" t="str">
        <f>+VLOOKUP(E242,Listas_desplega!$J$2:$K$11,2,FALSE)</f>
        <v>Eje_E_5</v>
      </c>
      <c r="BY242" s="21" t="str">
        <f>+VLOOKUP(J242,desplegables!$AK$21:$AL$33,2,FALSE)</f>
        <v>C_2201_0700_24</v>
      </c>
      <c r="BZ242" s="21" t="str">
        <f>+VLOOKUP(D242,Listas_desplega!$AS$18:$AU$60,2,0)</f>
        <v xml:space="preserve">VEPBM-DIR FORTALECIM - </v>
      </c>
      <c r="CA242" s="21" t="str">
        <f>+VLOOKUP(W242,Listas_desplega!$AT$18:$AV$60,3,0)</f>
        <v>2200</v>
      </c>
      <c r="CB242" s="21" t="str">
        <f>+VLOOKUP(F242,Listas_desplega!$J$15:$L$60,2,0)</f>
        <v>ATENCION DIFERENCIAL A 37 ETC PRIORIZADAS</v>
      </c>
      <c r="CC242" s="21" t="str">
        <f>+VLOOKUP(F242,Listas_desplega!$J$15:$L$60,2,0)&amp;V242</f>
        <v>ATENCION DIFERENCIAL A 37 ETC PRIORIZADAS</v>
      </c>
      <c r="CD242" s="21" t="str">
        <f>+VLOOKUP(CC242,Listas_desplega!$K$15:$L$60,2,0)</f>
        <v>16</v>
      </c>
      <c r="CE242" s="65" t="str">
        <f>+VLOOKUP(D242,Listas_desplega!$AS$18:$AU$60,2,0)&amp;V242</f>
        <v xml:space="preserve">VEPBM-DIR FORTALECIM - </v>
      </c>
      <c r="CF242" s="21">
        <f>+VLOOKUP(D242,Listas_desplega!$AS$18:$AU$60,3,0)</f>
        <v>22</v>
      </c>
    </row>
    <row r="243" spans="2:84" ht="18.75" customHeight="1" x14ac:dyDescent="0.25">
      <c r="B243" s="49" t="s">
        <v>81</v>
      </c>
      <c r="C243" s="49" t="s">
        <v>427</v>
      </c>
      <c r="D243" s="49" t="s">
        <v>427</v>
      </c>
      <c r="E243" s="49" t="s">
        <v>185</v>
      </c>
      <c r="F243" s="82" t="s">
        <v>428</v>
      </c>
      <c r="G243" s="21" t="s">
        <v>232</v>
      </c>
      <c r="H243" s="78" t="str">
        <f>+VLOOKUP(G243,desplegables!$AH$21:$AK$33,2,0)</f>
        <v>FORTALECIMIENTO DE LAS CAPACIDADES TERRITORIALES PARA LA GESTIÓN EDUCATIVA CON ÉNFASIS EN ZONAS RURALES NACIONAL</v>
      </c>
      <c r="I243" s="79">
        <f>+VLOOKUP(G243,desplegables!$AH$21:$AK$33,3,0)</f>
        <v>202300000000418</v>
      </c>
      <c r="J243" s="51" t="str">
        <f>+VLOOKUP(G243,desplegables!$AH$21:$AK$33,4,0)</f>
        <v>C-2201-0700-24</v>
      </c>
      <c r="K243" s="109" t="s">
        <v>188</v>
      </c>
      <c r="L243" s="110" t="str">
        <f>+VLOOKUP(K243,desplegables!$BO$81:$BP$110,2,FALSE)</f>
        <v>20203F</v>
      </c>
      <c r="M243" s="49" t="s">
        <v>437</v>
      </c>
      <c r="N243" s="51" t="e">
        <f>VLOOKUP(M243,desplegables!$BO$20:$BP$51,2,0)</f>
        <v>#N/A</v>
      </c>
      <c r="O243" s="49" t="s">
        <v>438</v>
      </c>
      <c r="P243" s="21" t="s">
        <v>90</v>
      </c>
      <c r="Q243" s="51" t="str">
        <f>+VLOOKUP(P243,desplegables!$B$3:$C$5,2,0)</f>
        <v>02</v>
      </c>
      <c r="R243" s="169" t="e">
        <f t="shared" si="21"/>
        <v>#N/A</v>
      </c>
      <c r="S243"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43" s="244" t="str">
        <f t="shared" si="24"/>
        <v>ADQUIS. DE BYS - SERVICIO DE ASISTENCIA TÉCNICA EN EDUCACIÓN INICIAL,PREESCOLAR, BÁSICA Y MEDIA EN PROCESOS DE GESTIÓN DEL CONOCIMIENTO - 2. SEGURIDAD HUMANA Y JUSTICIA SOCIAL / F. GESTIÓN TERRITORIAL EDUCATIVA Y COMUNITARIA</v>
      </c>
      <c r="U243" s="69" t="s">
        <v>279</v>
      </c>
      <c r="V243" s="21"/>
      <c r="W243" s="21" t="str">
        <f t="shared" si="25"/>
        <v xml:space="preserve">VEPBM-DIR FORTALECIM - </v>
      </c>
      <c r="X243" s="51" t="str">
        <f t="shared" si="26"/>
        <v>2200</v>
      </c>
      <c r="Y243" s="68"/>
      <c r="Z243" s="68"/>
      <c r="AA243" s="138">
        <v>312500000</v>
      </c>
      <c r="AB243" s="139"/>
      <c r="AC243" s="139"/>
      <c r="AD243" s="139"/>
      <c r="AE243" s="139"/>
      <c r="AF243" s="139"/>
      <c r="AG243" s="139"/>
      <c r="AH243" s="139"/>
      <c r="AI243" s="140">
        <v>242704692.72</v>
      </c>
      <c r="AJ243" s="140">
        <v>242704692.72</v>
      </c>
      <c r="AK243" s="139"/>
      <c r="AL243" s="139"/>
      <c r="AM243" s="139"/>
      <c r="AN243" s="139"/>
      <c r="AO243" s="139"/>
      <c r="AP243" s="139"/>
      <c r="AQ243" s="139"/>
      <c r="AR243" s="139"/>
      <c r="AS243" s="140">
        <v>242704692.72</v>
      </c>
      <c r="AT243" s="68"/>
      <c r="AU243" s="68"/>
      <c r="AV243" s="68"/>
      <c r="AW243" s="68"/>
      <c r="AX243" s="68"/>
      <c r="AY243" s="68"/>
      <c r="AZ243" s="68"/>
      <c r="BA243" s="68"/>
      <c r="BB243" s="68"/>
      <c r="BC243" s="68"/>
      <c r="BD243" s="68"/>
      <c r="BE243" s="68"/>
      <c r="BF243" s="70"/>
      <c r="BG243" s="68"/>
      <c r="BH243" s="52" t="s">
        <v>92</v>
      </c>
      <c r="BI243" s="90" t="s">
        <v>442</v>
      </c>
      <c r="BJ243" s="69" t="s">
        <v>440</v>
      </c>
      <c r="BK243" s="49" t="s">
        <v>94</v>
      </c>
      <c r="BL243" s="124">
        <v>45473</v>
      </c>
      <c r="BM243" s="66">
        <v>5</v>
      </c>
      <c r="BN243" s="49" t="s">
        <v>95</v>
      </c>
      <c r="BO243" s="49" t="s">
        <v>434</v>
      </c>
      <c r="BP243" s="49" t="s">
        <v>159</v>
      </c>
      <c r="BQ243" s="49" t="s">
        <v>154</v>
      </c>
      <c r="BR243" s="212">
        <v>312500000</v>
      </c>
      <c r="BS243" s="213">
        <v>312500000</v>
      </c>
      <c r="BV243" s="21" t="e">
        <f t="shared" si="22"/>
        <v>#N/A</v>
      </c>
      <c r="BW243" s="21" t="str">
        <f>+VLOOKUP(C243,Listas_desplega!$AI$21:$AJ$46,2,0)</f>
        <v>DF_GT</v>
      </c>
      <c r="BX243" s="47" t="str">
        <f>+VLOOKUP(E243,Listas_desplega!$J$2:$K$11,2,FALSE)</f>
        <v>Eje_E_5</v>
      </c>
      <c r="BY243" s="21" t="str">
        <f>+VLOOKUP(J243,desplegables!$AK$21:$AL$33,2,FALSE)</f>
        <v>C_2201_0700_24</v>
      </c>
      <c r="BZ243" s="21" t="str">
        <f>+VLOOKUP(D243,Listas_desplega!$AS$18:$AU$60,2,0)</f>
        <v xml:space="preserve">VEPBM-DIR FORTALECIM - </v>
      </c>
      <c r="CA243" s="21" t="str">
        <f>+VLOOKUP(W243,Listas_desplega!$AT$18:$AV$60,3,0)</f>
        <v>2200</v>
      </c>
      <c r="CB243" s="21" t="str">
        <f>+VLOOKUP(F243,Listas_desplega!$J$15:$L$60,2,0)</f>
        <v>ATENCION DIFERENCIAL A 37 ETC PRIORIZADAS</v>
      </c>
      <c r="CC243" s="21" t="str">
        <f>+VLOOKUP(F243,Listas_desplega!$J$15:$L$60,2,0)&amp;V243</f>
        <v>ATENCION DIFERENCIAL A 37 ETC PRIORIZADAS</v>
      </c>
      <c r="CD243" s="21" t="str">
        <f>+VLOOKUP(CC243,Listas_desplega!$K$15:$L$60,2,0)</f>
        <v>16</v>
      </c>
      <c r="CE243" s="65" t="str">
        <f>+VLOOKUP(D243,Listas_desplega!$AS$18:$AU$60,2,0)&amp;V243</f>
        <v xml:space="preserve">VEPBM-DIR FORTALECIM - </v>
      </c>
      <c r="CF243" s="21">
        <f>+VLOOKUP(D243,Listas_desplega!$AS$18:$AU$60,3,0)</f>
        <v>22</v>
      </c>
    </row>
    <row r="244" spans="2:84" ht="18.75" customHeight="1" x14ac:dyDescent="0.25">
      <c r="B244" s="49" t="s">
        <v>81</v>
      </c>
      <c r="C244" s="49" t="s">
        <v>427</v>
      </c>
      <c r="D244" s="49" t="s">
        <v>427</v>
      </c>
      <c r="E244" s="49" t="s">
        <v>185</v>
      </c>
      <c r="F244" s="82" t="s">
        <v>428</v>
      </c>
      <c r="G244" s="21" t="s">
        <v>232</v>
      </c>
      <c r="H244" s="78" t="str">
        <f>+VLOOKUP(G244,desplegables!$AH$21:$AK$33,2,0)</f>
        <v>FORTALECIMIENTO DE LAS CAPACIDADES TERRITORIALES PARA LA GESTIÓN EDUCATIVA CON ÉNFASIS EN ZONAS RURALES NACIONAL</v>
      </c>
      <c r="I244" s="79">
        <f>+VLOOKUP(G244,desplegables!$AH$21:$AK$33,3,0)</f>
        <v>202300000000418</v>
      </c>
      <c r="J244" s="51" t="str">
        <f>+VLOOKUP(G244,desplegables!$AH$21:$AK$33,4,0)</f>
        <v>C-2201-0700-24</v>
      </c>
      <c r="K244" s="109" t="s">
        <v>188</v>
      </c>
      <c r="L244" s="110" t="str">
        <f>+VLOOKUP(K244,desplegables!$BO$81:$BP$110,2,FALSE)</f>
        <v>20203F</v>
      </c>
      <c r="M244" s="49" t="s">
        <v>437</v>
      </c>
      <c r="N244" s="51" t="e">
        <f>VLOOKUP(M244,desplegables!$BO$20:$BP$51,2,0)</f>
        <v>#N/A</v>
      </c>
      <c r="O244" s="49" t="s">
        <v>438</v>
      </c>
      <c r="P244" s="21" t="s">
        <v>90</v>
      </c>
      <c r="Q244" s="51" t="str">
        <f>+VLOOKUP(P244,desplegables!$B$3:$C$5,2,0)</f>
        <v>02</v>
      </c>
      <c r="R244" s="169" t="e">
        <f t="shared" si="21"/>
        <v>#N/A</v>
      </c>
      <c r="S244"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44" s="244" t="str">
        <f t="shared" si="24"/>
        <v>ADQUIS. DE BYS - SERVICIO DE ASISTENCIA TÉCNICA EN EDUCACIÓN INICIAL,PREESCOLAR, BÁSICA Y MEDIA EN PROCESOS DE GESTIÓN DEL CONOCIMIENTO - 2. SEGURIDAD HUMANA Y JUSTICIA SOCIAL / F. GESTIÓN TERRITORIAL EDUCATIVA Y COMUNITARIA</v>
      </c>
      <c r="U244" s="69" t="s">
        <v>279</v>
      </c>
      <c r="V244" s="21"/>
      <c r="W244" s="21" t="str">
        <f t="shared" si="25"/>
        <v xml:space="preserve">VEPBM-DIR FORTALECIM - </v>
      </c>
      <c r="X244" s="51" t="str">
        <f t="shared" si="26"/>
        <v>2200</v>
      </c>
      <c r="Y244" s="68"/>
      <c r="Z244" s="68"/>
      <c r="AA244" s="138">
        <v>312500000</v>
      </c>
      <c r="AB244" s="139"/>
      <c r="AC244" s="139"/>
      <c r="AD244" s="139"/>
      <c r="AE244" s="139"/>
      <c r="AF244" s="139"/>
      <c r="AG244" s="139"/>
      <c r="AH244" s="139"/>
      <c r="AI244" s="140">
        <v>60947605.990000002</v>
      </c>
      <c r="AJ244" s="140">
        <v>60947605.990000002</v>
      </c>
      <c r="AK244" s="139"/>
      <c r="AL244" s="139"/>
      <c r="AM244" s="139"/>
      <c r="AN244" s="139"/>
      <c r="AO244" s="139"/>
      <c r="AP244" s="139"/>
      <c r="AQ244" s="139"/>
      <c r="AR244" s="139"/>
      <c r="AS244" s="140">
        <v>60947605.990000002</v>
      </c>
      <c r="AT244" s="68"/>
      <c r="AU244" s="68"/>
      <c r="AV244" s="68"/>
      <c r="AW244" s="68"/>
      <c r="AX244" s="68"/>
      <c r="AY244" s="68"/>
      <c r="AZ244" s="68"/>
      <c r="BA244" s="68"/>
      <c r="BB244" s="68"/>
      <c r="BC244" s="68"/>
      <c r="BD244" s="68"/>
      <c r="BE244" s="68"/>
      <c r="BF244" s="70"/>
      <c r="BG244" s="68"/>
      <c r="BH244" s="52" t="s">
        <v>92</v>
      </c>
      <c r="BI244" s="90" t="s">
        <v>442</v>
      </c>
      <c r="BJ244" s="69" t="s">
        <v>440</v>
      </c>
      <c r="BK244" s="49" t="s">
        <v>94</v>
      </c>
      <c r="BL244" s="124">
        <v>45473</v>
      </c>
      <c r="BM244" s="66">
        <v>5</v>
      </c>
      <c r="BN244" s="49" t="s">
        <v>95</v>
      </c>
      <c r="BO244" s="49" t="s">
        <v>434</v>
      </c>
      <c r="BP244" s="49" t="s">
        <v>159</v>
      </c>
      <c r="BQ244" s="49" t="s">
        <v>154</v>
      </c>
      <c r="BR244" s="212">
        <v>312500000</v>
      </c>
      <c r="BS244" s="213">
        <v>312500000</v>
      </c>
      <c r="BV244" s="21" t="e">
        <f t="shared" si="22"/>
        <v>#N/A</v>
      </c>
      <c r="BW244" s="21" t="str">
        <f>+VLOOKUP(C244,Listas_desplega!$AI$21:$AJ$46,2,0)</f>
        <v>DF_GT</v>
      </c>
      <c r="BX244" s="47" t="str">
        <f>+VLOOKUP(E244,Listas_desplega!$J$2:$K$11,2,FALSE)</f>
        <v>Eje_E_5</v>
      </c>
      <c r="BY244" s="21" t="str">
        <f>+VLOOKUP(J244,desplegables!$AK$21:$AL$33,2,FALSE)</f>
        <v>C_2201_0700_24</v>
      </c>
      <c r="BZ244" s="21" t="str">
        <f>+VLOOKUP(D244,Listas_desplega!$AS$18:$AU$60,2,0)</f>
        <v xml:space="preserve">VEPBM-DIR FORTALECIM - </v>
      </c>
      <c r="CA244" s="21" t="str">
        <f>+VLOOKUP(W244,Listas_desplega!$AT$18:$AV$60,3,0)</f>
        <v>2200</v>
      </c>
      <c r="CB244" s="21" t="str">
        <f>+VLOOKUP(F244,Listas_desplega!$J$15:$L$60,2,0)</f>
        <v>ATENCION DIFERENCIAL A 37 ETC PRIORIZADAS</v>
      </c>
      <c r="CC244" s="21" t="str">
        <f>+VLOOKUP(F244,Listas_desplega!$J$15:$L$60,2,0)&amp;V244</f>
        <v>ATENCION DIFERENCIAL A 37 ETC PRIORIZADAS</v>
      </c>
      <c r="CD244" s="21" t="str">
        <f>+VLOOKUP(CC244,Listas_desplega!$K$15:$L$60,2,0)</f>
        <v>16</v>
      </c>
      <c r="CE244" s="65" t="str">
        <f>+VLOOKUP(D244,Listas_desplega!$AS$18:$AU$60,2,0)&amp;V244</f>
        <v xml:space="preserve">VEPBM-DIR FORTALECIM - </v>
      </c>
      <c r="CF244" s="21">
        <f>+VLOOKUP(D244,Listas_desplega!$AS$18:$AU$60,3,0)</f>
        <v>22</v>
      </c>
    </row>
    <row r="245" spans="2:84" ht="18.75" customHeight="1" x14ac:dyDescent="0.25">
      <c r="B245" s="49" t="s">
        <v>81</v>
      </c>
      <c r="C245" s="49" t="s">
        <v>427</v>
      </c>
      <c r="D245" s="49" t="s">
        <v>427</v>
      </c>
      <c r="E245" s="49" t="s">
        <v>185</v>
      </c>
      <c r="F245" s="82" t="s">
        <v>428</v>
      </c>
      <c r="G245" s="21" t="s">
        <v>232</v>
      </c>
      <c r="H245" s="78" t="str">
        <f>+VLOOKUP(G245,desplegables!$AH$21:$AK$33,2,0)</f>
        <v>FORTALECIMIENTO DE LAS CAPACIDADES TERRITORIALES PARA LA GESTIÓN EDUCATIVA CON ÉNFASIS EN ZONAS RURALES NACIONAL</v>
      </c>
      <c r="I245" s="79">
        <f>+VLOOKUP(G245,desplegables!$AH$21:$AK$33,3,0)</f>
        <v>202300000000418</v>
      </c>
      <c r="J245" s="51" t="str">
        <f>+VLOOKUP(G245,desplegables!$AH$21:$AK$33,4,0)</f>
        <v>C-2201-0700-24</v>
      </c>
      <c r="K245" s="109" t="s">
        <v>188</v>
      </c>
      <c r="L245" s="110" t="str">
        <f>+VLOOKUP(K245,desplegables!$BO$81:$BP$110,2,FALSE)</f>
        <v>20203F</v>
      </c>
      <c r="M245" s="49" t="s">
        <v>437</v>
      </c>
      <c r="N245" s="51" t="e">
        <f>VLOOKUP(M245,desplegables!$BO$20:$BP$51,2,0)</f>
        <v>#N/A</v>
      </c>
      <c r="O245" s="49" t="s">
        <v>438</v>
      </c>
      <c r="P245" s="21" t="s">
        <v>90</v>
      </c>
      <c r="Q245" s="51" t="str">
        <f>+VLOOKUP(P245,desplegables!$B$3:$C$5,2,0)</f>
        <v>02</v>
      </c>
      <c r="R245" s="169" t="e">
        <f t="shared" si="21"/>
        <v>#N/A</v>
      </c>
      <c r="S245"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45" s="244" t="str">
        <f t="shared" si="24"/>
        <v>ADQUIS. DE BYS - SERVICIO DE ASISTENCIA TÉCNICA EN EDUCACIÓN INICIAL,PREESCOLAR, BÁSICA Y MEDIA EN PROCESOS DE GESTIÓN DEL CONOCIMIENTO - 2. SEGURIDAD HUMANA Y JUSTICIA SOCIAL / F. GESTIÓN TERRITORIAL EDUCATIVA Y COMUNITARIA</v>
      </c>
      <c r="U245" s="69" t="s">
        <v>279</v>
      </c>
      <c r="V245" s="21"/>
      <c r="W245" s="21" t="str">
        <f t="shared" si="25"/>
        <v xml:space="preserve">VEPBM-DIR FORTALECIM - </v>
      </c>
      <c r="X245" s="51" t="str">
        <f t="shared" si="26"/>
        <v>2200</v>
      </c>
      <c r="Y245" s="68"/>
      <c r="Z245" s="68"/>
      <c r="AA245" s="138">
        <v>312500000</v>
      </c>
      <c r="AB245" s="139"/>
      <c r="AC245" s="139"/>
      <c r="AD245" s="139"/>
      <c r="AE245" s="139"/>
      <c r="AF245" s="139"/>
      <c r="AG245" s="139"/>
      <c r="AH245" s="139"/>
      <c r="AI245" s="140">
        <v>214000000</v>
      </c>
      <c r="AJ245" s="140">
        <v>214000000</v>
      </c>
      <c r="AK245" s="139"/>
      <c r="AL245" s="139"/>
      <c r="AM245" s="139"/>
      <c r="AN245" s="139"/>
      <c r="AO245" s="139"/>
      <c r="AP245" s="139"/>
      <c r="AQ245" s="139"/>
      <c r="AR245" s="139"/>
      <c r="AS245" s="140">
        <v>214000000</v>
      </c>
      <c r="AT245" s="68"/>
      <c r="AU245" s="68"/>
      <c r="AV245" s="68"/>
      <c r="AW245" s="68"/>
      <c r="AX245" s="68"/>
      <c r="AY245" s="68"/>
      <c r="AZ245" s="68"/>
      <c r="BA245" s="68"/>
      <c r="BB245" s="68"/>
      <c r="BC245" s="68"/>
      <c r="BD245" s="68"/>
      <c r="BE245" s="68"/>
      <c r="BF245" s="70"/>
      <c r="BG245" s="68"/>
      <c r="BH245" s="52" t="s">
        <v>92</v>
      </c>
      <c r="BI245" s="90" t="s">
        <v>442</v>
      </c>
      <c r="BJ245" s="69" t="s">
        <v>440</v>
      </c>
      <c r="BK245" s="49" t="s">
        <v>94</v>
      </c>
      <c r="BL245" s="124">
        <v>45473</v>
      </c>
      <c r="BM245" s="66">
        <v>5</v>
      </c>
      <c r="BN245" s="49" t="s">
        <v>95</v>
      </c>
      <c r="BO245" s="49" t="s">
        <v>434</v>
      </c>
      <c r="BP245" s="49" t="s">
        <v>159</v>
      </c>
      <c r="BQ245" s="49" t="s">
        <v>154</v>
      </c>
      <c r="BR245" s="212">
        <v>312500000</v>
      </c>
      <c r="BS245" s="213">
        <v>312500000</v>
      </c>
      <c r="BV245" s="21" t="e">
        <f t="shared" si="22"/>
        <v>#N/A</v>
      </c>
      <c r="BW245" s="21" t="str">
        <f>+VLOOKUP(C245,Listas_desplega!$AI$21:$AJ$46,2,0)</f>
        <v>DF_GT</v>
      </c>
      <c r="BX245" s="47" t="str">
        <f>+VLOOKUP(E245,Listas_desplega!$J$2:$K$11,2,FALSE)</f>
        <v>Eje_E_5</v>
      </c>
      <c r="BY245" s="21" t="str">
        <f>+VLOOKUP(J245,desplegables!$AK$21:$AL$33,2,FALSE)</f>
        <v>C_2201_0700_24</v>
      </c>
      <c r="BZ245" s="21" t="str">
        <f>+VLOOKUP(D245,Listas_desplega!$AS$18:$AU$60,2,0)</f>
        <v xml:space="preserve">VEPBM-DIR FORTALECIM - </v>
      </c>
      <c r="CA245" s="21" t="str">
        <f>+VLOOKUP(W245,Listas_desplega!$AT$18:$AV$60,3,0)</f>
        <v>2200</v>
      </c>
      <c r="CB245" s="21" t="str">
        <f>+VLOOKUP(F245,Listas_desplega!$J$15:$L$60,2,0)</f>
        <v>ATENCION DIFERENCIAL A 37 ETC PRIORIZADAS</v>
      </c>
      <c r="CC245" s="21" t="str">
        <f>+VLOOKUP(F245,Listas_desplega!$J$15:$L$60,2,0)&amp;V245</f>
        <v>ATENCION DIFERENCIAL A 37 ETC PRIORIZADAS</v>
      </c>
      <c r="CD245" s="21" t="str">
        <f>+VLOOKUP(CC245,Listas_desplega!$K$15:$L$60,2,0)</f>
        <v>16</v>
      </c>
      <c r="CE245" s="65" t="str">
        <f>+VLOOKUP(D245,Listas_desplega!$AS$18:$AU$60,2,0)&amp;V245</f>
        <v xml:space="preserve">VEPBM-DIR FORTALECIM - </v>
      </c>
      <c r="CF245" s="21">
        <f>+VLOOKUP(D245,Listas_desplega!$AS$18:$AU$60,3,0)</f>
        <v>22</v>
      </c>
    </row>
    <row r="246" spans="2:84" ht="18.75" customHeight="1" x14ac:dyDescent="0.25">
      <c r="B246" s="49" t="s">
        <v>81</v>
      </c>
      <c r="C246" s="49" t="s">
        <v>427</v>
      </c>
      <c r="D246" s="49" t="s">
        <v>427</v>
      </c>
      <c r="E246" s="49" t="s">
        <v>185</v>
      </c>
      <c r="F246" s="82" t="s">
        <v>428</v>
      </c>
      <c r="G246" s="21" t="s">
        <v>232</v>
      </c>
      <c r="H246" s="78" t="str">
        <f>+VLOOKUP(G246,desplegables!$AH$21:$AK$33,2,0)</f>
        <v>FORTALECIMIENTO DE LAS CAPACIDADES TERRITORIALES PARA LA GESTIÓN EDUCATIVA CON ÉNFASIS EN ZONAS RURALES NACIONAL</v>
      </c>
      <c r="I246" s="79">
        <f>+VLOOKUP(G246,desplegables!$AH$21:$AK$33,3,0)</f>
        <v>202300000000418</v>
      </c>
      <c r="J246" s="51" t="str">
        <f>+VLOOKUP(G246,desplegables!$AH$21:$AK$33,4,0)</f>
        <v>C-2201-0700-24</v>
      </c>
      <c r="K246" s="109" t="s">
        <v>188</v>
      </c>
      <c r="L246" s="110" t="str">
        <f>+VLOOKUP(K246,desplegables!$BO$81:$BP$110,2,FALSE)</f>
        <v>20203F</v>
      </c>
      <c r="M246" s="49" t="s">
        <v>437</v>
      </c>
      <c r="N246" s="51" t="e">
        <f>VLOOKUP(M246,desplegables!$BO$20:$BP$51,2,0)</f>
        <v>#N/A</v>
      </c>
      <c r="O246" s="49" t="s">
        <v>438</v>
      </c>
      <c r="P246" s="21" t="s">
        <v>90</v>
      </c>
      <c r="Q246" s="51" t="str">
        <f>+VLOOKUP(P246,desplegables!$B$3:$C$5,2,0)</f>
        <v>02</v>
      </c>
      <c r="R246" s="169" t="e">
        <f t="shared" si="21"/>
        <v>#N/A</v>
      </c>
      <c r="S246"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46" s="244" t="str">
        <f t="shared" si="24"/>
        <v>ADQUIS. DE BYS - SERVICIO DE ASISTENCIA TÉCNICA EN EDUCACIÓN INICIAL,PREESCOLAR, BÁSICA Y MEDIA EN PROCESOS DE GESTIÓN DEL CONOCIMIENTO - 2. SEGURIDAD HUMANA Y JUSTICIA SOCIAL / F. GESTIÓN TERRITORIAL EDUCATIVA Y COMUNITARIA</v>
      </c>
      <c r="U246" s="69" t="s">
        <v>279</v>
      </c>
      <c r="V246" s="21"/>
      <c r="W246" s="21" t="str">
        <f t="shared" si="25"/>
        <v xml:space="preserve">VEPBM-DIR FORTALECIM - </v>
      </c>
      <c r="X246" s="51" t="str">
        <f t="shared" si="26"/>
        <v>2200</v>
      </c>
      <c r="Y246" s="68"/>
      <c r="Z246" s="68"/>
      <c r="AA246" s="138">
        <v>312500000</v>
      </c>
      <c r="AB246" s="139"/>
      <c r="AC246" s="139"/>
      <c r="AD246" s="139"/>
      <c r="AE246" s="139"/>
      <c r="AF246" s="139"/>
      <c r="AG246" s="139"/>
      <c r="AH246" s="139"/>
      <c r="AI246" s="140">
        <v>312000000</v>
      </c>
      <c r="AJ246" s="140">
        <v>312000000</v>
      </c>
      <c r="AK246" s="139"/>
      <c r="AL246" s="139"/>
      <c r="AM246" s="139"/>
      <c r="AN246" s="139"/>
      <c r="AO246" s="139"/>
      <c r="AP246" s="139"/>
      <c r="AQ246" s="139"/>
      <c r="AR246" s="139"/>
      <c r="AS246" s="140">
        <v>312000000</v>
      </c>
      <c r="AT246" s="68"/>
      <c r="AU246" s="68"/>
      <c r="AV246" s="68"/>
      <c r="AW246" s="68"/>
      <c r="AX246" s="68"/>
      <c r="AY246" s="68"/>
      <c r="AZ246" s="68"/>
      <c r="BA246" s="68"/>
      <c r="BB246" s="68"/>
      <c r="BC246" s="68"/>
      <c r="BD246" s="68"/>
      <c r="BE246" s="68"/>
      <c r="BF246" s="70"/>
      <c r="BG246" s="68"/>
      <c r="BH246" s="52" t="s">
        <v>92</v>
      </c>
      <c r="BI246" s="90" t="s">
        <v>442</v>
      </c>
      <c r="BJ246" s="69" t="s">
        <v>440</v>
      </c>
      <c r="BK246" s="49" t="s">
        <v>94</v>
      </c>
      <c r="BL246" s="124">
        <v>45473</v>
      </c>
      <c r="BM246" s="66">
        <v>5</v>
      </c>
      <c r="BN246" s="49" t="s">
        <v>95</v>
      </c>
      <c r="BO246" s="49" t="s">
        <v>434</v>
      </c>
      <c r="BP246" s="49" t="s">
        <v>159</v>
      </c>
      <c r="BQ246" s="49" t="s">
        <v>154</v>
      </c>
      <c r="BR246" s="212">
        <v>312500000</v>
      </c>
      <c r="BS246" s="213">
        <v>312500000</v>
      </c>
      <c r="BV246" s="21" t="e">
        <f t="shared" si="22"/>
        <v>#N/A</v>
      </c>
      <c r="BW246" s="21" t="str">
        <f>+VLOOKUP(C246,Listas_desplega!$AI$21:$AJ$46,2,0)</f>
        <v>DF_GT</v>
      </c>
      <c r="BX246" s="47" t="str">
        <f>+VLOOKUP(E246,Listas_desplega!$J$2:$K$11,2,FALSE)</f>
        <v>Eje_E_5</v>
      </c>
      <c r="BY246" s="21" t="str">
        <f>+VLOOKUP(J246,desplegables!$AK$21:$AL$33,2,FALSE)</f>
        <v>C_2201_0700_24</v>
      </c>
      <c r="BZ246" s="21" t="str">
        <f>+VLOOKUP(D246,Listas_desplega!$AS$18:$AU$60,2,0)</f>
        <v xml:space="preserve">VEPBM-DIR FORTALECIM - </v>
      </c>
      <c r="CA246" s="21" t="str">
        <f>+VLOOKUP(W246,Listas_desplega!$AT$18:$AV$60,3,0)</f>
        <v>2200</v>
      </c>
      <c r="CB246" s="21" t="str">
        <f>+VLOOKUP(F246,Listas_desplega!$J$15:$L$60,2,0)</f>
        <v>ATENCION DIFERENCIAL A 37 ETC PRIORIZADAS</v>
      </c>
      <c r="CC246" s="21" t="str">
        <f>+VLOOKUP(F246,Listas_desplega!$J$15:$L$60,2,0)&amp;V246</f>
        <v>ATENCION DIFERENCIAL A 37 ETC PRIORIZADAS</v>
      </c>
      <c r="CD246" s="21" t="str">
        <f>+VLOOKUP(CC246,Listas_desplega!$K$15:$L$60,2,0)</f>
        <v>16</v>
      </c>
      <c r="CE246" s="65" t="str">
        <f>+VLOOKUP(D246,Listas_desplega!$AS$18:$AU$60,2,0)&amp;V246</f>
        <v xml:space="preserve">VEPBM-DIR FORTALECIM - </v>
      </c>
      <c r="CF246" s="21">
        <f>+VLOOKUP(D246,Listas_desplega!$AS$18:$AU$60,3,0)</f>
        <v>22</v>
      </c>
    </row>
    <row r="247" spans="2:84" ht="18.75" customHeight="1" x14ac:dyDescent="0.25">
      <c r="B247" s="49" t="s">
        <v>81</v>
      </c>
      <c r="C247" s="49" t="s">
        <v>427</v>
      </c>
      <c r="D247" s="49" t="s">
        <v>427</v>
      </c>
      <c r="E247" s="49" t="s">
        <v>185</v>
      </c>
      <c r="F247" s="82" t="s">
        <v>428</v>
      </c>
      <c r="G247" s="21" t="s">
        <v>232</v>
      </c>
      <c r="H247" s="78" t="str">
        <f>+VLOOKUP(G247,desplegables!$AH$21:$AK$33,2,0)</f>
        <v>FORTALECIMIENTO DE LAS CAPACIDADES TERRITORIALES PARA LA GESTIÓN EDUCATIVA CON ÉNFASIS EN ZONAS RURALES NACIONAL</v>
      </c>
      <c r="I247" s="79">
        <f>+VLOOKUP(G247,desplegables!$AH$21:$AK$33,3,0)</f>
        <v>202300000000418</v>
      </c>
      <c r="J247" s="51" t="str">
        <f>+VLOOKUP(G247,desplegables!$AH$21:$AK$33,4,0)</f>
        <v>C-2201-0700-24</v>
      </c>
      <c r="K247" s="109" t="s">
        <v>188</v>
      </c>
      <c r="L247" s="110" t="str">
        <f>+VLOOKUP(K247,desplegables!$BO$81:$BP$110,2,FALSE)</f>
        <v>20203F</v>
      </c>
      <c r="M247" s="49" t="s">
        <v>443</v>
      </c>
      <c r="N247" s="51" t="e">
        <f>VLOOKUP(M247,desplegables!$BO$20:$BP$51,2,0)</f>
        <v>#N/A</v>
      </c>
      <c r="O247" s="49" t="s">
        <v>444</v>
      </c>
      <c r="P247" s="21" t="s">
        <v>90</v>
      </c>
      <c r="Q247" s="51" t="str">
        <f>+VLOOKUP(P247,desplegables!$B$3:$C$5,2,0)</f>
        <v>02</v>
      </c>
      <c r="R247" s="169" t="e">
        <f t="shared" si="21"/>
        <v>#N/A</v>
      </c>
      <c r="S247"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47"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47" s="69" t="s">
        <v>279</v>
      </c>
      <c r="V247" s="21"/>
      <c r="W247" s="21" t="str">
        <f t="shared" si="25"/>
        <v xml:space="preserve">VEPBM-DIR FORTALECIM - </v>
      </c>
      <c r="X247" s="51" t="str">
        <f t="shared" si="26"/>
        <v>2200</v>
      </c>
      <c r="Y247" s="68"/>
      <c r="Z247" s="68"/>
      <c r="AA247" s="138">
        <v>460000000</v>
      </c>
      <c r="AB247" s="139"/>
      <c r="AC247" s="139"/>
      <c r="AD247" s="139"/>
      <c r="AE247" s="139"/>
      <c r="AF247" s="139"/>
      <c r="AG247" s="139"/>
      <c r="AH247" s="139"/>
      <c r="AI247" s="140">
        <v>1079835097</v>
      </c>
      <c r="AJ247" s="140">
        <v>1079835097</v>
      </c>
      <c r="AK247" s="139"/>
      <c r="AL247" s="139"/>
      <c r="AM247" s="139"/>
      <c r="AN247" s="139"/>
      <c r="AO247" s="139"/>
      <c r="AP247" s="139"/>
      <c r="AQ247" s="139"/>
      <c r="AR247" s="139"/>
      <c r="AS247" s="140">
        <v>1079835097</v>
      </c>
      <c r="AT247" s="68"/>
      <c r="AU247" s="68"/>
      <c r="AV247" s="68"/>
      <c r="AW247" s="68"/>
      <c r="AX247" s="68"/>
      <c r="AY247" s="68"/>
      <c r="AZ247" s="68"/>
      <c r="BA247" s="68"/>
      <c r="BB247" s="68"/>
      <c r="BC247" s="68"/>
      <c r="BD247" s="68"/>
      <c r="BE247" s="68"/>
      <c r="BF247" s="70"/>
      <c r="BG247" s="68"/>
      <c r="BH247" s="52" t="s">
        <v>92</v>
      </c>
      <c r="BI247" s="90" t="s">
        <v>445</v>
      </c>
      <c r="BJ247" s="69" t="s">
        <v>432</v>
      </c>
      <c r="BK247" s="49" t="s">
        <v>94</v>
      </c>
      <c r="BL247" s="124">
        <v>45337</v>
      </c>
      <c r="BM247" s="66" t="s">
        <v>446</v>
      </c>
      <c r="BN247" s="49" t="s">
        <v>95</v>
      </c>
      <c r="BO247" s="49" t="s">
        <v>143</v>
      </c>
      <c r="BP247" s="49" t="s">
        <v>147</v>
      </c>
      <c r="BQ247" s="49" t="s">
        <v>154</v>
      </c>
      <c r="BR247" s="212">
        <v>1079835097</v>
      </c>
      <c r="BS247" s="213">
        <v>1079835097</v>
      </c>
      <c r="BV247" s="21" t="e">
        <f t="shared" si="22"/>
        <v>#N/A</v>
      </c>
      <c r="BW247" s="21" t="str">
        <f>+VLOOKUP(C247,Listas_desplega!$AI$21:$AJ$46,2,0)</f>
        <v>DF_GT</v>
      </c>
      <c r="BX247" s="47" t="str">
        <f>+VLOOKUP(E247,Listas_desplega!$J$2:$K$11,2,FALSE)</f>
        <v>Eje_E_5</v>
      </c>
      <c r="BY247" s="21" t="str">
        <f>+VLOOKUP(J247,desplegables!$AK$21:$AL$33,2,FALSE)</f>
        <v>C_2201_0700_24</v>
      </c>
      <c r="BZ247" s="21" t="str">
        <f>+VLOOKUP(D247,Listas_desplega!$AS$18:$AU$60,2,0)</f>
        <v xml:space="preserve">VEPBM-DIR FORTALECIM - </v>
      </c>
      <c r="CA247" s="21" t="str">
        <f>+VLOOKUP(W247,Listas_desplega!$AT$18:$AV$60,3,0)</f>
        <v>2200</v>
      </c>
      <c r="CB247" s="21" t="str">
        <f>+VLOOKUP(F247,Listas_desplega!$J$15:$L$60,2,0)</f>
        <v>ATENCION DIFERENCIAL A 37 ETC PRIORIZADAS</v>
      </c>
      <c r="CC247" s="21" t="str">
        <f>+VLOOKUP(F247,Listas_desplega!$J$15:$L$60,2,0)&amp;V247</f>
        <v>ATENCION DIFERENCIAL A 37 ETC PRIORIZADAS</v>
      </c>
      <c r="CD247" s="21" t="str">
        <f>+VLOOKUP(CC247,Listas_desplega!$K$15:$L$60,2,0)</f>
        <v>16</v>
      </c>
      <c r="CE247" s="65" t="str">
        <f>+VLOOKUP(D247,Listas_desplega!$AS$18:$AU$60,2,0)&amp;V247</f>
        <v xml:space="preserve">VEPBM-DIR FORTALECIM - </v>
      </c>
      <c r="CF247" s="21">
        <f>+VLOOKUP(D247,Listas_desplega!$AS$18:$AU$60,3,0)</f>
        <v>22</v>
      </c>
    </row>
    <row r="248" spans="2:84" ht="18.75" customHeight="1" x14ac:dyDescent="0.25">
      <c r="B248" s="49" t="s">
        <v>81</v>
      </c>
      <c r="C248" s="49" t="s">
        <v>427</v>
      </c>
      <c r="D248" s="49" t="s">
        <v>427</v>
      </c>
      <c r="E248" s="49" t="s">
        <v>185</v>
      </c>
      <c r="F248" s="82" t="s">
        <v>428</v>
      </c>
      <c r="G248" s="21" t="s">
        <v>232</v>
      </c>
      <c r="H248" s="78" t="str">
        <f>+VLOOKUP(G248,desplegables!$AH$21:$AK$33,2,0)</f>
        <v>FORTALECIMIENTO DE LAS CAPACIDADES TERRITORIALES PARA LA GESTIÓN EDUCATIVA CON ÉNFASIS EN ZONAS RURALES NACIONAL</v>
      </c>
      <c r="I248" s="79">
        <f>+VLOOKUP(G248,desplegables!$AH$21:$AK$33,3,0)</f>
        <v>202300000000418</v>
      </c>
      <c r="J248" s="51" t="str">
        <f>+VLOOKUP(G248,desplegables!$AH$21:$AK$33,4,0)</f>
        <v>C-2201-0700-24</v>
      </c>
      <c r="K248" s="109" t="s">
        <v>188</v>
      </c>
      <c r="L248" s="110" t="str">
        <f>+VLOOKUP(K248,desplegables!$BO$81:$BP$110,2,FALSE)</f>
        <v>20203F</v>
      </c>
      <c r="M248" s="49" t="s">
        <v>443</v>
      </c>
      <c r="N248" s="51" t="e">
        <f>VLOOKUP(M248,desplegables!$BO$20:$BP$51,2,0)</f>
        <v>#N/A</v>
      </c>
      <c r="O248" s="49" t="s">
        <v>447</v>
      </c>
      <c r="P248" s="21" t="s">
        <v>90</v>
      </c>
      <c r="Q248" s="51" t="str">
        <f>+VLOOKUP(P248,desplegables!$B$3:$C$5,2,0)</f>
        <v>02</v>
      </c>
      <c r="R248" s="169" t="e">
        <f t="shared" si="21"/>
        <v>#N/A</v>
      </c>
      <c r="S248"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48"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48" s="69" t="s">
        <v>279</v>
      </c>
      <c r="V248" s="21"/>
      <c r="W248" s="21" t="str">
        <f t="shared" si="25"/>
        <v xml:space="preserve">VEPBM-DIR FORTALECIM - </v>
      </c>
      <c r="X248" s="51" t="str">
        <f t="shared" si="26"/>
        <v>2200</v>
      </c>
      <c r="Y248" s="68"/>
      <c r="Z248" s="68"/>
      <c r="AA248" s="138">
        <v>460000000</v>
      </c>
      <c r="AB248" s="139"/>
      <c r="AC248" s="139"/>
      <c r="AD248" s="139"/>
      <c r="AE248" s="139"/>
      <c r="AF248" s="139"/>
      <c r="AG248" s="139"/>
      <c r="AH248" s="139"/>
      <c r="AI248" s="140">
        <v>1150000000</v>
      </c>
      <c r="AJ248" s="140">
        <v>1150000000</v>
      </c>
      <c r="AK248" s="139"/>
      <c r="AL248" s="139"/>
      <c r="AM248" s="139"/>
      <c r="AN248" s="139"/>
      <c r="AO248" s="139"/>
      <c r="AP248" s="139"/>
      <c r="AQ248" s="139"/>
      <c r="AR248" s="139"/>
      <c r="AS248" s="140">
        <v>1150000000</v>
      </c>
      <c r="AT248" s="68"/>
      <c r="AU248" s="68"/>
      <c r="AV248" s="68"/>
      <c r="AW248" s="68"/>
      <c r="AX248" s="68"/>
      <c r="AY248" s="68"/>
      <c r="AZ248" s="68"/>
      <c r="BA248" s="68"/>
      <c r="BB248" s="68"/>
      <c r="BC248" s="68"/>
      <c r="BD248" s="68"/>
      <c r="BE248" s="68"/>
      <c r="BF248" s="70"/>
      <c r="BG248" s="68"/>
      <c r="BH248" s="52" t="s">
        <v>92</v>
      </c>
      <c r="BI248" s="90" t="s">
        <v>448</v>
      </c>
      <c r="BJ248" s="69" t="s">
        <v>432</v>
      </c>
      <c r="BK248" s="49" t="s">
        <v>94</v>
      </c>
      <c r="BL248" s="124">
        <v>45337</v>
      </c>
      <c r="BM248" s="66" t="s">
        <v>446</v>
      </c>
      <c r="BN248" s="49" t="s">
        <v>95</v>
      </c>
      <c r="BO248" s="49" t="s">
        <v>143</v>
      </c>
      <c r="BP248" s="49" t="s">
        <v>147</v>
      </c>
      <c r="BQ248" s="49" t="s">
        <v>154</v>
      </c>
      <c r="BR248" s="212">
        <v>1150000000</v>
      </c>
      <c r="BS248" s="213">
        <v>1150000000</v>
      </c>
      <c r="BV248" s="21" t="e">
        <f t="shared" si="22"/>
        <v>#N/A</v>
      </c>
      <c r="BW248" s="21" t="str">
        <f>+VLOOKUP(C248,Listas_desplega!$AI$21:$AJ$46,2,0)</f>
        <v>DF_GT</v>
      </c>
      <c r="BX248" s="47" t="str">
        <f>+VLOOKUP(E248,Listas_desplega!$J$2:$K$11,2,FALSE)</f>
        <v>Eje_E_5</v>
      </c>
      <c r="BY248" s="21" t="str">
        <f>+VLOOKUP(J248,desplegables!$AK$21:$AL$33,2,FALSE)</f>
        <v>C_2201_0700_24</v>
      </c>
      <c r="BZ248" s="21" t="str">
        <f>+VLOOKUP(D248,Listas_desplega!$AS$18:$AU$60,2,0)</f>
        <v xml:space="preserve">VEPBM-DIR FORTALECIM - </v>
      </c>
      <c r="CA248" s="21" t="str">
        <f>+VLOOKUP(W248,Listas_desplega!$AT$18:$AV$60,3,0)</f>
        <v>2200</v>
      </c>
      <c r="CB248" s="21" t="str">
        <f>+VLOOKUP(F248,Listas_desplega!$J$15:$L$60,2,0)</f>
        <v>ATENCION DIFERENCIAL A 37 ETC PRIORIZADAS</v>
      </c>
      <c r="CC248" s="21" t="str">
        <f>+VLOOKUP(F248,Listas_desplega!$J$15:$L$60,2,0)&amp;V248</f>
        <v>ATENCION DIFERENCIAL A 37 ETC PRIORIZADAS</v>
      </c>
      <c r="CD248" s="21" t="str">
        <f>+VLOOKUP(CC248,Listas_desplega!$K$15:$L$60,2,0)</f>
        <v>16</v>
      </c>
      <c r="CE248" s="65" t="str">
        <f>+VLOOKUP(D248,Listas_desplega!$AS$18:$AU$60,2,0)&amp;V248</f>
        <v xml:space="preserve">VEPBM-DIR FORTALECIM - </v>
      </c>
      <c r="CF248" s="21">
        <f>+VLOOKUP(D248,Listas_desplega!$AS$18:$AU$60,3,0)</f>
        <v>22</v>
      </c>
    </row>
    <row r="249" spans="2:84" ht="18.75" customHeight="1" x14ac:dyDescent="0.25">
      <c r="B249" s="49" t="s">
        <v>81</v>
      </c>
      <c r="C249" s="49" t="s">
        <v>427</v>
      </c>
      <c r="D249" s="49" t="s">
        <v>427</v>
      </c>
      <c r="E249" s="49" t="s">
        <v>185</v>
      </c>
      <c r="F249" s="82" t="s">
        <v>428</v>
      </c>
      <c r="G249" s="21" t="s">
        <v>232</v>
      </c>
      <c r="H249" s="78" t="str">
        <f>+VLOOKUP(G249,desplegables!$AH$21:$AK$33,2,0)</f>
        <v>FORTALECIMIENTO DE LAS CAPACIDADES TERRITORIALES PARA LA GESTIÓN EDUCATIVA CON ÉNFASIS EN ZONAS RURALES NACIONAL</v>
      </c>
      <c r="I249" s="79">
        <f>+VLOOKUP(G249,desplegables!$AH$21:$AK$33,3,0)</f>
        <v>202300000000418</v>
      </c>
      <c r="J249" s="51" t="str">
        <f>+VLOOKUP(G249,desplegables!$AH$21:$AK$33,4,0)</f>
        <v>C-2201-0700-24</v>
      </c>
      <c r="K249" s="109" t="s">
        <v>188</v>
      </c>
      <c r="L249" s="110" t="str">
        <f>+VLOOKUP(K249,desplegables!$BO$81:$BP$110,2,FALSE)</f>
        <v>20203F</v>
      </c>
      <c r="M249" s="49" t="s">
        <v>443</v>
      </c>
      <c r="N249" s="51" t="e">
        <f>VLOOKUP(M249,desplegables!$BO$20:$BP$51,2,0)</f>
        <v>#N/A</v>
      </c>
      <c r="O249" s="49" t="s">
        <v>447</v>
      </c>
      <c r="P249" s="21" t="s">
        <v>90</v>
      </c>
      <c r="Q249" s="51" t="str">
        <f>+VLOOKUP(P249,desplegables!$B$3:$C$5,2,0)</f>
        <v>02</v>
      </c>
      <c r="R249" s="169" t="e">
        <f t="shared" ref="R249:R312" si="28">+J249&amp;"-"&amp;L249&amp;"-"&amp;N249&amp;"-"&amp;Q249</f>
        <v>#N/A</v>
      </c>
      <c r="S249"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49"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49" s="69" t="s">
        <v>279</v>
      </c>
      <c r="V249" s="21"/>
      <c r="W249" s="21" t="str">
        <f t="shared" si="25"/>
        <v xml:space="preserve">VEPBM-DIR FORTALECIM - </v>
      </c>
      <c r="X249" s="51" t="str">
        <f t="shared" si="26"/>
        <v>2200</v>
      </c>
      <c r="Y249" s="68"/>
      <c r="Z249" s="68"/>
      <c r="AA249" s="138">
        <v>460000000</v>
      </c>
      <c r="AB249" s="139"/>
      <c r="AC249" s="139"/>
      <c r="AD249" s="139"/>
      <c r="AE249" s="139"/>
      <c r="AF249" s="139"/>
      <c r="AG249" s="139"/>
      <c r="AH249" s="139"/>
      <c r="AI249" s="140">
        <v>1150000000</v>
      </c>
      <c r="AJ249" s="140">
        <v>1150000000</v>
      </c>
      <c r="AK249" s="139"/>
      <c r="AL249" s="139"/>
      <c r="AM249" s="139"/>
      <c r="AN249" s="139"/>
      <c r="AO249" s="139"/>
      <c r="AP249" s="139"/>
      <c r="AQ249" s="139"/>
      <c r="AR249" s="139"/>
      <c r="AS249" s="140">
        <v>1150000000</v>
      </c>
      <c r="AT249" s="68"/>
      <c r="AU249" s="68"/>
      <c r="AV249" s="68"/>
      <c r="AW249" s="68"/>
      <c r="AX249" s="68"/>
      <c r="AY249" s="68"/>
      <c r="AZ249" s="68"/>
      <c r="BA249" s="68"/>
      <c r="BB249" s="68"/>
      <c r="BC249" s="68"/>
      <c r="BD249" s="68"/>
      <c r="BE249" s="68"/>
      <c r="BF249" s="70"/>
      <c r="BG249" s="68"/>
      <c r="BH249" s="52" t="s">
        <v>92</v>
      </c>
      <c r="BI249" s="90" t="s">
        <v>449</v>
      </c>
      <c r="BJ249" s="69" t="s">
        <v>432</v>
      </c>
      <c r="BK249" s="49" t="s">
        <v>94</v>
      </c>
      <c r="BL249" s="124">
        <v>45337</v>
      </c>
      <c r="BM249" s="66" t="s">
        <v>446</v>
      </c>
      <c r="BN249" s="49" t="s">
        <v>95</v>
      </c>
      <c r="BO249" s="49" t="s">
        <v>143</v>
      </c>
      <c r="BP249" s="49" t="s">
        <v>147</v>
      </c>
      <c r="BQ249" s="49" t="s">
        <v>154</v>
      </c>
      <c r="BR249" s="212">
        <v>1150000000</v>
      </c>
      <c r="BS249" s="213">
        <v>1150000000</v>
      </c>
      <c r="BV249" s="21" t="e">
        <f t="shared" si="22"/>
        <v>#N/A</v>
      </c>
      <c r="BW249" s="21" t="str">
        <f>+VLOOKUP(C249,Listas_desplega!$AI$21:$AJ$46,2,0)</f>
        <v>DF_GT</v>
      </c>
      <c r="BX249" s="47" t="str">
        <f>+VLOOKUP(E249,Listas_desplega!$J$2:$K$11,2,FALSE)</f>
        <v>Eje_E_5</v>
      </c>
      <c r="BY249" s="21" t="str">
        <f>+VLOOKUP(J249,desplegables!$AK$21:$AL$33,2,FALSE)</f>
        <v>C_2201_0700_24</v>
      </c>
      <c r="BZ249" s="21" t="str">
        <f>+VLOOKUP(D249,Listas_desplega!$AS$18:$AU$60,2,0)</f>
        <v xml:space="preserve">VEPBM-DIR FORTALECIM - </v>
      </c>
      <c r="CA249" s="21" t="str">
        <f>+VLOOKUP(W249,Listas_desplega!$AT$18:$AV$60,3,0)</f>
        <v>2200</v>
      </c>
      <c r="CB249" s="21" t="str">
        <f>+VLOOKUP(F249,Listas_desplega!$J$15:$L$60,2,0)</f>
        <v>ATENCION DIFERENCIAL A 37 ETC PRIORIZADAS</v>
      </c>
      <c r="CC249" s="21" t="str">
        <f>+VLOOKUP(F249,Listas_desplega!$J$15:$L$60,2,0)&amp;V249</f>
        <v>ATENCION DIFERENCIAL A 37 ETC PRIORIZADAS</v>
      </c>
      <c r="CD249" s="21" t="str">
        <f>+VLOOKUP(CC249,Listas_desplega!$K$15:$L$60,2,0)</f>
        <v>16</v>
      </c>
      <c r="CE249" s="65" t="str">
        <f>+VLOOKUP(D249,Listas_desplega!$AS$18:$AU$60,2,0)&amp;V249</f>
        <v xml:space="preserve">VEPBM-DIR FORTALECIM - </v>
      </c>
      <c r="CF249" s="21">
        <f>+VLOOKUP(D249,Listas_desplega!$AS$18:$AU$60,3,0)</f>
        <v>22</v>
      </c>
    </row>
    <row r="250" spans="2:84" ht="18.75" customHeight="1" x14ac:dyDescent="0.25">
      <c r="B250" s="49" t="s">
        <v>81</v>
      </c>
      <c r="C250" s="49" t="s">
        <v>427</v>
      </c>
      <c r="D250" s="49" t="s">
        <v>427</v>
      </c>
      <c r="E250" s="49" t="s">
        <v>185</v>
      </c>
      <c r="F250" s="82" t="s">
        <v>428</v>
      </c>
      <c r="G250" s="21" t="s">
        <v>232</v>
      </c>
      <c r="H250" s="78" t="str">
        <f>+VLOOKUP(G250,desplegables!$AH$21:$AK$33,2,0)</f>
        <v>FORTALECIMIENTO DE LAS CAPACIDADES TERRITORIALES PARA LA GESTIÓN EDUCATIVA CON ÉNFASIS EN ZONAS RURALES NACIONAL</v>
      </c>
      <c r="I250" s="79">
        <f>+VLOOKUP(G250,desplegables!$AH$21:$AK$33,3,0)</f>
        <v>202300000000418</v>
      </c>
      <c r="J250" s="51" t="str">
        <f>+VLOOKUP(G250,desplegables!$AH$21:$AK$33,4,0)</f>
        <v>C-2201-0700-24</v>
      </c>
      <c r="K250" s="109" t="s">
        <v>188</v>
      </c>
      <c r="L250" s="110" t="str">
        <f>+VLOOKUP(K250,desplegables!$BO$81:$BP$110,2,FALSE)</f>
        <v>20203F</v>
      </c>
      <c r="M250" s="49" t="s">
        <v>437</v>
      </c>
      <c r="N250" s="51" t="e">
        <f>VLOOKUP(M250,desplegables!$BO$20:$BP$51,2,0)</f>
        <v>#N/A</v>
      </c>
      <c r="O250" s="49" t="s">
        <v>450</v>
      </c>
      <c r="P250" s="21" t="s">
        <v>90</v>
      </c>
      <c r="Q250" s="51" t="str">
        <f>+VLOOKUP(P250,desplegables!$B$3:$C$5,2,0)</f>
        <v>02</v>
      </c>
      <c r="R250" s="169" t="e">
        <f t="shared" si="28"/>
        <v>#N/A</v>
      </c>
      <c r="S250"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50" s="244" t="str">
        <f t="shared" si="24"/>
        <v>ADQUIS. DE BYS - SERVICIO DE ASISTENCIA TÉCNICA EN EDUCACIÓN INICIAL,PREESCOLAR, BÁSICA Y MEDIA EN PROCESOS DE GESTIÓN DEL CONOCIMIENTO - 2. SEGURIDAD HUMANA Y JUSTICIA SOCIAL / F. GESTIÓN TERRITORIAL EDUCATIVA Y COMUNITARIA</v>
      </c>
      <c r="U250" s="69" t="s">
        <v>279</v>
      </c>
      <c r="V250" s="21"/>
      <c r="W250" s="21" t="str">
        <f t="shared" si="25"/>
        <v xml:space="preserve">VEPBM-DIR FORTALECIM - </v>
      </c>
      <c r="X250" s="51" t="str">
        <f t="shared" si="26"/>
        <v>2200</v>
      </c>
      <c r="Y250" s="68"/>
      <c r="Z250" s="68"/>
      <c r="AA250" s="138"/>
      <c r="AB250" s="139"/>
      <c r="AC250" s="139"/>
      <c r="AD250" s="139"/>
      <c r="AE250" s="139"/>
      <c r="AF250" s="139"/>
      <c r="AG250" s="139"/>
      <c r="AH250" s="139"/>
      <c r="AI250" s="140">
        <v>1079835097</v>
      </c>
      <c r="AJ250" s="140">
        <v>1079835097</v>
      </c>
      <c r="AK250" s="139"/>
      <c r="AL250" s="139"/>
      <c r="AM250" s="140">
        <v>1079835097</v>
      </c>
      <c r="AN250" s="139"/>
      <c r="AO250" s="139"/>
      <c r="AP250" s="139"/>
      <c r="AQ250" s="139"/>
      <c r="AR250" s="139"/>
      <c r="AS250" s="140">
        <v>1079835097</v>
      </c>
      <c r="AT250" s="68"/>
      <c r="AU250" s="68"/>
      <c r="AV250" s="68"/>
      <c r="AW250" s="68"/>
      <c r="AX250" s="68"/>
      <c r="AY250" s="68"/>
      <c r="AZ250" s="68"/>
      <c r="BA250" s="68"/>
      <c r="BB250" s="68"/>
      <c r="BC250" s="68"/>
      <c r="BD250" s="68"/>
      <c r="BE250" s="68"/>
      <c r="BF250" s="70"/>
      <c r="BG250" s="68"/>
      <c r="BH250" s="52" t="s">
        <v>92</v>
      </c>
      <c r="BI250" s="90" t="s">
        <v>445</v>
      </c>
      <c r="BJ250" s="69" t="s">
        <v>432</v>
      </c>
      <c r="BK250" s="49" t="s">
        <v>94</v>
      </c>
      <c r="BL250" s="124">
        <v>45337</v>
      </c>
      <c r="BM250" s="66" t="s">
        <v>446</v>
      </c>
      <c r="BN250" s="49" t="s">
        <v>95</v>
      </c>
      <c r="BO250" s="49" t="s">
        <v>143</v>
      </c>
      <c r="BP250" s="49" t="s">
        <v>147</v>
      </c>
      <c r="BQ250" s="49" t="s">
        <v>154</v>
      </c>
      <c r="BR250" s="212">
        <v>1079835097</v>
      </c>
      <c r="BS250" s="213">
        <v>1079835097</v>
      </c>
      <c r="BV250" s="21" t="e">
        <f t="shared" si="22"/>
        <v>#N/A</v>
      </c>
      <c r="BW250" s="21" t="str">
        <f>+VLOOKUP(C250,Listas_desplega!$AI$21:$AJ$46,2,0)</f>
        <v>DF_GT</v>
      </c>
      <c r="BX250" s="47" t="str">
        <f>+VLOOKUP(E250,Listas_desplega!$J$2:$K$11,2,FALSE)</f>
        <v>Eje_E_5</v>
      </c>
      <c r="BY250" s="21" t="str">
        <f>+VLOOKUP(J250,desplegables!$AK$21:$AL$33,2,FALSE)</f>
        <v>C_2201_0700_24</v>
      </c>
      <c r="BZ250" s="21" t="str">
        <f>+VLOOKUP(D250,Listas_desplega!$AS$18:$AU$60,2,0)</f>
        <v xml:space="preserve">VEPBM-DIR FORTALECIM - </v>
      </c>
      <c r="CA250" s="21" t="str">
        <f>+VLOOKUP(W250,Listas_desplega!$AT$18:$AV$60,3,0)</f>
        <v>2200</v>
      </c>
      <c r="CB250" s="21" t="str">
        <f>+VLOOKUP(F250,Listas_desplega!$J$15:$L$60,2,0)</f>
        <v>ATENCION DIFERENCIAL A 37 ETC PRIORIZADAS</v>
      </c>
      <c r="CC250" s="21" t="str">
        <f>+VLOOKUP(F250,Listas_desplega!$J$15:$L$60,2,0)&amp;V250</f>
        <v>ATENCION DIFERENCIAL A 37 ETC PRIORIZADAS</v>
      </c>
      <c r="CD250" s="21" t="str">
        <f>+VLOOKUP(CC250,Listas_desplega!$K$15:$L$60,2,0)</f>
        <v>16</v>
      </c>
      <c r="CE250" s="65" t="str">
        <f>+VLOOKUP(D250,Listas_desplega!$AS$18:$AU$60,2,0)&amp;V250</f>
        <v xml:space="preserve">VEPBM-DIR FORTALECIM - </v>
      </c>
      <c r="CF250" s="21">
        <f>+VLOOKUP(D250,Listas_desplega!$AS$18:$AU$60,3,0)</f>
        <v>22</v>
      </c>
    </row>
    <row r="251" spans="2:84" ht="18.75" customHeight="1" x14ac:dyDescent="0.25">
      <c r="B251" s="49" t="s">
        <v>81</v>
      </c>
      <c r="C251" s="49" t="s">
        <v>427</v>
      </c>
      <c r="D251" s="49" t="s">
        <v>427</v>
      </c>
      <c r="E251" s="49" t="s">
        <v>185</v>
      </c>
      <c r="F251" s="82" t="s">
        <v>428</v>
      </c>
      <c r="G251" s="21" t="s">
        <v>232</v>
      </c>
      <c r="H251" s="78" t="str">
        <f>+VLOOKUP(G251,desplegables!$AH$21:$AK$33,2,0)</f>
        <v>FORTALECIMIENTO DE LAS CAPACIDADES TERRITORIALES PARA LA GESTIÓN EDUCATIVA CON ÉNFASIS EN ZONAS RURALES NACIONAL</v>
      </c>
      <c r="I251" s="79">
        <f>+VLOOKUP(G251,desplegables!$AH$21:$AK$33,3,0)</f>
        <v>202300000000418</v>
      </c>
      <c r="J251" s="51" t="str">
        <f>+VLOOKUP(G251,desplegables!$AH$21:$AK$33,4,0)</f>
        <v>C-2201-0700-24</v>
      </c>
      <c r="K251" s="109" t="s">
        <v>188</v>
      </c>
      <c r="L251" s="110" t="str">
        <f>+VLOOKUP(K251,desplegables!$BO$81:$BP$110,2,FALSE)</f>
        <v>20203F</v>
      </c>
      <c r="M251" s="49" t="s">
        <v>437</v>
      </c>
      <c r="N251" s="51" t="e">
        <f>VLOOKUP(M251,desplegables!$BO$20:$BP$51,2,0)</f>
        <v>#N/A</v>
      </c>
      <c r="O251" s="49" t="s">
        <v>450</v>
      </c>
      <c r="P251" s="21" t="s">
        <v>90</v>
      </c>
      <c r="Q251" s="51" t="str">
        <f>+VLOOKUP(P251,desplegables!$B$3:$C$5,2,0)</f>
        <v>02</v>
      </c>
      <c r="R251" s="169" t="e">
        <f t="shared" si="28"/>
        <v>#N/A</v>
      </c>
      <c r="S251"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51" s="244" t="str">
        <f t="shared" si="24"/>
        <v>ADQUIS. DE BYS - SERVICIO DE ASISTENCIA TÉCNICA EN EDUCACIÓN INICIAL,PREESCOLAR, BÁSICA Y MEDIA EN PROCESOS DE GESTIÓN DEL CONOCIMIENTO - 2. SEGURIDAD HUMANA Y JUSTICIA SOCIAL / F. GESTIÓN TERRITORIAL EDUCATIVA Y COMUNITARIA</v>
      </c>
      <c r="U251" s="69" t="s">
        <v>279</v>
      </c>
      <c r="V251" s="21"/>
      <c r="W251" s="21" t="str">
        <f t="shared" si="25"/>
        <v xml:space="preserve">VEPBM-DIR FORTALECIM - </v>
      </c>
      <c r="X251" s="51" t="str">
        <f t="shared" si="26"/>
        <v>2200</v>
      </c>
      <c r="Y251" s="68"/>
      <c r="Z251" s="68"/>
      <c r="AA251" s="138"/>
      <c r="AB251" s="139"/>
      <c r="AC251" s="139"/>
      <c r="AD251" s="139"/>
      <c r="AE251" s="139"/>
      <c r="AF251" s="139"/>
      <c r="AG251" s="139"/>
      <c r="AH251" s="139"/>
      <c r="AI251" s="140">
        <v>1150000000</v>
      </c>
      <c r="AJ251" s="140">
        <v>1150000000</v>
      </c>
      <c r="AK251" s="139"/>
      <c r="AL251" s="139"/>
      <c r="AM251" s="140">
        <v>1150000000</v>
      </c>
      <c r="AN251" s="139"/>
      <c r="AO251" s="139"/>
      <c r="AP251" s="139"/>
      <c r="AQ251" s="139"/>
      <c r="AR251" s="139"/>
      <c r="AS251" s="140">
        <v>1150000000</v>
      </c>
      <c r="AT251" s="68"/>
      <c r="AU251" s="68"/>
      <c r="AV251" s="68"/>
      <c r="AW251" s="68"/>
      <c r="AX251" s="68"/>
      <c r="AY251" s="68"/>
      <c r="AZ251" s="68"/>
      <c r="BA251" s="68"/>
      <c r="BB251" s="68"/>
      <c r="BC251" s="68"/>
      <c r="BD251" s="68"/>
      <c r="BE251" s="68"/>
      <c r="BF251" s="70"/>
      <c r="BG251" s="68"/>
      <c r="BH251" s="52" t="s">
        <v>92</v>
      </c>
      <c r="BI251" s="90" t="s">
        <v>448</v>
      </c>
      <c r="BJ251" s="69" t="s">
        <v>432</v>
      </c>
      <c r="BK251" s="49" t="s">
        <v>94</v>
      </c>
      <c r="BL251" s="124">
        <v>45337</v>
      </c>
      <c r="BM251" s="66" t="s">
        <v>446</v>
      </c>
      <c r="BN251" s="49" t="s">
        <v>95</v>
      </c>
      <c r="BO251" s="49" t="s">
        <v>143</v>
      </c>
      <c r="BP251" s="49" t="s">
        <v>147</v>
      </c>
      <c r="BQ251" s="49" t="s">
        <v>154</v>
      </c>
      <c r="BR251" s="212">
        <v>1150000000</v>
      </c>
      <c r="BS251" s="213">
        <v>1150000000</v>
      </c>
      <c r="BV251" s="21" t="e">
        <f t="shared" si="22"/>
        <v>#N/A</v>
      </c>
      <c r="BW251" s="21" t="str">
        <f>+VLOOKUP(C251,Listas_desplega!$AI$21:$AJ$46,2,0)</f>
        <v>DF_GT</v>
      </c>
      <c r="BX251" s="47" t="str">
        <f>+VLOOKUP(E251,Listas_desplega!$J$2:$K$11,2,FALSE)</f>
        <v>Eje_E_5</v>
      </c>
      <c r="BY251" s="21" t="str">
        <f>+VLOOKUP(J251,desplegables!$AK$21:$AL$33,2,FALSE)</f>
        <v>C_2201_0700_24</v>
      </c>
      <c r="BZ251" s="21" t="str">
        <f>+VLOOKUP(D251,Listas_desplega!$AS$18:$AU$60,2,0)</f>
        <v xml:space="preserve">VEPBM-DIR FORTALECIM - </v>
      </c>
      <c r="CA251" s="21" t="str">
        <f>+VLOOKUP(W251,Listas_desplega!$AT$18:$AV$60,3,0)</f>
        <v>2200</v>
      </c>
      <c r="CB251" s="21" t="str">
        <f>+VLOOKUP(F251,Listas_desplega!$J$15:$L$60,2,0)</f>
        <v>ATENCION DIFERENCIAL A 37 ETC PRIORIZADAS</v>
      </c>
      <c r="CC251" s="21" t="str">
        <f>+VLOOKUP(F251,Listas_desplega!$J$15:$L$60,2,0)&amp;V251</f>
        <v>ATENCION DIFERENCIAL A 37 ETC PRIORIZADAS</v>
      </c>
      <c r="CD251" s="21" t="str">
        <f>+VLOOKUP(CC251,Listas_desplega!$K$15:$L$60,2,0)</f>
        <v>16</v>
      </c>
      <c r="CE251" s="65" t="str">
        <f>+VLOOKUP(D251,Listas_desplega!$AS$18:$AU$60,2,0)&amp;V251</f>
        <v xml:space="preserve">VEPBM-DIR FORTALECIM - </v>
      </c>
      <c r="CF251" s="21">
        <f>+VLOOKUP(D251,Listas_desplega!$AS$18:$AU$60,3,0)</f>
        <v>22</v>
      </c>
    </row>
    <row r="252" spans="2:84" ht="18.75" customHeight="1" x14ac:dyDescent="0.25">
      <c r="B252" s="49" t="s">
        <v>81</v>
      </c>
      <c r="C252" s="49" t="s">
        <v>427</v>
      </c>
      <c r="D252" s="49" t="s">
        <v>427</v>
      </c>
      <c r="E252" s="49" t="s">
        <v>185</v>
      </c>
      <c r="F252" s="82" t="s">
        <v>186</v>
      </c>
      <c r="G252" s="21" t="s">
        <v>232</v>
      </c>
      <c r="H252" s="78" t="str">
        <f>+VLOOKUP(G252,desplegables!$AH$21:$AK$33,2,0)</f>
        <v>FORTALECIMIENTO DE LAS CAPACIDADES TERRITORIALES PARA LA GESTIÓN EDUCATIVA CON ÉNFASIS EN ZONAS RURALES NACIONAL</v>
      </c>
      <c r="I252" s="79">
        <f>+VLOOKUP(G252,desplegables!$AH$21:$AK$33,3,0)</f>
        <v>202300000000418</v>
      </c>
      <c r="J252" s="51" t="str">
        <f>+VLOOKUP(G252,desplegables!$AH$21:$AK$33,4,0)</f>
        <v>C-2201-0700-24</v>
      </c>
      <c r="K252" s="109" t="s">
        <v>188</v>
      </c>
      <c r="L252" s="110" t="str">
        <f>+VLOOKUP(K252,desplegables!$BO$81:$BP$110,2,FALSE)</f>
        <v>20203F</v>
      </c>
      <c r="M252" s="49" t="s">
        <v>437</v>
      </c>
      <c r="N252" s="51" t="e">
        <f>VLOOKUP(M252,desplegables!$BO$20:$BP$51,2,0)</f>
        <v>#N/A</v>
      </c>
      <c r="O252" s="49" t="s">
        <v>450</v>
      </c>
      <c r="P252" s="21" t="s">
        <v>90</v>
      </c>
      <c r="Q252" s="51" t="str">
        <f>+VLOOKUP(P252,desplegables!$B$3:$C$5,2,0)</f>
        <v>02</v>
      </c>
      <c r="R252" s="169" t="e">
        <f t="shared" si="28"/>
        <v>#N/A</v>
      </c>
      <c r="S252"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52" s="244" t="str">
        <f t="shared" si="24"/>
        <v>ADQUIS. DE BYS - SERVICIO DE ASISTENCIA TÉCNICA EN EDUCACIÓN INICIAL,PREESCOLAR, BÁSICA Y MEDIA EN PROCESOS DE GESTIÓN DEL CONOCIMIENTO - 2. SEGURIDAD HUMANA Y JUSTICIA SOCIAL / F. GESTIÓN TERRITORIAL EDUCATIVA Y COMUNITARIA</v>
      </c>
      <c r="U252" s="69" t="s">
        <v>279</v>
      </c>
      <c r="V252" s="21"/>
      <c r="W252" s="21" t="str">
        <f t="shared" si="25"/>
        <v xml:space="preserve">VEPBM-DIR FORTALECIM - </v>
      </c>
      <c r="X252" s="51" t="str">
        <f t="shared" si="26"/>
        <v>2200</v>
      </c>
      <c r="Y252" s="68"/>
      <c r="Z252" s="68"/>
      <c r="AA252" s="138"/>
      <c r="AB252" s="139"/>
      <c r="AC252" s="139"/>
      <c r="AD252" s="139"/>
      <c r="AE252" s="139"/>
      <c r="AF252" s="139"/>
      <c r="AG252" s="139"/>
      <c r="AH252" s="139"/>
      <c r="AI252" s="140">
        <v>1150000000</v>
      </c>
      <c r="AJ252" s="140">
        <v>1150000000</v>
      </c>
      <c r="AK252" s="139"/>
      <c r="AL252" s="139"/>
      <c r="AM252" s="140">
        <v>1150000000</v>
      </c>
      <c r="AN252" s="139"/>
      <c r="AO252" s="139"/>
      <c r="AP252" s="139"/>
      <c r="AQ252" s="139"/>
      <c r="AR252" s="139"/>
      <c r="AS252" s="140">
        <v>1150000000</v>
      </c>
      <c r="AT252" s="68"/>
      <c r="AU252" s="68"/>
      <c r="AV252" s="68"/>
      <c r="AW252" s="68"/>
      <c r="AX252" s="68"/>
      <c r="AY252" s="68"/>
      <c r="AZ252" s="68"/>
      <c r="BA252" s="68"/>
      <c r="BB252" s="68"/>
      <c r="BC252" s="68"/>
      <c r="BD252" s="68"/>
      <c r="BE252" s="68"/>
      <c r="BF252" s="70"/>
      <c r="BG252" s="68"/>
      <c r="BH252" s="52" t="s">
        <v>92</v>
      </c>
      <c r="BI252" s="90" t="s">
        <v>449</v>
      </c>
      <c r="BJ252" s="69" t="s">
        <v>432</v>
      </c>
      <c r="BK252" s="49" t="s">
        <v>94</v>
      </c>
      <c r="BL252" s="124">
        <v>45337</v>
      </c>
      <c r="BM252" s="66" t="s">
        <v>446</v>
      </c>
      <c r="BN252" s="49" t="s">
        <v>95</v>
      </c>
      <c r="BO252" s="49" t="s">
        <v>143</v>
      </c>
      <c r="BP252" s="49" t="s">
        <v>147</v>
      </c>
      <c r="BQ252" s="49" t="s">
        <v>154</v>
      </c>
      <c r="BR252" s="212">
        <v>1150000000</v>
      </c>
      <c r="BS252" s="213">
        <v>1150000000</v>
      </c>
      <c r="BV252" s="21" t="e">
        <f t="shared" si="22"/>
        <v>#N/A</v>
      </c>
      <c r="BW252" s="21" t="str">
        <f>+VLOOKUP(C252,Listas_desplega!$AI$21:$AJ$46,2,0)</f>
        <v>DF_GT</v>
      </c>
      <c r="BX252" s="47" t="str">
        <f>+VLOOKUP(E252,Listas_desplega!$J$2:$K$11,2,FALSE)</f>
        <v>Eje_E_5</v>
      </c>
      <c r="BY252" s="21" t="str">
        <f>+VLOOKUP(J252,desplegables!$AK$21:$AL$33,2,FALSE)</f>
        <v>C_2201_0700_24</v>
      </c>
      <c r="BZ252" s="21" t="str">
        <f>+VLOOKUP(D252,Listas_desplega!$AS$18:$AU$60,2,0)</f>
        <v xml:space="preserve">VEPBM-DIR FORTALECIM - </v>
      </c>
      <c r="CA252" s="21" t="str">
        <f>+VLOOKUP(W252,Listas_desplega!$AT$18:$AV$60,3,0)</f>
        <v>2200</v>
      </c>
      <c r="CB252" s="21" t="str">
        <f>+VLOOKUP(F252,Listas_desplega!$J$15:$L$60,2,0)</f>
        <v>FORTALECIMIENTO CAPACIDADES DE GESTION DE ETC</v>
      </c>
      <c r="CC252" s="21" t="str">
        <f>+VLOOKUP(F252,Listas_desplega!$J$15:$L$60,2,0)&amp;V252</f>
        <v>FORTALECIMIENTO CAPACIDADES DE GESTION DE ETC</v>
      </c>
      <c r="CD252" s="21" t="str">
        <f>+VLOOKUP(CC252,Listas_desplega!$K$15:$L$60,2,0)</f>
        <v>18</v>
      </c>
      <c r="CE252" s="65" t="str">
        <f>+VLOOKUP(D252,Listas_desplega!$AS$18:$AU$60,2,0)&amp;V252</f>
        <v xml:space="preserve">VEPBM-DIR FORTALECIM - </v>
      </c>
      <c r="CF252" s="21">
        <f>+VLOOKUP(D252,Listas_desplega!$AS$18:$AU$60,3,0)</f>
        <v>22</v>
      </c>
    </row>
    <row r="253" spans="2:84" ht="18.75" customHeight="1" x14ac:dyDescent="0.25">
      <c r="B253" s="49" t="s">
        <v>81</v>
      </c>
      <c r="C253" s="49" t="s">
        <v>427</v>
      </c>
      <c r="D253" s="49" t="s">
        <v>427</v>
      </c>
      <c r="E253" s="49" t="s">
        <v>185</v>
      </c>
      <c r="F253" s="82" t="s">
        <v>186</v>
      </c>
      <c r="G253" s="21" t="s">
        <v>232</v>
      </c>
      <c r="H253" s="78" t="str">
        <f>+VLOOKUP(G253,desplegables!$AH$21:$AK$33,2,0)</f>
        <v>FORTALECIMIENTO DE LAS CAPACIDADES TERRITORIALES PARA LA GESTIÓN EDUCATIVA CON ÉNFASIS EN ZONAS RURALES NACIONAL</v>
      </c>
      <c r="I253" s="79">
        <f>+VLOOKUP(G253,desplegables!$AH$21:$AK$33,3,0)</f>
        <v>202300000000418</v>
      </c>
      <c r="J253" s="51" t="str">
        <f>+VLOOKUP(G253,desplegables!$AH$21:$AK$33,4,0)</f>
        <v>C-2201-0700-24</v>
      </c>
      <c r="K253" s="109" t="s">
        <v>188</v>
      </c>
      <c r="L253" s="110" t="str">
        <f>+VLOOKUP(K253,desplegables!$BO$81:$BP$110,2,FALSE)</f>
        <v>20203F</v>
      </c>
      <c r="M253" s="49" t="s">
        <v>443</v>
      </c>
      <c r="N253" s="51" t="e">
        <f>VLOOKUP(M253,desplegables!$BO$20:$BP$51,2,0)</f>
        <v>#N/A</v>
      </c>
      <c r="O253" s="49" t="s">
        <v>444</v>
      </c>
      <c r="P253" s="21" t="s">
        <v>90</v>
      </c>
      <c r="Q253" s="51" t="str">
        <f>+VLOOKUP(P253,desplegables!$B$3:$C$5,2,0)</f>
        <v>02</v>
      </c>
      <c r="R253" s="169" t="e">
        <f t="shared" si="28"/>
        <v>#N/A</v>
      </c>
      <c r="S253"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53"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53" s="69" t="s">
        <v>279</v>
      </c>
      <c r="V253" s="21"/>
      <c r="W253" s="21" t="str">
        <f t="shared" si="25"/>
        <v xml:space="preserve">VEPBM-DIR FORTALECIM - </v>
      </c>
      <c r="X253" s="51" t="str">
        <f t="shared" si="26"/>
        <v>2200</v>
      </c>
      <c r="Y253" s="68"/>
      <c r="Z253" s="68"/>
      <c r="AA253" s="138">
        <v>460000000</v>
      </c>
      <c r="AB253" s="139"/>
      <c r="AC253" s="139"/>
      <c r="AD253" s="139"/>
      <c r="AE253" s="139"/>
      <c r="AF253" s="139"/>
      <c r="AG253" s="139"/>
      <c r="AH253" s="139"/>
      <c r="AI253" s="140">
        <v>350000000</v>
      </c>
      <c r="AJ253" s="140">
        <v>350000000</v>
      </c>
      <c r="AK253" s="139"/>
      <c r="AL253" s="139"/>
      <c r="AM253" s="139"/>
      <c r="AN253" s="139"/>
      <c r="AO253" s="139"/>
      <c r="AP253" s="139"/>
      <c r="AQ253" s="139"/>
      <c r="AR253" s="139"/>
      <c r="AS253" s="140">
        <v>350000000</v>
      </c>
      <c r="AT253" s="68"/>
      <c r="AU253" s="68"/>
      <c r="AV253" s="68"/>
      <c r="AW253" s="68"/>
      <c r="AX253" s="68"/>
      <c r="AY253" s="68"/>
      <c r="AZ253" s="68"/>
      <c r="BA253" s="68"/>
      <c r="BB253" s="68"/>
      <c r="BC253" s="68"/>
      <c r="BD253" s="68"/>
      <c r="BE253" s="68"/>
      <c r="BF253" s="70"/>
      <c r="BG253" s="68"/>
      <c r="BH253" s="52" t="s">
        <v>92</v>
      </c>
      <c r="BI253" s="90" t="s">
        <v>451</v>
      </c>
      <c r="BJ253" s="69" t="s">
        <v>432</v>
      </c>
      <c r="BK253" s="49" t="s">
        <v>145</v>
      </c>
      <c r="BL253" s="124">
        <v>45458</v>
      </c>
      <c r="BM253" s="66">
        <v>5</v>
      </c>
      <c r="BN253" s="49" t="s">
        <v>95</v>
      </c>
      <c r="BO253" s="49" t="s">
        <v>195</v>
      </c>
      <c r="BP253" s="49" t="s">
        <v>159</v>
      </c>
      <c r="BQ253" s="49" t="s">
        <v>154</v>
      </c>
      <c r="BR253" s="217">
        <v>350000000</v>
      </c>
      <c r="BS253" s="213">
        <v>350000000</v>
      </c>
      <c r="BV253" s="21" t="e">
        <f t="shared" si="22"/>
        <v>#N/A</v>
      </c>
      <c r="BW253" s="21" t="str">
        <f>+VLOOKUP(C253,Listas_desplega!$AI$21:$AJ$46,2,0)</f>
        <v>DF_GT</v>
      </c>
      <c r="BX253" s="47" t="str">
        <f>+VLOOKUP(E253,Listas_desplega!$J$2:$K$11,2,FALSE)</f>
        <v>Eje_E_5</v>
      </c>
      <c r="BY253" s="21" t="str">
        <f>+VLOOKUP(J253,desplegables!$AK$21:$AL$33,2,FALSE)</f>
        <v>C_2201_0700_24</v>
      </c>
      <c r="BZ253" s="21" t="str">
        <f>+VLOOKUP(D253,Listas_desplega!$AS$18:$AU$60,2,0)</f>
        <v xml:space="preserve">VEPBM-DIR FORTALECIM - </v>
      </c>
      <c r="CA253" s="21" t="str">
        <f>+VLOOKUP(W253,Listas_desplega!$AT$18:$AV$60,3,0)</f>
        <v>2200</v>
      </c>
      <c r="CB253" s="21" t="str">
        <f>+VLOOKUP(F253,Listas_desplega!$J$15:$L$60,2,0)</f>
        <v>FORTALECIMIENTO CAPACIDADES DE GESTION DE ETC</v>
      </c>
      <c r="CC253" s="21" t="str">
        <f>+VLOOKUP(F253,Listas_desplega!$J$15:$L$60,2,0)&amp;V253</f>
        <v>FORTALECIMIENTO CAPACIDADES DE GESTION DE ETC</v>
      </c>
      <c r="CD253" s="21" t="str">
        <f>+VLOOKUP(CC253,Listas_desplega!$K$15:$L$60,2,0)</f>
        <v>18</v>
      </c>
      <c r="CE253" s="65" t="str">
        <f>+VLOOKUP(D253,Listas_desplega!$AS$18:$AU$60,2,0)&amp;V253</f>
        <v xml:space="preserve">VEPBM-DIR FORTALECIM - </v>
      </c>
      <c r="CF253" s="21">
        <f>+VLOOKUP(D253,Listas_desplega!$AS$18:$AU$60,3,0)</f>
        <v>22</v>
      </c>
    </row>
    <row r="254" spans="2:84" ht="18.75" customHeight="1" x14ac:dyDescent="0.25">
      <c r="B254" s="49" t="s">
        <v>81</v>
      </c>
      <c r="C254" s="49" t="s">
        <v>427</v>
      </c>
      <c r="D254" s="49" t="s">
        <v>427</v>
      </c>
      <c r="E254" s="49" t="s">
        <v>185</v>
      </c>
      <c r="F254" s="82" t="s">
        <v>186</v>
      </c>
      <c r="G254" s="21" t="s">
        <v>232</v>
      </c>
      <c r="H254" s="78" t="str">
        <f>+VLOOKUP(G254,desplegables!$AH$21:$AK$33,2,0)</f>
        <v>FORTALECIMIENTO DE LAS CAPACIDADES TERRITORIALES PARA LA GESTIÓN EDUCATIVA CON ÉNFASIS EN ZONAS RURALES NACIONAL</v>
      </c>
      <c r="I254" s="79">
        <f>+VLOOKUP(G254,desplegables!$AH$21:$AK$33,3,0)</f>
        <v>202300000000418</v>
      </c>
      <c r="J254" s="51" t="str">
        <f>+VLOOKUP(G254,desplegables!$AH$21:$AK$33,4,0)</f>
        <v>C-2201-0700-24</v>
      </c>
      <c r="K254" s="109" t="s">
        <v>188</v>
      </c>
      <c r="L254" s="110" t="str">
        <f>+VLOOKUP(K254,desplegables!$BO$81:$BP$110,2,FALSE)</f>
        <v>20203F</v>
      </c>
      <c r="M254" s="49" t="s">
        <v>443</v>
      </c>
      <c r="N254" s="51" t="e">
        <f>VLOOKUP(M254,desplegables!$BO$20:$BP$51,2,0)</f>
        <v>#N/A</v>
      </c>
      <c r="O254" s="49" t="s">
        <v>444</v>
      </c>
      <c r="P254" s="21" t="s">
        <v>90</v>
      </c>
      <c r="Q254" s="51" t="str">
        <f>+VLOOKUP(P254,desplegables!$B$3:$C$5,2,0)</f>
        <v>02</v>
      </c>
      <c r="R254" s="169" t="e">
        <f t="shared" si="28"/>
        <v>#N/A</v>
      </c>
      <c r="S254"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54"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54" s="69" t="s">
        <v>279</v>
      </c>
      <c r="V254" s="21"/>
      <c r="W254" s="21" t="str">
        <f t="shared" si="25"/>
        <v xml:space="preserve">VEPBM-DIR FORTALECIM - </v>
      </c>
      <c r="X254" s="51" t="str">
        <f t="shared" si="26"/>
        <v>2200</v>
      </c>
      <c r="Y254" s="68"/>
      <c r="Z254" s="68"/>
      <c r="AA254" s="138">
        <v>460000000</v>
      </c>
      <c r="AB254" s="139"/>
      <c r="AC254" s="139"/>
      <c r="AD254" s="139"/>
      <c r="AE254" s="139"/>
      <c r="AF254" s="139"/>
      <c r="AG254" s="139"/>
      <c r="AH254" s="139"/>
      <c r="AI254" s="140">
        <v>350000000</v>
      </c>
      <c r="AJ254" s="140">
        <v>350000000</v>
      </c>
      <c r="AK254" s="139"/>
      <c r="AL254" s="139"/>
      <c r="AM254" s="139"/>
      <c r="AN254" s="139"/>
      <c r="AO254" s="139"/>
      <c r="AP254" s="139"/>
      <c r="AQ254" s="139"/>
      <c r="AR254" s="139"/>
      <c r="AS254" s="140">
        <v>350000000</v>
      </c>
      <c r="AT254" s="68"/>
      <c r="AU254" s="68"/>
      <c r="AV254" s="68"/>
      <c r="AW254" s="68"/>
      <c r="AX254" s="68"/>
      <c r="AY254" s="68"/>
      <c r="AZ254" s="68"/>
      <c r="BA254" s="68"/>
      <c r="BB254" s="68"/>
      <c r="BC254" s="68"/>
      <c r="BD254" s="68"/>
      <c r="BE254" s="68"/>
      <c r="BF254" s="70"/>
      <c r="BG254" s="68"/>
      <c r="BH254" s="52" t="s">
        <v>92</v>
      </c>
      <c r="BI254" s="90" t="s">
        <v>452</v>
      </c>
      <c r="BJ254" s="69" t="s">
        <v>432</v>
      </c>
      <c r="BK254" s="49" t="s">
        <v>145</v>
      </c>
      <c r="BL254" s="124">
        <v>45458</v>
      </c>
      <c r="BM254" s="66">
        <v>5</v>
      </c>
      <c r="BN254" s="49" t="s">
        <v>95</v>
      </c>
      <c r="BO254" s="49" t="s">
        <v>195</v>
      </c>
      <c r="BP254" s="49" t="s">
        <v>159</v>
      </c>
      <c r="BQ254" s="49" t="s">
        <v>154</v>
      </c>
      <c r="BR254" s="217">
        <v>350000000</v>
      </c>
      <c r="BS254" s="213">
        <v>350000000</v>
      </c>
      <c r="BV254" s="21" t="e">
        <f t="shared" si="22"/>
        <v>#N/A</v>
      </c>
      <c r="BW254" s="21" t="str">
        <f>+VLOOKUP(C254,Listas_desplega!$AI$21:$AJ$46,2,0)</f>
        <v>DF_GT</v>
      </c>
      <c r="BX254" s="47" t="str">
        <f>+VLOOKUP(E254,Listas_desplega!$J$2:$K$11,2,FALSE)</f>
        <v>Eje_E_5</v>
      </c>
      <c r="BY254" s="21" t="str">
        <f>+VLOOKUP(J254,desplegables!$AK$21:$AL$33,2,FALSE)</f>
        <v>C_2201_0700_24</v>
      </c>
      <c r="BZ254" s="21" t="str">
        <f>+VLOOKUP(D254,Listas_desplega!$AS$18:$AU$60,2,0)</f>
        <v xml:space="preserve">VEPBM-DIR FORTALECIM - </v>
      </c>
      <c r="CA254" s="21" t="str">
        <f>+VLOOKUP(W254,Listas_desplega!$AT$18:$AV$60,3,0)</f>
        <v>2200</v>
      </c>
      <c r="CB254" s="21" t="str">
        <f>+VLOOKUP(F254,Listas_desplega!$J$15:$L$60,2,0)</f>
        <v>FORTALECIMIENTO CAPACIDADES DE GESTION DE ETC</v>
      </c>
      <c r="CC254" s="21" t="str">
        <f>+VLOOKUP(F254,Listas_desplega!$J$15:$L$60,2,0)&amp;V254</f>
        <v>FORTALECIMIENTO CAPACIDADES DE GESTION DE ETC</v>
      </c>
      <c r="CD254" s="21" t="str">
        <f>+VLOOKUP(CC254,Listas_desplega!$K$15:$L$60,2,0)</f>
        <v>18</v>
      </c>
      <c r="CE254" s="65" t="str">
        <f>+VLOOKUP(D254,Listas_desplega!$AS$18:$AU$60,2,0)&amp;V254</f>
        <v xml:space="preserve">VEPBM-DIR FORTALECIM - </v>
      </c>
      <c r="CF254" s="21">
        <f>+VLOOKUP(D254,Listas_desplega!$AS$18:$AU$60,3,0)</f>
        <v>22</v>
      </c>
    </row>
    <row r="255" spans="2:84" ht="18.75" customHeight="1" x14ac:dyDescent="0.25">
      <c r="B255" s="49" t="s">
        <v>81</v>
      </c>
      <c r="C255" s="49" t="s">
        <v>427</v>
      </c>
      <c r="D255" s="49" t="s">
        <v>427</v>
      </c>
      <c r="E255" s="49" t="s">
        <v>185</v>
      </c>
      <c r="F255" s="82" t="s">
        <v>186</v>
      </c>
      <c r="G255" s="21" t="s">
        <v>232</v>
      </c>
      <c r="H255" s="78" t="str">
        <f>+VLOOKUP(G255,desplegables!$AH$21:$AK$33,2,0)</f>
        <v>FORTALECIMIENTO DE LAS CAPACIDADES TERRITORIALES PARA LA GESTIÓN EDUCATIVA CON ÉNFASIS EN ZONAS RURALES NACIONAL</v>
      </c>
      <c r="I255" s="79">
        <f>+VLOOKUP(G255,desplegables!$AH$21:$AK$33,3,0)</f>
        <v>202300000000418</v>
      </c>
      <c r="J255" s="51" t="str">
        <f>+VLOOKUP(G255,desplegables!$AH$21:$AK$33,4,0)</f>
        <v>C-2201-0700-24</v>
      </c>
      <c r="K255" s="109" t="s">
        <v>188</v>
      </c>
      <c r="L255" s="110" t="str">
        <f>+VLOOKUP(K255,desplegables!$BO$81:$BP$110,2,FALSE)</f>
        <v>20203F</v>
      </c>
      <c r="M255" s="49" t="s">
        <v>443</v>
      </c>
      <c r="N255" s="51" t="e">
        <f>VLOOKUP(M255,desplegables!$BO$20:$BP$51,2,0)</f>
        <v>#N/A</v>
      </c>
      <c r="O255" s="49" t="s">
        <v>444</v>
      </c>
      <c r="P255" s="21" t="s">
        <v>90</v>
      </c>
      <c r="Q255" s="51" t="str">
        <f>+VLOOKUP(P255,desplegables!$B$3:$C$5,2,0)</f>
        <v>02</v>
      </c>
      <c r="R255" s="169" t="e">
        <f t="shared" si="28"/>
        <v>#N/A</v>
      </c>
      <c r="S255"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55"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55" s="69" t="s">
        <v>279</v>
      </c>
      <c r="V255" s="21"/>
      <c r="W255" s="21" t="str">
        <f t="shared" si="25"/>
        <v xml:space="preserve">VEPBM-DIR FORTALECIM - </v>
      </c>
      <c r="X255" s="51" t="str">
        <f t="shared" si="26"/>
        <v>2200</v>
      </c>
      <c r="Y255" s="68"/>
      <c r="Z255" s="68"/>
      <c r="AA255" s="138">
        <v>460000000</v>
      </c>
      <c r="AB255" s="139"/>
      <c r="AC255" s="139"/>
      <c r="AD255" s="139"/>
      <c r="AE255" s="139"/>
      <c r="AF255" s="139"/>
      <c r="AG255" s="139"/>
      <c r="AH255" s="139"/>
      <c r="AI255" s="140">
        <v>375000000</v>
      </c>
      <c r="AJ255" s="140">
        <v>375000000</v>
      </c>
      <c r="AK255" s="139"/>
      <c r="AL255" s="139"/>
      <c r="AM255" s="139"/>
      <c r="AN255" s="139"/>
      <c r="AO255" s="139"/>
      <c r="AP255" s="139"/>
      <c r="AQ255" s="139"/>
      <c r="AR255" s="139"/>
      <c r="AS255" s="140">
        <v>375000000</v>
      </c>
      <c r="AT255" s="68"/>
      <c r="AU255" s="68"/>
      <c r="AV255" s="68"/>
      <c r="AW255" s="68"/>
      <c r="AX255" s="68"/>
      <c r="AY255" s="68"/>
      <c r="AZ255" s="68"/>
      <c r="BA255" s="68"/>
      <c r="BB255" s="68"/>
      <c r="BC255" s="68"/>
      <c r="BD255" s="68"/>
      <c r="BE255" s="68"/>
      <c r="BF255" s="70"/>
      <c r="BG255" s="68"/>
      <c r="BH255" s="52" t="s">
        <v>92</v>
      </c>
      <c r="BI255" s="90" t="s">
        <v>453</v>
      </c>
      <c r="BJ255" s="69" t="s">
        <v>432</v>
      </c>
      <c r="BK255" s="49" t="s">
        <v>145</v>
      </c>
      <c r="BL255" s="124">
        <v>45397</v>
      </c>
      <c r="BM255" s="66">
        <v>7</v>
      </c>
      <c r="BN255" s="49" t="s">
        <v>95</v>
      </c>
      <c r="BO255" s="49" t="s">
        <v>434</v>
      </c>
      <c r="BP255" s="49" t="s">
        <v>159</v>
      </c>
      <c r="BQ255" s="49" t="s">
        <v>154</v>
      </c>
      <c r="BR255" s="217">
        <v>375000000</v>
      </c>
      <c r="BS255" s="213">
        <v>375000000</v>
      </c>
      <c r="BV255" s="21" t="e">
        <f t="shared" si="22"/>
        <v>#N/A</v>
      </c>
      <c r="BW255" s="21" t="str">
        <f>+VLOOKUP(C255,Listas_desplega!$AI$21:$AJ$46,2,0)</f>
        <v>DF_GT</v>
      </c>
      <c r="BX255" s="47" t="str">
        <f>+VLOOKUP(E255,Listas_desplega!$J$2:$K$11,2,FALSE)</f>
        <v>Eje_E_5</v>
      </c>
      <c r="BY255" s="21" t="str">
        <f>+VLOOKUP(J255,desplegables!$AK$21:$AL$33,2,FALSE)</f>
        <v>C_2201_0700_24</v>
      </c>
      <c r="BZ255" s="21" t="str">
        <f>+VLOOKUP(D255,Listas_desplega!$AS$18:$AU$60,2,0)</f>
        <v xml:space="preserve">VEPBM-DIR FORTALECIM - </v>
      </c>
      <c r="CA255" s="21" t="str">
        <f>+VLOOKUP(W255,Listas_desplega!$AT$18:$AV$60,3,0)</f>
        <v>2200</v>
      </c>
      <c r="CB255" s="21" t="str">
        <f>+VLOOKUP(F255,Listas_desplega!$J$15:$L$60,2,0)</f>
        <v>FORTALECIMIENTO CAPACIDADES DE GESTION DE ETC</v>
      </c>
      <c r="CC255" s="21" t="str">
        <f>+VLOOKUP(F255,Listas_desplega!$J$15:$L$60,2,0)&amp;V255</f>
        <v>FORTALECIMIENTO CAPACIDADES DE GESTION DE ETC</v>
      </c>
      <c r="CD255" s="21" t="str">
        <f>+VLOOKUP(CC255,Listas_desplega!$K$15:$L$60,2,0)</f>
        <v>18</v>
      </c>
      <c r="CE255" s="65" t="str">
        <f>+VLOOKUP(D255,Listas_desplega!$AS$18:$AU$60,2,0)&amp;V255</f>
        <v xml:space="preserve">VEPBM-DIR FORTALECIM - </v>
      </c>
      <c r="CF255" s="21">
        <f>+VLOOKUP(D255,Listas_desplega!$AS$18:$AU$60,3,0)</f>
        <v>22</v>
      </c>
    </row>
    <row r="256" spans="2:84" ht="18.75" customHeight="1" x14ac:dyDescent="0.25">
      <c r="B256" s="49" t="s">
        <v>81</v>
      </c>
      <c r="C256" s="49" t="s">
        <v>427</v>
      </c>
      <c r="D256" s="49" t="s">
        <v>427</v>
      </c>
      <c r="E256" s="49" t="s">
        <v>185</v>
      </c>
      <c r="F256" s="82" t="s">
        <v>186</v>
      </c>
      <c r="G256" s="21" t="s">
        <v>232</v>
      </c>
      <c r="H256" s="78" t="str">
        <f>+VLOOKUP(G256,desplegables!$AH$21:$AK$33,2,0)</f>
        <v>FORTALECIMIENTO DE LAS CAPACIDADES TERRITORIALES PARA LA GESTIÓN EDUCATIVA CON ÉNFASIS EN ZONAS RURALES NACIONAL</v>
      </c>
      <c r="I256" s="79">
        <f>+VLOOKUP(G256,desplegables!$AH$21:$AK$33,3,0)</f>
        <v>202300000000418</v>
      </c>
      <c r="J256" s="51" t="str">
        <f>+VLOOKUP(G256,desplegables!$AH$21:$AK$33,4,0)</f>
        <v>C-2201-0700-24</v>
      </c>
      <c r="K256" s="109" t="s">
        <v>188</v>
      </c>
      <c r="L256" s="110" t="str">
        <f>+VLOOKUP(K256,desplegables!$BO$81:$BP$110,2,FALSE)</f>
        <v>20203F</v>
      </c>
      <c r="M256" s="49" t="s">
        <v>443</v>
      </c>
      <c r="N256" s="51" t="e">
        <f>VLOOKUP(M256,desplegables!$BO$20:$BP$51,2,0)</f>
        <v>#N/A</v>
      </c>
      <c r="O256" s="49" t="s">
        <v>444</v>
      </c>
      <c r="P256" s="21" t="s">
        <v>90</v>
      </c>
      <c r="Q256" s="51" t="str">
        <f>+VLOOKUP(P256,desplegables!$B$3:$C$5,2,0)</f>
        <v>02</v>
      </c>
      <c r="R256" s="169" t="e">
        <f t="shared" si="28"/>
        <v>#N/A</v>
      </c>
      <c r="S256"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56"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56" s="69" t="s">
        <v>279</v>
      </c>
      <c r="V256" s="21"/>
      <c r="W256" s="21" t="str">
        <f t="shared" si="25"/>
        <v xml:space="preserve">VEPBM-DIR FORTALECIM - </v>
      </c>
      <c r="X256" s="51" t="str">
        <f t="shared" si="26"/>
        <v>2200</v>
      </c>
      <c r="Y256" s="68"/>
      <c r="Z256" s="68"/>
      <c r="AA256" s="138">
        <v>460000000</v>
      </c>
      <c r="AB256" s="139"/>
      <c r="AC256" s="139"/>
      <c r="AD256" s="139"/>
      <c r="AE256" s="139"/>
      <c r="AF256" s="139"/>
      <c r="AG256" s="139"/>
      <c r="AH256" s="139"/>
      <c r="AI256" s="140">
        <v>589917548.5</v>
      </c>
      <c r="AJ256" s="140">
        <v>589917548.5</v>
      </c>
      <c r="AK256" s="139"/>
      <c r="AL256" s="139"/>
      <c r="AM256" s="139"/>
      <c r="AN256" s="139"/>
      <c r="AO256" s="139"/>
      <c r="AP256" s="139"/>
      <c r="AQ256" s="139"/>
      <c r="AR256" s="139"/>
      <c r="AS256" s="140">
        <v>589917548.5</v>
      </c>
      <c r="AT256" s="68"/>
      <c r="AU256" s="68"/>
      <c r="AV256" s="68"/>
      <c r="AW256" s="68"/>
      <c r="AX256" s="68"/>
      <c r="AY256" s="68"/>
      <c r="AZ256" s="68"/>
      <c r="BA256" s="68"/>
      <c r="BB256" s="68"/>
      <c r="BC256" s="68"/>
      <c r="BD256" s="68"/>
      <c r="BE256" s="68"/>
      <c r="BF256" s="70"/>
      <c r="BG256" s="68"/>
      <c r="BH256" s="52" t="s">
        <v>92</v>
      </c>
      <c r="BI256" s="90" t="s">
        <v>451</v>
      </c>
      <c r="BJ256" s="69" t="s">
        <v>432</v>
      </c>
      <c r="BK256" s="49" t="s">
        <v>248</v>
      </c>
      <c r="BL256" s="124">
        <v>45453</v>
      </c>
      <c r="BM256" s="66">
        <v>5</v>
      </c>
      <c r="BN256" s="49" t="s">
        <v>95</v>
      </c>
      <c r="BO256" s="49" t="s">
        <v>195</v>
      </c>
      <c r="BP256" s="49" t="s">
        <v>159</v>
      </c>
      <c r="BQ256" s="49" t="s">
        <v>154</v>
      </c>
      <c r="BR256" s="217">
        <v>589917548.5</v>
      </c>
      <c r="BS256" s="213">
        <v>589917548</v>
      </c>
      <c r="BV256" s="21" t="e">
        <f t="shared" si="22"/>
        <v>#N/A</v>
      </c>
      <c r="BW256" s="21" t="str">
        <f>+VLOOKUP(C256,Listas_desplega!$AI$21:$AJ$46,2,0)</f>
        <v>DF_GT</v>
      </c>
      <c r="BX256" s="47" t="str">
        <f>+VLOOKUP(E256,Listas_desplega!$J$2:$K$11,2,FALSE)</f>
        <v>Eje_E_5</v>
      </c>
      <c r="BY256" s="21" t="str">
        <f>+VLOOKUP(J256,desplegables!$AK$21:$AL$33,2,FALSE)</f>
        <v>C_2201_0700_24</v>
      </c>
      <c r="BZ256" s="21" t="str">
        <f>+VLOOKUP(D256,Listas_desplega!$AS$18:$AU$60,2,0)</f>
        <v xml:space="preserve">VEPBM-DIR FORTALECIM - </v>
      </c>
      <c r="CA256" s="21" t="str">
        <f>+VLOOKUP(W256,Listas_desplega!$AT$18:$AV$60,3,0)</f>
        <v>2200</v>
      </c>
      <c r="CB256" s="21" t="str">
        <f>+VLOOKUP(F256,Listas_desplega!$J$15:$L$60,2,0)</f>
        <v>FORTALECIMIENTO CAPACIDADES DE GESTION DE ETC</v>
      </c>
      <c r="CC256" s="21" t="str">
        <f>+VLOOKUP(F256,Listas_desplega!$J$15:$L$60,2,0)&amp;V256</f>
        <v>FORTALECIMIENTO CAPACIDADES DE GESTION DE ETC</v>
      </c>
      <c r="CD256" s="21" t="str">
        <f>+VLOOKUP(CC256,Listas_desplega!$K$15:$L$60,2,0)</f>
        <v>18</v>
      </c>
      <c r="CE256" s="65" t="str">
        <f>+VLOOKUP(D256,Listas_desplega!$AS$18:$AU$60,2,0)&amp;V256</f>
        <v xml:space="preserve">VEPBM-DIR FORTALECIM - </v>
      </c>
      <c r="CF256" s="21">
        <f>+VLOOKUP(D256,Listas_desplega!$AS$18:$AU$60,3,0)</f>
        <v>22</v>
      </c>
    </row>
    <row r="257" spans="2:84" ht="18.75" customHeight="1" x14ac:dyDescent="0.25">
      <c r="B257" s="49" t="s">
        <v>81</v>
      </c>
      <c r="C257" s="49" t="s">
        <v>427</v>
      </c>
      <c r="D257" s="49" t="s">
        <v>427</v>
      </c>
      <c r="E257" s="49" t="s">
        <v>185</v>
      </c>
      <c r="F257" s="82" t="s">
        <v>186</v>
      </c>
      <c r="G257" s="21" t="s">
        <v>232</v>
      </c>
      <c r="H257" s="78" t="str">
        <f>+VLOOKUP(G257,desplegables!$AH$21:$AK$33,2,0)</f>
        <v>FORTALECIMIENTO DE LAS CAPACIDADES TERRITORIALES PARA LA GESTIÓN EDUCATIVA CON ÉNFASIS EN ZONAS RURALES NACIONAL</v>
      </c>
      <c r="I257" s="79">
        <f>+VLOOKUP(G257,desplegables!$AH$21:$AK$33,3,0)</f>
        <v>202300000000418</v>
      </c>
      <c r="J257" s="51" t="str">
        <f>+VLOOKUP(G257,desplegables!$AH$21:$AK$33,4,0)</f>
        <v>C-2201-0700-24</v>
      </c>
      <c r="K257" s="109" t="s">
        <v>188</v>
      </c>
      <c r="L257" s="110" t="str">
        <f>+VLOOKUP(K257,desplegables!$BO$81:$BP$110,2,FALSE)</f>
        <v>20203F</v>
      </c>
      <c r="M257" s="49" t="s">
        <v>443</v>
      </c>
      <c r="N257" s="51" t="e">
        <f>VLOOKUP(M257,desplegables!$BO$20:$BP$51,2,0)</f>
        <v>#N/A</v>
      </c>
      <c r="O257" s="49" t="s">
        <v>444</v>
      </c>
      <c r="P257" s="21" t="s">
        <v>90</v>
      </c>
      <c r="Q257" s="51" t="str">
        <f>+VLOOKUP(P257,desplegables!$B$3:$C$5,2,0)</f>
        <v>02</v>
      </c>
      <c r="R257" s="169" t="e">
        <f t="shared" si="28"/>
        <v>#N/A</v>
      </c>
      <c r="S257"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57"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57" s="69" t="s">
        <v>279</v>
      </c>
      <c r="V257" s="21"/>
      <c r="W257" s="21" t="str">
        <f t="shared" si="25"/>
        <v xml:space="preserve">VEPBM-DIR FORTALECIM - </v>
      </c>
      <c r="X257" s="51" t="str">
        <f t="shared" si="26"/>
        <v>2200</v>
      </c>
      <c r="Y257" s="68"/>
      <c r="Z257" s="68"/>
      <c r="AA257" s="138">
        <v>460000000</v>
      </c>
      <c r="AB257" s="139"/>
      <c r="AC257" s="139"/>
      <c r="AD257" s="139"/>
      <c r="AE257" s="139"/>
      <c r="AF257" s="139"/>
      <c r="AG257" s="139"/>
      <c r="AH257" s="139"/>
      <c r="AI257" s="140">
        <v>625000000</v>
      </c>
      <c r="AJ257" s="140">
        <v>625000000</v>
      </c>
      <c r="AK257" s="139"/>
      <c r="AL257" s="139"/>
      <c r="AM257" s="139"/>
      <c r="AN257" s="139"/>
      <c r="AO257" s="139"/>
      <c r="AP257" s="139"/>
      <c r="AQ257" s="139"/>
      <c r="AR257" s="139"/>
      <c r="AS257" s="140">
        <v>625000000</v>
      </c>
      <c r="AT257" s="68"/>
      <c r="AU257" s="68"/>
      <c r="AV257" s="68"/>
      <c r="AW257" s="68"/>
      <c r="AX257" s="68"/>
      <c r="AY257" s="68"/>
      <c r="AZ257" s="68"/>
      <c r="BA257" s="68"/>
      <c r="BB257" s="68"/>
      <c r="BC257" s="68"/>
      <c r="BD257" s="68"/>
      <c r="BE257" s="68"/>
      <c r="BF257" s="70"/>
      <c r="BG257" s="68"/>
      <c r="BH257" s="52" t="s">
        <v>92</v>
      </c>
      <c r="BI257" s="90" t="s">
        <v>452</v>
      </c>
      <c r="BJ257" s="69" t="s">
        <v>432</v>
      </c>
      <c r="BK257" s="49" t="s">
        <v>248</v>
      </c>
      <c r="BL257" s="124">
        <v>45453</v>
      </c>
      <c r="BM257" s="66">
        <v>5</v>
      </c>
      <c r="BN257" s="49" t="s">
        <v>95</v>
      </c>
      <c r="BO257" s="49" t="s">
        <v>195</v>
      </c>
      <c r="BP257" s="49" t="s">
        <v>159</v>
      </c>
      <c r="BQ257" s="49" t="s">
        <v>154</v>
      </c>
      <c r="BR257" s="217">
        <v>625000000</v>
      </c>
      <c r="BS257" s="213">
        <v>625000000</v>
      </c>
      <c r="BV257" s="21" t="e">
        <f t="shared" si="22"/>
        <v>#N/A</v>
      </c>
      <c r="BW257" s="21" t="str">
        <f>+VLOOKUP(C257,Listas_desplega!$AI$21:$AJ$46,2,0)</f>
        <v>DF_GT</v>
      </c>
      <c r="BX257" s="47" t="str">
        <f>+VLOOKUP(E257,Listas_desplega!$J$2:$K$11,2,FALSE)</f>
        <v>Eje_E_5</v>
      </c>
      <c r="BY257" s="21" t="str">
        <f>+VLOOKUP(J257,desplegables!$AK$21:$AL$33,2,FALSE)</f>
        <v>C_2201_0700_24</v>
      </c>
      <c r="BZ257" s="21" t="str">
        <f>+VLOOKUP(D257,Listas_desplega!$AS$18:$AU$60,2,0)</f>
        <v xml:space="preserve">VEPBM-DIR FORTALECIM - </v>
      </c>
      <c r="CA257" s="21" t="str">
        <f>+VLOOKUP(W257,Listas_desplega!$AT$18:$AV$60,3,0)</f>
        <v>2200</v>
      </c>
      <c r="CB257" s="21" t="str">
        <f>+VLOOKUP(F257,Listas_desplega!$J$15:$L$60,2,0)</f>
        <v>FORTALECIMIENTO CAPACIDADES DE GESTION DE ETC</v>
      </c>
      <c r="CC257" s="21" t="str">
        <f>+VLOOKUP(F257,Listas_desplega!$J$15:$L$60,2,0)&amp;V257</f>
        <v>FORTALECIMIENTO CAPACIDADES DE GESTION DE ETC</v>
      </c>
      <c r="CD257" s="21" t="str">
        <f>+VLOOKUP(CC257,Listas_desplega!$K$15:$L$60,2,0)</f>
        <v>18</v>
      </c>
      <c r="CE257" s="65" t="str">
        <f>+VLOOKUP(D257,Listas_desplega!$AS$18:$AU$60,2,0)&amp;V257</f>
        <v xml:space="preserve">VEPBM-DIR FORTALECIM - </v>
      </c>
      <c r="CF257" s="21">
        <f>+VLOOKUP(D257,Listas_desplega!$AS$18:$AU$60,3,0)</f>
        <v>22</v>
      </c>
    </row>
    <row r="258" spans="2:84" ht="18.75" customHeight="1" x14ac:dyDescent="0.25">
      <c r="B258" s="49" t="s">
        <v>81</v>
      </c>
      <c r="C258" s="49" t="s">
        <v>427</v>
      </c>
      <c r="D258" s="49" t="s">
        <v>427</v>
      </c>
      <c r="E258" s="49" t="s">
        <v>185</v>
      </c>
      <c r="F258" s="82" t="s">
        <v>186</v>
      </c>
      <c r="G258" s="21" t="s">
        <v>232</v>
      </c>
      <c r="H258" s="78" t="str">
        <f>+VLOOKUP(G258,desplegables!$AH$21:$AK$33,2,0)</f>
        <v>FORTALECIMIENTO DE LAS CAPACIDADES TERRITORIALES PARA LA GESTIÓN EDUCATIVA CON ÉNFASIS EN ZONAS RURALES NACIONAL</v>
      </c>
      <c r="I258" s="79">
        <f>+VLOOKUP(G258,desplegables!$AH$21:$AK$33,3,0)</f>
        <v>202300000000418</v>
      </c>
      <c r="J258" s="51" t="str">
        <f>+VLOOKUP(G258,desplegables!$AH$21:$AK$33,4,0)</f>
        <v>C-2201-0700-24</v>
      </c>
      <c r="K258" s="109" t="s">
        <v>188</v>
      </c>
      <c r="L258" s="110" t="str">
        <f>+VLOOKUP(K258,desplegables!$BO$81:$BP$110,2,FALSE)</f>
        <v>20203F</v>
      </c>
      <c r="M258" s="49" t="s">
        <v>443</v>
      </c>
      <c r="N258" s="51" t="e">
        <f>VLOOKUP(M258,desplegables!$BO$20:$BP$51,2,0)</f>
        <v>#N/A</v>
      </c>
      <c r="O258" s="49" t="s">
        <v>444</v>
      </c>
      <c r="P258" s="21" t="s">
        <v>90</v>
      </c>
      <c r="Q258" s="51" t="str">
        <f>+VLOOKUP(P258,desplegables!$B$3:$C$5,2,0)</f>
        <v>02</v>
      </c>
      <c r="R258" s="169" t="e">
        <f t="shared" si="28"/>
        <v>#N/A</v>
      </c>
      <c r="S258"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58"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58" s="69" t="s">
        <v>279</v>
      </c>
      <c r="V258" s="21"/>
      <c r="W258" s="21" t="str">
        <f t="shared" si="25"/>
        <v xml:space="preserve">VEPBM-DIR FORTALECIM - </v>
      </c>
      <c r="X258" s="51" t="str">
        <f t="shared" si="26"/>
        <v>2200</v>
      </c>
      <c r="Y258" s="68"/>
      <c r="Z258" s="68"/>
      <c r="AA258" s="138">
        <v>460000000</v>
      </c>
      <c r="AB258" s="139"/>
      <c r="AC258" s="139"/>
      <c r="AD258" s="139"/>
      <c r="AE258" s="139"/>
      <c r="AF258" s="139"/>
      <c r="AG258" s="139"/>
      <c r="AH258" s="139"/>
      <c r="AI258" s="140">
        <v>69408450</v>
      </c>
      <c r="AJ258" s="140">
        <v>69408450</v>
      </c>
      <c r="AK258" s="139"/>
      <c r="AL258" s="139"/>
      <c r="AM258" s="139"/>
      <c r="AN258" s="139"/>
      <c r="AO258" s="139"/>
      <c r="AP258" s="139"/>
      <c r="AQ258" s="139"/>
      <c r="AR258" s="139"/>
      <c r="AS258" s="140">
        <v>69408450</v>
      </c>
      <c r="AT258" s="68"/>
      <c r="AU258" s="68"/>
      <c r="AV258" s="68"/>
      <c r="AW258" s="68"/>
      <c r="AX258" s="68"/>
      <c r="AY258" s="68"/>
      <c r="AZ258" s="68"/>
      <c r="BA258" s="68"/>
      <c r="BB258" s="68"/>
      <c r="BC258" s="68"/>
      <c r="BD258" s="68"/>
      <c r="BE258" s="68"/>
      <c r="BF258" s="70"/>
      <c r="BG258" s="68"/>
      <c r="BH258" s="52" t="s">
        <v>92</v>
      </c>
      <c r="BI258" s="90" t="s">
        <v>454</v>
      </c>
      <c r="BJ258" s="69" t="s">
        <v>432</v>
      </c>
      <c r="BK258" s="49" t="s">
        <v>455</v>
      </c>
      <c r="BL258" s="124">
        <v>45306</v>
      </c>
      <c r="BM258" s="66">
        <v>11.5</v>
      </c>
      <c r="BN258" s="49" t="s">
        <v>95</v>
      </c>
      <c r="BO258" s="49" t="s">
        <v>456</v>
      </c>
      <c r="BP258" s="49" t="s">
        <v>159</v>
      </c>
      <c r="BQ258" s="49" t="s">
        <v>154</v>
      </c>
      <c r="BR258" s="217">
        <v>69408450</v>
      </c>
      <c r="BS258" s="213">
        <v>69408450</v>
      </c>
      <c r="BV258" s="21" t="e">
        <f t="shared" si="22"/>
        <v>#N/A</v>
      </c>
      <c r="BW258" s="21" t="str">
        <f>+VLOOKUP(C258,Listas_desplega!$AI$21:$AJ$46,2,0)</f>
        <v>DF_GT</v>
      </c>
      <c r="BX258" s="47" t="str">
        <f>+VLOOKUP(E258,Listas_desplega!$J$2:$K$11,2,FALSE)</f>
        <v>Eje_E_5</v>
      </c>
      <c r="BY258" s="21" t="str">
        <f>+VLOOKUP(J258,desplegables!$AK$21:$AL$33,2,FALSE)</f>
        <v>C_2201_0700_24</v>
      </c>
      <c r="BZ258" s="21" t="str">
        <f>+VLOOKUP(D258,Listas_desplega!$AS$18:$AU$60,2,0)</f>
        <v xml:space="preserve">VEPBM-DIR FORTALECIM - </v>
      </c>
      <c r="CA258" s="21" t="str">
        <f>+VLOOKUP(W258,Listas_desplega!$AT$18:$AV$60,3,0)</f>
        <v>2200</v>
      </c>
      <c r="CB258" s="21" t="str">
        <f>+VLOOKUP(F258,Listas_desplega!$J$15:$L$60,2,0)</f>
        <v>FORTALECIMIENTO CAPACIDADES DE GESTION DE ETC</v>
      </c>
      <c r="CC258" s="21" t="str">
        <f>+VLOOKUP(F258,Listas_desplega!$J$15:$L$60,2,0)&amp;V258</f>
        <v>FORTALECIMIENTO CAPACIDADES DE GESTION DE ETC</v>
      </c>
      <c r="CD258" s="21" t="str">
        <f>+VLOOKUP(CC258,Listas_desplega!$K$15:$L$60,2,0)</f>
        <v>18</v>
      </c>
      <c r="CE258" s="65" t="str">
        <f>+VLOOKUP(D258,Listas_desplega!$AS$18:$AU$60,2,0)&amp;V258</f>
        <v xml:space="preserve">VEPBM-DIR FORTALECIM - </v>
      </c>
      <c r="CF258" s="21">
        <f>+VLOOKUP(D258,Listas_desplega!$AS$18:$AU$60,3,0)</f>
        <v>22</v>
      </c>
    </row>
    <row r="259" spans="2:84" ht="18.75" customHeight="1" x14ac:dyDescent="0.25">
      <c r="B259" s="49" t="s">
        <v>81</v>
      </c>
      <c r="C259" s="49" t="s">
        <v>427</v>
      </c>
      <c r="D259" s="49" t="s">
        <v>427</v>
      </c>
      <c r="E259" s="49" t="s">
        <v>185</v>
      </c>
      <c r="F259" s="82" t="s">
        <v>186</v>
      </c>
      <c r="G259" s="21" t="s">
        <v>232</v>
      </c>
      <c r="H259" s="78" t="str">
        <f>+VLOOKUP(G259,desplegables!$AH$21:$AK$33,2,0)</f>
        <v>FORTALECIMIENTO DE LAS CAPACIDADES TERRITORIALES PARA LA GESTIÓN EDUCATIVA CON ÉNFASIS EN ZONAS RURALES NACIONAL</v>
      </c>
      <c r="I259" s="79">
        <f>+VLOOKUP(G259,desplegables!$AH$21:$AK$33,3,0)</f>
        <v>202300000000418</v>
      </c>
      <c r="J259" s="51" t="str">
        <f>+VLOOKUP(G259,desplegables!$AH$21:$AK$33,4,0)</f>
        <v>C-2201-0700-24</v>
      </c>
      <c r="K259" s="109" t="s">
        <v>188</v>
      </c>
      <c r="L259" s="110" t="str">
        <f>+VLOOKUP(K259,desplegables!$BO$81:$BP$110,2,FALSE)</f>
        <v>20203F</v>
      </c>
      <c r="M259" s="49" t="s">
        <v>443</v>
      </c>
      <c r="N259" s="51" t="e">
        <f>VLOOKUP(M259,desplegables!$BO$20:$BP$51,2,0)</f>
        <v>#N/A</v>
      </c>
      <c r="O259" s="49" t="s">
        <v>444</v>
      </c>
      <c r="P259" s="21" t="s">
        <v>90</v>
      </c>
      <c r="Q259" s="51" t="str">
        <f>+VLOOKUP(P259,desplegables!$B$3:$C$5,2,0)</f>
        <v>02</v>
      </c>
      <c r="R259" s="169" t="e">
        <f t="shared" si="28"/>
        <v>#N/A</v>
      </c>
      <c r="S259"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59"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59" s="69" t="s">
        <v>279</v>
      </c>
      <c r="V259" s="21"/>
      <c r="W259" s="21" t="str">
        <f t="shared" si="25"/>
        <v xml:space="preserve">VEPBM-DIR FORTALECIM - </v>
      </c>
      <c r="X259" s="51" t="str">
        <f t="shared" si="26"/>
        <v>2200</v>
      </c>
      <c r="Y259" s="68"/>
      <c r="Z259" s="68"/>
      <c r="AA259" s="138">
        <v>460000000</v>
      </c>
      <c r="AB259" s="139"/>
      <c r="AC259" s="139"/>
      <c r="AD259" s="139"/>
      <c r="AE259" s="139"/>
      <c r="AF259" s="139"/>
      <c r="AG259" s="139"/>
      <c r="AH259" s="139"/>
      <c r="AI259" s="140">
        <v>121955250</v>
      </c>
      <c r="AJ259" s="140">
        <v>121955250</v>
      </c>
      <c r="AK259" s="139"/>
      <c r="AL259" s="139"/>
      <c r="AM259" s="139"/>
      <c r="AN259" s="139"/>
      <c r="AO259" s="139"/>
      <c r="AP259" s="139"/>
      <c r="AQ259" s="139"/>
      <c r="AR259" s="139"/>
      <c r="AS259" s="140">
        <v>121955250</v>
      </c>
      <c r="AT259" s="68"/>
      <c r="AU259" s="68"/>
      <c r="AV259" s="68"/>
      <c r="AW259" s="68"/>
      <c r="AX259" s="68"/>
      <c r="AY259" s="68"/>
      <c r="AZ259" s="68"/>
      <c r="BA259" s="68"/>
      <c r="BB259" s="68"/>
      <c r="BC259" s="68"/>
      <c r="BD259" s="68"/>
      <c r="BE259" s="68"/>
      <c r="BF259" s="70"/>
      <c r="BG259" s="68"/>
      <c r="BH259" s="52" t="s">
        <v>92</v>
      </c>
      <c r="BI259" s="90" t="s">
        <v>457</v>
      </c>
      <c r="BJ259" s="69" t="s">
        <v>432</v>
      </c>
      <c r="BK259" s="49" t="s">
        <v>94</v>
      </c>
      <c r="BL259" s="124">
        <v>45323</v>
      </c>
      <c r="BM259" s="66">
        <v>11</v>
      </c>
      <c r="BN259" s="49" t="s">
        <v>95</v>
      </c>
      <c r="BO259" s="49" t="s">
        <v>458</v>
      </c>
      <c r="BP259" s="49" t="s">
        <v>159</v>
      </c>
      <c r="BQ259" s="49" t="s">
        <v>154</v>
      </c>
      <c r="BR259" s="217">
        <v>121955250</v>
      </c>
      <c r="BS259" s="213">
        <v>121955250</v>
      </c>
      <c r="BV259" s="21" t="e">
        <f t="shared" si="22"/>
        <v>#N/A</v>
      </c>
      <c r="BW259" s="21" t="str">
        <f>+VLOOKUP(C259,Listas_desplega!$AI$21:$AJ$46,2,0)</f>
        <v>DF_GT</v>
      </c>
      <c r="BX259" s="47" t="str">
        <f>+VLOOKUP(E259,Listas_desplega!$J$2:$K$11,2,FALSE)</f>
        <v>Eje_E_5</v>
      </c>
      <c r="BY259" s="21" t="str">
        <f>+VLOOKUP(J259,desplegables!$AK$21:$AL$33,2,FALSE)</f>
        <v>C_2201_0700_24</v>
      </c>
      <c r="BZ259" s="21" t="str">
        <f>+VLOOKUP(D259,Listas_desplega!$AS$18:$AU$60,2,0)</f>
        <v xml:space="preserve">VEPBM-DIR FORTALECIM - </v>
      </c>
      <c r="CA259" s="21" t="str">
        <f>+VLOOKUP(W259,Listas_desplega!$AT$18:$AV$60,3,0)</f>
        <v>2200</v>
      </c>
      <c r="CB259" s="21" t="str">
        <f>+VLOOKUP(F259,Listas_desplega!$J$15:$L$60,2,0)</f>
        <v>FORTALECIMIENTO CAPACIDADES DE GESTION DE ETC</v>
      </c>
      <c r="CC259" s="21" t="str">
        <f>+VLOOKUP(F259,Listas_desplega!$J$15:$L$60,2,0)&amp;V259</f>
        <v>FORTALECIMIENTO CAPACIDADES DE GESTION DE ETC</v>
      </c>
      <c r="CD259" s="21" t="str">
        <f>+VLOOKUP(CC259,Listas_desplega!$K$15:$L$60,2,0)</f>
        <v>18</v>
      </c>
      <c r="CE259" s="65" t="str">
        <f>+VLOOKUP(D259,Listas_desplega!$AS$18:$AU$60,2,0)&amp;V259</f>
        <v xml:space="preserve">VEPBM-DIR FORTALECIM - </v>
      </c>
      <c r="CF259" s="21">
        <f>+VLOOKUP(D259,Listas_desplega!$AS$18:$AU$60,3,0)</f>
        <v>22</v>
      </c>
    </row>
    <row r="260" spans="2:84" ht="18.75" customHeight="1" x14ac:dyDescent="0.25">
      <c r="B260" s="49" t="s">
        <v>81</v>
      </c>
      <c r="C260" s="49" t="s">
        <v>427</v>
      </c>
      <c r="D260" s="49" t="s">
        <v>427</v>
      </c>
      <c r="E260" s="49" t="s">
        <v>185</v>
      </c>
      <c r="F260" s="82" t="s">
        <v>186</v>
      </c>
      <c r="G260" s="21" t="s">
        <v>232</v>
      </c>
      <c r="H260" s="78" t="str">
        <f>+VLOOKUP(G260,desplegables!$AH$21:$AK$33,2,0)</f>
        <v>FORTALECIMIENTO DE LAS CAPACIDADES TERRITORIALES PARA LA GESTIÓN EDUCATIVA CON ÉNFASIS EN ZONAS RURALES NACIONAL</v>
      </c>
      <c r="I260" s="79">
        <f>+VLOOKUP(G260,desplegables!$AH$21:$AK$33,3,0)</f>
        <v>202300000000418</v>
      </c>
      <c r="J260" s="51" t="str">
        <f>+VLOOKUP(G260,desplegables!$AH$21:$AK$33,4,0)</f>
        <v>C-2201-0700-24</v>
      </c>
      <c r="K260" s="109" t="s">
        <v>188</v>
      </c>
      <c r="L260" s="110" t="str">
        <f>+VLOOKUP(K260,desplegables!$BO$81:$BP$110,2,FALSE)</f>
        <v>20203F</v>
      </c>
      <c r="M260" s="49" t="s">
        <v>443</v>
      </c>
      <c r="N260" s="51" t="e">
        <f>VLOOKUP(M260,desplegables!$BO$20:$BP$51,2,0)</f>
        <v>#N/A</v>
      </c>
      <c r="O260" s="49" t="s">
        <v>444</v>
      </c>
      <c r="P260" s="21" t="s">
        <v>90</v>
      </c>
      <c r="Q260" s="51" t="str">
        <f>+VLOOKUP(P260,desplegables!$B$3:$C$5,2,0)</f>
        <v>02</v>
      </c>
      <c r="R260" s="169" t="e">
        <f t="shared" si="28"/>
        <v>#N/A</v>
      </c>
      <c r="S260" s="126" t="str">
        <f t="shared" si="2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60" s="244" t="str">
        <f t="shared" si="24"/>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60" s="69" t="s">
        <v>279</v>
      </c>
      <c r="V260" s="21"/>
      <c r="W260" s="21" t="str">
        <f t="shared" si="25"/>
        <v xml:space="preserve">VEPBM-DIR FORTALECIM - </v>
      </c>
      <c r="X260" s="51" t="str">
        <f t="shared" si="26"/>
        <v>2200</v>
      </c>
      <c r="Y260" s="68"/>
      <c r="Z260" s="68"/>
      <c r="AA260" s="138">
        <v>460000000</v>
      </c>
      <c r="AB260" s="139"/>
      <c r="AC260" s="139"/>
      <c r="AD260" s="139"/>
      <c r="AE260" s="139"/>
      <c r="AF260" s="139"/>
      <c r="AG260" s="139"/>
      <c r="AH260" s="139"/>
      <c r="AI260" s="140">
        <v>34224854</v>
      </c>
      <c r="AJ260" s="140">
        <v>34224854</v>
      </c>
      <c r="AK260" s="139"/>
      <c r="AL260" s="139"/>
      <c r="AM260" s="139"/>
      <c r="AN260" s="139"/>
      <c r="AO260" s="139"/>
      <c r="AP260" s="139"/>
      <c r="AQ260" s="139"/>
      <c r="AR260" s="139"/>
      <c r="AS260" s="140">
        <v>34224854</v>
      </c>
      <c r="AT260" s="68"/>
      <c r="AU260" s="68"/>
      <c r="AV260" s="68"/>
      <c r="AW260" s="68"/>
      <c r="AX260" s="68"/>
      <c r="AY260" s="68"/>
      <c r="AZ260" s="68"/>
      <c r="BA260" s="68"/>
      <c r="BB260" s="68"/>
      <c r="BC260" s="68"/>
      <c r="BD260" s="68"/>
      <c r="BE260" s="68"/>
      <c r="BF260" s="70"/>
      <c r="BG260" s="68"/>
      <c r="BH260" s="52" t="s">
        <v>134</v>
      </c>
      <c r="BI260" s="90" t="s">
        <v>459</v>
      </c>
      <c r="BJ260" s="69" t="s">
        <v>128</v>
      </c>
      <c r="BK260" s="49" t="s">
        <v>128</v>
      </c>
      <c r="BL260" s="124">
        <v>45323</v>
      </c>
      <c r="BM260" s="66">
        <v>11</v>
      </c>
      <c r="BN260" s="49" t="s">
        <v>95</v>
      </c>
      <c r="BO260" s="49" t="s">
        <v>128</v>
      </c>
      <c r="BP260" s="49" t="s">
        <v>128</v>
      </c>
      <c r="BQ260" s="49" t="s">
        <v>154</v>
      </c>
      <c r="BR260" s="217">
        <v>34224854</v>
      </c>
      <c r="BS260" s="213">
        <v>34224854</v>
      </c>
      <c r="BV260" s="21" t="e">
        <f t="shared" si="22"/>
        <v>#N/A</v>
      </c>
      <c r="BW260" s="21" t="str">
        <f>+VLOOKUP(C260,Listas_desplega!$AI$21:$AJ$46,2,0)</f>
        <v>DF_GT</v>
      </c>
      <c r="BX260" s="47" t="str">
        <f>+VLOOKUP(E260,Listas_desplega!$J$2:$K$11,2,FALSE)</f>
        <v>Eje_E_5</v>
      </c>
      <c r="BY260" s="21" t="str">
        <f>+VLOOKUP(J260,desplegables!$AK$21:$AL$33,2,FALSE)</f>
        <v>C_2201_0700_24</v>
      </c>
      <c r="BZ260" s="21" t="str">
        <f>+VLOOKUP(D260,Listas_desplega!$AS$18:$AU$60,2,0)</f>
        <v xml:space="preserve">VEPBM-DIR FORTALECIM - </v>
      </c>
      <c r="CA260" s="21" t="str">
        <f>+VLOOKUP(W260,Listas_desplega!$AT$18:$AV$60,3,0)</f>
        <v>2200</v>
      </c>
      <c r="CB260" s="21" t="str">
        <f>+VLOOKUP(F260,Listas_desplega!$J$15:$L$60,2,0)</f>
        <v>FORTALECIMIENTO CAPACIDADES DE GESTION DE ETC</v>
      </c>
      <c r="CC260" s="21" t="str">
        <f>+VLOOKUP(F260,Listas_desplega!$J$15:$L$60,2,0)&amp;V260</f>
        <v>FORTALECIMIENTO CAPACIDADES DE GESTION DE ETC</v>
      </c>
      <c r="CD260" s="21" t="str">
        <f>+VLOOKUP(CC260,Listas_desplega!$K$15:$L$60,2,0)</f>
        <v>18</v>
      </c>
      <c r="CE260" s="65" t="str">
        <f>+VLOOKUP(D260,Listas_desplega!$AS$18:$AU$60,2,0)&amp;V260</f>
        <v xml:space="preserve">VEPBM-DIR FORTALECIM - </v>
      </c>
      <c r="CF260" s="21">
        <f>+VLOOKUP(D260,Listas_desplega!$AS$18:$AU$60,3,0)</f>
        <v>22</v>
      </c>
    </row>
    <row r="261" spans="2:84" ht="18.75" customHeight="1" x14ac:dyDescent="0.25">
      <c r="B261" s="49" t="s">
        <v>81</v>
      </c>
      <c r="C261" s="49" t="s">
        <v>427</v>
      </c>
      <c r="D261" s="49" t="s">
        <v>427</v>
      </c>
      <c r="E261" s="49" t="s">
        <v>185</v>
      </c>
      <c r="F261" s="82" t="s">
        <v>428</v>
      </c>
      <c r="G261" s="21" t="s">
        <v>232</v>
      </c>
      <c r="H261" s="78" t="str">
        <f>+VLOOKUP(G261,desplegables!$AH$21:$AK$33,2,0)</f>
        <v>FORTALECIMIENTO DE LAS CAPACIDADES TERRITORIALES PARA LA GESTIÓN EDUCATIVA CON ÉNFASIS EN ZONAS RURALES NACIONAL</v>
      </c>
      <c r="I261" s="79">
        <f>+VLOOKUP(G261,desplegables!$AH$21:$AK$33,3,0)</f>
        <v>202300000000418</v>
      </c>
      <c r="J261" s="51" t="str">
        <f>+VLOOKUP(G261,desplegables!$AH$21:$AK$33,4,0)</f>
        <v>C-2201-0700-24</v>
      </c>
      <c r="K261" s="109" t="s">
        <v>188</v>
      </c>
      <c r="L261" s="110" t="str">
        <f>+VLOOKUP(K261,desplegables!$BO$81:$BP$110,2,FALSE)</f>
        <v>20203F</v>
      </c>
      <c r="M261" s="49" t="s">
        <v>437</v>
      </c>
      <c r="N261" s="51" t="e">
        <f>VLOOKUP(M261,desplegables!$BO$20:$BP$51,2,0)</f>
        <v>#N/A</v>
      </c>
      <c r="O261" s="49" t="s">
        <v>460</v>
      </c>
      <c r="P261" s="21" t="s">
        <v>90</v>
      </c>
      <c r="Q261" s="51" t="str">
        <f>+VLOOKUP(P261,desplegables!$B$3:$C$5,2,0)</f>
        <v>02</v>
      </c>
      <c r="R261" s="169" t="e">
        <f t="shared" si="28"/>
        <v>#N/A</v>
      </c>
      <c r="S261"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1" s="244" t="str">
        <f t="shared" si="24"/>
        <v>ADQUIS. DE BYS - SERVICIO DE ASISTENCIA TÉCNICA EN EDUCACIÓN INICIAL,PREESCOLAR, BÁSICA Y MEDIA EN PROCESOS DE GESTIÓN DEL CONOCIMIENTO - 2. SEGURIDAD HUMANA Y JUSTICIA SOCIAL / F. GESTIÓN TERRITORIAL EDUCATIVA Y COMUNITARIA</v>
      </c>
      <c r="U261" s="69" t="s">
        <v>279</v>
      </c>
      <c r="V261" s="21"/>
      <c r="W261" s="21" t="str">
        <f t="shared" si="25"/>
        <v xml:space="preserve">VEPBM-DIR FORTALECIM - </v>
      </c>
      <c r="X261" s="51" t="str">
        <f t="shared" si="26"/>
        <v>2200</v>
      </c>
      <c r="Y261" s="68"/>
      <c r="Z261" s="68"/>
      <c r="AA261" s="138"/>
      <c r="AB261" s="139"/>
      <c r="AC261" s="139"/>
      <c r="AD261" s="139"/>
      <c r="AE261" s="139"/>
      <c r="AF261" s="139"/>
      <c r="AG261" s="139"/>
      <c r="AH261" s="139"/>
      <c r="AI261" s="140">
        <v>350000000</v>
      </c>
      <c r="AJ261" s="140">
        <v>350000000</v>
      </c>
      <c r="AK261" s="139"/>
      <c r="AL261" s="139"/>
      <c r="AM261" s="139"/>
      <c r="AN261" s="139"/>
      <c r="AO261" s="139"/>
      <c r="AP261" s="139"/>
      <c r="AQ261" s="139"/>
      <c r="AR261" s="139"/>
      <c r="AS261" s="140">
        <v>350000000</v>
      </c>
      <c r="AT261" s="68"/>
      <c r="AU261" s="68"/>
      <c r="AV261" s="68"/>
      <c r="AW261" s="68"/>
      <c r="AX261" s="68"/>
      <c r="AY261" s="68"/>
      <c r="AZ261" s="68"/>
      <c r="BA261" s="68"/>
      <c r="BB261" s="68"/>
      <c r="BC261" s="68"/>
      <c r="BD261" s="68"/>
      <c r="BE261" s="68"/>
      <c r="BF261" s="70"/>
      <c r="BG261" s="68"/>
      <c r="BH261" s="52" t="s">
        <v>92</v>
      </c>
      <c r="BI261" s="90" t="s">
        <v>451</v>
      </c>
      <c r="BJ261" s="69" t="s">
        <v>432</v>
      </c>
      <c r="BK261" s="49" t="s">
        <v>145</v>
      </c>
      <c r="BL261" s="124">
        <v>45458</v>
      </c>
      <c r="BM261" s="66">
        <v>5</v>
      </c>
      <c r="BN261" s="49" t="s">
        <v>95</v>
      </c>
      <c r="BO261" s="49" t="s">
        <v>195</v>
      </c>
      <c r="BP261" s="49" t="s">
        <v>159</v>
      </c>
      <c r="BQ261" s="49" t="s">
        <v>154</v>
      </c>
      <c r="BR261" s="218">
        <v>350000000</v>
      </c>
      <c r="BS261" s="213">
        <v>350000000</v>
      </c>
      <c r="BV261" s="21" t="e">
        <f t="shared" ref="BV261:BV325" si="29">+CONCATENATE(G261,"_",N261)</f>
        <v>#N/A</v>
      </c>
      <c r="BW261" s="21" t="str">
        <f>+VLOOKUP(C261,Listas_desplega!$AI$21:$AJ$46,2,0)</f>
        <v>DF_GT</v>
      </c>
      <c r="BX261" s="47" t="str">
        <f>+VLOOKUP(E261,Listas_desplega!$J$2:$K$11,2,FALSE)</f>
        <v>Eje_E_5</v>
      </c>
      <c r="BY261" s="21" t="str">
        <f>+VLOOKUP(J261,desplegables!$AK$21:$AL$33,2,FALSE)</f>
        <v>C_2201_0700_24</v>
      </c>
      <c r="BZ261" s="21" t="str">
        <f>+VLOOKUP(D261,Listas_desplega!$AS$18:$AU$60,2,0)</f>
        <v xml:space="preserve">VEPBM-DIR FORTALECIM - </v>
      </c>
      <c r="CA261" s="21" t="str">
        <f>+VLOOKUP(W261,Listas_desplega!$AT$18:$AV$60,3,0)</f>
        <v>2200</v>
      </c>
      <c r="CB261" s="21" t="str">
        <f>+VLOOKUP(F261,Listas_desplega!$J$15:$L$60,2,0)</f>
        <v>ATENCION DIFERENCIAL A 37 ETC PRIORIZADAS</v>
      </c>
      <c r="CC261" s="21" t="str">
        <f>+VLOOKUP(F261,Listas_desplega!$J$15:$L$60,2,0)&amp;V261</f>
        <v>ATENCION DIFERENCIAL A 37 ETC PRIORIZADAS</v>
      </c>
      <c r="CD261" s="21" t="str">
        <f>+VLOOKUP(CC261,Listas_desplega!$K$15:$L$60,2,0)</f>
        <v>16</v>
      </c>
      <c r="CE261" s="65" t="str">
        <f>+VLOOKUP(D261,Listas_desplega!$AS$18:$AU$60,2,0)&amp;V261</f>
        <v xml:space="preserve">VEPBM-DIR FORTALECIM - </v>
      </c>
      <c r="CF261" s="21">
        <f>+VLOOKUP(D261,Listas_desplega!$AS$18:$AU$60,3,0)</f>
        <v>22</v>
      </c>
    </row>
    <row r="262" spans="2:84" ht="18.75" customHeight="1" x14ac:dyDescent="0.25">
      <c r="B262" s="49" t="s">
        <v>81</v>
      </c>
      <c r="C262" s="49" t="s">
        <v>427</v>
      </c>
      <c r="D262" s="49" t="s">
        <v>427</v>
      </c>
      <c r="E262" s="49" t="s">
        <v>185</v>
      </c>
      <c r="F262" s="82" t="s">
        <v>428</v>
      </c>
      <c r="G262" s="21" t="s">
        <v>232</v>
      </c>
      <c r="H262" s="78" t="str">
        <f>+VLOOKUP(G262,desplegables!$AH$21:$AK$33,2,0)</f>
        <v>FORTALECIMIENTO DE LAS CAPACIDADES TERRITORIALES PARA LA GESTIÓN EDUCATIVA CON ÉNFASIS EN ZONAS RURALES NACIONAL</v>
      </c>
      <c r="I262" s="79">
        <f>+VLOOKUP(G262,desplegables!$AH$21:$AK$33,3,0)</f>
        <v>202300000000418</v>
      </c>
      <c r="J262" s="51" t="str">
        <f>+VLOOKUP(G262,desplegables!$AH$21:$AK$33,4,0)</f>
        <v>C-2201-0700-24</v>
      </c>
      <c r="K262" s="109" t="s">
        <v>188</v>
      </c>
      <c r="L262" s="110" t="str">
        <f>+VLOOKUP(K262,desplegables!$BO$81:$BP$110,2,FALSE)</f>
        <v>20203F</v>
      </c>
      <c r="M262" s="49" t="s">
        <v>437</v>
      </c>
      <c r="N262" s="51" t="e">
        <f>VLOOKUP(M262,desplegables!$BO$20:$BP$51,2,0)</f>
        <v>#N/A</v>
      </c>
      <c r="O262" s="49" t="s">
        <v>460</v>
      </c>
      <c r="P262" s="21" t="s">
        <v>90</v>
      </c>
      <c r="Q262" s="51" t="str">
        <f>+VLOOKUP(P262,desplegables!$B$3:$C$5,2,0)</f>
        <v>02</v>
      </c>
      <c r="R262" s="169" t="e">
        <f t="shared" si="28"/>
        <v>#N/A</v>
      </c>
      <c r="S262"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2" s="244" t="str">
        <f t="shared" ref="T262:T325" si="30">UPPER(P262&amp;" - "&amp;M262&amp;" - "&amp;K262)</f>
        <v>ADQUIS. DE BYS - SERVICIO DE ASISTENCIA TÉCNICA EN EDUCACIÓN INICIAL,PREESCOLAR, BÁSICA Y MEDIA EN PROCESOS DE GESTIÓN DEL CONOCIMIENTO - 2. SEGURIDAD HUMANA Y JUSTICIA SOCIAL / F. GESTIÓN TERRITORIAL EDUCATIVA Y COMUNITARIA</v>
      </c>
      <c r="U262" s="69" t="s">
        <v>279</v>
      </c>
      <c r="V262" s="21"/>
      <c r="W262" s="21" t="str">
        <f t="shared" si="25"/>
        <v xml:space="preserve">VEPBM-DIR FORTALECIM - </v>
      </c>
      <c r="X262" s="51" t="str">
        <f t="shared" si="26"/>
        <v>2200</v>
      </c>
      <c r="Y262" s="68"/>
      <c r="Z262" s="68"/>
      <c r="AA262" s="138"/>
      <c r="AB262" s="139"/>
      <c r="AC262" s="139"/>
      <c r="AD262" s="139"/>
      <c r="AE262" s="139"/>
      <c r="AF262" s="139"/>
      <c r="AG262" s="139"/>
      <c r="AH262" s="139"/>
      <c r="AI262" s="140">
        <v>350000000</v>
      </c>
      <c r="AJ262" s="140">
        <v>350000000</v>
      </c>
      <c r="AK262" s="139"/>
      <c r="AL262" s="139"/>
      <c r="AM262" s="139"/>
      <c r="AN262" s="139"/>
      <c r="AO262" s="139"/>
      <c r="AP262" s="139"/>
      <c r="AQ262" s="139"/>
      <c r="AR262" s="139"/>
      <c r="AS262" s="140">
        <v>350000000</v>
      </c>
      <c r="AT262" s="68"/>
      <c r="AU262" s="68"/>
      <c r="AV262" s="68"/>
      <c r="AW262" s="68"/>
      <c r="AX262" s="68"/>
      <c r="AY262" s="68"/>
      <c r="AZ262" s="68"/>
      <c r="BA262" s="68"/>
      <c r="BB262" s="68"/>
      <c r="BC262" s="68"/>
      <c r="BD262" s="68"/>
      <c r="BE262" s="68"/>
      <c r="BF262" s="70"/>
      <c r="BG262" s="68"/>
      <c r="BH262" s="52" t="s">
        <v>92</v>
      </c>
      <c r="BI262" s="90" t="s">
        <v>452</v>
      </c>
      <c r="BJ262" s="69" t="s">
        <v>432</v>
      </c>
      <c r="BK262" s="49" t="s">
        <v>145</v>
      </c>
      <c r="BL262" s="124">
        <v>45458</v>
      </c>
      <c r="BM262" s="66">
        <v>5</v>
      </c>
      <c r="BN262" s="49" t="s">
        <v>95</v>
      </c>
      <c r="BO262" s="49" t="s">
        <v>195</v>
      </c>
      <c r="BP262" s="49" t="s">
        <v>159</v>
      </c>
      <c r="BQ262" s="49" t="s">
        <v>154</v>
      </c>
      <c r="BR262" s="218">
        <v>350000000</v>
      </c>
      <c r="BS262" s="213">
        <v>350000000</v>
      </c>
      <c r="BV262" s="21" t="e">
        <f t="shared" si="29"/>
        <v>#N/A</v>
      </c>
      <c r="BW262" s="21" t="str">
        <f>+VLOOKUP(C262,Listas_desplega!$AI$21:$AJ$46,2,0)</f>
        <v>DF_GT</v>
      </c>
      <c r="BX262" s="47" t="str">
        <f>+VLOOKUP(E262,Listas_desplega!$J$2:$K$11,2,FALSE)</f>
        <v>Eje_E_5</v>
      </c>
      <c r="BY262" s="21" t="str">
        <f>+VLOOKUP(J262,desplegables!$AK$21:$AL$33,2,FALSE)</f>
        <v>C_2201_0700_24</v>
      </c>
      <c r="BZ262" s="21" t="str">
        <f>+VLOOKUP(D262,Listas_desplega!$AS$18:$AU$60,2,0)</f>
        <v xml:space="preserve">VEPBM-DIR FORTALECIM - </v>
      </c>
      <c r="CA262" s="21" t="str">
        <f>+VLOOKUP(W262,Listas_desplega!$AT$18:$AV$60,3,0)</f>
        <v>2200</v>
      </c>
      <c r="CB262" s="21" t="str">
        <f>+VLOOKUP(F262,Listas_desplega!$J$15:$L$60,2,0)</f>
        <v>ATENCION DIFERENCIAL A 37 ETC PRIORIZADAS</v>
      </c>
      <c r="CC262" s="21" t="str">
        <f>+VLOOKUP(F262,Listas_desplega!$J$15:$L$60,2,0)&amp;V262</f>
        <v>ATENCION DIFERENCIAL A 37 ETC PRIORIZADAS</v>
      </c>
      <c r="CD262" s="21" t="str">
        <f>+VLOOKUP(CC262,Listas_desplega!$K$15:$L$60,2,0)</f>
        <v>16</v>
      </c>
      <c r="CE262" s="65" t="str">
        <f>+VLOOKUP(D262,Listas_desplega!$AS$18:$AU$60,2,0)&amp;V262</f>
        <v xml:space="preserve">VEPBM-DIR FORTALECIM - </v>
      </c>
      <c r="CF262" s="21">
        <f>+VLOOKUP(D262,Listas_desplega!$AS$18:$AU$60,3,0)</f>
        <v>22</v>
      </c>
    </row>
    <row r="263" spans="2:84" ht="18.75" customHeight="1" x14ac:dyDescent="0.25">
      <c r="B263" s="49" t="s">
        <v>81</v>
      </c>
      <c r="C263" s="49" t="s">
        <v>427</v>
      </c>
      <c r="D263" s="49" t="s">
        <v>427</v>
      </c>
      <c r="E263" s="49" t="s">
        <v>185</v>
      </c>
      <c r="F263" s="82" t="s">
        <v>428</v>
      </c>
      <c r="G263" s="21" t="s">
        <v>232</v>
      </c>
      <c r="H263" s="78" t="str">
        <f>+VLOOKUP(G263,desplegables!$AH$21:$AK$33,2,0)</f>
        <v>FORTALECIMIENTO DE LAS CAPACIDADES TERRITORIALES PARA LA GESTIÓN EDUCATIVA CON ÉNFASIS EN ZONAS RURALES NACIONAL</v>
      </c>
      <c r="I263" s="79">
        <f>+VLOOKUP(G263,desplegables!$AH$21:$AK$33,3,0)</f>
        <v>202300000000418</v>
      </c>
      <c r="J263" s="51" t="str">
        <f>+VLOOKUP(G263,desplegables!$AH$21:$AK$33,4,0)</f>
        <v>C-2201-0700-24</v>
      </c>
      <c r="K263" s="109" t="s">
        <v>188</v>
      </c>
      <c r="L263" s="110" t="str">
        <f>+VLOOKUP(K263,desplegables!$BO$81:$BP$110,2,FALSE)</f>
        <v>20203F</v>
      </c>
      <c r="M263" s="49" t="s">
        <v>437</v>
      </c>
      <c r="N263" s="51" t="e">
        <f>VLOOKUP(M263,desplegables!$BO$20:$BP$51,2,0)</f>
        <v>#N/A</v>
      </c>
      <c r="O263" s="49" t="s">
        <v>460</v>
      </c>
      <c r="P263" s="21" t="s">
        <v>90</v>
      </c>
      <c r="Q263" s="51" t="str">
        <f>+VLOOKUP(P263,desplegables!$B$3:$C$5,2,0)</f>
        <v>02</v>
      </c>
      <c r="R263" s="169" t="e">
        <f t="shared" si="28"/>
        <v>#N/A</v>
      </c>
      <c r="S263"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3" s="244" t="str">
        <f t="shared" si="30"/>
        <v>ADQUIS. DE BYS - SERVICIO DE ASISTENCIA TÉCNICA EN EDUCACIÓN INICIAL,PREESCOLAR, BÁSICA Y MEDIA EN PROCESOS DE GESTIÓN DEL CONOCIMIENTO - 2. SEGURIDAD HUMANA Y JUSTICIA SOCIAL / F. GESTIÓN TERRITORIAL EDUCATIVA Y COMUNITARIA</v>
      </c>
      <c r="U263" s="69" t="s">
        <v>279</v>
      </c>
      <c r="V263" s="21"/>
      <c r="W263" s="21" t="str">
        <f t="shared" ref="W263:W326" si="31">+CE263</f>
        <v xml:space="preserve">VEPBM-DIR FORTALECIM - </v>
      </c>
      <c r="X263" s="51" t="str">
        <f t="shared" ref="X263:X326" si="32">+CA263</f>
        <v>2200</v>
      </c>
      <c r="Y263" s="68"/>
      <c r="Z263" s="68"/>
      <c r="AA263" s="138"/>
      <c r="AB263" s="139"/>
      <c r="AC263" s="139"/>
      <c r="AD263" s="139"/>
      <c r="AE263" s="139"/>
      <c r="AF263" s="139"/>
      <c r="AG263" s="139"/>
      <c r="AH263" s="139"/>
      <c r="AI263" s="140">
        <v>375000000</v>
      </c>
      <c r="AJ263" s="140">
        <v>375000000</v>
      </c>
      <c r="AK263" s="139"/>
      <c r="AL263" s="139"/>
      <c r="AM263" s="139"/>
      <c r="AN263" s="139"/>
      <c r="AO263" s="139"/>
      <c r="AP263" s="139"/>
      <c r="AQ263" s="139"/>
      <c r="AR263" s="139"/>
      <c r="AS263" s="140">
        <v>375000000</v>
      </c>
      <c r="AT263" s="68"/>
      <c r="AU263" s="68"/>
      <c r="AV263" s="68"/>
      <c r="AW263" s="68"/>
      <c r="AX263" s="68"/>
      <c r="AY263" s="68"/>
      <c r="AZ263" s="68"/>
      <c r="BA263" s="68"/>
      <c r="BB263" s="68"/>
      <c r="BC263" s="68"/>
      <c r="BD263" s="68"/>
      <c r="BE263" s="68"/>
      <c r="BF263" s="70"/>
      <c r="BG263" s="68"/>
      <c r="BH263" s="52" t="s">
        <v>92</v>
      </c>
      <c r="BI263" s="90" t="s">
        <v>453</v>
      </c>
      <c r="BJ263" s="69" t="s">
        <v>432</v>
      </c>
      <c r="BK263" s="49" t="s">
        <v>145</v>
      </c>
      <c r="BL263" s="124">
        <v>45397</v>
      </c>
      <c r="BM263" s="66">
        <v>7</v>
      </c>
      <c r="BN263" s="49" t="s">
        <v>95</v>
      </c>
      <c r="BO263" s="49" t="s">
        <v>434</v>
      </c>
      <c r="BP263" s="49" t="s">
        <v>159</v>
      </c>
      <c r="BQ263" s="49" t="s">
        <v>154</v>
      </c>
      <c r="BR263" s="218">
        <v>375000000</v>
      </c>
      <c r="BS263" s="213">
        <v>375000000</v>
      </c>
      <c r="BV263" s="21" t="e">
        <f t="shared" si="29"/>
        <v>#N/A</v>
      </c>
      <c r="BW263" s="21" t="str">
        <f>+VLOOKUP(C263,Listas_desplega!$AI$21:$AJ$46,2,0)</f>
        <v>DF_GT</v>
      </c>
      <c r="BX263" s="47" t="str">
        <f>+VLOOKUP(E263,Listas_desplega!$J$2:$K$11,2,FALSE)</f>
        <v>Eje_E_5</v>
      </c>
      <c r="BY263" s="21" t="str">
        <f>+VLOOKUP(J263,desplegables!$AK$21:$AL$33,2,FALSE)</f>
        <v>C_2201_0700_24</v>
      </c>
      <c r="BZ263" s="21" t="str">
        <f>+VLOOKUP(D263,Listas_desplega!$AS$18:$AU$60,2,0)</f>
        <v xml:space="preserve">VEPBM-DIR FORTALECIM - </v>
      </c>
      <c r="CA263" s="21" t="str">
        <f>+VLOOKUP(W263,Listas_desplega!$AT$18:$AV$60,3,0)</f>
        <v>2200</v>
      </c>
      <c r="CB263" s="21" t="str">
        <f>+VLOOKUP(F263,Listas_desplega!$J$15:$L$60,2,0)</f>
        <v>ATENCION DIFERENCIAL A 37 ETC PRIORIZADAS</v>
      </c>
      <c r="CC263" s="21" t="str">
        <f>+VLOOKUP(F263,Listas_desplega!$J$15:$L$60,2,0)&amp;V263</f>
        <v>ATENCION DIFERENCIAL A 37 ETC PRIORIZADAS</v>
      </c>
      <c r="CD263" s="21" t="str">
        <f>+VLOOKUP(CC263,Listas_desplega!$K$15:$L$60,2,0)</f>
        <v>16</v>
      </c>
      <c r="CE263" s="65" t="str">
        <f>+VLOOKUP(D263,Listas_desplega!$AS$18:$AU$60,2,0)&amp;V263</f>
        <v xml:space="preserve">VEPBM-DIR FORTALECIM - </v>
      </c>
      <c r="CF263" s="21">
        <f>+VLOOKUP(D263,Listas_desplega!$AS$18:$AU$60,3,0)</f>
        <v>22</v>
      </c>
    </row>
    <row r="264" spans="2:84" ht="18.75" customHeight="1" x14ac:dyDescent="0.25">
      <c r="B264" s="49" t="s">
        <v>81</v>
      </c>
      <c r="C264" s="49" t="s">
        <v>427</v>
      </c>
      <c r="D264" s="49" t="s">
        <v>427</v>
      </c>
      <c r="E264" s="49" t="s">
        <v>185</v>
      </c>
      <c r="F264" s="82" t="s">
        <v>428</v>
      </c>
      <c r="G264" s="21" t="s">
        <v>232</v>
      </c>
      <c r="H264" s="78" t="str">
        <f>+VLOOKUP(G264,desplegables!$AH$21:$AK$33,2,0)</f>
        <v>FORTALECIMIENTO DE LAS CAPACIDADES TERRITORIALES PARA LA GESTIÓN EDUCATIVA CON ÉNFASIS EN ZONAS RURALES NACIONAL</v>
      </c>
      <c r="I264" s="79">
        <f>+VLOOKUP(G264,desplegables!$AH$21:$AK$33,3,0)</f>
        <v>202300000000418</v>
      </c>
      <c r="J264" s="51" t="str">
        <f>+VLOOKUP(G264,desplegables!$AH$21:$AK$33,4,0)</f>
        <v>C-2201-0700-24</v>
      </c>
      <c r="K264" s="109" t="s">
        <v>188</v>
      </c>
      <c r="L264" s="110" t="str">
        <f>+VLOOKUP(K264,desplegables!$BO$81:$BP$110,2,FALSE)</f>
        <v>20203F</v>
      </c>
      <c r="M264" s="49" t="s">
        <v>437</v>
      </c>
      <c r="N264" s="51" t="e">
        <f>VLOOKUP(M264,desplegables!$BO$20:$BP$51,2,0)</f>
        <v>#N/A</v>
      </c>
      <c r="O264" s="49" t="s">
        <v>460</v>
      </c>
      <c r="P264" s="21" t="s">
        <v>90</v>
      </c>
      <c r="Q264" s="51" t="str">
        <f>+VLOOKUP(P264,desplegables!$B$3:$C$5,2,0)</f>
        <v>02</v>
      </c>
      <c r="R264" s="169" t="e">
        <f t="shared" si="28"/>
        <v>#N/A</v>
      </c>
      <c r="S264"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4" s="244" t="str">
        <f t="shared" si="30"/>
        <v>ADQUIS. DE BYS - SERVICIO DE ASISTENCIA TÉCNICA EN EDUCACIÓN INICIAL,PREESCOLAR, BÁSICA Y MEDIA EN PROCESOS DE GESTIÓN DEL CONOCIMIENTO - 2. SEGURIDAD HUMANA Y JUSTICIA SOCIAL / F. GESTIÓN TERRITORIAL EDUCATIVA Y COMUNITARIA</v>
      </c>
      <c r="U264" s="69" t="s">
        <v>279</v>
      </c>
      <c r="V264" s="21"/>
      <c r="W264" s="21" t="str">
        <f t="shared" si="31"/>
        <v xml:space="preserve">VEPBM-DIR FORTALECIM - </v>
      </c>
      <c r="X264" s="51" t="str">
        <f t="shared" si="32"/>
        <v>2200</v>
      </c>
      <c r="Y264" s="68"/>
      <c r="Z264" s="68"/>
      <c r="AA264" s="138"/>
      <c r="AB264" s="139"/>
      <c r="AC264" s="139"/>
      <c r="AD264" s="139"/>
      <c r="AE264" s="139"/>
      <c r="AF264" s="139"/>
      <c r="AG264" s="139"/>
      <c r="AH264" s="139"/>
      <c r="AI264" s="140">
        <v>589917548.5</v>
      </c>
      <c r="AJ264" s="140">
        <v>589917548.5</v>
      </c>
      <c r="AK264" s="139"/>
      <c r="AL264" s="139"/>
      <c r="AM264" s="139"/>
      <c r="AN264" s="139"/>
      <c r="AO264" s="139"/>
      <c r="AP264" s="139"/>
      <c r="AQ264" s="139"/>
      <c r="AR264" s="139"/>
      <c r="AS264" s="140">
        <v>589917548.5</v>
      </c>
      <c r="AT264" s="68"/>
      <c r="AU264" s="68"/>
      <c r="AV264" s="68"/>
      <c r="AW264" s="68"/>
      <c r="AX264" s="68"/>
      <c r="AY264" s="68"/>
      <c r="AZ264" s="68"/>
      <c r="BA264" s="68"/>
      <c r="BB264" s="68"/>
      <c r="BC264" s="68"/>
      <c r="BD264" s="68"/>
      <c r="BE264" s="68"/>
      <c r="BF264" s="70"/>
      <c r="BG264" s="68"/>
      <c r="BH264" s="52" t="s">
        <v>92</v>
      </c>
      <c r="BI264" s="90" t="s">
        <v>451</v>
      </c>
      <c r="BJ264" s="69" t="s">
        <v>432</v>
      </c>
      <c r="BK264" s="49" t="s">
        <v>248</v>
      </c>
      <c r="BL264" s="124">
        <v>45453</v>
      </c>
      <c r="BM264" s="66">
        <v>5</v>
      </c>
      <c r="BN264" s="49" t="s">
        <v>95</v>
      </c>
      <c r="BO264" s="49" t="s">
        <v>195</v>
      </c>
      <c r="BP264" s="49" t="s">
        <v>159</v>
      </c>
      <c r="BQ264" s="49" t="s">
        <v>154</v>
      </c>
      <c r="BR264" s="218">
        <v>589917548.5</v>
      </c>
      <c r="BS264" s="213">
        <v>589917548</v>
      </c>
      <c r="BV264" s="21" t="e">
        <f t="shared" si="29"/>
        <v>#N/A</v>
      </c>
      <c r="BW264" s="21" t="str">
        <f>+VLOOKUP(C264,Listas_desplega!$AI$21:$AJ$46,2,0)</f>
        <v>DF_GT</v>
      </c>
      <c r="BX264" s="47" t="str">
        <f>+VLOOKUP(E264,Listas_desplega!$J$2:$K$11,2,FALSE)</f>
        <v>Eje_E_5</v>
      </c>
      <c r="BY264" s="21" t="str">
        <f>+VLOOKUP(J264,desplegables!$AK$21:$AL$33,2,FALSE)</f>
        <v>C_2201_0700_24</v>
      </c>
      <c r="BZ264" s="21" t="str">
        <f>+VLOOKUP(D264,Listas_desplega!$AS$18:$AU$60,2,0)</f>
        <v xml:space="preserve">VEPBM-DIR FORTALECIM - </v>
      </c>
      <c r="CA264" s="21" t="str">
        <f>+VLOOKUP(W264,Listas_desplega!$AT$18:$AV$60,3,0)</f>
        <v>2200</v>
      </c>
      <c r="CB264" s="21" t="str">
        <f>+VLOOKUP(F264,Listas_desplega!$J$15:$L$60,2,0)</f>
        <v>ATENCION DIFERENCIAL A 37 ETC PRIORIZADAS</v>
      </c>
      <c r="CC264" s="21" t="str">
        <f>+VLOOKUP(F264,Listas_desplega!$J$15:$L$60,2,0)&amp;V264</f>
        <v>ATENCION DIFERENCIAL A 37 ETC PRIORIZADAS</v>
      </c>
      <c r="CD264" s="21" t="str">
        <f>+VLOOKUP(CC264,Listas_desplega!$K$15:$L$60,2,0)</f>
        <v>16</v>
      </c>
      <c r="CE264" s="65" t="str">
        <f>+VLOOKUP(D264,Listas_desplega!$AS$18:$AU$60,2,0)&amp;V264</f>
        <v xml:space="preserve">VEPBM-DIR FORTALECIM - </v>
      </c>
      <c r="CF264" s="21">
        <f>+VLOOKUP(D264,Listas_desplega!$AS$18:$AU$60,3,0)</f>
        <v>22</v>
      </c>
    </row>
    <row r="265" spans="2:84" ht="18.75" customHeight="1" x14ac:dyDescent="0.25">
      <c r="B265" s="49" t="s">
        <v>81</v>
      </c>
      <c r="C265" s="49" t="s">
        <v>427</v>
      </c>
      <c r="D265" s="49" t="s">
        <v>427</v>
      </c>
      <c r="E265" s="49" t="s">
        <v>185</v>
      </c>
      <c r="F265" s="82" t="s">
        <v>428</v>
      </c>
      <c r="G265" s="21" t="s">
        <v>232</v>
      </c>
      <c r="H265" s="78" t="str">
        <f>+VLOOKUP(G265,desplegables!$AH$21:$AK$33,2,0)</f>
        <v>FORTALECIMIENTO DE LAS CAPACIDADES TERRITORIALES PARA LA GESTIÓN EDUCATIVA CON ÉNFASIS EN ZONAS RURALES NACIONAL</v>
      </c>
      <c r="I265" s="79">
        <f>+VLOOKUP(G265,desplegables!$AH$21:$AK$33,3,0)</f>
        <v>202300000000418</v>
      </c>
      <c r="J265" s="51" t="str">
        <f>+VLOOKUP(G265,desplegables!$AH$21:$AK$33,4,0)</f>
        <v>C-2201-0700-24</v>
      </c>
      <c r="K265" s="109" t="s">
        <v>188</v>
      </c>
      <c r="L265" s="110" t="str">
        <f>+VLOOKUP(K265,desplegables!$BO$81:$BP$110,2,FALSE)</f>
        <v>20203F</v>
      </c>
      <c r="M265" s="49" t="s">
        <v>437</v>
      </c>
      <c r="N265" s="51" t="e">
        <f>VLOOKUP(M265,desplegables!$BO$20:$BP$51,2,0)</f>
        <v>#N/A</v>
      </c>
      <c r="O265" s="49" t="s">
        <v>460</v>
      </c>
      <c r="P265" s="21" t="s">
        <v>90</v>
      </c>
      <c r="Q265" s="51" t="str">
        <f>+VLOOKUP(P265,desplegables!$B$3:$C$5,2,0)</f>
        <v>02</v>
      </c>
      <c r="R265" s="169" t="e">
        <f t="shared" si="28"/>
        <v>#N/A</v>
      </c>
      <c r="S265"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5" s="244" t="str">
        <f t="shared" si="30"/>
        <v>ADQUIS. DE BYS - SERVICIO DE ASISTENCIA TÉCNICA EN EDUCACIÓN INICIAL,PREESCOLAR, BÁSICA Y MEDIA EN PROCESOS DE GESTIÓN DEL CONOCIMIENTO - 2. SEGURIDAD HUMANA Y JUSTICIA SOCIAL / F. GESTIÓN TERRITORIAL EDUCATIVA Y COMUNITARIA</v>
      </c>
      <c r="U265" s="69" t="s">
        <v>279</v>
      </c>
      <c r="V265" s="21"/>
      <c r="W265" s="21" t="str">
        <f t="shared" si="31"/>
        <v xml:space="preserve">VEPBM-DIR FORTALECIM - </v>
      </c>
      <c r="X265" s="51" t="str">
        <f t="shared" si="32"/>
        <v>2200</v>
      </c>
      <c r="Y265" s="68"/>
      <c r="Z265" s="68"/>
      <c r="AA265" s="138"/>
      <c r="AB265" s="139"/>
      <c r="AC265" s="139"/>
      <c r="AD265" s="139"/>
      <c r="AE265" s="139"/>
      <c r="AF265" s="139"/>
      <c r="AG265" s="139"/>
      <c r="AH265" s="139"/>
      <c r="AI265" s="140">
        <v>625000000</v>
      </c>
      <c r="AJ265" s="140">
        <v>625000000</v>
      </c>
      <c r="AK265" s="139"/>
      <c r="AL265" s="139"/>
      <c r="AM265" s="139"/>
      <c r="AN265" s="139"/>
      <c r="AO265" s="139"/>
      <c r="AP265" s="139"/>
      <c r="AQ265" s="139"/>
      <c r="AR265" s="139"/>
      <c r="AS265" s="140">
        <v>625000000</v>
      </c>
      <c r="AT265" s="68"/>
      <c r="AU265" s="68"/>
      <c r="AV265" s="68"/>
      <c r="AW265" s="68"/>
      <c r="AX265" s="68"/>
      <c r="AY265" s="68"/>
      <c r="AZ265" s="68"/>
      <c r="BA265" s="68"/>
      <c r="BB265" s="68"/>
      <c r="BC265" s="68"/>
      <c r="BD265" s="68"/>
      <c r="BE265" s="68"/>
      <c r="BF265" s="70"/>
      <c r="BG265" s="68"/>
      <c r="BH265" s="52" t="s">
        <v>92</v>
      </c>
      <c r="BI265" s="90" t="s">
        <v>452</v>
      </c>
      <c r="BJ265" s="69" t="s">
        <v>432</v>
      </c>
      <c r="BK265" s="49" t="s">
        <v>248</v>
      </c>
      <c r="BL265" s="124">
        <v>45453</v>
      </c>
      <c r="BM265" s="66">
        <v>5</v>
      </c>
      <c r="BN265" s="49" t="s">
        <v>95</v>
      </c>
      <c r="BO265" s="49" t="s">
        <v>195</v>
      </c>
      <c r="BP265" s="49" t="s">
        <v>159</v>
      </c>
      <c r="BQ265" s="49" t="s">
        <v>154</v>
      </c>
      <c r="BR265" s="218">
        <v>625000000</v>
      </c>
      <c r="BS265" s="213">
        <v>625000000</v>
      </c>
      <c r="BV265" s="21" t="e">
        <f t="shared" si="29"/>
        <v>#N/A</v>
      </c>
      <c r="BW265" s="21" t="str">
        <f>+VLOOKUP(C265,Listas_desplega!$AI$21:$AJ$46,2,0)</f>
        <v>DF_GT</v>
      </c>
      <c r="BX265" s="47" t="str">
        <f>+VLOOKUP(E265,Listas_desplega!$J$2:$K$11,2,FALSE)</f>
        <v>Eje_E_5</v>
      </c>
      <c r="BY265" s="21" t="str">
        <f>+VLOOKUP(J265,desplegables!$AK$21:$AL$33,2,FALSE)</f>
        <v>C_2201_0700_24</v>
      </c>
      <c r="BZ265" s="21" t="str">
        <f>+VLOOKUP(D265,Listas_desplega!$AS$18:$AU$60,2,0)</f>
        <v xml:space="preserve">VEPBM-DIR FORTALECIM - </v>
      </c>
      <c r="CA265" s="21" t="str">
        <f>+VLOOKUP(W265,Listas_desplega!$AT$18:$AV$60,3,0)</f>
        <v>2200</v>
      </c>
      <c r="CB265" s="21" t="str">
        <f>+VLOOKUP(F265,Listas_desplega!$J$15:$L$60,2,0)</f>
        <v>ATENCION DIFERENCIAL A 37 ETC PRIORIZADAS</v>
      </c>
      <c r="CC265" s="21" t="str">
        <f>+VLOOKUP(F265,Listas_desplega!$J$15:$L$60,2,0)&amp;V265</f>
        <v>ATENCION DIFERENCIAL A 37 ETC PRIORIZADAS</v>
      </c>
      <c r="CD265" s="21" t="str">
        <f>+VLOOKUP(CC265,Listas_desplega!$K$15:$L$60,2,0)</f>
        <v>16</v>
      </c>
      <c r="CE265" s="65" t="str">
        <f>+VLOOKUP(D265,Listas_desplega!$AS$18:$AU$60,2,0)&amp;V265</f>
        <v xml:space="preserve">VEPBM-DIR FORTALECIM - </v>
      </c>
      <c r="CF265" s="21">
        <f>+VLOOKUP(D265,Listas_desplega!$AS$18:$AU$60,3,0)</f>
        <v>22</v>
      </c>
    </row>
    <row r="266" spans="2:84" ht="18.75" customHeight="1" x14ac:dyDescent="0.25">
      <c r="B266" s="49" t="s">
        <v>81</v>
      </c>
      <c r="C266" s="49" t="s">
        <v>427</v>
      </c>
      <c r="D266" s="49" t="s">
        <v>427</v>
      </c>
      <c r="E266" s="49" t="s">
        <v>185</v>
      </c>
      <c r="F266" s="82" t="s">
        <v>428</v>
      </c>
      <c r="G266" s="21" t="s">
        <v>232</v>
      </c>
      <c r="H266" s="78" t="str">
        <f>+VLOOKUP(G266,desplegables!$AH$21:$AK$33,2,0)</f>
        <v>FORTALECIMIENTO DE LAS CAPACIDADES TERRITORIALES PARA LA GESTIÓN EDUCATIVA CON ÉNFASIS EN ZONAS RURALES NACIONAL</v>
      </c>
      <c r="I266" s="79">
        <f>+VLOOKUP(G266,desplegables!$AH$21:$AK$33,3,0)</f>
        <v>202300000000418</v>
      </c>
      <c r="J266" s="51" t="str">
        <f>+VLOOKUP(G266,desplegables!$AH$21:$AK$33,4,0)</f>
        <v>C-2201-0700-24</v>
      </c>
      <c r="K266" s="109" t="s">
        <v>188</v>
      </c>
      <c r="L266" s="110" t="str">
        <f>+VLOOKUP(K266,desplegables!$BO$81:$BP$110,2,FALSE)</f>
        <v>20203F</v>
      </c>
      <c r="M266" s="49" t="s">
        <v>437</v>
      </c>
      <c r="N266" s="51" t="e">
        <f>VLOOKUP(M266,desplegables!$BO$20:$BP$51,2,0)</f>
        <v>#N/A</v>
      </c>
      <c r="O266" s="49" t="s">
        <v>460</v>
      </c>
      <c r="P266" s="21" t="s">
        <v>90</v>
      </c>
      <c r="Q266" s="51" t="str">
        <f>+VLOOKUP(P266,desplegables!$B$3:$C$5,2,0)</f>
        <v>02</v>
      </c>
      <c r="R266" s="169" t="e">
        <f t="shared" si="28"/>
        <v>#N/A</v>
      </c>
      <c r="S266"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6" s="244" t="str">
        <f t="shared" si="30"/>
        <v>ADQUIS. DE BYS - SERVICIO DE ASISTENCIA TÉCNICA EN EDUCACIÓN INICIAL,PREESCOLAR, BÁSICA Y MEDIA EN PROCESOS DE GESTIÓN DEL CONOCIMIENTO - 2. SEGURIDAD HUMANA Y JUSTICIA SOCIAL / F. GESTIÓN TERRITORIAL EDUCATIVA Y COMUNITARIA</v>
      </c>
      <c r="U266" s="69" t="s">
        <v>279</v>
      </c>
      <c r="V266" s="21"/>
      <c r="W266" s="21" t="str">
        <f t="shared" si="31"/>
        <v xml:space="preserve">VEPBM-DIR FORTALECIM - </v>
      </c>
      <c r="X266" s="51" t="str">
        <f t="shared" si="32"/>
        <v>2200</v>
      </c>
      <c r="Y266" s="68"/>
      <c r="Z266" s="68"/>
      <c r="AA266" s="138"/>
      <c r="AB266" s="139"/>
      <c r="AC266" s="139"/>
      <c r="AD266" s="139"/>
      <c r="AE266" s="139"/>
      <c r="AF266" s="139"/>
      <c r="AG266" s="139"/>
      <c r="AH266" s="139"/>
      <c r="AI266" s="140">
        <v>69408450</v>
      </c>
      <c r="AJ266" s="140">
        <v>69408450</v>
      </c>
      <c r="AK266" s="139"/>
      <c r="AL266" s="139"/>
      <c r="AM266" s="139"/>
      <c r="AN266" s="139"/>
      <c r="AO266" s="139"/>
      <c r="AP266" s="139"/>
      <c r="AQ266" s="139"/>
      <c r="AR266" s="139"/>
      <c r="AS266" s="140">
        <v>69408450</v>
      </c>
      <c r="AT266" s="68"/>
      <c r="AU266" s="68"/>
      <c r="AV266" s="68"/>
      <c r="AW266" s="68"/>
      <c r="AX266" s="68"/>
      <c r="AY266" s="68"/>
      <c r="AZ266" s="68"/>
      <c r="BA266" s="68"/>
      <c r="BB266" s="68"/>
      <c r="BC266" s="68"/>
      <c r="BD266" s="68"/>
      <c r="BE266" s="68"/>
      <c r="BF266" s="70"/>
      <c r="BG266" s="68"/>
      <c r="BH266" s="52" t="s">
        <v>92</v>
      </c>
      <c r="BI266" s="90" t="s">
        <v>454</v>
      </c>
      <c r="BJ266" s="69" t="s">
        <v>432</v>
      </c>
      <c r="BK266" s="49" t="s">
        <v>455</v>
      </c>
      <c r="BL266" s="124">
        <v>45306</v>
      </c>
      <c r="BM266" s="66">
        <v>11.5</v>
      </c>
      <c r="BN266" s="49" t="s">
        <v>95</v>
      </c>
      <c r="BO266" s="49" t="s">
        <v>456</v>
      </c>
      <c r="BP266" s="49" t="s">
        <v>159</v>
      </c>
      <c r="BQ266" s="49" t="s">
        <v>154</v>
      </c>
      <c r="BR266" s="218">
        <v>69408450</v>
      </c>
      <c r="BS266" s="213">
        <v>69408450</v>
      </c>
      <c r="BV266" s="21" t="e">
        <f t="shared" si="29"/>
        <v>#N/A</v>
      </c>
      <c r="BW266" s="21" t="str">
        <f>+VLOOKUP(C266,Listas_desplega!$AI$21:$AJ$46,2,0)</f>
        <v>DF_GT</v>
      </c>
      <c r="BX266" s="47" t="str">
        <f>+VLOOKUP(E266,Listas_desplega!$J$2:$K$11,2,FALSE)</f>
        <v>Eje_E_5</v>
      </c>
      <c r="BY266" s="21" t="str">
        <f>+VLOOKUP(J266,desplegables!$AK$21:$AL$33,2,FALSE)</f>
        <v>C_2201_0700_24</v>
      </c>
      <c r="BZ266" s="21" t="str">
        <f>+VLOOKUP(D266,Listas_desplega!$AS$18:$AU$60,2,0)</f>
        <v xml:space="preserve">VEPBM-DIR FORTALECIM - </v>
      </c>
      <c r="CA266" s="21" t="str">
        <f>+VLOOKUP(W266,Listas_desplega!$AT$18:$AV$60,3,0)</f>
        <v>2200</v>
      </c>
      <c r="CB266" s="21" t="str">
        <f>+VLOOKUP(F266,Listas_desplega!$J$15:$L$60,2,0)</f>
        <v>ATENCION DIFERENCIAL A 37 ETC PRIORIZADAS</v>
      </c>
      <c r="CC266" s="21" t="str">
        <f>+VLOOKUP(F266,Listas_desplega!$J$15:$L$60,2,0)&amp;V266</f>
        <v>ATENCION DIFERENCIAL A 37 ETC PRIORIZADAS</v>
      </c>
      <c r="CD266" s="21" t="str">
        <f>+VLOOKUP(CC266,Listas_desplega!$K$15:$L$60,2,0)</f>
        <v>16</v>
      </c>
      <c r="CE266" s="65" t="str">
        <f>+VLOOKUP(D266,Listas_desplega!$AS$18:$AU$60,2,0)&amp;V266</f>
        <v xml:space="preserve">VEPBM-DIR FORTALECIM - </v>
      </c>
      <c r="CF266" s="21">
        <f>+VLOOKUP(D266,Listas_desplega!$AS$18:$AU$60,3,0)</f>
        <v>22</v>
      </c>
    </row>
    <row r="267" spans="2:84" ht="18.75" customHeight="1" x14ac:dyDescent="0.25">
      <c r="B267" s="49" t="s">
        <v>81</v>
      </c>
      <c r="C267" s="49" t="s">
        <v>427</v>
      </c>
      <c r="D267" s="49" t="s">
        <v>427</v>
      </c>
      <c r="E267" s="49" t="s">
        <v>185</v>
      </c>
      <c r="F267" s="82" t="s">
        <v>428</v>
      </c>
      <c r="G267" s="21" t="s">
        <v>232</v>
      </c>
      <c r="H267" s="78" t="str">
        <f>+VLOOKUP(G267,desplegables!$AH$21:$AK$33,2,0)</f>
        <v>FORTALECIMIENTO DE LAS CAPACIDADES TERRITORIALES PARA LA GESTIÓN EDUCATIVA CON ÉNFASIS EN ZONAS RURALES NACIONAL</v>
      </c>
      <c r="I267" s="79">
        <f>+VLOOKUP(G267,desplegables!$AH$21:$AK$33,3,0)</f>
        <v>202300000000418</v>
      </c>
      <c r="J267" s="51" t="str">
        <f>+VLOOKUP(G267,desplegables!$AH$21:$AK$33,4,0)</f>
        <v>C-2201-0700-24</v>
      </c>
      <c r="K267" s="109" t="s">
        <v>188</v>
      </c>
      <c r="L267" s="110" t="str">
        <f>+VLOOKUP(K267,desplegables!$BO$81:$BP$110,2,FALSE)</f>
        <v>20203F</v>
      </c>
      <c r="M267" s="49" t="s">
        <v>437</v>
      </c>
      <c r="N267" s="51" t="e">
        <f>VLOOKUP(M267,desplegables!$BO$20:$BP$51,2,0)</f>
        <v>#N/A</v>
      </c>
      <c r="O267" s="49" t="s">
        <v>460</v>
      </c>
      <c r="P267" s="21" t="s">
        <v>90</v>
      </c>
      <c r="Q267" s="51" t="str">
        <f>+VLOOKUP(P267,desplegables!$B$3:$C$5,2,0)</f>
        <v>02</v>
      </c>
      <c r="R267" s="169" t="e">
        <f t="shared" si="28"/>
        <v>#N/A</v>
      </c>
      <c r="S267"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7" s="244" t="str">
        <f t="shared" si="30"/>
        <v>ADQUIS. DE BYS - SERVICIO DE ASISTENCIA TÉCNICA EN EDUCACIÓN INICIAL,PREESCOLAR, BÁSICA Y MEDIA EN PROCESOS DE GESTIÓN DEL CONOCIMIENTO - 2. SEGURIDAD HUMANA Y JUSTICIA SOCIAL / F. GESTIÓN TERRITORIAL EDUCATIVA Y COMUNITARIA</v>
      </c>
      <c r="U267" s="69" t="s">
        <v>279</v>
      </c>
      <c r="V267" s="21"/>
      <c r="W267" s="21" t="str">
        <f t="shared" si="31"/>
        <v xml:space="preserve">VEPBM-DIR FORTALECIM - </v>
      </c>
      <c r="X267" s="51" t="str">
        <f t="shared" si="32"/>
        <v>2200</v>
      </c>
      <c r="Y267" s="68"/>
      <c r="Z267" s="68"/>
      <c r="AA267" s="138"/>
      <c r="AB267" s="139"/>
      <c r="AC267" s="139"/>
      <c r="AD267" s="139"/>
      <c r="AE267" s="139"/>
      <c r="AF267" s="139"/>
      <c r="AG267" s="139"/>
      <c r="AH267" s="139"/>
      <c r="AI267" s="140">
        <v>121955250</v>
      </c>
      <c r="AJ267" s="140">
        <v>121955250</v>
      </c>
      <c r="AK267" s="139"/>
      <c r="AL267" s="139"/>
      <c r="AM267" s="139"/>
      <c r="AN267" s="139"/>
      <c r="AO267" s="139"/>
      <c r="AP267" s="139"/>
      <c r="AQ267" s="139"/>
      <c r="AR267" s="139"/>
      <c r="AS267" s="140">
        <v>121955250</v>
      </c>
      <c r="AT267" s="68"/>
      <c r="AU267" s="68"/>
      <c r="AV267" s="68"/>
      <c r="AW267" s="68"/>
      <c r="AX267" s="68"/>
      <c r="AY267" s="68"/>
      <c r="AZ267" s="68"/>
      <c r="BA267" s="68"/>
      <c r="BB267" s="68"/>
      <c r="BC267" s="68"/>
      <c r="BD267" s="68"/>
      <c r="BE267" s="68"/>
      <c r="BF267" s="70"/>
      <c r="BG267" s="68"/>
      <c r="BH267" s="52" t="s">
        <v>92</v>
      </c>
      <c r="BI267" s="90" t="s">
        <v>457</v>
      </c>
      <c r="BJ267" s="69" t="s">
        <v>432</v>
      </c>
      <c r="BK267" s="49" t="s">
        <v>94</v>
      </c>
      <c r="BL267" s="124">
        <v>45323</v>
      </c>
      <c r="BM267" s="66">
        <v>11</v>
      </c>
      <c r="BN267" s="49" t="s">
        <v>95</v>
      </c>
      <c r="BO267" s="49" t="s">
        <v>458</v>
      </c>
      <c r="BP267" s="49" t="s">
        <v>159</v>
      </c>
      <c r="BQ267" s="49" t="s">
        <v>154</v>
      </c>
      <c r="BR267" s="218">
        <v>121955250</v>
      </c>
      <c r="BS267" s="213">
        <v>121955250</v>
      </c>
      <c r="BV267" s="21" t="e">
        <f t="shared" si="29"/>
        <v>#N/A</v>
      </c>
      <c r="BW267" s="21" t="str">
        <f>+VLOOKUP(C267,Listas_desplega!$AI$21:$AJ$46,2,0)</f>
        <v>DF_GT</v>
      </c>
      <c r="BX267" s="47" t="str">
        <f>+VLOOKUP(E267,Listas_desplega!$J$2:$K$11,2,FALSE)</f>
        <v>Eje_E_5</v>
      </c>
      <c r="BY267" s="21" t="str">
        <f>+VLOOKUP(J267,desplegables!$AK$21:$AL$33,2,FALSE)</f>
        <v>C_2201_0700_24</v>
      </c>
      <c r="BZ267" s="21" t="str">
        <f>+VLOOKUP(D267,Listas_desplega!$AS$18:$AU$60,2,0)</f>
        <v xml:space="preserve">VEPBM-DIR FORTALECIM - </v>
      </c>
      <c r="CA267" s="21" t="str">
        <f>+VLOOKUP(W267,Listas_desplega!$AT$18:$AV$60,3,0)</f>
        <v>2200</v>
      </c>
      <c r="CB267" s="21" t="str">
        <f>+VLOOKUP(F267,Listas_desplega!$J$15:$L$60,2,0)</f>
        <v>ATENCION DIFERENCIAL A 37 ETC PRIORIZADAS</v>
      </c>
      <c r="CC267" s="21" t="str">
        <f>+VLOOKUP(F267,Listas_desplega!$J$15:$L$60,2,0)&amp;V267</f>
        <v>ATENCION DIFERENCIAL A 37 ETC PRIORIZADAS</v>
      </c>
      <c r="CD267" s="21" t="str">
        <f>+VLOOKUP(CC267,Listas_desplega!$K$15:$L$60,2,0)</f>
        <v>16</v>
      </c>
      <c r="CE267" s="65" t="str">
        <f>+VLOOKUP(D267,Listas_desplega!$AS$18:$AU$60,2,0)&amp;V267</f>
        <v xml:space="preserve">VEPBM-DIR FORTALECIM - </v>
      </c>
      <c r="CF267" s="21">
        <f>+VLOOKUP(D267,Listas_desplega!$AS$18:$AU$60,3,0)</f>
        <v>22</v>
      </c>
    </row>
    <row r="268" spans="2:84" ht="18.75" customHeight="1" x14ac:dyDescent="0.25">
      <c r="B268" s="49" t="s">
        <v>81</v>
      </c>
      <c r="C268" s="49" t="s">
        <v>427</v>
      </c>
      <c r="D268" s="49" t="s">
        <v>427</v>
      </c>
      <c r="E268" s="49" t="s">
        <v>185</v>
      </c>
      <c r="F268" s="82" t="s">
        <v>428</v>
      </c>
      <c r="G268" s="21" t="s">
        <v>232</v>
      </c>
      <c r="H268" s="78" t="str">
        <f>+VLOOKUP(G268,desplegables!$AH$21:$AK$33,2,0)</f>
        <v>FORTALECIMIENTO DE LAS CAPACIDADES TERRITORIALES PARA LA GESTIÓN EDUCATIVA CON ÉNFASIS EN ZONAS RURALES NACIONAL</v>
      </c>
      <c r="I268" s="79">
        <f>+VLOOKUP(G268,desplegables!$AH$21:$AK$33,3,0)</f>
        <v>202300000000418</v>
      </c>
      <c r="J268" s="51" t="str">
        <f>+VLOOKUP(G268,desplegables!$AH$21:$AK$33,4,0)</f>
        <v>C-2201-0700-24</v>
      </c>
      <c r="K268" s="109" t="s">
        <v>188</v>
      </c>
      <c r="L268" s="110" t="str">
        <f>+VLOOKUP(K268,desplegables!$BO$81:$BP$110,2,FALSE)</f>
        <v>20203F</v>
      </c>
      <c r="M268" s="49" t="s">
        <v>437</v>
      </c>
      <c r="N268" s="51" t="e">
        <f>VLOOKUP(M268,desplegables!$BO$20:$BP$51,2,0)</f>
        <v>#N/A</v>
      </c>
      <c r="O268" s="49" t="s">
        <v>460</v>
      </c>
      <c r="P268" s="21" t="s">
        <v>90</v>
      </c>
      <c r="Q268" s="51" t="str">
        <f>+VLOOKUP(P268,desplegables!$B$3:$C$5,2,0)</f>
        <v>02</v>
      </c>
      <c r="R268" s="169" t="e">
        <f t="shared" si="28"/>
        <v>#N/A</v>
      </c>
      <c r="S268"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8" s="244" t="str">
        <f t="shared" si="30"/>
        <v>ADQUIS. DE BYS - SERVICIO DE ASISTENCIA TÉCNICA EN EDUCACIÓN INICIAL,PREESCOLAR, BÁSICA Y MEDIA EN PROCESOS DE GESTIÓN DEL CONOCIMIENTO - 2. SEGURIDAD HUMANA Y JUSTICIA SOCIAL / F. GESTIÓN TERRITORIAL EDUCATIVA Y COMUNITARIA</v>
      </c>
      <c r="U268" s="69" t="s">
        <v>279</v>
      </c>
      <c r="V268" s="21"/>
      <c r="W268" s="21" t="str">
        <f t="shared" si="31"/>
        <v xml:space="preserve">VEPBM-DIR FORTALECIM - </v>
      </c>
      <c r="X268" s="51" t="str">
        <f t="shared" si="32"/>
        <v>2200</v>
      </c>
      <c r="Y268" s="68"/>
      <c r="Z268" s="68"/>
      <c r="AA268" s="138"/>
      <c r="AB268" s="139"/>
      <c r="AC268" s="139"/>
      <c r="AD268" s="139"/>
      <c r="AE268" s="139"/>
      <c r="AF268" s="139"/>
      <c r="AG268" s="139"/>
      <c r="AH268" s="139"/>
      <c r="AI268" s="140">
        <v>34224854</v>
      </c>
      <c r="AJ268" s="140">
        <v>34224854</v>
      </c>
      <c r="AK268" s="139"/>
      <c r="AL268" s="139"/>
      <c r="AM268" s="139"/>
      <c r="AN268" s="139"/>
      <c r="AO268" s="139"/>
      <c r="AP268" s="139"/>
      <c r="AQ268" s="139"/>
      <c r="AR268" s="139"/>
      <c r="AS268" s="140">
        <v>34224854</v>
      </c>
      <c r="AT268" s="68"/>
      <c r="AU268" s="68"/>
      <c r="AV268" s="68"/>
      <c r="AW268" s="68"/>
      <c r="AX268" s="68"/>
      <c r="AY268" s="68"/>
      <c r="AZ268" s="68"/>
      <c r="BA268" s="68"/>
      <c r="BB268" s="68"/>
      <c r="BC268" s="68"/>
      <c r="BD268" s="68"/>
      <c r="BE268" s="68"/>
      <c r="BF268" s="70"/>
      <c r="BG268" s="68"/>
      <c r="BH268" s="52" t="s">
        <v>134</v>
      </c>
      <c r="BI268" s="90" t="s">
        <v>459</v>
      </c>
      <c r="BJ268" s="69" t="s">
        <v>128</v>
      </c>
      <c r="BK268" s="49" t="s">
        <v>128</v>
      </c>
      <c r="BL268" s="124">
        <v>45323</v>
      </c>
      <c r="BM268" s="66">
        <v>11</v>
      </c>
      <c r="BN268" s="49" t="s">
        <v>95</v>
      </c>
      <c r="BO268" s="49" t="s">
        <v>128</v>
      </c>
      <c r="BP268" s="49" t="s">
        <v>128</v>
      </c>
      <c r="BQ268" s="49" t="s">
        <v>154</v>
      </c>
      <c r="BR268" s="218">
        <v>34224854</v>
      </c>
      <c r="BS268" s="213">
        <v>34224854</v>
      </c>
      <c r="BV268" s="21" t="e">
        <f t="shared" si="29"/>
        <v>#N/A</v>
      </c>
      <c r="BW268" s="21" t="str">
        <f>+VLOOKUP(C268,Listas_desplega!$AI$21:$AJ$46,2,0)</f>
        <v>DF_GT</v>
      </c>
      <c r="BX268" s="47" t="str">
        <f>+VLOOKUP(E268,Listas_desplega!$J$2:$K$11,2,FALSE)</f>
        <v>Eje_E_5</v>
      </c>
      <c r="BY268" s="21" t="str">
        <f>+VLOOKUP(J268,desplegables!$AK$21:$AL$33,2,FALSE)</f>
        <v>C_2201_0700_24</v>
      </c>
      <c r="BZ268" s="21" t="str">
        <f>+VLOOKUP(D268,Listas_desplega!$AS$18:$AU$60,2,0)</f>
        <v xml:space="preserve">VEPBM-DIR FORTALECIM - </v>
      </c>
      <c r="CA268" s="21" t="str">
        <f>+VLOOKUP(W268,Listas_desplega!$AT$18:$AV$60,3,0)</f>
        <v>2200</v>
      </c>
      <c r="CB268" s="21" t="str">
        <f>+VLOOKUP(F268,Listas_desplega!$J$15:$L$60,2,0)</f>
        <v>ATENCION DIFERENCIAL A 37 ETC PRIORIZADAS</v>
      </c>
      <c r="CC268" s="21" t="str">
        <f>+VLOOKUP(F268,Listas_desplega!$J$15:$L$60,2,0)&amp;V268</f>
        <v>ATENCION DIFERENCIAL A 37 ETC PRIORIZADAS</v>
      </c>
      <c r="CD268" s="21" t="str">
        <f>+VLOOKUP(CC268,Listas_desplega!$K$15:$L$60,2,0)</f>
        <v>16</v>
      </c>
      <c r="CE268" s="65" t="str">
        <f>+VLOOKUP(D268,Listas_desplega!$AS$18:$AU$60,2,0)&amp;V268</f>
        <v xml:space="preserve">VEPBM-DIR FORTALECIM - </v>
      </c>
      <c r="CF268" s="21">
        <f>+VLOOKUP(D268,Listas_desplega!$AS$18:$AU$60,3,0)</f>
        <v>22</v>
      </c>
    </row>
    <row r="269" spans="2:84" ht="18.75" customHeight="1" x14ac:dyDescent="0.25">
      <c r="B269" s="49" t="s">
        <v>81</v>
      </c>
      <c r="C269" s="49" t="s">
        <v>427</v>
      </c>
      <c r="D269" s="49" t="s">
        <v>427</v>
      </c>
      <c r="E269" s="49" t="s">
        <v>185</v>
      </c>
      <c r="F269" s="82" t="s">
        <v>428</v>
      </c>
      <c r="G269" s="21" t="s">
        <v>232</v>
      </c>
      <c r="H269" s="78" t="str">
        <f>+VLOOKUP(G269,desplegables!$AH$21:$AK$33,2,0)</f>
        <v>FORTALECIMIENTO DE LAS CAPACIDADES TERRITORIALES PARA LA GESTIÓN EDUCATIVA CON ÉNFASIS EN ZONAS RURALES NACIONAL</v>
      </c>
      <c r="I269" s="79">
        <f>+VLOOKUP(G269,desplegables!$AH$21:$AK$33,3,0)</f>
        <v>202300000000418</v>
      </c>
      <c r="J269" s="51" t="str">
        <f>+VLOOKUP(G269,desplegables!$AH$21:$AK$33,4,0)</f>
        <v>C-2201-0700-24</v>
      </c>
      <c r="K269" s="109" t="s">
        <v>188</v>
      </c>
      <c r="L269" s="110" t="str">
        <f>+VLOOKUP(K269,desplegables!$BO$81:$BP$110,2,FALSE)</f>
        <v>20203F</v>
      </c>
      <c r="M269" s="49" t="s">
        <v>437</v>
      </c>
      <c r="N269" s="51" t="e">
        <f>VLOOKUP(M269,desplegables!$BO$20:$BP$51,2,0)</f>
        <v>#N/A</v>
      </c>
      <c r="O269" s="49" t="s">
        <v>450</v>
      </c>
      <c r="P269" s="21" t="s">
        <v>90</v>
      </c>
      <c r="Q269" s="51" t="str">
        <f>+VLOOKUP(P269,desplegables!$B$3:$C$5,2,0)</f>
        <v>02</v>
      </c>
      <c r="R269" s="169" t="e">
        <f t="shared" si="28"/>
        <v>#N/A</v>
      </c>
      <c r="S269"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69" s="244" t="str">
        <f t="shared" si="30"/>
        <v>ADQUIS. DE BYS - SERVICIO DE ASISTENCIA TÉCNICA EN EDUCACIÓN INICIAL,PREESCOLAR, BÁSICA Y MEDIA EN PROCESOS DE GESTIÓN DEL CONOCIMIENTO - 2. SEGURIDAD HUMANA Y JUSTICIA SOCIAL / F. GESTIÓN TERRITORIAL EDUCATIVA Y COMUNITARIA</v>
      </c>
      <c r="U269" s="69" t="s">
        <v>279</v>
      </c>
      <c r="V269" s="21"/>
      <c r="W269" s="21" t="str">
        <f t="shared" si="31"/>
        <v xml:space="preserve">VEPBM-DIR FORTALECIM - </v>
      </c>
      <c r="X269" s="51" t="str">
        <f t="shared" si="32"/>
        <v>2200</v>
      </c>
      <c r="Y269" s="68"/>
      <c r="Z269" s="68"/>
      <c r="AA269" s="138"/>
      <c r="AB269" s="139"/>
      <c r="AC269" s="139"/>
      <c r="AD269" s="139"/>
      <c r="AE269" s="139"/>
      <c r="AF269" s="139"/>
      <c r="AG269" s="139"/>
      <c r="AH269" s="139"/>
      <c r="AI269" s="140">
        <v>350000000</v>
      </c>
      <c r="AJ269" s="140">
        <v>350000000</v>
      </c>
      <c r="AK269" s="139"/>
      <c r="AL269" s="139"/>
      <c r="AM269" s="139"/>
      <c r="AN269" s="139"/>
      <c r="AO269" s="139"/>
      <c r="AP269" s="139"/>
      <c r="AQ269" s="139"/>
      <c r="AR269" s="139"/>
      <c r="AS269" s="140">
        <v>350000000</v>
      </c>
      <c r="AT269" s="68"/>
      <c r="AU269" s="68"/>
      <c r="AV269" s="68"/>
      <c r="AW269" s="68"/>
      <c r="AX269" s="68"/>
      <c r="AY269" s="68"/>
      <c r="AZ269" s="68"/>
      <c r="BA269" s="68"/>
      <c r="BB269" s="68"/>
      <c r="BC269" s="68"/>
      <c r="BD269" s="68"/>
      <c r="BE269" s="68"/>
      <c r="BF269" s="70"/>
      <c r="BG269" s="68"/>
      <c r="BH269" s="52" t="s">
        <v>92</v>
      </c>
      <c r="BI269" s="90" t="s">
        <v>451</v>
      </c>
      <c r="BJ269" s="69" t="s">
        <v>432</v>
      </c>
      <c r="BK269" s="49" t="s">
        <v>145</v>
      </c>
      <c r="BL269" s="124">
        <v>45458</v>
      </c>
      <c r="BM269" s="66">
        <v>5</v>
      </c>
      <c r="BN269" s="49" t="s">
        <v>95</v>
      </c>
      <c r="BO269" s="49" t="s">
        <v>195</v>
      </c>
      <c r="BP269" s="49" t="s">
        <v>159</v>
      </c>
      <c r="BQ269" s="49" t="s">
        <v>154</v>
      </c>
      <c r="BR269" s="217">
        <v>350000000</v>
      </c>
      <c r="BS269" s="213">
        <v>350000000</v>
      </c>
      <c r="BV269" s="21" t="e">
        <f t="shared" si="29"/>
        <v>#N/A</v>
      </c>
      <c r="BW269" s="21" t="str">
        <f>+VLOOKUP(C269,Listas_desplega!$AI$21:$AJ$46,2,0)</f>
        <v>DF_GT</v>
      </c>
      <c r="BX269" s="47" t="str">
        <f>+VLOOKUP(E269,Listas_desplega!$J$2:$K$11,2,FALSE)</f>
        <v>Eje_E_5</v>
      </c>
      <c r="BY269" s="21" t="str">
        <f>+VLOOKUP(J269,desplegables!$AK$21:$AL$33,2,FALSE)</f>
        <v>C_2201_0700_24</v>
      </c>
      <c r="BZ269" s="21" t="str">
        <f>+VLOOKUP(D269,Listas_desplega!$AS$18:$AU$60,2,0)</f>
        <v xml:space="preserve">VEPBM-DIR FORTALECIM - </v>
      </c>
      <c r="CA269" s="21" t="str">
        <f>+VLOOKUP(W269,Listas_desplega!$AT$18:$AV$60,3,0)</f>
        <v>2200</v>
      </c>
      <c r="CB269" s="21" t="str">
        <f>+VLOOKUP(F269,Listas_desplega!$J$15:$L$60,2,0)</f>
        <v>ATENCION DIFERENCIAL A 37 ETC PRIORIZADAS</v>
      </c>
      <c r="CC269" s="21" t="str">
        <f>+VLOOKUP(F269,Listas_desplega!$J$15:$L$60,2,0)&amp;V269</f>
        <v>ATENCION DIFERENCIAL A 37 ETC PRIORIZADAS</v>
      </c>
      <c r="CD269" s="21" t="str">
        <f>+VLOOKUP(CC269,Listas_desplega!$K$15:$L$60,2,0)</f>
        <v>16</v>
      </c>
      <c r="CE269" s="65" t="str">
        <f>+VLOOKUP(D269,Listas_desplega!$AS$18:$AU$60,2,0)&amp;V269</f>
        <v xml:space="preserve">VEPBM-DIR FORTALECIM - </v>
      </c>
      <c r="CF269" s="21">
        <f>+VLOOKUP(D269,Listas_desplega!$AS$18:$AU$60,3,0)</f>
        <v>22</v>
      </c>
    </row>
    <row r="270" spans="2:84" ht="18.75" customHeight="1" x14ac:dyDescent="0.25">
      <c r="B270" s="49" t="s">
        <v>81</v>
      </c>
      <c r="C270" s="49" t="s">
        <v>427</v>
      </c>
      <c r="D270" s="49" t="s">
        <v>427</v>
      </c>
      <c r="E270" s="49" t="s">
        <v>185</v>
      </c>
      <c r="F270" s="82" t="s">
        <v>428</v>
      </c>
      <c r="G270" s="21" t="s">
        <v>232</v>
      </c>
      <c r="H270" s="78" t="str">
        <f>+VLOOKUP(G270,desplegables!$AH$21:$AK$33,2,0)</f>
        <v>FORTALECIMIENTO DE LAS CAPACIDADES TERRITORIALES PARA LA GESTIÓN EDUCATIVA CON ÉNFASIS EN ZONAS RURALES NACIONAL</v>
      </c>
      <c r="I270" s="79">
        <f>+VLOOKUP(G270,desplegables!$AH$21:$AK$33,3,0)</f>
        <v>202300000000418</v>
      </c>
      <c r="J270" s="51" t="str">
        <f>+VLOOKUP(G270,desplegables!$AH$21:$AK$33,4,0)</f>
        <v>C-2201-0700-24</v>
      </c>
      <c r="K270" s="109" t="s">
        <v>188</v>
      </c>
      <c r="L270" s="110" t="str">
        <f>+VLOOKUP(K270,desplegables!$BO$81:$BP$110,2,FALSE)</f>
        <v>20203F</v>
      </c>
      <c r="M270" s="49" t="s">
        <v>437</v>
      </c>
      <c r="N270" s="51" t="e">
        <f>VLOOKUP(M270,desplegables!$BO$20:$BP$51,2,0)</f>
        <v>#N/A</v>
      </c>
      <c r="O270" s="49" t="s">
        <v>450</v>
      </c>
      <c r="P270" s="21" t="s">
        <v>90</v>
      </c>
      <c r="Q270" s="51" t="str">
        <f>+VLOOKUP(P270,desplegables!$B$3:$C$5,2,0)</f>
        <v>02</v>
      </c>
      <c r="R270" s="169" t="e">
        <f t="shared" si="28"/>
        <v>#N/A</v>
      </c>
      <c r="S270"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0" s="244" t="str">
        <f t="shared" si="30"/>
        <v>ADQUIS. DE BYS - SERVICIO DE ASISTENCIA TÉCNICA EN EDUCACIÓN INICIAL,PREESCOLAR, BÁSICA Y MEDIA EN PROCESOS DE GESTIÓN DEL CONOCIMIENTO - 2. SEGURIDAD HUMANA Y JUSTICIA SOCIAL / F. GESTIÓN TERRITORIAL EDUCATIVA Y COMUNITARIA</v>
      </c>
      <c r="U270" s="69" t="s">
        <v>279</v>
      </c>
      <c r="V270" s="21"/>
      <c r="W270" s="21" t="str">
        <f t="shared" si="31"/>
        <v xml:space="preserve">VEPBM-DIR FORTALECIM - </v>
      </c>
      <c r="X270" s="51" t="str">
        <f t="shared" si="32"/>
        <v>2200</v>
      </c>
      <c r="Y270" s="68"/>
      <c r="Z270" s="68"/>
      <c r="AA270" s="138"/>
      <c r="AB270" s="139"/>
      <c r="AC270" s="139"/>
      <c r="AD270" s="139"/>
      <c r="AE270" s="139"/>
      <c r="AF270" s="139"/>
      <c r="AG270" s="139"/>
      <c r="AH270" s="139"/>
      <c r="AI270" s="140">
        <v>350000000</v>
      </c>
      <c r="AJ270" s="140">
        <v>350000000</v>
      </c>
      <c r="AK270" s="139"/>
      <c r="AL270" s="139"/>
      <c r="AM270" s="139"/>
      <c r="AN270" s="139"/>
      <c r="AO270" s="139"/>
      <c r="AP270" s="139"/>
      <c r="AQ270" s="139"/>
      <c r="AR270" s="139"/>
      <c r="AS270" s="140">
        <v>350000000</v>
      </c>
      <c r="AT270" s="68"/>
      <c r="AU270" s="68"/>
      <c r="AV270" s="68"/>
      <c r="AW270" s="68"/>
      <c r="AX270" s="68"/>
      <c r="AY270" s="68"/>
      <c r="AZ270" s="68"/>
      <c r="BA270" s="68"/>
      <c r="BB270" s="68"/>
      <c r="BC270" s="68"/>
      <c r="BD270" s="68"/>
      <c r="BE270" s="68"/>
      <c r="BF270" s="70"/>
      <c r="BG270" s="68"/>
      <c r="BH270" s="52" t="s">
        <v>92</v>
      </c>
      <c r="BI270" s="90" t="s">
        <v>452</v>
      </c>
      <c r="BJ270" s="69" t="s">
        <v>432</v>
      </c>
      <c r="BK270" s="49" t="s">
        <v>145</v>
      </c>
      <c r="BL270" s="124">
        <v>45458</v>
      </c>
      <c r="BM270" s="66">
        <v>5</v>
      </c>
      <c r="BN270" s="49" t="s">
        <v>95</v>
      </c>
      <c r="BO270" s="49" t="s">
        <v>195</v>
      </c>
      <c r="BP270" s="49" t="s">
        <v>159</v>
      </c>
      <c r="BQ270" s="49" t="s">
        <v>154</v>
      </c>
      <c r="BR270" s="217">
        <v>350000000</v>
      </c>
      <c r="BS270" s="213">
        <v>350000000</v>
      </c>
      <c r="BV270" s="21" t="e">
        <f t="shared" si="29"/>
        <v>#N/A</v>
      </c>
      <c r="BW270" s="21" t="str">
        <f>+VLOOKUP(C270,Listas_desplega!$AI$21:$AJ$46,2,0)</f>
        <v>DF_GT</v>
      </c>
      <c r="BX270" s="47" t="str">
        <f>+VLOOKUP(E270,Listas_desplega!$J$2:$K$11,2,FALSE)</f>
        <v>Eje_E_5</v>
      </c>
      <c r="BY270" s="21" t="str">
        <f>+VLOOKUP(J270,desplegables!$AK$21:$AL$33,2,FALSE)</f>
        <v>C_2201_0700_24</v>
      </c>
      <c r="BZ270" s="21" t="str">
        <f>+VLOOKUP(D270,Listas_desplega!$AS$18:$AU$60,2,0)</f>
        <v xml:space="preserve">VEPBM-DIR FORTALECIM - </v>
      </c>
      <c r="CA270" s="21" t="str">
        <f>+VLOOKUP(W270,Listas_desplega!$AT$18:$AV$60,3,0)</f>
        <v>2200</v>
      </c>
      <c r="CB270" s="21" t="str">
        <f>+VLOOKUP(F270,Listas_desplega!$J$15:$L$60,2,0)</f>
        <v>ATENCION DIFERENCIAL A 37 ETC PRIORIZADAS</v>
      </c>
      <c r="CC270" s="21" t="str">
        <f>+VLOOKUP(F270,Listas_desplega!$J$15:$L$60,2,0)&amp;V270</f>
        <v>ATENCION DIFERENCIAL A 37 ETC PRIORIZADAS</v>
      </c>
      <c r="CD270" s="21" t="str">
        <f>+VLOOKUP(CC270,Listas_desplega!$K$15:$L$60,2,0)</f>
        <v>16</v>
      </c>
      <c r="CE270" s="65" t="str">
        <f>+VLOOKUP(D270,Listas_desplega!$AS$18:$AU$60,2,0)&amp;V270</f>
        <v xml:space="preserve">VEPBM-DIR FORTALECIM - </v>
      </c>
      <c r="CF270" s="21">
        <f>+VLOOKUP(D270,Listas_desplega!$AS$18:$AU$60,3,0)</f>
        <v>22</v>
      </c>
    </row>
    <row r="271" spans="2:84" ht="18.75" customHeight="1" x14ac:dyDescent="0.25">
      <c r="B271" s="49" t="s">
        <v>81</v>
      </c>
      <c r="C271" s="49" t="s">
        <v>427</v>
      </c>
      <c r="D271" s="49" t="s">
        <v>427</v>
      </c>
      <c r="E271" s="49" t="s">
        <v>185</v>
      </c>
      <c r="F271" s="82" t="s">
        <v>428</v>
      </c>
      <c r="G271" s="21" t="s">
        <v>232</v>
      </c>
      <c r="H271" s="78" t="str">
        <f>+VLOOKUP(G271,desplegables!$AH$21:$AK$33,2,0)</f>
        <v>FORTALECIMIENTO DE LAS CAPACIDADES TERRITORIALES PARA LA GESTIÓN EDUCATIVA CON ÉNFASIS EN ZONAS RURALES NACIONAL</v>
      </c>
      <c r="I271" s="79">
        <f>+VLOOKUP(G271,desplegables!$AH$21:$AK$33,3,0)</f>
        <v>202300000000418</v>
      </c>
      <c r="J271" s="51" t="str">
        <f>+VLOOKUP(G271,desplegables!$AH$21:$AK$33,4,0)</f>
        <v>C-2201-0700-24</v>
      </c>
      <c r="K271" s="109" t="s">
        <v>188</v>
      </c>
      <c r="L271" s="110" t="str">
        <f>+VLOOKUP(K271,desplegables!$BO$81:$BP$110,2,FALSE)</f>
        <v>20203F</v>
      </c>
      <c r="M271" s="49" t="s">
        <v>437</v>
      </c>
      <c r="N271" s="51" t="e">
        <f>VLOOKUP(M271,desplegables!$BO$20:$BP$51,2,0)</f>
        <v>#N/A</v>
      </c>
      <c r="O271" s="49" t="s">
        <v>450</v>
      </c>
      <c r="P271" s="21" t="s">
        <v>90</v>
      </c>
      <c r="Q271" s="51" t="str">
        <f>+VLOOKUP(P271,desplegables!$B$3:$C$5,2,0)</f>
        <v>02</v>
      </c>
      <c r="R271" s="169" t="e">
        <f t="shared" si="28"/>
        <v>#N/A</v>
      </c>
      <c r="S271"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1" s="244" t="str">
        <f t="shared" si="30"/>
        <v>ADQUIS. DE BYS - SERVICIO DE ASISTENCIA TÉCNICA EN EDUCACIÓN INICIAL,PREESCOLAR, BÁSICA Y MEDIA EN PROCESOS DE GESTIÓN DEL CONOCIMIENTO - 2. SEGURIDAD HUMANA Y JUSTICIA SOCIAL / F. GESTIÓN TERRITORIAL EDUCATIVA Y COMUNITARIA</v>
      </c>
      <c r="U271" s="69" t="s">
        <v>279</v>
      </c>
      <c r="V271" s="21"/>
      <c r="W271" s="21" t="str">
        <f t="shared" si="31"/>
        <v xml:space="preserve">VEPBM-DIR FORTALECIM - </v>
      </c>
      <c r="X271" s="51" t="str">
        <f t="shared" si="32"/>
        <v>2200</v>
      </c>
      <c r="Y271" s="68"/>
      <c r="Z271" s="68"/>
      <c r="AA271" s="138"/>
      <c r="AB271" s="139"/>
      <c r="AC271" s="139"/>
      <c r="AD271" s="139"/>
      <c r="AE271" s="139"/>
      <c r="AF271" s="139"/>
      <c r="AG271" s="139"/>
      <c r="AH271" s="139"/>
      <c r="AI271" s="140">
        <v>375000000</v>
      </c>
      <c r="AJ271" s="140">
        <v>375000000</v>
      </c>
      <c r="AK271" s="139"/>
      <c r="AL271" s="139"/>
      <c r="AM271" s="139"/>
      <c r="AN271" s="139"/>
      <c r="AO271" s="139"/>
      <c r="AP271" s="139"/>
      <c r="AQ271" s="139"/>
      <c r="AR271" s="139"/>
      <c r="AS271" s="140">
        <v>375000000</v>
      </c>
      <c r="AT271" s="68"/>
      <c r="AU271" s="68"/>
      <c r="AV271" s="68"/>
      <c r="AW271" s="68"/>
      <c r="AX271" s="68"/>
      <c r="AY271" s="68"/>
      <c r="AZ271" s="68"/>
      <c r="BA271" s="68"/>
      <c r="BB271" s="68"/>
      <c r="BC271" s="68"/>
      <c r="BD271" s="68"/>
      <c r="BE271" s="68"/>
      <c r="BF271" s="70"/>
      <c r="BG271" s="68"/>
      <c r="BH271" s="52" t="s">
        <v>92</v>
      </c>
      <c r="BI271" s="90" t="s">
        <v>453</v>
      </c>
      <c r="BJ271" s="69" t="s">
        <v>432</v>
      </c>
      <c r="BK271" s="49" t="s">
        <v>145</v>
      </c>
      <c r="BL271" s="124">
        <v>45397</v>
      </c>
      <c r="BM271" s="66">
        <v>7</v>
      </c>
      <c r="BN271" s="49" t="s">
        <v>95</v>
      </c>
      <c r="BO271" s="49" t="s">
        <v>434</v>
      </c>
      <c r="BP271" s="49" t="s">
        <v>159</v>
      </c>
      <c r="BQ271" s="49" t="s">
        <v>154</v>
      </c>
      <c r="BR271" s="217">
        <v>375000000</v>
      </c>
      <c r="BS271" s="213">
        <v>375000000</v>
      </c>
      <c r="BV271" s="21" t="e">
        <f t="shared" si="29"/>
        <v>#N/A</v>
      </c>
      <c r="BW271" s="21" t="str">
        <f>+VLOOKUP(C271,Listas_desplega!$AI$21:$AJ$46,2,0)</f>
        <v>DF_GT</v>
      </c>
      <c r="BX271" s="47" t="str">
        <f>+VLOOKUP(E271,Listas_desplega!$J$2:$K$11,2,FALSE)</f>
        <v>Eje_E_5</v>
      </c>
      <c r="BY271" s="21" t="str">
        <f>+VLOOKUP(J271,desplegables!$AK$21:$AL$33,2,FALSE)</f>
        <v>C_2201_0700_24</v>
      </c>
      <c r="BZ271" s="21" t="str">
        <f>+VLOOKUP(D271,Listas_desplega!$AS$18:$AU$60,2,0)</f>
        <v xml:space="preserve">VEPBM-DIR FORTALECIM - </v>
      </c>
      <c r="CA271" s="21" t="str">
        <f>+VLOOKUP(W271,Listas_desplega!$AT$18:$AV$60,3,0)</f>
        <v>2200</v>
      </c>
      <c r="CB271" s="21" t="str">
        <f>+VLOOKUP(F271,Listas_desplega!$J$15:$L$60,2,0)</f>
        <v>ATENCION DIFERENCIAL A 37 ETC PRIORIZADAS</v>
      </c>
      <c r="CC271" s="21" t="str">
        <f>+VLOOKUP(F271,Listas_desplega!$J$15:$L$60,2,0)&amp;V271</f>
        <v>ATENCION DIFERENCIAL A 37 ETC PRIORIZADAS</v>
      </c>
      <c r="CD271" s="21" t="str">
        <f>+VLOOKUP(CC271,Listas_desplega!$K$15:$L$60,2,0)</f>
        <v>16</v>
      </c>
      <c r="CE271" s="65" t="str">
        <f>+VLOOKUP(D271,Listas_desplega!$AS$18:$AU$60,2,0)&amp;V271</f>
        <v xml:space="preserve">VEPBM-DIR FORTALECIM - </v>
      </c>
      <c r="CF271" s="21">
        <f>+VLOOKUP(D271,Listas_desplega!$AS$18:$AU$60,3,0)</f>
        <v>22</v>
      </c>
    </row>
    <row r="272" spans="2:84" ht="18.75" customHeight="1" x14ac:dyDescent="0.25">
      <c r="B272" s="49" t="s">
        <v>81</v>
      </c>
      <c r="C272" s="49" t="s">
        <v>427</v>
      </c>
      <c r="D272" s="49" t="s">
        <v>427</v>
      </c>
      <c r="E272" s="49" t="s">
        <v>185</v>
      </c>
      <c r="F272" s="82" t="s">
        <v>428</v>
      </c>
      <c r="G272" s="21" t="s">
        <v>232</v>
      </c>
      <c r="H272" s="78" t="str">
        <f>+VLOOKUP(G272,desplegables!$AH$21:$AK$33,2,0)</f>
        <v>FORTALECIMIENTO DE LAS CAPACIDADES TERRITORIALES PARA LA GESTIÓN EDUCATIVA CON ÉNFASIS EN ZONAS RURALES NACIONAL</v>
      </c>
      <c r="I272" s="79">
        <f>+VLOOKUP(G272,desplegables!$AH$21:$AK$33,3,0)</f>
        <v>202300000000418</v>
      </c>
      <c r="J272" s="51" t="str">
        <f>+VLOOKUP(G272,desplegables!$AH$21:$AK$33,4,0)</f>
        <v>C-2201-0700-24</v>
      </c>
      <c r="K272" s="109" t="s">
        <v>188</v>
      </c>
      <c r="L272" s="110" t="str">
        <f>+VLOOKUP(K272,desplegables!$BO$81:$BP$110,2,FALSE)</f>
        <v>20203F</v>
      </c>
      <c r="M272" s="49" t="s">
        <v>437</v>
      </c>
      <c r="N272" s="51" t="e">
        <f>VLOOKUP(M272,desplegables!$BO$20:$BP$51,2,0)</f>
        <v>#N/A</v>
      </c>
      <c r="O272" s="49" t="s">
        <v>450</v>
      </c>
      <c r="P272" s="21" t="s">
        <v>90</v>
      </c>
      <c r="Q272" s="51" t="str">
        <f>+VLOOKUP(P272,desplegables!$B$3:$C$5,2,0)</f>
        <v>02</v>
      </c>
      <c r="R272" s="169" t="e">
        <f t="shared" si="28"/>
        <v>#N/A</v>
      </c>
      <c r="S272"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2" s="244" t="str">
        <f t="shared" si="30"/>
        <v>ADQUIS. DE BYS - SERVICIO DE ASISTENCIA TÉCNICA EN EDUCACIÓN INICIAL,PREESCOLAR, BÁSICA Y MEDIA EN PROCESOS DE GESTIÓN DEL CONOCIMIENTO - 2. SEGURIDAD HUMANA Y JUSTICIA SOCIAL / F. GESTIÓN TERRITORIAL EDUCATIVA Y COMUNITARIA</v>
      </c>
      <c r="U272" s="69" t="s">
        <v>279</v>
      </c>
      <c r="V272" s="21"/>
      <c r="W272" s="21" t="str">
        <f t="shared" si="31"/>
        <v xml:space="preserve">VEPBM-DIR FORTALECIM - </v>
      </c>
      <c r="X272" s="51" t="str">
        <f t="shared" si="32"/>
        <v>2200</v>
      </c>
      <c r="Y272" s="68"/>
      <c r="Z272" s="68"/>
      <c r="AA272" s="138"/>
      <c r="AB272" s="139"/>
      <c r="AC272" s="139"/>
      <c r="AD272" s="139"/>
      <c r="AE272" s="139"/>
      <c r="AF272" s="139"/>
      <c r="AG272" s="139"/>
      <c r="AH272" s="139"/>
      <c r="AI272" s="140">
        <v>589917548.5</v>
      </c>
      <c r="AJ272" s="140">
        <v>589917548.5</v>
      </c>
      <c r="AK272" s="139"/>
      <c r="AL272" s="139"/>
      <c r="AM272" s="139"/>
      <c r="AN272" s="139"/>
      <c r="AO272" s="139"/>
      <c r="AP272" s="139"/>
      <c r="AQ272" s="139"/>
      <c r="AR272" s="139"/>
      <c r="AS272" s="140">
        <v>589917548.5</v>
      </c>
      <c r="AT272" s="68"/>
      <c r="AU272" s="68"/>
      <c r="AV272" s="68"/>
      <c r="AW272" s="68"/>
      <c r="AX272" s="68"/>
      <c r="AY272" s="68"/>
      <c r="AZ272" s="68"/>
      <c r="BA272" s="68"/>
      <c r="BB272" s="68"/>
      <c r="BC272" s="68"/>
      <c r="BD272" s="68"/>
      <c r="BE272" s="68"/>
      <c r="BF272" s="70"/>
      <c r="BG272" s="68"/>
      <c r="BH272" s="52" t="s">
        <v>92</v>
      </c>
      <c r="BI272" s="90" t="s">
        <v>451</v>
      </c>
      <c r="BJ272" s="69" t="s">
        <v>432</v>
      </c>
      <c r="BK272" s="49" t="s">
        <v>248</v>
      </c>
      <c r="BL272" s="124">
        <v>45453</v>
      </c>
      <c r="BM272" s="66">
        <v>5</v>
      </c>
      <c r="BN272" s="49" t="s">
        <v>95</v>
      </c>
      <c r="BO272" s="49" t="s">
        <v>195</v>
      </c>
      <c r="BP272" s="49" t="s">
        <v>159</v>
      </c>
      <c r="BQ272" s="49" t="s">
        <v>154</v>
      </c>
      <c r="BR272" s="217">
        <v>589917548.5</v>
      </c>
      <c r="BS272" s="213">
        <v>589917549</v>
      </c>
      <c r="BV272" s="21" t="e">
        <f t="shared" si="29"/>
        <v>#N/A</v>
      </c>
      <c r="BW272" s="21" t="str">
        <f>+VLOOKUP(C272,Listas_desplega!$AI$21:$AJ$46,2,0)</f>
        <v>DF_GT</v>
      </c>
      <c r="BX272" s="47" t="str">
        <f>+VLOOKUP(E272,Listas_desplega!$J$2:$K$11,2,FALSE)</f>
        <v>Eje_E_5</v>
      </c>
      <c r="BY272" s="21" t="str">
        <f>+VLOOKUP(J272,desplegables!$AK$21:$AL$33,2,FALSE)</f>
        <v>C_2201_0700_24</v>
      </c>
      <c r="BZ272" s="21" t="str">
        <f>+VLOOKUP(D272,Listas_desplega!$AS$18:$AU$60,2,0)</f>
        <v xml:space="preserve">VEPBM-DIR FORTALECIM - </v>
      </c>
      <c r="CA272" s="21" t="str">
        <f>+VLOOKUP(W272,Listas_desplega!$AT$18:$AV$60,3,0)</f>
        <v>2200</v>
      </c>
      <c r="CB272" s="21" t="str">
        <f>+VLOOKUP(F272,Listas_desplega!$J$15:$L$60,2,0)</f>
        <v>ATENCION DIFERENCIAL A 37 ETC PRIORIZADAS</v>
      </c>
      <c r="CC272" s="21" t="str">
        <f>+VLOOKUP(F272,Listas_desplega!$J$15:$L$60,2,0)&amp;V272</f>
        <v>ATENCION DIFERENCIAL A 37 ETC PRIORIZADAS</v>
      </c>
      <c r="CD272" s="21" t="str">
        <f>+VLOOKUP(CC272,Listas_desplega!$K$15:$L$60,2,0)</f>
        <v>16</v>
      </c>
      <c r="CE272" s="65" t="str">
        <f>+VLOOKUP(D272,Listas_desplega!$AS$18:$AU$60,2,0)&amp;V272</f>
        <v xml:space="preserve">VEPBM-DIR FORTALECIM - </v>
      </c>
      <c r="CF272" s="21">
        <f>+VLOOKUP(D272,Listas_desplega!$AS$18:$AU$60,3,0)</f>
        <v>22</v>
      </c>
    </row>
    <row r="273" spans="2:84" ht="18.75" customHeight="1" x14ac:dyDescent="0.25">
      <c r="B273" s="49" t="s">
        <v>81</v>
      </c>
      <c r="C273" s="49" t="s">
        <v>427</v>
      </c>
      <c r="D273" s="49" t="s">
        <v>427</v>
      </c>
      <c r="E273" s="49" t="s">
        <v>185</v>
      </c>
      <c r="F273" s="82" t="s">
        <v>428</v>
      </c>
      <c r="G273" s="21" t="s">
        <v>232</v>
      </c>
      <c r="H273" s="78" t="str">
        <f>+VLOOKUP(G273,desplegables!$AH$21:$AK$33,2,0)</f>
        <v>FORTALECIMIENTO DE LAS CAPACIDADES TERRITORIALES PARA LA GESTIÓN EDUCATIVA CON ÉNFASIS EN ZONAS RURALES NACIONAL</v>
      </c>
      <c r="I273" s="79">
        <f>+VLOOKUP(G273,desplegables!$AH$21:$AK$33,3,0)</f>
        <v>202300000000418</v>
      </c>
      <c r="J273" s="51" t="str">
        <f>+VLOOKUP(G273,desplegables!$AH$21:$AK$33,4,0)</f>
        <v>C-2201-0700-24</v>
      </c>
      <c r="K273" s="109" t="s">
        <v>188</v>
      </c>
      <c r="L273" s="110" t="str">
        <f>+VLOOKUP(K273,desplegables!$BO$81:$BP$110,2,FALSE)</f>
        <v>20203F</v>
      </c>
      <c r="M273" s="49" t="s">
        <v>437</v>
      </c>
      <c r="N273" s="51" t="e">
        <f>VLOOKUP(M273,desplegables!$BO$20:$BP$51,2,0)</f>
        <v>#N/A</v>
      </c>
      <c r="O273" s="49" t="s">
        <v>450</v>
      </c>
      <c r="P273" s="21" t="s">
        <v>90</v>
      </c>
      <c r="Q273" s="51" t="str">
        <f>+VLOOKUP(P273,desplegables!$B$3:$C$5,2,0)</f>
        <v>02</v>
      </c>
      <c r="R273" s="169" t="e">
        <f t="shared" si="28"/>
        <v>#N/A</v>
      </c>
      <c r="S273"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3" s="244" t="str">
        <f t="shared" si="30"/>
        <v>ADQUIS. DE BYS - SERVICIO DE ASISTENCIA TÉCNICA EN EDUCACIÓN INICIAL,PREESCOLAR, BÁSICA Y MEDIA EN PROCESOS DE GESTIÓN DEL CONOCIMIENTO - 2. SEGURIDAD HUMANA Y JUSTICIA SOCIAL / F. GESTIÓN TERRITORIAL EDUCATIVA Y COMUNITARIA</v>
      </c>
      <c r="U273" s="69" t="s">
        <v>279</v>
      </c>
      <c r="V273" s="21"/>
      <c r="W273" s="21" t="str">
        <f t="shared" si="31"/>
        <v xml:space="preserve">VEPBM-DIR FORTALECIM - </v>
      </c>
      <c r="X273" s="51" t="str">
        <f t="shared" si="32"/>
        <v>2200</v>
      </c>
      <c r="Y273" s="68"/>
      <c r="Z273" s="68"/>
      <c r="AA273" s="138"/>
      <c r="AB273" s="139"/>
      <c r="AC273" s="139"/>
      <c r="AD273" s="139"/>
      <c r="AE273" s="139"/>
      <c r="AF273" s="139"/>
      <c r="AG273" s="139"/>
      <c r="AH273" s="139"/>
      <c r="AI273" s="140">
        <v>625000000</v>
      </c>
      <c r="AJ273" s="140">
        <v>625000000</v>
      </c>
      <c r="AK273" s="139"/>
      <c r="AL273" s="139"/>
      <c r="AM273" s="139"/>
      <c r="AN273" s="139"/>
      <c r="AO273" s="139"/>
      <c r="AP273" s="139"/>
      <c r="AQ273" s="139"/>
      <c r="AR273" s="139"/>
      <c r="AS273" s="140">
        <v>625000000</v>
      </c>
      <c r="AT273" s="68"/>
      <c r="AU273" s="68"/>
      <c r="AV273" s="68"/>
      <c r="AW273" s="68"/>
      <c r="AX273" s="68"/>
      <c r="AY273" s="68"/>
      <c r="AZ273" s="68"/>
      <c r="BA273" s="68"/>
      <c r="BB273" s="68"/>
      <c r="BC273" s="68"/>
      <c r="BD273" s="68"/>
      <c r="BE273" s="68"/>
      <c r="BF273" s="70"/>
      <c r="BG273" s="68"/>
      <c r="BH273" s="52" t="s">
        <v>92</v>
      </c>
      <c r="BI273" s="90" t="s">
        <v>452</v>
      </c>
      <c r="BJ273" s="69" t="s">
        <v>432</v>
      </c>
      <c r="BK273" s="49" t="s">
        <v>248</v>
      </c>
      <c r="BL273" s="124">
        <v>45453</v>
      </c>
      <c r="BM273" s="66">
        <v>5</v>
      </c>
      <c r="BN273" s="49" t="s">
        <v>95</v>
      </c>
      <c r="BO273" s="49" t="s">
        <v>195</v>
      </c>
      <c r="BP273" s="49" t="s">
        <v>159</v>
      </c>
      <c r="BQ273" s="49" t="s">
        <v>154</v>
      </c>
      <c r="BR273" s="217">
        <v>625000000</v>
      </c>
      <c r="BS273" s="213">
        <v>625000000</v>
      </c>
      <c r="BV273" s="21" t="e">
        <f t="shared" si="29"/>
        <v>#N/A</v>
      </c>
      <c r="BW273" s="21" t="str">
        <f>+VLOOKUP(C273,Listas_desplega!$AI$21:$AJ$46,2,0)</f>
        <v>DF_GT</v>
      </c>
      <c r="BX273" s="47" t="str">
        <f>+VLOOKUP(E273,Listas_desplega!$J$2:$K$11,2,FALSE)</f>
        <v>Eje_E_5</v>
      </c>
      <c r="BY273" s="21" t="str">
        <f>+VLOOKUP(J273,desplegables!$AK$21:$AL$33,2,FALSE)</f>
        <v>C_2201_0700_24</v>
      </c>
      <c r="BZ273" s="21" t="str">
        <f>+VLOOKUP(D273,Listas_desplega!$AS$18:$AU$60,2,0)</f>
        <v xml:space="preserve">VEPBM-DIR FORTALECIM - </v>
      </c>
      <c r="CA273" s="21" t="str">
        <f>+VLOOKUP(W273,Listas_desplega!$AT$18:$AV$60,3,0)</f>
        <v>2200</v>
      </c>
      <c r="CB273" s="21" t="str">
        <f>+VLOOKUP(F273,Listas_desplega!$J$15:$L$60,2,0)</f>
        <v>ATENCION DIFERENCIAL A 37 ETC PRIORIZADAS</v>
      </c>
      <c r="CC273" s="21" t="str">
        <f>+VLOOKUP(F273,Listas_desplega!$J$15:$L$60,2,0)&amp;V273</f>
        <v>ATENCION DIFERENCIAL A 37 ETC PRIORIZADAS</v>
      </c>
      <c r="CD273" s="21" t="str">
        <f>+VLOOKUP(CC273,Listas_desplega!$K$15:$L$60,2,0)</f>
        <v>16</v>
      </c>
      <c r="CE273" s="65" t="str">
        <f>+VLOOKUP(D273,Listas_desplega!$AS$18:$AU$60,2,0)&amp;V273</f>
        <v xml:space="preserve">VEPBM-DIR FORTALECIM - </v>
      </c>
      <c r="CF273" s="21">
        <f>+VLOOKUP(D273,Listas_desplega!$AS$18:$AU$60,3,0)</f>
        <v>22</v>
      </c>
    </row>
    <row r="274" spans="2:84" ht="18.75" customHeight="1" x14ac:dyDescent="0.25">
      <c r="B274" s="49" t="s">
        <v>81</v>
      </c>
      <c r="C274" s="49" t="s">
        <v>427</v>
      </c>
      <c r="D274" s="49" t="s">
        <v>427</v>
      </c>
      <c r="E274" s="49" t="s">
        <v>185</v>
      </c>
      <c r="F274" s="82" t="s">
        <v>428</v>
      </c>
      <c r="G274" s="21" t="s">
        <v>232</v>
      </c>
      <c r="H274" s="78" t="str">
        <f>+VLOOKUP(G274,desplegables!$AH$21:$AK$33,2,0)</f>
        <v>FORTALECIMIENTO DE LAS CAPACIDADES TERRITORIALES PARA LA GESTIÓN EDUCATIVA CON ÉNFASIS EN ZONAS RURALES NACIONAL</v>
      </c>
      <c r="I274" s="79">
        <f>+VLOOKUP(G274,desplegables!$AH$21:$AK$33,3,0)</f>
        <v>202300000000418</v>
      </c>
      <c r="J274" s="51" t="str">
        <f>+VLOOKUP(G274,desplegables!$AH$21:$AK$33,4,0)</f>
        <v>C-2201-0700-24</v>
      </c>
      <c r="K274" s="109" t="s">
        <v>188</v>
      </c>
      <c r="L274" s="110" t="str">
        <f>+VLOOKUP(K274,desplegables!$BO$81:$BP$110,2,FALSE)</f>
        <v>20203F</v>
      </c>
      <c r="M274" s="49" t="s">
        <v>437</v>
      </c>
      <c r="N274" s="51" t="e">
        <f>VLOOKUP(M274,desplegables!$BO$20:$BP$51,2,0)</f>
        <v>#N/A</v>
      </c>
      <c r="O274" s="49" t="s">
        <v>450</v>
      </c>
      <c r="P274" s="21" t="s">
        <v>90</v>
      </c>
      <c r="Q274" s="51" t="str">
        <f>+VLOOKUP(P274,desplegables!$B$3:$C$5,2,0)</f>
        <v>02</v>
      </c>
      <c r="R274" s="169" t="e">
        <f t="shared" si="28"/>
        <v>#N/A</v>
      </c>
      <c r="S274"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4" s="244" t="str">
        <f t="shared" si="30"/>
        <v>ADQUIS. DE BYS - SERVICIO DE ASISTENCIA TÉCNICA EN EDUCACIÓN INICIAL,PREESCOLAR, BÁSICA Y MEDIA EN PROCESOS DE GESTIÓN DEL CONOCIMIENTO - 2. SEGURIDAD HUMANA Y JUSTICIA SOCIAL / F. GESTIÓN TERRITORIAL EDUCATIVA Y COMUNITARIA</v>
      </c>
      <c r="U274" s="69" t="s">
        <v>279</v>
      </c>
      <c r="V274" s="21"/>
      <c r="W274" s="21" t="str">
        <f t="shared" si="31"/>
        <v xml:space="preserve">VEPBM-DIR FORTALECIM - </v>
      </c>
      <c r="X274" s="51" t="str">
        <f t="shared" si="32"/>
        <v>2200</v>
      </c>
      <c r="Y274" s="68"/>
      <c r="Z274" s="68"/>
      <c r="AA274" s="138"/>
      <c r="AB274" s="139"/>
      <c r="AC274" s="139"/>
      <c r="AD274" s="139"/>
      <c r="AE274" s="139"/>
      <c r="AF274" s="139"/>
      <c r="AG274" s="139"/>
      <c r="AH274" s="139"/>
      <c r="AI274" s="140">
        <v>69408450</v>
      </c>
      <c r="AJ274" s="140">
        <v>69408450</v>
      </c>
      <c r="AK274" s="139"/>
      <c r="AL274" s="139"/>
      <c r="AM274" s="139"/>
      <c r="AN274" s="139"/>
      <c r="AO274" s="139"/>
      <c r="AP274" s="139"/>
      <c r="AQ274" s="139"/>
      <c r="AR274" s="139"/>
      <c r="AS274" s="140">
        <v>69408450</v>
      </c>
      <c r="AT274" s="68"/>
      <c r="AU274" s="68"/>
      <c r="AV274" s="68"/>
      <c r="AW274" s="68"/>
      <c r="AX274" s="68"/>
      <c r="AY274" s="68"/>
      <c r="AZ274" s="68"/>
      <c r="BA274" s="68"/>
      <c r="BB274" s="68"/>
      <c r="BC274" s="68"/>
      <c r="BD274" s="68"/>
      <c r="BE274" s="68"/>
      <c r="BF274" s="70"/>
      <c r="BG274" s="68"/>
      <c r="BH274" s="52" t="s">
        <v>92</v>
      </c>
      <c r="BI274" s="90" t="s">
        <v>454</v>
      </c>
      <c r="BJ274" s="69" t="s">
        <v>432</v>
      </c>
      <c r="BK274" s="49" t="s">
        <v>455</v>
      </c>
      <c r="BL274" s="124">
        <v>45306</v>
      </c>
      <c r="BM274" s="66">
        <v>11.5</v>
      </c>
      <c r="BN274" s="49" t="s">
        <v>95</v>
      </c>
      <c r="BO274" s="49" t="s">
        <v>456</v>
      </c>
      <c r="BP274" s="49" t="s">
        <v>159</v>
      </c>
      <c r="BQ274" s="49" t="s">
        <v>154</v>
      </c>
      <c r="BR274" s="217">
        <v>69408450</v>
      </c>
      <c r="BS274" s="213">
        <v>69408450</v>
      </c>
      <c r="BV274" s="21" t="e">
        <f t="shared" si="29"/>
        <v>#N/A</v>
      </c>
      <c r="BW274" s="21" t="str">
        <f>+VLOOKUP(C274,Listas_desplega!$AI$21:$AJ$46,2,0)</f>
        <v>DF_GT</v>
      </c>
      <c r="BX274" s="47" t="str">
        <f>+VLOOKUP(E274,Listas_desplega!$J$2:$K$11,2,FALSE)</f>
        <v>Eje_E_5</v>
      </c>
      <c r="BY274" s="21" t="str">
        <f>+VLOOKUP(J274,desplegables!$AK$21:$AL$33,2,FALSE)</f>
        <v>C_2201_0700_24</v>
      </c>
      <c r="BZ274" s="21" t="str">
        <f>+VLOOKUP(D274,Listas_desplega!$AS$18:$AU$60,2,0)</f>
        <v xml:space="preserve">VEPBM-DIR FORTALECIM - </v>
      </c>
      <c r="CA274" s="21" t="str">
        <f>+VLOOKUP(W274,Listas_desplega!$AT$18:$AV$60,3,0)</f>
        <v>2200</v>
      </c>
      <c r="CB274" s="21" t="str">
        <f>+VLOOKUP(F274,Listas_desplega!$J$15:$L$60,2,0)</f>
        <v>ATENCION DIFERENCIAL A 37 ETC PRIORIZADAS</v>
      </c>
      <c r="CC274" s="21" t="str">
        <f>+VLOOKUP(F274,Listas_desplega!$J$15:$L$60,2,0)&amp;V274</f>
        <v>ATENCION DIFERENCIAL A 37 ETC PRIORIZADAS</v>
      </c>
      <c r="CD274" s="21" t="str">
        <f>+VLOOKUP(CC274,Listas_desplega!$K$15:$L$60,2,0)</f>
        <v>16</v>
      </c>
      <c r="CE274" s="65" t="str">
        <f>+VLOOKUP(D274,Listas_desplega!$AS$18:$AU$60,2,0)&amp;V274</f>
        <v xml:space="preserve">VEPBM-DIR FORTALECIM - </v>
      </c>
      <c r="CF274" s="21">
        <f>+VLOOKUP(D274,Listas_desplega!$AS$18:$AU$60,3,0)</f>
        <v>22</v>
      </c>
    </row>
    <row r="275" spans="2:84" ht="18.75" customHeight="1" x14ac:dyDescent="0.25">
      <c r="B275" s="49" t="s">
        <v>81</v>
      </c>
      <c r="C275" s="49" t="s">
        <v>427</v>
      </c>
      <c r="D275" s="49" t="s">
        <v>427</v>
      </c>
      <c r="E275" s="49" t="s">
        <v>185</v>
      </c>
      <c r="F275" s="82" t="s">
        <v>428</v>
      </c>
      <c r="G275" s="21" t="s">
        <v>232</v>
      </c>
      <c r="H275" s="78" t="str">
        <f>+VLOOKUP(G275,desplegables!$AH$21:$AK$33,2,0)</f>
        <v>FORTALECIMIENTO DE LAS CAPACIDADES TERRITORIALES PARA LA GESTIÓN EDUCATIVA CON ÉNFASIS EN ZONAS RURALES NACIONAL</v>
      </c>
      <c r="I275" s="79">
        <f>+VLOOKUP(G275,desplegables!$AH$21:$AK$33,3,0)</f>
        <v>202300000000418</v>
      </c>
      <c r="J275" s="51" t="str">
        <f>+VLOOKUP(G275,desplegables!$AH$21:$AK$33,4,0)</f>
        <v>C-2201-0700-24</v>
      </c>
      <c r="K275" s="109" t="s">
        <v>188</v>
      </c>
      <c r="L275" s="110" t="str">
        <f>+VLOOKUP(K275,desplegables!$BO$81:$BP$110,2,FALSE)</f>
        <v>20203F</v>
      </c>
      <c r="M275" s="49" t="s">
        <v>437</v>
      </c>
      <c r="N275" s="51" t="e">
        <f>VLOOKUP(M275,desplegables!$BO$20:$BP$51,2,0)</f>
        <v>#N/A</v>
      </c>
      <c r="O275" s="49" t="s">
        <v>450</v>
      </c>
      <c r="P275" s="21" t="s">
        <v>90</v>
      </c>
      <c r="Q275" s="51" t="str">
        <f>+VLOOKUP(P275,desplegables!$B$3:$C$5,2,0)</f>
        <v>02</v>
      </c>
      <c r="R275" s="169" t="e">
        <f t="shared" si="28"/>
        <v>#N/A</v>
      </c>
      <c r="S275"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5" s="244" t="str">
        <f t="shared" si="30"/>
        <v>ADQUIS. DE BYS - SERVICIO DE ASISTENCIA TÉCNICA EN EDUCACIÓN INICIAL,PREESCOLAR, BÁSICA Y MEDIA EN PROCESOS DE GESTIÓN DEL CONOCIMIENTO - 2. SEGURIDAD HUMANA Y JUSTICIA SOCIAL / F. GESTIÓN TERRITORIAL EDUCATIVA Y COMUNITARIA</v>
      </c>
      <c r="U275" s="69" t="s">
        <v>279</v>
      </c>
      <c r="V275" s="21"/>
      <c r="W275" s="21" t="str">
        <f t="shared" si="31"/>
        <v xml:space="preserve">VEPBM-DIR FORTALECIM - </v>
      </c>
      <c r="X275" s="51" t="str">
        <f t="shared" si="32"/>
        <v>2200</v>
      </c>
      <c r="Y275" s="68"/>
      <c r="Z275" s="68"/>
      <c r="AA275" s="138"/>
      <c r="AB275" s="139"/>
      <c r="AC275" s="139"/>
      <c r="AD275" s="139"/>
      <c r="AE275" s="139"/>
      <c r="AF275" s="139"/>
      <c r="AG275" s="139"/>
      <c r="AH275" s="139"/>
      <c r="AI275" s="140">
        <v>121955250</v>
      </c>
      <c r="AJ275" s="140">
        <v>121955250</v>
      </c>
      <c r="AK275" s="139"/>
      <c r="AL275" s="139"/>
      <c r="AM275" s="139"/>
      <c r="AN275" s="139"/>
      <c r="AO275" s="139"/>
      <c r="AP275" s="139"/>
      <c r="AQ275" s="139"/>
      <c r="AR275" s="139"/>
      <c r="AS275" s="140">
        <v>121955250</v>
      </c>
      <c r="AT275" s="68"/>
      <c r="AU275" s="68"/>
      <c r="AV275" s="68"/>
      <c r="AW275" s="68"/>
      <c r="AX275" s="68"/>
      <c r="AY275" s="68"/>
      <c r="AZ275" s="68"/>
      <c r="BA275" s="68"/>
      <c r="BB275" s="68"/>
      <c r="BC275" s="68"/>
      <c r="BD275" s="68"/>
      <c r="BE275" s="68"/>
      <c r="BF275" s="70"/>
      <c r="BG275" s="68"/>
      <c r="BH275" s="52" t="s">
        <v>92</v>
      </c>
      <c r="BI275" s="90" t="s">
        <v>457</v>
      </c>
      <c r="BJ275" s="69" t="s">
        <v>432</v>
      </c>
      <c r="BK275" s="49" t="s">
        <v>94</v>
      </c>
      <c r="BL275" s="124">
        <v>45323</v>
      </c>
      <c r="BM275" s="66">
        <v>11</v>
      </c>
      <c r="BN275" s="49" t="s">
        <v>95</v>
      </c>
      <c r="BO275" s="49" t="s">
        <v>458</v>
      </c>
      <c r="BP275" s="49" t="s">
        <v>159</v>
      </c>
      <c r="BQ275" s="49" t="s">
        <v>154</v>
      </c>
      <c r="BR275" s="217">
        <v>121955250</v>
      </c>
      <c r="BS275" s="213">
        <v>121955250</v>
      </c>
      <c r="BV275" s="21" t="e">
        <f t="shared" si="29"/>
        <v>#N/A</v>
      </c>
      <c r="BW275" s="21" t="str">
        <f>+VLOOKUP(C275,Listas_desplega!$AI$21:$AJ$46,2,0)</f>
        <v>DF_GT</v>
      </c>
      <c r="BX275" s="47" t="str">
        <f>+VLOOKUP(E275,Listas_desplega!$J$2:$K$11,2,FALSE)</f>
        <v>Eje_E_5</v>
      </c>
      <c r="BY275" s="21" t="str">
        <f>+VLOOKUP(J275,desplegables!$AK$21:$AL$33,2,FALSE)</f>
        <v>C_2201_0700_24</v>
      </c>
      <c r="BZ275" s="21" t="str">
        <f>+VLOOKUP(D275,Listas_desplega!$AS$18:$AU$60,2,0)</f>
        <v xml:space="preserve">VEPBM-DIR FORTALECIM - </v>
      </c>
      <c r="CA275" s="21" t="str">
        <f>+VLOOKUP(W275,Listas_desplega!$AT$18:$AV$60,3,0)</f>
        <v>2200</v>
      </c>
      <c r="CB275" s="21" t="str">
        <f>+VLOOKUP(F275,Listas_desplega!$J$15:$L$60,2,0)</f>
        <v>ATENCION DIFERENCIAL A 37 ETC PRIORIZADAS</v>
      </c>
      <c r="CC275" s="21" t="str">
        <f>+VLOOKUP(F275,Listas_desplega!$J$15:$L$60,2,0)&amp;V275</f>
        <v>ATENCION DIFERENCIAL A 37 ETC PRIORIZADAS</v>
      </c>
      <c r="CD275" s="21" t="str">
        <f>+VLOOKUP(CC275,Listas_desplega!$K$15:$L$60,2,0)</f>
        <v>16</v>
      </c>
      <c r="CE275" s="65" t="str">
        <f>+VLOOKUP(D275,Listas_desplega!$AS$18:$AU$60,2,0)&amp;V275</f>
        <v xml:space="preserve">VEPBM-DIR FORTALECIM - </v>
      </c>
      <c r="CF275" s="21">
        <f>+VLOOKUP(D275,Listas_desplega!$AS$18:$AU$60,3,0)</f>
        <v>22</v>
      </c>
    </row>
    <row r="276" spans="2:84" ht="18.75" customHeight="1" x14ac:dyDescent="0.25">
      <c r="B276" s="49" t="s">
        <v>81</v>
      </c>
      <c r="C276" s="49" t="s">
        <v>427</v>
      </c>
      <c r="D276" s="49" t="s">
        <v>427</v>
      </c>
      <c r="E276" s="49" t="s">
        <v>185</v>
      </c>
      <c r="F276" s="82" t="s">
        <v>428</v>
      </c>
      <c r="G276" s="21" t="s">
        <v>232</v>
      </c>
      <c r="H276" s="78" t="str">
        <f>+VLOOKUP(G276,desplegables!$AH$21:$AK$33,2,0)</f>
        <v>FORTALECIMIENTO DE LAS CAPACIDADES TERRITORIALES PARA LA GESTIÓN EDUCATIVA CON ÉNFASIS EN ZONAS RURALES NACIONAL</v>
      </c>
      <c r="I276" s="79">
        <f>+VLOOKUP(G276,desplegables!$AH$21:$AK$33,3,0)</f>
        <v>202300000000418</v>
      </c>
      <c r="J276" s="51" t="str">
        <f>+VLOOKUP(G276,desplegables!$AH$21:$AK$33,4,0)</f>
        <v>C-2201-0700-24</v>
      </c>
      <c r="K276" s="109" t="s">
        <v>188</v>
      </c>
      <c r="L276" s="110" t="str">
        <f>+VLOOKUP(K276,desplegables!$BO$81:$BP$110,2,FALSE)</f>
        <v>20203F</v>
      </c>
      <c r="M276" s="49" t="s">
        <v>437</v>
      </c>
      <c r="N276" s="51" t="e">
        <f>VLOOKUP(M276,desplegables!$BO$20:$BP$51,2,0)</f>
        <v>#N/A</v>
      </c>
      <c r="O276" s="49" t="s">
        <v>450</v>
      </c>
      <c r="P276" s="21" t="s">
        <v>90</v>
      </c>
      <c r="Q276" s="51" t="str">
        <f>+VLOOKUP(P276,desplegables!$B$3:$C$5,2,0)</f>
        <v>02</v>
      </c>
      <c r="R276" s="169" t="e">
        <f t="shared" si="28"/>
        <v>#N/A</v>
      </c>
      <c r="S276"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6" s="244" t="str">
        <f t="shared" si="30"/>
        <v>ADQUIS. DE BYS - SERVICIO DE ASISTENCIA TÉCNICA EN EDUCACIÓN INICIAL,PREESCOLAR, BÁSICA Y MEDIA EN PROCESOS DE GESTIÓN DEL CONOCIMIENTO - 2. SEGURIDAD HUMANA Y JUSTICIA SOCIAL / F. GESTIÓN TERRITORIAL EDUCATIVA Y COMUNITARIA</v>
      </c>
      <c r="U276" s="69" t="s">
        <v>279</v>
      </c>
      <c r="V276" s="21"/>
      <c r="W276" s="21" t="str">
        <f t="shared" si="31"/>
        <v xml:space="preserve">VEPBM-DIR FORTALECIM - </v>
      </c>
      <c r="X276" s="51" t="str">
        <f t="shared" si="32"/>
        <v>2200</v>
      </c>
      <c r="Y276" s="68"/>
      <c r="Z276" s="68"/>
      <c r="AA276" s="138"/>
      <c r="AB276" s="139"/>
      <c r="AC276" s="139"/>
      <c r="AD276" s="139"/>
      <c r="AE276" s="139"/>
      <c r="AF276" s="139"/>
      <c r="AG276" s="139"/>
      <c r="AH276" s="139"/>
      <c r="AI276" s="140">
        <v>34224854</v>
      </c>
      <c r="AJ276" s="140">
        <v>34224854</v>
      </c>
      <c r="AK276" s="139"/>
      <c r="AL276" s="139"/>
      <c r="AM276" s="139"/>
      <c r="AN276" s="139"/>
      <c r="AO276" s="139"/>
      <c r="AP276" s="139"/>
      <c r="AQ276" s="139"/>
      <c r="AR276" s="139"/>
      <c r="AS276" s="140">
        <v>34224854</v>
      </c>
      <c r="AT276" s="68"/>
      <c r="AU276" s="68"/>
      <c r="AV276" s="68"/>
      <c r="AW276" s="68"/>
      <c r="AX276" s="68"/>
      <c r="AY276" s="68"/>
      <c r="AZ276" s="68"/>
      <c r="BA276" s="68"/>
      <c r="BB276" s="68"/>
      <c r="BC276" s="68"/>
      <c r="BD276" s="68"/>
      <c r="BE276" s="68"/>
      <c r="BF276" s="70"/>
      <c r="BG276" s="68"/>
      <c r="BH276" s="52" t="s">
        <v>134</v>
      </c>
      <c r="BI276" s="90" t="s">
        <v>459</v>
      </c>
      <c r="BJ276" s="69" t="s">
        <v>128</v>
      </c>
      <c r="BK276" s="49" t="s">
        <v>128</v>
      </c>
      <c r="BL276" s="124">
        <v>45323</v>
      </c>
      <c r="BM276" s="66">
        <v>11</v>
      </c>
      <c r="BN276" s="49" t="s">
        <v>95</v>
      </c>
      <c r="BO276" s="49" t="s">
        <v>128</v>
      </c>
      <c r="BP276" s="49" t="s">
        <v>128</v>
      </c>
      <c r="BQ276" s="49" t="s">
        <v>154</v>
      </c>
      <c r="BR276" s="217">
        <v>34224854</v>
      </c>
      <c r="BS276" s="213">
        <v>34224854</v>
      </c>
      <c r="BV276" s="21" t="e">
        <f t="shared" si="29"/>
        <v>#N/A</v>
      </c>
      <c r="BW276" s="21" t="str">
        <f>+VLOOKUP(C276,Listas_desplega!$AI$21:$AJ$46,2,0)</f>
        <v>DF_GT</v>
      </c>
      <c r="BX276" s="47" t="str">
        <f>+VLOOKUP(E276,Listas_desplega!$J$2:$K$11,2,FALSE)</f>
        <v>Eje_E_5</v>
      </c>
      <c r="BY276" s="21" t="str">
        <f>+VLOOKUP(J276,desplegables!$AK$21:$AL$33,2,FALSE)</f>
        <v>C_2201_0700_24</v>
      </c>
      <c r="BZ276" s="21" t="str">
        <f>+VLOOKUP(D276,Listas_desplega!$AS$18:$AU$60,2,0)</f>
        <v xml:space="preserve">VEPBM-DIR FORTALECIM - </v>
      </c>
      <c r="CA276" s="21" t="str">
        <f>+VLOOKUP(W276,Listas_desplega!$AT$18:$AV$60,3,0)</f>
        <v>2200</v>
      </c>
      <c r="CB276" s="21" t="str">
        <f>+VLOOKUP(F276,Listas_desplega!$J$15:$L$60,2,0)</f>
        <v>ATENCION DIFERENCIAL A 37 ETC PRIORIZADAS</v>
      </c>
      <c r="CC276" s="21" t="str">
        <f>+VLOOKUP(F276,Listas_desplega!$J$15:$L$60,2,0)&amp;V276</f>
        <v>ATENCION DIFERENCIAL A 37 ETC PRIORIZADAS</v>
      </c>
      <c r="CD276" s="21" t="str">
        <f>+VLOOKUP(CC276,Listas_desplega!$K$15:$L$60,2,0)</f>
        <v>16</v>
      </c>
      <c r="CE276" s="65" t="str">
        <f>+VLOOKUP(D276,Listas_desplega!$AS$18:$AU$60,2,0)&amp;V276</f>
        <v xml:space="preserve">VEPBM-DIR FORTALECIM - </v>
      </c>
      <c r="CF276" s="21">
        <f>+VLOOKUP(D276,Listas_desplega!$AS$18:$AU$60,3,0)</f>
        <v>22</v>
      </c>
    </row>
    <row r="277" spans="2:84" ht="18.75" customHeight="1" x14ac:dyDescent="0.25">
      <c r="B277" s="49" t="s">
        <v>81</v>
      </c>
      <c r="C277" s="49" t="s">
        <v>427</v>
      </c>
      <c r="D277" s="49" t="s">
        <v>427</v>
      </c>
      <c r="E277" s="49" t="s">
        <v>185</v>
      </c>
      <c r="F277" s="82" t="s">
        <v>428</v>
      </c>
      <c r="G277" s="21" t="s">
        <v>232</v>
      </c>
      <c r="H277" s="78" t="str">
        <f>+VLOOKUP(G277,desplegables!$AH$21:$AK$33,2,0)</f>
        <v>FORTALECIMIENTO DE LAS CAPACIDADES TERRITORIALES PARA LA GESTIÓN EDUCATIVA CON ÉNFASIS EN ZONAS RURALES NACIONAL</v>
      </c>
      <c r="I277" s="79">
        <f>+VLOOKUP(G277,desplegables!$AH$21:$AK$33,3,0)</f>
        <v>202300000000418</v>
      </c>
      <c r="J277" s="51" t="str">
        <f>+VLOOKUP(G277,desplegables!$AH$21:$AK$33,4,0)</f>
        <v>C-2201-0700-24</v>
      </c>
      <c r="K277" s="109" t="s">
        <v>188</v>
      </c>
      <c r="L277" s="110" t="str">
        <f>+VLOOKUP(K277,desplegables!$BO$81:$BP$110,2,FALSE)</f>
        <v>20203F</v>
      </c>
      <c r="M277" s="49" t="s">
        <v>437</v>
      </c>
      <c r="N277" s="51" t="e">
        <f>VLOOKUP(M277,desplegables!$BO$20:$BP$51,2,0)</f>
        <v>#N/A</v>
      </c>
      <c r="O277" s="49" t="s">
        <v>461</v>
      </c>
      <c r="P277" s="21" t="s">
        <v>90</v>
      </c>
      <c r="Q277" s="51" t="str">
        <f>+VLOOKUP(P277,desplegables!$B$3:$C$5,2,0)</f>
        <v>02</v>
      </c>
      <c r="R277" s="169" t="e">
        <f t="shared" si="28"/>
        <v>#N/A</v>
      </c>
      <c r="S277"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7" s="244" t="str">
        <f t="shared" si="30"/>
        <v>ADQUIS. DE BYS - SERVICIO DE ASISTENCIA TÉCNICA EN EDUCACIÓN INICIAL,PREESCOLAR, BÁSICA Y MEDIA EN PROCESOS DE GESTIÓN DEL CONOCIMIENTO - 2. SEGURIDAD HUMANA Y JUSTICIA SOCIAL / F. GESTIÓN TERRITORIAL EDUCATIVA Y COMUNITARIA</v>
      </c>
      <c r="U277" s="69" t="s">
        <v>279</v>
      </c>
      <c r="V277" s="21"/>
      <c r="W277" s="21" t="str">
        <f t="shared" si="31"/>
        <v xml:space="preserve">VEPBM-DIR FORTALECIM - </v>
      </c>
      <c r="X277" s="51" t="str">
        <f t="shared" si="32"/>
        <v>2200</v>
      </c>
      <c r="Y277" s="68"/>
      <c r="Z277" s="68"/>
      <c r="AA277" s="138"/>
      <c r="AB277" s="139"/>
      <c r="AC277" s="139"/>
      <c r="AD277" s="139"/>
      <c r="AE277" s="139"/>
      <c r="AF277" s="139"/>
      <c r="AG277" s="139"/>
      <c r="AH277" s="139"/>
      <c r="AI277" s="140">
        <v>350000000</v>
      </c>
      <c r="AJ277" s="140">
        <v>350000000</v>
      </c>
      <c r="AK277" s="139"/>
      <c r="AL277" s="139"/>
      <c r="AM277" s="139"/>
      <c r="AN277" s="139"/>
      <c r="AO277" s="139"/>
      <c r="AP277" s="139"/>
      <c r="AQ277" s="139"/>
      <c r="AR277" s="139"/>
      <c r="AS277" s="140">
        <v>350000000</v>
      </c>
      <c r="AT277" s="68"/>
      <c r="AU277" s="68"/>
      <c r="AV277" s="68"/>
      <c r="AW277" s="68"/>
      <c r="AX277" s="68"/>
      <c r="AY277" s="68"/>
      <c r="AZ277" s="68"/>
      <c r="BA277" s="68"/>
      <c r="BB277" s="68"/>
      <c r="BC277" s="68"/>
      <c r="BD277" s="68"/>
      <c r="BE277" s="68"/>
      <c r="BF277" s="70"/>
      <c r="BG277" s="68"/>
      <c r="BH277" s="52" t="s">
        <v>92</v>
      </c>
      <c r="BI277" s="90" t="s">
        <v>451</v>
      </c>
      <c r="BJ277" s="69" t="s">
        <v>432</v>
      </c>
      <c r="BK277" s="49" t="s">
        <v>145</v>
      </c>
      <c r="BL277" s="124">
        <v>45458</v>
      </c>
      <c r="BM277" s="66">
        <v>5</v>
      </c>
      <c r="BN277" s="49" t="s">
        <v>95</v>
      </c>
      <c r="BO277" s="49" t="s">
        <v>195</v>
      </c>
      <c r="BP277" s="49" t="s">
        <v>159</v>
      </c>
      <c r="BQ277" s="49" t="s">
        <v>154</v>
      </c>
      <c r="BR277" s="218">
        <v>350000000</v>
      </c>
      <c r="BS277" s="213">
        <v>350000000</v>
      </c>
      <c r="BV277" s="21" t="e">
        <f t="shared" si="29"/>
        <v>#N/A</v>
      </c>
      <c r="BW277" s="21" t="str">
        <f>+VLOOKUP(C277,Listas_desplega!$AI$21:$AJ$46,2,0)</f>
        <v>DF_GT</v>
      </c>
      <c r="BX277" s="47" t="str">
        <f>+VLOOKUP(E277,Listas_desplega!$J$2:$K$11,2,FALSE)</f>
        <v>Eje_E_5</v>
      </c>
      <c r="BY277" s="21" t="str">
        <f>+VLOOKUP(J277,desplegables!$AK$21:$AL$33,2,FALSE)</f>
        <v>C_2201_0700_24</v>
      </c>
      <c r="BZ277" s="21" t="str">
        <f>+VLOOKUP(D277,Listas_desplega!$AS$18:$AU$60,2,0)</f>
        <v xml:space="preserve">VEPBM-DIR FORTALECIM - </v>
      </c>
      <c r="CA277" s="21" t="str">
        <f>+VLOOKUP(W277,Listas_desplega!$AT$18:$AV$60,3,0)</f>
        <v>2200</v>
      </c>
      <c r="CB277" s="21" t="str">
        <f>+VLOOKUP(F277,Listas_desplega!$J$15:$L$60,2,0)</f>
        <v>ATENCION DIFERENCIAL A 37 ETC PRIORIZADAS</v>
      </c>
      <c r="CC277" s="21" t="str">
        <f>+VLOOKUP(F277,Listas_desplega!$J$15:$L$60,2,0)&amp;V277</f>
        <v>ATENCION DIFERENCIAL A 37 ETC PRIORIZADAS</v>
      </c>
      <c r="CD277" s="21" t="str">
        <f>+VLOOKUP(CC277,Listas_desplega!$K$15:$L$60,2,0)</f>
        <v>16</v>
      </c>
      <c r="CE277" s="65" t="str">
        <f>+VLOOKUP(D277,Listas_desplega!$AS$18:$AU$60,2,0)&amp;V277</f>
        <v xml:space="preserve">VEPBM-DIR FORTALECIM - </v>
      </c>
      <c r="CF277" s="21">
        <f>+VLOOKUP(D277,Listas_desplega!$AS$18:$AU$60,3,0)</f>
        <v>22</v>
      </c>
    </row>
    <row r="278" spans="2:84" ht="18.75" customHeight="1" x14ac:dyDescent="0.25">
      <c r="B278" s="49" t="s">
        <v>81</v>
      </c>
      <c r="C278" s="49" t="s">
        <v>427</v>
      </c>
      <c r="D278" s="49" t="s">
        <v>427</v>
      </c>
      <c r="E278" s="49" t="s">
        <v>185</v>
      </c>
      <c r="F278" s="82" t="s">
        <v>428</v>
      </c>
      <c r="G278" s="21" t="s">
        <v>232</v>
      </c>
      <c r="H278" s="78" t="str">
        <f>+VLOOKUP(G278,desplegables!$AH$21:$AK$33,2,0)</f>
        <v>FORTALECIMIENTO DE LAS CAPACIDADES TERRITORIALES PARA LA GESTIÓN EDUCATIVA CON ÉNFASIS EN ZONAS RURALES NACIONAL</v>
      </c>
      <c r="I278" s="79">
        <f>+VLOOKUP(G278,desplegables!$AH$21:$AK$33,3,0)</f>
        <v>202300000000418</v>
      </c>
      <c r="J278" s="51" t="str">
        <f>+VLOOKUP(G278,desplegables!$AH$21:$AK$33,4,0)</f>
        <v>C-2201-0700-24</v>
      </c>
      <c r="K278" s="109" t="s">
        <v>188</v>
      </c>
      <c r="L278" s="110" t="str">
        <f>+VLOOKUP(K278,desplegables!$BO$81:$BP$110,2,FALSE)</f>
        <v>20203F</v>
      </c>
      <c r="M278" s="49" t="s">
        <v>437</v>
      </c>
      <c r="N278" s="51" t="e">
        <f>VLOOKUP(M278,desplegables!$BO$20:$BP$51,2,0)</f>
        <v>#N/A</v>
      </c>
      <c r="O278" s="49" t="s">
        <v>461</v>
      </c>
      <c r="P278" s="21" t="s">
        <v>90</v>
      </c>
      <c r="Q278" s="51" t="str">
        <f>+VLOOKUP(P278,desplegables!$B$3:$C$5,2,0)</f>
        <v>02</v>
      </c>
      <c r="R278" s="169" t="e">
        <f t="shared" si="28"/>
        <v>#N/A</v>
      </c>
      <c r="S278"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8" s="244" t="str">
        <f t="shared" si="30"/>
        <v>ADQUIS. DE BYS - SERVICIO DE ASISTENCIA TÉCNICA EN EDUCACIÓN INICIAL,PREESCOLAR, BÁSICA Y MEDIA EN PROCESOS DE GESTIÓN DEL CONOCIMIENTO - 2. SEGURIDAD HUMANA Y JUSTICIA SOCIAL / F. GESTIÓN TERRITORIAL EDUCATIVA Y COMUNITARIA</v>
      </c>
      <c r="U278" s="69" t="s">
        <v>279</v>
      </c>
      <c r="V278" s="21"/>
      <c r="W278" s="21" t="str">
        <f t="shared" si="31"/>
        <v xml:space="preserve">VEPBM-DIR FORTALECIM - </v>
      </c>
      <c r="X278" s="51" t="str">
        <f t="shared" si="32"/>
        <v>2200</v>
      </c>
      <c r="Y278" s="68"/>
      <c r="Z278" s="68"/>
      <c r="AA278" s="138"/>
      <c r="AB278" s="139"/>
      <c r="AC278" s="139"/>
      <c r="AD278" s="139"/>
      <c r="AE278" s="139"/>
      <c r="AF278" s="139"/>
      <c r="AG278" s="139"/>
      <c r="AH278" s="139"/>
      <c r="AI278" s="140">
        <v>350000000</v>
      </c>
      <c r="AJ278" s="140">
        <v>350000000</v>
      </c>
      <c r="AK278" s="139"/>
      <c r="AL278" s="139"/>
      <c r="AM278" s="139"/>
      <c r="AN278" s="139"/>
      <c r="AO278" s="139"/>
      <c r="AP278" s="139"/>
      <c r="AQ278" s="139"/>
      <c r="AR278" s="139"/>
      <c r="AS278" s="140">
        <v>350000000</v>
      </c>
      <c r="AT278" s="68"/>
      <c r="AU278" s="68"/>
      <c r="AV278" s="68"/>
      <c r="AW278" s="68"/>
      <c r="AX278" s="68"/>
      <c r="AY278" s="68"/>
      <c r="AZ278" s="68"/>
      <c r="BA278" s="68"/>
      <c r="BB278" s="68"/>
      <c r="BC278" s="68"/>
      <c r="BD278" s="68"/>
      <c r="BE278" s="68"/>
      <c r="BF278" s="70"/>
      <c r="BG278" s="68"/>
      <c r="BH278" s="52" t="s">
        <v>92</v>
      </c>
      <c r="BI278" s="90" t="s">
        <v>452</v>
      </c>
      <c r="BJ278" s="69" t="s">
        <v>432</v>
      </c>
      <c r="BK278" s="49" t="s">
        <v>145</v>
      </c>
      <c r="BL278" s="124">
        <v>45458</v>
      </c>
      <c r="BM278" s="66">
        <v>5</v>
      </c>
      <c r="BN278" s="49" t="s">
        <v>95</v>
      </c>
      <c r="BO278" s="49" t="s">
        <v>195</v>
      </c>
      <c r="BP278" s="49" t="s">
        <v>159</v>
      </c>
      <c r="BQ278" s="49" t="s">
        <v>154</v>
      </c>
      <c r="BR278" s="218">
        <v>350000000</v>
      </c>
      <c r="BS278" s="213">
        <v>350000000</v>
      </c>
      <c r="BV278" s="21" t="e">
        <f t="shared" si="29"/>
        <v>#N/A</v>
      </c>
      <c r="BW278" s="21" t="str">
        <f>+VLOOKUP(C278,Listas_desplega!$AI$21:$AJ$46,2,0)</f>
        <v>DF_GT</v>
      </c>
      <c r="BX278" s="47" t="str">
        <f>+VLOOKUP(E278,Listas_desplega!$J$2:$K$11,2,FALSE)</f>
        <v>Eje_E_5</v>
      </c>
      <c r="BY278" s="21" t="str">
        <f>+VLOOKUP(J278,desplegables!$AK$21:$AL$33,2,FALSE)</f>
        <v>C_2201_0700_24</v>
      </c>
      <c r="BZ278" s="21" t="str">
        <f>+VLOOKUP(D278,Listas_desplega!$AS$18:$AU$60,2,0)</f>
        <v xml:space="preserve">VEPBM-DIR FORTALECIM - </v>
      </c>
      <c r="CA278" s="21" t="str">
        <f>+VLOOKUP(W278,Listas_desplega!$AT$18:$AV$60,3,0)</f>
        <v>2200</v>
      </c>
      <c r="CB278" s="21" t="str">
        <f>+VLOOKUP(F278,Listas_desplega!$J$15:$L$60,2,0)</f>
        <v>ATENCION DIFERENCIAL A 37 ETC PRIORIZADAS</v>
      </c>
      <c r="CC278" s="21" t="str">
        <f>+VLOOKUP(F278,Listas_desplega!$J$15:$L$60,2,0)&amp;V278</f>
        <v>ATENCION DIFERENCIAL A 37 ETC PRIORIZADAS</v>
      </c>
      <c r="CD278" s="21" t="str">
        <f>+VLOOKUP(CC278,Listas_desplega!$K$15:$L$60,2,0)</f>
        <v>16</v>
      </c>
      <c r="CE278" s="65" t="str">
        <f>+VLOOKUP(D278,Listas_desplega!$AS$18:$AU$60,2,0)&amp;V278</f>
        <v xml:space="preserve">VEPBM-DIR FORTALECIM - </v>
      </c>
      <c r="CF278" s="21">
        <f>+VLOOKUP(D278,Listas_desplega!$AS$18:$AU$60,3,0)</f>
        <v>22</v>
      </c>
    </row>
    <row r="279" spans="2:84" ht="18.75" customHeight="1" x14ac:dyDescent="0.25">
      <c r="B279" s="49" t="s">
        <v>81</v>
      </c>
      <c r="C279" s="49" t="s">
        <v>427</v>
      </c>
      <c r="D279" s="49" t="s">
        <v>427</v>
      </c>
      <c r="E279" s="49" t="s">
        <v>185</v>
      </c>
      <c r="F279" s="82" t="s">
        <v>428</v>
      </c>
      <c r="G279" s="21" t="s">
        <v>232</v>
      </c>
      <c r="H279" s="78" t="str">
        <f>+VLOOKUP(G279,desplegables!$AH$21:$AK$33,2,0)</f>
        <v>FORTALECIMIENTO DE LAS CAPACIDADES TERRITORIALES PARA LA GESTIÓN EDUCATIVA CON ÉNFASIS EN ZONAS RURALES NACIONAL</v>
      </c>
      <c r="I279" s="79">
        <f>+VLOOKUP(G279,desplegables!$AH$21:$AK$33,3,0)</f>
        <v>202300000000418</v>
      </c>
      <c r="J279" s="51" t="str">
        <f>+VLOOKUP(G279,desplegables!$AH$21:$AK$33,4,0)</f>
        <v>C-2201-0700-24</v>
      </c>
      <c r="K279" s="109" t="s">
        <v>188</v>
      </c>
      <c r="L279" s="110" t="str">
        <f>+VLOOKUP(K279,desplegables!$BO$81:$BP$110,2,FALSE)</f>
        <v>20203F</v>
      </c>
      <c r="M279" s="49" t="s">
        <v>437</v>
      </c>
      <c r="N279" s="51" t="e">
        <f>VLOOKUP(M279,desplegables!$BO$20:$BP$51,2,0)</f>
        <v>#N/A</v>
      </c>
      <c r="O279" s="49" t="s">
        <v>461</v>
      </c>
      <c r="P279" s="21" t="s">
        <v>90</v>
      </c>
      <c r="Q279" s="51" t="str">
        <f>+VLOOKUP(P279,desplegables!$B$3:$C$5,2,0)</f>
        <v>02</v>
      </c>
      <c r="R279" s="169" t="e">
        <f t="shared" si="28"/>
        <v>#N/A</v>
      </c>
      <c r="S279"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79" s="244" t="str">
        <f t="shared" si="30"/>
        <v>ADQUIS. DE BYS - SERVICIO DE ASISTENCIA TÉCNICA EN EDUCACIÓN INICIAL,PREESCOLAR, BÁSICA Y MEDIA EN PROCESOS DE GESTIÓN DEL CONOCIMIENTO - 2. SEGURIDAD HUMANA Y JUSTICIA SOCIAL / F. GESTIÓN TERRITORIAL EDUCATIVA Y COMUNITARIA</v>
      </c>
      <c r="U279" s="69" t="s">
        <v>279</v>
      </c>
      <c r="V279" s="21"/>
      <c r="W279" s="21" t="str">
        <f t="shared" si="31"/>
        <v xml:space="preserve">VEPBM-DIR FORTALECIM - </v>
      </c>
      <c r="X279" s="51" t="str">
        <f t="shared" si="32"/>
        <v>2200</v>
      </c>
      <c r="Y279" s="68"/>
      <c r="Z279" s="68"/>
      <c r="AA279" s="138"/>
      <c r="AB279" s="139"/>
      <c r="AC279" s="139"/>
      <c r="AD279" s="139"/>
      <c r="AE279" s="139"/>
      <c r="AF279" s="139"/>
      <c r="AG279" s="139"/>
      <c r="AH279" s="139"/>
      <c r="AI279" s="140">
        <v>375000000</v>
      </c>
      <c r="AJ279" s="140">
        <v>375000000</v>
      </c>
      <c r="AK279" s="139"/>
      <c r="AL279" s="139"/>
      <c r="AM279" s="139"/>
      <c r="AN279" s="139"/>
      <c r="AO279" s="139"/>
      <c r="AP279" s="139"/>
      <c r="AQ279" s="139"/>
      <c r="AR279" s="139"/>
      <c r="AS279" s="140">
        <v>375000000</v>
      </c>
      <c r="AT279" s="68"/>
      <c r="AU279" s="68"/>
      <c r="AV279" s="68"/>
      <c r="AW279" s="68"/>
      <c r="AX279" s="68"/>
      <c r="AY279" s="68"/>
      <c r="AZ279" s="68"/>
      <c r="BA279" s="68"/>
      <c r="BB279" s="68"/>
      <c r="BC279" s="68"/>
      <c r="BD279" s="68"/>
      <c r="BE279" s="68"/>
      <c r="BF279" s="70"/>
      <c r="BG279" s="68"/>
      <c r="BH279" s="52" t="s">
        <v>92</v>
      </c>
      <c r="BI279" s="90" t="s">
        <v>453</v>
      </c>
      <c r="BJ279" s="69" t="s">
        <v>432</v>
      </c>
      <c r="BK279" s="49" t="s">
        <v>145</v>
      </c>
      <c r="BL279" s="124">
        <v>45397</v>
      </c>
      <c r="BM279" s="66">
        <v>7</v>
      </c>
      <c r="BN279" s="49" t="s">
        <v>95</v>
      </c>
      <c r="BO279" s="49" t="s">
        <v>434</v>
      </c>
      <c r="BP279" s="49" t="s">
        <v>159</v>
      </c>
      <c r="BQ279" s="49" t="s">
        <v>154</v>
      </c>
      <c r="BR279" s="218">
        <v>375000000</v>
      </c>
      <c r="BS279" s="213">
        <v>375000000</v>
      </c>
      <c r="BV279" s="21" t="e">
        <f t="shared" si="29"/>
        <v>#N/A</v>
      </c>
      <c r="BW279" s="21" t="str">
        <f>+VLOOKUP(C279,Listas_desplega!$AI$21:$AJ$46,2,0)</f>
        <v>DF_GT</v>
      </c>
      <c r="BX279" s="47" t="str">
        <f>+VLOOKUP(E279,Listas_desplega!$J$2:$K$11,2,FALSE)</f>
        <v>Eje_E_5</v>
      </c>
      <c r="BY279" s="21" t="str">
        <f>+VLOOKUP(J279,desplegables!$AK$21:$AL$33,2,FALSE)</f>
        <v>C_2201_0700_24</v>
      </c>
      <c r="BZ279" s="21" t="str">
        <f>+VLOOKUP(D279,Listas_desplega!$AS$18:$AU$60,2,0)</f>
        <v xml:space="preserve">VEPBM-DIR FORTALECIM - </v>
      </c>
      <c r="CA279" s="21" t="str">
        <f>+VLOOKUP(W279,Listas_desplega!$AT$18:$AV$60,3,0)</f>
        <v>2200</v>
      </c>
      <c r="CB279" s="21" t="str">
        <f>+VLOOKUP(F279,Listas_desplega!$J$15:$L$60,2,0)</f>
        <v>ATENCION DIFERENCIAL A 37 ETC PRIORIZADAS</v>
      </c>
      <c r="CC279" s="21" t="str">
        <f>+VLOOKUP(F279,Listas_desplega!$J$15:$L$60,2,0)&amp;V279</f>
        <v>ATENCION DIFERENCIAL A 37 ETC PRIORIZADAS</v>
      </c>
      <c r="CD279" s="21" t="str">
        <f>+VLOOKUP(CC279,Listas_desplega!$K$15:$L$60,2,0)</f>
        <v>16</v>
      </c>
      <c r="CE279" s="65" t="str">
        <f>+VLOOKUP(D279,Listas_desplega!$AS$18:$AU$60,2,0)&amp;V279</f>
        <v xml:space="preserve">VEPBM-DIR FORTALECIM - </v>
      </c>
      <c r="CF279" s="21">
        <f>+VLOOKUP(D279,Listas_desplega!$AS$18:$AU$60,3,0)</f>
        <v>22</v>
      </c>
    </row>
    <row r="280" spans="2:84" ht="18.75" customHeight="1" x14ac:dyDescent="0.25">
      <c r="B280" s="49" t="s">
        <v>81</v>
      </c>
      <c r="C280" s="49" t="s">
        <v>427</v>
      </c>
      <c r="D280" s="49" t="s">
        <v>427</v>
      </c>
      <c r="E280" s="49" t="s">
        <v>185</v>
      </c>
      <c r="F280" s="82" t="s">
        <v>428</v>
      </c>
      <c r="G280" s="21" t="s">
        <v>232</v>
      </c>
      <c r="H280" s="78" t="str">
        <f>+VLOOKUP(G280,desplegables!$AH$21:$AK$33,2,0)</f>
        <v>FORTALECIMIENTO DE LAS CAPACIDADES TERRITORIALES PARA LA GESTIÓN EDUCATIVA CON ÉNFASIS EN ZONAS RURALES NACIONAL</v>
      </c>
      <c r="I280" s="79">
        <f>+VLOOKUP(G280,desplegables!$AH$21:$AK$33,3,0)</f>
        <v>202300000000418</v>
      </c>
      <c r="J280" s="51" t="str">
        <f>+VLOOKUP(G280,desplegables!$AH$21:$AK$33,4,0)</f>
        <v>C-2201-0700-24</v>
      </c>
      <c r="K280" s="109" t="s">
        <v>188</v>
      </c>
      <c r="L280" s="110" t="str">
        <f>+VLOOKUP(K280,desplegables!$BO$81:$BP$110,2,FALSE)</f>
        <v>20203F</v>
      </c>
      <c r="M280" s="49" t="s">
        <v>437</v>
      </c>
      <c r="N280" s="51" t="e">
        <f>VLOOKUP(M280,desplegables!$BO$20:$BP$51,2,0)</f>
        <v>#N/A</v>
      </c>
      <c r="O280" s="49" t="s">
        <v>461</v>
      </c>
      <c r="P280" s="21" t="s">
        <v>90</v>
      </c>
      <c r="Q280" s="51" t="str">
        <f>+VLOOKUP(P280,desplegables!$B$3:$C$5,2,0)</f>
        <v>02</v>
      </c>
      <c r="R280" s="169" t="e">
        <f t="shared" si="28"/>
        <v>#N/A</v>
      </c>
      <c r="S280"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80" s="244" t="str">
        <f t="shared" si="30"/>
        <v>ADQUIS. DE BYS - SERVICIO DE ASISTENCIA TÉCNICA EN EDUCACIÓN INICIAL,PREESCOLAR, BÁSICA Y MEDIA EN PROCESOS DE GESTIÓN DEL CONOCIMIENTO - 2. SEGURIDAD HUMANA Y JUSTICIA SOCIAL / F. GESTIÓN TERRITORIAL EDUCATIVA Y COMUNITARIA</v>
      </c>
      <c r="U280" s="69" t="s">
        <v>279</v>
      </c>
      <c r="V280" s="21"/>
      <c r="W280" s="21" t="str">
        <f t="shared" si="31"/>
        <v xml:space="preserve">VEPBM-DIR FORTALECIM - </v>
      </c>
      <c r="X280" s="51" t="str">
        <f t="shared" si="32"/>
        <v>2200</v>
      </c>
      <c r="Y280" s="68"/>
      <c r="Z280" s="68"/>
      <c r="AA280" s="138"/>
      <c r="AB280" s="139"/>
      <c r="AC280" s="139"/>
      <c r="AD280" s="139"/>
      <c r="AE280" s="139"/>
      <c r="AF280" s="139"/>
      <c r="AG280" s="139"/>
      <c r="AH280" s="139"/>
      <c r="AI280" s="140">
        <v>589917548.5</v>
      </c>
      <c r="AJ280" s="140">
        <v>589917548.5</v>
      </c>
      <c r="AK280" s="139"/>
      <c r="AL280" s="139"/>
      <c r="AM280" s="139"/>
      <c r="AN280" s="139"/>
      <c r="AO280" s="139"/>
      <c r="AP280" s="139"/>
      <c r="AQ280" s="139"/>
      <c r="AR280" s="139"/>
      <c r="AS280" s="140">
        <v>589917548.5</v>
      </c>
      <c r="AT280" s="68"/>
      <c r="AU280" s="68"/>
      <c r="AV280" s="68"/>
      <c r="AW280" s="68"/>
      <c r="AX280" s="68"/>
      <c r="AY280" s="68"/>
      <c r="AZ280" s="68"/>
      <c r="BA280" s="68"/>
      <c r="BB280" s="68"/>
      <c r="BC280" s="68"/>
      <c r="BD280" s="68"/>
      <c r="BE280" s="68"/>
      <c r="BF280" s="70"/>
      <c r="BG280" s="68"/>
      <c r="BH280" s="52" t="s">
        <v>92</v>
      </c>
      <c r="BI280" s="90" t="s">
        <v>451</v>
      </c>
      <c r="BJ280" s="69" t="s">
        <v>432</v>
      </c>
      <c r="BK280" s="49" t="s">
        <v>248</v>
      </c>
      <c r="BL280" s="124">
        <v>45453</v>
      </c>
      <c r="BM280" s="66">
        <v>5</v>
      </c>
      <c r="BN280" s="49" t="s">
        <v>95</v>
      </c>
      <c r="BO280" s="49" t="s">
        <v>195</v>
      </c>
      <c r="BP280" s="49" t="s">
        <v>159</v>
      </c>
      <c r="BQ280" s="49" t="s">
        <v>154</v>
      </c>
      <c r="BR280" s="218">
        <v>589917548.5</v>
      </c>
      <c r="BS280" s="213">
        <v>589917549</v>
      </c>
      <c r="BV280" s="21" t="e">
        <f t="shared" si="29"/>
        <v>#N/A</v>
      </c>
      <c r="BW280" s="21" t="str">
        <f>+VLOOKUP(C280,Listas_desplega!$AI$21:$AJ$46,2,0)</f>
        <v>DF_GT</v>
      </c>
      <c r="BX280" s="47" t="str">
        <f>+VLOOKUP(E280,Listas_desplega!$J$2:$K$11,2,FALSE)</f>
        <v>Eje_E_5</v>
      </c>
      <c r="BY280" s="21" t="str">
        <f>+VLOOKUP(J280,desplegables!$AK$21:$AL$33,2,FALSE)</f>
        <v>C_2201_0700_24</v>
      </c>
      <c r="BZ280" s="21" t="str">
        <f>+VLOOKUP(D280,Listas_desplega!$AS$18:$AU$60,2,0)</f>
        <v xml:space="preserve">VEPBM-DIR FORTALECIM - </v>
      </c>
      <c r="CA280" s="21" t="str">
        <f>+VLOOKUP(W280,Listas_desplega!$AT$18:$AV$60,3,0)</f>
        <v>2200</v>
      </c>
      <c r="CB280" s="21" t="str">
        <f>+VLOOKUP(F280,Listas_desplega!$J$15:$L$60,2,0)</f>
        <v>ATENCION DIFERENCIAL A 37 ETC PRIORIZADAS</v>
      </c>
      <c r="CC280" s="21" t="str">
        <f>+VLOOKUP(F280,Listas_desplega!$J$15:$L$60,2,0)&amp;V280</f>
        <v>ATENCION DIFERENCIAL A 37 ETC PRIORIZADAS</v>
      </c>
      <c r="CD280" s="21" t="str">
        <f>+VLOOKUP(CC280,Listas_desplega!$K$15:$L$60,2,0)</f>
        <v>16</v>
      </c>
      <c r="CE280" s="65" t="str">
        <f>+VLOOKUP(D280,Listas_desplega!$AS$18:$AU$60,2,0)&amp;V280</f>
        <v xml:space="preserve">VEPBM-DIR FORTALECIM - </v>
      </c>
      <c r="CF280" s="21">
        <f>+VLOOKUP(D280,Listas_desplega!$AS$18:$AU$60,3,0)</f>
        <v>22</v>
      </c>
    </row>
    <row r="281" spans="2:84" ht="18.75" customHeight="1" x14ac:dyDescent="0.25">
      <c r="B281" s="49" t="s">
        <v>81</v>
      </c>
      <c r="C281" s="49" t="s">
        <v>427</v>
      </c>
      <c r="D281" s="49" t="s">
        <v>427</v>
      </c>
      <c r="E281" s="49" t="s">
        <v>185</v>
      </c>
      <c r="F281" s="82" t="s">
        <v>428</v>
      </c>
      <c r="G281" s="21" t="s">
        <v>232</v>
      </c>
      <c r="H281" s="78" t="str">
        <f>+VLOOKUP(G281,desplegables!$AH$21:$AK$33,2,0)</f>
        <v>FORTALECIMIENTO DE LAS CAPACIDADES TERRITORIALES PARA LA GESTIÓN EDUCATIVA CON ÉNFASIS EN ZONAS RURALES NACIONAL</v>
      </c>
      <c r="I281" s="79">
        <f>+VLOOKUP(G281,desplegables!$AH$21:$AK$33,3,0)</f>
        <v>202300000000418</v>
      </c>
      <c r="J281" s="51" t="str">
        <f>+VLOOKUP(G281,desplegables!$AH$21:$AK$33,4,0)</f>
        <v>C-2201-0700-24</v>
      </c>
      <c r="K281" s="109" t="s">
        <v>188</v>
      </c>
      <c r="L281" s="110" t="str">
        <f>+VLOOKUP(K281,desplegables!$BO$81:$BP$110,2,FALSE)</f>
        <v>20203F</v>
      </c>
      <c r="M281" s="49" t="s">
        <v>437</v>
      </c>
      <c r="N281" s="51" t="e">
        <f>VLOOKUP(M281,desplegables!$BO$20:$BP$51,2,0)</f>
        <v>#N/A</v>
      </c>
      <c r="O281" s="49" t="s">
        <v>461</v>
      </c>
      <c r="P281" s="21" t="s">
        <v>90</v>
      </c>
      <c r="Q281" s="51" t="str">
        <f>+VLOOKUP(P281,desplegables!$B$3:$C$5,2,0)</f>
        <v>02</v>
      </c>
      <c r="R281" s="169" t="e">
        <f t="shared" si="28"/>
        <v>#N/A</v>
      </c>
      <c r="S281"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81" s="244" t="str">
        <f t="shared" si="30"/>
        <v>ADQUIS. DE BYS - SERVICIO DE ASISTENCIA TÉCNICA EN EDUCACIÓN INICIAL,PREESCOLAR, BÁSICA Y MEDIA EN PROCESOS DE GESTIÓN DEL CONOCIMIENTO - 2. SEGURIDAD HUMANA Y JUSTICIA SOCIAL / F. GESTIÓN TERRITORIAL EDUCATIVA Y COMUNITARIA</v>
      </c>
      <c r="U281" s="69" t="s">
        <v>279</v>
      </c>
      <c r="V281" s="21"/>
      <c r="W281" s="21" t="str">
        <f t="shared" si="31"/>
        <v xml:space="preserve">VEPBM-DIR FORTALECIM - </v>
      </c>
      <c r="X281" s="51" t="str">
        <f t="shared" si="32"/>
        <v>2200</v>
      </c>
      <c r="Y281" s="68"/>
      <c r="Z281" s="68"/>
      <c r="AA281" s="138"/>
      <c r="AB281" s="139"/>
      <c r="AC281" s="139"/>
      <c r="AD281" s="139"/>
      <c r="AE281" s="139"/>
      <c r="AF281" s="139"/>
      <c r="AG281" s="139"/>
      <c r="AH281" s="139"/>
      <c r="AI281" s="140">
        <v>625000000</v>
      </c>
      <c r="AJ281" s="140">
        <v>625000000</v>
      </c>
      <c r="AK281" s="139"/>
      <c r="AL281" s="139"/>
      <c r="AM281" s="139"/>
      <c r="AN281" s="139"/>
      <c r="AO281" s="139"/>
      <c r="AP281" s="139"/>
      <c r="AQ281" s="139"/>
      <c r="AR281" s="139"/>
      <c r="AS281" s="140">
        <v>625000000</v>
      </c>
      <c r="AT281" s="68"/>
      <c r="AU281" s="68"/>
      <c r="AV281" s="68"/>
      <c r="AW281" s="68"/>
      <c r="AX281" s="68"/>
      <c r="AY281" s="68"/>
      <c r="AZ281" s="68"/>
      <c r="BA281" s="68"/>
      <c r="BB281" s="68"/>
      <c r="BC281" s="68"/>
      <c r="BD281" s="68"/>
      <c r="BE281" s="68"/>
      <c r="BF281" s="70"/>
      <c r="BG281" s="68"/>
      <c r="BH281" s="52" t="s">
        <v>92</v>
      </c>
      <c r="BI281" s="90" t="s">
        <v>452</v>
      </c>
      <c r="BJ281" s="69" t="s">
        <v>432</v>
      </c>
      <c r="BK281" s="49" t="s">
        <v>248</v>
      </c>
      <c r="BL281" s="124">
        <v>45453</v>
      </c>
      <c r="BM281" s="66">
        <v>5</v>
      </c>
      <c r="BN281" s="49" t="s">
        <v>95</v>
      </c>
      <c r="BO281" s="49" t="s">
        <v>195</v>
      </c>
      <c r="BP281" s="49" t="s">
        <v>159</v>
      </c>
      <c r="BQ281" s="49" t="s">
        <v>154</v>
      </c>
      <c r="BR281" s="218">
        <v>625000000</v>
      </c>
      <c r="BS281" s="213">
        <v>625000000</v>
      </c>
      <c r="BV281" s="21" t="e">
        <f t="shared" si="29"/>
        <v>#N/A</v>
      </c>
      <c r="BW281" s="21" t="str">
        <f>+VLOOKUP(C281,Listas_desplega!$AI$21:$AJ$46,2,0)</f>
        <v>DF_GT</v>
      </c>
      <c r="BX281" s="47" t="str">
        <f>+VLOOKUP(E281,Listas_desplega!$J$2:$K$11,2,FALSE)</f>
        <v>Eje_E_5</v>
      </c>
      <c r="BY281" s="21" t="str">
        <f>+VLOOKUP(J281,desplegables!$AK$21:$AL$33,2,FALSE)</f>
        <v>C_2201_0700_24</v>
      </c>
      <c r="BZ281" s="21" t="str">
        <f>+VLOOKUP(D281,Listas_desplega!$AS$18:$AU$60,2,0)</f>
        <v xml:space="preserve">VEPBM-DIR FORTALECIM - </v>
      </c>
      <c r="CA281" s="21" t="str">
        <f>+VLOOKUP(W281,Listas_desplega!$AT$18:$AV$60,3,0)</f>
        <v>2200</v>
      </c>
      <c r="CB281" s="21" t="str">
        <f>+VLOOKUP(F281,Listas_desplega!$J$15:$L$60,2,0)</f>
        <v>ATENCION DIFERENCIAL A 37 ETC PRIORIZADAS</v>
      </c>
      <c r="CC281" s="21" t="str">
        <f>+VLOOKUP(F281,Listas_desplega!$J$15:$L$60,2,0)&amp;V281</f>
        <v>ATENCION DIFERENCIAL A 37 ETC PRIORIZADAS</v>
      </c>
      <c r="CD281" s="21" t="str">
        <f>+VLOOKUP(CC281,Listas_desplega!$K$15:$L$60,2,0)</f>
        <v>16</v>
      </c>
      <c r="CE281" s="65" t="str">
        <f>+VLOOKUP(D281,Listas_desplega!$AS$18:$AU$60,2,0)&amp;V281</f>
        <v xml:space="preserve">VEPBM-DIR FORTALECIM - </v>
      </c>
      <c r="CF281" s="21">
        <f>+VLOOKUP(D281,Listas_desplega!$AS$18:$AU$60,3,0)</f>
        <v>22</v>
      </c>
    </row>
    <row r="282" spans="2:84" ht="18.75" customHeight="1" x14ac:dyDescent="0.25">
      <c r="B282" s="49" t="s">
        <v>81</v>
      </c>
      <c r="C282" s="49" t="s">
        <v>427</v>
      </c>
      <c r="D282" s="49" t="s">
        <v>427</v>
      </c>
      <c r="E282" s="49" t="s">
        <v>185</v>
      </c>
      <c r="F282" s="82" t="s">
        <v>186</v>
      </c>
      <c r="G282" s="21" t="s">
        <v>232</v>
      </c>
      <c r="H282" s="78" t="str">
        <f>+VLOOKUP(G282,desplegables!$AH$21:$AK$33,2,0)</f>
        <v>FORTALECIMIENTO DE LAS CAPACIDADES TERRITORIALES PARA LA GESTIÓN EDUCATIVA CON ÉNFASIS EN ZONAS RURALES NACIONAL</v>
      </c>
      <c r="I282" s="79">
        <f>+VLOOKUP(G282,desplegables!$AH$21:$AK$33,3,0)</f>
        <v>202300000000418</v>
      </c>
      <c r="J282" s="51" t="str">
        <f>+VLOOKUP(G282,desplegables!$AH$21:$AK$33,4,0)</f>
        <v>C-2201-0700-24</v>
      </c>
      <c r="K282" s="109" t="s">
        <v>188</v>
      </c>
      <c r="L282" s="110" t="str">
        <f>+VLOOKUP(K282,desplegables!$BO$81:$BP$110,2,FALSE)</f>
        <v>20203F</v>
      </c>
      <c r="M282" s="49" t="s">
        <v>437</v>
      </c>
      <c r="N282" s="51" t="e">
        <f>VLOOKUP(M282,desplegables!$BO$20:$BP$51,2,0)</f>
        <v>#N/A</v>
      </c>
      <c r="O282" s="49" t="s">
        <v>461</v>
      </c>
      <c r="P282" s="21" t="s">
        <v>90</v>
      </c>
      <c r="Q282" s="51" t="str">
        <f>+VLOOKUP(P282,desplegables!$B$3:$C$5,2,0)</f>
        <v>02</v>
      </c>
      <c r="R282" s="169" t="e">
        <f t="shared" si="28"/>
        <v>#N/A</v>
      </c>
      <c r="S282"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82" s="244" t="str">
        <f t="shared" si="30"/>
        <v>ADQUIS. DE BYS - SERVICIO DE ASISTENCIA TÉCNICA EN EDUCACIÓN INICIAL,PREESCOLAR, BÁSICA Y MEDIA EN PROCESOS DE GESTIÓN DEL CONOCIMIENTO - 2. SEGURIDAD HUMANA Y JUSTICIA SOCIAL / F. GESTIÓN TERRITORIAL EDUCATIVA Y COMUNITARIA</v>
      </c>
      <c r="U282" s="69" t="s">
        <v>279</v>
      </c>
      <c r="V282" s="21"/>
      <c r="W282" s="21" t="str">
        <f t="shared" si="31"/>
        <v xml:space="preserve">VEPBM-DIR FORTALECIM - </v>
      </c>
      <c r="X282" s="51" t="str">
        <f t="shared" si="32"/>
        <v>2200</v>
      </c>
      <c r="Y282" s="68"/>
      <c r="Z282" s="68"/>
      <c r="AA282" s="138"/>
      <c r="AB282" s="139"/>
      <c r="AC282" s="139"/>
      <c r="AD282" s="139"/>
      <c r="AE282" s="139"/>
      <c r="AF282" s="139"/>
      <c r="AG282" s="139"/>
      <c r="AH282" s="139"/>
      <c r="AI282" s="140">
        <v>69408450</v>
      </c>
      <c r="AJ282" s="140">
        <v>69408450</v>
      </c>
      <c r="AK282" s="139"/>
      <c r="AL282" s="139"/>
      <c r="AM282" s="139"/>
      <c r="AN282" s="139"/>
      <c r="AO282" s="139"/>
      <c r="AP282" s="139"/>
      <c r="AQ282" s="139"/>
      <c r="AR282" s="139"/>
      <c r="AS282" s="140">
        <v>69408450</v>
      </c>
      <c r="AT282" s="68"/>
      <c r="AU282" s="68"/>
      <c r="AV282" s="68"/>
      <c r="AW282" s="68"/>
      <c r="AX282" s="68"/>
      <c r="AY282" s="68"/>
      <c r="AZ282" s="68"/>
      <c r="BA282" s="68"/>
      <c r="BB282" s="68"/>
      <c r="BC282" s="68"/>
      <c r="BD282" s="68"/>
      <c r="BE282" s="68"/>
      <c r="BF282" s="70"/>
      <c r="BG282" s="68"/>
      <c r="BH282" s="52" t="s">
        <v>92</v>
      </c>
      <c r="BI282" s="90" t="s">
        <v>454</v>
      </c>
      <c r="BJ282" s="69" t="s">
        <v>432</v>
      </c>
      <c r="BK282" s="49" t="s">
        <v>455</v>
      </c>
      <c r="BL282" s="124">
        <v>45306</v>
      </c>
      <c r="BM282" s="66">
        <v>11.5</v>
      </c>
      <c r="BN282" s="49" t="s">
        <v>95</v>
      </c>
      <c r="BO282" s="49" t="s">
        <v>456</v>
      </c>
      <c r="BP282" s="49" t="s">
        <v>159</v>
      </c>
      <c r="BQ282" s="49" t="s">
        <v>154</v>
      </c>
      <c r="BR282" s="218">
        <v>69408450</v>
      </c>
      <c r="BS282" s="213">
        <v>69408450</v>
      </c>
      <c r="BV282" s="21" t="e">
        <f t="shared" si="29"/>
        <v>#N/A</v>
      </c>
      <c r="BW282" s="21" t="str">
        <f>+VLOOKUP(C282,Listas_desplega!$AI$21:$AJ$46,2,0)</f>
        <v>DF_GT</v>
      </c>
      <c r="BX282" s="47" t="str">
        <f>+VLOOKUP(E282,Listas_desplega!$J$2:$K$11,2,FALSE)</f>
        <v>Eje_E_5</v>
      </c>
      <c r="BY282" s="21" t="str">
        <f>+VLOOKUP(J282,desplegables!$AK$21:$AL$33,2,FALSE)</f>
        <v>C_2201_0700_24</v>
      </c>
      <c r="BZ282" s="21" t="str">
        <f>+VLOOKUP(D282,Listas_desplega!$AS$18:$AU$60,2,0)</f>
        <v xml:space="preserve">VEPBM-DIR FORTALECIM - </v>
      </c>
      <c r="CA282" s="21" t="str">
        <f>+VLOOKUP(W282,Listas_desplega!$AT$18:$AV$60,3,0)</f>
        <v>2200</v>
      </c>
      <c r="CB282" s="21" t="str">
        <f>+VLOOKUP(F282,Listas_desplega!$J$15:$L$60,2,0)</f>
        <v>FORTALECIMIENTO CAPACIDADES DE GESTION DE ETC</v>
      </c>
      <c r="CC282" s="21" t="str">
        <f>+VLOOKUP(F282,Listas_desplega!$J$15:$L$60,2,0)&amp;V282</f>
        <v>FORTALECIMIENTO CAPACIDADES DE GESTION DE ETC</v>
      </c>
      <c r="CD282" s="21" t="str">
        <f>+VLOOKUP(CC282,Listas_desplega!$K$15:$L$60,2,0)</f>
        <v>18</v>
      </c>
      <c r="CE282" s="65" t="str">
        <f>+VLOOKUP(D282,Listas_desplega!$AS$18:$AU$60,2,0)&amp;V282</f>
        <v xml:space="preserve">VEPBM-DIR FORTALECIM - </v>
      </c>
      <c r="CF282" s="21">
        <f>+VLOOKUP(D282,Listas_desplega!$AS$18:$AU$60,3,0)</f>
        <v>22</v>
      </c>
    </row>
    <row r="283" spans="2:84" ht="18.75" customHeight="1" x14ac:dyDescent="0.25">
      <c r="B283" s="49" t="s">
        <v>81</v>
      </c>
      <c r="C283" s="49" t="s">
        <v>427</v>
      </c>
      <c r="D283" s="49" t="s">
        <v>427</v>
      </c>
      <c r="E283" s="49" t="s">
        <v>185</v>
      </c>
      <c r="F283" s="82" t="s">
        <v>186</v>
      </c>
      <c r="G283" s="21" t="s">
        <v>232</v>
      </c>
      <c r="H283" s="78" t="str">
        <f>+VLOOKUP(G283,desplegables!$AH$21:$AK$33,2,0)</f>
        <v>FORTALECIMIENTO DE LAS CAPACIDADES TERRITORIALES PARA LA GESTIÓN EDUCATIVA CON ÉNFASIS EN ZONAS RURALES NACIONAL</v>
      </c>
      <c r="I283" s="79">
        <f>+VLOOKUP(G283,desplegables!$AH$21:$AK$33,3,0)</f>
        <v>202300000000418</v>
      </c>
      <c r="J283" s="51" t="str">
        <f>+VLOOKUP(G283,desplegables!$AH$21:$AK$33,4,0)</f>
        <v>C-2201-0700-24</v>
      </c>
      <c r="K283" s="109" t="s">
        <v>188</v>
      </c>
      <c r="L283" s="110" t="str">
        <f>+VLOOKUP(K283,desplegables!$BO$81:$BP$110,2,FALSE)</f>
        <v>20203F</v>
      </c>
      <c r="M283" s="49" t="s">
        <v>437</v>
      </c>
      <c r="N283" s="51" t="e">
        <f>VLOOKUP(M283,desplegables!$BO$20:$BP$51,2,0)</f>
        <v>#N/A</v>
      </c>
      <c r="O283" s="49" t="s">
        <v>461</v>
      </c>
      <c r="P283" s="21" t="s">
        <v>90</v>
      </c>
      <c r="Q283" s="51" t="str">
        <f>+VLOOKUP(P283,desplegables!$B$3:$C$5,2,0)</f>
        <v>02</v>
      </c>
      <c r="R283" s="169" t="e">
        <f t="shared" si="28"/>
        <v>#N/A</v>
      </c>
      <c r="S283"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83" s="244" t="str">
        <f t="shared" si="30"/>
        <v>ADQUIS. DE BYS - SERVICIO DE ASISTENCIA TÉCNICA EN EDUCACIÓN INICIAL,PREESCOLAR, BÁSICA Y MEDIA EN PROCESOS DE GESTIÓN DEL CONOCIMIENTO - 2. SEGURIDAD HUMANA Y JUSTICIA SOCIAL / F. GESTIÓN TERRITORIAL EDUCATIVA Y COMUNITARIA</v>
      </c>
      <c r="U283" s="69" t="s">
        <v>279</v>
      </c>
      <c r="V283" s="21"/>
      <c r="W283" s="21" t="str">
        <f t="shared" si="31"/>
        <v xml:space="preserve">VEPBM-DIR FORTALECIM - </v>
      </c>
      <c r="X283" s="51" t="str">
        <f t="shared" si="32"/>
        <v>2200</v>
      </c>
      <c r="Y283" s="68"/>
      <c r="Z283" s="68"/>
      <c r="AA283" s="138"/>
      <c r="AB283" s="139"/>
      <c r="AC283" s="139"/>
      <c r="AD283" s="139"/>
      <c r="AE283" s="139"/>
      <c r="AF283" s="139"/>
      <c r="AG283" s="139"/>
      <c r="AH283" s="139"/>
      <c r="AI283" s="140">
        <v>121955250</v>
      </c>
      <c r="AJ283" s="140">
        <v>121955250</v>
      </c>
      <c r="AK283" s="139"/>
      <c r="AL283" s="139"/>
      <c r="AM283" s="139"/>
      <c r="AN283" s="139"/>
      <c r="AO283" s="139"/>
      <c r="AP283" s="139"/>
      <c r="AQ283" s="139"/>
      <c r="AR283" s="139"/>
      <c r="AS283" s="140">
        <v>121955250</v>
      </c>
      <c r="AT283" s="68"/>
      <c r="AU283" s="68"/>
      <c r="AV283" s="68"/>
      <c r="AW283" s="68"/>
      <c r="AX283" s="68"/>
      <c r="AY283" s="68"/>
      <c r="AZ283" s="68"/>
      <c r="BA283" s="68"/>
      <c r="BB283" s="68"/>
      <c r="BC283" s="68"/>
      <c r="BD283" s="68"/>
      <c r="BE283" s="68"/>
      <c r="BF283" s="70"/>
      <c r="BG283" s="68"/>
      <c r="BH283" s="52" t="s">
        <v>92</v>
      </c>
      <c r="BI283" s="90" t="s">
        <v>457</v>
      </c>
      <c r="BJ283" s="69" t="s">
        <v>432</v>
      </c>
      <c r="BK283" s="49" t="s">
        <v>94</v>
      </c>
      <c r="BL283" s="124">
        <v>45323</v>
      </c>
      <c r="BM283" s="66">
        <v>11</v>
      </c>
      <c r="BN283" s="49" t="s">
        <v>95</v>
      </c>
      <c r="BO283" s="49" t="s">
        <v>458</v>
      </c>
      <c r="BP283" s="49" t="s">
        <v>159</v>
      </c>
      <c r="BQ283" s="49" t="s">
        <v>154</v>
      </c>
      <c r="BR283" s="218">
        <v>121955250</v>
      </c>
      <c r="BS283" s="213">
        <v>121955250</v>
      </c>
      <c r="BV283" s="21" t="e">
        <f t="shared" si="29"/>
        <v>#N/A</v>
      </c>
      <c r="BW283" s="21" t="str">
        <f>+VLOOKUP(C283,Listas_desplega!$AI$21:$AJ$46,2,0)</f>
        <v>DF_GT</v>
      </c>
      <c r="BX283" s="47" t="str">
        <f>+VLOOKUP(E283,Listas_desplega!$J$2:$K$11,2,FALSE)</f>
        <v>Eje_E_5</v>
      </c>
      <c r="BY283" s="21" t="str">
        <f>+VLOOKUP(J283,desplegables!$AK$21:$AL$33,2,FALSE)</f>
        <v>C_2201_0700_24</v>
      </c>
      <c r="BZ283" s="21" t="str">
        <f>+VLOOKUP(D283,Listas_desplega!$AS$18:$AU$60,2,0)</f>
        <v xml:space="preserve">VEPBM-DIR FORTALECIM - </v>
      </c>
      <c r="CA283" s="21" t="str">
        <f>+VLOOKUP(W283,Listas_desplega!$AT$18:$AV$60,3,0)</f>
        <v>2200</v>
      </c>
      <c r="CB283" s="21" t="str">
        <f>+VLOOKUP(F283,Listas_desplega!$J$15:$L$60,2,0)</f>
        <v>FORTALECIMIENTO CAPACIDADES DE GESTION DE ETC</v>
      </c>
      <c r="CC283" s="21" t="str">
        <f>+VLOOKUP(F283,Listas_desplega!$J$15:$L$60,2,0)&amp;V283</f>
        <v>FORTALECIMIENTO CAPACIDADES DE GESTION DE ETC</v>
      </c>
      <c r="CD283" s="21" t="str">
        <f>+VLOOKUP(CC283,Listas_desplega!$K$15:$L$60,2,0)</f>
        <v>18</v>
      </c>
      <c r="CE283" s="65" t="str">
        <f>+VLOOKUP(D283,Listas_desplega!$AS$18:$AU$60,2,0)&amp;V283</f>
        <v xml:space="preserve">VEPBM-DIR FORTALECIM - </v>
      </c>
      <c r="CF283" s="21">
        <f>+VLOOKUP(D283,Listas_desplega!$AS$18:$AU$60,3,0)</f>
        <v>22</v>
      </c>
    </row>
    <row r="284" spans="2:84" ht="18.75" customHeight="1" x14ac:dyDescent="0.25">
      <c r="B284" s="49" t="s">
        <v>81</v>
      </c>
      <c r="C284" s="49" t="s">
        <v>427</v>
      </c>
      <c r="D284" s="49" t="s">
        <v>427</v>
      </c>
      <c r="E284" s="49" t="s">
        <v>185</v>
      </c>
      <c r="F284" s="82" t="s">
        <v>428</v>
      </c>
      <c r="G284" s="21" t="s">
        <v>232</v>
      </c>
      <c r="H284" s="78" t="str">
        <f>+VLOOKUP(G284,desplegables!$AH$21:$AK$33,2,0)</f>
        <v>FORTALECIMIENTO DE LAS CAPACIDADES TERRITORIALES PARA LA GESTIÓN EDUCATIVA CON ÉNFASIS EN ZONAS RURALES NACIONAL</v>
      </c>
      <c r="I284" s="79">
        <f>+VLOOKUP(G284,desplegables!$AH$21:$AK$33,3,0)</f>
        <v>202300000000418</v>
      </c>
      <c r="J284" s="51" t="str">
        <f>+VLOOKUP(G284,desplegables!$AH$21:$AK$33,4,0)</f>
        <v>C-2201-0700-24</v>
      </c>
      <c r="K284" s="109" t="s">
        <v>188</v>
      </c>
      <c r="L284" s="110" t="str">
        <f>+VLOOKUP(K284,desplegables!$BO$81:$BP$110,2,FALSE)</f>
        <v>20203F</v>
      </c>
      <c r="M284" s="49" t="s">
        <v>437</v>
      </c>
      <c r="N284" s="51" t="e">
        <f>VLOOKUP(M284,desplegables!$BO$20:$BP$51,2,0)</f>
        <v>#N/A</v>
      </c>
      <c r="O284" s="49" t="s">
        <v>461</v>
      </c>
      <c r="P284" s="21" t="s">
        <v>90</v>
      </c>
      <c r="Q284" s="51" t="str">
        <f>+VLOOKUP(P284,desplegables!$B$3:$C$5,2,0)</f>
        <v>02</v>
      </c>
      <c r="R284" s="169" t="e">
        <f t="shared" si="28"/>
        <v>#N/A</v>
      </c>
      <c r="S284" s="126" t="str">
        <f t="shared" si="23"/>
        <v>ADQUIS. DE BYS-SERVICIO DE ASISTENCIA TÉCNICA EN EDUCACIÓN INICIAL,PREESCOLAR, BÁSICA Y MEDIA EN PROCESOS DE GESTIÓN DEL CONOCIMIENTO-FORTALECIMIENTO DE LAS CAPACIDADES TERRITORIALES PARA LA GESTIÓN EDUCATIVA CON ÉNFASIS EN ZONAS RURALES NACIONAL</v>
      </c>
      <c r="T284" s="244" t="str">
        <f t="shared" si="30"/>
        <v>ADQUIS. DE BYS - SERVICIO DE ASISTENCIA TÉCNICA EN EDUCACIÓN INICIAL,PREESCOLAR, BÁSICA Y MEDIA EN PROCESOS DE GESTIÓN DEL CONOCIMIENTO - 2. SEGURIDAD HUMANA Y JUSTICIA SOCIAL / F. GESTIÓN TERRITORIAL EDUCATIVA Y COMUNITARIA</v>
      </c>
      <c r="U284" s="69" t="s">
        <v>279</v>
      </c>
      <c r="V284" s="21"/>
      <c r="W284" s="21" t="str">
        <f t="shared" si="31"/>
        <v xml:space="preserve">VEPBM-DIR FORTALECIM - </v>
      </c>
      <c r="X284" s="51" t="str">
        <f t="shared" si="32"/>
        <v>2200</v>
      </c>
      <c r="Y284" s="68"/>
      <c r="Z284" s="68"/>
      <c r="AA284" s="138"/>
      <c r="AB284" s="139"/>
      <c r="AC284" s="139"/>
      <c r="AD284" s="139"/>
      <c r="AE284" s="139"/>
      <c r="AF284" s="139"/>
      <c r="AG284" s="139"/>
      <c r="AH284" s="139"/>
      <c r="AI284" s="140">
        <v>34224854</v>
      </c>
      <c r="AJ284" s="140">
        <v>34224854</v>
      </c>
      <c r="AK284" s="139"/>
      <c r="AL284" s="139"/>
      <c r="AM284" s="139"/>
      <c r="AN284" s="139"/>
      <c r="AO284" s="139"/>
      <c r="AP284" s="139"/>
      <c r="AQ284" s="139"/>
      <c r="AR284" s="139"/>
      <c r="AS284" s="140">
        <v>34224854</v>
      </c>
      <c r="AT284" s="68"/>
      <c r="AU284" s="68"/>
      <c r="AV284" s="68"/>
      <c r="AW284" s="68"/>
      <c r="AX284" s="68"/>
      <c r="AY284" s="68"/>
      <c r="AZ284" s="68"/>
      <c r="BA284" s="68"/>
      <c r="BB284" s="68"/>
      <c r="BC284" s="68"/>
      <c r="BD284" s="68"/>
      <c r="BE284" s="68"/>
      <c r="BF284" s="70"/>
      <c r="BG284" s="68"/>
      <c r="BH284" s="52" t="s">
        <v>134</v>
      </c>
      <c r="BI284" s="90" t="s">
        <v>459</v>
      </c>
      <c r="BJ284" s="69" t="s">
        <v>128</v>
      </c>
      <c r="BK284" s="49" t="s">
        <v>128</v>
      </c>
      <c r="BL284" s="124">
        <v>45323</v>
      </c>
      <c r="BM284" s="66">
        <v>11</v>
      </c>
      <c r="BN284" s="49" t="s">
        <v>95</v>
      </c>
      <c r="BO284" s="49" t="s">
        <v>128</v>
      </c>
      <c r="BP284" s="49" t="s">
        <v>128</v>
      </c>
      <c r="BQ284" s="49" t="s">
        <v>154</v>
      </c>
      <c r="BR284" s="218">
        <v>34224854</v>
      </c>
      <c r="BS284" s="213">
        <v>34224854</v>
      </c>
      <c r="BV284" s="21" t="e">
        <f t="shared" si="29"/>
        <v>#N/A</v>
      </c>
      <c r="BW284" s="21" t="str">
        <f>+VLOOKUP(C284,Listas_desplega!$AI$21:$AJ$46,2,0)</f>
        <v>DF_GT</v>
      </c>
      <c r="BX284" s="47" t="str">
        <f>+VLOOKUP(E284,Listas_desplega!$J$2:$K$11,2,FALSE)</f>
        <v>Eje_E_5</v>
      </c>
      <c r="BY284" s="21" t="str">
        <f>+VLOOKUP(J284,desplegables!$AK$21:$AL$33,2,FALSE)</f>
        <v>C_2201_0700_24</v>
      </c>
      <c r="BZ284" s="21" t="str">
        <f>+VLOOKUP(D284,Listas_desplega!$AS$18:$AU$60,2,0)</f>
        <v xml:space="preserve">VEPBM-DIR FORTALECIM - </v>
      </c>
      <c r="CA284" s="21" t="str">
        <f>+VLOOKUP(W284,Listas_desplega!$AT$18:$AV$60,3,0)</f>
        <v>2200</v>
      </c>
      <c r="CB284" s="21" t="str">
        <f>+VLOOKUP(F284,Listas_desplega!$J$15:$L$60,2,0)</f>
        <v>ATENCION DIFERENCIAL A 37 ETC PRIORIZADAS</v>
      </c>
      <c r="CC284" s="21" t="str">
        <f>+VLOOKUP(F284,Listas_desplega!$J$15:$L$60,2,0)&amp;V284</f>
        <v>ATENCION DIFERENCIAL A 37 ETC PRIORIZADAS</v>
      </c>
      <c r="CD284" s="21" t="str">
        <f>+VLOOKUP(CC284,Listas_desplega!$K$15:$L$60,2,0)</f>
        <v>16</v>
      </c>
      <c r="CE284" s="65" t="str">
        <f>+VLOOKUP(D284,Listas_desplega!$AS$18:$AU$60,2,0)&amp;V284</f>
        <v xml:space="preserve">VEPBM-DIR FORTALECIM - </v>
      </c>
      <c r="CF284" s="21">
        <f>+VLOOKUP(D284,Listas_desplega!$AS$18:$AU$60,3,0)</f>
        <v>22</v>
      </c>
    </row>
    <row r="285" spans="2:84" ht="18.75" customHeight="1" x14ac:dyDescent="0.25">
      <c r="B285" s="49" t="s">
        <v>81</v>
      </c>
      <c r="C285" s="49" t="s">
        <v>427</v>
      </c>
      <c r="D285" s="49" t="s">
        <v>427</v>
      </c>
      <c r="E285" s="49" t="s">
        <v>185</v>
      </c>
      <c r="F285" s="82" t="s">
        <v>186</v>
      </c>
      <c r="G285" s="21" t="s">
        <v>232</v>
      </c>
      <c r="H285" s="78" t="str">
        <f>+VLOOKUP(G285,desplegables!$AH$21:$AK$33,2,0)</f>
        <v>FORTALECIMIENTO DE LAS CAPACIDADES TERRITORIALES PARA LA GESTIÓN EDUCATIVA CON ÉNFASIS EN ZONAS RURALES NACIONAL</v>
      </c>
      <c r="I285" s="79">
        <f>+VLOOKUP(G285,desplegables!$AH$21:$AK$33,3,0)</f>
        <v>202300000000418</v>
      </c>
      <c r="J285" s="51" t="str">
        <f>+VLOOKUP(G285,desplegables!$AH$21:$AK$33,4,0)</f>
        <v>C-2201-0700-24</v>
      </c>
      <c r="K285" s="109" t="s">
        <v>188</v>
      </c>
      <c r="L285" s="110" t="str">
        <f>+VLOOKUP(K285,desplegables!$BO$81:$BP$110,2,FALSE)</f>
        <v>20203F</v>
      </c>
      <c r="M285" s="49" t="s">
        <v>462</v>
      </c>
      <c r="N285" s="51">
        <f>VLOOKUP(M285,desplegables!$BO$20:$BP$51,2,0)</f>
        <v>2201048</v>
      </c>
      <c r="O285" s="49" t="s">
        <v>463</v>
      </c>
      <c r="P285" s="21" t="s">
        <v>90</v>
      </c>
      <c r="Q285" s="51" t="str">
        <f>+VLOOKUP(P285,desplegables!$B$3:$C$5,2,0)</f>
        <v>02</v>
      </c>
      <c r="R285" s="169" t="str">
        <f t="shared" si="28"/>
        <v>C-2201-0700-24-20203F-2201048-02</v>
      </c>
      <c r="S285" s="126" t="str">
        <f t="shared" si="23"/>
        <v>ADQUIS. DE BYS-SERVICIOS DE INFORMACIÓN EN MATERIA EDUCATIVA -FORTALECIMIENTO DE LAS CAPACIDADES TERRITORIALES PARA LA GESTIÓN EDUCATIVA CON ÉNFASIS EN ZONAS RURALES NACIONAL</v>
      </c>
      <c r="T285" s="244" t="str">
        <f t="shared" si="30"/>
        <v>ADQUIS. DE BYS - SERVICIOS DE INFORMACIÓN EN MATERIA EDUCATIVA  - 2. SEGURIDAD HUMANA Y JUSTICIA SOCIAL / F. GESTIÓN TERRITORIAL EDUCATIVA Y COMUNITARIA</v>
      </c>
      <c r="U285" s="69" t="s">
        <v>279</v>
      </c>
      <c r="V285" s="21"/>
      <c r="W285" s="21" t="str">
        <f t="shared" si="31"/>
        <v xml:space="preserve">VEPBM-DIR FORTALECIM - </v>
      </c>
      <c r="X285" s="51" t="str">
        <f t="shared" si="32"/>
        <v>2200</v>
      </c>
      <c r="Y285" s="68"/>
      <c r="Z285" s="68"/>
      <c r="AA285" s="138"/>
      <c r="AB285" s="139"/>
      <c r="AC285" s="139"/>
      <c r="AD285" s="139"/>
      <c r="AE285" s="139"/>
      <c r="AF285" s="139"/>
      <c r="AG285" s="139"/>
      <c r="AH285" s="139"/>
      <c r="AI285" s="140">
        <v>219926584.68000001</v>
      </c>
      <c r="AJ285" s="140">
        <v>219926584.68000001</v>
      </c>
      <c r="AK285" s="139"/>
      <c r="AL285" s="139"/>
      <c r="AM285" s="139"/>
      <c r="AN285" s="139"/>
      <c r="AO285" s="139"/>
      <c r="AP285" s="139"/>
      <c r="AQ285" s="139"/>
      <c r="AR285" s="139"/>
      <c r="AS285" s="140"/>
      <c r="AT285" s="68"/>
      <c r="AU285" s="68"/>
      <c r="AV285" s="68"/>
      <c r="AW285" s="68"/>
      <c r="AX285" s="68"/>
      <c r="AY285" s="68"/>
      <c r="AZ285" s="68"/>
      <c r="BA285" s="68"/>
      <c r="BB285" s="68"/>
      <c r="BC285" s="68"/>
      <c r="BD285" s="68"/>
      <c r="BE285" s="68"/>
      <c r="BF285" s="70"/>
      <c r="BG285" s="68"/>
      <c r="BH285" s="52" t="s">
        <v>92</v>
      </c>
      <c r="BI285" s="90" t="s">
        <v>464</v>
      </c>
      <c r="BJ285" s="69" t="s">
        <v>465</v>
      </c>
      <c r="BK285" s="49" t="s">
        <v>455</v>
      </c>
      <c r="BL285" s="124">
        <v>45296</v>
      </c>
      <c r="BM285" s="66">
        <v>12</v>
      </c>
      <c r="BN285" s="49" t="s">
        <v>95</v>
      </c>
      <c r="BO285" s="49" t="s">
        <v>466</v>
      </c>
      <c r="BP285" s="49" t="s">
        <v>159</v>
      </c>
      <c r="BQ285" s="49" t="s">
        <v>154</v>
      </c>
      <c r="BR285" s="212">
        <v>219926584.68000001</v>
      </c>
      <c r="BS285" s="213">
        <v>219926585</v>
      </c>
      <c r="BV285" s="21" t="str">
        <f t="shared" si="29"/>
        <v>Capacidades_Territoriales_2201048</v>
      </c>
      <c r="BW285" s="21" t="str">
        <f>+VLOOKUP(C285,Listas_desplega!$AI$21:$AJ$46,2,0)</f>
        <v>DF_GT</v>
      </c>
      <c r="BX285" s="47" t="str">
        <f>+VLOOKUP(E285,Listas_desplega!$J$2:$K$11,2,FALSE)</f>
        <v>Eje_E_5</v>
      </c>
      <c r="BY285" s="21" t="str">
        <f>+VLOOKUP(J285,desplegables!$AK$21:$AL$33,2,FALSE)</f>
        <v>C_2201_0700_24</v>
      </c>
      <c r="BZ285" s="21" t="str">
        <f>+VLOOKUP(D285,Listas_desplega!$AS$18:$AU$60,2,0)</f>
        <v xml:space="preserve">VEPBM-DIR FORTALECIM - </v>
      </c>
      <c r="CA285" s="21" t="str">
        <f>+VLOOKUP(W285,Listas_desplega!$AT$18:$AV$60,3,0)</f>
        <v>2200</v>
      </c>
      <c r="CB285" s="21" t="str">
        <f>+VLOOKUP(F285,Listas_desplega!$J$15:$L$60,2,0)</f>
        <v>FORTALECIMIENTO CAPACIDADES DE GESTION DE ETC</v>
      </c>
      <c r="CC285" s="21" t="str">
        <f>+VLOOKUP(F285,Listas_desplega!$J$15:$L$60,2,0)&amp;V285</f>
        <v>FORTALECIMIENTO CAPACIDADES DE GESTION DE ETC</v>
      </c>
      <c r="CD285" s="21" t="str">
        <f>+VLOOKUP(CC285,Listas_desplega!$K$15:$L$60,2,0)</f>
        <v>18</v>
      </c>
      <c r="CE285" s="65" t="str">
        <f>+VLOOKUP(D285,Listas_desplega!$AS$18:$AU$60,2,0)&amp;V285</f>
        <v xml:space="preserve">VEPBM-DIR FORTALECIM - </v>
      </c>
      <c r="CF285" s="21">
        <f>+VLOOKUP(D285,Listas_desplega!$AS$18:$AU$60,3,0)</f>
        <v>22</v>
      </c>
    </row>
    <row r="286" spans="2:84" ht="18.75" customHeight="1" x14ac:dyDescent="0.25">
      <c r="B286" s="49" t="s">
        <v>81</v>
      </c>
      <c r="C286" s="49" t="s">
        <v>427</v>
      </c>
      <c r="D286" s="49" t="s">
        <v>427</v>
      </c>
      <c r="E286" s="49" t="s">
        <v>185</v>
      </c>
      <c r="F286" s="82" t="s">
        <v>186</v>
      </c>
      <c r="G286" s="21" t="s">
        <v>232</v>
      </c>
      <c r="H286" s="78" t="str">
        <f>+VLOOKUP(G286,desplegables!$AH$21:$AK$33,2,0)</f>
        <v>FORTALECIMIENTO DE LAS CAPACIDADES TERRITORIALES PARA LA GESTIÓN EDUCATIVA CON ÉNFASIS EN ZONAS RURALES NACIONAL</v>
      </c>
      <c r="I286" s="79">
        <f>+VLOOKUP(G286,desplegables!$AH$21:$AK$33,3,0)</f>
        <v>202300000000418</v>
      </c>
      <c r="J286" s="51" t="str">
        <f>+VLOOKUP(G286,desplegables!$AH$21:$AK$33,4,0)</f>
        <v>C-2201-0700-24</v>
      </c>
      <c r="K286" s="109" t="s">
        <v>188</v>
      </c>
      <c r="L286" s="110" t="str">
        <f>+VLOOKUP(K286,desplegables!$BO$81:$BP$110,2,FALSE)</f>
        <v>20203F</v>
      </c>
      <c r="M286" s="49" t="s">
        <v>462</v>
      </c>
      <c r="N286" s="51">
        <f>VLOOKUP(M286,desplegables!$BO$20:$BP$51,2,0)</f>
        <v>2201048</v>
      </c>
      <c r="O286" s="49" t="s">
        <v>463</v>
      </c>
      <c r="P286" s="21" t="s">
        <v>90</v>
      </c>
      <c r="Q286" s="51" t="str">
        <f>+VLOOKUP(P286,desplegables!$B$3:$C$5,2,0)</f>
        <v>02</v>
      </c>
      <c r="R286" s="169" t="str">
        <f t="shared" si="28"/>
        <v>C-2201-0700-24-20203F-2201048-02</v>
      </c>
      <c r="S286" s="126" t="str">
        <f t="shared" si="23"/>
        <v>ADQUIS. DE BYS-SERVICIOS DE INFORMACIÓN EN MATERIA EDUCATIVA -FORTALECIMIENTO DE LAS CAPACIDADES TERRITORIALES PARA LA GESTIÓN EDUCATIVA CON ÉNFASIS EN ZONAS RURALES NACIONAL</v>
      </c>
      <c r="T286" s="244" t="str">
        <f t="shared" si="30"/>
        <v>ADQUIS. DE BYS - SERVICIOS DE INFORMACIÓN EN MATERIA EDUCATIVA  - 2. SEGURIDAD HUMANA Y JUSTICIA SOCIAL / F. GESTIÓN TERRITORIAL EDUCATIVA Y COMUNITARIA</v>
      </c>
      <c r="U286" s="69" t="s">
        <v>279</v>
      </c>
      <c r="V286" s="21"/>
      <c r="W286" s="21" t="str">
        <f t="shared" si="31"/>
        <v xml:space="preserve">VEPBM-DIR FORTALECIM - </v>
      </c>
      <c r="X286" s="51" t="str">
        <f t="shared" si="32"/>
        <v>2200</v>
      </c>
      <c r="Y286" s="68"/>
      <c r="Z286" s="68"/>
      <c r="AA286" s="138"/>
      <c r="AB286" s="139"/>
      <c r="AC286" s="139"/>
      <c r="AD286" s="139"/>
      <c r="AE286" s="139"/>
      <c r="AF286" s="139"/>
      <c r="AG286" s="139"/>
      <c r="AH286" s="139"/>
      <c r="AI286" s="140">
        <v>180653976.47999999</v>
      </c>
      <c r="AJ286" s="140">
        <v>180653976.47999999</v>
      </c>
      <c r="AK286" s="139"/>
      <c r="AL286" s="139"/>
      <c r="AM286" s="139"/>
      <c r="AN286" s="139"/>
      <c r="AO286" s="139"/>
      <c r="AP286" s="139"/>
      <c r="AQ286" s="139"/>
      <c r="AR286" s="139"/>
      <c r="AS286" s="140"/>
      <c r="AT286" s="68"/>
      <c r="AU286" s="68"/>
      <c r="AV286" s="68"/>
      <c r="AW286" s="68"/>
      <c r="AX286" s="68"/>
      <c r="AY286" s="68"/>
      <c r="AZ286" s="68"/>
      <c r="BA286" s="68"/>
      <c r="BB286" s="68"/>
      <c r="BC286" s="68"/>
      <c r="BD286" s="68"/>
      <c r="BE286" s="68"/>
      <c r="BF286" s="70"/>
      <c r="BG286" s="68"/>
      <c r="BH286" s="52" t="s">
        <v>92</v>
      </c>
      <c r="BI286" s="90" t="s">
        <v>464</v>
      </c>
      <c r="BJ286" s="69" t="s">
        <v>465</v>
      </c>
      <c r="BK286" s="49" t="s">
        <v>455</v>
      </c>
      <c r="BL286" s="124">
        <v>45296</v>
      </c>
      <c r="BM286" s="66">
        <v>12</v>
      </c>
      <c r="BN286" s="49" t="s">
        <v>95</v>
      </c>
      <c r="BO286" s="49" t="s">
        <v>466</v>
      </c>
      <c r="BP286" s="49" t="s">
        <v>159</v>
      </c>
      <c r="BQ286" s="49" t="s">
        <v>154</v>
      </c>
      <c r="BR286" s="212">
        <v>180653976.47999999</v>
      </c>
      <c r="BS286" s="213">
        <v>180653976</v>
      </c>
      <c r="BV286" s="21" t="str">
        <f t="shared" si="29"/>
        <v>Capacidades_Territoriales_2201048</v>
      </c>
      <c r="BW286" s="21" t="str">
        <f>+VLOOKUP(C286,Listas_desplega!$AI$21:$AJ$46,2,0)</f>
        <v>DF_GT</v>
      </c>
      <c r="BX286" s="47" t="str">
        <f>+VLOOKUP(E286,Listas_desplega!$J$2:$K$11,2,FALSE)</f>
        <v>Eje_E_5</v>
      </c>
      <c r="BY286" s="21" t="str">
        <f>+VLOOKUP(J286,desplegables!$AK$21:$AL$33,2,FALSE)</f>
        <v>C_2201_0700_24</v>
      </c>
      <c r="BZ286" s="21" t="str">
        <f>+VLOOKUP(D286,Listas_desplega!$AS$18:$AU$60,2,0)</f>
        <v xml:space="preserve">VEPBM-DIR FORTALECIM - </v>
      </c>
      <c r="CA286" s="21" t="str">
        <f>+VLOOKUP(W286,Listas_desplega!$AT$18:$AV$60,3,0)</f>
        <v>2200</v>
      </c>
      <c r="CB286" s="21" t="str">
        <f>+VLOOKUP(F286,Listas_desplega!$J$15:$L$60,2,0)</f>
        <v>FORTALECIMIENTO CAPACIDADES DE GESTION DE ETC</v>
      </c>
      <c r="CC286" s="21" t="str">
        <f>+VLOOKUP(F286,Listas_desplega!$J$15:$L$60,2,0)&amp;V286</f>
        <v>FORTALECIMIENTO CAPACIDADES DE GESTION DE ETC</v>
      </c>
      <c r="CD286" s="21" t="str">
        <f>+VLOOKUP(CC286,Listas_desplega!$K$15:$L$60,2,0)</f>
        <v>18</v>
      </c>
      <c r="CE286" s="65" t="str">
        <f>+VLOOKUP(D286,Listas_desplega!$AS$18:$AU$60,2,0)&amp;V286</f>
        <v xml:space="preserve">VEPBM-DIR FORTALECIM - </v>
      </c>
      <c r="CF286" s="21">
        <f>+VLOOKUP(D286,Listas_desplega!$AS$18:$AU$60,3,0)</f>
        <v>22</v>
      </c>
    </row>
    <row r="287" spans="2:84" ht="18.75" customHeight="1" x14ac:dyDescent="0.25">
      <c r="B287" s="49" t="s">
        <v>81</v>
      </c>
      <c r="C287" s="49" t="s">
        <v>427</v>
      </c>
      <c r="D287" s="49" t="s">
        <v>427</v>
      </c>
      <c r="E287" s="49" t="s">
        <v>185</v>
      </c>
      <c r="F287" s="82" t="s">
        <v>186</v>
      </c>
      <c r="G287" s="21" t="s">
        <v>232</v>
      </c>
      <c r="H287" s="78" t="str">
        <f>+VLOOKUP(G287,desplegables!$AH$21:$AK$33,2,0)</f>
        <v>FORTALECIMIENTO DE LAS CAPACIDADES TERRITORIALES PARA LA GESTIÓN EDUCATIVA CON ÉNFASIS EN ZONAS RURALES NACIONAL</v>
      </c>
      <c r="I287" s="79">
        <f>+VLOOKUP(G287,desplegables!$AH$21:$AK$33,3,0)</f>
        <v>202300000000418</v>
      </c>
      <c r="J287" s="51" t="str">
        <f>+VLOOKUP(G287,desplegables!$AH$21:$AK$33,4,0)</f>
        <v>C-2201-0700-24</v>
      </c>
      <c r="K287" s="109" t="s">
        <v>188</v>
      </c>
      <c r="L287" s="110" t="str">
        <f>+VLOOKUP(K287,desplegables!$BO$81:$BP$110,2,FALSE)</f>
        <v>20203F</v>
      </c>
      <c r="M287" s="49" t="s">
        <v>462</v>
      </c>
      <c r="N287" s="51">
        <f>VLOOKUP(M287,desplegables!$BO$20:$BP$51,2,0)</f>
        <v>2201048</v>
      </c>
      <c r="O287" s="49" t="s">
        <v>463</v>
      </c>
      <c r="P287" s="21" t="s">
        <v>90</v>
      </c>
      <c r="Q287" s="51" t="str">
        <f>+VLOOKUP(P287,desplegables!$B$3:$C$5,2,0)</f>
        <v>02</v>
      </c>
      <c r="R287" s="169" t="str">
        <f t="shared" si="28"/>
        <v>C-2201-0700-24-20203F-2201048-02</v>
      </c>
      <c r="S287" s="126" t="str">
        <f t="shared" si="23"/>
        <v>ADQUIS. DE BYS-SERVICIOS DE INFORMACIÓN EN MATERIA EDUCATIVA -FORTALECIMIENTO DE LAS CAPACIDADES TERRITORIALES PARA LA GESTIÓN EDUCATIVA CON ÉNFASIS EN ZONAS RURALES NACIONAL</v>
      </c>
      <c r="T287" s="244" t="str">
        <f t="shared" si="30"/>
        <v>ADQUIS. DE BYS - SERVICIOS DE INFORMACIÓN EN MATERIA EDUCATIVA  - 2. SEGURIDAD HUMANA Y JUSTICIA SOCIAL / F. GESTIÓN TERRITORIAL EDUCATIVA Y COMUNITARIA</v>
      </c>
      <c r="U287" s="69" t="s">
        <v>279</v>
      </c>
      <c r="V287" s="21"/>
      <c r="W287" s="21" t="str">
        <f t="shared" si="31"/>
        <v xml:space="preserve">VEPBM-DIR FORTALECIM - </v>
      </c>
      <c r="X287" s="51" t="str">
        <f t="shared" si="32"/>
        <v>2200</v>
      </c>
      <c r="Y287" s="68"/>
      <c r="Z287" s="68"/>
      <c r="AA287" s="138"/>
      <c r="AB287" s="139"/>
      <c r="AC287" s="139"/>
      <c r="AD287" s="139"/>
      <c r="AE287" s="139"/>
      <c r="AF287" s="139"/>
      <c r="AG287" s="139"/>
      <c r="AH287" s="139"/>
      <c r="AI287" s="140">
        <v>64457400</v>
      </c>
      <c r="AJ287" s="140">
        <v>64457400</v>
      </c>
      <c r="AK287" s="139"/>
      <c r="AL287" s="139"/>
      <c r="AM287" s="139"/>
      <c r="AN287" s="139"/>
      <c r="AO287" s="139"/>
      <c r="AP287" s="139"/>
      <c r="AQ287" s="139"/>
      <c r="AR287" s="139"/>
      <c r="AS287" s="140"/>
      <c r="AT287" s="68"/>
      <c r="AU287" s="68"/>
      <c r="AV287" s="68"/>
      <c r="AW287" s="68"/>
      <c r="AX287" s="68"/>
      <c r="AY287" s="68"/>
      <c r="AZ287" s="68"/>
      <c r="BA287" s="68"/>
      <c r="BB287" s="68"/>
      <c r="BC287" s="68"/>
      <c r="BD287" s="68"/>
      <c r="BE287" s="68"/>
      <c r="BF287" s="70"/>
      <c r="BG287" s="68"/>
      <c r="BH287" s="52" t="s">
        <v>92</v>
      </c>
      <c r="BI287" s="90" t="s">
        <v>467</v>
      </c>
      <c r="BJ287" s="69" t="s">
        <v>465</v>
      </c>
      <c r="BK287" s="49" t="s">
        <v>455</v>
      </c>
      <c r="BL287" s="124">
        <v>45296</v>
      </c>
      <c r="BM287" s="66">
        <v>12</v>
      </c>
      <c r="BN287" s="49" t="s">
        <v>95</v>
      </c>
      <c r="BO287" s="49" t="s">
        <v>466</v>
      </c>
      <c r="BP287" s="49" t="s">
        <v>159</v>
      </c>
      <c r="BQ287" s="49" t="s">
        <v>154</v>
      </c>
      <c r="BR287" s="212">
        <v>64457400</v>
      </c>
      <c r="BS287" s="213">
        <v>64457400</v>
      </c>
      <c r="BV287" s="21" t="str">
        <f t="shared" si="29"/>
        <v>Capacidades_Territoriales_2201048</v>
      </c>
      <c r="BW287" s="21" t="str">
        <f>+VLOOKUP(C287,Listas_desplega!$AI$21:$AJ$46,2,0)</f>
        <v>DF_GT</v>
      </c>
      <c r="BX287" s="47" t="str">
        <f>+VLOOKUP(E287,Listas_desplega!$J$2:$K$11,2,FALSE)</f>
        <v>Eje_E_5</v>
      </c>
      <c r="BY287" s="21" t="str">
        <f>+VLOOKUP(J287,desplegables!$AK$21:$AL$33,2,FALSE)</f>
        <v>C_2201_0700_24</v>
      </c>
      <c r="BZ287" s="21" t="str">
        <f>+VLOOKUP(D287,Listas_desplega!$AS$18:$AU$60,2,0)</f>
        <v xml:space="preserve">VEPBM-DIR FORTALECIM - </v>
      </c>
      <c r="CA287" s="21" t="str">
        <f>+VLOOKUP(W287,Listas_desplega!$AT$18:$AV$60,3,0)</f>
        <v>2200</v>
      </c>
      <c r="CB287" s="21" t="str">
        <f>+VLOOKUP(F287,Listas_desplega!$J$15:$L$60,2,0)</f>
        <v>FORTALECIMIENTO CAPACIDADES DE GESTION DE ETC</v>
      </c>
      <c r="CC287" s="21" t="str">
        <f>+VLOOKUP(F287,Listas_desplega!$J$15:$L$60,2,0)&amp;V287</f>
        <v>FORTALECIMIENTO CAPACIDADES DE GESTION DE ETC</v>
      </c>
      <c r="CD287" s="21" t="str">
        <f>+VLOOKUP(CC287,Listas_desplega!$K$15:$L$60,2,0)</f>
        <v>18</v>
      </c>
      <c r="CE287" s="65" t="str">
        <f>+VLOOKUP(D287,Listas_desplega!$AS$18:$AU$60,2,0)&amp;V287</f>
        <v xml:space="preserve">VEPBM-DIR FORTALECIM - </v>
      </c>
      <c r="CF287" s="21">
        <f>+VLOOKUP(D287,Listas_desplega!$AS$18:$AU$60,3,0)</f>
        <v>22</v>
      </c>
    </row>
    <row r="288" spans="2:84" ht="18.75" customHeight="1" x14ac:dyDescent="0.25">
      <c r="B288" s="49" t="s">
        <v>81</v>
      </c>
      <c r="C288" s="49" t="s">
        <v>427</v>
      </c>
      <c r="D288" s="49" t="s">
        <v>427</v>
      </c>
      <c r="E288" s="49" t="s">
        <v>185</v>
      </c>
      <c r="F288" s="82" t="s">
        <v>186</v>
      </c>
      <c r="G288" s="21" t="s">
        <v>232</v>
      </c>
      <c r="H288" s="78" t="str">
        <f>+VLOOKUP(G288,desplegables!$AH$21:$AK$33,2,0)</f>
        <v>FORTALECIMIENTO DE LAS CAPACIDADES TERRITORIALES PARA LA GESTIÓN EDUCATIVA CON ÉNFASIS EN ZONAS RURALES NACIONAL</v>
      </c>
      <c r="I288" s="79">
        <f>+VLOOKUP(G288,desplegables!$AH$21:$AK$33,3,0)</f>
        <v>202300000000418</v>
      </c>
      <c r="J288" s="51" t="str">
        <f>+VLOOKUP(G288,desplegables!$AH$21:$AK$33,4,0)</f>
        <v>C-2201-0700-24</v>
      </c>
      <c r="K288" s="109" t="s">
        <v>188</v>
      </c>
      <c r="L288" s="110" t="str">
        <f>+VLOOKUP(K288,desplegables!$BO$81:$BP$110,2,FALSE)</f>
        <v>20203F</v>
      </c>
      <c r="M288" s="49" t="s">
        <v>462</v>
      </c>
      <c r="N288" s="51">
        <f>VLOOKUP(M288,desplegables!$BO$20:$BP$51,2,0)</f>
        <v>2201048</v>
      </c>
      <c r="O288" s="49" t="s">
        <v>463</v>
      </c>
      <c r="P288" s="21" t="s">
        <v>90</v>
      </c>
      <c r="Q288" s="51" t="str">
        <f>+VLOOKUP(P288,desplegables!$B$3:$C$5,2,0)</f>
        <v>02</v>
      </c>
      <c r="R288" s="169" t="str">
        <f t="shared" si="28"/>
        <v>C-2201-0700-24-20203F-2201048-02</v>
      </c>
      <c r="S288" s="126" t="str">
        <f t="shared" si="23"/>
        <v>ADQUIS. DE BYS-SERVICIOS DE INFORMACIÓN EN MATERIA EDUCATIVA -FORTALECIMIENTO DE LAS CAPACIDADES TERRITORIALES PARA LA GESTIÓN EDUCATIVA CON ÉNFASIS EN ZONAS RURALES NACIONAL</v>
      </c>
      <c r="T288" s="244" t="str">
        <f t="shared" si="30"/>
        <v>ADQUIS. DE BYS - SERVICIOS DE INFORMACIÓN EN MATERIA EDUCATIVA  - 2. SEGURIDAD HUMANA Y JUSTICIA SOCIAL / F. GESTIÓN TERRITORIAL EDUCATIVA Y COMUNITARIA</v>
      </c>
      <c r="U288" s="69" t="s">
        <v>279</v>
      </c>
      <c r="V288" s="21"/>
      <c r="W288" s="21" t="str">
        <f t="shared" si="31"/>
        <v xml:space="preserve">VEPBM-DIR FORTALECIM - </v>
      </c>
      <c r="X288" s="51" t="str">
        <f t="shared" si="32"/>
        <v>2200</v>
      </c>
      <c r="Y288" s="68"/>
      <c r="Z288" s="68"/>
      <c r="AA288" s="138"/>
      <c r="AB288" s="139"/>
      <c r="AC288" s="139"/>
      <c r="AD288" s="139"/>
      <c r="AE288" s="139"/>
      <c r="AF288" s="139"/>
      <c r="AG288" s="139"/>
      <c r="AH288" s="139"/>
      <c r="AI288" s="140">
        <v>116023320</v>
      </c>
      <c r="AJ288" s="140">
        <v>116023320</v>
      </c>
      <c r="AK288" s="139"/>
      <c r="AL288" s="139"/>
      <c r="AM288" s="139"/>
      <c r="AN288" s="139"/>
      <c r="AO288" s="139"/>
      <c r="AP288" s="139"/>
      <c r="AQ288" s="139"/>
      <c r="AR288" s="139"/>
      <c r="AS288" s="140"/>
      <c r="AT288" s="68"/>
      <c r="AU288" s="68"/>
      <c r="AV288" s="68"/>
      <c r="AW288" s="68"/>
      <c r="AX288" s="68"/>
      <c r="AY288" s="68"/>
      <c r="AZ288" s="68"/>
      <c r="BA288" s="68"/>
      <c r="BB288" s="68"/>
      <c r="BC288" s="68"/>
      <c r="BD288" s="68"/>
      <c r="BE288" s="68"/>
      <c r="BF288" s="70"/>
      <c r="BG288" s="68"/>
      <c r="BH288" s="52" t="s">
        <v>92</v>
      </c>
      <c r="BI288" s="90" t="s">
        <v>468</v>
      </c>
      <c r="BJ288" s="69" t="s">
        <v>465</v>
      </c>
      <c r="BK288" s="49" t="s">
        <v>455</v>
      </c>
      <c r="BL288" s="124">
        <v>45296</v>
      </c>
      <c r="BM288" s="66">
        <v>12</v>
      </c>
      <c r="BN288" s="49" t="s">
        <v>95</v>
      </c>
      <c r="BO288" s="49" t="s">
        <v>466</v>
      </c>
      <c r="BP288" s="49" t="s">
        <v>159</v>
      </c>
      <c r="BQ288" s="49" t="s">
        <v>154</v>
      </c>
      <c r="BR288" s="212">
        <v>116023320</v>
      </c>
      <c r="BS288" s="213">
        <v>116023320</v>
      </c>
      <c r="BV288" s="21" t="str">
        <f t="shared" si="29"/>
        <v>Capacidades_Territoriales_2201048</v>
      </c>
      <c r="BW288" s="21" t="str">
        <f>+VLOOKUP(C288,Listas_desplega!$AI$21:$AJ$46,2,0)</f>
        <v>DF_GT</v>
      </c>
      <c r="BX288" s="47" t="str">
        <f>+VLOOKUP(E288,Listas_desplega!$J$2:$K$11,2,FALSE)</f>
        <v>Eje_E_5</v>
      </c>
      <c r="BY288" s="21" t="str">
        <f>+VLOOKUP(J288,desplegables!$AK$21:$AL$33,2,FALSE)</f>
        <v>C_2201_0700_24</v>
      </c>
      <c r="BZ288" s="21" t="str">
        <f>+VLOOKUP(D288,Listas_desplega!$AS$18:$AU$60,2,0)</f>
        <v xml:space="preserve">VEPBM-DIR FORTALECIM - </v>
      </c>
      <c r="CA288" s="21" t="str">
        <f>+VLOOKUP(W288,Listas_desplega!$AT$18:$AV$60,3,0)</f>
        <v>2200</v>
      </c>
      <c r="CB288" s="21" t="str">
        <f>+VLOOKUP(F288,Listas_desplega!$J$15:$L$60,2,0)</f>
        <v>FORTALECIMIENTO CAPACIDADES DE GESTION DE ETC</v>
      </c>
      <c r="CC288" s="21" t="str">
        <f>+VLOOKUP(F288,Listas_desplega!$J$15:$L$60,2,0)&amp;V288</f>
        <v>FORTALECIMIENTO CAPACIDADES DE GESTION DE ETC</v>
      </c>
      <c r="CD288" s="21" t="str">
        <f>+VLOOKUP(CC288,Listas_desplega!$K$15:$L$60,2,0)</f>
        <v>18</v>
      </c>
      <c r="CE288" s="65" t="str">
        <f>+VLOOKUP(D288,Listas_desplega!$AS$18:$AU$60,2,0)&amp;V288</f>
        <v xml:space="preserve">VEPBM-DIR FORTALECIM - </v>
      </c>
      <c r="CF288" s="21">
        <f>+VLOOKUP(D288,Listas_desplega!$AS$18:$AU$60,3,0)</f>
        <v>22</v>
      </c>
    </row>
    <row r="289" spans="2:84" ht="18.75" customHeight="1" x14ac:dyDescent="0.25">
      <c r="B289" s="49" t="s">
        <v>81</v>
      </c>
      <c r="C289" s="49" t="s">
        <v>427</v>
      </c>
      <c r="D289" s="49" t="s">
        <v>427</v>
      </c>
      <c r="E289" s="49" t="s">
        <v>185</v>
      </c>
      <c r="F289" s="82" t="s">
        <v>186</v>
      </c>
      <c r="G289" s="21" t="s">
        <v>232</v>
      </c>
      <c r="H289" s="78" t="str">
        <f>+VLOOKUP(G289,desplegables!$AH$21:$AK$33,2,0)</f>
        <v>FORTALECIMIENTO DE LAS CAPACIDADES TERRITORIALES PARA LA GESTIÓN EDUCATIVA CON ÉNFASIS EN ZONAS RURALES NACIONAL</v>
      </c>
      <c r="I289" s="79">
        <f>+VLOOKUP(G289,desplegables!$AH$21:$AK$33,3,0)</f>
        <v>202300000000418</v>
      </c>
      <c r="J289" s="51" t="str">
        <f>+VLOOKUP(G289,desplegables!$AH$21:$AK$33,4,0)</f>
        <v>C-2201-0700-24</v>
      </c>
      <c r="K289" s="109" t="s">
        <v>188</v>
      </c>
      <c r="L289" s="110" t="str">
        <f>+VLOOKUP(K289,desplegables!$BO$81:$BP$110,2,FALSE)</f>
        <v>20203F</v>
      </c>
      <c r="M289" s="49" t="s">
        <v>462</v>
      </c>
      <c r="N289" s="51">
        <f>VLOOKUP(M289,desplegables!$BO$20:$BP$51,2,0)</f>
        <v>2201048</v>
      </c>
      <c r="O289" s="49" t="s">
        <v>463</v>
      </c>
      <c r="P289" s="21" t="s">
        <v>90</v>
      </c>
      <c r="Q289" s="51" t="str">
        <f>+VLOOKUP(P289,desplegables!$B$3:$C$5,2,0)</f>
        <v>02</v>
      </c>
      <c r="R289" s="169" t="str">
        <f t="shared" si="28"/>
        <v>C-2201-0700-24-20203F-2201048-02</v>
      </c>
      <c r="S289" s="126" t="str">
        <f t="shared" si="23"/>
        <v>ADQUIS. DE BYS-SERVICIOS DE INFORMACIÓN EN MATERIA EDUCATIVA -FORTALECIMIENTO DE LAS CAPACIDADES TERRITORIALES PARA LA GESTIÓN EDUCATIVA CON ÉNFASIS EN ZONAS RURALES NACIONAL</v>
      </c>
      <c r="T289" s="244" t="str">
        <f t="shared" si="30"/>
        <v>ADQUIS. DE BYS - SERVICIOS DE INFORMACIÓN EN MATERIA EDUCATIVA  - 2. SEGURIDAD HUMANA Y JUSTICIA SOCIAL / F. GESTIÓN TERRITORIAL EDUCATIVA Y COMUNITARIA</v>
      </c>
      <c r="U289" s="69" t="s">
        <v>279</v>
      </c>
      <c r="V289" s="21"/>
      <c r="W289" s="21" t="str">
        <f t="shared" si="31"/>
        <v xml:space="preserve">VEPBM-DIR FORTALECIM - </v>
      </c>
      <c r="X289" s="51" t="str">
        <f t="shared" si="32"/>
        <v>2200</v>
      </c>
      <c r="Y289" s="68"/>
      <c r="Z289" s="68"/>
      <c r="AA289" s="138"/>
      <c r="AB289" s="139"/>
      <c r="AC289" s="139"/>
      <c r="AD289" s="139"/>
      <c r="AE289" s="139"/>
      <c r="AF289" s="139"/>
      <c r="AG289" s="139"/>
      <c r="AH289" s="139"/>
      <c r="AI289" s="140">
        <v>154697760</v>
      </c>
      <c r="AJ289" s="140">
        <v>154697760</v>
      </c>
      <c r="AK289" s="139"/>
      <c r="AL289" s="139"/>
      <c r="AM289" s="139"/>
      <c r="AN289" s="139"/>
      <c r="AO289" s="139"/>
      <c r="AP289" s="139"/>
      <c r="AQ289" s="139"/>
      <c r="AR289" s="139"/>
      <c r="AS289" s="140"/>
      <c r="AT289" s="68"/>
      <c r="AU289" s="68"/>
      <c r="AV289" s="68"/>
      <c r="AW289" s="68"/>
      <c r="AX289" s="68"/>
      <c r="AY289" s="68"/>
      <c r="AZ289" s="68"/>
      <c r="BA289" s="68"/>
      <c r="BB289" s="68"/>
      <c r="BC289" s="68"/>
      <c r="BD289" s="68"/>
      <c r="BE289" s="68"/>
      <c r="BF289" s="70"/>
      <c r="BG289" s="68"/>
      <c r="BH289" s="52" t="s">
        <v>92</v>
      </c>
      <c r="BI289" s="90" t="s">
        <v>469</v>
      </c>
      <c r="BJ289" s="69" t="s">
        <v>465</v>
      </c>
      <c r="BK289" s="49" t="s">
        <v>455</v>
      </c>
      <c r="BL289" s="124">
        <v>45306</v>
      </c>
      <c r="BM289" s="66" t="s">
        <v>470</v>
      </c>
      <c r="BN289" s="49" t="s">
        <v>95</v>
      </c>
      <c r="BO289" s="49" t="s">
        <v>466</v>
      </c>
      <c r="BP289" s="49" t="s">
        <v>159</v>
      </c>
      <c r="BQ289" s="49" t="s">
        <v>154</v>
      </c>
      <c r="BR289" s="212">
        <v>154697760</v>
      </c>
      <c r="BS289" s="213">
        <v>154697760</v>
      </c>
      <c r="BV289" s="21" t="str">
        <f t="shared" si="29"/>
        <v>Capacidades_Territoriales_2201048</v>
      </c>
      <c r="BW289" s="21" t="str">
        <f>+VLOOKUP(C289,Listas_desplega!$AI$21:$AJ$46,2,0)</f>
        <v>DF_GT</v>
      </c>
      <c r="BX289" s="47" t="str">
        <f>+VLOOKUP(E289,Listas_desplega!$J$2:$K$11,2,FALSE)</f>
        <v>Eje_E_5</v>
      </c>
      <c r="BY289" s="21" t="str">
        <f>+VLOOKUP(J289,desplegables!$AK$21:$AL$33,2,FALSE)</f>
        <v>C_2201_0700_24</v>
      </c>
      <c r="BZ289" s="21" t="str">
        <f>+VLOOKUP(D289,Listas_desplega!$AS$18:$AU$60,2,0)</f>
        <v xml:space="preserve">VEPBM-DIR FORTALECIM - </v>
      </c>
      <c r="CA289" s="21" t="str">
        <f>+VLOOKUP(W289,Listas_desplega!$AT$18:$AV$60,3,0)</f>
        <v>2200</v>
      </c>
      <c r="CB289" s="21" t="str">
        <f>+VLOOKUP(F289,Listas_desplega!$J$15:$L$60,2,0)</f>
        <v>FORTALECIMIENTO CAPACIDADES DE GESTION DE ETC</v>
      </c>
      <c r="CC289" s="21" t="str">
        <f>+VLOOKUP(F289,Listas_desplega!$J$15:$L$60,2,0)&amp;V289</f>
        <v>FORTALECIMIENTO CAPACIDADES DE GESTION DE ETC</v>
      </c>
      <c r="CD289" s="21" t="str">
        <f>+VLOOKUP(CC289,Listas_desplega!$K$15:$L$60,2,0)</f>
        <v>18</v>
      </c>
      <c r="CE289" s="65" t="str">
        <f>+VLOOKUP(D289,Listas_desplega!$AS$18:$AU$60,2,0)&amp;V289</f>
        <v xml:space="preserve">VEPBM-DIR FORTALECIM - </v>
      </c>
      <c r="CF289" s="21">
        <f>+VLOOKUP(D289,Listas_desplega!$AS$18:$AU$60,3,0)</f>
        <v>22</v>
      </c>
    </row>
    <row r="290" spans="2:84" ht="18.75" customHeight="1" x14ac:dyDescent="0.25">
      <c r="B290" s="49" t="s">
        <v>81</v>
      </c>
      <c r="C290" s="49" t="s">
        <v>427</v>
      </c>
      <c r="D290" s="49" t="s">
        <v>427</v>
      </c>
      <c r="E290" s="49" t="s">
        <v>185</v>
      </c>
      <c r="F290" s="82" t="s">
        <v>186</v>
      </c>
      <c r="G290" s="21" t="s">
        <v>232</v>
      </c>
      <c r="H290" s="78" t="str">
        <f>+VLOOKUP(G290,desplegables!$AH$21:$AK$33,2,0)</f>
        <v>FORTALECIMIENTO DE LAS CAPACIDADES TERRITORIALES PARA LA GESTIÓN EDUCATIVA CON ÉNFASIS EN ZONAS RURALES NACIONAL</v>
      </c>
      <c r="I290" s="79">
        <f>+VLOOKUP(G290,desplegables!$AH$21:$AK$33,3,0)</f>
        <v>202300000000418</v>
      </c>
      <c r="J290" s="51" t="str">
        <f>+VLOOKUP(G290,desplegables!$AH$21:$AK$33,4,0)</f>
        <v>C-2201-0700-24</v>
      </c>
      <c r="K290" s="109" t="s">
        <v>188</v>
      </c>
      <c r="L290" s="110" t="str">
        <f>+VLOOKUP(K290,desplegables!$BO$81:$BP$110,2,FALSE)</f>
        <v>20203F</v>
      </c>
      <c r="M290" s="49" t="s">
        <v>462</v>
      </c>
      <c r="N290" s="51">
        <f>VLOOKUP(M290,desplegables!$BO$20:$BP$51,2,0)</f>
        <v>2201048</v>
      </c>
      <c r="O290" s="49" t="s">
        <v>463</v>
      </c>
      <c r="P290" s="21" t="s">
        <v>90</v>
      </c>
      <c r="Q290" s="51" t="str">
        <f>+VLOOKUP(P290,desplegables!$B$3:$C$5,2,0)</f>
        <v>02</v>
      </c>
      <c r="R290" s="169" t="str">
        <f t="shared" si="28"/>
        <v>C-2201-0700-24-20203F-2201048-02</v>
      </c>
      <c r="S290" s="126" t="str">
        <f t="shared" si="23"/>
        <v>ADQUIS. DE BYS-SERVICIOS DE INFORMACIÓN EN MATERIA EDUCATIVA -FORTALECIMIENTO DE LAS CAPACIDADES TERRITORIALES PARA LA GESTIÓN EDUCATIVA CON ÉNFASIS EN ZONAS RURALES NACIONAL</v>
      </c>
      <c r="T290" s="244" t="str">
        <f t="shared" si="30"/>
        <v>ADQUIS. DE BYS - SERVICIOS DE INFORMACIÓN EN MATERIA EDUCATIVA  - 2. SEGURIDAD HUMANA Y JUSTICIA SOCIAL / F. GESTIÓN TERRITORIAL EDUCATIVA Y COMUNITARIA</v>
      </c>
      <c r="U290" s="69" t="s">
        <v>279</v>
      </c>
      <c r="V290" s="21"/>
      <c r="W290" s="21" t="str">
        <f t="shared" si="31"/>
        <v xml:space="preserve">VEPBM-DIR FORTALECIM - </v>
      </c>
      <c r="X290" s="51" t="str">
        <f t="shared" si="32"/>
        <v>2200</v>
      </c>
      <c r="Y290" s="68"/>
      <c r="Z290" s="68"/>
      <c r="AA290" s="138"/>
      <c r="AB290" s="139"/>
      <c r="AC290" s="139"/>
      <c r="AD290" s="139"/>
      <c r="AE290" s="139"/>
      <c r="AF290" s="139"/>
      <c r="AG290" s="139"/>
      <c r="AH290" s="139"/>
      <c r="AI290" s="140">
        <v>116023320</v>
      </c>
      <c r="AJ290" s="140">
        <v>116023320</v>
      </c>
      <c r="AK290" s="139"/>
      <c r="AL290" s="139"/>
      <c r="AM290" s="139"/>
      <c r="AN290" s="139"/>
      <c r="AO290" s="139"/>
      <c r="AP290" s="139"/>
      <c r="AQ290" s="139"/>
      <c r="AR290" s="139"/>
      <c r="AS290" s="140"/>
      <c r="AT290" s="68"/>
      <c r="AU290" s="68"/>
      <c r="AV290" s="68"/>
      <c r="AW290" s="68"/>
      <c r="AX290" s="68"/>
      <c r="AY290" s="68"/>
      <c r="AZ290" s="68"/>
      <c r="BA290" s="68"/>
      <c r="BB290" s="68"/>
      <c r="BC290" s="68"/>
      <c r="BD290" s="68"/>
      <c r="BE290" s="68"/>
      <c r="BF290" s="70"/>
      <c r="BG290" s="68"/>
      <c r="BH290" s="52" t="s">
        <v>92</v>
      </c>
      <c r="BI290" s="90" t="s">
        <v>471</v>
      </c>
      <c r="BJ290" s="69" t="s">
        <v>465</v>
      </c>
      <c r="BK290" s="49" t="s">
        <v>455</v>
      </c>
      <c r="BL290" s="124">
        <v>45306</v>
      </c>
      <c r="BM290" s="66" t="s">
        <v>470</v>
      </c>
      <c r="BN290" s="49" t="s">
        <v>95</v>
      </c>
      <c r="BO290" s="49" t="s">
        <v>466</v>
      </c>
      <c r="BP290" s="49" t="s">
        <v>159</v>
      </c>
      <c r="BQ290" s="49" t="s">
        <v>154</v>
      </c>
      <c r="BR290" s="212">
        <v>116023320</v>
      </c>
      <c r="BS290" s="213">
        <v>116023320</v>
      </c>
      <c r="BV290" s="21" t="str">
        <f t="shared" si="29"/>
        <v>Capacidades_Territoriales_2201048</v>
      </c>
      <c r="BW290" s="21" t="str">
        <f>+VLOOKUP(C290,Listas_desplega!$AI$21:$AJ$46,2,0)</f>
        <v>DF_GT</v>
      </c>
      <c r="BX290" s="47" t="str">
        <f>+VLOOKUP(E290,Listas_desplega!$J$2:$K$11,2,FALSE)</f>
        <v>Eje_E_5</v>
      </c>
      <c r="BY290" s="21" t="str">
        <f>+VLOOKUP(J290,desplegables!$AK$21:$AL$33,2,FALSE)</f>
        <v>C_2201_0700_24</v>
      </c>
      <c r="BZ290" s="21" t="str">
        <f>+VLOOKUP(D290,Listas_desplega!$AS$18:$AU$60,2,0)</f>
        <v xml:space="preserve">VEPBM-DIR FORTALECIM - </v>
      </c>
      <c r="CA290" s="21" t="str">
        <f>+VLOOKUP(W290,Listas_desplega!$AT$18:$AV$60,3,0)</f>
        <v>2200</v>
      </c>
      <c r="CB290" s="21" t="str">
        <f>+VLOOKUP(F290,Listas_desplega!$J$15:$L$60,2,0)</f>
        <v>FORTALECIMIENTO CAPACIDADES DE GESTION DE ETC</v>
      </c>
      <c r="CC290" s="21" t="str">
        <f>+VLOOKUP(F290,Listas_desplega!$J$15:$L$60,2,0)&amp;V290</f>
        <v>FORTALECIMIENTO CAPACIDADES DE GESTION DE ETC</v>
      </c>
      <c r="CD290" s="21" t="str">
        <f>+VLOOKUP(CC290,Listas_desplega!$K$15:$L$60,2,0)</f>
        <v>18</v>
      </c>
      <c r="CE290" s="65" t="str">
        <f>+VLOOKUP(D290,Listas_desplega!$AS$18:$AU$60,2,0)&amp;V290</f>
        <v xml:space="preserve">VEPBM-DIR FORTALECIM - </v>
      </c>
      <c r="CF290" s="21">
        <f>+VLOOKUP(D290,Listas_desplega!$AS$18:$AU$60,3,0)</f>
        <v>22</v>
      </c>
    </row>
    <row r="291" spans="2:84" ht="18.75" customHeight="1" x14ac:dyDescent="0.25">
      <c r="B291" s="49" t="s">
        <v>81</v>
      </c>
      <c r="C291" s="49" t="s">
        <v>427</v>
      </c>
      <c r="D291" s="49" t="s">
        <v>427</v>
      </c>
      <c r="E291" s="49" t="s">
        <v>185</v>
      </c>
      <c r="F291" s="82" t="s">
        <v>186</v>
      </c>
      <c r="G291" s="21" t="s">
        <v>232</v>
      </c>
      <c r="H291" s="78" t="str">
        <f>+VLOOKUP(G291,desplegables!$AH$21:$AK$33,2,0)</f>
        <v>FORTALECIMIENTO DE LAS CAPACIDADES TERRITORIALES PARA LA GESTIÓN EDUCATIVA CON ÉNFASIS EN ZONAS RURALES NACIONAL</v>
      </c>
      <c r="I291" s="79">
        <f>+VLOOKUP(G291,desplegables!$AH$21:$AK$33,3,0)</f>
        <v>202300000000418</v>
      </c>
      <c r="J291" s="51" t="str">
        <f>+VLOOKUP(G291,desplegables!$AH$21:$AK$33,4,0)</f>
        <v>C-2201-0700-24</v>
      </c>
      <c r="K291" s="109" t="s">
        <v>188</v>
      </c>
      <c r="L291" s="110" t="str">
        <f>+VLOOKUP(K291,desplegables!$BO$81:$BP$110,2,FALSE)</f>
        <v>20203F</v>
      </c>
      <c r="M291" s="49" t="s">
        <v>462</v>
      </c>
      <c r="N291" s="51">
        <f>VLOOKUP(M291,desplegables!$BO$20:$BP$51,2,0)</f>
        <v>2201048</v>
      </c>
      <c r="O291" s="49" t="s">
        <v>463</v>
      </c>
      <c r="P291" s="21" t="s">
        <v>90</v>
      </c>
      <c r="Q291" s="51" t="str">
        <f>+VLOOKUP(P291,desplegables!$B$3:$C$5,2,0)</f>
        <v>02</v>
      </c>
      <c r="R291" s="169" t="str">
        <f t="shared" si="28"/>
        <v>C-2201-0700-24-20203F-2201048-02</v>
      </c>
      <c r="S291" s="126" t="str">
        <f t="shared" si="23"/>
        <v>ADQUIS. DE BYS-SERVICIOS DE INFORMACIÓN EN MATERIA EDUCATIVA -FORTALECIMIENTO DE LAS CAPACIDADES TERRITORIALES PARA LA GESTIÓN EDUCATIVA CON ÉNFASIS EN ZONAS RURALES NACIONAL</v>
      </c>
      <c r="T291" s="244" t="str">
        <f t="shared" si="30"/>
        <v>ADQUIS. DE BYS - SERVICIOS DE INFORMACIÓN EN MATERIA EDUCATIVA  - 2. SEGURIDAD HUMANA Y JUSTICIA SOCIAL / F. GESTIÓN TERRITORIAL EDUCATIVA Y COMUNITARIA</v>
      </c>
      <c r="U291" s="69" t="s">
        <v>279</v>
      </c>
      <c r="V291" s="21"/>
      <c r="W291" s="21" t="str">
        <f t="shared" si="31"/>
        <v xml:space="preserve">VEPBM-DIR FORTALECIM - </v>
      </c>
      <c r="X291" s="51" t="str">
        <f t="shared" si="32"/>
        <v>2200</v>
      </c>
      <c r="Y291" s="68"/>
      <c r="Z291" s="68"/>
      <c r="AA291" s="138"/>
      <c r="AB291" s="139"/>
      <c r="AC291" s="139"/>
      <c r="AD291" s="139"/>
      <c r="AE291" s="139"/>
      <c r="AF291" s="139"/>
      <c r="AG291" s="139"/>
      <c r="AH291" s="139"/>
      <c r="AI291" s="140">
        <v>219926584.68000001</v>
      </c>
      <c r="AJ291" s="140">
        <v>219926584.68000001</v>
      </c>
      <c r="AK291" s="139"/>
      <c r="AL291" s="139"/>
      <c r="AM291" s="139"/>
      <c r="AN291" s="139"/>
      <c r="AO291" s="139"/>
      <c r="AP291" s="139"/>
      <c r="AQ291" s="139"/>
      <c r="AR291" s="139"/>
      <c r="AS291" s="140"/>
      <c r="AT291" s="68"/>
      <c r="AU291" s="68"/>
      <c r="AV291" s="68"/>
      <c r="AW291" s="68"/>
      <c r="AX291" s="68"/>
      <c r="AY291" s="68"/>
      <c r="AZ291" s="68"/>
      <c r="BA291" s="68"/>
      <c r="BB291" s="68"/>
      <c r="BC291" s="68"/>
      <c r="BD291" s="68"/>
      <c r="BE291" s="68"/>
      <c r="BF291" s="70"/>
      <c r="BG291" s="68"/>
      <c r="BH291" s="52" t="s">
        <v>92</v>
      </c>
      <c r="BI291" s="90" t="s">
        <v>472</v>
      </c>
      <c r="BJ291" s="69" t="s">
        <v>465</v>
      </c>
      <c r="BK291" s="49" t="s">
        <v>455</v>
      </c>
      <c r="BL291" s="124">
        <v>45306</v>
      </c>
      <c r="BM291" s="66" t="s">
        <v>470</v>
      </c>
      <c r="BN291" s="49" t="s">
        <v>95</v>
      </c>
      <c r="BO291" s="49" t="s">
        <v>466</v>
      </c>
      <c r="BP291" s="49" t="s">
        <v>159</v>
      </c>
      <c r="BQ291" s="49" t="s">
        <v>154</v>
      </c>
      <c r="BR291" s="212">
        <v>219926584.68000001</v>
      </c>
      <c r="BS291" s="213">
        <v>219926585</v>
      </c>
      <c r="BV291" s="21" t="str">
        <f t="shared" si="29"/>
        <v>Capacidades_Territoriales_2201048</v>
      </c>
      <c r="BW291" s="21" t="str">
        <f>+VLOOKUP(C291,Listas_desplega!$AI$21:$AJ$46,2,0)</f>
        <v>DF_GT</v>
      </c>
      <c r="BX291" s="47" t="str">
        <f>+VLOOKUP(E291,Listas_desplega!$J$2:$K$11,2,FALSE)</f>
        <v>Eje_E_5</v>
      </c>
      <c r="BY291" s="21" t="str">
        <f>+VLOOKUP(J291,desplegables!$AK$21:$AL$33,2,FALSE)</f>
        <v>C_2201_0700_24</v>
      </c>
      <c r="BZ291" s="21" t="str">
        <f>+VLOOKUP(D291,Listas_desplega!$AS$18:$AU$60,2,0)</f>
        <v xml:space="preserve">VEPBM-DIR FORTALECIM - </v>
      </c>
      <c r="CA291" s="21" t="str">
        <f>+VLOOKUP(W291,Listas_desplega!$AT$18:$AV$60,3,0)</f>
        <v>2200</v>
      </c>
      <c r="CB291" s="21" t="str">
        <f>+VLOOKUP(F291,Listas_desplega!$J$15:$L$60,2,0)</f>
        <v>FORTALECIMIENTO CAPACIDADES DE GESTION DE ETC</v>
      </c>
      <c r="CC291" s="21" t="str">
        <f>+VLOOKUP(F291,Listas_desplega!$J$15:$L$60,2,0)&amp;V291</f>
        <v>FORTALECIMIENTO CAPACIDADES DE GESTION DE ETC</v>
      </c>
      <c r="CD291" s="21" t="str">
        <f>+VLOOKUP(CC291,Listas_desplega!$K$15:$L$60,2,0)</f>
        <v>18</v>
      </c>
      <c r="CE291" s="65" t="str">
        <f>+VLOOKUP(D291,Listas_desplega!$AS$18:$AU$60,2,0)&amp;V291</f>
        <v xml:space="preserve">VEPBM-DIR FORTALECIM - </v>
      </c>
      <c r="CF291" s="21">
        <f>+VLOOKUP(D291,Listas_desplega!$AS$18:$AU$60,3,0)</f>
        <v>22</v>
      </c>
    </row>
    <row r="292" spans="2:84" ht="18.75" customHeight="1" x14ac:dyDescent="0.25">
      <c r="B292" s="49" t="s">
        <v>81</v>
      </c>
      <c r="C292" s="49" t="s">
        <v>427</v>
      </c>
      <c r="D292" s="49" t="s">
        <v>427</v>
      </c>
      <c r="E292" s="49" t="s">
        <v>185</v>
      </c>
      <c r="F292" s="82" t="s">
        <v>186</v>
      </c>
      <c r="G292" s="21" t="s">
        <v>232</v>
      </c>
      <c r="H292" s="78" t="str">
        <f>+VLOOKUP(G292,desplegables!$AH$21:$AK$33,2,0)</f>
        <v>FORTALECIMIENTO DE LAS CAPACIDADES TERRITORIALES PARA LA GESTIÓN EDUCATIVA CON ÉNFASIS EN ZONAS RURALES NACIONAL</v>
      </c>
      <c r="I292" s="79">
        <f>+VLOOKUP(G292,desplegables!$AH$21:$AK$33,3,0)</f>
        <v>202300000000418</v>
      </c>
      <c r="J292" s="51" t="str">
        <f>+VLOOKUP(G292,desplegables!$AH$21:$AK$33,4,0)</f>
        <v>C-2201-0700-24</v>
      </c>
      <c r="K292" s="109" t="s">
        <v>188</v>
      </c>
      <c r="L292" s="110" t="str">
        <f>+VLOOKUP(K292,desplegables!$BO$81:$BP$110,2,FALSE)</f>
        <v>20203F</v>
      </c>
      <c r="M292" s="49" t="s">
        <v>462</v>
      </c>
      <c r="N292" s="51">
        <f>VLOOKUP(M292,desplegables!$BO$20:$BP$51,2,0)</f>
        <v>2201048</v>
      </c>
      <c r="O292" s="49" t="s">
        <v>463</v>
      </c>
      <c r="P292" s="21" t="s">
        <v>90</v>
      </c>
      <c r="Q292" s="51" t="str">
        <f>+VLOOKUP(P292,desplegables!$B$3:$C$5,2,0)</f>
        <v>02</v>
      </c>
      <c r="R292" s="169" t="str">
        <f t="shared" si="28"/>
        <v>C-2201-0700-24-20203F-2201048-02</v>
      </c>
      <c r="S292" s="126" t="str">
        <f t="shared" si="23"/>
        <v>ADQUIS. DE BYS-SERVICIOS DE INFORMACIÓN EN MATERIA EDUCATIVA -FORTALECIMIENTO DE LAS CAPACIDADES TERRITORIALES PARA LA GESTIÓN EDUCATIVA CON ÉNFASIS EN ZONAS RURALES NACIONAL</v>
      </c>
      <c r="T292" s="244" t="str">
        <f t="shared" si="30"/>
        <v>ADQUIS. DE BYS - SERVICIOS DE INFORMACIÓN EN MATERIA EDUCATIVA  - 2. SEGURIDAD HUMANA Y JUSTICIA SOCIAL / F. GESTIÓN TERRITORIAL EDUCATIVA Y COMUNITARIA</v>
      </c>
      <c r="U292" s="69" t="s">
        <v>279</v>
      </c>
      <c r="V292" s="21"/>
      <c r="W292" s="21" t="str">
        <f t="shared" si="31"/>
        <v xml:space="preserve">VEPBM-DIR FORTALECIM - </v>
      </c>
      <c r="X292" s="51" t="str">
        <f t="shared" si="32"/>
        <v>2200</v>
      </c>
      <c r="Y292" s="68"/>
      <c r="Z292" s="68"/>
      <c r="AA292" s="138"/>
      <c r="AB292" s="139"/>
      <c r="AC292" s="139"/>
      <c r="AD292" s="139"/>
      <c r="AE292" s="139"/>
      <c r="AF292" s="139"/>
      <c r="AG292" s="139"/>
      <c r="AH292" s="139"/>
      <c r="AI292" s="140">
        <v>226524365.03999999</v>
      </c>
      <c r="AJ292" s="140">
        <v>226524365.03999999</v>
      </c>
      <c r="AK292" s="139"/>
      <c r="AL292" s="139"/>
      <c r="AM292" s="139"/>
      <c r="AN292" s="139"/>
      <c r="AO292" s="139"/>
      <c r="AP292" s="139"/>
      <c r="AQ292" s="139"/>
      <c r="AR292" s="139"/>
      <c r="AS292" s="140"/>
      <c r="AT292" s="68"/>
      <c r="AU292" s="68"/>
      <c r="AV292" s="68"/>
      <c r="AW292" s="68"/>
      <c r="AX292" s="68"/>
      <c r="AY292" s="68"/>
      <c r="AZ292" s="68"/>
      <c r="BA292" s="68"/>
      <c r="BB292" s="68"/>
      <c r="BC292" s="68"/>
      <c r="BD292" s="68"/>
      <c r="BE292" s="68"/>
      <c r="BF292" s="70"/>
      <c r="BG292" s="68"/>
      <c r="BH292" s="52" t="s">
        <v>92</v>
      </c>
      <c r="BI292" s="90" t="s">
        <v>473</v>
      </c>
      <c r="BJ292" s="69" t="s">
        <v>465</v>
      </c>
      <c r="BK292" s="49" t="s">
        <v>455</v>
      </c>
      <c r="BL292" s="124">
        <v>45306</v>
      </c>
      <c r="BM292" s="66" t="s">
        <v>470</v>
      </c>
      <c r="BN292" s="49" t="s">
        <v>95</v>
      </c>
      <c r="BO292" s="49" t="s">
        <v>466</v>
      </c>
      <c r="BP292" s="49" t="s">
        <v>159</v>
      </c>
      <c r="BQ292" s="49" t="s">
        <v>154</v>
      </c>
      <c r="BR292" s="212">
        <v>226524365.03999999</v>
      </c>
      <c r="BS292" s="213">
        <v>226524365</v>
      </c>
      <c r="BV292" s="21" t="str">
        <f t="shared" si="29"/>
        <v>Capacidades_Territoriales_2201048</v>
      </c>
      <c r="BW292" s="21" t="str">
        <f>+VLOOKUP(C292,Listas_desplega!$AI$21:$AJ$46,2,0)</f>
        <v>DF_GT</v>
      </c>
      <c r="BX292" s="47" t="str">
        <f>+VLOOKUP(E292,Listas_desplega!$J$2:$K$11,2,FALSE)</f>
        <v>Eje_E_5</v>
      </c>
      <c r="BY292" s="21" t="str">
        <f>+VLOOKUP(J292,desplegables!$AK$21:$AL$33,2,FALSE)</f>
        <v>C_2201_0700_24</v>
      </c>
      <c r="BZ292" s="21" t="str">
        <f>+VLOOKUP(D292,Listas_desplega!$AS$18:$AU$60,2,0)</f>
        <v xml:space="preserve">VEPBM-DIR FORTALECIM - </v>
      </c>
      <c r="CA292" s="21" t="str">
        <f>+VLOOKUP(W292,Listas_desplega!$AT$18:$AV$60,3,0)</f>
        <v>2200</v>
      </c>
      <c r="CB292" s="21" t="str">
        <f>+VLOOKUP(F292,Listas_desplega!$J$15:$L$60,2,0)</f>
        <v>FORTALECIMIENTO CAPACIDADES DE GESTION DE ETC</v>
      </c>
      <c r="CC292" s="21" t="str">
        <f>+VLOOKUP(F292,Listas_desplega!$J$15:$L$60,2,0)&amp;V292</f>
        <v>FORTALECIMIENTO CAPACIDADES DE GESTION DE ETC</v>
      </c>
      <c r="CD292" s="21" t="str">
        <f>+VLOOKUP(CC292,Listas_desplega!$K$15:$L$60,2,0)</f>
        <v>18</v>
      </c>
      <c r="CE292" s="65" t="str">
        <f>+VLOOKUP(D292,Listas_desplega!$AS$18:$AU$60,2,0)&amp;V292</f>
        <v xml:space="preserve">VEPBM-DIR FORTALECIM - </v>
      </c>
      <c r="CF292" s="21">
        <f>+VLOOKUP(D292,Listas_desplega!$AS$18:$AU$60,3,0)</f>
        <v>22</v>
      </c>
    </row>
    <row r="293" spans="2:84" ht="18.75" customHeight="1" x14ac:dyDescent="0.25">
      <c r="B293" s="49" t="s">
        <v>81</v>
      </c>
      <c r="C293" s="49" t="s">
        <v>427</v>
      </c>
      <c r="D293" s="49" t="s">
        <v>427</v>
      </c>
      <c r="E293" s="49" t="s">
        <v>185</v>
      </c>
      <c r="F293" s="82" t="s">
        <v>186</v>
      </c>
      <c r="G293" s="21" t="s">
        <v>232</v>
      </c>
      <c r="H293" s="78" t="str">
        <f>+VLOOKUP(G293,desplegables!$AH$21:$AK$33,2,0)</f>
        <v>FORTALECIMIENTO DE LAS CAPACIDADES TERRITORIALES PARA LA GESTIÓN EDUCATIVA CON ÉNFASIS EN ZONAS RURALES NACIONAL</v>
      </c>
      <c r="I293" s="79">
        <f>+VLOOKUP(G293,desplegables!$AH$21:$AK$33,3,0)</f>
        <v>202300000000418</v>
      </c>
      <c r="J293" s="51" t="str">
        <f>+VLOOKUP(G293,desplegables!$AH$21:$AK$33,4,0)</f>
        <v>C-2201-0700-24</v>
      </c>
      <c r="K293" s="109" t="s">
        <v>188</v>
      </c>
      <c r="L293" s="110" t="str">
        <f>+VLOOKUP(K293,desplegables!$BO$81:$BP$110,2,FALSE)</f>
        <v>20203F</v>
      </c>
      <c r="M293" s="49" t="s">
        <v>462</v>
      </c>
      <c r="N293" s="51">
        <f>VLOOKUP(M293,desplegables!$BO$20:$BP$51,2,0)</f>
        <v>2201048</v>
      </c>
      <c r="O293" s="49" t="s">
        <v>463</v>
      </c>
      <c r="P293" s="21" t="s">
        <v>90</v>
      </c>
      <c r="Q293" s="51" t="str">
        <f>+VLOOKUP(P293,desplegables!$B$3:$C$5,2,0)</f>
        <v>02</v>
      </c>
      <c r="R293" s="169" t="str">
        <f t="shared" si="28"/>
        <v>C-2201-0700-24-20203F-2201048-02</v>
      </c>
      <c r="S293" s="126" t="str">
        <f t="shared" si="23"/>
        <v>ADQUIS. DE BYS-SERVICIOS DE INFORMACIÓN EN MATERIA EDUCATIVA -FORTALECIMIENTO DE LAS CAPACIDADES TERRITORIALES PARA LA GESTIÓN EDUCATIVA CON ÉNFASIS EN ZONAS RURALES NACIONAL</v>
      </c>
      <c r="T293" s="244" t="str">
        <f t="shared" si="30"/>
        <v>ADQUIS. DE BYS - SERVICIOS DE INFORMACIÓN EN MATERIA EDUCATIVA  - 2. SEGURIDAD HUMANA Y JUSTICIA SOCIAL / F. GESTIÓN TERRITORIAL EDUCATIVA Y COMUNITARIA</v>
      </c>
      <c r="U293" s="69" t="s">
        <v>279</v>
      </c>
      <c r="V293" s="21"/>
      <c r="W293" s="21" t="str">
        <f t="shared" si="31"/>
        <v xml:space="preserve">VEPBM-DIR FORTALECIM - </v>
      </c>
      <c r="X293" s="51" t="str">
        <f t="shared" si="32"/>
        <v>2200</v>
      </c>
      <c r="Y293" s="68"/>
      <c r="Z293" s="68"/>
      <c r="AA293" s="138"/>
      <c r="AB293" s="139"/>
      <c r="AC293" s="139"/>
      <c r="AD293" s="139"/>
      <c r="AE293" s="139"/>
      <c r="AF293" s="139"/>
      <c r="AG293" s="139"/>
      <c r="AH293" s="139"/>
      <c r="AI293" s="140">
        <v>242704692.72</v>
      </c>
      <c r="AJ293" s="140">
        <v>242704692.72</v>
      </c>
      <c r="AK293" s="139"/>
      <c r="AL293" s="139"/>
      <c r="AM293" s="139"/>
      <c r="AN293" s="139"/>
      <c r="AO293" s="139"/>
      <c r="AP293" s="139"/>
      <c r="AQ293" s="139"/>
      <c r="AR293" s="139"/>
      <c r="AS293" s="140"/>
      <c r="AT293" s="68"/>
      <c r="AU293" s="68"/>
      <c r="AV293" s="68"/>
      <c r="AW293" s="68"/>
      <c r="AX293" s="68"/>
      <c r="AY293" s="68"/>
      <c r="AZ293" s="68"/>
      <c r="BA293" s="68"/>
      <c r="BB293" s="68"/>
      <c r="BC293" s="68"/>
      <c r="BD293" s="68"/>
      <c r="BE293" s="68"/>
      <c r="BF293" s="70"/>
      <c r="BG293" s="68"/>
      <c r="BH293" s="52" t="s">
        <v>92</v>
      </c>
      <c r="BI293" s="90" t="s">
        <v>474</v>
      </c>
      <c r="BJ293" s="69" t="s">
        <v>465</v>
      </c>
      <c r="BK293" s="49" t="s">
        <v>455</v>
      </c>
      <c r="BL293" s="124">
        <v>45306</v>
      </c>
      <c r="BM293" s="66" t="s">
        <v>470</v>
      </c>
      <c r="BN293" s="49" t="s">
        <v>95</v>
      </c>
      <c r="BO293" s="49" t="s">
        <v>466</v>
      </c>
      <c r="BP293" s="49" t="s">
        <v>159</v>
      </c>
      <c r="BQ293" s="49" t="s">
        <v>154</v>
      </c>
      <c r="BR293" s="212">
        <v>242704692.72</v>
      </c>
      <c r="BS293" s="213">
        <v>242704693</v>
      </c>
      <c r="BV293" s="21" t="str">
        <f t="shared" si="29"/>
        <v>Capacidades_Territoriales_2201048</v>
      </c>
      <c r="BW293" s="21" t="str">
        <f>+VLOOKUP(C293,Listas_desplega!$AI$21:$AJ$46,2,0)</f>
        <v>DF_GT</v>
      </c>
      <c r="BX293" s="47" t="str">
        <f>+VLOOKUP(E293,Listas_desplega!$J$2:$K$11,2,FALSE)</f>
        <v>Eje_E_5</v>
      </c>
      <c r="BY293" s="21" t="str">
        <f>+VLOOKUP(J293,desplegables!$AK$21:$AL$33,2,FALSE)</f>
        <v>C_2201_0700_24</v>
      </c>
      <c r="BZ293" s="21" t="str">
        <f>+VLOOKUP(D293,Listas_desplega!$AS$18:$AU$60,2,0)</f>
        <v xml:space="preserve">VEPBM-DIR FORTALECIM - </v>
      </c>
      <c r="CA293" s="21" t="str">
        <f>+VLOOKUP(W293,Listas_desplega!$AT$18:$AV$60,3,0)</f>
        <v>2200</v>
      </c>
      <c r="CB293" s="21" t="str">
        <f>+VLOOKUP(F293,Listas_desplega!$J$15:$L$60,2,0)</f>
        <v>FORTALECIMIENTO CAPACIDADES DE GESTION DE ETC</v>
      </c>
      <c r="CC293" s="21" t="str">
        <f>+VLOOKUP(F293,Listas_desplega!$J$15:$L$60,2,0)&amp;V293</f>
        <v>FORTALECIMIENTO CAPACIDADES DE GESTION DE ETC</v>
      </c>
      <c r="CD293" s="21" t="str">
        <f>+VLOOKUP(CC293,Listas_desplega!$K$15:$L$60,2,0)</f>
        <v>18</v>
      </c>
      <c r="CE293" s="65" t="str">
        <f>+VLOOKUP(D293,Listas_desplega!$AS$18:$AU$60,2,0)&amp;V293</f>
        <v xml:space="preserve">VEPBM-DIR FORTALECIM - </v>
      </c>
      <c r="CF293" s="21">
        <f>+VLOOKUP(D293,Listas_desplega!$AS$18:$AU$60,3,0)</f>
        <v>22</v>
      </c>
    </row>
    <row r="294" spans="2:84" ht="18.75" customHeight="1" x14ac:dyDescent="0.25">
      <c r="B294" s="49" t="s">
        <v>81</v>
      </c>
      <c r="C294" s="49" t="s">
        <v>427</v>
      </c>
      <c r="D294" s="49" t="s">
        <v>427</v>
      </c>
      <c r="E294" s="49" t="s">
        <v>185</v>
      </c>
      <c r="F294" s="82" t="s">
        <v>186</v>
      </c>
      <c r="G294" s="21" t="s">
        <v>232</v>
      </c>
      <c r="H294" s="78" t="str">
        <f>+VLOOKUP(G294,desplegables!$AH$21:$AK$33,2,0)</f>
        <v>FORTALECIMIENTO DE LAS CAPACIDADES TERRITORIALES PARA LA GESTIÓN EDUCATIVA CON ÉNFASIS EN ZONAS RURALES NACIONAL</v>
      </c>
      <c r="I294" s="79">
        <f>+VLOOKUP(G294,desplegables!$AH$21:$AK$33,3,0)</f>
        <v>202300000000418</v>
      </c>
      <c r="J294" s="51" t="str">
        <f>+VLOOKUP(G294,desplegables!$AH$21:$AK$33,4,0)</f>
        <v>C-2201-0700-24</v>
      </c>
      <c r="K294" s="109" t="s">
        <v>188</v>
      </c>
      <c r="L294" s="110" t="str">
        <f>+VLOOKUP(K294,desplegables!$BO$81:$BP$110,2,FALSE)</f>
        <v>20203F</v>
      </c>
      <c r="M294" s="49" t="s">
        <v>462</v>
      </c>
      <c r="N294" s="51">
        <f>VLOOKUP(M294,desplegables!$BO$20:$BP$51,2,0)</f>
        <v>2201048</v>
      </c>
      <c r="O294" s="49" t="s">
        <v>463</v>
      </c>
      <c r="P294" s="21" t="s">
        <v>90</v>
      </c>
      <c r="Q294" s="51" t="str">
        <f>+VLOOKUP(P294,desplegables!$B$3:$C$5,2,0)</f>
        <v>02</v>
      </c>
      <c r="R294" s="169" t="str">
        <f t="shared" si="28"/>
        <v>C-2201-0700-24-20203F-2201048-02</v>
      </c>
      <c r="S294" s="126" t="str">
        <f t="shared" ref="S294:S360" si="33">UPPER(P294&amp;"-"&amp;M294&amp;"-"&amp;H294)</f>
        <v>ADQUIS. DE BYS-SERVICIOS DE INFORMACIÓN EN MATERIA EDUCATIVA -FORTALECIMIENTO DE LAS CAPACIDADES TERRITORIALES PARA LA GESTIÓN EDUCATIVA CON ÉNFASIS EN ZONAS RURALES NACIONAL</v>
      </c>
      <c r="T294" s="244" t="str">
        <f t="shared" si="30"/>
        <v>ADQUIS. DE BYS - SERVICIOS DE INFORMACIÓN EN MATERIA EDUCATIVA  - 2. SEGURIDAD HUMANA Y JUSTICIA SOCIAL / F. GESTIÓN TERRITORIAL EDUCATIVA Y COMUNITARIA</v>
      </c>
      <c r="U294" s="69" t="s">
        <v>279</v>
      </c>
      <c r="V294" s="21"/>
      <c r="W294" s="21" t="str">
        <f t="shared" si="31"/>
        <v xml:space="preserve">VEPBM-DIR FORTALECIM - </v>
      </c>
      <c r="X294" s="51" t="str">
        <f t="shared" si="32"/>
        <v>2200</v>
      </c>
      <c r="Y294" s="68"/>
      <c r="Z294" s="68"/>
      <c r="AA294" s="138"/>
      <c r="AB294" s="139"/>
      <c r="AC294" s="139"/>
      <c r="AD294" s="139"/>
      <c r="AE294" s="139"/>
      <c r="AF294" s="139"/>
      <c r="AG294" s="139"/>
      <c r="AH294" s="139"/>
      <c r="AI294" s="140">
        <v>60947605.990000002</v>
      </c>
      <c r="AJ294" s="140">
        <v>60947605.990000002</v>
      </c>
      <c r="AK294" s="139"/>
      <c r="AL294" s="139"/>
      <c r="AM294" s="139"/>
      <c r="AN294" s="139"/>
      <c r="AO294" s="139"/>
      <c r="AP294" s="139"/>
      <c r="AQ294" s="139"/>
      <c r="AR294" s="139"/>
      <c r="AS294" s="140"/>
      <c r="AT294" s="68"/>
      <c r="AU294" s="68"/>
      <c r="AV294" s="68"/>
      <c r="AW294" s="68"/>
      <c r="AX294" s="68"/>
      <c r="AY294" s="68"/>
      <c r="AZ294" s="68"/>
      <c r="BA294" s="68"/>
      <c r="BB294" s="68"/>
      <c r="BC294" s="68"/>
      <c r="BD294" s="68"/>
      <c r="BE294" s="68"/>
      <c r="BF294" s="70"/>
      <c r="BG294" s="68"/>
      <c r="BH294" s="52" t="s">
        <v>92</v>
      </c>
      <c r="BI294" s="90" t="s">
        <v>475</v>
      </c>
      <c r="BJ294" s="69" t="s">
        <v>476</v>
      </c>
      <c r="BK294" s="49" t="s">
        <v>94</v>
      </c>
      <c r="BL294" s="124">
        <v>45337</v>
      </c>
      <c r="BM294" s="66">
        <v>4</v>
      </c>
      <c r="BN294" s="49" t="s">
        <v>95</v>
      </c>
      <c r="BO294" s="49" t="s">
        <v>458</v>
      </c>
      <c r="BP294" s="49" t="s">
        <v>159</v>
      </c>
      <c r="BQ294" s="49" t="s">
        <v>154</v>
      </c>
      <c r="BR294" s="212">
        <v>60947605.990000002</v>
      </c>
      <c r="BS294" s="213">
        <v>60947606</v>
      </c>
      <c r="BV294" s="21" t="str">
        <f t="shared" si="29"/>
        <v>Capacidades_Territoriales_2201048</v>
      </c>
      <c r="BW294" s="21" t="str">
        <f>+VLOOKUP(C294,Listas_desplega!$AI$21:$AJ$46,2,0)</f>
        <v>DF_GT</v>
      </c>
      <c r="BX294" s="47" t="str">
        <f>+VLOOKUP(E294,Listas_desplega!$J$2:$K$11,2,FALSE)</f>
        <v>Eje_E_5</v>
      </c>
      <c r="BY294" s="21" t="str">
        <f>+VLOOKUP(J294,desplegables!$AK$21:$AL$33,2,FALSE)</f>
        <v>C_2201_0700_24</v>
      </c>
      <c r="BZ294" s="21" t="str">
        <f>+VLOOKUP(D294,Listas_desplega!$AS$18:$AU$60,2,0)</f>
        <v xml:space="preserve">VEPBM-DIR FORTALECIM - </v>
      </c>
      <c r="CA294" s="21" t="str">
        <f>+VLOOKUP(W294,Listas_desplega!$AT$18:$AV$60,3,0)</f>
        <v>2200</v>
      </c>
      <c r="CB294" s="21" t="str">
        <f>+VLOOKUP(F294,Listas_desplega!$J$15:$L$60,2,0)</f>
        <v>FORTALECIMIENTO CAPACIDADES DE GESTION DE ETC</v>
      </c>
      <c r="CC294" s="21" t="str">
        <f>+VLOOKUP(F294,Listas_desplega!$J$15:$L$60,2,0)&amp;V294</f>
        <v>FORTALECIMIENTO CAPACIDADES DE GESTION DE ETC</v>
      </c>
      <c r="CD294" s="21" t="str">
        <f>+VLOOKUP(CC294,Listas_desplega!$K$15:$L$60,2,0)</f>
        <v>18</v>
      </c>
      <c r="CE294" s="65" t="str">
        <f>+VLOOKUP(D294,Listas_desplega!$AS$18:$AU$60,2,0)&amp;V294</f>
        <v xml:space="preserve">VEPBM-DIR FORTALECIM - </v>
      </c>
      <c r="CF294" s="21">
        <f>+VLOOKUP(D294,Listas_desplega!$AS$18:$AU$60,3,0)</f>
        <v>22</v>
      </c>
    </row>
    <row r="295" spans="2:84" ht="18.75" customHeight="1" x14ac:dyDescent="0.25">
      <c r="B295" s="49" t="s">
        <v>81</v>
      </c>
      <c r="C295" s="49" t="s">
        <v>427</v>
      </c>
      <c r="D295" s="49" t="s">
        <v>427</v>
      </c>
      <c r="E295" s="49" t="s">
        <v>185</v>
      </c>
      <c r="F295" s="82" t="s">
        <v>428</v>
      </c>
      <c r="G295" s="21" t="s">
        <v>232</v>
      </c>
      <c r="H295" s="78" t="str">
        <f>+VLOOKUP(G295,desplegables!$AH$21:$AK$33,2,0)</f>
        <v>FORTALECIMIENTO DE LAS CAPACIDADES TERRITORIALES PARA LA GESTIÓN EDUCATIVA CON ÉNFASIS EN ZONAS RURALES NACIONAL</v>
      </c>
      <c r="I295" s="79">
        <f>+VLOOKUP(G295,desplegables!$AH$21:$AK$33,3,0)</f>
        <v>202300000000418</v>
      </c>
      <c r="J295" s="51" t="str">
        <f>+VLOOKUP(G295,desplegables!$AH$21:$AK$33,4,0)</f>
        <v>C-2201-0700-24</v>
      </c>
      <c r="K295" s="109" t="s">
        <v>188</v>
      </c>
      <c r="L295" s="110" t="str">
        <f>+VLOOKUP(K295,desplegables!$BO$81:$BP$110,2,FALSE)</f>
        <v>20203F</v>
      </c>
      <c r="M295" s="49" t="s">
        <v>462</v>
      </c>
      <c r="N295" s="51">
        <f>VLOOKUP(M295,desplegables!$BO$20:$BP$51,2,0)</f>
        <v>2201048</v>
      </c>
      <c r="O295" s="49" t="s">
        <v>477</v>
      </c>
      <c r="P295" s="21" t="s">
        <v>90</v>
      </c>
      <c r="Q295" s="51" t="str">
        <f>+VLOOKUP(P295,desplegables!$B$3:$C$5,2,0)</f>
        <v>02</v>
      </c>
      <c r="R295" s="169" t="str">
        <f t="shared" si="28"/>
        <v>C-2201-0700-24-20203F-2201048-02</v>
      </c>
      <c r="S295" s="126" t="str">
        <f t="shared" si="33"/>
        <v>ADQUIS. DE BYS-SERVICIOS DE INFORMACIÓN EN MATERIA EDUCATIVA -FORTALECIMIENTO DE LAS CAPACIDADES TERRITORIALES PARA LA GESTIÓN EDUCATIVA CON ÉNFASIS EN ZONAS RURALES NACIONAL</v>
      </c>
      <c r="T295" s="244" t="str">
        <f t="shared" si="30"/>
        <v>ADQUIS. DE BYS - SERVICIOS DE INFORMACIÓN EN MATERIA EDUCATIVA  - 2. SEGURIDAD HUMANA Y JUSTICIA SOCIAL / F. GESTIÓN TERRITORIAL EDUCATIVA Y COMUNITARIA</v>
      </c>
      <c r="U295" s="69" t="s">
        <v>279</v>
      </c>
      <c r="V295" s="21"/>
      <c r="W295" s="21" t="str">
        <f t="shared" si="31"/>
        <v xml:space="preserve">VEPBM-DIR FORTALECIM - </v>
      </c>
      <c r="X295" s="51" t="str">
        <f t="shared" si="32"/>
        <v>2200</v>
      </c>
      <c r="Y295" s="68"/>
      <c r="Z295" s="68"/>
      <c r="AA295" s="138"/>
      <c r="AB295" s="139"/>
      <c r="AC295" s="139"/>
      <c r="AD295" s="139"/>
      <c r="AE295" s="139"/>
      <c r="AF295" s="139"/>
      <c r="AG295" s="139"/>
      <c r="AH295" s="139"/>
      <c r="AI295" s="140">
        <v>214000000</v>
      </c>
      <c r="AJ295" s="140">
        <v>214000000</v>
      </c>
      <c r="AK295" s="139"/>
      <c r="AL295" s="139"/>
      <c r="AM295" s="139"/>
      <c r="AN295" s="139"/>
      <c r="AO295" s="139"/>
      <c r="AP295" s="139"/>
      <c r="AQ295" s="139"/>
      <c r="AR295" s="139"/>
      <c r="AS295" s="140"/>
      <c r="AT295" s="68"/>
      <c r="AU295" s="68"/>
      <c r="AV295" s="68"/>
      <c r="AW295" s="68"/>
      <c r="AX295" s="68"/>
      <c r="AY295" s="68"/>
      <c r="AZ295" s="68"/>
      <c r="BA295" s="68"/>
      <c r="BB295" s="68"/>
      <c r="BC295" s="68"/>
      <c r="BD295" s="68"/>
      <c r="BE295" s="68"/>
      <c r="BF295" s="70"/>
      <c r="BG295" s="68"/>
      <c r="BH295" s="52" t="s">
        <v>92</v>
      </c>
      <c r="BI295" s="90" t="s">
        <v>478</v>
      </c>
      <c r="BJ295" s="69" t="s">
        <v>479</v>
      </c>
      <c r="BK295" s="49" t="s">
        <v>94</v>
      </c>
      <c r="BL295" s="124">
        <v>45345</v>
      </c>
      <c r="BM295" s="66">
        <v>12</v>
      </c>
      <c r="BN295" s="49" t="s">
        <v>95</v>
      </c>
      <c r="BO295" s="49" t="s">
        <v>434</v>
      </c>
      <c r="BP295" s="49" t="s">
        <v>159</v>
      </c>
      <c r="BQ295" s="49" t="s">
        <v>154</v>
      </c>
      <c r="BR295" s="212">
        <v>214000000</v>
      </c>
      <c r="BS295" s="213">
        <v>214000000</v>
      </c>
      <c r="BV295" s="21" t="str">
        <f t="shared" si="29"/>
        <v>Capacidades_Territoriales_2201048</v>
      </c>
      <c r="BW295" s="21" t="str">
        <f>+VLOOKUP(C295,Listas_desplega!$AI$21:$AJ$46,2,0)</f>
        <v>DF_GT</v>
      </c>
      <c r="BX295" s="47" t="str">
        <f>+VLOOKUP(E295,Listas_desplega!$J$2:$K$11,2,FALSE)</f>
        <v>Eje_E_5</v>
      </c>
      <c r="BY295" s="21" t="str">
        <f>+VLOOKUP(J295,desplegables!$AK$21:$AL$33,2,FALSE)</f>
        <v>C_2201_0700_24</v>
      </c>
      <c r="BZ295" s="21" t="str">
        <f>+VLOOKUP(D295,Listas_desplega!$AS$18:$AU$60,2,0)</f>
        <v xml:space="preserve">VEPBM-DIR FORTALECIM - </v>
      </c>
      <c r="CA295" s="21" t="str">
        <f>+VLOOKUP(W295,Listas_desplega!$AT$18:$AV$60,3,0)</f>
        <v>2200</v>
      </c>
      <c r="CB295" s="21" t="str">
        <f>+VLOOKUP(F295,Listas_desplega!$J$15:$L$60,2,0)</f>
        <v>ATENCION DIFERENCIAL A 37 ETC PRIORIZADAS</v>
      </c>
      <c r="CC295" s="21" t="str">
        <f>+VLOOKUP(F295,Listas_desplega!$J$15:$L$60,2,0)&amp;V295</f>
        <v>ATENCION DIFERENCIAL A 37 ETC PRIORIZADAS</v>
      </c>
      <c r="CD295" s="21" t="str">
        <f>+VLOOKUP(CC295,Listas_desplega!$K$15:$L$60,2,0)</f>
        <v>16</v>
      </c>
      <c r="CE295" s="65" t="str">
        <f>+VLOOKUP(D295,Listas_desplega!$AS$18:$AU$60,2,0)&amp;V295</f>
        <v xml:space="preserve">VEPBM-DIR FORTALECIM - </v>
      </c>
      <c r="CF295" s="21">
        <f>+VLOOKUP(D295,Listas_desplega!$AS$18:$AU$60,3,0)</f>
        <v>22</v>
      </c>
    </row>
    <row r="296" spans="2:84" ht="18.75" customHeight="1" x14ac:dyDescent="0.25">
      <c r="B296" s="49" t="s">
        <v>81</v>
      </c>
      <c r="C296" s="49" t="s">
        <v>427</v>
      </c>
      <c r="D296" s="49" t="s">
        <v>427</v>
      </c>
      <c r="E296" s="49" t="s">
        <v>185</v>
      </c>
      <c r="F296" s="82" t="s">
        <v>428</v>
      </c>
      <c r="G296" s="21" t="s">
        <v>232</v>
      </c>
      <c r="H296" s="78" t="str">
        <f>+VLOOKUP(G296,desplegables!$AH$21:$AK$33,2,0)</f>
        <v>FORTALECIMIENTO DE LAS CAPACIDADES TERRITORIALES PARA LA GESTIÓN EDUCATIVA CON ÉNFASIS EN ZONAS RURALES NACIONAL</v>
      </c>
      <c r="I296" s="79">
        <f>+VLOOKUP(G296,desplegables!$AH$21:$AK$33,3,0)</f>
        <v>202300000000418</v>
      </c>
      <c r="J296" s="51" t="str">
        <f>+VLOOKUP(G296,desplegables!$AH$21:$AK$33,4,0)</f>
        <v>C-2201-0700-24</v>
      </c>
      <c r="K296" s="109" t="s">
        <v>188</v>
      </c>
      <c r="L296" s="110" t="str">
        <f>+VLOOKUP(K296,desplegables!$BO$81:$BP$110,2,FALSE)</f>
        <v>20203F</v>
      </c>
      <c r="M296" s="49" t="s">
        <v>480</v>
      </c>
      <c r="N296" s="51" t="e">
        <f>VLOOKUP(M296,desplegables!$BO$20:$BP$51,2,0)</f>
        <v>#N/A</v>
      </c>
      <c r="O296" s="49" t="s">
        <v>481</v>
      </c>
      <c r="P296" s="21" t="s">
        <v>90</v>
      </c>
      <c r="Q296" s="51" t="str">
        <f>+VLOOKUP(P296,desplegables!$B$3:$C$5,2,0)</f>
        <v>02</v>
      </c>
      <c r="R296" s="169" t="e">
        <f t="shared" si="28"/>
        <v>#N/A</v>
      </c>
      <c r="S296" s="126" t="str">
        <f t="shared" si="33"/>
        <v>ADQUIS. DE BYS-SERVICIO DE EVALUACIÓN DE LAS ESTRATEGIAS EDUCATIVAS IMPLEMENTADAS EN LA EDUCACIÓN INICIAL, PREESCOLAR, BÁSICA Y MEDIA-FORTALECIMIENTO DE LAS CAPACIDADES TERRITORIALES PARA LA GESTIÓN EDUCATIVA CON ÉNFASIS EN ZONAS RURALES NACIONAL</v>
      </c>
      <c r="T296" s="244" t="str">
        <f t="shared" si="30"/>
        <v>ADQUIS. DE BYS - SERVICIO DE EVALUACIÓN DE LAS ESTRATEGIAS EDUCATIVAS IMPLEMENTADAS EN LA EDUCACIÓN INICIAL, PREESCOLAR, BÁSICA Y MEDIA - 2. SEGURIDAD HUMANA Y JUSTICIA SOCIAL / F. GESTIÓN TERRITORIAL EDUCATIVA Y COMUNITARIA</v>
      </c>
      <c r="U296" s="69" t="s">
        <v>279</v>
      </c>
      <c r="V296" s="21"/>
      <c r="W296" s="21" t="str">
        <f t="shared" si="31"/>
        <v xml:space="preserve">VEPBM-DIR FORTALECIM - </v>
      </c>
      <c r="X296" s="51" t="str">
        <f t="shared" si="32"/>
        <v>2200</v>
      </c>
      <c r="Y296" s="68"/>
      <c r="Z296" s="68"/>
      <c r="AA296" s="138"/>
      <c r="AB296" s="139"/>
      <c r="AC296" s="139"/>
      <c r="AD296" s="139"/>
      <c r="AE296" s="139"/>
      <c r="AF296" s="139"/>
      <c r="AG296" s="139"/>
      <c r="AH296" s="139"/>
      <c r="AI296" s="140">
        <v>2500000000</v>
      </c>
      <c r="AJ296" s="140">
        <v>2500000000</v>
      </c>
      <c r="AK296" s="139"/>
      <c r="AL296" s="139"/>
      <c r="AM296" s="139"/>
      <c r="AN296" s="139"/>
      <c r="AO296" s="139"/>
      <c r="AP296" s="139"/>
      <c r="AQ296" s="139"/>
      <c r="AR296" s="139"/>
      <c r="AS296" s="140"/>
      <c r="AT296" s="68"/>
      <c r="AU296" s="68"/>
      <c r="AV296" s="68"/>
      <c r="AW296" s="68"/>
      <c r="AX296" s="68"/>
      <c r="AY296" s="68"/>
      <c r="AZ296" s="68"/>
      <c r="BA296" s="68"/>
      <c r="BB296" s="68"/>
      <c r="BC296" s="68"/>
      <c r="BD296" s="68"/>
      <c r="BE296" s="68"/>
      <c r="BF296" s="70"/>
      <c r="BG296" s="68"/>
      <c r="BH296" s="52" t="s">
        <v>92</v>
      </c>
      <c r="BI296" s="90" t="s">
        <v>482</v>
      </c>
      <c r="BJ296" s="69" t="s">
        <v>483</v>
      </c>
      <c r="BK296" s="49" t="s">
        <v>94</v>
      </c>
      <c r="BL296" s="124">
        <v>45345</v>
      </c>
      <c r="BM296" s="66">
        <v>9</v>
      </c>
      <c r="BN296" s="49" t="s">
        <v>95</v>
      </c>
      <c r="BO296" s="49" t="s">
        <v>434</v>
      </c>
      <c r="BP296" s="49" t="s">
        <v>159</v>
      </c>
      <c r="BQ296" s="49" t="s">
        <v>154</v>
      </c>
      <c r="BR296" s="212">
        <v>2500000000</v>
      </c>
      <c r="BS296" s="213">
        <v>2500000000</v>
      </c>
      <c r="BV296" s="21" t="e">
        <f t="shared" si="29"/>
        <v>#N/A</v>
      </c>
      <c r="BW296" s="21" t="str">
        <f>+VLOOKUP(C296,Listas_desplega!$AI$21:$AJ$46,2,0)</f>
        <v>DF_GT</v>
      </c>
      <c r="BX296" s="47" t="str">
        <f>+VLOOKUP(E296,Listas_desplega!$J$2:$K$11,2,FALSE)</f>
        <v>Eje_E_5</v>
      </c>
      <c r="BY296" s="21" t="str">
        <f>+VLOOKUP(J296,desplegables!$AK$21:$AL$33,2,FALSE)</f>
        <v>C_2201_0700_24</v>
      </c>
      <c r="BZ296" s="21" t="str">
        <f>+VLOOKUP(D296,Listas_desplega!$AS$18:$AU$60,2,0)</f>
        <v xml:space="preserve">VEPBM-DIR FORTALECIM - </v>
      </c>
      <c r="CA296" s="21" t="str">
        <f>+VLOOKUP(W296,Listas_desplega!$AT$18:$AV$60,3,0)</f>
        <v>2200</v>
      </c>
      <c r="CB296" s="21" t="str">
        <f>+VLOOKUP(F296,Listas_desplega!$J$15:$L$60,2,0)</f>
        <v>ATENCION DIFERENCIAL A 37 ETC PRIORIZADAS</v>
      </c>
      <c r="CC296" s="21" t="str">
        <f>+VLOOKUP(F296,Listas_desplega!$J$15:$L$60,2,0)&amp;V296</f>
        <v>ATENCION DIFERENCIAL A 37 ETC PRIORIZADAS</v>
      </c>
      <c r="CD296" s="21" t="str">
        <f>+VLOOKUP(CC296,Listas_desplega!$K$15:$L$60,2,0)</f>
        <v>16</v>
      </c>
      <c r="CE296" s="65" t="str">
        <f>+VLOOKUP(D296,Listas_desplega!$AS$18:$AU$60,2,0)&amp;V296</f>
        <v xml:space="preserve">VEPBM-DIR FORTALECIM - </v>
      </c>
      <c r="CF296" s="21">
        <f>+VLOOKUP(D296,Listas_desplega!$AS$18:$AU$60,3,0)</f>
        <v>22</v>
      </c>
    </row>
    <row r="297" spans="2:84" ht="18.75" customHeight="1" x14ac:dyDescent="0.25">
      <c r="B297" s="49" t="s">
        <v>81</v>
      </c>
      <c r="C297" s="49" t="s">
        <v>427</v>
      </c>
      <c r="D297" s="49" t="s">
        <v>427</v>
      </c>
      <c r="E297" s="49" t="s">
        <v>185</v>
      </c>
      <c r="F297" s="82" t="s">
        <v>428</v>
      </c>
      <c r="G297" s="21" t="s">
        <v>232</v>
      </c>
      <c r="H297" s="78" t="str">
        <f>+VLOOKUP(G297,desplegables!$AH$21:$AK$33,2,0)</f>
        <v>FORTALECIMIENTO DE LAS CAPACIDADES TERRITORIALES PARA LA GESTIÓN EDUCATIVA CON ÉNFASIS EN ZONAS RURALES NACIONAL</v>
      </c>
      <c r="I297" s="79">
        <f>+VLOOKUP(G297,desplegables!$AH$21:$AK$33,3,0)</f>
        <v>202300000000418</v>
      </c>
      <c r="J297" s="51" t="str">
        <f>+VLOOKUP(G297,desplegables!$AH$21:$AK$33,4,0)</f>
        <v>C-2201-0700-24</v>
      </c>
      <c r="K297" s="109" t="s">
        <v>188</v>
      </c>
      <c r="L297" s="110" t="str">
        <f>+VLOOKUP(K297,desplegables!$BO$81:$BP$110,2,FALSE)</f>
        <v>20203F</v>
      </c>
      <c r="M297" s="49" t="s">
        <v>480</v>
      </c>
      <c r="N297" s="51" t="e">
        <f>VLOOKUP(M297,desplegables!$BO$20:$BP$51,2,0)</f>
        <v>#N/A</v>
      </c>
      <c r="O297" s="49" t="s">
        <v>484</v>
      </c>
      <c r="P297" s="21" t="s">
        <v>90</v>
      </c>
      <c r="Q297" s="51" t="str">
        <f>+VLOOKUP(P297,desplegables!$B$3:$C$5,2,0)</f>
        <v>02</v>
      </c>
      <c r="R297" s="169" t="e">
        <f t="shared" si="28"/>
        <v>#N/A</v>
      </c>
      <c r="S297" s="126" t="str">
        <f t="shared" si="33"/>
        <v>ADQUIS. DE BYS-SERVICIO DE EVALUACIÓN DE LAS ESTRATEGIAS EDUCATIVAS IMPLEMENTADAS EN LA EDUCACIÓN INICIAL, PREESCOLAR, BÁSICA Y MEDIA-FORTALECIMIENTO DE LAS CAPACIDADES TERRITORIALES PARA LA GESTIÓN EDUCATIVA CON ÉNFASIS EN ZONAS RURALES NACIONAL</v>
      </c>
      <c r="T297" s="244" t="str">
        <f t="shared" si="30"/>
        <v>ADQUIS. DE BYS - SERVICIO DE EVALUACIÓN DE LAS ESTRATEGIAS EDUCATIVAS IMPLEMENTADAS EN LA EDUCACIÓN INICIAL, PREESCOLAR, BÁSICA Y MEDIA - 2. SEGURIDAD HUMANA Y JUSTICIA SOCIAL / F. GESTIÓN TERRITORIAL EDUCATIVA Y COMUNITARIA</v>
      </c>
      <c r="U297" s="69" t="s">
        <v>279</v>
      </c>
      <c r="V297" s="21"/>
      <c r="W297" s="21" t="str">
        <f t="shared" si="31"/>
        <v xml:space="preserve">VEPBM-DIR FORTALECIM - </v>
      </c>
      <c r="X297" s="51" t="str">
        <f t="shared" si="32"/>
        <v>2200</v>
      </c>
      <c r="Y297" s="68"/>
      <c r="Z297" s="68"/>
      <c r="AA297" s="138"/>
      <c r="AB297" s="139"/>
      <c r="AC297" s="139"/>
      <c r="AD297" s="139"/>
      <c r="AE297" s="139"/>
      <c r="AF297" s="139"/>
      <c r="AG297" s="139"/>
      <c r="AH297" s="139"/>
      <c r="AI297" s="140">
        <v>600000000</v>
      </c>
      <c r="AJ297" s="140">
        <v>600000000</v>
      </c>
      <c r="AK297" s="139"/>
      <c r="AL297" s="139"/>
      <c r="AM297" s="139"/>
      <c r="AN297" s="139"/>
      <c r="AO297" s="139"/>
      <c r="AP297" s="139"/>
      <c r="AQ297" s="139"/>
      <c r="AR297" s="139"/>
      <c r="AS297" s="140"/>
      <c r="AT297" s="68"/>
      <c r="AU297" s="68"/>
      <c r="AV297" s="68"/>
      <c r="AW297" s="68"/>
      <c r="AX297" s="68"/>
      <c r="AY297" s="68"/>
      <c r="AZ297" s="68"/>
      <c r="BA297" s="68"/>
      <c r="BB297" s="68"/>
      <c r="BC297" s="68"/>
      <c r="BD297" s="68"/>
      <c r="BE297" s="68"/>
      <c r="BF297" s="70"/>
      <c r="BG297" s="68"/>
      <c r="BH297" s="52" t="s">
        <v>193</v>
      </c>
      <c r="BI297" s="90" t="s">
        <v>485</v>
      </c>
      <c r="BJ297" s="69" t="s">
        <v>486</v>
      </c>
      <c r="BK297" s="49">
        <v>44985</v>
      </c>
      <c r="BL297" s="124">
        <v>45473</v>
      </c>
      <c r="BM297" s="66">
        <v>5</v>
      </c>
      <c r="BN297" s="49" t="s">
        <v>95</v>
      </c>
      <c r="BO297" s="49" t="s">
        <v>139</v>
      </c>
      <c r="BP297" s="49" t="s">
        <v>487</v>
      </c>
      <c r="BQ297" s="49" t="s">
        <v>154</v>
      </c>
      <c r="BR297" s="212">
        <v>600000000</v>
      </c>
      <c r="BS297" s="213">
        <v>600000000</v>
      </c>
      <c r="BV297" s="21" t="e">
        <f t="shared" si="29"/>
        <v>#N/A</v>
      </c>
      <c r="BW297" s="21" t="str">
        <f>+VLOOKUP(C297,Listas_desplega!$AI$21:$AJ$46,2,0)</f>
        <v>DF_GT</v>
      </c>
      <c r="BX297" s="47" t="str">
        <f>+VLOOKUP(E297,Listas_desplega!$J$2:$K$11,2,FALSE)</f>
        <v>Eje_E_5</v>
      </c>
      <c r="BY297" s="21" t="str">
        <f>+VLOOKUP(J297,desplegables!$AK$21:$AL$33,2,FALSE)</f>
        <v>C_2201_0700_24</v>
      </c>
      <c r="BZ297" s="21" t="str">
        <f>+VLOOKUP(D297,Listas_desplega!$AS$18:$AU$60,2,0)</f>
        <v xml:space="preserve">VEPBM-DIR FORTALECIM - </v>
      </c>
      <c r="CA297" s="21" t="str">
        <f>+VLOOKUP(W297,Listas_desplega!$AT$18:$AV$60,3,0)</f>
        <v>2200</v>
      </c>
      <c r="CB297" s="21" t="str">
        <f>+VLOOKUP(F297,Listas_desplega!$J$15:$L$60,2,0)</f>
        <v>ATENCION DIFERENCIAL A 37 ETC PRIORIZADAS</v>
      </c>
      <c r="CC297" s="21" t="str">
        <f>+VLOOKUP(F297,Listas_desplega!$J$15:$L$60,2,0)&amp;V297</f>
        <v>ATENCION DIFERENCIAL A 37 ETC PRIORIZADAS</v>
      </c>
      <c r="CD297" s="21" t="str">
        <f>+VLOOKUP(CC297,Listas_desplega!$K$15:$L$60,2,0)</f>
        <v>16</v>
      </c>
      <c r="CE297" s="65" t="str">
        <f>+VLOOKUP(D297,Listas_desplega!$AS$18:$AU$60,2,0)&amp;V297</f>
        <v xml:space="preserve">VEPBM-DIR FORTALECIM - </v>
      </c>
      <c r="CF297" s="21">
        <f>+VLOOKUP(D297,Listas_desplega!$AS$18:$AU$60,3,0)</f>
        <v>22</v>
      </c>
    </row>
    <row r="298" spans="2:84" ht="18.75" customHeight="1" x14ac:dyDescent="0.25">
      <c r="B298" s="49" t="s">
        <v>81</v>
      </c>
      <c r="C298" s="49" t="s">
        <v>427</v>
      </c>
      <c r="D298" s="49" t="s">
        <v>427</v>
      </c>
      <c r="E298" s="49" t="s">
        <v>185</v>
      </c>
      <c r="F298" s="82" t="s">
        <v>186</v>
      </c>
      <c r="G298" s="21" t="s">
        <v>232</v>
      </c>
      <c r="H298" s="78" t="str">
        <f>+VLOOKUP(G298,desplegables!$AH$21:$AK$33,2,0)</f>
        <v>FORTALECIMIENTO DE LAS CAPACIDADES TERRITORIALES PARA LA GESTIÓN EDUCATIVA CON ÉNFASIS EN ZONAS RURALES NACIONAL</v>
      </c>
      <c r="I298" s="79">
        <f>+VLOOKUP(G298,desplegables!$AH$21:$AK$33,3,0)</f>
        <v>202300000000418</v>
      </c>
      <c r="J298" s="51" t="str">
        <f>+VLOOKUP(G298,desplegables!$AH$21:$AK$33,4,0)</f>
        <v>C-2201-0700-24</v>
      </c>
      <c r="K298" s="109" t="s">
        <v>188</v>
      </c>
      <c r="L298" s="110" t="str">
        <f>+VLOOKUP(K298,desplegables!$BO$81:$BP$110,2,FALSE)</f>
        <v>20203F</v>
      </c>
      <c r="M298" s="49" t="s">
        <v>443</v>
      </c>
      <c r="N298" s="51" t="e">
        <f>VLOOKUP(M298,desplegables!$BO$20:$BP$51,2,0)</f>
        <v>#N/A</v>
      </c>
      <c r="O298" s="49" t="s">
        <v>444</v>
      </c>
      <c r="P298" s="21" t="s">
        <v>90</v>
      </c>
      <c r="Q298" s="51" t="str">
        <f>+VLOOKUP(P298,desplegables!$B$3:$C$5,2,0)</f>
        <v>02</v>
      </c>
      <c r="R298" s="169" t="e">
        <f t="shared" si="28"/>
        <v>#N/A</v>
      </c>
      <c r="S298" s="126" t="str">
        <f t="shared" si="3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98" s="244" t="str">
        <f t="shared" si="30"/>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98" s="69" t="s">
        <v>279</v>
      </c>
      <c r="V298" s="21"/>
      <c r="W298" s="21" t="str">
        <f t="shared" si="31"/>
        <v xml:space="preserve">VEPBM-DIR FORTALECIM - </v>
      </c>
      <c r="X298" s="51" t="str">
        <f t="shared" si="32"/>
        <v>2200</v>
      </c>
      <c r="Y298" s="68"/>
      <c r="Z298" s="68"/>
      <c r="AA298" s="138">
        <v>460000000</v>
      </c>
      <c r="AB298" s="139"/>
      <c r="AC298" s="139"/>
      <c r="AD298" s="139"/>
      <c r="AE298" s="139"/>
      <c r="AF298" s="139"/>
      <c r="AG298" s="139"/>
      <c r="AH298" s="139"/>
      <c r="AI298" s="140">
        <v>50000000</v>
      </c>
      <c r="AJ298" s="140">
        <v>50000000</v>
      </c>
      <c r="AK298" s="139"/>
      <c r="AL298" s="139"/>
      <c r="AM298" s="139"/>
      <c r="AN298" s="139"/>
      <c r="AO298" s="139"/>
      <c r="AP298" s="139"/>
      <c r="AQ298" s="139"/>
      <c r="AR298" s="139"/>
      <c r="AS298" s="140">
        <v>50000000</v>
      </c>
      <c r="AT298" s="68"/>
      <c r="AU298" s="68"/>
      <c r="AV298" s="68"/>
      <c r="AW298" s="68"/>
      <c r="AX298" s="68"/>
      <c r="AY298" s="68"/>
      <c r="AZ298" s="68"/>
      <c r="BA298" s="68"/>
      <c r="BB298" s="68"/>
      <c r="BC298" s="68"/>
      <c r="BD298" s="68"/>
      <c r="BE298" s="68"/>
      <c r="BF298" s="70"/>
      <c r="BG298" s="68"/>
      <c r="BH298" s="52" t="s">
        <v>134</v>
      </c>
      <c r="BI298" s="90" t="s">
        <v>459</v>
      </c>
      <c r="BJ298" s="69" t="s">
        <v>128</v>
      </c>
      <c r="BK298" s="49" t="s">
        <v>128</v>
      </c>
      <c r="BL298" s="124">
        <v>45323</v>
      </c>
      <c r="BM298" s="66">
        <v>11</v>
      </c>
      <c r="BN298" s="49" t="s">
        <v>95</v>
      </c>
      <c r="BO298" s="49" t="s">
        <v>128</v>
      </c>
      <c r="BP298" s="49" t="s">
        <v>128</v>
      </c>
      <c r="BQ298" s="49" t="s">
        <v>154</v>
      </c>
      <c r="BR298" s="212">
        <v>50000000</v>
      </c>
      <c r="BS298" s="213">
        <v>50000000</v>
      </c>
      <c r="BV298" s="21" t="e">
        <f t="shared" si="29"/>
        <v>#N/A</v>
      </c>
      <c r="BW298" s="21" t="str">
        <f>+VLOOKUP(C298,Listas_desplega!$AI$21:$AJ$46,2,0)</f>
        <v>DF_GT</v>
      </c>
      <c r="BX298" s="47" t="str">
        <f>+VLOOKUP(E298,Listas_desplega!$J$2:$K$11,2,FALSE)</f>
        <v>Eje_E_5</v>
      </c>
      <c r="BY298" s="21" t="str">
        <f>+VLOOKUP(J298,desplegables!$AK$21:$AL$33,2,FALSE)</f>
        <v>C_2201_0700_24</v>
      </c>
      <c r="BZ298" s="21" t="str">
        <f>+VLOOKUP(D298,Listas_desplega!$AS$18:$AU$60,2,0)</f>
        <v xml:space="preserve">VEPBM-DIR FORTALECIM - </v>
      </c>
      <c r="CA298" s="21" t="str">
        <f>+VLOOKUP(W298,Listas_desplega!$AT$18:$AV$60,3,0)</f>
        <v>2200</v>
      </c>
      <c r="CB298" s="21" t="str">
        <f>+VLOOKUP(F298,Listas_desplega!$J$15:$L$60,2,0)</f>
        <v>FORTALECIMIENTO CAPACIDADES DE GESTION DE ETC</v>
      </c>
      <c r="CC298" s="21" t="str">
        <f>+VLOOKUP(F298,Listas_desplega!$J$15:$L$60,2,0)&amp;V298</f>
        <v>FORTALECIMIENTO CAPACIDADES DE GESTION DE ETC</v>
      </c>
      <c r="CD298" s="21" t="str">
        <f>+VLOOKUP(CC298,Listas_desplega!$K$15:$L$60,2,0)</f>
        <v>18</v>
      </c>
      <c r="CE298" s="65" t="str">
        <f>+VLOOKUP(D298,Listas_desplega!$AS$18:$AU$60,2,0)&amp;V298</f>
        <v xml:space="preserve">VEPBM-DIR FORTALECIM - </v>
      </c>
      <c r="CF298" s="21">
        <f>+VLOOKUP(D298,Listas_desplega!$AS$18:$AU$60,3,0)</f>
        <v>22</v>
      </c>
    </row>
    <row r="299" spans="2:84" ht="18.75" customHeight="1" x14ac:dyDescent="0.25">
      <c r="B299" s="49" t="s">
        <v>81</v>
      </c>
      <c r="C299" s="49" t="s">
        <v>427</v>
      </c>
      <c r="D299" s="49" t="s">
        <v>427</v>
      </c>
      <c r="E299" s="49" t="s">
        <v>185</v>
      </c>
      <c r="F299" s="82" t="s">
        <v>186</v>
      </c>
      <c r="G299" s="21" t="s">
        <v>232</v>
      </c>
      <c r="H299" s="78" t="str">
        <f>+VLOOKUP(G299,desplegables!$AH$21:$AK$33,2,0)</f>
        <v>FORTALECIMIENTO DE LAS CAPACIDADES TERRITORIALES PARA LA GESTIÓN EDUCATIVA CON ÉNFASIS EN ZONAS RURALES NACIONAL</v>
      </c>
      <c r="I299" s="79">
        <f>+VLOOKUP(G299,desplegables!$AH$21:$AK$33,3,0)</f>
        <v>202300000000418</v>
      </c>
      <c r="J299" s="51" t="str">
        <f>+VLOOKUP(G299,desplegables!$AH$21:$AK$33,4,0)</f>
        <v>C-2201-0700-24</v>
      </c>
      <c r="K299" s="109" t="s">
        <v>188</v>
      </c>
      <c r="L299" s="110" t="str">
        <f>+VLOOKUP(K299,desplegables!$BO$81:$BP$110,2,FALSE)</f>
        <v>20203F</v>
      </c>
      <c r="M299" s="49" t="s">
        <v>443</v>
      </c>
      <c r="N299" s="51" t="e">
        <f>VLOOKUP(M299,desplegables!$BO$20:$BP$51,2,0)</f>
        <v>#N/A</v>
      </c>
      <c r="O299" s="49" t="s">
        <v>444</v>
      </c>
      <c r="P299" s="21" t="s">
        <v>90</v>
      </c>
      <c r="Q299" s="51" t="str">
        <f>+VLOOKUP(P299,desplegables!$B$3:$C$5,2,0)</f>
        <v>02</v>
      </c>
      <c r="R299" s="169" t="e">
        <f t="shared" si="28"/>
        <v>#N/A</v>
      </c>
      <c r="S299" s="126" t="str">
        <f t="shared" si="3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299" s="244" t="str">
        <f t="shared" si="30"/>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299" s="69" t="s">
        <v>279</v>
      </c>
      <c r="V299" s="21"/>
      <c r="W299" s="21" t="str">
        <f t="shared" si="31"/>
        <v xml:space="preserve">VEPBM-DIR FORTALECIM - </v>
      </c>
      <c r="X299" s="51" t="str">
        <f t="shared" si="32"/>
        <v>2200</v>
      </c>
      <c r="Y299" s="68"/>
      <c r="Z299" s="68"/>
      <c r="AA299" s="138">
        <v>460000000</v>
      </c>
      <c r="AB299" s="139"/>
      <c r="AC299" s="139"/>
      <c r="AD299" s="139"/>
      <c r="AE299" s="139"/>
      <c r="AF299" s="139"/>
      <c r="AG299" s="139"/>
      <c r="AH299" s="139"/>
      <c r="AI299" s="140">
        <v>137500000</v>
      </c>
      <c r="AJ299" s="140">
        <v>137500000</v>
      </c>
      <c r="AK299" s="139"/>
      <c r="AL299" s="139"/>
      <c r="AM299" s="139"/>
      <c r="AN299" s="139"/>
      <c r="AO299" s="139"/>
      <c r="AP299" s="139"/>
      <c r="AQ299" s="139"/>
      <c r="AR299" s="139"/>
      <c r="AS299" s="140">
        <v>137500000</v>
      </c>
      <c r="AT299" s="68"/>
      <c r="AU299" s="68"/>
      <c r="AV299" s="68"/>
      <c r="AW299" s="68"/>
      <c r="AX299" s="68"/>
      <c r="AY299" s="68"/>
      <c r="AZ299" s="68"/>
      <c r="BA299" s="68"/>
      <c r="BB299" s="68"/>
      <c r="BC299" s="68"/>
      <c r="BD299" s="68"/>
      <c r="BE299" s="68"/>
      <c r="BF299" s="70"/>
      <c r="BG299" s="68"/>
      <c r="BH299" s="52" t="s">
        <v>92</v>
      </c>
      <c r="BI299" s="90" t="s">
        <v>453</v>
      </c>
      <c r="BJ299" s="69" t="s">
        <v>432</v>
      </c>
      <c r="BK299" s="49" t="s">
        <v>248</v>
      </c>
      <c r="BL299" s="124">
        <v>45397</v>
      </c>
      <c r="BM299" s="66">
        <v>7</v>
      </c>
      <c r="BN299" s="49" t="s">
        <v>95</v>
      </c>
      <c r="BO299" s="49" t="s">
        <v>434</v>
      </c>
      <c r="BP299" s="49" t="s">
        <v>159</v>
      </c>
      <c r="BQ299" s="49" t="s">
        <v>154</v>
      </c>
      <c r="BR299" s="212">
        <v>137500000</v>
      </c>
      <c r="BS299" s="213">
        <v>137500000</v>
      </c>
      <c r="BV299" s="21" t="e">
        <f t="shared" si="29"/>
        <v>#N/A</v>
      </c>
      <c r="BW299" s="21" t="str">
        <f>+VLOOKUP(C299,Listas_desplega!$AI$21:$AJ$46,2,0)</f>
        <v>DF_GT</v>
      </c>
      <c r="BX299" s="47" t="str">
        <f>+VLOOKUP(E299,Listas_desplega!$J$2:$K$11,2,FALSE)</f>
        <v>Eje_E_5</v>
      </c>
      <c r="BY299" s="21" t="str">
        <f>+VLOOKUP(J299,desplegables!$AK$21:$AL$33,2,FALSE)</f>
        <v>C_2201_0700_24</v>
      </c>
      <c r="BZ299" s="21" t="str">
        <f>+VLOOKUP(D299,Listas_desplega!$AS$18:$AU$60,2,0)</f>
        <v xml:space="preserve">VEPBM-DIR FORTALECIM - </v>
      </c>
      <c r="CA299" s="21" t="str">
        <f>+VLOOKUP(W299,Listas_desplega!$AT$18:$AV$60,3,0)</f>
        <v>2200</v>
      </c>
      <c r="CB299" s="21" t="str">
        <f>+VLOOKUP(F299,Listas_desplega!$J$15:$L$60,2,0)</f>
        <v>FORTALECIMIENTO CAPACIDADES DE GESTION DE ETC</v>
      </c>
      <c r="CC299" s="21" t="str">
        <f>+VLOOKUP(F299,Listas_desplega!$J$15:$L$60,2,0)&amp;V299</f>
        <v>FORTALECIMIENTO CAPACIDADES DE GESTION DE ETC</v>
      </c>
      <c r="CD299" s="21" t="str">
        <f>+VLOOKUP(CC299,Listas_desplega!$K$15:$L$60,2,0)</f>
        <v>18</v>
      </c>
      <c r="CE299" s="65" t="str">
        <f>+VLOOKUP(D299,Listas_desplega!$AS$18:$AU$60,2,0)&amp;V299</f>
        <v xml:space="preserve">VEPBM-DIR FORTALECIM - </v>
      </c>
      <c r="CF299" s="21">
        <f>+VLOOKUP(D299,Listas_desplega!$AS$18:$AU$60,3,0)</f>
        <v>22</v>
      </c>
    </row>
    <row r="300" spans="2:84" ht="18.75" customHeight="1" x14ac:dyDescent="0.25">
      <c r="B300" s="49" t="s">
        <v>81</v>
      </c>
      <c r="C300" s="49" t="s">
        <v>427</v>
      </c>
      <c r="D300" s="49" t="s">
        <v>427</v>
      </c>
      <c r="E300" s="49" t="s">
        <v>185</v>
      </c>
      <c r="F300" s="82" t="s">
        <v>428</v>
      </c>
      <c r="G300" s="21" t="s">
        <v>232</v>
      </c>
      <c r="H300" s="78" t="str">
        <f>+VLOOKUP(G300,desplegables!$AH$21:$AK$33,2,0)</f>
        <v>FORTALECIMIENTO DE LAS CAPACIDADES TERRITORIALES PARA LA GESTIÓN EDUCATIVA CON ÉNFASIS EN ZONAS RURALES NACIONAL</v>
      </c>
      <c r="I300" s="79">
        <f>+VLOOKUP(G300,desplegables!$AH$21:$AK$33,3,0)</f>
        <v>202300000000418</v>
      </c>
      <c r="J300" s="51" t="str">
        <f>+VLOOKUP(G300,desplegables!$AH$21:$AK$33,4,0)</f>
        <v>C-2201-0700-24</v>
      </c>
      <c r="K300" s="109" t="s">
        <v>188</v>
      </c>
      <c r="L300" s="110" t="str">
        <f>+VLOOKUP(K300,desplegables!$BO$81:$BP$110,2,FALSE)</f>
        <v>20203F</v>
      </c>
      <c r="M300" s="49" t="s">
        <v>437</v>
      </c>
      <c r="N300" s="51" t="e">
        <f>VLOOKUP(M300,desplegables!$BO$20:$BP$51,2,0)</f>
        <v>#N/A</v>
      </c>
      <c r="O300" s="49" t="s">
        <v>460</v>
      </c>
      <c r="P300" s="21" t="s">
        <v>90</v>
      </c>
      <c r="Q300" s="51" t="str">
        <f>+VLOOKUP(P300,desplegables!$B$3:$C$5,2,0)</f>
        <v>02</v>
      </c>
      <c r="R300" s="169" t="e">
        <f t="shared" si="28"/>
        <v>#N/A</v>
      </c>
      <c r="S300"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00" s="244" t="str">
        <f t="shared" si="30"/>
        <v>ADQUIS. DE BYS - SERVICIO DE ASISTENCIA TÉCNICA EN EDUCACIÓN INICIAL,PREESCOLAR, BÁSICA Y MEDIA EN PROCESOS DE GESTIÓN DEL CONOCIMIENTO - 2. SEGURIDAD HUMANA Y JUSTICIA SOCIAL / F. GESTIÓN TERRITORIAL EDUCATIVA Y COMUNITARIA</v>
      </c>
      <c r="U300" s="69" t="s">
        <v>279</v>
      </c>
      <c r="V300" s="21"/>
      <c r="W300" s="21" t="str">
        <f t="shared" si="31"/>
        <v xml:space="preserve">VEPBM-DIR FORTALECIM - </v>
      </c>
      <c r="X300" s="51" t="str">
        <f t="shared" si="32"/>
        <v>2200</v>
      </c>
      <c r="Y300" s="68"/>
      <c r="Z300" s="68"/>
      <c r="AA300" s="139"/>
      <c r="AB300" s="139"/>
      <c r="AC300" s="139"/>
      <c r="AD300" s="139"/>
      <c r="AE300" s="139"/>
      <c r="AF300" s="139"/>
      <c r="AG300" s="139"/>
      <c r="AH300" s="139"/>
      <c r="AI300" s="140">
        <v>50000000</v>
      </c>
      <c r="AJ300" s="140">
        <v>50000000</v>
      </c>
      <c r="AK300" s="139"/>
      <c r="AL300" s="139"/>
      <c r="AM300" s="139"/>
      <c r="AN300" s="139"/>
      <c r="AO300" s="139"/>
      <c r="AP300" s="139"/>
      <c r="AQ300" s="139"/>
      <c r="AR300" s="139"/>
      <c r="AS300" s="140">
        <v>50000000</v>
      </c>
      <c r="AT300" s="68"/>
      <c r="AU300" s="68"/>
      <c r="AV300" s="68"/>
      <c r="AW300" s="68"/>
      <c r="AX300" s="68"/>
      <c r="AY300" s="68"/>
      <c r="AZ300" s="68"/>
      <c r="BA300" s="68"/>
      <c r="BB300" s="68"/>
      <c r="BC300" s="68"/>
      <c r="BD300" s="68"/>
      <c r="BE300" s="68"/>
      <c r="BF300" s="70"/>
      <c r="BG300" s="68"/>
      <c r="BH300" s="52" t="s">
        <v>134</v>
      </c>
      <c r="BI300" s="90" t="s">
        <v>459</v>
      </c>
      <c r="BJ300" s="69" t="s">
        <v>128</v>
      </c>
      <c r="BK300" s="49" t="s">
        <v>128</v>
      </c>
      <c r="BL300" s="124">
        <v>45323</v>
      </c>
      <c r="BM300" s="66">
        <v>11</v>
      </c>
      <c r="BN300" s="49" t="s">
        <v>95</v>
      </c>
      <c r="BO300" s="49" t="s">
        <v>128</v>
      </c>
      <c r="BP300" s="49" t="s">
        <v>128</v>
      </c>
      <c r="BQ300" s="49" t="s">
        <v>154</v>
      </c>
      <c r="BR300" s="212">
        <v>50000000</v>
      </c>
      <c r="BS300" s="213">
        <v>50000000</v>
      </c>
      <c r="BV300" s="21" t="e">
        <f t="shared" si="29"/>
        <v>#N/A</v>
      </c>
      <c r="BW300" s="21" t="str">
        <f>+VLOOKUP(C300,Listas_desplega!$AI$21:$AJ$46,2,0)</f>
        <v>DF_GT</v>
      </c>
      <c r="BX300" s="47" t="str">
        <f>+VLOOKUP(E300,Listas_desplega!$J$2:$K$11,2,FALSE)</f>
        <v>Eje_E_5</v>
      </c>
      <c r="BY300" s="21" t="str">
        <f>+VLOOKUP(J300,desplegables!$AK$21:$AL$33,2,FALSE)</f>
        <v>C_2201_0700_24</v>
      </c>
      <c r="BZ300" s="21" t="str">
        <f>+VLOOKUP(D300,Listas_desplega!$AS$18:$AU$60,2,0)</f>
        <v xml:space="preserve">VEPBM-DIR FORTALECIM - </v>
      </c>
      <c r="CA300" s="21" t="str">
        <f>+VLOOKUP(W300,Listas_desplega!$AT$18:$AV$60,3,0)</f>
        <v>2200</v>
      </c>
      <c r="CB300" s="21" t="str">
        <f>+VLOOKUP(F300,Listas_desplega!$J$15:$L$60,2,0)</f>
        <v>ATENCION DIFERENCIAL A 37 ETC PRIORIZADAS</v>
      </c>
      <c r="CC300" s="21" t="str">
        <f>+VLOOKUP(F300,Listas_desplega!$J$15:$L$60,2,0)&amp;V300</f>
        <v>ATENCION DIFERENCIAL A 37 ETC PRIORIZADAS</v>
      </c>
      <c r="CD300" s="21" t="str">
        <f>+VLOOKUP(CC300,Listas_desplega!$K$15:$L$60,2,0)</f>
        <v>16</v>
      </c>
      <c r="CE300" s="65" t="str">
        <f>+VLOOKUP(D300,Listas_desplega!$AS$18:$AU$60,2,0)&amp;V300</f>
        <v xml:space="preserve">VEPBM-DIR FORTALECIM - </v>
      </c>
      <c r="CF300" s="21">
        <f>+VLOOKUP(D300,Listas_desplega!$AS$18:$AU$60,3,0)</f>
        <v>22</v>
      </c>
    </row>
    <row r="301" spans="2:84" ht="18.75" customHeight="1" x14ac:dyDescent="0.25">
      <c r="B301" s="49" t="s">
        <v>81</v>
      </c>
      <c r="C301" s="49" t="s">
        <v>427</v>
      </c>
      <c r="D301" s="49" t="s">
        <v>427</v>
      </c>
      <c r="E301" s="49" t="s">
        <v>185</v>
      </c>
      <c r="F301" s="82" t="s">
        <v>428</v>
      </c>
      <c r="G301" s="21" t="s">
        <v>232</v>
      </c>
      <c r="H301" s="78" t="str">
        <f>+VLOOKUP(G301,desplegables!$AH$21:$AK$33,2,0)</f>
        <v>FORTALECIMIENTO DE LAS CAPACIDADES TERRITORIALES PARA LA GESTIÓN EDUCATIVA CON ÉNFASIS EN ZONAS RURALES NACIONAL</v>
      </c>
      <c r="I301" s="79">
        <f>+VLOOKUP(G301,desplegables!$AH$21:$AK$33,3,0)</f>
        <v>202300000000418</v>
      </c>
      <c r="J301" s="51" t="str">
        <f>+VLOOKUP(G301,desplegables!$AH$21:$AK$33,4,0)</f>
        <v>C-2201-0700-24</v>
      </c>
      <c r="K301" s="109" t="s">
        <v>188</v>
      </c>
      <c r="L301" s="110" t="str">
        <f>+VLOOKUP(K301,desplegables!$BO$81:$BP$110,2,FALSE)</f>
        <v>20203F</v>
      </c>
      <c r="M301" s="49" t="s">
        <v>437</v>
      </c>
      <c r="N301" s="51" t="e">
        <f>VLOOKUP(M301,desplegables!$BO$20:$BP$51,2,0)</f>
        <v>#N/A</v>
      </c>
      <c r="O301" s="49" t="s">
        <v>460</v>
      </c>
      <c r="P301" s="21" t="s">
        <v>90</v>
      </c>
      <c r="Q301" s="51" t="str">
        <f>+VLOOKUP(P301,desplegables!$B$3:$C$5,2,0)</f>
        <v>02</v>
      </c>
      <c r="R301" s="169" t="e">
        <f t="shared" si="28"/>
        <v>#N/A</v>
      </c>
      <c r="S301"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01" s="244" t="str">
        <f t="shared" si="30"/>
        <v>ADQUIS. DE BYS - SERVICIO DE ASISTENCIA TÉCNICA EN EDUCACIÓN INICIAL,PREESCOLAR, BÁSICA Y MEDIA EN PROCESOS DE GESTIÓN DEL CONOCIMIENTO - 2. SEGURIDAD HUMANA Y JUSTICIA SOCIAL / F. GESTIÓN TERRITORIAL EDUCATIVA Y COMUNITARIA</v>
      </c>
      <c r="U301" s="69" t="s">
        <v>279</v>
      </c>
      <c r="V301" s="21"/>
      <c r="W301" s="21" t="str">
        <f t="shared" si="31"/>
        <v xml:space="preserve">VEPBM-DIR FORTALECIM - </v>
      </c>
      <c r="X301" s="51" t="str">
        <f t="shared" si="32"/>
        <v>2200</v>
      </c>
      <c r="Y301" s="68"/>
      <c r="Z301" s="68"/>
      <c r="AA301" s="139"/>
      <c r="AB301" s="139"/>
      <c r="AC301" s="139"/>
      <c r="AD301" s="139"/>
      <c r="AE301" s="139"/>
      <c r="AF301" s="139"/>
      <c r="AG301" s="139"/>
      <c r="AH301" s="139"/>
      <c r="AI301" s="140">
        <v>137500000</v>
      </c>
      <c r="AJ301" s="140">
        <v>137500000</v>
      </c>
      <c r="AK301" s="139"/>
      <c r="AL301" s="139"/>
      <c r="AM301" s="139"/>
      <c r="AN301" s="139"/>
      <c r="AO301" s="139"/>
      <c r="AP301" s="139"/>
      <c r="AQ301" s="139"/>
      <c r="AR301" s="139"/>
      <c r="AS301" s="140">
        <v>137500000</v>
      </c>
      <c r="AT301" s="68"/>
      <c r="AU301" s="68"/>
      <c r="AV301" s="68"/>
      <c r="AW301" s="68"/>
      <c r="AX301" s="68"/>
      <c r="AY301" s="68"/>
      <c r="AZ301" s="68"/>
      <c r="BA301" s="68"/>
      <c r="BB301" s="68"/>
      <c r="BC301" s="68"/>
      <c r="BD301" s="68"/>
      <c r="BE301" s="68"/>
      <c r="BF301" s="70"/>
      <c r="BG301" s="68"/>
      <c r="BH301" s="52" t="s">
        <v>92</v>
      </c>
      <c r="BI301" s="90" t="s">
        <v>453</v>
      </c>
      <c r="BJ301" s="69" t="s">
        <v>432</v>
      </c>
      <c r="BK301" s="49" t="s">
        <v>248</v>
      </c>
      <c r="BL301" s="124">
        <v>45397</v>
      </c>
      <c r="BM301" s="66">
        <v>7</v>
      </c>
      <c r="BN301" s="49" t="s">
        <v>95</v>
      </c>
      <c r="BO301" s="49" t="s">
        <v>434</v>
      </c>
      <c r="BP301" s="49" t="s">
        <v>159</v>
      </c>
      <c r="BQ301" s="49" t="s">
        <v>154</v>
      </c>
      <c r="BR301" s="212">
        <v>137500000</v>
      </c>
      <c r="BS301" s="213">
        <v>137500000</v>
      </c>
      <c r="BV301" s="21" t="e">
        <f t="shared" si="29"/>
        <v>#N/A</v>
      </c>
      <c r="BW301" s="21" t="str">
        <f>+VLOOKUP(C301,Listas_desplega!$AI$21:$AJ$46,2,0)</f>
        <v>DF_GT</v>
      </c>
      <c r="BX301" s="47" t="str">
        <f>+VLOOKUP(E301,Listas_desplega!$J$2:$K$11,2,FALSE)</f>
        <v>Eje_E_5</v>
      </c>
      <c r="BY301" s="21" t="str">
        <f>+VLOOKUP(J301,desplegables!$AK$21:$AL$33,2,FALSE)</f>
        <v>C_2201_0700_24</v>
      </c>
      <c r="BZ301" s="21" t="str">
        <f>+VLOOKUP(D301,Listas_desplega!$AS$18:$AU$60,2,0)</f>
        <v xml:space="preserve">VEPBM-DIR FORTALECIM - </v>
      </c>
      <c r="CA301" s="21" t="str">
        <f>+VLOOKUP(W301,Listas_desplega!$AT$18:$AV$60,3,0)</f>
        <v>2200</v>
      </c>
      <c r="CB301" s="21" t="str">
        <f>+VLOOKUP(F301,Listas_desplega!$J$15:$L$60,2,0)</f>
        <v>ATENCION DIFERENCIAL A 37 ETC PRIORIZADAS</v>
      </c>
      <c r="CC301" s="21" t="str">
        <f>+VLOOKUP(F301,Listas_desplega!$J$15:$L$60,2,0)&amp;V301</f>
        <v>ATENCION DIFERENCIAL A 37 ETC PRIORIZADAS</v>
      </c>
      <c r="CD301" s="21" t="str">
        <f>+VLOOKUP(CC301,Listas_desplega!$K$15:$L$60,2,0)</f>
        <v>16</v>
      </c>
      <c r="CE301" s="65" t="str">
        <f>+VLOOKUP(D301,Listas_desplega!$AS$18:$AU$60,2,0)&amp;V301</f>
        <v xml:space="preserve">VEPBM-DIR FORTALECIM - </v>
      </c>
      <c r="CF301" s="21">
        <f>+VLOOKUP(D301,Listas_desplega!$AS$18:$AU$60,3,0)</f>
        <v>22</v>
      </c>
    </row>
    <row r="302" spans="2:84" ht="18.75" customHeight="1" x14ac:dyDescent="0.25">
      <c r="B302" s="49" t="s">
        <v>81</v>
      </c>
      <c r="C302" s="49" t="s">
        <v>427</v>
      </c>
      <c r="D302" s="49" t="s">
        <v>427</v>
      </c>
      <c r="E302" s="49" t="s">
        <v>185</v>
      </c>
      <c r="F302" s="82" t="s">
        <v>428</v>
      </c>
      <c r="G302" s="21" t="s">
        <v>232</v>
      </c>
      <c r="H302" s="78" t="str">
        <f>+VLOOKUP(G302,desplegables!$AH$21:$AK$33,2,0)</f>
        <v>FORTALECIMIENTO DE LAS CAPACIDADES TERRITORIALES PARA LA GESTIÓN EDUCATIVA CON ÉNFASIS EN ZONAS RURALES NACIONAL</v>
      </c>
      <c r="I302" s="79">
        <f>+VLOOKUP(G302,desplegables!$AH$21:$AK$33,3,0)</f>
        <v>202300000000418</v>
      </c>
      <c r="J302" s="51" t="str">
        <f>+VLOOKUP(G302,desplegables!$AH$21:$AK$33,4,0)</f>
        <v>C-2201-0700-24</v>
      </c>
      <c r="K302" s="109" t="s">
        <v>188</v>
      </c>
      <c r="L302" s="110" t="str">
        <f>+VLOOKUP(K302,desplegables!$BO$81:$BP$110,2,FALSE)</f>
        <v>20203F</v>
      </c>
      <c r="M302" s="49" t="s">
        <v>437</v>
      </c>
      <c r="N302" s="51" t="e">
        <f>VLOOKUP(M302,desplegables!$BO$20:$BP$51,2,0)</f>
        <v>#N/A</v>
      </c>
      <c r="O302" s="49" t="s">
        <v>450</v>
      </c>
      <c r="P302" s="21" t="s">
        <v>90</v>
      </c>
      <c r="Q302" s="51" t="str">
        <f>+VLOOKUP(P302,desplegables!$B$3:$C$5,2,0)</f>
        <v>02</v>
      </c>
      <c r="R302" s="169" t="e">
        <f t="shared" si="28"/>
        <v>#N/A</v>
      </c>
      <c r="S302"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02" s="244" t="str">
        <f t="shared" si="30"/>
        <v>ADQUIS. DE BYS - SERVICIO DE ASISTENCIA TÉCNICA EN EDUCACIÓN INICIAL,PREESCOLAR, BÁSICA Y MEDIA EN PROCESOS DE GESTIÓN DEL CONOCIMIENTO - 2. SEGURIDAD HUMANA Y JUSTICIA SOCIAL / F. GESTIÓN TERRITORIAL EDUCATIVA Y COMUNITARIA</v>
      </c>
      <c r="U302" s="69" t="s">
        <v>279</v>
      </c>
      <c r="V302" s="21"/>
      <c r="W302" s="21" t="str">
        <f t="shared" si="31"/>
        <v xml:space="preserve">VEPBM-DIR FORTALECIM - </v>
      </c>
      <c r="X302" s="51" t="str">
        <f t="shared" si="32"/>
        <v>2200</v>
      </c>
      <c r="Y302" s="68"/>
      <c r="Z302" s="68"/>
      <c r="AA302" s="139"/>
      <c r="AB302" s="139"/>
      <c r="AC302" s="139"/>
      <c r="AD302" s="139"/>
      <c r="AE302" s="139"/>
      <c r="AF302" s="139"/>
      <c r="AG302" s="139"/>
      <c r="AH302" s="139"/>
      <c r="AI302" s="140">
        <v>50000000</v>
      </c>
      <c r="AJ302" s="140">
        <v>50000000</v>
      </c>
      <c r="AK302" s="139"/>
      <c r="AL302" s="139"/>
      <c r="AM302" s="139"/>
      <c r="AN302" s="139"/>
      <c r="AO302" s="139"/>
      <c r="AP302" s="139"/>
      <c r="AQ302" s="139"/>
      <c r="AR302" s="139"/>
      <c r="AS302" s="140">
        <v>50000000</v>
      </c>
      <c r="AT302" s="68"/>
      <c r="AU302" s="68"/>
      <c r="AV302" s="68"/>
      <c r="AW302" s="68"/>
      <c r="AX302" s="68"/>
      <c r="AY302" s="68"/>
      <c r="AZ302" s="68"/>
      <c r="BA302" s="68"/>
      <c r="BB302" s="68"/>
      <c r="BC302" s="68"/>
      <c r="BD302" s="68"/>
      <c r="BE302" s="68"/>
      <c r="BF302" s="70"/>
      <c r="BG302" s="68"/>
      <c r="BH302" s="52" t="s">
        <v>134</v>
      </c>
      <c r="BI302" s="90" t="s">
        <v>459</v>
      </c>
      <c r="BJ302" s="69" t="s">
        <v>128</v>
      </c>
      <c r="BK302" s="49" t="s">
        <v>128</v>
      </c>
      <c r="BL302" s="124">
        <v>45323</v>
      </c>
      <c r="BM302" s="66">
        <v>11</v>
      </c>
      <c r="BN302" s="49" t="s">
        <v>95</v>
      </c>
      <c r="BO302" s="49" t="s">
        <v>128</v>
      </c>
      <c r="BP302" s="49" t="s">
        <v>128</v>
      </c>
      <c r="BQ302" s="49" t="s">
        <v>154</v>
      </c>
      <c r="BR302" s="212">
        <v>50000000</v>
      </c>
      <c r="BS302" s="213">
        <v>50000000</v>
      </c>
      <c r="BV302" s="21" t="e">
        <f t="shared" si="29"/>
        <v>#N/A</v>
      </c>
      <c r="BW302" s="21" t="str">
        <f>+VLOOKUP(C302,Listas_desplega!$AI$21:$AJ$46,2,0)</f>
        <v>DF_GT</v>
      </c>
      <c r="BX302" s="47" t="str">
        <f>+VLOOKUP(E302,Listas_desplega!$J$2:$K$11,2,FALSE)</f>
        <v>Eje_E_5</v>
      </c>
      <c r="BY302" s="21" t="str">
        <f>+VLOOKUP(J302,desplegables!$AK$21:$AL$33,2,FALSE)</f>
        <v>C_2201_0700_24</v>
      </c>
      <c r="BZ302" s="21" t="str">
        <f>+VLOOKUP(D302,Listas_desplega!$AS$18:$AU$60,2,0)</f>
        <v xml:space="preserve">VEPBM-DIR FORTALECIM - </v>
      </c>
      <c r="CA302" s="21" t="str">
        <f>+VLOOKUP(W302,Listas_desplega!$AT$18:$AV$60,3,0)</f>
        <v>2200</v>
      </c>
      <c r="CB302" s="21" t="str">
        <f>+VLOOKUP(F302,Listas_desplega!$J$15:$L$60,2,0)</f>
        <v>ATENCION DIFERENCIAL A 37 ETC PRIORIZADAS</v>
      </c>
      <c r="CC302" s="21" t="str">
        <f>+VLOOKUP(F302,Listas_desplega!$J$15:$L$60,2,0)&amp;V302</f>
        <v>ATENCION DIFERENCIAL A 37 ETC PRIORIZADAS</v>
      </c>
      <c r="CD302" s="21" t="str">
        <f>+VLOOKUP(CC302,Listas_desplega!$K$15:$L$60,2,0)</f>
        <v>16</v>
      </c>
      <c r="CE302" s="65" t="str">
        <f>+VLOOKUP(D302,Listas_desplega!$AS$18:$AU$60,2,0)&amp;V302</f>
        <v xml:space="preserve">VEPBM-DIR FORTALECIM - </v>
      </c>
      <c r="CF302" s="21">
        <f>+VLOOKUP(D302,Listas_desplega!$AS$18:$AU$60,3,0)</f>
        <v>22</v>
      </c>
    </row>
    <row r="303" spans="2:84" ht="18.75" customHeight="1" x14ac:dyDescent="0.25">
      <c r="B303" s="49" t="s">
        <v>81</v>
      </c>
      <c r="C303" s="49" t="s">
        <v>427</v>
      </c>
      <c r="D303" s="49" t="s">
        <v>427</v>
      </c>
      <c r="E303" s="49" t="s">
        <v>185</v>
      </c>
      <c r="F303" s="82" t="s">
        <v>428</v>
      </c>
      <c r="G303" s="21" t="s">
        <v>232</v>
      </c>
      <c r="H303" s="78" t="str">
        <f>+VLOOKUP(G303,desplegables!$AH$21:$AK$33,2,0)</f>
        <v>FORTALECIMIENTO DE LAS CAPACIDADES TERRITORIALES PARA LA GESTIÓN EDUCATIVA CON ÉNFASIS EN ZONAS RURALES NACIONAL</v>
      </c>
      <c r="I303" s="79">
        <f>+VLOOKUP(G303,desplegables!$AH$21:$AK$33,3,0)</f>
        <v>202300000000418</v>
      </c>
      <c r="J303" s="51" t="str">
        <f>+VLOOKUP(G303,desplegables!$AH$21:$AK$33,4,0)</f>
        <v>C-2201-0700-24</v>
      </c>
      <c r="K303" s="109" t="s">
        <v>188</v>
      </c>
      <c r="L303" s="110" t="str">
        <f>+VLOOKUP(K303,desplegables!$BO$81:$BP$110,2,FALSE)</f>
        <v>20203F</v>
      </c>
      <c r="M303" s="49" t="s">
        <v>437</v>
      </c>
      <c r="N303" s="51" t="e">
        <f>VLOOKUP(M303,desplegables!$BO$20:$BP$51,2,0)</f>
        <v>#N/A</v>
      </c>
      <c r="O303" s="49" t="s">
        <v>450</v>
      </c>
      <c r="P303" s="21" t="s">
        <v>90</v>
      </c>
      <c r="Q303" s="51" t="str">
        <f>+VLOOKUP(P303,desplegables!$B$3:$C$5,2,0)</f>
        <v>02</v>
      </c>
      <c r="R303" s="169" t="e">
        <f t="shared" si="28"/>
        <v>#N/A</v>
      </c>
      <c r="S303"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03" s="244" t="str">
        <f t="shared" si="30"/>
        <v>ADQUIS. DE BYS - SERVICIO DE ASISTENCIA TÉCNICA EN EDUCACIÓN INICIAL,PREESCOLAR, BÁSICA Y MEDIA EN PROCESOS DE GESTIÓN DEL CONOCIMIENTO - 2. SEGURIDAD HUMANA Y JUSTICIA SOCIAL / F. GESTIÓN TERRITORIAL EDUCATIVA Y COMUNITARIA</v>
      </c>
      <c r="U303" s="69" t="s">
        <v>279</v>
      </c>
      <c r="V303" s="21"/>
      <c r="W303" s="21" t="str">
        <f t="shared" si="31"/>
        <v xml:space="preserve">VEPBM-DIR FORTALECIM - </v>
      </c>
      <c r="X303" s="51" t="str">
        <f t="shared" si="32"/>
        <v>2200</v>
      </c>
      <c r="Y303" s="68"/>
      <c r="Z303" s="68"/>
      <c r="AA303" s="139"/>
      <c r="AB303" s="139"/>
      <c r="AC303" s="139"/>
      <c r="AD303" s="139"/>
      <c r="AE303" s="139"/>
      <c r="AF303" s="139"/>
      <c r="AG303" s="139"/>
      <c r="AH303" s="139"/>
      <c r="AI303" s="140">
        <v>137500000</v>
      </c>
      <c r="AJ303" s="140">
        <v>137500000</v>
      </c>
      <c r="AK303" s="139"/>
      <c r="AL303" s="139"/>
      <c r="AM303" s="139"/>
      <c r="AN303" s="139"/>
      <c r="AO303" s="139"/>
      <c r="AP303" s="139"/>
      <c r="AQ303" s="139"/>
      <c r="AR303" s="139"/>
      <c r="AS303" s="140">
        <v>137500000</v>
      </c>
      <c r="AT303" s="68"/>
      <c r="AU303" s="68"/>
      <c r="AV303" s="68"/>
      <c r="AW303" s="68"/>
      <c r="AX303" s="68"/>
      <c r="AY303" s="68"/>
      <c r="AZ303" s="68"/>
      <c r="BA303" s="68"/>
      <c r="BB303" s="68"/>
      <c r="BC303" s="68"/>
      <c r="BD303" s="68"/>
      <c r="BE303" s="68"/>
      <c r="BF303" s="70"/>
      <c r="BG303" s="68"/>
      <c r="BH303" s="52" t="s">
        <v>92</v>
      </c>
      <c r="BI303" s="90" t="s">
        <v>453</v>
      </c>
      <c r="BJ303" s="69" t="s">
        <v>432</v>
      </c>
      <c r="BK303" s="49" t="s">
        <v>248</v>
      </c>
      <c r="BL303" s="124">
        <v>45397</v>
      </c>
      <c r="BM303" s="66">
        <v>7</v>
      </c>
      <c r="BN303" s="49" t="s">
        <v>95</v>
      </c>
      <c r="BO303" s="49" t="s">
        <v>434</v>
      </c>
      <c r="BP303" s="49" t="s">
        <v>159</v>
      </c>
      <c r="BQ303" s="49" t="s">
        <v>154</v>
      </c>
      <c r="BR303" s="212">
        <v>137500000</v>
      </c>
      <c r="BS303" s="213">
        <v>137500000</v>
      </c>
      <c r="BV303" s="21" t="e">
        <f t="shared" si="29"/>
        <v>#N/A</v>
      </c>
      <c r="BW303" s="21" t="str">
        <f>+VLOOKUP(C303,Listas_desplega!$AI$21:$AJ$46,2,0)</f>
        <v>DF_GT</v>
      </c>
      <c r="BX303" s="47" t="str">
        <f>+VLOOKUP(E303,Listas_desplega!$J$2:$K$11,2,FALSE)</f>
        <v>Eje_E_5</v>
      </c>
      <c r="BY303" s="21" t="str">
        <f>+VLOOKUP(J303,desplegables!$AK$21:$AL$33,2,FALSE)</f>
        <v>C_2201_0700_24</v>
      </c>
      <c r="BZ303" s="21" t="str">
        <f>+VLOOKUP(D303,Listas_desplega!$AS$18:$AU$60,2,0)</f>
        <v xml:space="preserve">VEPBM-DIR FORTALECIM - </v>
      </c>
      <c r="CA303" s="21" t="str">
        <f>+VLOOKUP(W303,Listas_desplega!$AT$18:$AV$60,3,0)</f>
        <v>2200</v>
      </c>
      <c r="CB303" s="21" t="str">
        <f>+VLOOKUP(F303,Listas_desplega!$J$15:$L$60,2,0)</f>
        <v>ATENCION DIFERENCIAL A 37 ETC PRIORIZADAS</v>
      </c>
      <c r="CC303" s="21" t="str">
        <f>+VLOOKUP(F303,Listas_desplega!$J$15:$L$60,2,0)&amp;V303</f>
        <v>ATENCION DIFERENCIAL A 37 ETC PRIORIZADAS</v>
      </c>
      <c r="CD303" s="21" t="str">
        <f>+VLOOKUP(CC303,Listas_desplega!$K$15:$L$60,2,0)</f>
        <v>16</v>
      </c>
      <c r="CE303" s="65" t="str">
        <f>+VLOOKUP(D303,Listas_desplega!$AS$18:$AU$60,2,0)&amp;V303</f>
        <v xml:space="preserve">VEPBM-DIR FORTALECIM - </v>
      </c>
      <c r="CF303" s="21">
        <f>+VLOOKUP(D303,Listas_desplega!$AS$18:$AU$60,3,0)</f>
        <v>22</v>
      </c>
    </row>
    <row r="304" spans="2:84" ht="18.75" customHeight="1" x14ac:dyDescent="0.25">
      <c r="B304" s="49" t="s">
        <v>81</v>
      </c>
      <c r="C304" s="49" t="s">
        <v>427</v>
      </c>
      <c r="D304" s="49" t="s">
        <v>427</v>
      </c>
      <c r="E304" s="49" t="s">
        <v>185</v>
      </c>
      <c r="F304" s="82" t="s">
        <v>428</v>
      </c>
      <c r="G304" s="21" t="s">
        <v>232</v>
      </c>
      <c r="H304" s="78" t="str">
        <f>+VLOOKUP(G304,desplegables!$AH$21:$AK$33,2,0)</f>
        <v>FORTALECIMIENTO DE LAS CAPACIDADES TERRITORIALES PARA LA GESTIÓN EDUCATIVA CON ÉNFASIS EN ZONAS RURALES NACIONAL</v>
      </c>
      <c r="I304" s="79">
        <f>+VLOOKUP(G304,desplegables!$AH$21:$AK$33,3,0)</f>
        <v>202300000000418</v>
      </c>
      <c r="J304" s="51" t="str">
        <f>+VLOOKUP(G304,desplegables!$AH$21:$AK$33,4,0)</f>
        <v>C-2201-0700-24</v>
      </c>
      <c r="K304" s="109" t="s">
        <v>188</v>
      </c>
      <c r="L304" s="110" t="str">
        <f>+VLOOKUP(K304,desplegables!$BO$81:$BP$110,2,FALSE)</f>
        <v>20203F</v>
      </c>
      <c r="M304" s="49" t="s">
        <v>437</v>
      </c>
      <c r="N304" s="51" t="e">
        <f>VLOOKUP(M304,desplegables!$BO$20:$BP$51,2,0)</f>
        <v>#N/A</v>
      </c>
      <c r="O304" s="49" t="s">
        <v>461</v>
      </c>
      <c r="P304" s="21" t="s">
        <v>90</v>
      </c>
      <c r="Q304" s="51" t="str">
        <f>+VLOOKUP(P304,desplegables!$B$3:$C$5,2,0)</f>
        <v>02</v>
      </c>
      <c r="R304" s="169" t="e">
        <f t="shared" si="28"/>
        <v>#N/A</v>
      </c>
      <c r="S304"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04" s="244" t="str">
        <f t="shared" si="30"/>
        <v>ADQUIS. DE BYS - SERVICIO DE ASISTENCIA TÉCNICA EN EDUCACIÓN INICIAL,PREESCOLAR, BÁSICA Y MEDIA EN PROCESOS DE GESTIÓN DEL CONOCIMIENTO - 2. SEGURIDAD HUMANA Y JUSTICIA SOCIAL / F. GESTIÓN TERRITORIAL EDUCATIVA Y COMUNITARIA</v>
      </c>
      <c r="U304" s="69" t="s">
        <v>279</v>
      </c>
      <c r="V304" s="21"/>
      <c r="W304" s="21" t="str">
        <f t="shared" si="31"/>
        <v xml:space="preserve">VEPBM-DIR FORTALECIM - </v>
      </c>
      <c r="X304" s="51" t="str">
        <f t="shared" si="32"/>
        <v>2200</v>
      </c>
      <c r="Y304" s="68"/>
      <c r="Z304" s="68"/>
      <c r="AA304" s="139"/>
      <c r="AB304" s="139"/>
      <c r="AC304" s="139"/>
      <c r="AD304" s="139"/>
      <c r="AE304" s="139"/>
      <c r="AF304" s="139"/>
      <c r="AG304" s="139"/>
      <c r="AH304" s="139"/>
      <c r="AI304" s="140">
        <v>50000000</v>
      </c>
      <c r="AJ304" s="140">
        <v>50000000</v>
      </c>
      <c r="AK304" s="139"/>
      <c r="AL304" s="139"/>
      <c r="AM304" s="139"/>
      <c r="AN304" s="139"/>
      <c r="AO304" s="139"/>
      <c r="AP304" s="139"/>
      <c r="AQ304" s="139"/>
      <c r="AR304" s="139"/>
      <c r="AS304" s="140">
        <v>50000000</v>
      </c>
      <c r="AT304" s="68"/>
      <c r="AU304" s="68"/>
      <c r="AV304" s="68"/>
      <c r="AW304" s="68"/>
      <c r="AX304" s="68"/>
      <c r="AY304" s="68"/>
      <c r="AZ304" s="68"/>
      <c r="BA304" s="68"/>
      <c r="BB304" s="68"/>
      <c r="BC304" s="68"/>
      <c r="BD304" s="68"/>
      <c r="BE304" s="68"/>
      <c r="BF304" s="70"/>
      <c r="BG304" s="68"/>
      <c r="BH304" s="52" t="s">
        <v>134</v>
      </c>
      <c r="BI304" s="90" t="s">
        <v>459</v>
      </c>
      <c r="BJ304" s="69" t="s">
        <v>128</v>
      </c>
      <c r="BK304" s="49" t="s">
        <v>128</v>
      </c>
      <c r="BL304" s="124">
        <v>45323</v>
      </c>
      <c r="BM304" s="66">
        <v>11</v>
      </c>
      <c r="BN304" s="49" t="s">
        <v>95</v>
      </c>
      <c r="BO304" s="49" t="s">
        <v>128</v>
      </c>
      <c r="BP304" s="49" t="s">
        <v>128</v>
      </c>
      <c r="BQ304" s="49" t="s">
        <v>154</v>
      </c>
      <c r="BR304" s="212">
        <v>50000000</v>
      </c>
      <c r="BS304" s="213">
        <v>50000000</v>
      </c>
      <c r="BV304" s="21" t="e">
        <f t="shared" si="29"/>
        <v>#N/A</v>
      </c>
      <c r="BW304" s="21" t="str">
        <f>+VLOOKUP(C304,Listas_desplega!$AI$21:$AJ$46,2,0)</f>
        <v>DF_GT</v>
      </c>
      <c r="BX304" s="47" t="str">
        <f>+VLOOKUP(E304,Listas_desplega!$J$2:$K$11,2,FALSE)</f>
        <v>Eje_E_5</v>
      </c>
      <c r="BY304" s="21" t="str">
        <f>+VLOOKUP(J304,desplegables!$AK$21:$AL$33,2,FALSE)</f>
        <v>C_2201_0700_24</v>
      </c>
      <c r="BZ304" s="21" t="str">
        <f>+VLOOKUP(D304,Listas_desplega!$AS$18:$AU$60,2,0)</f>
        <v xml:space="preserve">VEPBM-DIR FORTALECIM - </v>
      </c>
      <c r="CA304" s="21" t="str">
        <f>+VLOOKUP(W304,Listas_desplega!$AT$18:$AV$60,3,0)</f>
        <v>2200</v>
      </c>
      <c r="CB304" s="21" t="str">
        <f>+VLOOKUP(F304,Listas_desplega!$J$15:$L$60,2,0)</f>
        <v>ATENCION DIFERENCIAL A 37 ETC PRIORIZADAS</v>
      </c>
      <c r="CC304" s="21" t="str">
        <f>+VLOOKUP(F304,Listas_desplega!$J$15:$L$60,2,0)&amp;V304</f>
        <v>ATENCION DIFERENCIAL A 37 ETC PRIORIZADAS</v>
      </c>
      <c r="CD304" s="21" t="str">
        <f>+VLOOKUP(CC304,Listas_desplega!$K$15:$L$60,2,0)</f>
        <v>16</v>
      </c>
      <c r="CE304" s="65" t="str">
        <f>+VLOOKUP(D304,Listas_desplega!$AS$18:$AU$60,2,0)&amp;V304</f>
        <v xml:space="preserve">VEPBM-DIR FORTALECIM - </v>
      </c>
      <c r="CF304" s="21">
        <f>+VLOOKUP(D304,Listas_desplega!$AS$18:$AU$60,3,0)</f>
        <v>22</v>
      </c>
    </row>
    <row r="305" spans="2:84" ht="18.75" customHeight="1" x14ac:dyDescent="0.25">
      <c r="B305" s="49" t="s">
        <v>81</v>
      </c>
      <c r="C305" s="49" t="s">
        <v>427</v>
      </c>
      <c r="D305" s="49" t="s">
        <v>427</v>
      </c>
      <c r="E305" s="49" t="s">
        <v>185</v>
      </c>
      <c r="F305" s="82" t="s">
        <v>428</v>
      </c>
      <c r="G305" s="21" t="s">
        <v>232</v>
      </c>
      <c r="H305" s="78" t="str">
        <f>+VLOOKUP(G305,desplegables!$AH$21:$AK$33,2,0)</f>
        <v>FORTALECIMIENTO DE LAS CAPACIDADES TERRITORIALES PARA LA GESTIÓN EDUCATIVA CON ÉNFASIS EN ZONAS RURALES NACIONAL</v>
      </c>
      <c r="I305" s="79">
        <f>+VLOOKUP(G305,desplegables!$AH$21:$AK$33,3,0)</f>
        <v>202300000000418</v>
      </c>
      <c r="J305" s="51" t="str">
        <f>+VLOOKUP(G305,desplegables!$AH$21:$AK$33,4,0)</f>
        <v>C-2201-0700-24</v>
      </c>
      <c r="K305" s="109" t="s">
        <v>188</v>
      </c>
      <c r="L305" s="110" t="str">
        <f>+VLOOKUP(K305,desplegables!$BO$81:$BP$110,2,FALSE)</f>
        <v>20203F</v>
      </c>
      <c r="M305" s="49" t="s">
        <v>437</v>
      </c>
      <c r="N305" s="51" t="e">
        <f>VLOOKUP(M305,desplegables!$BO$20:$BP$51,2,0)</f>
        <v>#N/A</v>
      </c>
      <c r="O305" s="49" t="s">
        <v>461</v>
      </c>
      <c r="P305" s="21" t="s">
        <v>90</v>
      </c>
      <c r="Q305" s="51" t="str">
        <f>+VLOOKUP(P305,desplegables!$B$3:$C$5,2,0)</f>
        <v>02</v>
      </c>
      <c r="R305" s="169" t="e">
        <f t="shared" si="28"/>
        <v>#N/A</v>
      </c>
      <c r="S305"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05" s="244" t="str">
        <f t="shared" si="30"/>
        <v>ADQUIS. DE BYS - SERVICIO DE ASISTENCIA TÉCNICA EN EDUCACIÓN INICIAL,PREESCOLAR, BÁSICA Y MEDIA EN PROCESOS DE GESTIÓN DEL CONOCIMIENTO - 2. SEGURIDAD HUMANA Y JUSTICIA SOCIAL / F. GESTIÓN TERRITORIAL EDUCATIVA Y COMUNITARIA</v>
      </c>
      <c r="U305" s="69" t="s">
        <v>279</v>
      </c>
      <c r="V305" s="21"/>
      <c r="W305" s="21" t="str">
        <f t="shared" si="31"/>
        <v xml:space="preserve">VEPBM-DIR FORTALECIM - </v>
      </c>
      <c r="X305" s="51" t="str">
        <f t="shared" si="32"/>
        <v>2200</v>
      </c>
      <c r="Y305" s="68"/>
      <c r="Z305" s="68"/>
      <c r="AA305" s="139"/>
      <c r="AB305" s="139"/>
      <c r="AC305" s="139"/>
      <c r="AD305" s="139"/>
      <c r="AE305" s="139"/>
      <c r="AF305" s="139"/>
      <c r="AG305" s="139"/>
      <c r="AH305" s="139"/>
      <c r="AI305" s="140">
        <v>137500000</v>
      </c>
      <c r="AJ305" s="140">
        <v>137500000</v>
      </c>
      <c r="AK305" s="139"/>
      <c r="AL305" s="139"/>
      <c r="AM305" s="139"/>
      <c r="AN305" s="139"/>
      <c r="AO305" s="139"/>
      <c r="AP305" s="139"/>
      <c r="AQ305" s="139"/>
      <c r="AR305" s="139"/>
      <c r="AS305" s="140">
        <v>137500000</v>
      </c>
      <c r="AT305" s="68"/>
      <c r="AU305" s="68"/>
      <c r="AV305" s="68"/>
      <c r="AW305" s="68"/>
      <c r="AX305" s="68"/>
      <c r="AY305" s="68"/>
      <c r="AZ305" s="68"/>
      <c r="BA305" s="68"/>
      <c r="BB305" s="68"/>
      <c r="BC305" s="68"/>
      <c r="BD305" s="68"/>
      <c r="BE305" s="68"/>
      <c r="BF305" s="70"/>
      <c r="BG305" s="68"/>
      <c r="BH305" s="52" t="s">
        <v>92</v>
      </c>
      <c r="BI305" s="90" t="s">
        <v>453</v>
      </c>
      <c r="BJ305" s="69" t="s">
        <v>432</v>
      </c>
      <c r="BK305" s="49" t="s">
        <v>248</v>
      </c>
      <c r="BL305" s="124">
        <v>45397</v>
      </c>
      <c r="BM305" s="66">
        <v>7</v>
      </c>
      <c r="BN305" s="49" t="s">
        <v>95</v>
      </c>
      <c r="BO305" s="49" t="s">
        <v>434</v>
      </c>
      <c r="BP305" s="49" t="s">
        <v>159</v>
      </c>
      <c r="BQ305" s="49" t="s">
        <v>154</v>
      </c>
      <c r="BR305" s="212">
        <v>137500000</v>
      </c>
      <c r="BS305" s="213">
        <v>137500000</v>
      </c>
      <c r="BV305" s="21" t="e">
        <f t="shared" si="29"/>
        <v>#N/A</v>
      </c>
      <c r="BW305" s="21" t="str">
        <f>+VLOOKUP(C305,Listas_desplega!$AI$21:$AJ$46,2,0)</f>
        <v>DF_GT</v>
      </c>
      <c r="BX305" s="47" t="str">
        <f>+VLOOKUP(E305,Listas_desplega!$J$2:$K$11,2,FALSE)</f>
        <v>Eje_E_5</v>
      </c>
      <c r="BY305" s="21" t="str">
        <f>+VLOOKUP(J305,desplegables!$AK$21:$AL$33,2,FALSE)</f>
        <v>C_2201_0700_24</v>
      </c>
      <c r="BZ305" s="21" t="str">
        <f>+VLOOKUP(D305,Listas_desplega!$AS$18:$AU$60,2,0)</f>
        <v xml:space="preserve">VEPBM-DIR FORTALECIM - </v>
      </c>
      <c r="CA305" s="21" t="str">
        <f>+VLOOKUP(W305,Listas_desplega!$AT$18:$AV$60,3,0)</f>
        <v>2200</v>
      </c>
      <c r="CB305" s="21" t="str">
        <f>+VLOOKUP(F305,Listas_desplega!$J$15:$L$60,2,0)</f>
        <v>ATENCION DIFERENCIAL A 37 ETC PRIORIZADAS</v>
      </c>
      <c r="CC305" s="21" t="str">
        <f>+VLOOKUP(F305,Listas_desplega!$J$15:$L$60,2,0)&amp;V305</f>
        <v>ATENCION DIFERENCIAL A 37 ETC PRIORIZADAS</v>
      </c>
      <c r="CD305" s="21" t="str">
        <f>+VLOOKUP(CC305,Listas_desplega!$K$15:$L$60,2,0)</f>
        <v>16</v>
      </c>
      <c r="CE305" s="65" t="str">
        <f>+VLOOKUP(D305,Listas_desplega!$AS$18:$AU$60,2,0)&amp;V305</f>
        <v xml:space="preserve">VEPBM-DIR FORTALECIM - </v>
      </c>
      <c r="CF305" s="21">
        <f>+VLOOKUP(D305,Listas_desplega!$AS$18:$AU$60,3,0)</f>
        <v>22</v>
      </c>
    </row>
    <row r="306" spans="2:84" ht="18.75" customHeight="1" x14ac:dyDescent="0.25">
      <c r="B306" s="49" t="s">
        <v>81</v>
      </c>
      <c r="C306" s="49" t="s">
        <v>427</v>
      </c>
      <c r="D306" s="49" t="s">
        <v>427</v>
      </c>
      <c r="E306" s="49" t="s">
        <v>185</v>
      </c>
      <c r="F306" s="82" t="s">
        <v>186</v>
      </c>
      <c r="G306" s="21" t="s">
        <v>232</v>
      </c>
      <c r="H306" s="78" t="str">
        <f>+VLOOKUP(G306,desplegables!$AH$21:$AK$33,2,0)</f>
        <v>FORTALECIMIENTO DE LAS CAPACIDADES TERRITORIALES PARA LA GESTIÓN EDUCATIVA CON ÉNFASIS EN ZONAS RURALES NACIONAL</v>
      </c>
      <c r="I306" s="79">
        <f>+VLOOKUP(G306,desplegables!$AH$21:$AK$33,3,0)</f>
        <v>202300000000418</v>
      </c>
      <c r="J306" s="51" t="str">
        <f>+VLOOKUP(G306,desplegables!$AH$21:$AK$33,4,0)</f>
        <v>C-2201-0700-24</v>
      </c>
      <c r="K306" s="109" t="s">
        <v>188</v>
      </c>
      <c r="L306" s="110" t="str">
        <f>+VLOOKUP(K306,desplegables!$BO$81:$BP$110,2,FALSE)</f>
        <v>20203F</v>
      </c>
      <c r="M306" s="49" t="s">
        <v>488</v>
      </c>
      <c r="N306" s="51" t="e">
        <f>VLOOKUP(M306,desplegables!$BO$20:$BP$51,2,0)</f>
        <v>#N/A</v>
      </c>
      <c r="O306" s="49" t="s">
        <v>489</v>
      </c>
      <c r="P306" s="21" t="s">
        <v>90</v>
      </c>
      <c r="Q306" s="51" t="str">
        <f>+VLOOKUP(P306,desplegables!$B$3:$C$5,2,0)</f>
        <v>02</v>
      </c>
      <c r="R306" s="169" t="e">
        <f t="shared" si="28"/>
        <v>#N/A</v>
      </c>
      <c r="S306" s="126" t="str">
        <f t="shared" si="33"/>
        <v>ADQUIS. DE BYS-AMBIENTES DE APRENDIZAJE PARA LA EDUCACIÓN INICIAL PREESCOLAR, BÁSICA Y MEDIA DOTADOS -FORTALECIMIENTO DE LAS CAPACIDADES TERRITORIALES PARA LA GESTIÓN EDUCATIVA CON ÉNFASIS EN ZONAS RURALES NACIONAL</v>
      </c>
      <c r="T306" s="244" t="str">
        <f t="shared" si="30"/>
        <v>ADQUIS. DE BYS - AMBIENTES DE APRENDIZAJE PARA LA EDUCACIÓN INICIAL PREESCOLAR, BÁSICA Y MEDIA DOTADOS  - 2. SEGURIDAD HUMANA Y JUSTICIA SOCIAL / F. GESTIÓN TERRITORIAL EDUCATIVA Y COMUNITARIA</v>
      </c>
      <c r="U306" s="69" t="s">
        <v>279</v>
      </c>
      <c r="V306" s="21"/>
      <c r="W306" s="21" t="str">
        <f t="shared" si="31"/>
        <v xml:space="preserve">VEPBM-DIR FORTALECIM - </v>
      </c>
      <c r="X306" s="51" t="str">
        <f t="shared" si="32"/>
        <v>2200</v>
      </c>
      <c r="Y306" s="68"/>
      <c r="Z306" s="68"/>
      <c r="AA306" s="139"/>
      <c r="AB306" s="139"/>
      <c r="AC306" s="139"/>
      <c r="AD306" s="139"/>
      <c r="AE306" s="139"/>
      <c r="AF306" s="139"/>
      <c r="AG306" s="139"/>
      <c r="AH306" s="139"/>
      <c r="AI306" s="140">
        <v>2064917548.5</v>
      </c>
      <c r="AJ306" s="140">
        <v>2064917548.5</v>
      </c>
      <c r="AK306" s="139"/>
      <c r="AL306" s="139"/>
      <c r="AM306" s="140">
        <v>2064917548.5</v>
      </c>
      <c r="AN306" s="139"/>
      <c r="AO306" s="139"/>
      <c r="AP306" s="139"/>
      <c r="AQ306" s="139"/>
      <c r="AR306" s="139"/>
      <c r="AS306" s="140">
        <v>2064917548.5</v>
      </c>
      <c r="AT306" s="68"/>
      <c r="AU306" s="68"/>
      <c r="AV306" s="68"/>
      <c r="AW306" s="68"/>
      <c r="AX306" s="68"/>
      <c r="AY306" s="68"/>
      <c r="AZ306" s="68"/>
      <c r="BA306" s="68"/>
      <c r="BB306" s="68"/>
      <c r="BC306" s="68"/>
      <c r="BD306" s="68"/>
      <c r="BE306" s="68"/>
      <c r="BF306" s="70"/>
      <c r="BG306" s="68"/>
      <c r="BH306" s="52" t="s">
        <v>124</v>
      </c>
      <c r="BI306" s="90" t="s">
        <v>490</v>
      </c>
      <c r="BJ306" s="69" t="s">
        <v>432</v>
      </c>
      <c r="BK306" s="49" t="s">
        <v>248</v>
      </c>
      <c r="BL306" s="124">
        <v>45468</v>
      </c>
      <c r="BM306" s="66">
        <v>5</v>
      </c>
      <c r="BN306" s="49" t="s">
        <v>95</v>
      </c>
      <c r="BO306" s="49" t="s">
        <v>491</v>
      </c>
      <c r="BP306" s="49" t="s">
        <v>159</v>
      </c>
      <c r="BQ306" s="49" t="s">
        <v>154</v>
      </c>
      <c r="BR306" s="212">
        <v>2064917548.5</v>
      </c>
      <c r="BS306" s="213">
        <v>1679835097</v>
      </c>
      <c r="BV306" s="21" t="e">
        <f t="shared" si="29"/>
        <v>#N/A</v>
      </c>
      <c r="BW306" s="21" t="str">
        <f>+VLOOKUP(C306,Listas_desplega!$AI$21:$AJ$46,2,0)</f>
        <v>DF_GT</v>
      </c>
      <c r="BX306" s="47" t="str">
        <f>+VLOOKUP(E306,Listas_desplega!$J$2:$K$11,2,FALSE)</f>
        <v>Eje_E_5</v>
      </c>
      <c r="BY306" s="21" t="str">
        <f>+VLOOKUP(J306,desplegables!$AK$21:$AL$33,2,FALSE)</f>
        <v>C_2201_0700_24</v>
      </c>
      <c r="BZ306" s="21" t="str">
        <f>+VLOOKUP(D306,Listas_desplega!$AS$18:$AU$60,2,0)</f>
        <v xml:space="preserve">VEPBM-DIR FORTALECIM - </v>
      </c>
      <c r="CA306" s="21" t="str">
        <f>+VLOOKUP(W306,Listas_desplega!$AT$18:$AV$60,3,0)</f>
        <v>2200</v>
      </c>
      <c r="CB306" s="21" t="str">
        <f>+VLOOKUP(F306,Listas_desplega!$J$15:$L$60,2,0)</f>
        <v>FORTALECIMIENTO CAPACIDADES DE GESTION DE ETC</v>
      </c>
      <c r="CC306" s="21" t="str">
        <f>+VLOOKUP(F306,Listas_desplega!$J$15:$L$60,2,0)&amp;V306</f>
        <v>FORTALECIMIENTO CAPACIDADES DE GESTION DE ETC</v>
      </c>
      <c r="CD306" s="21" t="str">
        <f>+VLOOKUP(CC306,Listas_desplega!$K$15:$L$60,2,0)</f>
        <v>18</v>
      </c>
      <c r="CE306" s="65" t="str">
        <f>+VLOOKUP(D306,Listas_desplega!$AS$18:$AU$60,2,0)&amp;V306</f>
        <v xml:space="preserve">VEPBM-DIR FORTALECIM - </v>
      </c>
      <c r="CF306" s="21">
        <f>+VLOOKUP(D306,Listas_desplega!$AS$18:$AU$60,3,0)</f>
        <v>22</v>
      </c>
    </row>
    <row r="307" spans="2:84" ht="18.75" customHeight="1" x14ac:dyDescent="0.25">
      <c r="B307" s="49" t="s">
        <v>81</v>
      </c>
      <c r="C307" s="49" t="s">
        <v>427</v>
      </c>
      <c r="D307" s="49" t="s">
        <v>427</v>
      </c>
      <c r="E307" s="49" t="s">
        <v>185</v>
      </c>
      <c r="F307" s="82" t="s">
        <v>186</v>
      </c>
      <c r="G307" s="21" t="s">
        <v>232</v>
      </c>
      <c r="H307" s="78" t="str">
        <f>+VLOOKUP(G307,desplegables!$AH$21:$AK$33,2,0)</f>
        <v>FORTALECIMIENTO DE LAS CAPACIDADES TERRITORIALES PARA LA GESTIÓN EDUCATIVA CON ÉNFASIS EN ZONAS RURALES NACIONAL</v>
      </c>
      <c r="I307" s="79">
        <f>+VLOOKUP(G307,desplegables!$AH$21:$AK$33,3,0)</f>
        <v>202300000000418</v>
      </c>
      <c r="J307" s="51" t="str">
        <f>+VLOOKUP(G307,desplegables!$AH$21:$AK$33,4,0)</f>
        <v>C-2201-0700-24</v>
      </c>
      <c r="K307" s="109" t="s">
        <v>188</v>
      </c>
      <c r="L307" s="110" t="str">
        <f>+VLOOKUP(K307,desplegables!$BO$81:$BP$110,2,FALSE)</f>
        <v>20203F</v>
      </c>
      <c r="M307" s="49" t="s">
        <v>488</v>
      </c>
      <c r="N307" s="51" t="e">
        <f>VLOOKUP(M307,desplegables!$BO$20:$BP$51,2,0)</f>
        <v>#N/A</v>
      </c>
      <c r="O307" s="49" t="s">
        <v>489</v>
      </c>
      <c r="P307" s="21" t="s">
        <v>90</v>
      </c>
      <c r="Q307" s="51" t="str">
        <f>+VLOOKUP(P307,desplegables!$B$3:$C$5,2,0)</f>
        <v>02</v>
      </c>
      <c r="R307" s="169" t="e">
        <f t="shared" si="28"/>
        <v>#N/A</v>
      </c>
      <c r="S307" s="126" t="str">
        <f t="shared" si="33"/>
        <v>ADQUIS. DE BYS-AMBIENTES DE APRENDIZAJE PARA LA EDUCACIÓN INICIAL PREESCOLAR, BÁSICA Y MEDIA DOTADOS -FORTALECIMIENTO DE LAS CAPACIDADES TERRITORIALES PARA LA GESTIÓN EDUCATIVA CON ÉNFASIS EN ZONAS RURALES NACIONAL</v>
      </c>
      <c r="T307" s="244" t="str">
        <f t="shared" si="30"/>
        <v>ADQUIS. DE BYS - AMBIENTES DE APRENDIZAJE PARA LA EDUCACIÓN INICIAL PREESCOLAR, BÁSICA Y MEDIA DOTADOS  - 2. SEGURIDAD HUMANA Y JUSTICIA SOCIAL / F. GESTIÓN TERRITORIAL EDUCATIVA Y COMUNITARIA</v>
      </c>
      <c r="U307" s="69" t="s">
        <v>279</v>
      </c>
      <c r="V307" s="21"/>
      <c r="W307" s="21" t="str">
        <f t="shared" si="31"/>
        <v xml:space="preserve">VEPBM-DIR FORTALECIM - </v>
      </c>
      <c r="X307" s="51" t="str">
        <f t="shared" si="32"/>
        <v>2200</v>
      </c>
      <c r="Y307" s="68"/>
      <c r="Z307" s="68"/>
      <c r="AA307" s="139"/>
      <c r="AB307" s="139"/>
      <c r="AC307" s="139"/>
      <c r="AD307" s="139"/>
      <c r="AE307" s="139"/>
      <c r="AF307" s="139"/>
      <c r="AG307" s="139"/>
      <c r="AH307" s="139"/>
      <c r="AI307" s="140">
        <v>2064917548.5</v>
      </c>
      <c r="AJ307" s="140">
        <v>2064917548.5</v>
      </c>
      <c r="AK307" s="139"/>
      <c r="AL307" s="139"/>
      <c r="AM307" s="140">
        <v>2064917548.5</v>
      </c>
      <c r="AN307" s="139"/>
      <c r="AO307" s="139"/>
      <c r="AP307" s="139"/>
      <c r="AQ307" s="139"/>
      <c r="AR307" s="139"/>
      <c r="AS307" s="140">
        <v>2064917548.5</v>
      </c>
      <c r="AT307" s="68"/>
      <c r="AU307" s="68"/>
      <c r="AV307" s="68"/>
      <c r="AW307" s="68"/>
      <c r="AX307" s="68"/>
      <c r="AY307" s="68"/>
      <c r="AZ307" s="68"/>
      <c r="BA307" s="68"/>
      <c r="BB307" s="68"/>
      <c r="BC307" s="68"/>
      <c r="BD307" s="68"/>
      <c r="BE307" s="68"/>
      <c r="BF307" s="70"/>
      <c r="BG307" s="68"/>
      <c r="BH307" s="52" t="s">
        <v>124</v>
      </c>
      <c r="BI307" s="90" t="s">
        <v>490</v>
      </c>
      <c r="BJ307" s="69" t="s">
        <v>432</v>
      </c>
      <c r="BK307" s="49" t="s">
        <v>248</v>
      </c>
      <c r="BL307" s="124">
        <v>45468</v>
      </c>
      <c r="BM307" s="66">
        <v>5</v>
      </c>
      <c r="BN307" s="49" t="s">
        <v>95</v>
      </c>
      <c r="BO307" s="49" t="s">
        <v>491</v>
      </c>
      <c r="BP307" s="49" t="s">
        <v>159</v>
      </c>
      <c r="BQ307" s="49" t="s">
        <v>154</v>
      </c>
      <c r="BR307" s="212">
        <v>2064917548.5</v>
      </c>
      <c r="BS307" s="213">
        <v>1679835097</v>
      </c>
      <c r="BV307" s="21" t="e">
        <f t="shared" si="29"/>
        <v>#N/A</v>
      </c>
      <c r="BW307" s="21" t="str">
        <f>+VLOOKUP(C307,Listas_desplega!$AI$21:$AJ$46,2,0)</f>
        <v>DF_GT</v>
      </c>
      <c r="BX307" s="47" t="str">
        <f>+VLOOKUP(E307,Listas_desplega!$J$2:$K$11,2,FALSE)</f>
        <v>Eje_E_5</v>
      </c>
      <c r="BY307" s="21" t="str">
        <f>+VLOOKUP(J307,desplegables!$AK$21:$AL$33,2,FALSE)</f>
        <v>C_2201_0700_24</v>
      </c>
      <c r="BZ307" s="21" t="str">
        <f>+VLOOKUP(D307,Listas_desplega!$AS$18:$AU$60,2,0)</f>
        <v xml:space="preserve">VEPBM-DIR FORTALECIM - </v>
      </c>
      <c r="CA307" s="21" t="str">
        <f>+VLOOKUP(W307,Listas_desplega!$AT$18:$AV$60,3,0)</f>
        <v>2200</v>
      </c>
      <c r="CB307" s="21" t="str">
        <f>+VLOOKUP(F307,Listas_desplega!$J$15:$L$60,2,0)</f>
        <v>FORTALECIMIENTO CAPACIDADES DE GESTION DE ETC</v>
      </c>
      <c r="CC307" s="21" t="str">
        <f>+VLOOKUP(F307,Listas_desplega!$J$15:$L$60,2,0)&amp;V307</f>
        <v>FORTALECIMIENTO CAPACIDADES DE GESTION DE ETC</v>
      </c>
      <c r="CD307" s="21" t="str">
        <f>+VLOOKUP(CC307,Listas_desplega!$K$15:$L$60,2,0)</f>
        <v>18</v>
      </c>
      <c r="CE307" s="65" t="str">
        <f>+VLOOKUP(D307,Listas_desplega!$AS$18:$AU$60,2,0)&amp;V307</f>
        <v xml:space="preserve">VEPBM-DIR FORTALECIM - </v>
      </c>
      <c r="CF307" s="21">
        <f>+VLOOKUP(D307,Listas_desplega!$AS$18:$AU$60,3,0)</f>
        <v>22</v>
      </c>
    </row>
    <row r="308" spans="2:84" ht="18.75" customHeight="1" x14ac:dyDescent="0.25">
      <c r="B308" s="49" t="s">
        <v>81</v>
      </c>
      <c r="C308" s="49" t="s">
        <v>427</v>
      </c>
      <c r="D308" s="49" t="s">
        <v>427</v>
      </c>
      <c r="E308" s="49" t="s">
        <v>185</v>
      </c>
      <c r="F308" s="82" t="s">
        <v>186</v>
      </c>
      <c r="G308" s="21" t="s">
        <v>232</v>
      </c>
      <c r="H308" s="78" t="str">
        <f>+VLOOKUP(G308,desplegables!$AH$21:$AK$33,2,0)</f>
        <v>FORTALECIMIENTO DE LAS CAPACIDADES TERRITORIALES PARA LA GESTIÓN EDUCATIVA CON ÉNFASIS EN ZONAS RURALES NACIONAL</v>
      </c>
      <c r="I308" s="79">
        <f>+VLOOKUP(G308,desplegables!$AH$21:$AK$33,3,0)</f>
        <v>202300000000418</v>
      </c>
      <c r="J308" s="51" t="str">
        <f>+VLOOKUP(G308,desplegables!$AH$21:$AK$33,4,0)</f>
        <v>C-2201-0700-24</v>
      </c>
      <c r="K308" s="109" t="s">
        <v>492</v>
      </c>
      <c r="L308" s="110" t="str">
        <f>+VLOOKUP(K308,desplegables!$BO$81:$BP$110,2,FALSE)</f>
        <v>20203G</v>
      </c>
      <c r="M308" s="49" t="s">
        <v>488</v>
      </c>
      <c r="N308" s="51" t="e">
        <f>VLOOKUP(M308,desplegables!$BO$20:$BP$51,2,0)</f>
        <v>#N/A</v>
      </c>
      <c r="O308" s="49" t="s">
        <v>489</v>
      </c>
      <c r="P308" s="21" t="s">
        <v>90</v>
      </c>
      <c r="Q308" s="51" t="str">
        <f>+VLOOKUP(P308,desplegables!$B$3:$C$5,2,0)</f>
        <v>02</v>
      </c>
      <c r="R308" s="169" t="e">
        <f t="shared" si="28"/>
        <v>#N/A</v>
      </c>
      <c r="S308" s="126" t="str">
        <f t="shared" si="33"/>
        <v>ADQUIS. DE BYS-AMBIENTES DE APRENDIZAJE PARA LA EDUCACIÓN INICIAL PREESCOLAR, BÁSICA Y MEDIA DOTADOS -FORTALECIMIENTO DE LAS CAPACIDADES TERRITORIALES PARA LA GESTIÓN EDUCATIVA CON ÉNFASIS EN ZONAS RURALES NACIONAL</v>
      </c>
      <c r="T308" s="244" t="str">
        <f t="shared" si="30"/>
        <v>ADQUIS. DE BYS - AMBIENTES DE APRENDIZAJE PARA LA EDUCACIÓN INICIAL PREESCOLAR, BÁSICA Y MEDIA DOTADOS  - 2. SEGURIDAD HUMANA Y JUSTICIA SOCIAL / G. EDUCACIÓN MEDIA PARA LA CONSTRUCCIÓN DE PROYECTOS DE VIDA</v>
      </c>
      <c r="U308" s="69" t="s">
        <v>279</v>
      </c>
      <c r="V308" s="21"/>
      <c r="W308" s="21" t="str">
        <f t="shared" si="31"/>
        <v xml:space="preserve">VEPBM-DIR FORTALECIM - </v>
      </c>
      <c r="X308" s="51" t="str">
        <f t="shared" si="32"/>
        <v>2200</v>
      </c>
      <c r="Y308" s="68"/>
      <c r="Z308" s="68"/>
      <c r="AA308" s="139"/>
      <c r="AB308" s="139"/>
      <c r="AC308" s="139"/>
      <c r="AD308" s="139"/>
      <c r="AE308" s="139"/>
      <c r="AF308" s="139"/>
      <c r="AG308" s="139"/>
      <c r="AH308" s="139"/>
      <c r="AI308" s="140">
        <v>2064917548.5</v>
      </c>
      <c r="AJ308" s="140">
        <v>2064917548.5</v>
      </c>
      <c r="AK308" s="139"/>
      <c r="AL308" s="139"/>
      <c r="AM308" s="140">
        <v>2064917548.5</v>
      </c>
      <c r="AN308" s="139"/>
      <c r="AO308" s="139"/>
      <c r="AP308" s="139"/>
      <c r="AQ308" s="139"/>
      <c r="AR308" s="139"/>
      <c r="AS308" s="140">
        <v>2064917548.5</v>
      </c>
      <c r="AT308" s="68"/>
      <c r="AU308" s="68"/>
      <c r="AV308" s="68"/>
      <c r="AW308" s="68"/>
      <c r="AX308" s="68"/>
      <c r="AY308" s="68"/>
      <c r="AZ308" s="68"/>
      <c r="BA308" s="68"/>
      <c r="BB308" s="68"/>
      <c r="BC308" s="68"/>
      <c r="BD308" s="68"/>
      <c r="BE308" s="68"/>
      <c r="BF308" s="70"/>
      <c r="BG308" s="68"/>
      <c r="BH308" s="52" t="s">
        <v>124</v>
      </c>
      <c r="BI308" s="90" t="s">
        <v>490</v>
      </c>
      <c r="BJ308" s="69" t="s">
        <v>432</v>
      </c>
      <c r="BK308" s="49" t="s">
        <v>248</v>
      </c>
      <c r="BL308" s="124">
        <v>45468</v>
      </c>
      <c r="BM308" s="66">
        <v>5</v>
      </c>
      <c r="BN308" s="49" t="s">
        <v>95</v>
      </c>
      <c r="BO308" s="49" t="s">
        <v>491</v>
      </c>
      <c r="BP308" s="49" t="s">
        <v>159</v>
      </c>
      <c r="BQ308" s="49" t="s">
        <v>154</v>
      </c>
      <c r="BR308" s="212">
        <v>2064917548.5</v>
      </c>
      <c r="BS308" s="216">
        <v>2500000000</v>
      </c>
      <c r="BV308" s="21" t="e">
        <f t="shared" si="29"/>
        <v>#N/A</v>
      </c>
      <c r="BW308" s="21" t="str">
        <f>+VLOOKUP(C308,Listas_desplega!$AI$21:$AJ$46,2,0)</f>
        <v>DF_GT</v>
      </c>
      <c r="BX308" s="47" t="str">
        <f>+VLOOKUP(E308,Listas_desplega!$J$2:$K$11,2,FALSE)</f>
        <v>Eje_E_5</v>
      </c>
      <c r="BY308" s="21" t="str">
        <f>+VLOOKUP(J308,desplegables!$AK$21:$AL$33,2,FALSE)</f>
        <v>C_2201_0700_24</v>
      </c>
      <c r="BZ308" s="21" t="str">
        <f>+VLOOKUP(D308,Listas_desplega!$AS$18:$AU$60,2,0)</f>
        <v xml:space="preserve">VEPBM-DIR FORTALECIM - </v>
      </c>
      <c r="CA308" s="21" t="str">
        <f>+VLOOKUP(W308,Listas_desplega!$AT$18:$AV$60,3,0)</f>
        <v>2200</v>
      </c>
      <c r="CB308" s="21" t="str">
        <f>+VLOOKUP(F308,Listas_desplega!$J$15:$L$60,2,0)</f>
        <v>FORTALECIMIENTO CAPACIDADES DE GESTION DE ETC</v>
      </c>
      <c r="CC308" s="21" t="str">
        <f>+VLOOKUP(F308,Listas_desplega!$J$15:$L$60,2,0)&amp;V308</f>
        <v>FORTALECIMIENTO CAPACIDADES DE GESTION DE ETC</v>
      </c>
      <c r="CD308" s="21" t="str">
        <f>+VLOOKUP(CC308,Listas_desplega!$K$15:$L$60,2,0)</f>
        <v>18</v>
      </c>
      <c r="CE308" s="65" t="str">
        <f>+VLOOKUP(D308,Listas_desplega!$AS$18:$AU$60,2,0)&amp;V308</f>
        <v xml:space="preserve">VEPBM-DIR FORTALECIM - </v>
      </c>
      <c r="CF308" s="21">
        <f>+VLOOKUP(D308,Listas_desplega!$AS$18:$AU$60,3,0)</f>
        <v>22</v>
      </c>
    </row>
    <row r="309" spans="2:84" ht="18.75" customHeight="1" x14ac:dyDescent="0.25">
      <c r="B309" s="49" t="s">
        <v>81</v>
      </c>
      <c r="C309" s="49" t="s">
        <v>427</v>
      </c>
      <c r="D309" s="49" t="s">
        <v>427</v>
      </c>
      <c r="E309" s="49" t="s">
        <v>185</v>
      </c>
      <c r="F309" s="82" t="s">
        <v>186</v>
      </c>
      <c r="G309" s="21" t="s">
        <v>232</v>
      </c>
      <c r="H309" s="78" t="str">
        <f>+VLOOKUP(G309,desplegables!$AH$21:$AK$33,2,0)</f>
        <v>FORTALECIMIENTO DE LAS CAPACIDADES TERRITORIALES PARA LA GESTIÓN EDUCATIVA CON ÉNFASIS EN ZONAS RURALES NACIONAL</v>
      </c>
      <c r="I309" s="79">
        <f>+VLOOKUP(G309,desplegables!$AH$21:$AK$33,3,0)</f>
        <v>202300000000418</v>
      </c>
      <c r="J309" s="51" t="str">
        <f>+VLOOKUP(G309,desplegables!$AH$21:$AK$33,4,0)</f>
        <v>C-2201-0700-24</v>
      </c>
      <c r="K309" s="109" t="s">
        <v>492</v>
      </c>
      <c r="L309" s="110" t="str">
        <f>+VLOOKUP(K309,desplegables!$BO$81:$BP$110,2,FALSE)</f>
        <v>20203G</v>
      </c>
      <c r="M309" s="49" t="s">
        <v>488</v>
      </c>
      <c r="N309" s="51" t="e">
        <f>VLOOKUP(M309,desplegables!$BO$20:$BP$51,2,0)</f>
        <v>#N/A</v>
      </c>
      <c r="O309" s="49" t="s">
        <v>489</v>
      </c>
      <c r="P309" s="21" t="s">
        <v>90</v>
      </c>
      <c r="Q309" s="51" t="str">
        <f>+VLOOKUP(P309,desplegables!$B$3:$C$5,2,0)</f>
        <v>02</v>
      </c>
      <c r="R309" s="169" t="e">
        <f t="shared" si="28"/>
        <v>#N/A</v>
      </c>
      <c r="S309" s="126" t="str">
        <f t="shared" si="33"/>
        <v>ADQUIS. DE BYS-AMBIENTES DE APRENDIZAJE PARA LA EDUCACIÓN INICIAL PREESCOLAR, BÁSICA Y MEDIA DOTADOS -FORTALECIMIENTO DE LAS CAPACIDADES TERRITORIALES PARA LA GESTIÓN EDUCATIVA CON ÉNFASIS EN ZONAS RURALES NACIONAL</v>
      </c>
      <c r="T309" s="244" t="str">
        <f t="shared" si="30"/>
        <v>ADQUIS. DE BYS - AMBIENTES DE APRENDIZAJE PARA LA EDUCACIÓN INICIAL PREESCOLAR, BÁSICA Y MEDIA DOTADOS  - 2. SEGURIDAD HUMANA Y JUSTICIA SOCIAL / G. EDUCACIÓN MEDIA PARA LA CONSTRUCCIÓN DE PROYECTOS DE VIDA</v>
      </c>
      <c r="U309" s="69" t="s">
        <v>279</v>
      </c>
      <c r="V309" s="21"/>
      <c r="W309" s="21" t="str">
        <f t="shared" si="31"/>
        <v xml:space="preserve">VEPBM-DIR FORTALECIM - </v>
      </c>
      <c r="X309" s="51" t="str">
        <f t="shared" si="32"/>
        <v>2200</v>
      </c>
      <c r="Y309" s="68"/>
      <c r="Z309" s="68"/>
      <c r="AA309" s="139"/>
      <c r="AB309" s="139"/>
      <c r="AC309" s="139"/>
      <c r="AD309" s="139"/>
      <c r="AE309" s="139"/>
      <c r="AF309" s="139"/>
      <c r="AG309" s="139"/>
      <c r="AH309" s="139"/>
      <c r="AI309" s="140">
        <v>2064917548.5</v>
      </c>
      <c r="AJ309" s="140">
        <v>2064917548.5</v>
      </c>
      <c r="AK309" s="139"/>
      <c r="AL309" s="139"/>
      <c r="AM309" s="140">
        <v>2064917548.5</v>
      </c>
      <c r="AN309" s="139"/>
      <c r="AO309" s="139"/>
      <c r="AP309" s="139"/>
      <c r="AQ309" s="139"/>
      <c r="AR309" s="139"/>
      <c r="AS309" s="140">
        <v>2064917548.5</v>
      </c>
      <c r="AT309" s="68"/>
      <c r="AU309" s="68"/>
      <c r="AV309" s="68"/>
      <c r="AW309" s="68"/>
      <c r="AX309" s="68"/>
      <c r="AY309" s="68"/>
      <c r="AZ309" s="68"/>
      <c r="BA309" s="68"/>
      <c r="BB309" s="68"/>
      <c r="BC309" s="68"/>
      <c r="BD309" s="68"/>
      <c r="BE309" s="68"/>
      <c r="BF309" s="70"/>
      <c r="BG309" s="68"/>
      <c r="BH309" s="52" t="s">
        <v>124</v>
      </c>
      <c r="BI309" s="90" t="s">
        <v>490</v>
      </c>
      <c r="BJ309" s="69" t="s">
        <v>432</v>
      </c>
      <c r="BK309" s="49" t="s">
        <v>248</v>
      </c>
      <c r="BL309" s="124">
        <v>45468</v>
      </c>
      <c r="BM309" s="66">
        <v>5</v>
      </c>
      <c r="BN309" s="49" t="s">
        <v>95</v>
      </c>
      <c r="BO309" s="49" t="s">
        <v>491</v>
      </c>
      <c r="BP309" s="49" t="s">
        <v>159</v>
      </c>
      <c r="BQ309" s="49" t="s">
        <v>154</v>
      </c>
      <c r="BR309" s="212">
        <v>2064917548.5</v>
      </c>
      <c r="BS309" s="216">
        <v>2500000000</v>
      </c>
      <c r="BV309" s="21" t="e">
        <f t="shared" si="29"/>
        <v>#N/A</v>
      </c>
      <c r="BW309" s="21" t="str">
        <f>+VLOOKUP(C309,Listas_desplega!$AI$21:$AJ$46,2,0)</f>
        <v>DF_GT</v>
      </c>
      <c r="BX309" s="47" t="str">
        <f>+VLOOKUP(E309,Listas_desplega!$J$2:$K$11,2,FALSE)</f>
        <v>Eje_E_5</v>
      </c>
      <c r="BY309" s="21" t="str">
        <f>+VLOOKUP(J309,desplegables!$AK$21:$AL$33,2,FALSE)</f>
        <v>C_2201_0700_24</v>
      </c>
      <c r="BZ309" s="21" t="str">
        <f>+VLOOKUP(D309,Listas_desplega!$AS$18:$AU$60,2,0)</f>
        <v xml:space="preserve">VEPBM-DIR FORTALECIM - </v>
      </c>
      <c r="CA309" s="21" t="str">
        <f>+VLOOKUP(W309,Listas_desplega!$AT$18:$AV$60,3,0)</f>
        <v>2200</v>
      </c>
      <c r="CB309" s="21" t="str">
        <f>+VLOOKUP(F309,Listas_desplega!$J$15:$L$60,2,0)</f>
        <v>FORTALECIMIENTO CAPACIDADES DE GESTION DE ETC</v>
      </c>
      <c r="CC309" s="21" t="str">
        <f>+VLOOKUP(F309,Listas_desplega!$J$15:$L$60,2,0)&amp;V309</f>
        <v>FORTALECIMIENTO CAPACIDADES DE GESTION DE ETC</v>
      </c>
      <c r="CD309" s="21" t="str">
        <f>+VLOOKUP(CC309,Listas_desplega!$K$15:$L$60,2,0)</f>
        <v>18</v>
      </c>
      <c r="CE309" s="65" t="str">
        <f>+VLOOKUP(D309,Listas_desplega!$AS$18:$AU$60,2,0)&amp;V309</f>
        <v xml:space="preserve">VEPBM-DIR FORTALECIM - </v>
      </c>
      <c r="CF309" s="21">
        <f>+VLOOKUP(D309,Listas_desplega!$AS$18:$AU$60,3,0)</f>
        <v>22</v>
      </c>
    </row>
    <row r="310" spans="2:84" ht="18.75" customHeight="1" x14ac:dyDescent="0.25">
      <c r="B310" s="49" t="s">
        <v>81</v>
      </c>
      <c r="C310" s="49" t="s">
        <v>427</v>
      </c>
      <c r="D310" s="49" t="s">
        <v>427</v>
      </c>
      <c r="E310" s="49" t="s">
        <v>185</v>
      </c>
      <c r="F310" s="82" t="s">
        <v>186</v>
      </c>
      <c r="G310" s="21" t="s">
        <v>232</v>
      </c>
      <c r="H310" s="78" t="str">
        <f>+VLOOKUP(G310,desplegables!$AH$21:$AK$33,2,0)</f>
        <v>FORTALECIMIENTO DE LAS CAPACIDADES TERRITORIALES PARA LA GESTIÓN EDUCATIVA CON ÉNFASIS EN ZONAS RURALES NACIONAL</v>
      </c>
      <c r="I310" s="79">
        <f>+VLOOKUP(G310,desplegables!$AH$21:$AK$33,3,0)</f>
        <v>202300000000418</v>
      </c>
      <c r="J310" s="51" t="str">
        <f>+VLOOKUP(G310,desplegables!$AH$21:$AK$33,4,0)</f>
        <v>C-2201-0700-24</v>
      </c>
      <c r="K310" s="109" t="s">
        <v>188</v>
      </c>
      <c r="L310" s="110" t="str">
        <f>+VLOOKUP(K310,desplegables!$BO$81:$BP$110,2,FALSE)</f>
        <v>20203F</v>
      </c>
      <c r="M310" s="49" t="s">
        <v>488</v>
      </c>
      <c r="N310" s="51" t="e">
        <f>VLOOKUP(M310,desplegables!$BO$20:$BP$51,2,0)</f>
        <v>#N/A</v>
      </c>
      <c r="O310" s="49" t="s">
        <v>489</v>
      </c>
      <c r="P310" s="21" t="s">
        <v>90</v>
      </c>
      <c r="Q310" s="51" t="str">
        <f>+VLOOKUP(P310,desplegables!$B$3:$C$5,2,0)</f>
        <v>02</v>
      </c>
      <c r="R310" s="169" t="e">
        <f t="shared" si="28"/>
        <v>#N/A</v>
      </c>
      <c r="S310" s="126" t="str">
        <f t="shared" si="33"/>
        <v>ADQUIS. DE BYS-AMBIENTES DE APRENDIZAJE PARA LA EDUCACIÓN INICIAL PREESCOLAR, BÁSICA Y MEDIA DOTADOS -FORTALECIMIENTO DE LAS CAPACIDADES TERRITORIALES PARA LA GESTIÓN EDUCATIVA CON ÉNFASIS EN ZONAS RURALES NACIONAL</v>
      </c>
      <c r="T310" s="244" t="str">
        <f t="shared" si="30"/>
        <v>ADQUIS. DE BYS - AMBIENTES DE APRENDIZAJE PARA LA EDUCACIÓN INICIAL PREESCOLAR, BÁSICA Y MEDIA DOTADOS  - 2. SEGURIDAD HUMANA Y JUSTICIA SOCIAL / F. GESTIÓN TERRITORIAL EDUCATIVA Y COMUNITARIA</v>
      </c>
      <c r="U310" s="69" t="s">
        <v>279</v>
      </c>
      <c r="V310" s="21"/>
      <c r="W310" s="21" t="str">
        <f t="shared" si="31"/>
        <v xml:space="preserve">VEPBM-DIR FORTALECIM - </v>
      </c>
      <c r="X310" s="51" t="str">
        <f t="shared" si="32"/>
        <v>2200</v>
      </c>
      <c r="Y310" s="68"/>
      <c r="Z310" s="68"/>
      <c r="AA310" s="139"/>
      <c r="AB310" s="139"/>
      <c r="AC310" s="139"/>
      <c r="AD310" s="139"/>
      <c r="AE310" s="139"/>
      <c r="AF310" s="139"/>
      <c r="AG310" s="139"/>
      <c r="AH310" s="139"/>
      <c r="AI310" s="140">
        <v>1500000000</v>
      </c>
      <c r="AJ310" s="140">
        <v>1500000000</v>
      </c>
      <c r="AK310" s="139"/>
      <c r="AL310" s="139"/>
      <c r="AM310" s="140">
        <v>1500000000</v>
      </c>
      <c r="AN310" s="139"/>
      <c r="AO310" s="139"/>
      <c r="AP310" s="139"/>
      <c r="AQ310" s="139"/>
      <c r="AR310" s="139"/>
      <c r="AS310" s="140">
        <v>1500000000</v>
      </c>
      <c r="AT310" s="68"/>
      <c r="AU310" s="68"/>
      <c r="AV310" s="68"/>
      <c r="AW310" s="68"/>
      <c r="AX310" s="68"/>
      <c r="AY310" s="68"/>
      <c r="AZ310" s="68"/>
      <c r="BA310" s="68"/>
      <c r="BB310" s="68"/>
      <c r="BC310" s="68"/>
      <c r="BD310" s="68"/>
      <c r="BE310" s="68"/>
      <c r="BF310" s="70"/>
      <c r="BG310" s="68"/>
      <c r="BH310" s="52" t="s">
        <v>92</v>
      </c>
      <c r="BI310" s="90" t="s">
        <v>493</v>
      </c>
      <c r="BJ310" s="69" t="s">
        <v>494</v>
      </c>
      <c r="BK310" s="49" t="s">
        <v>248</v>
      </c>
      <c r="BL310" s="124">
        <v>45464</v>
      </c>
      <c r="BM310" s="66">
        <v>5</v>
      </c>
      <c r="BN310" s="49" t="s">
        <v>95</v>
      </c>
      <c r="BO310" s="49" t="s">
        <v>158</v>
      </c>
      <c r="BP310" s="49" t="s">
        <v>168</v>
      </c>
      <c r="BQ310" s="49" t="s">
        <v>154</v>
      </c>
      <c r="BR310" s="212">
        <v>1500000000</v>
      </c>
      <c r="BS310" s="213">
        <v>1400000000</v>
      </c>
      <c r="BV310" s="21" t="e">
        <f t="shared" si="29"/>
        <v>#N/A</v>
      </c>
      <c r="BW310" s="21" t="str">
        <f>+VLOOKUP(C310,Listas_desplega!$AI$21:$AJ$46,2,0)</f>
        <v>DF_GT</v>
      </c>
      <c r="BX310" s="47" t="str">
        <f>+VLOOKUP(E310,Listas_desplega!$J$2:$K$11,2,FALSE)</f>
        <v>Eje_E_5</v>
      </c>
      <c r="BY310" s="21" t="str">
        <f>+VLOOKUP(J310,desplegables!$AK$21:$AL$33,2,FALSE)</f>
        <v>C_2201_0700_24</v>
      </c>
      <c r="BZ310" s="21" t="str">
        <f>+VLOOKUP(D310,Listas_desplega!$AS$18:$AU$60,2,0)</f>
        <v xml:space="preserve">VEPBM-DIR FORTALECIM - </v>
      </c>
      <c r="CA310" s="21" t="str">
        <f>+VLOOKUP(W310,Listas_desplega!$AT$18:$AV$60,3,0)</f>
        <v>2200</v>
      </c>
      <c r="CB310" s="21" t="str">
        <f>+VLOOKUP(F310,Listas_desplega!$J$15:$L$60,2,0)</f>
        <v>FORTALECIMIENTO CAPACIDADES DE GESTION DE ETC</v>
      </c>
      <c r="CC310" s="21" t="str">
        <f>+VLOOKUP(F310,Listas_desplega!$J$15:$L$60,2,0)&amp;V310</f>
        <v>FORTALECIMIENTO CAPACIDADES DE GESTION DE ETC</v>
      </c>
      <c r="CD310" s="21" t="str">
        <f>+VLOOKUP(CC310,Listas_desplega!$K$15:$L$60,2,0)</f>
        <v>18</v>
      </c>
      <c r="CE310" s="65" t="str">
        <f>+VLOOKUP(D310,Listas_desplega!$AS$18:$AU$60,2,0)&amp;V310</f>
        <v xml:space="preserve">VEPBM-DIR FORTALECIM - </v>
      </c>
      <c r="CF310" s="21">
        <f>+VLOOKUP(D310,Listas_desplega!$AS$18:$AU$60,3,0)</f>
        <v>22</v>
      </c>
    </row>
    <row r="311" spans="2:84" ht="18.75" customHeight="1" x14ac:dyDescent="0.25">
      <c r="B311" s="49" t="s">
        <v>81</v>
      </c>
      <c r="C311" s="49" t="s">
        <v>427</v>
      </c>
      <c r="D311" s="49" t="s">
        <v>427</v>
      </c>
      <c r="E311" s="49" t="s">
        <v>185</v>
      </c>
      <c r="F311" s="82" t="s">
        <v>428</v>
      </c>
      <c r="G311" s="21" t="s">
        <v>232</v>
      </c>
      <c r="H311" s="78" t="str">
        <f>+VLOOKUP(G311,desplegables!$AH$21:$AK$33,2,0)</f>
        <v>FORTALECIMIENTO DE LAS CAPACIDADES TERRITORIALES PARA LA GESTIÓN EDUCATIVA CON ÉNFASIS EN ZONAS RURALES NACIONAL</v>
      </c>
      <c r="I311" s="79">
        <f>+VLOOKUP(G311,desplegables!$AH$21:$AK$33,3,0)</f>
        <v>202300000000418</v>
      </c>
      <c r="J311" s="51" t="str">
        <f>+VLOOKUP(G311,desplegables!$AH$21:$AK$33,4,0)</f>
        <v>C-2201-0700-24</v>
      </c>
      <c r="K311" s="109" t="s">
        <v>188</v>
      </c>
      <c r="L311" s="110" t="str">
        <f>+VLOOKUP(K311,desplegables!$BO$81:$BP$110,2,FALSE)</f>
        <v>20203F</v>
      </c>
      <c r="M311" s="49" t="s">
        <v>437</v>
      </c>
      <c r="N311" s="51" t="e">
        <f>VLOOKUP(M311,desplegables!$BO$20:$BP$51,2,0)</f>
        <v>#N/A</v>
      </c>
      <c r="O311" s="49" t="s">
        <v>495</v>
      </c>
      <c r="P311" s="21" t="s">
        <v>90</v>
      </c>
      <c r="Q311" s="51" t="str">
        <f>+VLOOKUP(P311,desplegables!$B$3:$C$5,2,0)</f>
        <v>02</v>
      </c>
      <c r="R311" s="169" t="e">
        <f t="shared" si="28"/>
        <v>#N/A</v>
      </c>
      <c r="S311"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1" s="244" t="str">
        <f t="shared" si="30"/>
        <v>ADQUIS. DE BYS - SERVICIO DE ASISTENCIA TÉCNICA EN EDUCACIÓN INICIAL,PREESCOLAR, BÁSICA Y MEDIA EN PROCESOS DE GESTIÓN DEL CONOCIMIENTO - 2. SEGURIDAD HUMANA Y JUSTICIA SOCIAL / F. GESTIÓN TERRITORIAL EDUCATIVA Y COMUNITARIA</v>
      </c>
      <c r="U311" s="69" t="s">
        <v>127</v>
      </c>
      <c r="V311" s="21"/>
      <c r="W311" s="21" t="str">
        <f t="shared" si="31"/>
        <v xml:space="preserve">VEPBM-DIR FORTALECIM - </v>
      </c>
      <c r="X311" s="51" t="str">
        <f t="shared" si="32"/>
        <v>2200</v>
      </c>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70"/>
      <c r="BG311" s="68"/>
      <c r="BH311" s="52" t="s">
        <v>193</v>
      </c>
      <c r="BI311" s="90" t="s">
        <v>496</v>
      </c>
      <c r="BJ311" s="69" t="s">
        <v>195</v>
      </c>
      <c r="BK311" s="49" t="s">
        <v>94</v>
      </c>
      <c r="BL311" s="124" t="s">
        <v>266</v>
      </c>
      <c r="BM311" s="66">
        <v>9</v>
      </c>
      <c r="BN311" s="49" t="s">
        <v>95</v>
      </c>
      <c r="BO311" s="49" t="s">
        <v>261</v>
      </c>
      <c r="BP311" s="49" t="s">
        <v>196</v>
      </c>
      <c r="BQ311" s="49" t="s">
        <v>98</v>
      </c>
      <c r="BR311" s="212">
        <v>3891854429</v>
      </c>
      <c r="BS311" s="213">
        <v>3891854429</v>
      </c>
      <c r="BV311" s="21" t="e">
        <f t="shared" si="29"/>
        <v>#N/A</v>
      </c>
      <c r="BW311" s="21" t="str">
        <f>+VLOOKUP(C311,Listas_desplega!$AI$21:$AJ$46,2,0)</f>
        <v>DF_GT</v>
      </c>
      <c r="BX311" s="47" t="str">
        <f>+VLOOKUP(E311,Listas_desplega!$J$2:$K$11,2,FALSE)</f>
        <v>Eje_E_5</v>
      </c>
      <c r="BY311" s="21" t="str">
        <f>+VLOOKUP(J311,desplegables!$AK$21:$AL$33,2,FALSE)</f>
        <v>C_2201_0700_24</v>
      </c>
      <c r="BZ311" s="21" t="str">
        <f>+VLOOKUP(D311,Listas_desplega!$AS$18:$AU$60,2,0)</f>
        <v xml:space="preserve">VEPBM-DIR FORTALECIM - </v>
      </c>
      <c r="CA311" s="21" t="str">
        <f>+VLOOKUP(W311,Listas_desplega!$AT$18:$AV$60,3,0)</f>
        <v>2200</v>
      </c>
      <c r="CB311" s="21" t="str">
        <f>+VLOOKUP(F311,Listas_desplega!$J$15:$L$60,2,0)</f>
        <v>ATENCION DIFERENCIAL A 37 ETC PRIORIZADAS</v>
      </c>
      <c r="CC311" s="21" t="str">
        <f>+VLOOKUP(F311,Listas_desplega!$J$15:$L$60,2,0)&amp;V311</f>
        <v>ATENCION DIFERENCIAL A 37 ETC PRIORIZADAS</v>
      </c>
      <c r="CD311" s="21" t="str">
        <f>+VLOOKUP(CC311,Listas_desplega!$K$15:$L$60,2,0)</f>
        <v>16</v>
      </c>
      <c r="CE311" s="65" t="str">
        <f>+VLOOKUP(D311,Listas_desplega!$AS$18:$AU$60,2,0)&amp;V311</f>
        <v xml:space="preserve">VEPBM-DIR FORTALECIM - </v>
      </c>
      <c r="CF311" s="21">
        <f>+VLOOKUP(D311,Listas_desplega!$AS$18:$AU$60,3,0)</f>
        <v>22</v>
      </c>
    </row>
    <row r="312" spans="2:84" ht="18.75" customHeight="1" x14ac:dyDescent="0.25">
      <c r="B312" s="49" t="s">
        <v>81</v>
      </c>
      <c r="C312" s="49" t="s">
        <v>427</v>
      </c>
      <c r="D312" s="49" t="s">
        <v>427</v>
      </c>
      <c r="E312" s="49" t="s">
        <v>185</v>
      </c>
      <c r="F312" s="82" t="s">
        <v>428</v>
      </c>
      <c r="G312" s="21" t="s">
        <v>232</v>
      </c>
      <c r="H312" s="78" t="str">
        <f>+VLOOKUP(G312,desplegables!$AH$21:$AK$33,2,0)</f>
        <v>FORTALECIMIENTO DE LAS CAPACIDADES TERRITORIALES PARA LA GESTIÓN EDUCATIVA CON ÉNFASIS EN ZONAS RURALES NACIONAL</v>
      </c>
      <c r="I312" s="79">
        <f>+VLOOKUP(G312,desplegables!$AH$21:$AK$33,3,0)</f>
        <v>202300000000418</v>
      </c>
      <c r="J312" s="51" t="str">
        <f>+VLOOKUP(G312,desplegables!$AH$21:$AK$33,4,0)</f>
        <v>C-2201-0700-24</v>
      </c>
      <c r="K312" s="109" t="s">
        <v>188</v>
      </c>
      <c r="L312" s="110" t="str">
        <f>+VLOOKUP(K312,desplegables!$BO$81:$BP$110,2,FALSE)</f>
        <v>20203F</v>
      </c>
      <c r="M312" s="49" t="s">
        <v>437</v>
      </c>
      <c r="N312" s="51" t="e">
        <f>VLOOKUP(M312,desplegables!$BO$20:$BP$51,2,0)</f>
        <v>#N/A</v>
      </c>
      <c r="O312" s="49" t="s">
        <v>495</v>
      </c>
      <c r="P312" s="21" t="s">
        <v>90</v>
      </c>
      <c r="Q312" s="51" t="str">
        <f>+VLOOKUP(P312,desplegables!$B$3:$C$5,2,0)</f>
        <v>02</v>
      </c>
      <c r="R312" s="169" t="e">
        <f t="shared" si="28"/>
        <v>#N/A</v>
      </c>
      <c r="S312"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2" s="244" t="str">
        <f t="shared" si="30"/>
        <v>ADQUIS. DE BYS - SERVICIO DE ASISTENCIA TÉCNICA EN EDUCACIÓN INICIAL,PREESCOLAR, BÁSICA Y MEDIA EN PROCESOS DE GESTIÓN DEL CONOCIMIENTO - 2. SEGURIDAD HUMANA Y JUSTICIA SOCIAL / F. GESTIÓN TERRITORIAL EDUCATIVA Y COMUNITARIA</v>
      </c>
      <c r="U312" s="69" t="s">
        <v>127</v>
      </c>
      <c r="V312" s="21"/>
      <c r="W312" s="21" t="str">
        <f t="shared" si="31"/>
        <v xml:space="preserve">VEPBM-DIR FORTALECIM - </v>
      </c>
      <c r="X312" s="51" t="str">
        <f t="shared" si="32"/>
        <v>2200</v>
      </c>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70"/>
      <c r="BG312" s="68"/>
      <c r="BH312" s="52" t="s">
        <v>92</v>
      </c>
      <c r="BI312" s="90" t="s">
        <v>497</v>
      </c>
      <c r="BJ312" s="69" t="s">
        <v>498</v>
      </c>
      <c r="BK312" s="49" t="s">
        <v>94</v>
      </c>
      <c r="BL312" s="124" t="s">
        <v>94</v>
      </c>
      <c r="BM312" s="66">
        <v>8</v>
      </c>
      <c r="BN312" s="49" t="s">
        <v>95</v>
      </c>
      <c r="BO312" s="49" t="s">
        <v>96</v>
      </c>
      <c r="BP312" s="49" t="s">
        <v>97</v>
      </c>
      <c r="BQ312" s="49" t="s">
        <v>98</v>
      </c>
      <c r="BR312" s="212">
        <v>1638728784</v>
      </c>
      <c r="BS312" s="213">
        <v>1638728784</v>
      </c>
      <c r="BV312" s="21" t="e">
        <f t="shared" si="29"/>
        <v>#N/A</v>
      </c>
      <c r="BW312" s="21" t="str">
        <f>+VLOOKUP(C312,Listas_desplega!$AI$21:$AJ$46,2,0)</f>
        <v>DF_GT</v>
      </c>
      <c r="BX312" s="47" t="str">
        <f>+VLOOKUP(E312,Listas_desplega!$J$2:$K$11,2,FALSE)</f>
        <v>Eje_E_5</v>
      </c>
      <c r="BY312" s="21" t="str">
        <f>+VLOOKUP(J312,desplegables!$AK$21:$AL$33,2,FALSE)</f>
        <v>C_2201_0700_24</v>
      </c>
      <c r="BZ312" s="21" t="str">
        <f>+VLOOKUP(D312,Listas_desplega!$AS$18:$AU$60,2,0)</f>
        <v xml:space="preserve">VEPBM-DIR FORTALECIM - </v>
      </c>
      <c r="CA312" s="21" t="str">
        <f>+VLOOKUP(W312,Listas_desplega!$AT$18:$AV$60,3,0)</f>
        <v>2200</v>
      </c>
      <c r="CB312" s="21" t="str">
        <f>+VLOOKUP(F312,Listas_desplega!$J$15:$L$60,2,0)</f>
        <v>ATENCION DIFERENCIAL A 37 ETC PRIORIZADAS</v>
      </c>
      <c r="CC312" s="21" t="str">
        <f>+VLOOKUP(F312,Listas_desplega!$J$15:$L$60,2,0)&amp;V312</f>
        <v>ATENCION DIFERENCIAL A 37 ETC PRIORIZADAS</v>
      </c>
      <c r="CD312" s="21" t="str">
        <f>+VLOOKUP(CC312,Listas_desplega!$K$15:$L$60,2,0)</f>
        <v>16</v>
      </c>
      <c r="CE312" s="65" t="str">
        <f>+VLOOKUP(D312,Listas_desplega!$AS$18:$AU$60,2,0)&amp;V312</f>
        <v xml:space="preserve">VEPBM-DIR FORTALECIM - </v>
      </c>
      <c r="CF312" s="21">
        <f>+VLOOKUP(D312,Listas_desplega!$AS$18:$AU$60,3,0)</f>
        <v>22</v>
      </c>
    </row>
    <row r="313" spans="2:84" ht="18.75" customHeight="1" x14ac:dyDescent="0.25">
      <c r="B313" s="49" t="s">
        <v>81</v>
      </c>
      <c r="C313" s="49" t="s">
        <v>427</v>
      </c>
      <c r="D313" s="49" t="s">
        <v>427</v>
      </c>
      <c r="E313" s="49" t="s">
        <v>185</v>
      </c>
      <c r="F313" s="82" t="s">
        <v>428</v>
      </c>
      <c r="G313" s="21" t="s">
        <v>232</v>
      </c>
      <c r="H313" s="78" t="str">
        <f>+VLOOKUP(G313,desplegables!$AH$21:$AK$33,2,0)</f>
        <v>FORTALECIMIENTO DE LAS CAPACIDADES TERRITORIALES PARA LA GESTIÓN EDUCATIVA CON ÉNFASIS EN ZONAS RURALES NACIONAL</v>
      </c>
      <c r="I313" s="79">
        <f>+VLOOKUP(G313,desplegables!$AH$21:$AK$33,3,0)</f>
        <v>202300000000418</v>
      </c>
      <c r="J313" s="51" t="str">
        <f>+VLOOKUP(G313,desplegables!$AH$21:$AK$33,4,0)</f>
        <v>C-2201-0700-24</v>
      </c>
      <c r="K313" s="109" t="s">
        <v>188</v>
      </c>
      <c r="L313" s="110" t="str">
        <f>+VLOOKUP(K313,desplegables!$BO$81:$BP$110,2,FALSE)</f>
        <v>20203F</v>
      </c>
      <c r="M313" s="49" t="s">
        <v>437</v>
      </c>
      <c r="N313" s="51" t="e">
        <f>VLOOKUP(M313,desplegables!$BO$20:$BP$51,2,0)</f>
        <v>#N/A</v>
      </c>
      <c r="O313" s="49" t="s">
        <v>495</v>
      </c>
      <c r="P313" s="21" t="s">
        <v>90</v>
      </c>
      <c r="Q313" s="51" t="str">
        <f>+VLOOKUP(P313,desplegables!$B$3:$C$5,2,0)</f>
        <v>02</v>
      </c>
      <c r="R313" s="169" t="e">
        <f t="shared" ref="R313:R379" si="34">+J313&amp;"-"&amp;L313&amp;"-"&amp;N313&amp;"-"&amp;Q313</f>
        <v>#N/A</v>
      </c>
      <c r="S313"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3" s="244" t="str">
        <f t="shared" si="30"/>
        <v>ADQUIS. DE BYS - SERVICIO DE ASISTENCIA TÉCNICA EN EDUCACIÓN INICIAL,PREESCOLAR, BÁSICA Y MEDIA EN PROCESOS DE GESTIÓN DEL CONOCIMIENTO - 2. SEGURIDAD HUMANA Y JUSTICIA SOCIAL / F. GESTIÓN TERRITORIAL EDUCATIVA Y COMUNITARIA</v>
      </c>
      <c r="U313" s="69" t="s">
        <v>127</v>
      </c>
      <c r="V313" s="21"/>
      <c r="W313" s="21" t="str">
        <f t="shared" si="31"/>
        <v xml:space="preserve">VEPBM-DIR FORTALECIM - </v>
      </c>
      <c r="X313" s="51" t="str">
        <f t="shared" si="32"/>
        <v>2200</v>
      </c>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70"/>
      <c r="BG313" s="68"/>
      <c r="BH313" s="52" t="s">
        <v>134</v>
      </c>
      <c r="BI313" s="90" t="s">
        <v>499</v>
      </c>
      <c r="BJ313" s="69" t="s">
        <v>500</v>
      </c>
      <c r="BK313" s="49" t="s">
        <v>94</v>
      </c>
      <c r="BL313" s="124" t="s">
        <v>94</v>
      </c>
      <c r="BN313" s="49" t="s">
        <v>95</v>
      </c>
      <c r="BO313" s="49" t="s">
        <v>128</v>
      </c>
      <c r="BP313" s="49" t="s">
        <v>128</v>
      </c>
      <c r="BQ313" s="49" t="s">
        <v>98</v>
      </c>
      <c r="BR313" s="212">
        <v>110000000</v>
      </c>
      <c r="BS313" s="213">
        <v>110000000</v>
      </c>
      <c r="BV313" s="21" t="e">
        <f t="shared" si="29"/>
        <v>#N/A</v>
      </c>
      <c r="BW313" s="21" t="str">
        <f>+VLOOKUP(C313,Listas_desplega!$AI$21:$AJ$46,2,0)</f>
        <v>DF_GT</v>
      </c>
      <c r="BX313" s="47" t="str">
        <f>+VLOOKUP(E313,Listas_desplega!$J$2:$K$11,2,FALSE)</f>
        <v>Eje_E_5</v>
      </c>
      <c r="BY313" s="21" t="str">
        <f>+VLOOKUP(J313,desplegables!$AK$21:$AL$33,2,FALSE)</f>
        <v>C_2201_0700_24</v>
      </c>
      <c r="BZ313" s="21" t="str">
        <f>+VLOOKUP(D313,Listas_desplega!$AS$18:$AU$60,2,0)</f>
        <v xml:space="preserve">VEPBM-DIR FORTALECIM - </v>
      </c>
      <c r="CA313" s="21" t="str">
        <f>+VLOOKUP(W313,Listas_desplega!$AT$18:$AV$60,3,0)</f>
        <v>2200</v>
      </c>
      <c r="CB313" s="21" t="str">
        <f>+VLOOKUP(F313,Listas_desplega!$J$15:$L$60,2,0)</f>
        <v>ATENCION DIFERENCIAL A 37 ETC PRIORIZADAS</v>
      </c>
      <c r="CC313" s="21" t="str">
        <f>+VLOOKUP(F313,Listas_desplega!$J$15:$L$60,2,0)&amp;V313</f>
        <v>ATENCION DIFERENCIAL A 37 ETC PRIORIZADAS</v>
      </c>
      <c r="CD313" s="21" t="str">
        <f>+VLOOKUP(CC313,Listas_desplega!$K$15:$L$60,2,0)</f>
        <v>16</v>
      </c>
      <c r="CE313" s="65" t="str">
        <f>+VLOOKUP(D313,Listas_desplega!$AS$18:$AU$60,2,0)&amp;V313</f>
        <v xml:space="preserve">VEPBM-DIR FORTALECIM - </v>
      </c>
      <c r="CF313" s="21">
        <f>+VLOOKUP(D313,Listas_desplega!$AS$18:$AU$60,3,0)</f>
        <v>22</v>
      </c>
    </row>
    <row r="314" spans="2:84" ht="18.75" customHeight="1" x14ac:dyDescent="0.25">
      <c r="B314" s="49" t="s">
        <v>81</v>
      </c>
      <c r="C314" s="49" t="s">
        <v>427</v>
      </c>
      <c r="D314" s="49" t="s">
        <v>427</v>
      </c>
      <c r="E314" s="49" t="s">
        <v>185</v>
      </c>
      <c r="F314" s="82" t="s">
        <v>428</v>
      </c>
      <c r="G314" s="21" t="s">
        <v>232</v>
      </c>
      <c r="H314" s="78" t="str">
        <f>+VLOOKUP(G314,desplegables!$AH$21:$AK$33,2,0)</f>
        <v>FORTALECIMIENTO DE LAS CAPACIDADES TERRITORIALES PARA LA GESTIÓN EDUCATIVA CON ÉNFASIS EN ZONAS RURALES NACIONAL</v>
      </c>
      <c r="I314" s="79">
        <f>+VLOOKUP(G314,desplegables!$AH$21:$AK$33,3,0)</f>
        <v>202300000000418</v>
      </c>
      <c r="J314" s="51" t="str">
        <f>+VLOOKUP(G314,desplegables!$AH$21:$AK$33,4,0)</f>
        <v>C-2201-0700-24</v>
      </c>
      <c r="K314" s="109" t="s">
        <v>188</v>
      </c>
      <c r="L314" s="110" t="str">
        <f>+VLOOKUP(K314,desplegables!$BO$81:$BP$110,2,FALSE)</f>
        <v>20203F</v>
      </c>
      <c r="M314" s="49" t="s">
        <v>437</v>
      </c>
      <c r="N314" s="51" t="e">
        <f>VLOOKUP(M314,desplegables!$BO$20:$BP$51,2,0)</f>
        <v>#N/A</v>
      </c>
      <c r="O314" s="49" t="s">
        <v>495</v>
      </c>
      <c r="P314" s="21" t="s">
        <v>90</v>
      </c>
      <c r="Q314" s="51" t="str">
        <f>+VLOOKUP(P314,desplegables!$B$3:$C$5,2,0)</f>
        <v>02</v>
      </c>
      <c r="R314" s="169" t="e">
        <f t="shared" si="34"/>
        <v>#N/A</v>
      </c>
      <c r="S314"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4" s="244" t="str">
        <f t="shared" si="30"/>
        <v>ADQUIS. DE BYS - SERVICIO DE ASISTENCIA TÉCNICA EN EDUCACIÓN INICIAL,PREESCOLAR, BÁSICA Y MEDIA EN PROCESOS DE GESTIÓN DEL CONOCIMIENTO - 2. SEGURIDAD HUMANA Y JUSTICIA SOCIAL / F. GESTIÓN TERRITORIAL EDUCATIVA Y COMUNITARIA</v>
      </c>
      <c r="U314" s="69" t="s">
        <v>127</v>
      </c>
      <c r="V314" s="21"/>
      <c r="W314" s="21" t="str">
        <f t="shared" si="31"/>
        <v xml:space="preserve">VEPBM-DIR FORTALECIM - </v>
      </c>
      <c r="X314" s="51" t="str">
        <f t="shared" si="32"/>
        <v>2200</v>
      </c>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c r="BE314" s="68"/>
      <c r="BF314" s="70"/>
      <c r="BG314" s="68"/>
      <c r="BH314" s="52" t="s">
        <v>137</v>
      </c>
      <c r="BI314" s="90" t="s">
        <v>501</v>
      </c>
      <c r="BJ314" s="69" t="s">
        <v>165</v>
      </c>
      <c r="BK314" s="49" t="s">
        <v>94</v>
      </c>
      <c r="BL314" s="124" t="s">
        <v>94</v>
      </c>
      <c r="BN314" s="49" t="s">
        <v>95</v>
      </c>
      <c r="BO314" s="49" t="s">
        <v>164</v>
      </c>
      <c r="BP314" s="49" t="s">
        <v>165</v>
      </c>
      <c r="BQ314" s="49" t="s">
        <v>98</v>
      </c>
      <c r="BR314" s="212">
        <v>140000000</v>
      </c>
      <c r="BS314" s="213">
        <v>140000000</v>
      </c>
      <c r="BV314" s="21" t="e">
        <f t="shared" si="29"/>
        <v>#N/A</v>
      </c>
      <c r="BW314" s="21" t="str">
        <f>+VLOOKUP(C314,Listas_desplega!$AI$21:$AJ$46,2,0)</f>
        <v>DF_GT</v>
      </c>
      <c r="BX314" s="47" t="str">
        <f>+VLOOKUP(E314,Listas_desplega!$J$2:$K$11,2,FALSE)</f>
        <v>Eje_E_5</v>
      </c>
      <c r="BY314" s="21" t="str">
        <f>+VLOOKUP(J314,desplegables!$AK$21:$AL$33,2,FALSE)</f>
        <v>C_2201_0700_24</v>
      </c>
      <c r="BZ314" s="21" t="str">
        <f>+VLOOKUP(D314,Listas_desplega!$AS$18:$AU$60,2,0)</f>
        <v xml:space="preserve">VEPBM-DIR FORTALECIM - </v>
      </c>
      <c r="CA314" s="21" t="str">
        <f>+VLOOKUP(W314,Listas_desplega!$AT$18:$AV$60,3,0)</f>
        <v>2200</v>
      </c>
      <c r="CB314" s="21" t="str">
        <f>+VLOOKUP(F314,Listas_desplega!$J$15:$L$60,2,0)</f>
        <v>ATENCION DIFERENCIAL A 37 ETC PRIORIZADAS</v>
      </c>
      <c r="CC314" s="21" t="str">
        <f>+VLOOKUP(F314,Listas_desplega!$J$15:$L$60,2,0)&amp;V314</f>
        <v>ATENCION DIFERENCIAL A 37 ETC PRIORIZADAS</v>
      </c>
      <c r="CD314" s="21" t="str">
        <f>+VLOOKUP(CC314,Listas_desplega!$K$15:$L$60,2,0)</f>
        <v>16</v>
      </c>
      <c r="CE314" s="65" t="str">
        <f>+VLOOKUP(D314,Listas_desplega!$AS$18:$AU$60,2,0)&amp;V314</f>
        <v xml:space="preserve">VEPBM-DIR FORTALECIM - </v>
      </c>
      <c r="CF314" s="21">
        <f>+VLOOKUP(D314,Listas_desplega!$AS$18:$AU$60,3,0)</f>
        <v>22</v>
      </c>
    </row>
    <row r="315" spans="2:84" ht="18.75" customHeight="1" x14ac:dyDescent="0.25">
      <c r="B315" s="49" t="s">
        <v>81</v>
      </c>
      <c r="C315" s="49" t="s">
        <v>427</v>
      </c>
      <c r="D315" s="49" t="s">
        <v>502</v>
      </c>
      <c r="E315" s="49" t="s">
        <v>185</v>
      </c>
      <c r="F315" s="82" t="s">
        <v>428</v>
      </c>
      <c r="G315" s="21" t="s">
        <v>232</v>
      </c>
      <c r="H315" s="78" t="str">
        <f>+VLOOKUP(G315,desplegables!$AH$21:$AK$33,2,0)</f>
        <v>FORTALECIMIENTO DE LAS CAPACIDADES TERRITORIALES PARA LA GESTIÓN EDUCATIVA CON ÉNFASIS EN ZONAS RURALES NACIONAL</v>
      </c>
      <c r="I315" s="79">
        <f>+VLOOKUP(G315,desplegables!$AH$21:$AK$33,3,0)</f>
        <v>202300000000418</v>
      </c>
      <c r="J315" s="51" t="str">
        <f>+VLOOKUP(G315,desplegables!$AH$21:$AK$33,4,0)</f>
        <v>C-2201-0700-24</v>
      </c>
      <c r="K315" s="109" t="s">
        <v>188</v>
      </c>
      <c r="L315" s="110" t="str">
        <f>+VLOOKUP(K315,desplegables!$BO$81:$BP$110,2,FALSE)</f>
        <v>20203F</v>
      </c>
      <c r="M315" s="49" t="s">
        <v>437</v>
      </c>
      <c r="N315" s="51" t="e">
        <f>VLOOKUP(M315,desplegables!$BO$20:$BP$51,2,0)</f>
        <v>#N/A</v>
      </c>
      <c r="O315" s="49" t="s">
        <v>450</v>
      </c>
      <c r="P315" s="21" t="s">
        <v>90</v>
      </c>
      <c r="Q315" s="51" t="str">
        <f>+VLOOKUP(P315,desplegables!$B$3:$C$5,2,0)</f>
        <v>02</v>
      </c>
      <c r="R315" s="169" t="e">
        <f t="shared" si="34"/>
        <v>#N/A</v>
      </c>
      <c r="S315"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5" s="244" t="str">
        <f t="shared" si="30"/>
        <v>ADQUIS. DE BYS - SERVICIO DE ASISTENCIA TÉCNICA EN EDUCACIÓN INICIAL,PREESCOLAR, BÁSICA Y MEDIA EN PROCESOS DE GESTIÓN DEL CONOCIMIENTO - 2. SEGURIDAD HUMANA Y JUSTICIA SOCIAL / F. GESTIÓN TERRITORIAL EDUCATIVA Y COMUNITARIA</v>
      </c>
      <c r="U315" s="69" t="s">
        <v>127</v>
      </c>
      <c r="V315" s="21"/>
      <c r="W315" s="21" t="str">
        <f t="shared" si="31"/>
        <v xml:space="preserve">VEPBM- SUB FORTALECI - </v>
      </c>
      <c r="X315" s="51" t="str">
        <f t="shared" si="32"/>
        <v>2500</v>
      </c>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70"/>
      <c r="BG315" s="68"/>
      <c r="BH315" s="52" t="s">
        <v>193</v>
      </c>
      <c r="BI315" s="90" t="s">
        <v>496</v>
      </c>
      <c r="BJ315" s="69" t="s">
        <v>195</v>
      </c>
      <c r="BK315" s="49" t="s">
        <v>94</v>
      </c>
      <c r="BL315" s="124" t="s">
        <v>266</v>
      </c>
      <c r="BM315" s="66">
        <v>9</v>
      </c>
      <c r="BN315" s="49" t="s">
        <v>95</v>
      </c>
      <c r="BO315" s="49" t="s">
        <v>261</v>
      </c>
      <c r="BP315" s="49" t="s">
        <v>196</v>
      </c>
      <c r="BQ315" s="49" t="s">
        <v>98</v>
      </c>
      <c r="BR315" s="212">
        <v>1592665099</v>
      </c>
      <c r="BS315" s="213">
        <v>1592665099</v>
      </c>
      <c r="BV315" s="21" t="e">
        <f t="shared" si="29"/>
        <v>#N/A</v>
      </c>
      <c r="BW315" s="21" t="str">
        <f>+VLOOKUP(C315,Listas_desplega!$AI$21:$AJ$46,2,0)</f>
        <v>DF_GT</v>
      </c>
      <c r="BX315" s="47" t="str">
        <f>+VLOOKUP(E315,Listas_desplega!$J$2:$K$11,2,FALSE)</f>
        <v>Eje_E_5</v>
      </c>
      <c r="BY315" s="21" t="str">
        <f>+VLOOKUP(J315,desplegables!$AK$21:$AL$33,2,FALSE)</f>
        <v>C_2201_0700_24</v>
      </c>
      <c r="BZ315" s="21" t="str">
        <f>+VLOOKUP(D315,Listas_desplega!$AS$18:$AU$60,2,0)</f>
        <v xml:space="preserve">VEPBM- SUB FORTALECI - </v>
      </c>
      <c r="CA315" s="21" t="str">
        <f>+VLOOKUP(W315,Listas_desplega!$AT$18:$AV$60,3,0)</f>
        <v>2500</v>
      </c>
      <c r="CB315" s="21" t="str">
        <f>+VLOOKUP(F315,Listas_desplega!$J$15:$L$60,2,0)</f>
        <v>ATENCION DIFERENCIAL A 37 ETC PRIORIZADAS</v>
      </c>
      <c r="CC315" s="21" t="str">
        <f>+VLOOKUP(F315,Listas_desplega!$J$15:$L$60,2,0)&amp;V315</f>
        <v>ATENCION DIFERENCIAL A 37 ETC PRIORIZADAS</v>
      </c>
      <c r="CD315" s="21" t="str">
        <f>+VLOOKUP(CC315,Listas_desplega!$K$15:$L$60,2,0)</f>
        <v>16</v>
      </c>
      <c r="CE315" s="65" t="str">
        <f>+VLOOKUP(D315,Listas_desplega!$AS$18:$AU$60,2,0)&amp;V315</f>
        <v xml:space="preserve">VEPBM- SUB FORTALECI - </v>
      </c>
      <c r="CF315" s="21">
        <f>+VLOOKUP(D315,Listas_desplega!$AS$18:$AU$60,3,0)</f>
        <v>25</v>
      </c>
    </row>
    <row r="316" spans="2:84" ht="18.75" customHeight="1" x14ac:dyDescent="0.25">
      <c r="B316" s="49" t="s">
        <v>81</v>
      </c>
      <c r="C316" s="49" t="s">
        <v>427</v>
      </c>
      <c r="D316" s="49" t="s">
        <v>502</v>
      </c>
      <c r="E316" s="49" t="s">
        <v>185</v>
      </c>
      <c r="F316" s="82" t="s">
        <v>428</v>
      </c>
      <c r="G316" s="21" t="s">
        <v>232</v>
      </c>
      <c r="H316" s="78" t="str">
        <f>+VLOOKUP(G316,desplegables!$AH$21:$AK$33,2,0)</f>
        <v>FORTALECIMIENTO DE LAS CAPACIDADES TERRITORIALES PARA LA GESTIÓN EDUCATIVA CON ÉNFASIS EN ZONAS RURALES NACIONAL</v>
      </c>
      <c r="I316" s="79">
        <f>+VLOOKUP(G316,desplegables!$AH$21:$AK$33,3,0)</f>
        <v>202300000000418</v>
      </c>
      <c r="J316" s="51" t="str">
        <f>+VLOOKUP(G316,desplegables!$AH$21:$AK$33,4,0)</f>
        <v>C-2201-0700-24</v>
      </c>
      <c r="K316" s="109" t="s">
        <v>188</v>
      </c>
      <c r="L316" s="110" t="str">
        <f>+VLOOKUP(K316,desplegables!$BO$81:$BP$110,2,FALSE)</f>
        <v>20203F</v>
      </c>
      <c r="M316" s="49" t="s">
        <v>437</v>
      </c>
      <c r="N316" s="51" t="e">
        <f>VLOOKUP(M316,desplegables!$BO$20:$BP$51,2,0)</f>
        <v>#N/A</v>
      </c>
      <c r="O316" s="49" t="s">
        <v>450</v>
      </c>
      <c r="P316" s="21" t="s">
        <v>90</v>
      </c>
      <c r="Q316" s="51" t="str">
        <f>+VLOOKUP(P316,desplegables!$B$3:$C$5,2,0)</f>
        <v>02</v>
      </c>
      <c r="R316" s="169" t="e">
        <f t="shared" si="34"/>
        <v>#N/A</v>
      </c>
      <c r="S316"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6" s="244" t="str">
        <f t="shared" si="30"/>
        <v>ADQUIS. DE BYS - SERVICIO DE ASISTENCIA TÉCNICA EN EDUCACIÓN INICIAL,PREESCOLAR, BÁSICA Y MEDIA EN PROCESOS DE GESTIÓN DEL CONOCIMIENTO - 2. SEGURIDAD HUMANA Y JUSTICIA SOCIAL / F. GESTIÓN TERRITORIAL EDUCATIVA Y COMUNITARIA</v>
      </c>
      <c r="U316" s="69" t="s">
        <v>127</v>
      </c>
      <c r="V316" s="21"/>
      <c r="W316" s="21" t="str">
        <f t="shared" si="31"/>
        <v xml:space="preserve">VEPBM- SUB FORTALECI - </v>
      </c>
      <c r="X316" s="51" t="str">
        <f t="shared" si="32"/>
        <v>2500</v>
      </c>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70"/>
      <c r="BG316" s="68"/>
      <c r="BH316" s="52" t="s">
        <v>92</v>
      </c>
      <c r="BI316" s="90" t="s">
        <v>497</v>
      </c>
      <c r="BJ316" s="69" t="s">
        <v>498</v>
      </c>
      <c r="BK316" s="49" t="s">
        <v>94</v>
      </c>
      <c r="BL316" s="124" t="s">
        <v>94</v>
      </c>
      <c r="BM316" s="66">
        <v>8</v>
      </c>
      <c r="BN316" s="49" t="s">
        <v>95</v>
      </c>
      <c r="BO316" s="49" t="s">
        <v>96</v>
      </c>
      <c r="BP316" s="49" t="s">
        <v>97</v>
      </c>
      <c r="BQ316" s="49" t="s">
        <v>98</v>
      </c>
      <c r="BR316" s="212">
        <v>1641661296</v>
      </c>
      <c r="BS316" s="213">
        <v>1641661296</v>
      </c>
      <c r="BV316" s="21" t="e">
        <f t="shared" si="29"/>
        <v>#N/A</v>
      </c>
      <c r="BW316" s="21" t="str">
        <f>+VLOOKUP(C316,Listas_desplega!$AI$21:$AJ$46,2,0)</f>
        <v>DF_GT</v>
      </c>
      <c r="BX316" s="47" t="str">
        <f>+VLOOKUP(E316,Listas_desplega!$J$2:$K$11,2,FALSE)</f>
        <v>Eje_E_5</v>
      </c>
      <c r="BY316" s="21" t="str">
        <f>+VLOOKUP(J316,desplegables!$AK$21:$AL$33,2,FALSE)</f>
        <v>C_2201_0700_24</v>
      </c>
      <c r="BZ316" s="21" t="str">
        <f>+VLOOKUP(D316,Listas_desplega!$AS$18:$AU$60,2,0)</f>
        <v xml:space="preserve">VEPBM- SUB FORTALECI - </v>
      </c>
      <c r="CA316" s="21" t="str">
        <f>+VLOOKUP(W316,Listas_desplega!$AT$18:$AV$60,3,0)</f>
        <v>2500</v>
      </c>
      <c r="CB316" s="21" t="str">
        <f>+VLOOKUP(F316,Listas_desplega!$J$15:$L$60,2,0)</f>
        <v>ATENCION DIFERENCIAL A 37 ETC PRIORIZADAS</v>
      </c>
      <c r="CC316" s="21" t="str">
        <f>+VLOOKUP(F316,Listas_desplega!$J$15:$L$60,2,0)&amp;V316</f>
        <v>ATENCION DIFERENCIAL A 37 ETC PRIORIZADAS</v>
      </c>
      <c r="CD316" s="21" t="str">
        <f>+VLOOKUP(CC316,Listas_desplega!$K$15:$L$60,2,0)</f>
        <v>16</v>
      </c>
      <c r="CE316" s="65" t="str">
        <f>+VLOOKUP(D316,Listas_desplega!$AS$18:$AU$60,2,0)&amp;V316</f>
        <v xml:space="preserve">VEPBM- SUB FORTALECI - </v>
      </c>
      <c r="CF316" s="21">
        <f>+VLOOKUP(D316,Listas_desplega!$AS$18:$AU$60,3,0)</f>
        <v>25</v>
      </c>
    </row>
    <row r="317" spans="2:84" ht="18.75" customHeight="1" x14ac:dyDescent="0.25">
      <c r="B317" s="49" t="s">
        <v>81</v>
      </c>
      <c r="C317" s="49" t="s">
        <v>427</v>
      </c>
      <c r="D317" s="49" t="s">
        <v>502</v>
      </c>
      <c r="E317" s="49" t="s">
        <v>185</v>
      </c>
      <c r="F317" s="82" t="s">
        <v>428</v>
      </c>
      <c r="G317" s="21" t="s">
        <v>232</v>
      </c>
      <c r="H317" s="78" t="str">
        <f>+VLOOKUP(G317,desplegables!$AH$21:$AK$33,2,0)</f>
        <v>FORTALECIMIENTO DE LAS CAPACIDADES TERRITORIALES PARA LA GESTIÓN EDUCATIVA CON ÉNFASIS EN ZONAS RURALES NACIONAL</v>
      </c>
      <c r="I317" s="79">
        <f>+VLOOKUP(G317,desplegables!$AH$21:$AK$33,3,0)</f>
        <v>202300000000418</v>
      </c>
      <c r="J317" s="51" t="str">
        <f>+VLOOKUP(G317,desplegables!$AH$21:$AK$33,4,0)</f>
        <v>C-2201-0700-24</v>
      </c>
      <c r="K317" s="109" t="s">
        <v>188</v>
      </c>
      <c r="L317" s="110" t="str">
        <f>+VLOOKUP(K317,desplegables!$BO$81:$BP$110,2,FALSE)</f>
        <v>20203F</v>
      </c>
      <c r="M317" s="49" t="s">
        <v>437</v>
      </c>
      <c r="N317" s="51" t="e">
        <f>VLOOKUP(M317,desplegables!$BO$20:$BP$51,2,0)</f>
        <v>#N/A</v>
      </c>
      <c r="O317" s="49" t="s">
        <v>450</v>
      </c>
      <c r="P317" s="21" t="s">
        <v>90</v>
      </c>
      <c r="Q317" s="51" t="str">
        <f>+VLOOKUP(P317,desplegables!$B$3:$C$5,2,0)</f>
        <v>02</v>
      </c>
      <c r="R317" s="169" t="e">
        <f t="shared" si="34"/>
        <v>#N/A</v>
      </c>
      <c r="S317"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7" s="244" t="str">
        <f t="shared" si="30"/>
        <v>ADQUIS. DE BYS - SERVICIO DE ASISTENCIA TÉCNICA EN EDUCACIÓN INICIAL,PREESCOLAR, BÁSICA Y MEDIA EN PROCESOS DE GESTIÓN DEL CONOCIMIENTO - 2. SEGURIDAD HUMANA Y JUSTICIA SOCIAL / F. GESTIÓN TERRITORIAL EDUCATIVA Y COMUNITARIA</v>
      </c>
      <c r="U317" s="69" t="s">
        <v>127</v>
      </c>
      <c r="V317" s="21"/>
      <c r="W317" s="21" t="str">
        <f t="shared" si="31"/>
        <v xml:space="preserve">VEPBM- SUB FORTALECI - </v>
      </c>
      <c r="X317" s="51" t="str">
        <f t="shared" si="32"/>
        <v>2500</v>
      </c>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70"/>
      <c r="BG317" s="68"/>
      <c r="BH317" s="52" t="s">
        <v>134</v>
      </c>
      <c r="BI317" s="90" t="s">
        <v>499</v>
      </c>
      <c r="BJ317" s="69" t="s">
        <v>500</v>
      </c>
      <c r="BK317" s="49" t="s">
        <v>94</v>
      </c>
      <c r="BL317" s="124" t="s">
        <v>94</v>
      </c>
      <c r="BN317" s="49" t="s">
        <v>95</v>
      </c>
      <c r="BO317" s="49" t="s">
        <v>128</v>
      </c>
      <c r="BP317" s="49" t="s">
        <v>128</v>
      </c>
      <c r="BQ317" s="49" t="s">
        <v>98</v>
      </c>
      <c r="BR317" s="212">
        <v>300000000</v>
      </c>
      <c r="BS317" s="213">
        <v>300000000</v>
      </c>
      <c r="BV317" s="21" t="e">
        <f t="shared" si="29"/>
        <v>#N/A</v>
      </c>
      <c r="BW317" s="21" t="str">
        <f>+VLOOKUP(C317,Listas_desplega!$AI$21:$AJ$46,2,0)</f>
        <v>DF_GT</v>
      </c>
      <c r="BX317" s="47" t="str">
        <f>+VLOOKUP(E317,Listas_desplega!$J$2:$K$11,2,FALSE)</f>
        <v>Eje_E_5</v>
      </c>
      <c r="BY317" s="21" t="str">
        <f>+VLOOKUP(J317,desplegables!$AK$21:$AL$33,2,FALSE)</f>
        <v>C_2201_0700_24</v>
      </c>
      <c r="BZ317" s="21" t="str">
        <f>+VLOOKUP(D317,Listas_desplega!$AS$18:$AU$60,2,0)</f>
        <v xml:space="preserve">VEPBM- SUB FORTALECI - </v>
      </c>
      <c r="CA317" s="21" t="str">
        <f>+VLOOKUP(W317,Listas_desplega!$AT$18:$AV$60,3,0)</f>
        <v>2500</v>
      </c>
      <c r="CB317" s="21" t="str">
        <f>+VLOOKUP(F317,Listas_desplega!$J$15:$L$60,2,0)</f>
        <v>ATENCION DIFERENCIAL A 37 ETC PRIORIZADAS</v>
      </c>
      <c r="CC317" s="21" t="str">
        <f>+VLOOKUP(F317,Listas_desplega!$J$15:$L$60,2,0)&amp;V317</f>
        <v>ATENCION DIFERENCIAL A 37 ETC PRIORIZADAS</v>
      </c>
      <c r="CD317" s="21" t="str">
        <f>+VLOOKUP(CC317,Listas_desplega!$K$15:$L$60,2,0)</f>
        <v>16</v>
      </c>
      <c r="CE317" s="65" t="str">
        <f>+VLOOKUP(D317,Listas_desplega!$AS$18:$AU$60,2,0)&amp;V317</f>
        <v xml:space="preserve">VEPBM- SUB FORTALECI - </v>
      </c>
      <c r="CF317" s="21">
        <f>+VLOOKUP(D317,Listas_desplega!$AS$18:$AU$60,3,0)</f>
        <v>25</v>
      </c>
    </row>
    <row r="318" spans="2:84" ht="18.75" customHeight="1" x14ac:dyDescent="0.25">
      <c r="B318" s="49" t="s">
        <v>81</v>
      </c>
      <c r="C318" s="49" t="s">
        <v>427</v>
      </c>
      <c r="D318" s="49" t="s">
        <v>502</v>
      </c>
      <c r="E318" s="49" t="s">
        <v>185</v>
      </c>
      <c r="F318" s="82" t="s">
        <v>428</v>
      </c>
      <c r="G318" s="21" t="s">
        <v>232</v>
      </c>
      <c r="H318" s="78" t="str">
        <f>+VLOOKUP(G318,desplegables!$AH$21:$AK$33,2,0)</f>
        <v>FORTALECIMIENTO DE LAS CAPACIDADES TERRITORIALES PARA LA GESTIÓN EDUCATIVA CON ÉNFASIS EN ZONAS RURALES NACIONAL</v>
      </c>
      <c r="I318" s="79">
        <f>+VLOOKUP(G318,desplegables!$AH$21:$AK$33,3,0)</f>
        <v>202300000000418</v>
      </c>
      <c r="J318" s="51" t="str">
        <f>+VLOOKUP(G318,desplegables!$AH$21:$AK$33,4,0)</f>
        <v>C-2201-0700-24</v>
      </c>
      <c r="K318" s="109" t="s">
        <v>188</v>
      </c>
      <c r="L318" s="110" t="str">
        <f>+VLOOKUP(K318,desplegables!$BO$81:$BP$110,2,FALSE)</f>
        <v>20203F</v>
      </c>
      <c r="M318" s="49" t="s">
        <v>437</v>
      </c>
      <c r="N318" s="51" t="e">
        <f>VLOOKUP(M318,desplegables!$BO$20:$BP$51,2,0)</f>
        <v>#N/A</v>
      </c>
      <c r="O318" s="49" t="s">
        <v>450</v>
      </c>
      <c r="P318" s="21" t="s">
        <v>90</v>
      </c>
      <c r="Q318" s="51" t="str">
        <f>+VLOOKUP(P318,desplegables!$B$3:$C$5,2,0)</f>
        <v>02</v>
      </c>
      <c r="R318" s="169" t="e">
        <f t="shared" si="34"/>
        <v>#N/A</v>
      </c>
      <c r="S318"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18" s="244" t="str">
        <f t="shared" si="30"/>
        <v>ADQUIS. DE BYS - SERVICIO DE ASISTENCIA TÉCNICA EN EDUCACIÓN INICIAL,PREESCOLAR, BÁSICA Y MEDIA EN PROCESOS DE GESTIÓN DEL CONOCIMIENTO - 2. SEGURIDAD HUMANA Y JUSTICIA SOCIAL / F. GESTIÓN TERRITORIAL EDUCATIVA Y COMUNITARIA</v>
      </c>
      <c r="U318" s="69" t="s">
        <v>127</v>
      </c>
      <c r="V318" s="21"/>
      <c r="W318" s="21" t="str">
        <f t="shared" si="31"/>
        <v xml:space="preserve">VEPBM- SUB FORTALECI - </v>
      </c>
      <c r="X318" s="51" t="str">
        <f t="shared" si="32"/>
        <v>2500</v>
      </c>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70"/>
      <c r="BG318" s="68"/>
      <c r="BH318" s="52" t="s">
        <v>137</v>
      </c>
      <c r="BI318" s="90" t="s">
        <v>501</v>
      </c>
      <c r="BJ318" s="69" t="s">
        <v>165</v>
      </c>
      <c r="BK318" s="49" t="s">
        <v>94</v>
      </c>
      <c r="BL318" s="124" t="s">
        <v>94</v>
      </c>
      <c r="BN318" s="49" t="s">
        <v>95</v>
      </c>
      <c r="BO318" s="49" t="s">
        <v>164</v>
      </c>
      <c r="BP318" s="49" t="s">
        <v>165</v>
      </c>
      <c r="BQ318" s="49" t="s">
        <v>98</v>
      </c>
      <c r="BR318" s="212">
        <v>300000000</v>
      </c>
      <c r="BS318" s="213">
        <v>300000000</v>
      </c>
      <c r="BV318" s="21" t="e">
        <f t="shared" si="29"/>
        <v>#N/A</v>
      </c>
      <c r="BW318" s="21" t="str">
        <f>+VLOOKUP(C318,Listas_desplega!$AI$21:$AJ$46,2,0)</f>
        <v>DF_GT</v>
      </c>
      <c r="BX318" s="47" t="str">
        <f>+VLOOKUP(E318,Listas_desplega!$J$2:$K$11,2,FALSE)</f>
        <v>Eje_E_5</v>
      </c>
      <c r="BY318" s="21" t="str">
        <f>+VLOOKUP(J318,desplegables!$AK$21:$AL$33,2,FALSE)</f>
        <v>C_2201_0700_24</v>
      </c>
      <c r="BZ318" s="21" t="str">
        <f>+VLOOKUP(D318,Listas_desplega!$AS$18:$AU$60,2,0)</f>
        <v xml:space="preserve">VEPBM- SUB FORTALECI - </v>
      </c>
      <c r="CA318" s="21" t="str">
        <f>+VLOOKUP(W318,Listas_desplega!$AT$18:$AV$60,3,0)</f>
        <v>2500</v>
      </c>
      <c r="CB318" s="21" t="str">
        <f>+VLOOKUP(F318,Listas_desplega!$J$15:$L$60,2,0)</f>
        <v>ATENCION DIFERENCIAL A 37 ETC PRIORIZADAS</v>
      </c>
      <c r="CC318" s="21" t="str">
        <f>+VLOOKUP(F318,Listas_desplega!$J$15:$L$60,2,0)&amp;V318</f>
        <v>ATENCION DIFERENCIAL A 37 ETC PRIORIZADAS</v>
      </c>
      <c r="CD318" s="21" t="str">
        <f>+VLOOKUP(CC318,Listas_desplega!$K$15:$L$60,2,0)</f>
        <v>16</v>
      </c>
      <c r="CE318" s="65" t="str">
        <f>+VLOOKUP(D318,Listas_desplega!$AS$18:$AU$60,2,0)&amp;V318</f>
        <v xml:space="preserve">VEPBM- SUB FORTALECI - </v>
      </c>
      <c r="CF318" s="21">
        <f>+VLOOKUP(D318,Listas_desplega!$AS$18:$AU$60,3,0)</f>
        <v>25</v>
      </c>
    </row>
    <row r="319" spans="2:84" ht="18.75" customHeight="1" x14ac:dyDescent="0.25">
      <c r="B319" s="49" t="s">
        <v>81</v>
      </c>
      <c r="C319" s="49" t="s">
        <v>427</v>
      </c>
      <c r="D319" s="49" t="s">
        <v>502</v>
      </c>
      <c r="E319" s="49" t="s">
        <v>185</v>
      </c>
      <c r="F319" s="82" t="s">
        <v>428</v>
      </c>
      <c r="G319" s="21" t="s">
        <v>232</v>
      </c>
      <c r="H319" s="78" t="str">
        <f>+VLOOKUP(G319,desplegables!$AH$21:$AK$33,2,0)</f>
        <v>FORTALECIMIENTO DE LAS CAPACIDADES TERRITORIALES PARA LA GESTIÓN EDUCATIVA CON ÉNFASIS EN ZONAS RURALES NACIONAL</v>
      </c>
      <c r="I319" s="79">
        <f>+VLOOKUP(G319,desplegables!$AH$21:$AK$33,3,0)</f>
        <v>202300000000418</v>
      </c>
      <c r="J319" s="51" t="str">
        <f>+VLOOKUP(G319,desplegables!$AH$21:$AK$33,4,0)</f>
        <v>C-2201-0700-24</v>
      </c>
      <c r="K319" s="109" t="s">
        <v>188</v>
      </c>
      <c r="L319" s="110" t="str">
        <f>+VLOOKUP(K319,desplegables!$BO$81:$BP$110,2,FALSE)</f>
        <v>20203F</v>
      </c>
      <c r="M319" s="49" t="s">
        <v>503</v>
      </c>
      <c r="N319" s="51" t="e">
        <f>VLOOKUP(M319,desplegables!$BO$20:$BP$51,2,0)</f>
        <v>#N/A</v>
      </c>
      <c r="O319" s="49" t="s">
        <v>504</v>
      </c>
      <c r="P319" s="21" t="s">
        <v>90</v>
      </c>
      <c r="Q319" s="51" t="str">
        <f>+VLOOKUP(P319,desplegables!$B$3:$C$5,2,0)</f>
        <v>02</v>
      </c>
      <c r="R319" s="169" t="e">
        <f t="shared" si="34"/>
        <v>#N/A</v>
      </c>
      <c r="S319" s="126" t="str">
        <f t="shared" si="33"/>
        <v>ADQUIS. DE BYS-SERVICIOS DE INFORMACIÓN IMPLEMENTADO PARA LA GESTIÓN DE LA EDUCACIÓN INICIAL Y PREESCOLAR EN CONDICIONES DE CALIDAD-FORTALECIMIENTO DE LAS CAPACIDADES TERRITORIALES PARA LA GESTIÓN EDUCATIVA CON ÉNFASIS EN ZONAS RURALES NACIONAL</v>
      </c>
      <c r="T319" s="244" t="str">
        <f t="shared" si="30"/>
        <v>ADQUIS. DE BYS - SERVICIOS DE INFORMACIÓN IMPLEMENTADO PARA LA GESTIÓN DE LA EDUCACIÓN INICIAL Y PREESCOLAR EN CONDICIONES DE CALIDAD - 2. SEGURIDAD HUMANA Y JUSTICIA SOCIAL / F. GESTIÓN TERRITORIAL EDUCATIVA Y COMUNITARIA</v>
      </c>
      <c r="U319" s="69" t="s">
        <v>127</v>
      </c>
      <c r="V319" s="21"/>
      <c r="W319" s="21" t="str">
        <f t="shared" si="31"/>
        <v xml:space="preserve">VEPBM- SUB FORTALECI - </v>
      </c>
      <c r="X319" s="51" t="str">
        <f t="shared" si="32"/>
        <v>2500</v>
      </c>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c r="BE319" s="68"/>
      <c r="BF319" s="70"/>
      <c r="BG319" s="68"/>
      <c r="BH319" s="52" t="s">
        <v>124</v>
      </c>
      <c r="BI319" s="90" t="s">
        <v>505</v>
      </c>
      <c r="BJ319" s="69" t="s">
        <v>506</v>
      </c>
      <c r="BK319" s="49" t="s">
        <v>94</v>
      </c>
      <c r="BL319" s="124" t="s">
        <v>145</v>
      </c>
      <c r="BM319" s="66">
        <v>10</v>
      </c>
      <c r="BN319" s="49" t="s">
        <v>95</v>
      </c>
      <c r="BO319" s="49" t="s">
        <v>164</v>
      </c>
      <c r="BP319" s="49" t="s">
        <v>165</v>
      </c>
      <c r="BQ319" s="49" t="s">
        <v>98</v>
      </c>
      <c r="BR319" s="212">
        <v>500000000</v>
      </c>
      <c r="BS319" s="213">
        <v>500000000</v>
      </c>
      <c r="BV319" s="21" t="e">
        <f t="shared" si="29"/>
        <v>#N/A</v>
      </c>
      <c r="BW319" s="21" t="str">
        <f>+VLOOKUP(C319,Listas_desplega!$AI$21:$AJ$46,2,0)</f>
        <v>DF_GT</v>
      </c>
      <c r="BX319" s="47" t="str">
        <f>+VLOOKUP(E319,Listas_desplega!$J$2:$K$11,2,FALSE)</f>
        <v>Eje_E_5</v>
      </c>
      <c r="BY319" s="21" t="str">
        <f>+VLOOKUP(J319,desplegables!$AK$21:$AL$33,2,FALSE)</f>
        <v>C_2201_0700_24</v>
      </c>
      <c r="BZ319" s="21" t="str">
        <f>+VLOOKUP(D319,Listas_desplega!$AS$18:$AU$60,2,0)</f>
        <v xml:space="preserve">VEPBM- SUB FORTALECI - </v>
      </c>
      <c r="CA319" s="21" t="str">
        <f>+VLOOKUP(W319,Listas_desplega!$AT$18:$AV$60,3,0)</f>
        <v>2500</v>
      </c>
      <c r="CB319" s="21" t="str">
        <f>+VLOOKUP(F319,Listas_desplega!$J$15:$L$60,2,0)</f>
        <v>ATENCION DIFERENCIAL A 37 ETC PRIORIZADAS</v>
      </c>
      <c r="CC319" s="21" t="str">
        <f>+VLOOKUP(F319,Listas_desplega!$J$15:$L$60,2,0)&amp;V319</f>
        <v>ATENCION DIFERENCIAL A 37 ETC PRIORIZADAS</v>
      </c>
      <c r="CD319" s="21" t="str">
        <f>+VLOOKUP(CC319,Listas_desplega!$K$15:$L$60,2,0)</f>
        <v>16</v>
      </c>
      <c r="CE319" s="65" t="str">
        <f>+VLOOKUP(D319,Listas_desplega!$AS$18:$AU$60,2,0)&amp;V319</f>
        <v xml:space="preserve">VEPBM- SUB FORTALECI - </v>
      </c>
      <c r="CF319" s="21">
        <f>+VLOOKUP(D319,Listas_desplega!$AS$18:$AU$60,3,0)</f>
        <v>25</v>
      </c>
    </row>
    <row r="320" spans="2:84" ht="18.75" customHeight="1" x14ac:dyDescent="0.25">
      <c r="B320" s="49" t="s">
        <v>81</v>
      </c>
      <c r="C320" s="49" t="s">
        <v>427</v>
      </c>
      <c r="D320" s="49" t="s">
        <v>502</v>
      </c>
      <c r="E320" s="49" t="s">
        <v>185</v>
      </c>
      <c r="F320" s="82" t="s">
        <v>428</v>
      </c>
      <c r="G320" s="21" t="s">
        <v>232</v>
      </c>
      <c r="H320" s="78" t="str">
        <f>+VLOOKUP(G320,desplegables!$AH$21:$AK$33,2,0)</f>
        <v>FORTALECIMIENTO DE LAS CAPACIDADES TERRITORIALES PARA LA GESTIÓN EDUCATIVA CON ÉNFASIS EN ZONAS RURALES NACIONAL</v>
      </c>
      <c r="I320" s="79">
        <f>+VLOOKUP(G320,desplegables!$AH$21:$AK$33,3,0)</f>
        <v>202300000000418</v>
      </c>
      <c r="J320" s="51" t="str">
        <f>+VLOOKUP(G320,desplegables!$AH$21:$AK$33,4,0)</f>
        <v>C-2201-0700-24</v>
      </c>
      <c r="K320" s="109" t="s">
        <v>188</v>
      </c>
      <c r="L320" s="110" t="str">
        <f>+VLOOKUP(K320,desplegables!$BO$81:$BP$110,2,FALSE)</f>
        <v>20203F</v>
      </c>
      <c r="M320" s="49" t="s">
        <v>437</v>
      </c>
      <c r="N320" s="51" t="e">
        <f>VLOOKUP(M320,desplegables!$BO$20:$BP$51,2,0)</f>
        <v>#N/A</v>
      </c>
      <c r="O320" s="49" t="s">
        <v>450</v>
      </c>
      <c r="P320" s="21" t="s">
        <v>90</v>
      </c>
      <c r="Q320" s="51" t="str">
        <f>+VLOOKUP(P320,desplegables!$B$3:$C$5,2,0)</f>
        <v>02</v>
      </c>
      <c r="R320" s="169" t="e">
        <f t="shared" si="34"/>
        <v>#N/A</v>
      </c>
      <c r="S320"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20" s="244" t="str">
        <f t="shared" si="30"/>
        <v>ADQUIS. DE BYS - SERVICIO DE ASISTENCIA TÉCNICA EN EDUCACIÓN INICIAL,PREESCOLAR, BÁSICA Y MEDIA EN PROCESOS DE GESTIÓN DEL CONOCIMIENTO - 2. SEGURIDAD HUMANA Y JUSTICIA SOCIAL / F. GESTIÓN TERRITORIAL EDUCATIVA Y COMUNITARIA</v>
      </c>
      <c r="U320" s="69" t="s">
        <v>127</v>
      </c>
      <c r="V320" s="21"/>
      <c r="W320" s="21" t="str">
        <f t="shared" si="31"/>
        <v xml:space="preserve">VEPBM- SUB FORTALECI - </v>
      </c>
      <c r="X320" s="51" t="str">
        <f t="shared" si="32"/>
        <v>2500</v>
      </c>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70"/>
      <c r="BG320" s="68"/>
      <c r="BH320" s="52" t="s">
        <v>124</v>
      </c>
      <c r="BI320" s="90" t="s">
        <v>507</v>
      </c>
      <c r="BK320" s="49"/>
      <c r="BL320" s="124"/>
      <c r="BN320" s="49"/>
      <c r="BO320" s="49" t="s">
        <v>508</v>
      </c>
      <c r="BP320" s="49" t="s">
        <v>196</v>
      </c>
      <c r="BQ320" s="49" t="s">
        <v>98</v>
      </c>
      <c r="BR320" s="212">
        <v>1000000000</v>
      </c>
      <c r="BS320" s="213">
        <v>1000000000</v>
      </c>
      <c r="BV320" s="21" t="e">
        <f t="shared" si="29"/>
        <v>#N/A</v>
      </c>
      <c r="BW320" s="21" t="str">
        <f>+VLOOKUP(C320,Listas_desplega!$AI$21:$AJ$46,2,0)</f>
        <v>DF_GT</v>
      </c>
      <c r="BX320" s="47" t="str">
        <f>+VLOOKUP(E320,Listas_desplega!$J$2:$K$11,2,FALSE)</f>
        <v>Eje_E_5</v>
      </c>
      <c r="BY320" s="21" t="str">
        <f>+VLOOKUP(J320,desplegables!$AK$21:$AL$33,2,FALSE)</f>
        <v>C_2201_0700_24</v>
      </c>
      <c r="BZ320" s="21" t="str">
        <f>+VLOOKUP(D320,Listas_desplega!$AS$18:$AU$60,2,0)</f>
        <v xml:space="preserve">VEPBM- SUB FORTALECI - </v>
      </c>
      <c r="CA320" s="21" t="str">
        <f>+VLOOKUP(W320,Listas_desplega!$AT$18:$AV$60,3,0)</f>
        <v>2500</v>
      </c>
      <c r="CB320" s="21" t="str">
        <f>+VLOOKUP(F320,Listas_desplega!$J$15:$L$60,2,0)</f>
        <v>ATENCION DIFERENCIAL A 37 ETC PRIORIZADAS</v>
      </c>
      <c r="CC320" s="21" t="str">
        <f>+VLOOKUP(F320,Listas_desplega!$J$15:$L$60,2,0)&amp;V320</f>
        <v>ATENCION DIFERENCIAL A 37 ETC PRIORIZADAS</v>
      </c>
      <c r="CD320" s="21" t="str">
        <f>+VLOOKUP(CC320,Listas_desplega!$K$15:$L$60,2,0)</f>
        <v>16</v>
      </c>
      <c r="CE320" s="65" t="str">
        <f>+VLOOKUP(D320,Listas_desplega!$AS$18:$AU$60,2,0)&amp;V320</f>
        <v xml:space="preserve">VEPBM- SUB FORTALECI - </v>
      </c>
      <c r="CF320" s="21">
        <f>+VLOOKUP(D320,Listas_desplega!$AS$18:$AU$60,3,0)</f>
        <v>25</v>
      </c>
    </row>
    <row r="321" spans="2:86" ht="18.75" customHeight="1" x14ac:dyDescent="0.25">
      <c r="B321" s="49" t="s">
        <v>81</v>
      </c>
      <c r="C321" s="49" t="s">
        <v>427</v>
      </c>
      <c r="D321" s="49" t="s">
        <v>502</v>
      </c>
      <c r="E321" s="49" t="s">
        <v>185</v>
      </c>
      <c r="F321" s="82" t="s">
        <v>428</v>
      </c>
      <c r="G321" s="21" t="s">
        <v>232</v>
      </c>
      <c r="H321" s="78" t="str">
        <f>+VLOOKUP(G321,desplegables!$AH$21:$AK$33,2,0)</f>
        <v>FORTALECIMIENTO DE LAS CAPACIDADES TERRITORIALES PARA LA GESTIÓN EDUCATIVA CON ÉNFASIS EN ZONAS RURALES NACIONAL</v>
      </c>
      <c r="I321" s="79">
        <f>+VLOOKUP(G321,desplegables!$AH$21:$AK$33,3,0)</f>
        <v>202300000000418</v>
      </c>
      <c r="J321" s="51" t="str">
        <f>+VLOOKUP(G321,desplegables!$AH$21:$AK$33,4,0)</f>
        <v>C-2201-0700-24</v>
      </c>
      <c r="K321" s="109" t="s">
        <v>188</v>
      </c>
      <c r="L321" s="110" t="str">
        <f>+VLOOKUP(K321,desplegables!$BO$81:$BP$110,2,FALSE)</f>
        <v>20203F</v>
      </c>
      <c r="M321" s="49" t="s">
        <v>437</v>
      </c>
      <c r="N321" s="51" t="e">
        <f>VLOOKUP(M321,desplegables!$BO$20:$BP$51,2,0)</f>
        <v>#N/A</v>
      </c>
      <c r="O321" s="49" t="s">
        <v>450</v>
      </c>
      <c r="P321" s="21" t="s">
        <v>90</v>
      </c>
      <c r="Q321" s="51" t="str">
        <f>+VLOOKUP(P321,desplegables!$B$3:$C$5,2,0)</f>
        <v>02</v>
      </c>
      <c r="R321" s="169" t="e">
        <f t="shared" si="34"/>
        <v>#N/A</v>
      </c>
      <c r="S321"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21" s="244" t="str">
        <f t="shared" si="30"/>
        <v>ADQUIS. DE BYS - SERVICIO DE ASISTENCIA TÉCNICA EN EDUCACIÓN INICIAL,PREESCOLAR, BÁSICA Y MEDIA EN PROCESOS DE GESTIÓN DEL CONOCIMIENTO - 2. SEGURIDAD HUMANA Y JUSTICIA SOCIAL / F. GESTIÓN TERRITORIAL EDUCATIVA Y COMUNITARIA</v>
      </c>
      <c r="U321" s="69" t="s">
        <v>127</v>
      </c>
      <c r="V321" s="21"/>
      <c r="W321" s="21" t="str">
        <f t="shared" si="31"/>
        <v xml:space="preserve">VEPBM- SUB FORTALECI - </v>
      </c>
      <c r="X321" s="51" t="str">
        <f t="shared" si="32"/>
        <v>2500</v>
      </c>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70"/>
      <c r="BG321" s="68"/>
      <c r="BH321" s="52" t="s">
        <v>124</v>
      </c>
      <c r="BI321" s="90" t="s">
        <v>509</v>
      </c>
      <c r="BK321" s="49"/>
      <c r="BL321" s="124"/>
      <c r="BN321" s="49"/>
      <c r="BO321" s="49"/>
      <c r="BP321" s="49"/>
      <c r="BQ321" s="49" t="s">
        <v>98</v>
      </c>
      <c r="BR321" s="212">
        <v>8000000000</v>
      </c>
      <c r="BS321" s="213">
        <v>7268628380</v>
      </c>
      <c r="BV321" s="21" t="e">
        <f t="shared" si="29"/>
        <v>#N/A</v>
      </c>
      <c r="BW321" s="21" t="str">
        <f>+VLOOKUP(C321,Listas_desplega!$AI$21:$AJ$46,2,0)</f>
        <v>DF_GT</v>
      </c>
      <c r="BX321" s="47" t="str">
        <f>+VLOOKUP(E321,Listas_desplega!$J$2:$K$11,2,FALSE)</f>
        <v>Eje_E_5</v>
      </c>
      <c r="BY321" s="21" t="str">
        <f>+VLOOKUP(J321,desplegables!$AK$21:$AL$33,2,FALSE)</f>
        <v>C_2201_0700_24</v>
      </c>
      <c r="BZ321" s="21" t="str">
        <f>+VLOOKUP(D321,Listas_desplega!$AS$18:$AU$60,2,0)</f>
        <v xml:space="preserve">VEPBM- SUB FORTALECI - </v>
      </c>
      <c r="CA321" s="21" t="str">
        <f>+VLOOKUP(W321,Listas_desplega!$AT$18:$AV$60,3,0)</f>
        <v>2500</v>
      </c>
      <c r="CB321" s="21" t="str">
        <f>+VLOOKUP(F321,Listas_desplega!$J$15:$L$60,2,0)</f>
        <v>ATENCION DIFERENCIAL A 37 ETC PRIORIZADAS</v>
      </c>
      <c r="CC321" s="21" t="str">
        <f>+VLOOKUP(F321,Listas_desplega!$J$15:$L$60,2,0)&amp;V321</f>
        <v>ATENCION DIFERENCIAL A 37 ETC PRIORIZADAS</v>
      </c>
      <c r="CD321" s="21" t="str">
        <f>+VLOOKUP(CC321,Listas_desplega!$K$15:$L$60,2,0)</f>
        <v>16</v>
      </c>
      <c r="CE321" s="65" t="str">
        <f>+VLOOKUP(D321,Listas_desplega!$AS$18:$AU$60,2,0)&amp;V321</f>
        <v xml:space="preserve">VEPBM- SUB FORTALECI - </v>
      </c>
      <c r="CF321" s="21">
        <f>+VLOOKUP(D321,Listas_desplega!$AS$18:$AU$60,3,0)</f>
        <v>25</v>
      </c>
    </row>
    <row r="322" spans="2:86" ht="18.75" customHeight="1" x14ac:dyDescent="0.25">
      <c r="B322" s="49" t="s">
        <v>81</v>
      </c>
      <c r="C322" s="49" t="s">
        <v>427</v>
      </c>
      <c r="D322" s="49" t="s">
        <v>502</v>
      </c>
      <c r="E322" s="49" t="s">
        <v>185</v>
      </c>
      <c r="F322" s="82" t="s">
        <v>428</v>
      </c>
      <c r="G322" s="21" t="s">
        <v>232</v>
      </c>
      <c r="H322" s="78" t="str">
        <f>+VLOOKUP(G322,desplegables!$AH$21:$AK$33,2,0)</f>
        <v>FORTALECIMIENTO DE LAS CAPACIDADES TERRITORIALES PARA LA GESTIÓN EDUCATIVA CON ÉNFASIS EN ZONAS RURALES NACIONAL</v>
      </c>
      <c r="I322" s="79">
        <f>+VLOOKUP(G322,desplegables!$AH$21:$AK$33,3,0)</f>
        <v>202300000000418</v>
      </c>
      <c r="J322" s="51" t="str">
        <f>+VLOOKUP(G322,desplegables!$AH$21:$AK$33,4,0)</f>
        <v>C-2201-0700-24</v>
      </c>
      <c r="K322" s="109" t="s">
        <v>188</v>
      </c>
      <c r="L322" s="110" t="str">
        <f>+VLOOKUP(K322,desplegables!$BO$81:$BP$110,2,FALSE)</f>
        <v>20203F</v>
      </c>
      <c r="M322" s="49" t="s">
        <v>437</v>
      </c>
      <c r="N322" s="51" t="e">
        <f>VLOOKUP(M322,desplegables!$BO$20:$BP$51,2,0)</f>
        <v>#N/A</v>
      </c>
      <c r="O322" s="49" t="s">
        <v>450</v>
      </c>
      <c r="P322" s="21" t="s">
        <v>90</v>
      </c>
      <c r="Q322" s="51" t="str">
        <f>+VLOOKUP(P322,desplegables!$B$3:$C$5,2,0)</f>
        <v>02</v>
      </c>
      <c r="R322" s="169" t="e">
        <f t="shared" ref="R322" si="35">+J322&amp;"-"&amp;L322&amp;"-"&amp;N322&amp;"-"&amp;Q322</f>
        <v>#N/A</v>
      </c>
      <c r="S322" s="126" t="str">
        <f t="shared" ref="S322" si="36">UPPER(P322&amp;"-"&amp;M322&amp;"-"&amp;H322)</f>
        <v>ADQUIS. DE BYS-SERVICIO DE ASISTENCIA TÉCNICA EN EDUCACIÓN INICIAL,PREESCOLAR, BÁSICA Y MEDIA EN PROCESOS DE GESTIÓN DEL CONOCIMIENTO-FORTALECIMIENTO DE LAS CAPACIDADES TERRITORIALES PARA LA GESTIÓN EDUCATIVA CON ÉNFASIS EN ZONAS RURALES NACIONAL</v>
      </c>
      <c r="T322" s="244" t="str">
        <f t="shared" si="30"/>
        <v>ADQUIS. DE BYS - SERVICIO DE ASISTENCIA TÉCNICA EN EDUCACIÓN INICIAL,PREESCOLAR, BÁSICA Y MEDIA EN PROCESOS DE GESTIÓN DEL CONOCIMIENTO - 2. SEGURIDAD HUMANA Y JUSTICIA SOCIAL / F. GESTIÓN TERRITORIAL EDUCATIVA Y COMUNITARIA</v>
      </c>
      <c r="U322" s="69" t="s">
        <v>150</v>
      </c>
      <c r="V322" s="21"/>
      <c r="W322" s="21" t="str">
        <f t="shared" si="31"/>
        <v xml:space="preserve">VEPBM- SUB FORTALECI - </v>
      </c>
      <c r="X322" s="51" t="str">
        <f t="shared" si="32"/>
        <v>2500</v>
      </c>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70"/>
      <c r="BG322" s="68"/>
      <c r="BH322" s="52" t="s">
        <v>124</v>
      </c>
      <c r="BI322" s="90" t="s">
        <v>509</v>
      </c>
      <c r="BK322" s="49"/>
      <c r="BL322" s="124"/>
      <c r="BN322" s="49"/>
      <c r="BO322" s="49"/>
      <c r="BP322" s="49"/>
      <c r="BQ322" s="49"/>
      <c r="BR322" s="212">
        <v>731371620</v>
      </c>
      <c r="BS322" s="212">
        <v>731371620</v>
      </c>
      <c r="BV322" s="21" t="e">
        <f t="shared" ref="BV322" si="37">+CONCATENATE(G322,"_",N322)</f>
        <v>#N/A</v>
      </c>
      <c r="BW322" s="21" t="str">
        <f>+VLOOKUP(C322,Listas_desplega!$AI$21:$AJ$46,2,0)</f>
        <v>DF_GT</v>
      </c>
      <c r="BX322" s="47" t="str">
        <f>+VLOOKUP(E322,Listas_desplega!$J$2:$K$11,2,FALSE)</f>
        <v>Eje_E_5</v>
      </c>
      <c r="BY322" s="21" t="str">
        <f>+VLOOKUP(J322,desplegables!$AK$21:$AL$33,2,FALSE)</f>
        <v>C_2201_0700_24</v>
      </c>
      <c r="BZ322" s="21" t="str">
        <f>+VLOOKUP(D322,Listas_desplega!$AS$18:$AU$60,2,0)</f>
        <v xml:space="preserve">VEPBM- SUB FORTALECI - </v>
      </c>
      <c r="CA322" s="21" t="str">
        <f>+VLOOKUP(W322,Listas_desplega!$AT$18:$AV$60,3,0)</f>
        <v>2500</v>
      </c>
      <c r="CB322" s="21" t="str">
        <f>+VLOOKUP(F322,Listas_desplega!$J$15:$L$60,2,0)</f>
        <v>ATENCION DIFERENCIAL A 37 ETC PRIORIZADAS</v>
      </c>
      <c r="CC322" s="21" t="str">
        <f>+VLOOKUP(F322,Listas_desplega!$J$15:$L$60,2,0)&amp;V322</f>
        <v>ATENCION DIFERENCIAL A 37 ETC PRIORIZADAS</v>
      </c>
      <c r="CD322" s="21" t="str">
        <f>+VLOOKUP(CC322,Listas_desplega!$K$15:$L$60,2,0)</f>
        <v>16</v>
      </c>
      <c r="CE322" s="65" t="str">
        <f>+VLOOKUP(D322,Listas_desplega!$AS$18:$AU$60,2,0)&amp;V322</f>
        <v xml:space="preserve">VEPBM- SUB FORTALECI - </v>
      </c>
      <c r="CF322" s="21">
        <f>+VLOOKUP(D322,Listas_desplega!$AS$18:$AU$60,3,0)</f>
        <v>25</v>
      </c>
      <c r="CH322" t="s">
        <v>510</v>
      </c>
    </row>
    <row r="323" spans="2:86" ht="18.75" customHeight="1" x14ac:dyDescent="0.25">
      <c r="B323" s="49" t="s">
        <v>81</v>
      </c>
      <c r="C323" s="49" t="s">
        <v>427</v>
      </c>
      <c r="D323" s="49" t="s">
        <v>511</v>
      </c>
      <c r="E323" s="49" t="s">
        <v>185</v>
      </c>
      <c r="F323" s="82" t="s">
        <v>428</v>
      </c>
      <c r="G323" s="21" t="s">
        <v>232</v>
      </c>
      <c r="H323" s="78" t="str">
        <f>+VLOOKUP(G323,desplegables!$AH$21:$AK$33,2,0)</f>
        <v>FORTALECIMIENTO DE LAS CAPACIDADES TERRITORIALES PARA LA GESTIÓN EDUCATIVA CON ÉNFASIS EN ZONAS RURALES NACIONAL</v>
      </c>
      <c r="I323" s="79">
        <f>+VLOOKUP(G323,desplegables!$AH$21:$AK$33,3,0)</f>
        <v>202300000000418</v>
      </c>
      <c r="J323" s="51" t="str">
        <f>+VLOOKUP(G323,desplegables!$AH$21:$AK$33,4,0)</f>
        <v>C-2201-0700-24</v>
      </c>
      <c r="K323" s="109" t="s">
        <v>188</v>
      </c>
      <c r="L323" s="110" t="str">
        <f>+VLOOKUP(K323,desplegables!$BO$81:$BP$110,2,FALSE)</f>
        <v>20203F</v>
      </c>
      <c r="M323" s="49" t="s">
        <v>437</v>
      </c>
      <c r="N323" s="51" t="e">
        <f>VLOOKUP(M323,desplegables!$BO$20:$BP$51,2,0)</f>
        <v>#N/A</v>
      </c>
      <c r="O323" s="49" t="s">
        <v>512</v>
      </c>
      <c r="P323" s="21" t="s">
        <v>90</v>
      </c>
      <c r="Q323" s="51" t="str">
        <f>+VLOOKUP(P323,desplegables!$B$3:$C$5,2,0)</f>
        <v>02</v>
      </c>
      <c r="R323" s="169" t="e">
        <f t="shared" si="34"/>
        <v>#N/A</v>
      </c>
      <c r="S323"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23" s="244" t="str">
        <f t="shared" si="30"/>
        <v>ADQUIS. DE BYS - SERVICIO DE ASISTENCIA TÉCNICA EN EDUCACIÓN INICIAL,PREESCOLAR, BÁSICA Y MEDIA EN PROCESOS DE GESTIÓN DEL CONOCIMIENTO - 2. SEGURIDAD HUMANA Y JUSTICIA SOCIAL / F. GESTIÓN TERRITORIAL EDUCATIVA Y COMUNITARIA</v>
      </c>
      <c r="U323" s="69" t="s">
        <v>127</v>
      </c>
      <c r="V323" s="21"/>
      <c r="W323" s="21" t="str">
        <f t="shared" si="31"/>
        <v>VEPBM- SUB MONITOREO -</v>
      </c>
      <c r="X323" s="51" t="str">
        <f t="shared" si="32"/>
        <v>2400</v>
      </c>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70"/>
      <c r="BG323" s="68"/>
      <c r="BH323" s="52" t="s">
        <v>193</v>
      </c>
      <c r="BI323" s="90" t="s">
        <v>496</v>
      </c>
      <c r="BJ323" s="69" t="s">
        <v>195</v>
      </c>
      <c r="BK323" s="49" t="s">
        <v>94</v>
      </c>
      <c r="BL323" s="124" t="s">
        <v>266</v>
      </c>
      <c r="BM323" s="66">
        <v>9</v>
      </c>
      <c r="BN323" s="49" t="s">
        <v>95</v>
      </c>
      <c r="BO323" s="49" t="s">
        <v>261</v>
      </c>
      <c r="BP323" s="49" t="s">
        <v>196</v>
      </c>
      <c r="BQ323" s="49" t="s">
        <v>98</v>
      </c>
      <c r="BR323" s="212">
        <v>421375919</v>
      </c>
      <c r="BS323" s="213">
        <v>421375919</v>
      </c>
      <c r="BV323" s="21" t="e">
        <f t="shared" si="29"/>
        <v>#N/A</v>
      </c>
      <c r="BW323" s="21" t="str">
        <f>+VLOOKUP(C323,Listas_desplega!$AI$21:$AJ$46,2,0)</f>
        <v>DF_GT</v>
      </c>
      <c r="BX323" s="47" t="str">
        <f>+VLOOKUP(E323,Listas_desplega!$J$2:$K$11,2,FALSE)</f>
        <v>Eje_E_5</v>
      </c>
      <c r="BY323" s="21" t="str">
        <f>+VLOOKUP(J323,desplegables!$AK$21:$AL$33,2,FALSE)</f>
        <v>C_2201_0700_24</v>
      </c>
      <c r="BZ323" s="21" t="str">
        <f>+VLOOKUP(D323,Listas_desplega!$AS$18:$AU$60,2,0)</f>
        <v>VEPBM- SUB MONITOREO -</v>
      </c>
      <c r="CA323" s="21" t="str">
        <f>+VLOOKUP(W323,Listas_desplega!$AT$18:$AV$60,3,0)</f>
        <v>2400</v>
      </c>
      <c r="CB323" s="21" t="str">
        <f>+VLOOKUP(F323,Listas_desplega!$J$15:$L$60,2,0)</f>
        <v>ATENCION DIFERENCIAL A 37 ETC PRIORIZADAS</v>
      </c>
      <c r="CC323" s="21" t="str">
        <f>+VLOOKUP(F323,Listas_desplega!$J$15:$L$60,2,0)&amp;V323</f>
        <v>ATENCION DIFERENCIAL A 37 ETC PRIORIZADAS</v>
      </c>
      <c r="CD323" s="21" t="str">
        <f>+VLOOKUP(CC323,Listas_desplega!$K$15:$L$60,2,0)</f>
        <v>16</v>
      </c>
      <c r="CE323" s="65" t="str">
        <f>+VLOOKUP(D323,Listas_desplega!$AS$18:$AU$60,2,0)&amp;V323</f>
        <v>VEPBM- SUB MONITOREO -</v>
      </c>
      <c r="CF323" s="21">
        <f>+VLOOKUP(D323,Listas_desplega!$AS$18:$AU$60,3,0)</f>
        <v>24</v>
      </c>
    </row>
    <row r="324" spans="2:86" ht="18.75" customHeight="1" x14ac:dyDescent="0.25">
      <c r="B324" s="49" t="s">
        <v>81</v>
      </c>
      <c r="C324" s="49" t="s">
        <v>427</v>
      </c>
      <c r="D324" s="49" t="s">
        <v>511</v>
      </c>
      <c r="E324" s="49" t="s">
        <v>185</v>
      </c>
      <c r="F324" s="82" t="s">
        <v>428</v>
      </c>
      <c r="G324" s="21" t="s">
        <v>232</v>
      </c>
      <c r="H324" s="78" t="str">
        <f>+VLOOKUP(G324,desplegables!$AH$21:$AK$33,2,0)</f>
        <v>FORTALECIMIENTO DE LAS CAPACIDADES TERRITORIALES PARA LA GESTIÓN EDUCATIVA CON ÉNFASIS EN ZONAS RURALES NACIONAL</v>
      </c>
      <c r="I324" s="79">
        <f>+VLOOKUP(G324,desplegables!$AH$21:$AK$33,3,0)</f>
        <v>202300000000418</v>
      </c>
      <c r="J324" s="51" t="str">
        <f>+VLOOKUP(G324,desplegables!$AH$21:$AK$33,4,0)</f>
        <v>C-2201-0700-24</v>
      </c>
      <c r="K324" s="109" t="s">
        <v>188</v>
      </c>
      <c r="L324" s="110" t="str">
        <f>+VLOOKUP(K324,desplegables!$BO$81:$BP$110,2,FALSE)</f>
        <v>20203F</v>
      </c>
      <c r="M324" s="49" t="s">
        <v>437</v>
      </c>
      <c r="N324" s="51" t="e">
        <f>VLOOKUP(M324,desplegables!$BO$20:$BP$51,2,0)</f>
        <v>#N/A</v>
      </c>
      <c r="O324" s="49" t="s">
        <v>512</v>
      </c>
      <c r="P324" s="21" t="s">
        <v>90</v>
      </c>
      <c r="Q324" s="51" t="str">
        <f>+VLOOKUP(P324,desplegables!$B$3:$C$5,2,0)</f>
        <v>02</v>
      </c>
      <c r="R324" s="169" t="e">
        <f t="shared" si="34"/>
        <v>#N/A</v>
      </c>
      <c r="S324"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24" s="244" t="str">
        <f t="shared" si="30"/>
        <v>ADQUIS. DE BYS - SERVICIO DE ASISTENCIA TÉCNICA EN EDUCACIÓN INICIAL,PREESCOLAR, BÁSICA Y MEDIA EN PROCESOS DE GESTIÓN DEL CONOCIMIENTO - 2. SEGURIDAD HUMANA Y JUSTICIA SOCIAL / F. GESTIÓN TERRITORIAL EDUCATIVA Y COMUNITARIA</v>
      </c>
      <c r="U324" s="69" t="s">
        <v>127</v>
      </c>
      <c r="V324" s="21"/>
      <c r="W324" s="21" t="str">
        <f t="shared" si="31"/>
        <v>VEPBM- SUB MONITOREO -</v>
      </c>
      <c r="X324" s="51" t="str">
        <f t="shared" si="32"/>
        <v>2400</v>
      </c>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70"/>
      <c r="BG324" s="68"/>
      <c r="BH324" s="52" t="s">
        <v>92</v>
      </c>
      <c r="BI324" s="90" t="s">
        <v>497</v>
      </c>
      <c r="BJ324" s="69" t="s">
        <v>498</v>
      </c>
      <c r="BK324" s="49" t="s">
        <v>94</v>
      </c>
      <c r="BL324" s="124" t="s">
        <v>94</v>
      </c>
      <c r="BM324" s="66">
        <v>8</v>
      </c>
      <c r="BN324" s="49" t="s">
        <v>95</v>
      </c>
      <c r="BO324" s="49" t="s">
        <v>96</v>
      </c>
      <c r="BP324" s="49" t="s">
        <v>97</v>
      </c>
      <c r="BQ324" s="49" t="s">
        <v>98</v>
      </c>
      <c r="BR324" s="212">
        <v>1191670572</v>
      </c>
      <c r="BS324" s="213">
        <v>1191670572</v>
      </c>
      <c r="BV324" s="21" t="e">
        <f t="shared" si="29"/>
        <v>#N/A</v>
      </c>
      <c r="BW324" s="21" t="str">
        <f>+VLOOKUP(C324,Listas_desplega!$AI$21:$AJ$46,2,0)</f>
        <v>DF_GT</v>
      </c>
      <c r="BX324" s="47" t="str">
        <f>+VLOOKUP(E324,Listas_desplega!$J$2:$K$11,2,FALSE)</f>
        <v>Eje_E_5</v>
      </c>
      <c r="BY324" s="21" t="str">
        <f>+VLOOKUP(J324,desplegables!$AK$21:$AL$33,2,FALSE)</f>
        <v>C_2201_0700_24</v>
      </c>
      <c r="BZ324" s="21" t="str">
        <f>+VLOOKUP(D324,Listas_desplega!$AS$18:$AU$60,2,0)</f>
        <v>VEPBM- SUB MONITOREO -</v>
      </c>
      <c r="CA324" s="21" t="str">
        <f>+VLOOKUP(W324,Listas_desplega!$AT$18:$AV$60,3,0)</f>
        <v>2400</v>
      </c>
      <c r="CB324" s="21" t="str">
        <f>+VLOOKUP(F324,Listas_desplega!$J$15:$L$60,2,0)</f>
        <v>ATENCION DIFERENCIAL A 37 ETC PRIORIZADAS</v>
      </c>
      <c r="CC324" s="21" t="str">
        <f>+VLOOKUP(F324,Listas_desplega!$J$15:$L$60,2,0)&amp;V324</f>
        <v>ATENCION DIFERENCIAL A 37 ETC PRIORIZADAS</v>
      </c>
      <c r="CD324" s="21" t="str">
        <f>+VLOOKUP(CC324,Listas_desplega!$K$15:$L$60,2,0)</f>
        <v>16</v>
      </c>
      <c r="CE324" s="65" t="str">
        <f>+VLOOKUP(D324,Listas_desplega!$AS$18:$AU$60,2,0)&amp;V324</f>
        <v>VEPBM- SUB MONITOREO -</v>
      </c>
      <c r="CF324" s="21">
        <f>+VLOOKUP(D324,Listas_desplega!$AS$18:$AU$60,3,0)</f>
        <v>24</v>
      </c>
    </row>
    <row r="325" spans="2:86" ht="18.75" customHeight="1" x14ac:dyDescent="0.25">
      <c r="B325" s="49" t="s">
        <v>81</v>
      </c>
      <c r="C325" s="49" t="s">
        <v>427</v>
      </c>
      <c r="D325" s="49" t="s">
        <v>511</v>
      </c>
      <c r="E325" s="49" t="s">
        <v>185</v>
      </c>
      <c r="F325" s="82" t="s">
        <v>428</v>
      </c>
      <c r="G325" s="21" t="s">
        <v>232</v>
      </c>
      <c r="H325" s="78" t="str">
        <f>+VLOOKUP(G325,desplegables!$AH$21:$AK$33,2,0)</f>
        <v>FORTALECIMIENTO DE LAS CAPACIDADES TERRITORIALES PARA LA GESTIÓN EDUCATIVA CON ÉNFASIS EN ZONAS RURALES NACIONAL</v>
      </c>
      <c r="I325" s="79">
        <f>+VLOOKUP(G325,desplegables!$AH$21:$AK$33,3,0)</f>
        <v>202300000000418</v>
      </c>
      <c r="J325" s="51" t="str">
        <f>+VLOOKUP(G325,desplegables!$AH$21:$AK$33,4,0)</f>
        <v>C-2201-0700-24</v>
      </c>
      <c r="K325" s="109" t="s">
        <v>188</v>
      </c>
      <c r="L325" s="110" t="str">
        <f>+VLOOKUP(K325,desplegables!$BO$81:$BP$110,2,FALSE)</f>
        <v>20203F</v>
      </c>
      <c r="M325" s="49" t="s">
        <v>437</v>
      </c>
      <c r="N325" s="51" t="e">
        <f>VLOOKUP(M325,desplegables!$BO$20:$BP$51,2,0)</f>
        <v>#N/A</v>
      </c>
      <c r="O325" s="49" t="s">
        <v>512</v>
      </c>
      <c r="P325" s="21" t="s">
        <v>90</v>
      </c>
      <c r="Q325" s="51" t="str">
        <f>+VLOOKUP(P325,desplegables!$B$3:$C$5,2,0)</f>
        <v>02</v>
      </c>
      <c r="R325" s="169" t="e">
        <f t="shared" si="34"/>
        <v>#N/A</v>
      </c>
      <c r="S325"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25" s="244" t="str">
        <f t="shared" si="30"/>
        <v>ADQUIS. DE BYS - SERVICIO DE ASISTENCIA TÉCNICA EN EDUCACIÓN INICIAL,PREESCOLAR, BÁSICA Y MEDIA EN PROCESOS DE GESTIÓN DEL CONOCIMIENTO - 2. SEGURIDAD HUMANA Y JUSTICIA SOCIAL / F. GESTIÓN TERRITORIAL EDUCATIVA Y COMUNITARIA</v>
      </c>
      <c r="U325" s="69" t="s">
        <v>127</v>
      </c>
      <c r="V325" s="21"/>
      <c r="W325" s="21" t="str">
        <f t="shared" si="31"/>
        <v>VEPBM- SUB MONITOREO -</v>
      </c>
      <c r="X325" s="51" t="str">
        <f t="shared" si="32"/>
        <v>2400</v>
      </c>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70"/>
      <c r="BG325" s="68"/>
      <c r="BH325" s="52" t="s">
        <v>134</v>
      </c>
      <c r="BI325" s="90" t="s">
        <v>499</v>
      </c>
      <c r="BJ325" s="69" t="s">
        <v>500</v>
      </c>
      <c r="BK325" s="49" t="s">
        <v>94</v>
      </c>
      <c r="BL325" s="124" t="s">
        <v>94</v>
      </c>
      <c r="BN325" s="49" t="s">
        <v>95</v>
      </c>
      <c r="BO325" s="49" t="s">
        <v>128</v>
      </c>
      <c r="BP325" s="49" t="s">
        <v>128</v>
      </c>
      <c r="BQ325" s="49" t="s">
        <v>98</v>
      </c>
      <c r="BR325" s="212">
        <v>190000000</v>
      </c>
      <c r="BS325" s="213">
        <v>190000000</v>
      </c>
      <c r="BV325" s="21" t="e">
        <f t="shared" si="29"/>
        <v>#N/A</v>
      </c>
      <c r="BW325" s="21" t="str">
        <f>+VLOOKUP(C325,Listas_desplega!$AI$21:$AJ$46,2,0)</f>
        <v>DF_GT</v>
      </c>
      <c r="BX325" s="47" t="str">
        <f>+VLOOKUP(E325,Listas_desplega!$J$2:$K$11,2,FALSE)</f>
        <v>Eje_E_5</v>
      </c>
      <c r="BY325" s="21" t="str">
        <f>+VLOOKUP(J325,desplegables!$AK$21:$AL$33,2,FALSE)</f>
        <v>C_2201_0700_24</v>
      </c>
      <c r="BZ325" s="21" t="str">
        <f>+VLOOKUP(D325,Listas_desplega!$AS$18:$AU$60,2,0)</f>
        <v>VEPBM- SUB MONITOREO -</v>
      </c>
      <c r="CA325" s="21" t="str">
        <f>+VLOOKUP(W325,Listas_desplega!$AT$18:$AV$60,3,0)</f>
        <v>2400</v>
      </c>
      <c r="CB325" s="21" t="str">
        <f>+VLOOKUP(F325,Listas_desplega!$J$15:$L$60,2,0)</f>
        <v>ATENCION DIFERENCIAL A 37 ETC PRIORIZADAS</v>
      </c>
      <c r="CC325" s="21" t="str">
        <f>+VLOOKUP(F325,Listas_desplega!$J$15:$L$60,2,0)&amp;V325</f>
        <v>ATENCION DIFERENCIAL A 37 ETC PRIORIZADAS</v>
      </c>
      <c r="CD325" s="21" t="str">
        <f>+VLOOKUP(CC325,Listas_desplega!$K$15:$L$60,2,0)</f>
        <v>16</v>
      </c>
      <c r="CE325" s="65" t="str">
        <f>+VLOOKUP(D325,Listas_desplega!$AS$18:$AU$60,2,0)&amp;V325</f>
        <v>VEPBM- SUB MONITOREO -</v>
      </c>
      <c r="CF325" s="21">
        <f>+VLOOKUP(D325,Listas_desplega!$AS$18:$AU$60,3,0)</f>
        <v>24</v>
      </c>
    </row>
    <row r="326" spans="2:86" ht="18.75" customHeight="1" x14ac:dyDescent="0.25">
      <c r="B326" s="49" t="s">
        <v>81</v>
      </c>
      <c r="C326" s="49" t="s">
        <v>427</v>
      </c>
      <c r="D326" s="49" t="s">
        <v>511</v>
      </c>
      <c r="E326" s="49" t="s">
        <v>185</v>
      </c>
      <c r="F326" s="82" t="s">
        <v>428</v>
      </c>
      <c r="G326" s="21" t="s">
        <v>232</v>
      </c>
      <c r="H326" s="78" t="str">
        <f>+VLOOKUP(G326,desplegables!$AH$21:$AK$33,2,0)</f>
        <v>FORTALECIMIENTO DE LAS CAPACIDADES TERRITORIALES PARA LA GESTIÓN EDUCATIVA CON ÉNFASIS EN ZONAS RURALES NACIONAL</v>
      </c>
      <c r="I326" s="79">
        <f>+VLOOKUP(G326,desplegables!$AH$21:$AK$33,3,0)</f>
        <v>202300000000418</v>
      </c>
      <c r="J326" s="51" t="str">
        <f>+VLOOKUP(G326,desplegables!$AH$21:$AK$33,4,0)</f>
        <v>C-2201-0700-24</v>
      </c>
      <c r="K326" s="109" t="s">
        <v>188</v>
      </c>
      <c r="L326" s="110" t="str">
        <f>+VLOOKUP(K326,desplegables!$BO$81:$BP$110,2,FALSE)</f>
        <v>20203F</v>
      </c>
      <c r="M326" s="49" t="s">
        <v>437</v>
      </c>
      <c r="N326" s="51" t="e">
        <f>VLOOKUP(M326,desplegables!$BO$20:$BP$51,2,0)</f>
        <v>#N/A</v>
      </c>
      <c r="O326" s="49" t="s">
        <v>512</v>
      </c>
      <c r="P326" s="21" t="s">
        <v>90</v>
      </c>
      <c r="Q326" s="51" t="str">
        <f>+VLOOKUP(P326,desplegables!$B$3:$C$5,2,0)</f>
        <v>02</v>
      </c>
      <c r="R326" s="169" t="e">
        <f t="shared" si="34"/>
        <v>#N/A</v>
      </c>
      <c r="S326"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26" s="244" t="str">
        <f t="shared" ref="T326:T390" si="38">UPPER(P326&amp;" - "&amp;M326&amp;" - "&amp;K326)</f>
        <v>ADQUIS. DE BYS - SERVICIO DE ASISTENCIA TÉCNICA EN EDUCACIÓN INICIAL,PREESCOLAR, BÁSICA Y MEDIA EN PROCESOS DE GESTIÓN DEL CONOCIMIENTO - 2. SEGURIDAD HUMANA Y JUSTICIA SOCIAL / F. GESTIÓN TERRITORIAL EDUCATIVA Y COMUNITARIA</v>
      </c>
      <c r="U326" s="69" t="s">
        <v>127</v>
      </c>
      <c r="V326" s="21"/>
      <c r="W326" s="21" t="str">
        <f t="shared" si="31"/>
        <v>VEPBM- SUB MONITOREO -</v>
      </c>
      <c r="X326" s="51" t="str">
        <f t="shared" si="32"/>
        <v>2400</v>
      </c>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70"/>
      <c r="BG326" s="68"/>
      <c r="BH326" s="52" t="s">
        <v>137</v>
      </c>
      <c r="BI326" s="90" t="s">
        <v>501</v>
      </c>
      <c r="BJ326" s="69" t="s">
        <v>165</v>
      </c>
      <c r="BK326" s="49" t="s">
        <v>94</v>
      </c>
      <c r="BL326" s="124" t="s">
        <v>94</v>
      </c>
      <c r="BN326" s="49" t="s">
        <v>95</v>
      </c>
      <c r="BO326" s="49" t="s">
        <v>164</v>
      </c>
      <c r="BP326" s="49" t="s">
        <v>165</v>
      </c>
      <c r="BQ326" s="49" t="s">
        <v>98</v>
      </c>
      <c r="BR326" s="212">
        <v>180000000</v>
      </c>
      <c r="BS326" s="213">
        <v>180000000</v>
      </c>
      <c r="BV326" s="21" t="e">
        <f t="shared" ref="BV326:BV391" si="39">+CONCATENATE(G326,"_",N326)</f>
        <v>#N/A</v>
      </c>
      <c r="BW326" s="21" t="str">
        <f>+VLOOKUP(C326,Listas_desplega!$AI$21:$AJ$46,2,0)</f>
        <v>DF_GT</v>
      </c>
      <c r="BX326" s="47" t="str">
        <f>+VLOOKUP(E326,Listas_desplega!$J$2:$K$11,2,FALSE)</f>
        <v>Eje_E_5</v>
      </c>
      <c r="BY326" s="21" t="str">
        <f>+VLOOKUP(J326,desplegables!$AK$21:$AL$33,2,FALSE)</f>
        <v>C_2201_0700_24</v>
      </c>
      <c r="BZ326" s="21" t="str">
        <f>+VLOOKUP(D326,Listas_desplega!$AS$18:$AU$60,2,0)</f>
        <v>VEPBM- SUB MONITOREO -</v>
      </c>
      <c r="CA326" s="21" t="str">
        <f>+VLOOKUP(W326,Listas_desplega!$AT$18:$AV$60,3,0)</f>
        <v>2400</v>
      </c>
      <c r="CB326" s="21" t="str">
        <f>+VLOOKUP(F326,Listas_desplega!$J$15:$L$60,2,0)</f>
        <v>ATENCION DIFERENCIAL A 37 ETC PRIORIZADAS</v>
      </c>
      <c r="CC326" s="21" t="str">
        <f>+VLOOKUP(F326,Listas_desplega!$J$15:$L$60,2,0)&amp;V326</f>
        <v>ATENCION DIFERENCIAL A 37 ETC PRIORIZADAS</v>
      </c>
      <c r="CD326" s="21" t="str">
        <f>+VLOOKUP(CC326,Listas_desplega!$K$15:$L$60,2,0)</f>
        <v>16</v>
      </c>
      <c r="CE326" s="65" t="str">
        <f>+VLOOKUP(D326,Listas_desplega!$AS$18:$AU$60,2,0)&amp;V326</f>
        <v>VEPBM- SUB MONITOREO -</v>
      </c>
      <c r="CF326" s="21">
        <f>+VLOOKUP(D326,Listas_desplega!$AS$18:$AU$60,3,0)</f>
        <v>24</v>
      </c>
    </row>
    <row r="327" spans="2:86" ht="18.75" customHeight="1" x14ac:dyDescent="0.25">
      <c r="B327" s="49" t="s">
        <v>81</v>
      </c>
      <c r="C327" s="49" t="s">
        <v>427</v>
      </c>
      <c r="D327" s="49" t="s">
        <v>511</v>
      </c>
      <c r="E327" s="49" t="s">
        <v>185</v>
      </c>
      <c r="F327" s="82" t="s">
        <v>428</v>
      </c>
      <c r="G327" s="21" t="s">
        <v>232</v>
      </c>
      <c r="H327" s="78" t="str">
        <f>+VLOOKUP(G327,desplegables!$AH$21:$AK$33,2,0)</f>
        <v>FORTALECIMIENTO DE LAS CAPACIDADES TERRITORIALES PARA LA GESTIÓN EDUCATIVA CON ÉNFASIS EN ZONAS RURALES NACIONAL</v>
      </c>
      <c r="I327" s="79">
        <f>+VLOOKUP(G327,desplegables!$AH$21:$AK$33,3,0)</f>
        <v>202300000000418</v>
      </c>
      <c r="J327" s="51" t="str">
        <f>+VLOOKUP(G327,desplegables!$AH$21:$AK$33,4,0)</f>
        <v>C-2201-0700-24</v>
      </c>
      <c r="K327" s="109" t="s">
        <v>188</v>
      </c>
      <c r="L327" s="110" t="str">
        <f>+VLOOKUP(K327,desplegables!$BO$81:$BP$110,2,FALSE)</f>
        <v>20203F</v>
      </c>
      <c r="M327" s="49" t="s">
        <v>503</v>
      </c>
      <c r="N327" s="51" t="e">
        <f>VLOOKUP(M327,desplegables!$BO$20:$BP$51,2,0)</f>
        <v>#N/A</v>
      </c>
      <c r="O327" s="49" t="s">
        <v>513</v>
      </c>
      <c r="P327" s="21" t="s">
        <v>90</v>
      </c>
      <c r="Q327" s="51" t="str">
        <f>+VLOOKUP(P327,desplegables!$B$3:$C$5,2,0)</f>
        <v>02</v>
      </c>
      <c r="R327" s="169" t="e">
        <f t="shared" si="34"/>
        <v>#N/A</v>
      </c>
      <c r="S327" s="126" t="str">
        <f t="shared" si="33"/>
        <v>ADQUIS. DE BYS-SERVICIOS DE INFORMACIÓN IMPLEMENTADO PARA LA GESTIÓN DE LA EDUCACIÓN INICIAL Y PREESCOLAR EN CONDICIONES DE CALIDAD-FORTALECIMIENTO DE LAS CAPACIDADES TERRITORIALES PARA LA GESTIÓN EDUCATIVA CON ÉNFASIS EN ZONAS RURALES NACIONAL</v>
      </c>
      <c r="T327" s="244" t="str">
        <f t="shared" si="38"/>
        <v>ADQUIS. DE BYS - SERVICIOS DE INFORMACIÓN IMPLEMENTADO PARA LA GESTIÓN DE LA EDUCACIÓN INICIAL Y PREESCOLAR EN CONDICIONES DE CALIDAD - 2. SEGURIDAD HUMANA Y JUSTICIA SOCIAL / F. GESTIÓN TERRITORIAL EDUCATIVA Y COMUNITARIA</v>
      </c>
      <c r="U327" s="69" t="s">
        <v>127</v>
      </c>
      <c r="V327" s="21"/>
      <c r="W327" s="21" t="str">
        <f t="shared" ref="W327:W391" si="40">+CE327</f>
        <v>VEPBM- SUB MONITOREO -</v>
      </c>
      <c r="X327" s="51" t="str">
        <f t="shared" ref="X327:X391" si="41">+CA327</f>
        <v>2400</v>
      </c>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70"/>
      <c r="BG327" s="68"/>
      <c r="BH327" s="52" t="s">
        <v>124</v>
      </c>
      <c r="BI327" s="90" t="s">
        <v>514</v>
      </c>
      <c r="BJ327" s="69" t="s">
        <v>515</v>
      </c>
      <c r="BK327" s="49" t="s">
        <v>94</v>
      </c>
      <c r="BL327" s="124" t="s">
        <v>94</v>
      </c>
      <c r="BM327" s="66">
        <v>12</v>
      </c>
      <c r="BN327" s="49" t="s">
        <v>95</v>
      </c>
      <c r="BO327" s="49" t="s">
        <v>515</v>
      </c>
      <c r="BP327" s="49" t="s">
        <v>196</v>
      </c>
      <c r="BQ327" s="49" t="s">
        <v>98</v>
      </c>
      <c r="BR327" s="212">
        <v>3369996960</v>
      </c>
      <c r="BS327" s="213">
        <v>3369996960</v>
      </c>
      <c r="BV327" s="21" t="e">
        <f t="shared" si="39"/>
        <v>#N/A</v>
      </c>
      <c r="BW327" s="21" t="str">
        <f>+VLOOKUP(C327,Listas_desplega!$AI$21:$AJ$46,2,0)</f>
        <v>DF_GT</v>
      </c>
      <c r="BX327" s="47" t="str">
        <f>+VLOOKUP(E327,Listas_desplega!$J$2:$K$11,2,FALSE)</f>
        <v>Eje_E_5</v>
      </c>
      <c r="BY327" s="21" t="str">
        <f>+VLOOKUP(J327,desplegables!$AK$21:$AL$33,2,FALSE)</f>
        <v>C_2201_0700_24</v>
      </c>
      <c r="BZ327" s="21" t="str">
        <f>+VLOOKUP(D327,Listas_desplega!$AS$18:$AU$60,2,0)</f>
        <v>VEPBM- SUB MONITOREO -</v>
      </c>
      <c r="CA327" s="21" t="str">
        <f>+VLOOKUP(W327,Listas_desplega!$AT$18:$AV$60,3,0)</f>
        <v>2400</v>
      </c>
      <c r="CB327" s="21" t="str">
        <f>+VLOOKUP(F327,Listas_desplega!$J$15:$L$60,2,0)</f>
        <v>ATENCION DIFERENCIAL A 37 ETC PRIORIZADAS</v>
      </c>
      <c r="CC327" s="21" t="str">
        <f>+VLOOKUP(F327,Listas_desplega!$J$15:$L$60,2,0)&amp;V327</f>
        <v>ATENCION DIFERENCIAL A 37 ETC PRIORIZADAS</v>
      </c>
      <c r="CD327" s="21" t="str">
        <f>+VLOOKUP(CC327,Listas_desplega!$K$15:$L$60,2,0)</f>
        <v>16</v>
      </c>
      <c r="CE327" s="65" t="str">
        <f>+VLOOKUP(D327,Listas_desplega!$AS$18:$AU$60,2,0)&amp;V327</f>
        <v>VEPBM- SUB MONITOREO -</v>
      </c>
      <c r="CF327" s="21">
        <f>+VLOOKUP(D327,Listas_desplega!$AS$18:$AU$60,3,0)</f>
        <v>24</v>
      </c>
    </row>
    <row r="328" spans="2:86" ht="18.75" customHeight="1" x14ac:dyDescent="0.25">
      <c r="B328" s="49" t="s">
        <v>81</v>
      </c>
      <c r="C328" s="49" t="s">
        <v>427</v>
      </c>
      <c r="D328" s="49" t="s">
        <v>511</v>
      </c>
      <c r="E328" s="49" t="s">
        <v>185</v>
      </c>
      <c r="F328" s="82" t="s">
        <v>428</v>
      </c>
      <c r="G328" s="21" t="s">
        <v>232</v>
      </c>
      <c r="H328" s="78" t="str">
        <f>+VLOOKUP(G328,desplegables!$AH$21:$AK$33,2,0)</f>
        <v>FORTALECIMIENTO DE LAS CAPACIDADES TERRITORIALES PARA LA GESTIÓN EDUCATIVA CON ÉNFASIS EN ZONAS RURALES NACIONAL</v>
      </c>
      <c r="I328" s="79">
        <f>+VLOOKUP(G328,desplegables!$AH$21:$AK$33,3,0)</f>
        <v>202300000000418</v>
      </c>
      <c r="J328" s="51" t="str">
        <f>+VLOOKUP(G328,desplegables!$AH$21:$AK$33,4,0)</f>
        <v>C-2201-0700-24</v>
      </c>
      <c r="K328" s="109" t="s">
        <v>188</v>
      </c>
      <c r="L328" s="110" t="str">
        <f>+VLOOKUP(K328,desplegables!$BO$81:$BP$110,2,FALSE)</f>
        <v>20203F</v>
      </c>
      <c r="M328" s="49" t="s">
        <v>503</v>
      </c>
      <c r="N328" s="51" t="e">
        <f>VLOOKUP(M328,desplegables!$BO$20:$BP$51,2,0)</f>
        <v>#N/A</v>
      </c>
      <c r="O328" s="49" t="s">
        <v>516</v>
      </c>
      <c r="P328" s="21" t="s">
        <v>90</v>
      </c>
      <c r="Q328" s="51" t="str">
        <f>+VLOOKUP(P328,desplegables!$B$3:$C$5,2,0)</f>
        <v>02</v>
      </c>
      <c r="R328" s="169" t="e">
        <f t="shared" si="34"/>
        <v>#N/A</v>
      </c>
      <c r="S328" s="126" t="str">
        <f t="shared" si="33"/>
        <v>ADQUIS. DE BYS-SERVICIOS DE INFORMACIÓN IMPLEMENTADO PARA LA GESTIÓN DE LA EDUCACIÓN INICIAL Y PREESCOLAR EN CONDICIONES DE CALIDAD-FORTALECIMIENTO DE LAS CAPACIDADES TERRITORIALES PARA LA GESTIÓN EDUCATIVA CON ÉNFASIS EN ZONAS RURALES NACIONAL</v>
      </c>
      <c r="T328" s="244" t="str">
        <f t="shared" si="38"/>
        <v>ADQUIS. DE BYS - SERVICIOS DE INFORMACIÓN IMPLEMENTADO PARA LA GESTIÓN DE LA EDUCACIÓN INICIAL Y PREESCOLAR EN CONDICIONES DE CALIDAD - 2. SEGURIDAD HUMANA Y JUSTICIA SOCIAL / F. GESTIÓN TERRITORIAL EDUCATIVA Y COMUNITARIA</v>
      </c>
      <c r="U328" s="69" t="s">
        <v>127</v>
      </c>
      <c r="V328" s="21"/>
      <c r="W328" s="21" t="str">
        <f t="shared" si="40"/>
        <v>VEPBM- SUB MONITOREO -</v>
      </c>
      <c r="X328" s="51" t="str">
        <f t="shared" si="41"/>
        <v>2400</v>
      </c>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70"/>
      <c r="BG328" s="68"/>
      <c r="BH328" s="52" t="s">
        <v>124</v>
      </c>
      <c r="BI328" s="90" t="s">
        <v>517</v>
      </c>
      <c r="BJ328" s="69" t="s">
        <v>515</v>
      </c>
      <c r="BK328" s="49" t="s">
        <v>94</v>
      </c>
      <c r="BL328" s="124" t="s">
        <v>94</v>
      </c>
      <c r="BM328" s="66">
        <v>12</v>
      </c>
      <c r="BN328" s="49" t="s">
        <v>95</v>
      </c>
      <c r="BO328" s="49" t="s">
        <v>515</v>
      </c>
      <c r="BP328" s="49" t="s">
        <v>196</v>
      </c>
      <c r="BQ328" s="49" t="s">
        <v>98</v>
      </c>
      <c r="BR328" s="212">
        <v>600000000</v>
      </c>
      <c r="BS328" s="213">
        <v>600000000</v>
      </c>
      <c r="BV328" s="21" t="e">
        <f t="shared" si="39"/>
        <v>#N/A</v>
      </c>
      <c r="BW328" s="21" t="str">
        <f>+VLOOKUP(C328,Listas_desplega!$AI$21:$AJ$46,2,0)</f>
        <v>DF_GT</v>
      </c>
      <c r="BX328" s="47" t="str">
        <f>+VLOOKUP(E328,Listas_desplega!$J$2:$K$11,2,FALSE)</f>
        <v>Eje_E_5</v>
      </c>
      <c r="BY328" s="21" t="str">
        <f>+VLOOKUP(J328,desplegables!$AK$21:$AL$33,2,FALSE)</f>
        <v>C_2201_0700_24</v>
      </c>
      <c r="BZ328" s="21" t="str">
        <f>+VLOOKUP(D328,Listas_desplega!$AS$18:$AU$60,2,0)</f>
        <v>VEPBM- SUB MONITOREO -</v>
      </c>
      <c r="CA328" s="21" t="str">
        <f>+VLOOKUP(W328,Listas_desplega!$AT$18:$AV$60,3,0)</f>
        <v>2400</v>
      </c>
      <c r="CB328" s="21" t="str">
        <f>+VLOOKUP(F328,Listas_desplega!$J$15:$L$60,2,0)</f>
        <v>ATENCION DIFERENCIAL A 37 ETC PRIORIZADAS</v>
      </c>
      <c r="CC328" s="21" t="str">
        <f>+VLOOKUP(F328,Listas_desplega!$J$15:$L$60,2,0)&amp;V328</f>
        <v>ATENCION DIFERENCIAL A 37 ETC PRIORIZADAS</v>
      </c>
      <c r="CD328" s="21" t="str">
        <f>+VLOOKUP(CC328,Listas_desplega!$K$15:$L$60,2,0)</f>
        <v>16</v>
      </c>
      <c r="CE328" s="65" t="str">
        <f>+VLOOKUP(D328,Listas_desplega!$AS$18:$AU$60,2,0)&amp;V328</f>
        <v>VEPBM- SUB MONITOREO -</v>
      </c>
      <c r="CF328" s="21">
        <f>+VLOOKUP(D328,Listas_desplega!$AS$18:$AU$60,3,0)</f>
        <v>24</v>
      </c>
    </row>
    <row r="329" spans="2:86" ht="18.75" customHeight="1" x14ac:dyDescent="0.25">
      <c r="B329" s="49" t="s">
        <v>81</v>
      </c>
      <c r="C329" s="49" t="s">
        <v>427</v>
      </c>
      <c r="D329" s="49" t="s">
        <v>511</v>
      </c>
      <c r="E329" s="49" t="s">
        <v>185</v>
      </c>
      <c r="F329" s="82" t="s">
        <v>428</v>
      </c>
      <c r="G329" s="21" t="s">
        <v>232</v>
      </c>
      <c r="H329" s="78" t="str">
        <f>+VLOOKUP(G329,desplegables!$AH$21:$AK$33,2,0)</f>
        <v>FORTALECIMIENTO DE LAS CAPACIDADES TERRITORIALES PARA LA GESTIÓN EDUCATIVA CON ÉNFASIS EN ZONAS RURALES NACIONAL</v>
      </c>
      <c r="I329" s="79">
        <f>+VLOOKUP(G329,desplegables!$AH$21:$AK$33,3,0)</f>
        <v>202300000000418</v>
      </c>
      <c r="J329" s="51" t="str">
        <f>+VLOOKUP(G329,desplegables!$AH$21:$AK$33,4,0)</f>
        <v>C-2201-0700-24</v>
      </c>
      <c r="K329" s="109" t="s">
        <v>188</v>
      </c>
      <c r="L329" s="110" t="str">
        <f>+VLOOKUP(K329,desplegables!$BO$81:$BP$110,2,FALSE)</f>
        <v>20203F</v>
      </c>
      <c r="M329" s="49" t="s">
        <v>503</v>
      </c>
      <c r="N329" s="51" t="e">
        <f>VLOOKUP(M329,desplegables!$BO$20:$BP$51,2,0)</f>
        <v>#N/A</v>
      </c>
      <c r="O329" s="49" t="s">
        <v>504</v>
      </c>
      <c r="P329" s="21" t="s">
        <v>90</v>
      </c>
      <c r="Q329" s="51" t="str">
        <f>+VLOOKUP(P329,desplegables!$B$3:$C$5,2,0)</f>
        <v>02</v>
      </c>
      <c r="R329" s="169" t="e">
        <f t="shared" si="34"/>
        <v>#N/A</v>
      </c>
      <c r="S329" s="126" t="str">
        <f t="shared" si="33"/>
        <v>ADQUIS. DE BYS-SERVICIOS DE INFORMACIÓN IMPLEMENTADO PARA LA GESTIÓN DE LA EDUCACIÓN INICIAL Y PREESCOLAR EN CONDICIONES DE CALIDAD-FORTALECIMIENTO DE LAS CAPACIDADES TERRITORIALES PARA LA GESTIÓN EDUCATIVA CON ÉNFASIS EN ZONAS RURALES NACIONAL</v>
      </c>
      <c r="T329" s="244" t="str">
        <f t="shared" si="38"/>
        <v>ADQUIS. DE BYS - SERVICIOS DE INFORMACIÓN IMPLEMENTADO PARA LA GESTIÓN DE LA EDUCACIÓN INICIAL Y PREESCOLAR EN CONDICIONES DE CALIDAD - 2. SEGURIDAD HUMANA Y JUSTICIA SOCIAL / F. GESTIÓN TERRITORIAL EDUCATIVA Y COMUNITARIA</v>
      </c>
      <c r="U329" s="69" t="s">
        <v>127</v>
      </c>
      <c r="V329" s="21"/>
      <c r="W329" s="21" t="str">
        <f t="shared" si="40"/>
        <v>VEPBM- SUB MONITOREO -</v>
      </c>
      <c r="X329" s="51" t="str">
        <f t="shared" si="41"/>
        <v>2400</v>
      </c>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70"/>
      <c r="BG329" s="68"/>
      <c r="BH329" s="52" t="s">
        <v>124</v>
      </c>
      <c r="BI329" s="90" t="s">
        <v>518</v>
      </c>
      <c r="BJ329" s="69" t="s">
        <v>195</v>
      </c>
      <c r="BK329" s="49" t="s">
        <v>94</v>
      </c>
      <c r="BL329" s="124" t="s">
        <v>266</v>
      </c>
      <c r="BM329" s="66">
        <v>9</v>
      </c>
      <c r="BN329" s="49" t="s">
        <v>95</v>
      </c>
      <c r="BO329" s="49" t="s">
        <v>195</v>
      </c>
      <c r="BP329" s="49" t="s">
        <v>196</v>
      </c>
      <c r="BQ329" s="49" t="s">
        <v>98</v>
      </c>
      <c r="BR329" s="212">
        <v>600000000</v>
      </c>
      <c r="BS329" s="213">
        <v>600000000</v>
      </c>
      <c r="BV329" s="21" t="e">
        <f t="shared" si="39"/>
        <v>#N/A</v>
      </c>
      <c r="BW329" s="21" t="str">
        <f>+VLOOKUP(C329,Listas_desplega!$AI$21:$AJ$46,2,0)</f>
        <v>DF_GT</v>
      </c>
      <c r="BX329" s="47" t="str">
        <f>+VLOOKUP(E329,Listas_desplega!$J$2:$K$11,2,FALSE)</f>
        <v>Eje_E_5</v>
      </c>
      <c r="BY329" s="21" t="str">
        <f>+VLOOKUP(J329,desplegables!$AK$21:$AL$33,2,FALSE)</f>
        <v>C_2201_0700_24</v>
      </c>
      <c r="BZ329" s="21" t="str">
        <f>+VLOOKUP(D329,Listas_desplega!$AS$18:$AU$60,2,0)</f>
        <v>VEPBM- SUB MONITOREO -</v>
      </c>
      <c r="CA329" s="21" t="str">
        <f>+VLOOKUP(W329,Listas_desplega!$AT$18:$AV$60,3,0)</f>
        <v>2400</v>
      </c>
      <c r="CB329" s="21" t="str">
        <f>+VLOOKUP(F329,Listas_desplega!$J$15:$L$60,2,0)</f>
        <v>ATENCION DIFERENCIAL A 37 ETC PRIORIZADAS</v>
      </c>
      <c r="CC329" s="21" t="str">
        <f>+VLOOKUP(F329,Listas_desplega!$J$15:$L$60,2,0)&amp;V329</f>
        <v>ATENCION DIFERENCIAL A 37 ETC PRIORIZADAS</v>
      </c>
      <c r="CD329" s="21" t="str">
        <f>+VLOOKUP(CC329,Listas_desplega!$K$15:$L$60,2,0)</f>
        <v>16</v>
      </c>
      <c r="CE329" s="65" t="str">
        <f>+VLOOKUP(D329,Listas_desplega!$AS$18:$AU$60,2,0)&amp;V329</f>
        <v>VEPBM- SUB MONITOREO -</v>
      </c>
      <c r="CF329" s="21">
        <f>+VLOOKUP(D329,Listas_desplega!$AS$18:$AU$60,3,0)</f>
        <v>24</v>
      </c>
    </row>
    <row r="330" spans="2:86" ht="18.75" customHeight="1" x14ac:dyDescent="0.25">
      <c r="B330" s="49" t="s">
        <v>81</v>
      </c>
      <c r="C330" s="49" t="s">
        <v>427</v>
      </c>
      <c r="D330" s="49" t="s">
        <v>519</v>
      </c>
      <c r="E330" s="49" t="s">
        <v>185</v>
      </c>
      <c r="F330" s="82" t="s">
        <v>428</v>
      </c>
      <c r="G330" s="21" t="s">
        <v>232</v>
      </c>
      <c r="H330" s="78" t="str">
        <f>+VLOOKUP(G330,desplegables!$AH$21:$AK$33,2,0)</f>
        <v>FORTALECIMIENTO DE LAS CAPACIDADES TERRITORIALES PARA LA GESTIÓN EDUCATIVA CON ÉNFASIS EN ZONAS RURALES NACIONAL</v>
      </c>
      <c r="I330" s="79">
        <f>+VLOOKUP(G330,desplegables!$AH$21:$AK$33,3,0)</f>
        <v>202300000000418</v>
      </c>
      <c r="J330" s="51" t="str">
        <f>+VLOOKUP(G330,desplegables!$AH$21:$AK$33,4,0)</f>
        <v>C-2201-0700-24</v>
      </c>
      <c r="K330" s="109" t="s">
        <v>188</v>
      </c>
      <c r="L330" s="110" t="str">
        <f>+VLOOKUP(K330,desplegables!$BO$81:$BP$110,2,FALSE)</f>
        <v>20203F</v>
      </c>
      <c r="M330" s="49" t="s">
        <v>437</v>
      </c>
      <c r="N330" s="51" t="e">
        <f>VLOOKUP(M330,desplegables!$BO$20:$BP$51,2,0)</f>
        <v>#N/A</v>
      </c>
      <c r="O330" s="49" t="s">
        <v>520</v>
      </c>
      <c r="P330" s="21" t="s">
        <v>90</v>
      </c>
      <c r="Q330" s="51" t="str">
        <f>+VLOOKUP(P330,desplegables!$B$3:$C$5,2,0)</f>
        <v>02</v>
      </c>
      <c r="R330" s="169" t="e">
        <f t="shared" si="34"/>
        <v>#N/A</v>
      </c>
      <c r="S330"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30" s="244" t="str">
        <f t="shared" si="38"/>
        <v>ADQUIS. DE BYS - SERVICIO DE ASISTENCIA TÉCNICA EN EDUCACIÓN INICIAL,PREESCOLAR, BÁSICA Y MEDIA EN PROCESOS DE GESTIÓN DEL CONOCIMIENTO - 2. SEGURIDAD HUMANA Y JUSTICIA SOCIAL / F. GESTIÓN TERRITORIAL EDUCATIVA Y COMUNITARIA</v>
      </c>
      <c r="U330" s="69" t="s">
        <v>127</v>
      </c>
      <c r="V330" s="21"/>
      <c r="W330" s="21" t="str">
        <f t="shared" si="40"/>
        <v xml:space="preserve">VEPBM-SUB RECURSOSH - </v>
      </c>
      <c r="X330" s="51" t="str">
        <f t="shared" si="41"/>
        <v>2300</v>
      </c>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70"/>
      <c r="BG330" s="68"/>
      <c r="BH330" s="52" t="s">
        <v>193</v>
      </c>
      <c r="BI330" s="90" t="s">
        <v>496</v>
      </c>
      <c r="BJ330" s="69" t="s">
        <v>195</v>
      </c>
      <c r="BK330" s="49" t="s">
        <v>94</v>
      </c>
      <c r="BL330" s="124" t="s">
        <v>266</v>
      </c>
      <c r="BM330" s="66">
        <v>9</v>
      </c>
      <c r="BN330" s="49" t="s">
        <v>95</v>
      </c>
      <c r="BO330" s="49" t="s">
        <v>195</v>
      </c>
      <c r="BP330" s="49" t="s">
        <v>196</v>
      </c>
      <c r="BQ330" s="49" t="s">
        <v>98</v>
      </c>
      <c r="BR330" s="212">
        <v>1119357126</v>
      </c>
      <c r="BS330" s="213">
        <v>1119357126</v>
      </c>
      <c r="BV330" s="21" t="e">
        <f t="shared" si="39"/>
        <v>#N/A</v>
      </c>
      <c r="BW330" s="21" t="str">
        <f>+VLOOKUP(C330,Listas_desplega!$AI$21:$AJ$46,2,0)</f>
        <v>DF_GT</v>
      </c>
      <c r="BX330" s="47" t="str">
        <f>+VLOOKUP(E330,Listas_desplega!$J$2:$K$11,2,FALSE)</f>
        <v>Eje_E_5</v>
      </c>
      <c r="BY330" s="21" t="str">
        <f>+VLOOKUP(J330,desplegables!$AK$21:$AL$33,2,FALSE)</f>
        <v>C_2201_0700_24</v>
      </c>
      <c r="BZ330" s="21" t="str">
        <f>+VLOOKUP(D330,Listas_desplega!$AS$18:$AU$60,2,0)</f>
        <v xml:space="preserve">VEPBM-SUB RECURSOSH - </v>
      </c>
      <c r="CA330" s="21" t="str">
        <f>+VLOOKUP(W330,Listas_desplega!$AT$18:$AV$60,3,0)</f>
        <v>2300</v>
      </c>
      <c r="CB330" s="21" t="str">
        <f>+VLOOKUP(F330,Listas_desplega!$J$15:$L$60,2,0)</f>
        <v>ATENCION DIFERENCIAL A 37 ETC PRIORIZADAS</v>
      </c>
      <c r="CC330" s="21" t="str">
        <f>+VLOOKUP(F330,Listas_desplega!$J$15:$L$60,2,0)&amp;V330</f>
        <v>ATENCION DIFERENCIAL A 37 ETC PRIORIZADAS</v>
      </c>
      <c r="CD330" s="21" t="str">
        <f>+VLOOKUP(CC330,Listas_desplega!$K$15:$L$60,2,0)</f>
        <v>16</v>
      </c>
      <c r="CE330" s="65" t="str">
        <f>+VLOOKUP(D330,Listas_desplega!$AS$18:$AU$60,2,0)&amp;V330</f>
        <v xml:space="preserve">VEPBM-SUB RECURSOSH - </v>
      </c>
      <c r="CF330" s="21">
        <f>+VLOOKUP(D330,Listas_desplega!$AS$18:$AU$60,3,0)</f>
        <v>23</v>
      </c>
    </row>
    <row r="331" spans="2:86" ht="18.75" customHeight="1" x14ac:dyDescent="0.25">
      <c r="B331" s="49" t="s">
        <v>81</v>
      </c>
      <c r="C331" s="49" t="s">
        <v>427</v>
      </c>
      <c r="D331" s="49" t="s">
        <v>519</v>
      </c>
      <c r="E331" s="49" t="s">
        <v>185</v>
      </c>
      <c r="F331" s="82" t="s">
        <v>428</v>
      </c>
      <c r="G331" s="21" t="s">
        <v>232</v>
      </c>
      <c r="H331" s="78" t="str">
        <f>+VLOOKUP(G331,desplegables!$AH$21:$AK$33,2,0)</f>
        <v>FORTALECIMIENTO DE LAS CAPACIDADES TERRITORIALES PARA LA GESTIÓN EDUCATIVA CON ÉNFASIS EN ZONAS RURALES NACIONAL</v>
      </c>
      <c r="I331" s="79">
        <f>+VLOOKUP(G331,desplegables!$AH$21:$AK$33,3,0)</f>
        <v>202300000000418</v>
      </c>
      <c r="J331" s="51" t="str">
        <f>+VLOOKUP(G331,desplegables!$AH$21:$AK$33,4,0)</f>
        <v>C-2201-0700-24</v>
      </c>
      <c r="K331" s="109" t="s">
        <v>188</v>
      </c>
      <c r="L331" s="110" t="str">
        <f>+VLOOKUP(K331,desplegables!$BO$81:$BP$110,2,FALSE)</f>
        <v>20203F</v>
      </c>
      <c r="M331" s="49" t="s">
        <v>437</v>
      </c>
      <c r="N331" s="51" t="e">
        <f>VLOOKUP(M331,desplegables!$BO$20:$BP$51,2,0)</f>
        <v>#N/A</v>
      </c>
      <c r="O331" s="49" t="s">
        <v>520</v>
      </c>
      <c r="P331" s="21" t="s">
        <v>90</v>
      </c>
      <c r="Q331" s="51" t="str">
        <f>+VLOOKUP(P331,desplegables!$B$3:$C$5,2,0)</f>
        <v>02</v>
      </c>
      <c r="R331" s="169" t="e">
        <f t="shared" si="34"/>
        <v>#N/A</v>
      </c>
      <c r="S331"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31" s="244" t="str">
        <f t="shared" si="38"/>
        <v>ADQUIS. DE BYS - SERVICIO DE ASISTENCIA TÉCNICA EN EDUCACIÓN INICIAL,PREESCOLAR, BÁSICA Y MEDIA EN PROCESOS DE GESTIÓN DEL CONOCIMIENTO - 2. SEGURIDAD HUMANA Y JUSTICIA SOCIAL / F. GESTIÓN TERRITORIAL EDUCATIVA Y COMUNITARIA</v>
      </c>
      <c r="U331" s="69" t="s">
        <v>127</v>
      </c>
      <c r="V331" s="21"/>
      <c r="W331" s="21" t="str">
        <f t="shared" si="40"/>
        <v xml:space="preserve">VEPBM-SUB RECURSOSH - </v>
      </c>
      <c r="X331" s="51" t="str">
        <f t="shared" si="41"/>
        <v>2300</v>
      </c>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70"/>
      <c r="BG331" s="68"/>
      <c r="BH331" s="52" t="s">
        <v>92</v>
      </c>
      <c r="BI331" s="90" t="s">
        <v>497</v>
      </c>
      <c r="BJ331" s="69" t="s">
        <v>498</v>
      </c>
      <c r="BK331" s="49" t="s">
        <v>94</v>
      </c>
      <c r="BL331" s="124" t="s">
        <v>94</v>
      </c>
      <c r="BM331" s="66">
        <v>8</v>
      </c>
      <c r="BN331" s="49" t="s">
        <v>95</v>
      </c>
      <c r="BO331" s="49" t="s">
        <v>96</v>
      </c>
      <c r="BP331" s="49" t="s">
        <v>97</v>
      </c>
      <c r="BQ331" s="49" t="s">
        <v>98</v>
      </c>
      <c r="BR331" s="212">
        <v>1359557196</v>
      </c>
      <c r="BS331" s="213">
        <v>1359557196</v>
      </c>
      <c r="BV331" s="21" t="e">
        <f t="shared" si="39"/>
        <v>#N/A</v>
      </c>
      <c r="BW331" s="21" t="str">
        <f>+VLOOKUP(C331,Listas_desplega!$AI$21:$AJ$46,2,0)</f>
        <v>DF_GT</v>
      </c>
      <c r="BX331" s="47" t="str">
        <f>+VLOOKUP(E331,Listas_desplega!$J$2:$K$11,2,FALSE)</f>
        <v>Eje_E_5</v>
      </c>
      <c r="BY331" s="21" t="str">
        <f>+VLOOKUP(J331,desplegables!$AK$21:$AL$33,2,FALSE)</f>
        <v>C_2201_0700_24</v>
      </c>
      <c r="BZ331" s="21" t="str">
        <f>+VLOOKUP(D331,Listas_desplega!$AS$18:$AU$60,2,0)</f>
        <v xml:space="preserve">VEPBM-SUB RECURSOSH - </v>
      </c>
      <c r="CA331" s="21" t="str">
        <f>+VLOOKUP(W331,Listas_desplega!$AT$18:$AV$60,3,0)</f>
        <v>2300</v>
      </c>
      <c r="CB331" s="21" t="str">
        <f>+VLOOKUP(F331,Listas_desplega!$J$15:$L$60,2,0)</f>
        <v>ATENCION DIFERENCIAL A 37 ETC PRIORIZADAS</v>
      </c>
      <c r="CC331" s="21" t="str">
        <f>+VLOOKUP(F331,Listas_desplega!$J$15:$L$60,2,0)&amp;V331</f>
        <v>ATENCION DIFERENCIAL A 37 ETC PRIORIZADAS</v>
      </c>
      <c r="CD331" s="21" t="str">
        <f>+VLOOKUP(CC331,Listas_desplega!$K$15:$L$60,2,0)</f>
        <v>16</v>
      </c>
      <c r="CE331" s="65" t="str">
        <f>+VLOOKUP(D331,Listas_desplega!$AS$18:$AU$60,2,0)&amp;V331</f>
        <v xml:space="preserve">VEPBM-SUB RECURSOSH - </v>
      </c>
      <c r="CF331" s="21">
        <f>+VLOOKUP(D331,Listas_desplega!$AS$18:$AU$60,3,0)</f>
        <v>23</v>
      </c>
    </row>
    <row r="332" spans="2:86" ht="18.75" customHeight="1" x14ac:dyDescent="0.25">
      <c r="B332" s="49" t="s">
        <v>81</v>
      </c>
      <c r="C332" s="49" t="s">
        <v>427</v>
      </c>
      <c r="D332" s="49" t="s">
        <v>519</v>
      </c>
      <c r="E332" s="49" t="s">
        <v>185</v>
      </c>
      <c r="F332" s="82" t="s">
        <v>428</v>
      </c>
      <c r="G332" s="21" t="s">
        <v>232</v>
      </c>
      <c r="H332" s="78" t="str">
        <f>+VLOOKUP(G332,desplegables!$AH$21:$AK$33,2,0)</f>
        <v>FORTALECIMIENTO DE LAS CAPACIDADES TERRITORIALES PARA LA GESTIÓN EDUCATIVA CON ÉNFASIS EN ZONAS RURALES NACIONAL</v>
      </c>
      <c r="I332" s="79">
        <f>+VLOOKUP(G332,desplegables!$AH$21:$AK$33,3,0)</f>
        <v>202300000000418</v>
      </c>
      <c r="J332" s="51" t="str">
        <f>+VLOOKUP(G332,desplegables!$AH$21:$AK$33,4,0)</f>
        <v>C-2201-0700-24</v>
      </c>
      <c r="K332" s="109" t="s">
        <v>188</v>
      </c>
      <c r="L332" s="110" t="str">
        <f>+VLOOKUP(K332,desplegables!$BO$81:$BP$110,2,FALSE)</f>
        <v>20203F</v>
      </c>
      <c r="M332" s="49" t="s">
        <v>437</v>
      </c>
      <c r="N332" s="51" t="e">
        <f>VLOOKUP(M332,desplegables!$BO$20:$BP$51,2,0)</f>
        <v>#N/A</v>
      </c>
      <c r="O332" s="49" t="s">
        <v>520</v>
      </c>
      <c r="P332" s="21" t="s">
        <v>90</v>
      </c>
      <c r="Q332" s="51" t="str">
        <f>+VLOOKUP(P332,desplegables!$B$3:$C$5,2,0)</f>
        <v>02</v>
      </c>
      <c r="R332" s="169" t="e">
        <f t="shared" si="34"/>
        <v>#N/A</v>
      </c>
      <c r="S332"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32" s="244" t="str">
        <f t="shared" si="38"/>
        <v>ADQUIS. DE BYS - SERVICIO DE ASISTENCIA TÉCNICA EN EDUCACIÓN INICIAL,PREESCOLAR, BÁSICA Y MEDIA EN PROCESOS DE GESTIÓN DEL CONOCIMIENTO - 2. SEGURIDAD HUMANA Y JUSTICIA SOCIAL / F. GESTIÓN TERRITORIAL EDUCATIVA Y COMUNITARIA</v>
      </c>
      <c r="U332" s="69" t="s">
        <v>127</v>
      </c>
      <c r="V332" s="21"/>
      <c r="W332" s="21" t="str">
        <f t="shared" si="40"/>
        <v xml:space="preserve">VEPBM-SUB RECURSOSH - </v>
      </c>
      <c r="X332" s="51" t="str">
        <f t="shared" si="41"/>
        <v>2300</v>
      </c>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70"/>
      <c r="BG332" s="68"/>
      <c r="BH332" s="52" t="s">
        <v>134</v>
      </c>
      <c r="BI332" s="90" t="s">
        <v>499</v>
      </c>
      <c r="BJ332" s="69" t="s">
        <v>500</v>
      </c>
      <c r="BK332" s="49" t="s">
        <v>94</v>
      </c>
      <c r="BL332" s="124" t="s">
        <v>94</v>
      </c>
      <c r="BN332" s="49" t="s">
        <v>95</v>
      </c>
      <c r="BO332" s="49" t="s">
        <v>128</v>
      </c>
      <c r="BP332" s="49" t="s">
        <v>128</v>
      </c>
      <c r="BQ332" s="49" t="s">
        <v>98</v>
      </c>
      <c r="BR332" s="212">
        <v>240000000</v>
      </c>
      <c r="BS332" s="213">
        <v>240000000</v>
      </c>
      <c r="BV332" s="21" t="e">
        <f t="shared" si="39"/>
        <v>#N/A</v>
      </c>
      <c r="BW332" s="21" t="str">
        <f>+VLOOKUP(C332,Listas_desplega!$AI$21:$AJ$46,2,0)</f>
        <v>DF_GT</v>
      </c>
      <c r="BX332" s="47" t="str">
        <f>+VLOOKUP(E332,Listas_desplega!$J$2:$K$11,2,FALSE)</f>
        <v>Eje_E_5</v>
      </c>
      <c r="BY332" s="21" t="str">
        <f>+VLOOKUP(J332,desplegables!$AK$21:$AL$33,2,FALSE)</f>
        <v>C_2201_0700_24</v>
      </c>
      <c r="BZ332" s="21" t="str">
        <f>+VLOOKUP(D332,Listas_desplega!$AS$18:$AU$60,2,0)</f>
        <v xml:space="preserve">VEPBM-SUB RECURSOSH - </v>
      </c>
      <c r="CA332" s="21" t="str">
        <f>+VLOOKUP(W332,Listas_desplega!$AT$18:$AV$60,3,0)</f>
        <v>2300</v>
      </c>
      <c r="CB332" s="21" t="str">
        <f>+VLOOKUP(F332,Listas_desplega!$J$15:$L$60,2,0)</f>
        <v>ATENCION DIFERENCIAL A 37 ETC PRIORIZADAS</v>
      </c>
      <c r="CC332" s="21" t="str">
        <f>+VLOOKUP(F332,Listas_desplega!$J$15:$L$60,2,0)&amp;V332</f>
        <v>ATENCION DIFERENCIAL A 37 ETC PRIORIZADAS</v>
      </c>
      <c r="CD332" s="21" t="str">
        <f>+VLOOKUP(CC332,Listas_desplega!$K$15:$L$60,2,0)</f>
        <v>16</v>
      </c>
      <c r="CE332" s="65" t="str">
        <f>+VLOOKUP(D332,Listas_desplega!$AS$18:$AU$60,2,0)&amp;V332</f>
        <v xml:space="preserve">VEPBM-SUB RECURSOSH - </v>
      </c>
      <c r="CF332" s="21">
        <f>+VLOOKUP(D332,Listas_desplega!$AS$18:$AU$60,3,0)</f>
        <v>23</v>
      </c>
    </row>
    <row r="333" spans="2:86" ht="18.75" customHeight="1" x14ac:dyDescent="0.25">
      <c r="B333" s="49" t="s">
        <v>81</v>
      </c>
      <c r="C333" s="49" t="s">
        <v>427</v>
      </c>
      <c r="D333" s="49" t="s">
        <v>519</v>
      </c>
      <c r="E333" s="49" t="s">
        <v>185</v>
      </c>
      <c r="F333" s="82" t="s">
        <v>428</v>
      </c>
      <c r="G333" s="21" t="s">
        <v>232</v>
      </c>
      <c r="H333" s="78" t="str">
        <f>+VLOOKUP(G333,desplegables!$AH$21:$AK$33,2,0)</f>
        <v>FORTALECIMIENTO DE LAS CAPACIDADES TERRITORIALES PARA LA GESTIÓN EDUCATIVA CON ÉNFASIS EN ZONAS RURALES NACIONAL</v>
      </c>
      <c r="I333" s="79">
        <f>+VLOOKUP(G333,desplegables!$AH$21:$AK$33,3,0)</f>
        <v>202300000000418</v>
      </c>
      <c r="J333" s="51" t="str">
        <f>+VLOOKUP(G333,desplegables!$AH$21:$AK$33,4,0)</f>
        <v>C-2201-0700-24</v>
      </c>
      <c r="K333" s="109" t="s">
        <v>188</v>
      </c>
      <c r="L333" s="110" t="str">
        <f>+VLOOKUP(K333,desplegables!$BO$81:$BP$110,2,FALSE)</f>
        <v>20203F</v>
      </c>
      <c r="M333" s="49" t="s">
        <v>437</v>
      </c>
      <c r="N333" s="51" t="e">
        <f>VLOOKUP(M333,desplegables!$BO$20:$BP$51,2,0)</f>
        <v>#N/A</v>
      </c>
      <c r="O333" s="49" t="s">
        <v>520</v>
      </c>
      <c r="P333" s="21" t="s">
        <v>90</v>
      </c>
      <c r="Q333" s="51" t="str">
        <f>+VLOOKUP(P333,desplegables!$B$3:$C$5,2,0)</f>
        <v>02</v>
      </c>
      <c r="R333" s="169" t="e">
        <f t="shared" si="34"/>
        <v>#N/A</v>
      </c>
      <c r="S333" s="126" t="str">
        <f t="shared" si="33"/>
        <v>ADQUIS. DE BYS-SERVICIO DE ASISTENCIA TÉCNICA EN EDUCACIÓN INICIAL,PREESCOLAR, BÁSICA Y MEDIA EN PROCESOS DE GESTIÓN DEL CONOCIMIENTO-FORTALECIMIENTO DE LAS CAPACIDADES TERRITORIALES PARA LA GESTIÓN EDUCATIVA CON ÉNFASIS EN ZONAS RURALES NACIONAL</v>
      </c>
      <c r="T333" s="244" t="str">
        <f t="shared" si="38"/>
        <v>ADQUIS. DE BYS - SERVICIO DE ASISTENCIA TÉCNICA EN EDUCACIÓN INICIAL,PREESCOLAR, BÁSICA Y MEDIA EN PROCESOS DE GESTIÓN DEL CONOCIMIENTO - 2. SEGURIDAD HUMANA Y JUSTICIA SOCIAL / F. GESTIÓN TERRITORIAL EDUCATIVA Y COMUNITARIA</v>
      </c>
      <c r="U333" s="69" t="s">
        <v>127</v>
      </c>
      <c r="V333" s="21"/>
      <c r="W333" s="21" t="str">
        <f t="shared" si="40"/>
        <v xml:space="preserve">VEPBM-SUB RECURSOSH - </v>
      </c>
      <c r="X333" s="51" t="str">
        <f t="shared" si="41"/>
        <v>2300</v>
      </c>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70"/>
      <c r="BG333" s="68"/>
      <c r="BH333" s="52" t="s">
        <v>137</v>
      </c>
      <c r="BI333" s="90" t="s">
        <v>501</v>
      </c>
      <c r="BJ333" s="69" t="s">
        <v>165</v>
      </c>
      <c r="BK333" s="49" t="s">
        <v>94</v>
      </c>
      <c r="BL333" s="124" t="s">
        <v>94</v>
      </c>
      <c r="BN333" s="49" t="s">
        <v>95</v>
      </c>
      <c r="BO333" s="49" t="s">
        <v>164</v>
      </c>
      <c r="BP333" s="49" t="s">
        <v>165</v>
      </c>
      <c r="BQ333" s="49" t="s">
        <v>98</v>
      </c>
      <c r="BR333" s="212">
        <v>230000000</v>
      </c>
      <c r="BS333" s="213">
        <v>230000000</v>
      </c>
      <c r="BV333" s="21" t="e">
        <f t="shared" si="39"/>
        <v>#N/A</v>
      </c>
      <c r="BW333" s="21" t="str">
        <f>+VLOOKUP(C333,Listas_desplega!$AI$21:$AJ$46,2,0)</f>
        <v>DF_GT</v>
      </c>
      <c r="BX333" s="47" t="str">
        <f>+VLOOKUP(E333,Listas_desplega!$J$2:$K$11,2,FALSE)</f>
        <v>Eje_E_5</v>
      </c>
      <c r="BY333" s="21" t="str">
        <f>+VLOOKUP(J333,desplegables!$AK$21:$AL$33,2,FALSE)</f>
        <v>C_2201_0700_24</v>
      </c>
      <c r="BZ333" s="21" t="str">
        <f>+VLOOKUP(D333,Listas_desplega!$AS$18:$AU$60,2,0)</f>
        <v xml:space="preserve">VEPBM-SUB RECURSOSH - </v>
      </c>
      <c r="CA333" s="21" t="str">
        <f>+VLOOKUP(W333,Listas_desplega!$AT$18:$AV$60,3,0)</f>
        <v>2300</v>
      </c>
      <c r="CB333" s="21" t="str">
        <f>+VLOOKUP(F333,Listas_desplega!$J$15:$L$60,2,0)</f>
        <v>ATENCION DIFERENCIAL A 37 ETC PRIORIZADAS</v>
      </c>
      <c r="CC333" s="21" t="str">
        <f>+VLOOKUP(F333,Listas_desplega!$J$15:$L$60,2,0)&amp;V333</f>
        <v>ATENCION DIFERENCIAL A 37 ETC PRIORIZADAS</v>
      </c>
      <c r="CD333" s="21" t="str">
        <f>+VLOOKUP(CC333,Listas_desplega!$K$15:$L$60,2,0)</f>
        <v>16</v>
      </c>
      <c r="CE333" s="65" t="str">
        <f>+VLOOKUP(D333,Listas_desplega!$AS$18:$AU$60,2,0)&amp;V333</f>
        <v xml:space="preserve">VEPBM-SUB RECURSOSH - </v>
      </c>
      <c r="CF333" s="21">
        <f>+VLOOKUP(D333,Listas_desplega!$AS$18:$AU$60,3,0)</f>
        <v>23</v>
      </c>
    </row>
    <row r="334" spans="2:86" ht="18.75" customHeight="1" x14ac:dyDescent="0.25">
      <c r="B334" s="49" t="s">
        <v>81</v>
      </c>
      <c r="C334" s="49" t="s">
        <v>427</v>
      </c>
      <c r="D334" s="49" t="s">
        <v>519</v>
      </c>
      <c r="E334" s="49" t="s">
        <v>185</v>
      </c>
      <c r="F334" s="82" t="s">
        <v>428</v>
      </c>
      <c r="G334" s="21" t="s">
        <v>232</v>
      </c>
      <c r="H334" s="78" t="str">
        <f>+VLOOKUP(G334,desplegables!$AH$21:$AK$33,2,0)</f>
        <v>FORTALECIMIENTO DE LAS CAPACIDADES TERRITORIALES PARA LA GESTIÓN EDUCATIVA CON ÉNFASIS EN ZONAS RURALES NACIONAL</v>
      </c>
      <c r="I334" s="79">
        <f>+VLOOKUP(G334,desplegables!$AH$21:$AK$33,3,0)</f>
        <v>202300000000418</v>
      </c>
      <c r="J334" s="51" t="str">
        <f>+VLOOKUP(G334,desplegables!$AH$21:$AK$33,4,0)</f>
        <v>C-2201-0700-24</v>
      </c>
      <c r="K334" s="109" t="s">
        <v>188</v>
      </c>
      <c r="L334" s="110" t="str">
        <f>+VLOOKUP(K334,desplegables!$BO$81:$BP$110,2,FALSE)</f>
        <v>20203F</v>
      </c>
      <c r="M334" s="49" t="s">
        <v>503</v>
      </c>
      <c r="N334" s="51" t="e">
        <f>VLOOKUP(M334,desplegables!$BO$20:$BP$51,2,0)</f>
        <v>#N/A</v>
      </c>
      <c r="O334" s="49" t="s">
        <v>504</v>
      </c>
      <c r="P334" s="21" t="s">
        <v>90</v>
      </c>
      <c r="Q334" s="51" t="str">
        <f>+VLOOKUP(P334,desplegables!$B$3:$C$5,2,0)</f>
        <v>02</v>
      </c>
      <c r="R334" s="169" t="e">
        <f t="shared" si="34"/>
        <v>#N/A</v>
      </c>
      <c r="S334" s="126" t="str">
        <f t="shared" si="33"/>
        <v>ADQUIS. DE BYS-SERVICIOS DE INFORMACIÓN IMPLEMENTADO PARA LA GESTIÓN DE LA EDUCACIÓN INICIAL Y PREESCOLAR EN CONDICIONES DE CALIDAD-FORTALECIMIENTO DE LAS CAPACIDADES TERRITORIALES PARA LA GESTIÓN EDUCATIVA CON ÉNFASIS EN ZONAS RURALES NACIONAL</v>
      </c>
      <c r="T334" s="244" t="str">
        <f t="shared" si="38"/>
        <v>ADQUIS. DE BYS - SERVICIOS DE INFORMACIÓN IMPLEMENTADO PARA LA GESTIÓN DE LA EDUCACIÓN INICIAL Y PREESCOLAR EN CONDICIONES DE CALIDAD - 2. SEGURIDAD HUMANA Y JUSTICIA SOCIAL / F. GESTIÓN TERRITORIAL EDUCATIVA Y COMUNITARIA</v>
      </c>
      <c r="U334" s="69" t="s">
        <v>127</v>
      </c>
      <c r="V334" s="21"/>
      <c r="W334" s="21" t="str">
        <f t="shared" si="40"/>
        <v xml:space="preserve">VEPBM-SUB RECURSOSH - </v>
      </c>
      <c r="X334" s="51" t="str">
        <f t="shared" si="41"/>
        <v>2300</v>
      </c>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70"/>
      <c r="BG334" s="68"/>
      <c r="BH334" s="52" t="s">
        <v>124</v>
      </c>
      <c r="BI334" s="90" t="s">
        <v>518</v>
      </c>
      <c r="BJ334" s="69" t="s">
        <v>195</v>
      </c>
      <c r="BK334" s="49" t="s">
        <v>94</v>
      </c>
      <c r="BL334" s="124" t="s">
        <v>266</v>
      </c>
      <c r="BM334" s="66">
        <v>9</v>
      </c>
      <c r="BN334" s="49" t="s">
        <v>95</v>
      </c>
      <c r="BO334" s="49" t="s">
        <v>195</v>
      </c>
      <c r="BP334" s="49" t="s">
        <v>196</v>
      </c>
      <c r="BQ334" s="49" t="s">
        <v>98</v>
      </c>
      <c r="BR334" s="212">
        <v>900000000</v>
      </c>
      <c r="BS334" s="213">
        <v>900000000</v>
      </c>
      <c r="BV334" s="21" t="e">
        <f t="shared" si="39"/>
        <v>#N/A</v>
      </c>
      <c r="BW334" s="21" t="str">
        <f>+VLOOKUP(C334,Listas_desplega!$AI$21:$AJ$46,2,0)</f>
        <v>DF_GT</v>
      </c>
      <c r="BX334" s="47" t="str">
        <f>+VLOOKUP(E334,Listas_desplega!$J$2:$K$11,2,FALSE)</f>
        <v>Eje_E_5</v>
      </c>
      <c r="BY334" s="21" t="str">
        <f>+VLOOKUP(J334,desplegables!$AK$21:$AL$33,2,FALSE)</f>
        <v>C_2201_0700_24</v>
      </c>
      <c r="BZ334" s="21" t="str">
        <f>+VLOOKUP(D334,Listas_desplega!$AS$18:$AU$60,2,0)</f>
        <v xml:space="preserve">VEPBM-SUB RECURSOSH - </v>
      </c>
      <c r="CA334" s="21" t="str">
        <f>+VLOOKUP(W334,Listas_desplega!$AT$18:$AV$60,3,0)</f>
        <v>2300</v>
      </c>
      <c r="CB334" s="21" t="str">
        <f>+VLOOKUP(F334,Listas_desplega!$J$15:$L$60,2,0)</f>
        <v>ATENCION DIFERENCIAL A 37 ETC PRIORIZADAS</v>
      </c>
      <c r="CC334" s="21" t="str">
        <f>+VLOOKUP(F334,Listas_desplega!$J$15:$L$60,2,0)&amp;V334</f>
        <v>ATENCION DIFERENCIAL A 37 ETC PRIORIZADAS</v>
      </c>
      <c r="CD334" s="21" t="str">
        <f>+VLOOKUP(CC334,Listas_desplega!$K$15:$L$60,2,0)</f>
        <v>16</v>
      </c>
      <c r="CE334" s="65" t="str">
        <f>+VLOOKUP(D334,Listas_desplega!$AS$18:$AU$60,2,0)&amp;V334</f>
        <v xml:space="preserve">VEPBM-SUB RECURSOSH - </v>
      </c>
      <c r="CF334" s="21">
        <f>+VLOOKUP(D334,Listas_desplega!$AS$18:$AU$60,3,0)</f>
        <v>23</v>
      </c>
    </row>
    <row r="335" spans="2:86" ht="18.75" customHeight="1" x14ac:dyDescent="0.25">
      <c r="B335" s="49" t="s">
        <v>81</v>
      </c>
      <c r="C335" s="49" t="s">
        <v>427</v>
      </c>
      <c r="D335" s="49" t="s">
        <v>519</v>
      </c>
      <c r="E335" s="49" t="s">
        <v>344</v>
      </c>
      <c r="F335" s="82" t="s">
        <v>371</v>
      </c>
      <c r="G335" s="21" t="s">
        <v>232</v>
      </c>
      <c r="H335" s="78" t="str">
        <f>+VLOOKUP(G335,desplegables!$AH$21:$AK$33,2,0)</f>
        <v>FORTALECIMIENTO DE LAS CAPACIDADES TERRITORIALES PARA LA GESTIÓN EDUCATIVA CON ÉNFASIS EN ZONAS RURALES NACIONAL</v>
      </c>
      <c r="I335" s="79">
        <f>+VLOOKUP(G335,desplegables!$AH$21:$AK$33,3,0)</f>
        <v>202300000000418</v>
      </c>
      <c r="J335" s="51" t="str">
        <f>+VLOOKUP(G335,desplegables!$AH$21:$AK$33,4,0)</f>
        <v>C-2201-0700-24</v>
      </c>
      <c r="K335" s="109" t="s">
        <v>188</v>
      </c>
      <c r="L335" s="110" t="str">
        <f>+VLOOKUP(K335,desplegables!$BO$81:$BP$110,2,FALSE)</f>
        <v>20203F</v>
      </c>
      <c r="M335" s="49" t="s">
        <v>443</v>
      </c>
      <c r="N335" s="51" t="e">
        <f>VLOOKUP(M335,desplegables!$BO$20:$BP$51,2,0)</f>
        <v>#N/A</v>
      </c>
      <c r="O335" s="49" t="s">
        <v>521</v>
      </c>
      <c r="P335" s="21" t="s">
        <v>90</v>
      </c>
      <c r="Q335" s="51" t="str">
        <f>+VLOOKUP(P335,desplegables!$B$3:$C$5,2,0)</f>
        <v>02</v>
      </c>
      <c r="R335" s="169" t="e">
        <f t="shared" si="34"/>
        <v>#N/A</v>
      </c>
      <c r="S335" s="126" t="str">
        <f t="shared" si="33"/>
        <v>ADQUIS. DE BYS-SERVICIO DE ASISTENCIA TÉCNICA EN EDUCACIÓN INICIAL,PREESCOLAR, BÁSICA Y MEDIA PARA EL DESARROLLO DE PROCESOS DE CUALIFICACIÓN DE ESTRATEGIAS DE ACOGIDA, BIENESTAR Y PERMANENCIA-FORTALECIMIENTO DE LAS CAPACIDADES TERRITORIALES PARA LA GESTIÓN EDUCATIVA CON ÉNFASIS EN ZONAS RURALES NACIONAL</v>
      </c>
      <c r="T335" s="244" t="str">
        <f t="shared" si="38"/>
        <v>ADQUIS. DE BYS - SERVICIO DE ASISTENCIA TÉCNICA EN EDUCACIÓN INICIAL,PREESCOLAR, BÁSICA Y MEDIA PARA EL DESARROLLO DE PROCESOS DE CUALIFICACIÓN DE ESTRATEGIAS DE ACOGIDA, BIENESTAR Y PERMANENCIA - 2. SEGURIDAD HUMANA Y JUSTICIA SOCIAL / F. GESTIÓN TERRITORIAL EDUCATIVA Y COMUNITARIA</v>
      </c>
      <c r="U335" s="69" t="s">
        <v>127</v>
      </c>
      <c r="V335" s="21"/>
      <c r="W335" s="21" t="str">
        <f t="shared" si="40"/>
        <v xml:space="preserve">VEPBM-SUB RECURSOSH - </v>
      </c>
      <c r="X335" s="51" t="str">
        <f t="shared" si="41"/>
        <v>2300</v>
      </c>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70"/>
      <c r="BG335" s="68"/>
      <c r="BH335" s="52"/>
      <c r="BI335" s="90" t="s">
        <v>522</v>
      </c>
      <c r="BK335" s="49"/>
      <c r="BL335" s="124"/>
      <c r="BN335" s="49"/>
      <c r="BO335" s="49"/>
      <c r="BP335" s="49"/>
      <c r="BQ335" s="49" t="s">
        <v>98</v>
      </c>
      <c r="BR335" s="212">
        <v>1000000000</v>
      </c>
      <c r="BS335" s="213">
        <v>1000000000</v>
      </c>
      <c r="BV335" s="21" t="e">
        <f t="shared" si="39"/>
        <v>#N/A</v>
      </c>
      <c r="BW335" s="21" t="str">
        <f>+VLOOKUP(C335,Listas_desplega!$AI$21:$AJ$46,2,0)</f>
        <v>DF_GT</v>
      </c>
      <c r="BX335" s="47" t="str">
        <f>+VLOOKUP(E335,Listas_desplega!$J$2:$K$11,2,FALSE)</f>
        <v>Eje_E_4</v>
      </c>
      <c r="BY335" s="21" t="str">
        <f>+VLOOKUP(J335,desplegables!$AK$21:$AL$33,2,FALSE)</f>
        <v>C_2201_0700_24</v>
      </c>
      <c r="BZ335" s="21" t="str">
        <f>+VLOOKUP(D335,Listas_desplega!$AS$18:$AU$60,2,0)</f>
        <v xml:space="preserve">VEPBM-SUB RECURSOSH - </v>
      </c>
      <c r="CA335" s="21" t="str">
        <f>+VLOOKUP(W335,Listas_desplega!$AT$18:$AV$60,3,0)</f>
        <v>2300</v>
      </c>
      <c r="CB335" s="21" t="str">
        <f>+VLOOKUP(F335,Listas_desplega!$J$15:$L$60,2,0)</f>
        <v>BIENESTAR Y DIGNIFICACION LABOR DOCENTE</v>
      </c>
      <c r="CC335" s="21" t="str">
        <f>+VLOOKUP(F335,Listas_desplega!$J$15:$L$60,2,0)&amp;V335</f>
        <v>BIENESTAR Y DIGNIFICACION LABOR DOCENTE</v>
      </c>
      <c r="CD335" s="21" t="str">
        <f>+VLOOKUP(CC335,Listas_desplega!$K$15:$L$60,2,0)</f>
        <v>14</v>
      </c>
      <c r="CE335" s="65" t="str">
        <f>+VLOOKUP(D335,Listas_desplega!$AS$18:$AU$60,2,0)&amp;V335</f>
        <v xml:space="preserve">VEPBM-SUB RECURSOSH - </v>
      </c>
      <c r="CF335" s="21">
        <f>+VLOOKUP(D335,Listas_desplega!$AS$18:$AU$60,3,0)</f>
        <v>23</v>
      </c>
    </row>
    <row r="336" spans="2:86" ht="18.75" customHeight="1" x14ac:dyDescent="0.25">
      <c r="B336" s="49" t="s">
        <v>81</v>
      </c>
      <c r="C336" s="49" t="s">
        <v>427</v>
      </c>
      <c r="D336" s="49" t="s">
        <v>519</v>
      </c>
      <c r="E336" s="49" t="s">
        <v>344</v>
      </c>
      <c r="F336" s="82" t="s">
        <v>371</v>
      </c>
      <c r="G336" s="49" t="s">
        <v>346</v>
      </c>
      <c r="H336" s="78" t="str">
        <f>+VLOOKUP(G336,desplegables!$AH$21:$AK$33,2,0)</f>
        <v>FORTALECIMIENTO DE LAS CAPACIDADES Y CONDICIONES DE BIENESTAR QUE DIGNIFIQUEN LA LABOR DOCENTE EN EDUCACIÓN INICIAL, PREESCOLAR, BÁSICA Y MEDIA.   NACIONAL</v>
      </c>
      <c r="I336" s="79">
        <f>+VLOOKUP(G336,desplegables!$AH$21:$AK$33,3,0)</f>
        <v>202300000000419</v>
      </c>
      <c r="J336" s="51" t="str">
        <f>+VLOOKUP(G336,desplegables!$AH$21:$AK$33,4,0)</f>
        <v>C-2201-0700-23</v>
      </c>
      <c r="K336" s="109" t="s">
        <v>347</v>
      </c>
      <c r="L336" s="110" t="str">
        <f>+VLOOKUP(K336,desplegables!$BO$81:$BP$110,2,FALSE)</f>
        <v>20203C</v>
      </c>
      <c r="M336" s="49" t="s">
        <v>523</v>
      </c>
      <c r="N336" s="51" t="e">
        <f>VLOOKUP(M336,desplegables!$BO$20:$BP$51,2,0)</f>
        <v>#N/A</v>
      </c>
      <c r="O336" s="49" t="s">
        <v>524</v>
      </c>
      <c r="P336" s="21" t="s">
        <v>90</v>
      </c>
      <c r="Q336" s="51" t="str">
        <f>+VLOOKUP(P336,desplegables!$B$3:$C$5,2,0)</f>
        <v>02</v>
      </c>
      <c r="R336" s="169" t="e">
        <f t="shared" si="34"/>
        <v>#N/A</v>
      </c>
      <c r="S336" s="126" t="str">
        <f t="shared" si="33"/>
        <v>ADQUIS. DE BYS-SERVICIO DE ASISTENCIA TÉCNICA EN EDUCACIÓN INICIAL, PREESCOLAR, BÁSICA Y MEDIA PARA EL  FORTALECIMIENTO DE LAS CONDICIONES DE BIENESTAR DE LOS DOCENTES Y AGENTES EDUCATIVOS.-FORTALECIMIENTO DE LAS CAPACIDADES Y CONDICIONES DE BIENESTAR QUE DIGNIFIQUEN LA LABOR DOCENTE EN EDUCACIÓN INICIAL, PREESCOLAR, BÁSICA Y MEDIA.   NACIONAL</v>
      </c>
      <c r="T336" s="244" t="str">
        <f t="shared" si="38"/>
        <v>ADQUIS. DE BYS - SERVICIO DE ASISTENCIA TÉCNICA EN EDUCACIÓN INICIAL, PREESCOLAR, BÁSICA Y MEDIA PARA EL  FORTALECIMIENTO DE LAS CONDICIONES DE BIENESTAR DE LOS DOCENTES Y AGENTES EDUCATIVOS. - 2. SEGURIDAD HUMANA Y JUSTICIA SOCIAL / C. DIGNIFICACIÓN, FORMACIÓN Y DESARROLLO DE LA PROFESIÓN DOCENTE PARA UNA EDUCACIÓN DE CALIDAD</v>
      </c>
      <c r="U336" s="69" t="s">
        <v>127</v>
      </c>
      <c r="V336" s="21"/>
      <c r="W336" s="21" t="str">
        <f t="shared" si="40"/>
        <v xml:space="preserve">VEPBM-SUB RECURSOSH - </v>
      </c>
      <c r="X336" s="51" t="str">
        <f t="shared" si="41"/>
        <v>2300</v>
      </c>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70"/>
      <c r="BG336" s="68"/>
      <c r="BH336" s="52" t="s">
        <v>193</v>
      </c>
      <c r="BI336" s="90" t="s">
        <v>496</v>
      </c>
      <c r="BJ336" s="69" t="s">
        <v>195</v>
      </c>
      <c r="BK336" s="49" t="s">
        <v>94</v>
      </c>
      <c r="BL336" s="124" t="s">
        <v>266</v>
      </c>
      <c r="BM336" s="66">
        <v>9</v>
      </c>
      <c r="BN336" s="49" t="s">
        <v>95</v>
      </c>
      <c r="BO336" s="49" t="s">
        <v>261</v>
      </c>
      <c r="BP336" s="49" t="s">
        <v>196</v>
      </c>
      <c r="BQ336" s="49" t="s">
        <v>98</v>
      </c>
      <c r="BR336" s="212">
        <v>6000000000</v>
      </c>
      <c r="BS336" s="213">
        <v>6000000000</v>
      </c>
      <c r="BV336" s="21" t="e">
        <f t="shared" si="39"/>
        <v>#N/A</v>
      </c>
      <c r="BW336" s="21" t="str">
        <f>+VLOOKUP(C336,Listas_desplega!$AI$21:$AJ$46,2,0)</f>
        <v>DF_GT</v>
      </c>
      <c r="BX336" s="47" t="str">
        <f>+VLOOKUP(E336,Listas_desplega!$J$2:$K$11,2,FALSE)</f>
        <v>Eje_E_4</v>
      </c>
      <c r="BY336" s="21" t="str">
        <f>+VLOOKUP(J336,desplegables!$AK$21:$AL$33,2,FALSE)</f>
        <v>C_2201_0700_23</v>
      </c>
      <c r="BZ336" s="21" t="str">
        <f>+VLOOKUP(D336,Listas_desplega!$AS$18:$AU$60,2,0)</f>
        <v xml:space="preserve">VEPBM-SUB RECURSOSH - </v>
      </c>
      <c r="CA336" s="67" t="str">
        <f>+VLOOKUP(W336,Listas_desplega!$AT$18:$AV$60,3,0)</f>
        <v>2300</v>
      </c>
      <c r="CB336" s="21" t="str">
        <f>+VLOOKUP(F336,Listas_desplega!$J$15:$L$60,2,0)</f>
        <v>BIENESTAR Y DIGNIFICACION LABOR DOCENTE</v>
      </c>
      <c r="CC336" s="21" t="str">
        <f>+VLOOKUP(F336,Listas_desplega!$J$15:$L$60,2,0)&amp;V336</f>
        <v>BIENESTAR Y DIGNIFICACION LABOR DOCENTE</v>
      </c>
      <c r="CD336" s="21" t="str">
        <f>+VLOOKUP(CC336,Listas_desplega!$K$15:$L$60,2,0)</f>
        <v>14</v>
      </c>
      <c r="CE336" s="65" t="str">
        <f>+VLOOKUP(D336,Listas_desplega!$AS$18:$AU$60,2,0)&amp;V336</f>
        <v xml:space="preserve">VEPBM-SUB RECURSOSH - </v>
      </c>
      <c r="CF336" s="21">
        <f>+VLOOKUP(D336,Listas_desplega!$AS$18:$AU$60,3,0)</f>
        <v>23</v>
      </c>
    </row>
    <row r="337" spans="2:86" ht="18.75" customHeight="1" x14ac:dyDescent="0.25">
      <c r="B337" s="49" t="s">
        <v>81</v>
      </c>
      <c r="C337" s="49" t="s">
        <v>427</v>
      </c>
      <c r="D337" s="49" t="s">
        <v>519</v>
      </c>
      <c r="E337" s="49" t="s">
        <v>344</v>
      </c>
      <c r="F337" s="82" t="s">
        <v>371</v>
      </c>
      <c r="G337" s="49" t="s">
        <v>346</v>
      </c>
      <c r="H337" s="78" t="str">
        <f>+VLOOKUP(G337,desplegables!$AH$21:$AK$33,2,0)</f>
        <v>FORTALECIMIENTO DE LAS CAPACIDADES Y CONDICIONES DE BIENESTAR QUE DIGNIFIQUEN LA LABOR DOCENTE EN EDUCACIÓN INICIAL, PREESCOLAR, BÁSICA Y MEDIA.   NACIONAL</v>
      </c>
      <c r="I337" s="79">
        <f>+VLOOKUP(G337,desplegables!$AH$21:$AK$33,3,0)</f>
        <v>202300000000419</v>
      </c>
      <c r="J337" s="51" t="str">
        <f>+VLOOKUP(G337,desplegables!$AH$21:$AK$33,4,0)</f>
        <v>C-2201-0700-23</v>
      </c>
      <c r="K337" s="109" t="s">
        <v>347</v>
      </c>
      <c r="L337" s="110" t="str">
        <f>+VLOOKUP(K337,desplegables!$BO$81:$BP$110,2,FALSE)</f>
        <v>20203C</v>
      </c>
      <c r="M337" s="49" t="s">
        <v>525</v>
      </c>
      <c r="N337" s="51" t="e">
        <f>VLOOKUP(M337,desplegables!$BO$20:$BP$51,2,0)</f>
        <v>#N/A</v>
      </c>
      <c r="O337" s="49" t="s">
        <v>526</v>
      </c>
      <c r="P337" s="21" t="s">
        <v>90</v>
      </c>
      <c r="Q337" s="51" t="str">
        <f>+VLOOKUP(P337,desplegables!$B$3:$C$5,2,0)</f>
        <v>02</v>
      </c>
      <c r="R337" s="169" t="e">
        <f t="shared" si="34"/>
        <v>#N/A</v>
      </c>
      <c r="S337" s="126" t="str">
        <f t="shared" si="33"/>
        <v>ADQUIS. DE BYS-SERVICIO DE MONITOREO Y SEGUIMIENTO A LA GESTIÓN DEL SECTOR EDUCATIVO.-FORTALECIMIENTO DE LAS CAPACIDADES Y CONDICIONES DE BIENESTAR QUE DIGNIFIQUEN LA LABOR DOCENTE EN EDUCACIÓN INICIAL, PREESCOLAR, BÁSICA Y MEDIA.   NACIONAL</v>
      </c>
      <c r="T337" s="244" t="str">
        <f t="shared" si="38"/>
        <v>ADQUIS. DE BYS - SERVICIO DE MONITOREO Y SEGUIMIENTO A LA GESTIÓN DEL SECTOR EDUCATIVO. - 2. SEGURIDAD HUMANA Y JUSTICIA SOCIAL / C. DIGNIFICACIÓN, FORMACIÓN Y DESARROLLO DE LA PROFESIÓN DOCENTE PARA UNA EDUCACIÓN DE CALIDAD</v>
      </c>
      <c r="U337" s="69" t="s">
        <v>127</v>
      </c>
      <c r="V337" s="21"/>
      <c r="W337" s="21" t="str">
        <f t="shared" si="40"/>
        <v xml:space="preserve">VEPBM-SUB RECURSOSH - </v>
      </c>
      <c r="X337" s="51" t="str">
        <f t="shared" si="41"/>
        <v>2300</v>
      </c>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70"/>
      <c r="BG337" s="68"/>
      <c r="BH337" s="52"/>
      <c r="BI337" s="90" t="s">
        <v>527</v>
      </c>
      <c r="BK337" s="49"/>
      <c r="BL337" s="124"/>
      <c r="BN337" s="49"/>
      <c r="BO337" s="49"/>
      <c r="BP337" s="49"/>
      <c r="BQ337" s="49"/>
      <c r="BR337" s="212">
        <v>850000000</v>
      </c>
      <c r="BS337" s="213">
        <v>850000000</v>
      </c>
      <c r="BV337" s="21" t="e">
        <f t="shared" si="39"/>
        <v>#N/A</v>
      </c>
      <c r="BW337" s="21" t="str">
        <f>+VLOOKUP(C337,Listas_desplega!$AI$21:$AJ$46,2,0)</f>
        <v>DF_GT</v>
      </c>
      <c r="BX337" s="47" t="str">
        <f>+VLOOKUP(E337,Listas_desplega!$J$2:$K$11,2,FALSE)</f>
        <v>Eje_E_4</v>
      </c>
      <c r="BY337" s="21" t="str">
        <f>+VLOOKUP(J337,desplegables!$AK$21:$AL$33,2,FALSE)</f>
        <v>C_2201_0700_23</v>
      </c>
      <c r="BZ337" s="21" t="str">
        <f>+VLOOKUP(D337,Listas_desplega!$AS$18:$AU$60,2,0)</f>
        <v xml:space="preserve">VEPBM-SUB RECURSOSH - </v>
      </c>
      <c r="CA337" s="67" t="str">
        <f>+VLOOKUP(W337,Listas_desplega!$AT$18:$AV$60,3,0)</f>
        <v>2300</v>
      </c>
      <c r="CB337" s="21" t="str">
        <f>+VLOOKUP(F337,Listas_desplega!$J$15:$L$60,2,0)</f>
        <v>BIENESTAR Y DIGNIFICACION LABOR DOCENTE</v>
      </c>
      <c r="CC337" s="21" t="str">
        <f>+VLOOKUP(F337,Listas_desplega!$J$15:$L$60,2,0)&amp;V337</f>
        <v>BIENESTAR Y DIGNIFICACION LABOR DOCENTE</v>
      </c>
      <c r="CD337" s="21" t="str">
        <f>+VLOOKUP(CC337,Listas_desplega!$K$15:$L$60,2,0)</f>
        <v>14</v>
      </c>
      <c r="CE337" s="65" t="str">
        <f>+VLOOKUP(D337,Listas_desplega!$AS$18:$AU$60,2,0)&amp;V337</f>
        <v xml:space="preserve">VEPBM-SUB RECURSOSH - </v>
      </c>
      <c r="CF337" s="21">
        <f>+VLOOKUP(D337,Listas_desplega!$AS$18:$AU$60,3,0)</f>
        <v>23</v>
      </c>
    </row>
    <row r="338" spans="2:86" ht="18.75" customHeight="1" x14ac:dyDescent="0.25">
      <c r="B338" s="49" t="s">
        <v>81</v>
      </c>
      <c r="C338" s="49" t="s">
        <v>427</v>
      </c>
      <c r="D338" s="49" t="s">
        <v>519</v>
      </c>
      <c r="E338" s="49" t="s">
        <v>344</v>
      </c>
      <c r="F338" s="82" t="s">
        <v>371</v>
      </c>
      <c r="G338" s="49" t="s">
        <v>346</v>
      </c>
      <c r="H338" s="78" t="str">
        <f>+VLOOKUP(G338,desplegables!$AH$21:$AK$33,2,0)</f>
        <v>FORTALECIMIENTO DE LAS CAPACIDADES Y CONDICIONES DE BIENESTAR QUE DIGNIFIQUEN LA LABOR DOCENTE EN EDUCACIÓN INICIAL, PREESCOLAR, BÁSICA Y MEDIA.   NACIONAL</v>
      </c>
      <c r="I338" s="79">
        <f>+VLOOKUP(G338,desplegables!$AH$21:$AK$33,3,0)</f>
        <v>202300000000419</v>
      </c>
      <c r="J338" s="51" t="str">
        <f>+VLOOKUP(G338,desplegables!$AH$21:$AK$33,4,0)</f>
        <v>C-2201-0700-23</v>
      </c>
      <c r="K338" s="109" t="s">
        <v>347</v>
      </c>
      <c r="L338" s="110" t="str">
        <f>+VLOOKUP(K338,desplegables!$BO$81:$BP$110,2,FALSE)</f>
        <v>20203C</v>
      </c>
      <c r="M338" s="49" t="s">
        <v>525</v>
      </c>
      <c r="N338" s="51" t="e">
        <f>VLOOKUP(M338,desplegables!$BO$20:$BP$51,2,0)</f>
        <v>#N/A</v>
      </c>
      <c r="O338" s="49" t="s">
        <v>528</v>
      </c>
      <c r="P338" s="21" t="s">
        <v>90</v>
      </c>
      <c r="Q338" s="51" t="str">
        <f>+VLOOKUP(P338,desplegables!$B$3:$C$5,2,0)</f>
        <v>02</v>
      </c>
      <c r="R338" s="169" t="e">
        <f t="shared" si="34"/>
        <v>#N/A</v>
      </c>
      <c r="S338" s="126" t="str">
        <f t="shared" si="33"/>
        <v>ADQUIS. DE BYS-SERVICIO DE MONITOREO Y SEGUIMIENTO A LA GESTIÓN DEL SECTOR EDUCATIVO.-FORTALECIMIENTO DE LAS CAPACIDADES Y CONDICIONES DE BIENESTAR QUE DIGNIFIQUEN LA LABOR DOCENTE EN EDUCACIÓN INICIAL, PREESCOLAR, BÁSICA Y MEDIA.   NACIONAL</v>
      </c>
      <c r="T338" s="244" t="str">
        <f t="shared" si="38"/>
        <v>ADQUIS. DE BYS - SERVICIO DE MONITOREO Y SEGUIMIENTO A LA GESTIÓN DEL SECTOR EDUCATIVO. - 2. SEGURIDAD HUMANA Y JUSTICIA SOCIAL / C. DIGNIFICACIÓN, FORMACIÓN Y DESARROLLO DE LA PROFESIÓN DOCENTE PARA UNA EDUCACIÓN DE CALIDAD</v>
      </c>
      <c r="U338" s="69" t="s">
        <v>127</v>
      </c>
      <c r="V338" s="21"/>
      <c r="W338" s="21" t="str">
        <f t="shared" si="40"/>
        <v xml:space="preserve">VEPBM-SUB RECURSOSH - </v>
      </c>
      <c r="X338" s="51" t="str">
        <f t="shared" si="41"/>
        <v>2300</v>
      </c>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70"/>
      <c r="BG338" s="68"/>
      <c r="BH338" s="52"/>
      <c r="BI338" s="90" t="s">
        <v>529</v>
      </c>
      <c r="BK338" s="49"/>
      <c r="BL338" s="124"/>
      <c r="BN338" s="49"/>
      <c r="BO338" s="49"/>
      <c r="BP338" s="49"/>
      <c r="BQ338" s="49"/>
      <c r="BR338" s="212">
        <v>850000000</v>
      </c>
      <c r="BS338" s="213">
        <v>850000000</v>
      </c>
      <c r="BV338" s="21" t="e">
        <f t="shared" si="39"/>
        <v>#N/A</v>
      </c>
      <c r="BW338" s="21" t="str">
        <f>+VLOOKUP(C338,Listas_desplega!$AI$21:$AJ$46,2,0)</f>
        <v>DF_GT</v>
      </c>
      <c r="BX338" s="47" t="str">
        <f>+VLOOKUP(E338,Listas_desplega!$J$2:$K$11,2,FALSE)</f>
        <v>Eje_E_4</v>
      </c>
      <c r="BY338" s="21" t="str">
        <f>+VLOOKUP(J338,desplegables!$AK$21:$AL$33,2,FALSE)</f>
        <v>C_2201_0700_23</v>
      </c>
      <c r="BZ338" s="21" t="str">
        <f>+VLOOKUP(D338,Listas_desplega!$AS$18:$AU$60,2,0)</f>
        <v xml:space="preserve">VEPBM-SUB RECURSOSH - </v>
      </c>
      <c r="CA338" s="67" t="str">
        <f>+VLOOKUP(W338,Listas_desplega!$AT$18:$AV$60,3,0)</f>
        <v>2300</v>
      </c>
      <c r="CB338" s="21" t="str">
        <f>+VLOOKUP(F338,Listas_desplega!$J$15:$L$60,2,0)</f>
        <v>BIENESTAR Y DIGNIFICACION LABOR DOCENTE</v>
      </c>
      <c r="CC338" s="21" t="str">
        <f>+VLOOKUP(F338,Listas_desplega!$J$15:$L$60,2,0)&amp;V338</f>
        <v>BIENESTAR Y DIGNIFICACION LABOR DOCENTE</v>
      </c>
      <c r="CD338" s="21" t="str">
        <f>+VLOOKUP(CC338,Listas_desplega!$K$15:$L$60,2,0)</f>
        <v>14</v>
      </c>
      <c r="CE338" s="65" t="str">
        <f>+VLOOKUP(D338,Listas_desplega!$AS$18:$AU$60,2,0)&amp;V338</f>
        <v xml:space="preserve">VEPBM-SUB RECURSOSH - </v>
      </c>
      <c r="CF338" s="21">
        <f>+VLOOKUP(D338,Listas_desplega!$AS$18:$AU$60,3,0)</f>
        <v>23</v>
      </c>
    </row>
    <row r="339" spans="2:86" ht="18.75" customHeight="1" x14ac:dyDescent="0.25">
      <c r="B339" s="49" t="s">
        <v>81</v>
      </c>
      <c r="C339" s="49" t="s">
        <v>427</v>
      </c>
      <c r="D339" s="49" t="s">
        <v>519</v>
      </c>
      <c r="E339" s="49" t="s">
        <v>344</v>
      </c>
      <c r="F339" s="82" t="s">
        <v>371</v>
      </c>
      <c r="G339" s="49" t="s">
        <v>346</v>
      </c>
      <c r="H339" s="78" t="str">
        <f>+VLOOKUP(G339,desplegables!$AH$21:$AK$33,2,0)</f>
        <v>FORTALECIMIENTO DE LAS CAPACIDADES Y CONDICIONES DE BIENESTAR QUE DIGNIFIQUEN LA LABOR DOCENTE EN EDUCACIÓN INICIAL, PREESCOLAR, BÁSICA Y MEDIA.   NACIONAL</v>
      </c>
      <c r="I339" s="79">
        <f>+VLOOKUP(G339,desplegables!$AH$21:$AK$33,3,0)</f>
        <v>202300000000419</v>
      </c>
      <c r="J339" s="51" t="str">
        <f>+VLOOKUP(G339,desplegables!$AH$21:$AK$33,4,0)</f>
        <v>C-2201-0700-23</v>
      </c>
      <c r="K339" s="109" t="s">
        <v>347</v>
      </c>
      <c r="L339" s="110" t="str">
        <f>+VLOOKUP(K339,desplegables!$BO$81:$BP$110,2,FALSE)</f>
        <v>20203C</v>
      </c>
      <c r="M339" s="49" t="s">
        <v>523</v>
      </c>
      <c r="N339" s="51" t="e">
        <f>VLOOKUP(M339,desplegables!$BO$20:$BP$51,2,0)</f>
        <v>#N/A</v>
      </c>
      <c r="O339" s="49" t="s">
        <v>530</v>
      </c>
      <c r="P339" s="21" t="s">
        <v>90</v>
      </c>
      <c r="Q339" s="51" t="str">
        <f>+VLOOKUP(P339,desplegables!$B$3:$C$5,2,0)</f>
        <v>02</v>
      </c>
      <c r="R339" s="169" t="e">
        <f t="shared" si="34"/>
        <v>#N/A</v>
      </c>
      <c r="S339" s="126" t="str">
        <f t="shared" si="33"/>
        <v>ADQUIS. DE BYS-SERVICIO DE ASISTENCIA TÉCNICA EN EDUCACIÓN INICIAL, PREESCOLAR, BÁSICA Y MEDIA PARA EL  FORTALECIMIENTO DE LAS CONDICIONES DE BIENESTAR DE LOS DOCENTES Y AGENTES EDUCATIVOS.-FORTALECIMIENTO DE LAS CAPACIDADES Y CONDICIONES DE BIENESTAR QUE DIGNIFIQUEN LA LABOR DOCENTE EN EDUCACIÓN INICIAL, PREESCOLAR, BÁSICA Y MEDIA.   NACIONAL</v>
      </c>
      <c r="T339" s="244" t="str">
        <f t="shared" si="38"/>
        <v>ADQUIS. DE BYS - SERVICIO DE ASISTENCIA TÉCNICA EN EDUCACIÓN INICIAL, PREESCOLAR, BÁSICA Y MEDIA PARA EL  FORTALECIMIENTO DE LAS CONDICIONES DE BIENESTAR DE LOS DOCENTES Y AGENTES EDUCATIVOS. - 2. SEGURIDAD HUMANA Y JUSTICIA SOCIAL / C. DIGNIFICACIÓN, FORMACIÓN Y DESARROLLO DE LA PROFESIÓN DOCENTE PARA UNA EDUCACIÓN DE CALIDAD</v>
      </c>
      <c r="U339" s="69" t="s">
        <v>127</v>
      </c>
      <c r="V339" s="21"/>
      <c r="W339" s="21" t="str">
        <f t="shared" si="40"/>
        <v xml:space="preserve">VEPBM-SUB RECURSOSH - </v>
      </c>
      <c r="X339" s="51" t="str">
        <f t="shared" si="41"/>
        <v>2300</v>
      </c>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70"/>
      <c r="BG339" s="68"/>
      <c r="BH339" s="52"/>
      <c r="BI339" s="90" t="s">
        <v>531</v>
      </c>
      <c r="BK339" s="49"/>
      <c r="BL339" s="124"/>
      <c r="BN339" s="49"/>
      <c r="BO339" s="49"/>
      <c r="BP339" s="49"/>
      <c r="BQ339" s="49"/>
      <c r="BR339" s="212">
        <v>1000000000</v>
      </c>
      <c r="BS339" s="213">
        <v>1000000000</v>
      </c>
      <c r="BV339" s="21" t="e">
        <f t="shared" si="39"/>
        <v>#N/A</v>
      </c>
      <c r="BW339" s="21" t="str">
        <f>+VLOOKUP(C339,Listas_desplega!$AI$21:$AJ$46,2,0)</f>
        <v>DF_GT</v>
      </c>
      <c r="BX339" s="47" t="str">
        <f>+VLOOKUP(E339,Listas_desplega!$J$2:$K$11,2,FALSE)</f>
        <v>Eje_E_4</v>
      </c>
      <c r="BY339" s="21" t="str">
        <f>+VLOOKUP(J339,desplegables!$AK$21:$AL$33,2,FALSE)</f>
        <v>C_2201_0700_23</v>
      </c>
      <c r="BZ339" s="21" t="str">
        <f>+VLOOKUP(D339,Listas_desplega!$AS$18:$AU$60,2,0)</f>
        <v xml:space="preserve">VEPBM-SUB RECURSOSH - </v>
      </c>
      <c r="CA339" s="67" t="str">
        <f>+VLOOKUP(W339,Listas_desplega!$AT$18:$AV$60,3,0)</f>
        <v>2300</v>
      </c>
      <c r="CB339" s="21" t="str">
        <f>+VLOOKUP(F339,Listas_desplega!$J$15:$L$60,2,0)</f>
        <v>BIENESTAR Y DIGNIFICACION LABOR DOCENTE</v>
      </c>
      <c r="CC339" s="21" t="str">
        <f>+VLOOKUP(F339,Listas_desplega!$J$15:$L$60,2,0)&amp;V339</f>
        <v>BIENESTAR Y DIGNIFICACION LABOR DOCENTE</v>
      </c>
      <c r="CD339" s="21" t="str">
        <f>+VLOOKUP(CC339,Listas_desplega!$K$15:$L$60,2,0)</f>
        <v>14</v>
      </c>
      <c r="CE339" s="65" t="str">
        <f>+VLOOKUP(D339,Listas_desplega!$AS$18:$AU$60,2,0)&amp;V339</f>
        <v xml:space="preserve">VEPBM-SUB RECURSOSH - </v>
      </c>
      <c r="CF339" s="21">
        <f>+VLOOKUP(D339,Listas_desplega!$AS$18:$AU$60,3,0)</f>
        <v>23</v>
      </c>
    </row>
    <row r="340" spans="2:86" ht="18.75" customHeight="1" x14ac:dyDescent="0.25">
      <c r="B340" s="49" t="s">
        <v>81</v>
      </c>
      <c r="C340" s="49" t="s">
        <v>427</v>
      </c>
      <c r="D340" s="49" t="s">
        <v>519</v>
      </c>
      <c r="E340" s="49" t="s">
        <v>344</v>
      </c>
      <c r="F340" s="82" t="s">
        <v>371</v>
      </c>
      <c r="G340" s="49" t="s">
        <v>346</v>
      </c>
      <c r="H340" s="78" t="str">
        <f>+VLOOKUP(G340,desplegables!$AH$21:$AK$33,2,0)</f>
        <v>FORTALECIMIENTO DE LAS CAPACIDADES Y CONDICIONES DE BIENESTAR QUE DIGNIFIQUEN LA LABOR DOCENTE EN EDUCACIÓN INICIAL, PREESCOLAR, BÁSICA Y MEDIA.   NACIONAL</v>
      </c>
      <c r="I340" s="79">
        <f>+VLOOKUP(G340,desplegables!$AH$21:$AK$33,3,0)</f>
        <v>202300000000419</v>
      </c>
      <c r="J340" s="51" t="str">
        <f>+VLOOKUP(G340,desplegables!$AH$21:$AK$33,4,0)</f>
        <v>C-2201-0700-23</v>
      </c>
      <c r="K340" s="109" t="s">
        <v>347</v>
      </c>
      <c r="L340" s="110" t="str">
        <f>+VLOOKUP(K340,desplegables!$BO$81:$BP$110,2,FALSE)</f>
        <v>20203C</v>
      </c>
      <c r="M340" s="49" t="s">
        <v>523</v>
      </c>
      <c r="N340" s="51" t="e">
        <f>VLOOKUP(M340,desplegables!$BO$20:$BP$51,2,0)</f>
        <v>#N/A</v>
      </c>
      <c r="O340" s="49" t="s">
        <v>530</v>
      </c>
      <c r="P340" s="21" t="s">
        <v>90</v>
      </c>
      <c r="Q340" s="51" t="str">
        <f>+VLOOKUP(P340,desplegables!$B$3:$C$5,2,0)</f>
        <v>02</v>
      </c>
      <c r="R340" s="169" t="e">
        <f t="shared" si="34"/>
        <v>#N/A</v>
      </c>
      <c r="S340" s="126" t="str">
        <f t="shared" si="33"/>
        <v>ADQUIS. DE BYS-SERVICIO DE ASISTENCIA TÉCNICA EN EDUCACIÓN INICIAL, PREESCOLAR, BÁSICA Y MEDIA PARA EL  FORTALECIMIENTO DE LAS CONDICIONES DE BIENESTAR DE LOS DOCENTES Y AGENTES EDUCATIVOS.-FORTALECIMIENTO DE LAS CAPACIDADES Y CONDICIONES DE BIENESTAR QUE DIGNIFIQUEN LA LABOR DOCENTE EN EDUCACIÓN INICIAL, PREESCOLAR, BÁSICA Y MEDIA.   NACIONAL</v>
      </c>
      <c r="T340" s="244" t="str">
        <f t="shared" si="38"/>
        <v>ADQUIS. DE BYS - SERVICIO DE ASISTENCIA TÉCNICA EN EDUCACIÓN INICIAL, PREESCOLAR, BÁSICA Y MEDIA PARA EL  FORTALECIMIENTO DE LAS CONDICIONES DE BIENESTAR DE LOS DOCENTES Y AGENTES EDUCATIVOS. - 2. SEGURIDAD HUMANA Y JUSTICIA SOCIAL / C. DIGNIFICACIÓN, FORMACIÓN Y DESARROLLO DE LA PROFESIÓN DOCENTE PARA UNA EDUCACIÓN DE CALIDAD</v>
      </c>
      <c r="U340" s="69" t="s">
        <v>127</v>
      </c>
      <c r="V340" s="21"/>
      <c r="W340" s="21" t="str">
        <f t="shared" si="40"/>
        <v xml:space="preserve">VEPBM-SUB RECURSOSH - </v>
      </c>
      <c r="X340" s="51" t="str">
        <f t="shared" si="41"/>
        <v>2300</v>
      </c>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70"/>
      <c r="BG340" s="68"/>
      <c r="BH340" s="52"/>
      <c r="BI340" s="90" t="s">
        <v>532</v>
      </c>
      <c r="BK340" s="49"/>
      <c r="BL340" s="124"/>
      <c r="BN340" s="49"/>
      <c r="BO340" s="49"/>
      <c r="BP340" s="49"/>
      <c r="BQ340" s="49"/>
      <c r="BR340" s="212">
        <v>850000000</v>
      </c>
      <c r="BS340" s="213">
        <v>850000000</v>
      </c>
      <c r="BV340" s="21" t="e">
        <f t="shared" si="39"/>
        <v>#N/A</v>
      </c>
      <c r="BW340" s="21" t="str">
        <f>+VLOOKUP(C340,Listas_desplega!$AI$21:$AJ$46,2,0)</f>
        <v>DF_GT</v>
      </c>
      <c r="BX340" s="47" t="str">
        <f>+VLOOKUP(E340,Listas_desplega!$J$2:$K$11,2,FALSE)</f>
        <v>Eje_E_4</v>
      </c>
      <c r="BY340" s="21" t="str">
        <f>+VLOOKUP(J340,desplegables!$AK$21:$AL$33,2,FALSE)</f>
        <v>C_2201_0700_23</v>
      </c>
      <c r="BZ340" s="21" t="str">
        <f>+VLOOKUP(D340,Listas_desplega!$AS$18:$AU$60,2,0)</f>
        <v xml:space="preserve">VEPBM-SUB RECURSOSH - </v>
      </c>
      <c r="CA340" s="67" t="str">
        <f>+VLOOKUP(W340,Listas_desplega!$AT$18:$AV$60,3,0)</f>
        <v>2300</v>
      </c>
      <c r="CB340" s="21" t="str">
        <f>+VLOOKUP(F340,Listas_desplega!$J$15:$L$60,2,0)</f>
        <v>BIENESTAR Y DIGNIFICACION LABOR DOCENTE</v>
      </c>
      <c r="CC340" s="21" t="str">
        <f>+VLOOKUP(F340,Listas_desplega!$J$15:$L$60,2,0)&amp;V340</f>
        <v>BIENESTAR Y DIGNIFICACION LABOR DOCENTE</v>
      </c>
      <c r="CD340" s="21" t="str">
        <f>+VLOOKUP(CC340,Listas_desplega!$K$15:$L$60,2,0)</f>
        <v>14</v>
      </c>
      <c r="CE340" s="65" t="str">
        <f>+VLOOKUP(D340,Listas_desplega!$AS$18:$AU$60,2,0)&amp;V340</f>
        <v xml:space="preserve">VEPBM-SUB RECURSOSH - </v>
      </c>
      <c r="CF340" s="21">
        <f>+VLOOKUP(D340,Listas_desplega!$AS$18:$AU$60,3,0)</f>
        <v>23</v>
      </c>
    </row>
    <row r="341" spans="2:86" ht="18.75" customHeight="1" x14ac:dyDescent="0.25">
      <c r="B341" s="49" t="s">
        <v>81</v>
      </c>
      <c r="C341" s="49" t="s">
        <v>427</v>
      </c>
      <c r="D341" s="49" t="s">
        <v>519</v>
      </c>
      <c r="E341" s="49" t="s">
        <v>344</v>
      </c>
      <c r="F341" s="82" t="s">
        <v>371</v>
      </c>
      <c r="G341" s="49" t="s">
        <v>346</v>
      </c>
      <c r="H341" s="78" t="str">
        <f>+VLOOKUP(G341,desplegables!$AH$21:$AK$33,2,0)</f>
        <v>FORTALECIMIENTO DE LAS CAPACIDADES Y CONDICIONES DE BIENESTAR QUE DIGNIFIQUEN LA LABOR DOCENTE EN EDUCACIÓN INICIAL, PREESCOLAR, BÁSICA Y MEDIA.   NACIONAL</v>
      </c>
      <c r="I341" s="79">
        <f>+VLOOKUP(G341,desplegables!$AH$21:$AK$33,3,0)</f>
        <v>202300000000419</v>
      </c>
      <c r="J341" s="51" t="str">
        <f>+VLOOKUP(G341,desplegables!$AH$21:$AK$33,4,0)</f>
        <v>C-2201-0700-23</v>
      </c>
      <c r="K341" s="109" t="s">
        <v>347</v>
      </c>
      <c r="L341" s="110" t="str">
        <f>+VLOOKUP(K341,desplegables!$BO$81:$BP$110,2,FALSE)</f>
        <v>20203C</v>
      </c>
      <c r="M341" s="49" t="s">
        <v>523</v>
      </c>
      <c r="N341" s="51" t="e">
        <f>VLOOKUP(M341,desplegables!$BO$20:$BP$51,2,0)</f>
        <v>#N/A</v>
      </c>
      <c r="O341" s="49" t="s">
        <v>533</v>
      </c>
      <c r="P341" s="21" t="s">
        <v>90</v>
      </c>
      <c r="Q341" s="51" t="str">
        <f>+VLOOKUP(P341,desplegables!$B$3:$C$5,2,0)</f>
        <v>02</v>
      </c>
      <c r="R341" s="169" t="e">
        <f t="shared" si="34"/>
        <v>#N/A</v>
      </c>
      <c r="S341" s="126" t="str">
        <f t="shared" si="33"/>
        <v>ADQUIS. DE BYS-SERVICIO DE ASISTENCIA TÉCNICA EN EDUCACIÓN INICIAL, PREESCOLAR, BÁSICA Y MEDIA PARA EL  FORTALECIMIENTO DE LAS CONDICIONES DE BIENESTAR DE LOS DOCENTES Y AGENTES EDUCATIVOS.-FORTALECIMIENTO DE LAS CAPACIDADES Y CONDICIONES DE BIENESTAR QUE DIGNIFIQUEN LA LABOR DOCENTE EN EDUCACIÓN INICIAL, PREESCOLAR, BÁSICA Y MEDIA.   NACIONAL</v>
      </c>
      <c r="T341" s="244" t="str">
        <f t="shared" si="38"/>
        <v>ADQUIS. DE BYS - SERVICIO DE ASISTENCIA TÉCNICA EN EDUCACIÓN INICIAL, PREESCOLAR, BÁSICA Y MEDIA PARA EL  FORTALECIMIENTO DE LAS CONDICIONES DE BIENESTAR DE LOS DOCENTES Y AGENTES EDUCATIVOS. - 2. SEGURIDAD HUMANA Y JUSTICIA SOCIAL / C. DIGNIFICACIÓN, FORMACIÓN Y DESARROLLO DE LA PROFESIÓN DOCENTE PARA UNA EDUCACIÓN DE CALIDAD</v>
      </c>
      <c r="U341" s="69" t="s">
        <v>127</v>
      </c>
      <c r="V341" s="21"/>
      <c r="W341" s="21" t="str">
        <f t="shared" si="40"/>
        <v xml:space="preserve">VEPBM-SUB RECURSOSH - </v>
      </c>
      <c r="X341" s="51" t="str">
        <f t="shared" si="41"/>
        <v>2300</v>
      </c>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70"/>
      <c r="BG341" s="68"/>
      <c r="BH341" s="52"/>
      <c r="BI341" s="90" t="s">
        <v>534</v>
      </c>
      <c r="BK341" s="49"/>
      <c r="BL341" s="124"/>
      <c r="BN341" s="49"/>
      <c r="BO341" s="49"/>
      <c r="BP341" s="49"/>
      <c r="BQ341" s="49"/>
      <c r="BR341" s="212">
        <v>2000000000</v>
      </c>
      <c r="BS341" s="213">
        <v>2000000000</v>
      </c>
      <c r="BV341" s="21" t="e">
        <f t="shared" si="39"/>
        <v>#N/A</v>
      </c>
      <c r="BW341" s="21" t="str">
        <f>+VLOOKUP(C341,Listas_desplega!$AI$21:$AJ$46,2,0)</f>
        <v>DF_GT</v>
      </c>
      <c r="BX341" s="47" t="str">
        <f>+VLOOKUP(E341,Listas_desplega!$J$2:$K$11,2,FALSE)</f>
        <v>Eje_E_4</v>
      </c>
      <c r="BY341" s="21" t="str">
        <f>+VLOOKUP(J341,desplegables!$AK$21:$AL$33,2,FALSE)</f>
        <v>C_2201_0700_23</v>
      </c>
      <c r="BZ341" s="21" t="str">
        <f>+VLOOKUP(D341,Listas_desplega!$AS$18:$AU$60,2,0)</f>
        <v xml:space="preserve">VEPBM-SUB RECURSOSH - </v>
      </c>
      <c r="CA341" s="67" t="str">
        <f>+VLOOKUP(W341,Listas_desplega!$AT$18:$AV$60,3,0)</f>
        <v>2300</v>
      </c>
      <c r="CB341" s="21" t="str">
        <f>+VLOOKUP(F341,Listas_desplega!$J$15:$L$60,2,0)</f>
        <v>BIENESTAR Y DIGNIFICACION LABOR DOCENTE</v>
      </c>
      <c r="CC341" s="21" t="str">
        <f>+VLOOKUP(F341,Listas_desplega!$J$15:$L$60,2,0)&amp;V341</f>
        <v>BIENESTAR Y DIGNIFICACION LABOR DOCENTE</v>
      </c>
      <c r="CD341" s="21" t="str">
        <f>+VLOOKUP(CC341,Listas_desplega!$K$15:$L$60,2,0)</f>
        <v>14</v>
      </c>
      <c r="CE341" s="65" t="str">
        <f>+VLOOKUP(D341,Listas_desplega!$AS$18:$AU$60,2,0)&amp;V341</f>
        <v xml:space="preserve">VEPBM-SUB RECURSOSH - </v>
      </c>
      <c r="CF341" s="21">
        <f>+VLOOKUP(D341,Listas_desplega!$AS$18:$AU$60,3,0)</f>
        <v>23</v>
      </c>
    </row>
    <row r="342" spans="2:86" ht="89.25" customHeight="1" x14ac:dyDescent="0.25">
      <c r="B342" s="49" t="s">
        <v>81</v>
      </c>
      <c r="C342" s="49" t="s">
        <v>535</v>
      </c>
      <c r="D342" s="49" t="s">
        <v>536</v>
      </c>
      <c r="E342" s="49" t="s">
        <v>537</v>
      </c>
      <c r="F342" s="82" t="s">
        <v>538</v>
      </c>
      <c r="G342" s="49" t="s">
        <v>187</v>
      </c>
      <c r="H342" s="78" t="str">
        <f>+VLOOKUP(G342,desplegables!$AH$21:$AK$33,2,0)</f>
        <v>TRANSFORMACIÓN  DE LA EDUCACIÓN INICIAL, PREESCOLAR, BÁSICA Y MEDIA CON ENFOQUE INTEGRAL PARA LA REDUCCIÓN DE DESIGUALDADES Y CONSTRUCCIÓN DE LA PAZ  NACIONAL</v>
      </c>
      <c r="I342" s="79">
        <f>+VLOOKUP(G342,desplegables!$AH$21:$AK$33,3,0)</f>
        <v>202300000000245</v>
      </c>
      <c r="J342" s="51" t="str">
        <f>+VLOOKUP(G342,desplegables!$AH$21:$AK$33,4,0)</f>
        <v>C-2201-0700-20</v>
      </c>
      <c r="K342" s="109" t="s">
        <v>539</v>
      </c>
      <c r="L342" s="110" t="str">
        <f>+VLOOKUP(K342,desplegables!$BO$81:$BP$110,2,FALSE)</f>
        <v>20203A</v>
      </c>
      <c r="M342" s="118" t="s">
        <v>488</v>
      </c>
      <c r="N342" s="51" t="e">
        <f>VLOOKUP(M342,desplegables!$BO$20:$BP$51,2,0)</f>
        <v>#N/A</v>
      </c>
      <c r="O342" s="118" t="s">
        <v>540</v>
      </c>
      <c r="P342" s="21" t="s">
        <v>90</v>
      </c>
      <c r="Q342" s="51" t="str">
        <f>+VLOOKUP(P342,desplegables!$B$3:$C$5,2,0)</f>
        <v>02</v>
      </c>
      <c r="R342" s="169" t="e">
        <f t="shared" si="34"/>
        <v>#N/A</v>
      </c>
      <c r="S342" s="126" t="str">
        <f t="shared" si="33"/>
        <v>ADQUIS. DE BYS-AMBIENTES DE APRENDIZAJE PARA LA EDUCACIÓN INICIAL PREESCOLAR, BÁSICA Y MEDIA DOTADOS -TRANSFORMACIÓN  DE LA EDUCACIÓN INICIAL, PREESCOLAR, BÁSICA Y MEDIA CON ENFOQUE INTEGRAL PARA LA REDUCCIÓN DE DESIGUALDADES Y CONSTRUCCIÓN DE LA PAZ  NACIONAL</v>
      </c>
      <c r="T342" s="244" t="str">
        <f t="shared" si="38"/>
        <v>ADQUIS. DE BYS - AMBIENTES DE APRENDIZAJE PARA LA EDUCACIÓN INICIAL PREESCOLAR, BÁSICA Y MEDIA DOTADOS  - 2. SEGURIDAD HUMANA Y JUSTICIA SOCIAL / A. PRIMERA INFANCIA FELIZ Y PROTEGIDA</v>
      </c>
      <c r="U342" s="69" t="s">
        <v>127</v>
      </c>
      <c r="V342" s="21"/>
      <c r="W342" s="21" t="str">
        <f t="shared" si="40"/>
        <v xml:space="preserve">VEPBM-SUB COBERTURPI - </v>
      </c>
      <c r="X342" s="51" t="str">
        <f t="shared" si="41"/>
        <v>3100</v>
      </c>
      <c r="Y342" s="68"/>
      <c r="Z342" s="68"/>
      <c r="AA342" s="68"/>
      <c r="AB342" s="68"/>
      <c r="AC342" s="68"/>
      <c r="AD342" s="68"/>
      <c r="AE342" s="68"/>
      <c r="AF342" s="68"/>
      <c r="AG342" s="68"/>
      <c r="AH342" s="68"/>
      <c r="AI342" s="68"/>
      <c r="AJ342" s="68"/>
      <c r="AK342" s="68"/>
      <c r="AL342" s="68"/>
      <c r="AM342" s="68"/>
      <c r="AN342" s="68"/>
      <c r="AO342" s="68"/>
      <c r="AP342" s="68"/>
      <c r="AQ342" s="68"/>
      <c r="AR342" s="68"/>
      <c r="AS342" s="141">
        <v>12606371042</v>
      </c>
      <c r="AT342" s="68"/>
      <c r="AU342" s="68"/>
      <c r="AV342" s="68"/>
      <c r="AW342" s="68"/>
      <c r="AX342" s="68"/>
      <c r="AY342" s="68"/>
      <c r="AZ342" s="68"/>
      <c r="BA342" s="68"/>
      <c r="BB342" s="68"/>
      <c r="BC342" s="68"/>
      <c r="BD342" s="68"/>
      <c r="BE342" s="68"/>
      <c r="BF342" s="70"/>
      <c r="BG342" s="69">
        <v>80161603</v>
      </c>
      <c r="BH342" s="52" t="s">
        <v>124</v>
      </c>
      <c r="BI342" s="270" t="s">
        <v>541</v>
      </c>
      <c r="BK342" s="49" t="s">
        <v>145</v>
      </c>
      <c r="BL342" s="124">
        <v>45413</v>
      </c>
      <c r="BM342" s="66">
        <v>7</v>
      </c>
      <c r="BN342" s="49" t="s">
        <v>95</v>
      </c>
      <c r="BO342" s="49" t="s">
        <v>139</v>
      </c>
      <c r="BP342" s="49" t="s">
        <v>140</v>
      </c>
      <c r="BQ342" s="49" t="s">
        <v>98</v>
      </c>
      <c r="BR342" s="212">
        <v>12606371042</v>
      </c>
      <c r="BS342" s="213">
        <v>12606371042</v>
      </c>
      <c r="BT342" s="66" t="s">
        <v>192</v>
      </c>
      <c r="BU342" s="66" t="s">
        <v>128</v>
      </c>
      <c r="BV342" s="21" t="e">
        <f t="shared" si="39"/>
        <v>#N/A</v>
      </c>
      <c r="BW342" s="21" t="str">
        <f>+VLOOKUP(C342,Listas_desplega!$AI$21:$AJ$46,2,0)</f>
        <v>DPI</v>
      </c>
      <c r="BX342" s="47" t="str">
        <f>+VLOOKUP(E342,Listas_desplega!$J$2:$K$11,2,FALSE)</f>
        <v>Eje_E_1</v>
      </c>
      <c r="BY342" s="21" t="str">
        <f>+VLOOKUP(J342,desplegables!$AK$21:$AL$33,2,FALSE)</f>
        <v>C_2201_0700_20</v>
      </c>
      <c r="BZ342" s="21" t="str">
        <f>+VLOOKUP(D342,Listas_desplega!$AS$18:$AU$60,2,0)</f>
        <v xml:space="preserve">VEPBM-SUB COBERTURPI - </v>
      </c>
      <c r="CA342" s="21" t="str">
        <f>+VLOOKUP(W342,Listas_desplega!$AT$18:$AV$60,3,0)</f>
        <v>3100</v>
      </c>
      <c r="CB342" s="21" t="str">
        <f>+VLOOKUP(F342,Listas_desplega!$J$15:$L$60,2,0)</f>
        <v>MEJORAMIENTO ATENCION INTEGRAL</v>
      </c>
      <c r="CC342" s="21" t="str">
        <f>+VLOOKUP(F342,Listas_desplega!$J$15:$L$60,2,0)&amp;V342</f>
        <v>MEJORAMIENTO ATENCION INTEGRAL</v>
      </c>
      <c r="CD342" s="21" t="str">
        <f>+VLOOKUP(CC342,Listas_desplega!$K$15:$L$60,2,0)</f>
        <v>02</v>
      </c>
      <c r="CE342" s="65" t="str">
        <f>+VLOOKUP(D342,Listas_desplega!$AS$18:$AU$60,2,0)&amp;V342</f>
        <v xml:space="preserve">VEPBM-SUB COBERTURPI - </v>
      </c>
      <c r="CF342" s="21">
        <f>+VLOOKUP(D342,Listas_desplega!$AS$18:$AU$60,3,0)</f>
        <v>31</v>
      </c>
    </row>
    <row r="343" spans="2:86" ht="30" customHeight="1" x14ac:dyDescent="0.25">
      <c r="B343" s="49" t="s">
        <v>81</v>
      </c>
      <c r="C343" s="49" t="s">
        <v>535</v>
      </c>
      <c r="D343" s="49" t="s">
        <v>536</v>
      </c>
      <c r="E343" s="49" t="s">
        <v>185</v>
      </c>
      <c r="F343" s="82" t="s">
        <v>223</v>
      </c>
      <c r="G343" s="49" t="s">
        <v>232</v>
      </c>
      <c r="H343" s="78" t="str">
        <f>+VLOOKUP(G343,desplegables!$AH$21:$AK$33,2,0)</f>
        <v>FORTALECIMIENTO DE LAS CAPACIDADES TERRITORIALES PARA LA GESTIÓN EDUCATIVA CON ÉNFASIS EN ZONAS RURALES NACIONAL</v>
      </c>
      <c r="I343" s="79">
        <f>+VLOOKUP(G343,desplegables!$AH$21:$AK$33,3,0)</f>
        <v>202300000000418</v>
      </c>
      <c r="J343" s="51" t="str">
        <f>+VLOOKUP(G343,desplegables!$AH$21:$AK$33,4,0)</f>
        <v>C-2201-0700-24</v>
      </c>
      <c r="K343" s="109" t="s">
        <v>539</v>
      </c>
      <c r="L343" s="110" t="str">
        <f>+VLOOKUP(K343,desplegables!$BO$81:$BP$110,2,FALSE)</f>
        <v>20203A</v>
      </c>
      <c r="M343" s="49" t="s">
        <v>488</v>
      </c>
      <c r="N343" s="51" t="e">
        <f>VLOOKUP(M343,desplegables!$BO$20:$BP$51,2,0)</f>
        <v>#N/A</v>
      </c>
      <c r="O343" s="49" t="s">
        <v>489</v>
      </c>
      <c r="P343" s="21" t="s">
        <v>90</v>
      </c>
      <c r="Q343" s="51" t="str">
        <f>+VLOOKUP(P343,desplegables!$B$3:$C$5,2,0)</f>
        <v>02</v>
      </c>
      <c r="R343" s="169" t="e">
        <f t="shared" si="34"/>
        <v>#N/A</v>
      </c>
      <c r="S343" s="126" t="str">
        <f t="shared" si="33"/>
        <v>ADQUIS. DE BYS-AMBIENTES DE APRENDIZAJE PARA LA EDUCACIÓN INICIAL PREESCOLAR, BÁSICA Y MEDIA DOTADOS -FORTALECIMIENTO DE LAS CAPACIDADES TERRITORIALES PARA LA GESTIÓN EDUCATIVA CON ÉNFASIS EN ZONAS RURALES NACIONAL</v>
      </c>
      <c r="T343" s="244" t="str">
        <f t="shared" si="38"/>
        <v>ADQUIS. DE BYS - AMBIENTES DE APRENDIZAJE PARA LA EDUCACIÓN INICIAL PREESCOLAR, BÁSICA Y MEDIA DOTADOS  - 2. SEGURIDAD HUMANA Y JUSTICIA SOCIAL / A. PRIMERA INFANCIA FELIZ Y PROTEGIDA</v>
      </c>
      <c r="U343" s="69" t="s">
        <v>127</v>
      </c>
      <c r="V343" s="21"/>
      <c r="W343" s="21" t="str">
        <f t="shared" si="40"/>
        <v xml:space="preserve">VEPBM-SUB COBERTURPI - </v>
      </c>
      <c r="X343" s="51" t="str">
        <f t="shared" si="41"/>
        <v>3100</v>
      </c>
      <c r="Y343" s="68"/>
      <c r="Z343" s="68"/>
      <c r="AA343" s="68"/>
      <c r="AB343" s="68"/>
      <c r="AC343" s="68"/>
      <c r="AD343" s="68"/>
      <c r="AE343" s="68"/>
      <c r="AF343" s="68"/>
      <c r="AG343" s="68"/>
      <c r="AH343" s="68"/>
      <c r="AI343" s="68"/>
      <c r="AJ343" s="68"/>
      <c r="AK343" s="68"/>
      <c r="AL343" s="68"/>
      <c r="AM343" s="68"/>
      <c r="AN343" s="68"/>
      <c r="AO343" s="68"/>
      <c r="AP343" s="68"/>
      <c r="AQ343" s="68"/>
      <c r="AR343" s="68"/>
      <c r="AS343" s="141">
        <v>25863124537</v>
      </c>
      <c r="AT343" s="68"/>
      <c r="AU343" s="68"/>
      <c r="AV343" s="68"/>
      <c r="AW343" s="68"/>
      <c r="AX343" s="68"/>
      <c r="AY343" s="68"/>
      <c r="AZ343" s="68"/>
      <c r="BA343" s="68"/>
      <c r="BB343" s="68"/>
      <c r="BC343" s="68"/>
      <c r="BD343" s="68"/>
      <c r="BE343" s="68"/>
      <c r="BF343" s="70"/>
      <c r="BG343" s="69">
        <v>80161603</v>
      </c>
      <c r="BH343" s="52" t="s">
        <v>124</v>
      </c>
      <c r="BI343" s="90" t="s">
        <v>541</v>
      </c>
      <c r="BK343" s="49" t="s">
        <v>145</v>
      </c>
      <c r="BL343" s="124">
        <v>45413</v>
      </c>
      <c r="BM343" s="66">
        <v>7</v>
      </c>
      <c r="BN343" s="49" t="s">
        <v>95</v>
      </c>
      <c r="BO343" s="49" t="s">
        <v>139</v>
      </c>
      <c r="BP343" s="49" t="s">
        <v>140</v>
      </c>
      <c r="BQ343" s="49" t="s">
        <v>98</v>
      </c>
      <c r="BR343" s="212">
        <v>25863124537</v>
      </c>
      <c r="BS343" s="213">
        <v>25863124537</v>
      </c>
      <c r="BT343" s="66" t="s">
        <v>192</v>
      </c>
      <c r="BU343" s="66" t="s">
        <v>128</v>
      </c>
      <c r="BV343" s="21" t="e">
        <f t="shared" si="39"/>
        <v>#N/A</v>
      </c>
      <c r="BW343" s="21" t="str">
        <f>+VLOOKUP(C343,Listas_desplega!$AI$21:$AJ$46,2,0)</f>
        <v>DPI</v>
      </c>
      <c r="BX343" s="47" t="str">
        <f>+VLOOKUP(E343,Listas_desplega!$J$2:$K$11,2,FALSE)</f>
        <v>Eje_E_5</v>
      </c>
      <c r="BY343" s="21" t="str">
        <f>+VLOOKUP(J343,desplegables!$AK$21:$AL$33,2,FALSE)</f>
        <v>C_2201_0700_24</v>
      </c>
      <c r="BZ343" s="21" t="str">
        <f>+VLOOKUP(D343,Listas_desplega!$AS$18:$AU$60,2,0)</f>
        <v xml:space="preserve">VEPBM-SUB COBERTURPI - </v>
      </c>
      <c r="CA343" s="21" t="str">
        <f>+VLOOKUP(W343,Listas_desplega!$AT$18:$AV$60,3,0)</f>
        <v>3100</v>
      </c>
      <c r="CB343" s="21" t="str">
        <f>+VLOOKUP(F343,Listas_desplega!$J$15:$L$60,2,0)</f>
        <v xml:space="preserve">COLEGIOS Y COMUNIDADES </v>
      </c>
      <c r="CC343" s="21" t="str">
        <f>+VLOOKUP(F343,Listas_desplega!$J$15:$L$60,2,0)&amp;V343</f>
        <v xml:space="preserve">COLEGIOS Y COMUNIDADES </v>
      </c>
      <c r="CD343" s="21" t="str">
        <f>+VLOOKUP(CC343,Listas_desplega!$K$15:$L$60,2,0)</f>
        <v>20</v>
      </c>
      <c r="CE343" s="65" t="str">
        <f>+VLOOKUP(D343,Listas_desplega!$AS$18:$AU$60,2,0)&amp;V343</f>
        <v xml:space="preserve">VEPBM-SUB COBERTURPI - </v>
      </c>
      <c r="CF343" s="21">
        <f>+VLOOKUP(D343,Listas_desplega!$AS$18:$AU$60,3,0)</f>
        <v>31</v>
      </c>
    </row>
    <row r="344" spans="2:86" ht="60" customHeight="1" x14ac:dyDescent="0.25">
      <c r="B344" s="49" t="s">
        <v>81</v>
      </c>
      <c r="C344" s="49" t="s">
        <v>535</v>
      </c>
      <c r="D344" s="49" t="s">
        <v>542</v>
      </c>
      <c r="E344" s="49" t="s">
        <v>537</v>
      </c>
      <c r="F344" s="82" t="s">
        <v>543</v>
      </c>
      <c r="G344" s="49" t="s">
        <v>187</v>
      </c>
      <c r="H344" s="78" t="str">
        <f>+VLOOKUP(G344,desplegables!$AH$21:$AK$33,2,0)</f>
        <v>TRANSFORMACIÓN  DE LA EDUCACIÓN INICIAL, PREESCOLAR, BÁSICA Y MEDIA CON ENFOQUE INTEGRAL PARA LA REDUCCIÓN DE DESIGUALDADES Y CONSTRUCCIÓN DE LA PAZ  NACIONAL</v>
      </c>
      <c r="I344" s="79">
        <f>+VLOOKUP(G344,desplegables!$AH$21:$AK$33,3,0)</f>
        <v>202300000000245</v>
      </c>
      <c r="J344" s="51" t="str">
        <f>+VLOOKUP(G344,desplegables!$AH$21:$AK$33,4,0)</f>
        <v>C-2201-0700-20</v>
      </c>
      <c r="K344" s="109" t="s">
        <v>539</v>
      </c>
      <c r="L344" s="110" t="str">
        <f>+VLOOKUP(K344,desplegables!$BO$81:$BP$110,2,FALSE)</f>
        <v>20203A</v>
      </c>
      <c r="M344" s="49" t="s">
        <v>488</v>
      </c>
      <c r="N344" s="51" t="e">
        <f>VLOOKUP(M344,desplegables!$BO$20:$BP$51,2,0)</f>
        <v>#N/A</v>
      </c>
      <c r="O344" s="49" t="s">
        <v>544</v>
      </c>
      <c r="P344" s="21" t="s">
        <v>90</v>
      </c>
      <c r="Q344" s="51" t="str">
        <f>+VLOOKUP(P344,desplegables!$B$3:$C$5,2,0)</f>
        <v>02</v>
      </c>
      <c r="R344" s="169" t="e">
        <f t="shared" si="34"/>
        <v>#N/A</v>
      </c>
      <c r="S344" s="126" t="str">
        <f t="shared" si="33"/>
        <v>ADQUIS. DE BYS-AMBIENTES DE APRENDIZAJE PARA LA EDUCACIÓN INICIAL PREESCOLAR, BÁSICA Y MEDIA DOTADOS -TRANSFORMACIÓN  DE LA EDUCACIÓN INICIAL, PREESCOLAR, BÁSICA Y MEDIA CON ENFOQUE INTEGRAL PARA LA REDUCCIÓN DE DESIGUALDADES Y CONSTRUCCIÓN DE LA PAZ  NACIONAL</v>
      </c>
      <c r="T344" s="244" t="str">
        <f t="shared" si="38"/>
        <v>ADQUIS. DE BYS - AMBIENTES DE APRENDIZAJE PARA LA EDUCACIÓN INICIAL PREESCOLAR, BÁSICA Y MEDIA DOTADOS  - 2. SEGURIDAD HUMANA Y JUSTICIA SOCIAL / A. PRIMERA INFANCIA FELIZ Y PROTEGIDA</v>
      </c>
      <c r="U344" s="69" t="s">
        <v>127</v>
      </c>
      <c r="V344" s="21"/>
      <c r="W344" s="21" t="str">
        <f t="shared" si="40"/>
        <v xml:space="preserve">VEPBM- SUB CALIDADPI - </v>
      </c>
      <c r="X344" s="51" t="str">
        <f t="shared" si="41"/>
        <v>3000</v>
      </c>
      <c r="Y344" s="68"/>
      <c r="Z344" s="68"/>
      <c r="AA344" s="68"/>
      <c r="AB344" s="68"/>
      <c r="AC344" s="68"/>
      <c r="AD344" s="68"/>
      <c r="AE344" s="68"/>
      <c r="AF344" s="68"/>
      <c r="AG344" s="68"/>
      <c r="AH344" s="68"/>
      <c r="AI344" s="68"/>
      <c r="AJ344" s="68"/>
      <c r="AK344" s="68"/>
      <c r="AL344" s="68"/>
      <c r="AM344" s="68"/>
      <c r="AN344" s="68"/>
      <c r="AO344" s="68"/>
      <c r="AP344" s="68"/>
      <c r="AQ344" s="68"/>
      <c r="AR344" s="68"/>
      <c r="AS344" s="141">
        <v>3789375463</v>
      </c>
      <c r="AT344" s="68"/>
      <c r="AU344" s="68"/>
      <c r="AV344" s="68"/>
      <c r="AW344" s="68"/>
      <c r="AX344" s="68"/>
      <c r="AY344" s="68"/>
      <c r="AZ344" s="68"/>
      <c r="BA344" s="68"/>
      <c r="BB344" s="68"/>
      <c r="BC344" s="68"/>
      <c r="BD344" s="68"/>
      <c r="BE344" s="68"/>
      <c r="BF344" s="70"/>
      <c r="BG344" s="69">
        <v>80161603</v>
      </c>
      <c r="BH344" s="52" t="s">
        <v>124</v>
      </c>
      <c r="BI344" s="270" t="s">
        <v>545</v>
      </c>
      <c r="BK344" s="49" t="s">
        <v>248</v>
      </c>
      <c r="BL344" s="124">
        <v>45383</v>
      </c>
      <c r="BM344" s="66">
        <v>7</v>
      </c>
      <c r="BN344" s="49" t="s">
        <v>95</v>
      </c>
      <c r="BO344" s="49" t="s">
        <v>283</v>
      </c>
      <c r="BP344" s="49" t="s">
        <v>196</v>
      </c>
      <c r="BQ344" s="49" t="s">
        <v>98</v>
      </c>
      <c r="BR344" s="212">
        <v>3789375463</v>
      </c>
      <c r="BS344" s="213">
        <v>3789375463</v>
      </c>
      <c r="BT344" s="66" t="s">
        <v>192</v>
      </c>
      <c r="BU344" s="66" t="s">
        <v>128</v>
      </c>
      <c r="BV344" s="21" t="e">
        <f t="shared" si="39"/>
        <v>#N/A</v>
      </c>
      <c r="BW344" s="21" t="str">
        <f>+VLOOKUP(C344,Listas_desplega!$AI$21:$AJ$46,2,0)</f>
        <v>DPI</v>
      </c>
      <c r="BX344" s="47" t="str">
        <f>+VLOOKUP(E344,Listas_desplega!$J$2:$K$11,2,FALSE)</f>
        <v>Eje_E_1</v>
      </c>
      <c r="BY344" s="21" t="str">
        <f>+VLOOKUP(J344,desplegables!$AK$21:$AL$33,2,FALSE)</f>
        <v>C_2201_0700_20</v>
      </c>
      <c r="BZ344" s="21" t="str">
        <f>+VLOOKUP(D344,Listas_desplega!$AS$18:$AU$60,2,0)</f>
        <v xml:space="preserve">VEPBM- SUB CALIDADPI - </v>
      </c>
      <c r="CA344" s="21" t="str">
        <f>+VLOOKUP(W344,Listas_desplega!$AT$18:$AV$60,3,0)</f>
        <v>3000</v>
      </c>
      <c r="CB344" s="21" t="str">
        <f>+VLOOKUP(F344,Listas_desplega!$J$15:$L$60,2,0)</f>
        <v>AMPLIACION OFERTA ENFASIS RURALIDAD</v>
      </c>
      <c r="CC344" s="21" t="str">
        <f>+VLOOKUP(F344,Listas_desplega!$J$15:$L$60,2,0)&amp;V344</f>
        <v>AMPLIACION OFERTA ENFASIS RURALIDAD</v>
      </c>
      <c r="CD344" s="21" t="str">
        <f>+VLOOKUP(CC344,Listas_desplega!$K$15:$L$60,2,0)</f>
        <v>01</v>
      </c>
      <c r="CE344" s="65" t="str">
        <f>+VLOOKUP(D344,Listas_desplega!$AS$18:$AU$60,2,0)&amp;V344</f>
        <v xml:space="preserve">VEPBM- SUB CALIDADPI - </v>
      </c>
      <c r="CF344" s="21">
        <f>+VLOOKUP(D344,Listas_desplega!$AS$18:$AU$60,3,0)</f>
        <v>30</v>
      </c>
    </row>
    <row r="345" spans="2:86" ht="84" customHeight="1" x14ac:dyDescent="0.25">
      <c r="B345" s="49" t="s">
        <v>81</v>
      </c>
      <c r="C345" s="49" t="s">
        <v>535</v>
      </c>
      <c r="D345" s="49" t="s">
        <v>542</v>
      </c>
      <c r="E345" s="49" t="s">
        <v>537</v>
      </c>
      <c r="F345" s="82" t="s">
        <v>538</v>
      </c>
      <c r="G345" s="49" t="s">
        <v>187</v>
      </c>
      <c r="H345" s="78" t="str">
        <f>+VLOOKUP(G345,desplegables!$AH$21:$AK$33,2,0)</f>
        <v>TRANSFORMACIÓN  DE LA EDUCACIÓN INICIAL, PREESCOLAR, BÁSICA Y MEDIA CON ENFOQUE INTEGRAL PARA LA REDUCCIÓN DE DESIGUALDADES Y CONSTRUCCIÓN DE LA PAZ  NACIONAL</v>
      </c>
      <c r="I345" s="79">
        <f>+VLOOKUP(G345,desplegables!$AH$21:$AK$33,3,0)</f>
        <v>202300000000245</v>
      </c>
      <c r="J345" s="51" t="str">
        <f>+VLOOKUP(G345,desplegables!$AH$21:$AK$33,4,0)</f>
        <v>C-2201-0700-20</v>
      </c>
      <c r="K345" s="109" t="s">
        <v>539</v>
      </c>
      <c r="L345" s="110" t="str">
        <f>+VLOOKUP(K345,desplegables!$BO$81:$BP$110,2,FALSE)</f>
        <v>20203A</v>
      </c>
      <c r="M345" s="49" t="s">
        <v>488</v>
      </c>
      <c r="N345" s="51" t="e">
        <f>VLOOKUP(M345,desplegables!$BO$20:$BP$51,2,0)</f>
        <v>#N/A</v>
      </c>
      <c r="O345" s="49" t="s">
        <v>544</v>
      </c>
      <c r="P345" s="21" t="s">
        <v>90</v>
      </c>
      <c r="Q345" s="51" t="str">
        <f>+VLOOKUP(P345,desplegables!$B$3:$C$5,2,0)</f>
        <v>02</v>
      </c>
      <c r="R345" s="169" t="e">
        <f t="shared" si="34"/>
        <v>#N/A</v>
      </c>
      <c r="S345" s="126" t="str">
        <f t="shared" si="33"/>
        <v>ADQUIS. DE BYS-AMBIENTES DE APRENDIZAJE PARA LA EDUCACIÓN INICIAL PREESCOLAR, BÁSICA Y MEDIA DOTADOS -TRANSFORMACIÓN  DE LA EDUCACIÓN INICIAL, PREESCOLAR, BÁSICA Y MEDIA CON ENFOQUE INTEGRAL PARA LA REDUCCIÓN DE DESIGUALDADES Y CONSTRUCCIÓN DE LA PAZ  NACIONAL</v>
      </c>
      <c r="T345" s="244" t="str">
        <f t="shared" si="38"/>
        <v>ADQUIS. DE BYS - AMBIENTES DE APRENDIZAJE PARA LA EDUCACIÓN INICIAL PREESCOLAR, BÁSICA Y MEDIA DOTADOS  - 2. SEGURIDAD HUMANA Y JUSTICIA SOCIAL / A. PRIMERA INFANCIA FELIZ Y PROTEGIDA</v>
      </c>
      <c r="U345" s="69" t="s">
        <v>127</v>
      </c>
      <c r="V345" s="21"/>
      <c r="W345" s="21" t="str">
        <f t="shared" si="40"/>
        <v xml:space="preserve">VEPBM- SUB CALIDADPI - </v>
      </c>
      <c r="X345" s="51" t="str">
        <f t="shared" si="41"/>
        <v>3000</v>
      </c>
      <c r="Y345" s="68"/>
      <c r="Z345" s="68"/>
      <c r="AA345" s="68"/>
      <c r="AB345" s="68"/>
      <c r="AC345" s="68"/>
      <c r="AD345" s="68"/>
      <c r="AE345" s="68"/>
      <c r="AF345" s="68"/>
      <c r="AG345" s="68"/>
      <c r="AH345" s="68"/>
      <c r="AI345" s="68"/>
      <c r="AJ345" s="68"/>
      <c r="AK345" s="68"/>
      <c r="AL345" s="68"/>
      <c r="AM345" s="68"/>
      <c r="AN345" s="68"/>
      <c r="AO345" s="68"/>
      <c r="AP345" s="68"/>
      <c r="AQ345" s="68"/>
      <c r="AR345" s="68"/>
      <c r="AS345" s="141">
        <v>810008112</v>
      </c>
      <c r="AT345" s="68"/>
      <c r="AU345" s="68"/>
      <c r="AV345" s="68"/>
      <c r="AW345" s="68"/>
      <c r="AX345" s="68"/>
      <c r="AY345" s="68"/>
      <c r="AZ345" s="68"/>
      <c r="BA345" s="68"/>
      <c r="BB345" s="68"/>
      <c r="BC345" s="68"/>
      <c r="BD345" s="68"/>
      <c r="BE345" s="68"/>
      <c r="BF345" s="70"/>
      <c r="BG345" s="69">
        <v>80161603</v>
      </c>
      <c r="BH345" s="52" t="s">
        <v>124</v>
      </c>
      <c r="BI345" s="270" t="s">
        <v>545</v>
      </c>
      <c r="BK345" s="49" t="s">
        <v>248</v>
      </c>
      <c r="BL345" s="124">
        <v>45383</v>
      </c>
      <c r="BM345" s="66">
        <v>7</v>
      </c>
      <c r="BN345" s="49" t="s">
        <v>95</v>
      </c>
      <c r="BO345" s="49" t="s">
        <v>283</v>
      </c>
      <c r="BP345" s="49" t="s">
        <v>196</v>
      </c>
      <c r="BQ345" s="49" t="s">
        <v>98</v>
      </c>
      <c r="BR345" s="212">
        <v>810008112</v>
      </c>
      <c r="BS345" s="213">
        <v>810008112</v>
      </c>
      <c r="BT345" s="66" t="s">
        <v>192</v>
      </c>
      <c r="BU345" s="66" t="s">
        <v>128</v>
      </c>
      <c r="BV345" s="21" t="e">
        <f t="shared" si="39"/>
        <v>#N/A</v>
      </c>
      <c r="BW345" s="21" t="str">
        <f>+VLOOKUP(C345,Listas_desplega!$AI$21:$AJ$46,2,0)</f>
        <v>DPI</v>
      </c>
      <c r="BX345" s="47" t="str">
        <f>+VLOOKUP(E345,Listas_desplega!$J$2:$K$11,2,FALSE)</f>
        <v>Eje_E_1</v>
      </c>
      <c r="BY345" s="21" t="str">
        <f>+VLOOKUP(J345,desplegables!$AK$21:$AL$33,2,FALSE)</f>
        <v>C_2201_0700_20</v>
      </c>
      <c r="BZ345" s="21" t="str">
        <f>+VLOOKUP(D345,Listas_desplega!$AS$18:$AU$60,2,0)</f>
        <v xml:space="preserve">VEPBM- SUB CALIDADPI - </v>
      </c>
      <c r="CA345" s="21" t="str">
        <f>+VLOOKUP(W345,Listas_desplega!$AT$18:$AV$60,3,0)</f>
        <v>3000</v>
      </c>
      <c r="CB345" s="21" t="str">
        <f>+VLOOKUP(F345,Listas_desplega!$J$15:$L$60,2,0)</f>
        <v>MEJORAMIENTO ATENCION INTEGRAL</v>
      </c>
      <c r="CC345" s="21" t="str">
        <f>+VLOOKUP(F345,Listas_desplega!$J$15:$L$60,2,0)&amp;V345</f>
        <v>MEJORAMIENTO ATENCION INTEGRAL</v>
      </c>
      <c r="CD345" s="21" t="str">
        <f>+VLOOKUP(CC345,Listas_desplega!$K$15:$L$60,2,0)</f>
        <v>02</v>
      </c>
      <c r="CE345" s="65" t="str">
        <f>+VLOOKUP(D345,Listas_desplega!$AS$18:$AU$60,2,0)&amp;V345</f>
        <v xml:space="preserve">VEPBM- SUB CALIDADPI - </v>
      </c>
      <c r="CF345" s="21">
        <f>+VLOOKUP(D345,Listas_desplega!$AS$18:$AU$60,3,0)</f>
        <v>30</v>
      </c>
    </row>
    <row r="346" spans="2:86" ht="18.75" customHeight="1" x14ac:dyDescent="0.25">
      <c r="B346" s="49" t="s">
        <v>81</v>
      </c>
      <c r="C346" s="49" t="s">
        <v>535</v>
      </c>
      <c r="D346" s="49" t="s">
        <v>542</v>
      </c>
      <c r="E346" s="49" t="s">
        <v>344</v>
      </c>
      <c r="F346" s="82" t="s">
        <v>345</v>
      </c>
      <c r="G346" s="49" t="s">
        <v>346</v>
      </c>
      <c r="H346" s="78" t="str">
        <f>+VLOOKUP(G346,desplegables!$AH$21:$AK$33,2,0)</f>
        <v>FORTALECIMIENTO DE LAS CAPACIDADES Y CONDICIONES DE BIENESTAR QUE DIGNIFIQUEN LA LABOR DOCENTE EN EDUCACIÓN INICIAL, PREESCOLAR, BÁSICA Y MEDIA.   NACIONAL</v>
      </c>
      <c r="I346" s="79">
        <f>+VLOOKUP(G346,desplegables!$AH$21:$AK$33,3,0)</f>
        <v>202300000000419</v>
      </c>
      <c r="J346" s="51" t="str">
        <f>+VLOOKUP(G346,desplegables!$AH$21:$AK$33,4,0)</f>
        <v>C-2201-0700-23</v>
      </c>
      <c r="K346" s="109" t="s">
        <v>347</v>
      </c>
      <c r="L346" s="110" t="str">
        <f>+VLOOKUP(K346,desplegables!$BO$81:$BP$110,2,FALSE)</f>
        <v>20203C</v>
      </c>
      <c r="M346" s="49" t="s">
        <v>348</v>
      </c>
      <c r="N346" s="51">
        <f>VLOOKUP(M346,desplegables!$BO$20:$BP$51,2,0)</f>
        <v>2201074</v>
      </c>
      <c r="O346" s="49" t="s">
        <v>546</v>
      </c>
      <c r="P346" s="21" t="s">
        <v>90</v>
      </c>
      <c r="Q346" s="51" t="str">
        <f>+VLOOKUP(P346,desplegables!$B$3:$C$5,2,0)</f>
        <v>02</v>
      </c>
      <c r="R346" s="169" t="str">
        <f t="shared" si="34"/>
        <v>C-2201-0700-23-20203C-2201074-02</v>
      </c>
      <c r="S346" s="126" t="str">
        <f t="shared" si="33"/>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346" s="244" t="str">
        <f t="shared" si="38"/>
        <v>ADQUIS. DE BYS - SERVICIO DE FORTALECIMIENTO A LAS CAPACIDADES DE LOS DOCENTES DE EDUCACIÓN INICIAL, PREESCOLAR, BÁSICA Y MEDIA - 2. SEGURIDAD HUMANA Y JUSTICIA SOCIAL / C. DIGNIFICACIÓN, FORMACIÓN Y DESARROLLO DE LA PROFESIÓN DOCENTE PARA UNA EDUCACIÓN DE CALIDAD</v>
      </c>
      <c r="U346" s="69" t="s">
        <v>127</v>
      </c>
      <c r="V346" s="21"/>
      <c r="W346" s="21" t="str">
        <f t="shared" si="40"/>
        <v xml:space="preserve">VEPBM- SUB CALIDADPI - </v>
      </c>
      <c r="X346" s="51" t="str">
        <f t="shared" si="41"/>
        <v>3000</v>
      </c>
      <c r="Y346" s="68"/>
      <c r="Z346" s="68"/>
      <c r="AA346" s="68"/>
      <c r="AB346" s="68"/>
      <c r="AC346" s="68"/>
      <c r="AD346" s="68"/>
      <c r="AE346" s="68"/>
      <c r="AF346" s="68"/>
      <c r="AG346" s="68"/>
      <c r="AH346" s="68"/>
      <c r="AI346" s="68"/>
      <c r="AJ346" s="68"/>
      <c r="AK346" s="68"/>
      <c r="AL346" s="68"/>
      <c r="AM346" s="68"/>
      <c r="AN346" s="68"/>
      <c r="AO346" s="68"/>
      <c r="AP346" s="68"/>
      <c r="AQ346" s="68"/>
      <c r="AR346" s="68"/>
      <c r="AS346" s="141">
        <v>3000000000</v>
      </c>
      <c r="AT346" s="68"/>
      <c r="AU346" s="68"/>
      <c r="AV346" s="68"/>
      <c r="AW346" s="68"/>
      <c r="AX346" s="68"/>
      <c r="AY346" s="68"/>
      <c r="AZ346" s="68"/>
      <c r="BA346" s="68"/>
      <c r="BB346" s="68"/>
      <c r="BC346" s="68"/>
      <c r="BD346" s="68"/>
      <c r="BE346" s="68"/>
      <c r="BF346" s="70"/>
      <c r="BG346" s="69" t="s">
        <v>547</v>
      </c>
      <c r="BH346" s="52" t="s">
        <v>124</v>
      </c>
      <c r="BI346" s="90" t="s">
        <v>548</v>
      </c>
      <c r="BK346" s="49" t="s">
        <v>145</v>
      </c>
      <c r="BL346" s="124">
        <v>45413</v>
      </c>
      <c r="BM346" s="66">
        <v>7</v>
      </c>
      <c r="BN346" s="49" t="s">
        <v>95</v>
      </c>
      <c r="BO346" s="49" t="s">
        <v>195</v>
      </c>
      <c r="BP346" s="49" t="s">
        <v>196</v>
      </c>
      <c r="BQ346" s="49" t="s">
        <v>98</v>
      </c>
      <c r="BR346" s="212">
        <v>3000000000</v>
      </c>
      <c r="BS346" s="213">
        <v>1100000000</v>
      </c>
      <c r="BT346" s="66" t="s">
        <v>192</v>
      </c>
      <c r="BU346" s="66" t="s">
        <v>128</v>
      </c>
      <c r="BV346" s="21" t="str">
        <f t="shared" si="39"/>
        <v>Poder_Pedagógico_2201074</v>
      </c>
      <c r="BW346" s="21" t="str">
        <f>+VLOOKUP(C346,Listas_desplega!$AI$21:$AJ$46,2,0)</f>
        <v>DPI</v>
      </c>
      <c r="BX346" s="47" t="str">
        <f>+VLOOKUP(E346,Listas_desplega!$J$2:$K$11,2,FALSE)</f>
        <v>Eje_E_4</v>
      </c>
      <c r="BY346" s="21" t="str">
        <f>+VLOOKUP(J346,desplegables!$AK$21:$AL$33,2,FALSE)</f>
        <v>C_2201_0700_23</v>
      </c>
      <c r="BZ346" s="21" t="str">
        <f>+VLOOKUP(D346,Listas_desplega!$AS$18:$AU$60,2,0)</f>
        <v xml:space="preserve">VEPBM- SUB CALIDADPI - </v>
      </c>
      <c r="CA346" s="67" t="str">
        <f>+VLOOKUP(W346,Listas_desplega!$AT$18:$AV$60,3,0)</f>
        <v>3000</v>
      </c>
      <c r="CB346" s="21" t="str">
        <f>+VLOOKUP(F346,Listas_desplega!$J$15:$L$60,2,0)</f>
        <v>FORMACION DOCENTE</v>
      </c>
      <c r="CC346" s="21" t="str">
        <f>+VLOOKUP(F346,Listas_desplega!$J$15:$L$60,2,0)&amp;V346</f>
        <v>FORMACION DOCENTE</v>
      </c>
      <c r="CD346" s="21" t="str">
        <f>+VLOOKUP(CC346,Listas_desplega!$K$15:$L$60,2,0)</f>
        <v>12</v>
      </c>
      <c r="CE346" s="65" t="str">
        <f>+VLOOKUP(D346,Listas_desplega!$AS$18:$AU$60,2,0)&amp;V346</f>
        <v xml:space="preserve">VEPBM- SUB CALIDADPI - </v>
      </c>
      <c r="CF346" s="21">
        <f>+VLOOKUP(D346,Listas_desplega!$AS$18:$AU$60,3,0)</f>
        <v>30</v>
      </c>
    </row>
    <row r="347" spans="2:86" ht="18.75" customHeight="1" x14ac:dyDescent="0.25">
      <c r="B347" s="49" t="s">
        <v>81</v>
      </c>
      <c r="C347" s="49" t="s">
        <v>535</v>
      </c>
      <c r="D347" s="49" t="s">
        <v>542</v>
      </c>
      <c r="E347" s="49" t="s">
        <v>344</v>
      </c>
      <c r="F347" s="82" t="s">
        <v>345</v>
      </c>
      <c r="G347" s="49" t="s">
        <v>346</v>
      </c>
      <c r="H347" s="78" t="str">
        <f>+VLOOKUP(G347,desplegables!$AH$21:$AK$33,2,0)</f>
        <v>FORTALECIMIENTO DE LAS CAPACIDADES Y CONDICIONES DE BIENESTAR QUE DIGNIFIQUEN LA LABOR DOCENTE EN EDUCACIÓN INICIAL, PREESCOLAR, BÁSICA Y MEDIA.   NACIONAL</v>
      </c>
      <c r="I347" s="79">
        <f>+VLOOKUP(G347,desplegables!$AH$21:$AK$33,3,0)</f>
        <v>202300000000419</v>
      </c>
      <c r="J347" s="51" t="str">
        <f>+VLOOKUP(G347,desplegables!$AH$21:$AK$33,4,0)</f>
        <v>C-2201-0700-23</v>
      </c>
      <c r="K347" s="109" t="s">
        <v>347</v>
      </c>
      <c r="L347" s="110" t="str">
        <f>+VLOOKUP(K347,desplegables!$BO$81:$BP$110,2,FALSE)</f>
        <v>20203C</v>
      </c>
      <c r="M347" s="49" t="s">
        <v>348</v>
      </c>
      <c r="N347" s="51">
        <f>VLOOKUP(M347,desplegables!$BO$20:$BP$51,2,0)</f>
        <v>2201074</v>
      </c>
      <c r="O347" s="49" t="s">
        <v>546</v>
      </c>
      <c r="P347" s="21" t="s">
        <v>90</v>
      </c>
      <c r="Q347" s="51" t="str">
        <f>+VLOOKUP(P347,desplegables!$B$3:$C$5,2,0)</f>
        <v>02</v>
      </c>
      <c r="R347" s="169" t="str">
        <f>+J347&amp;"-"&amp;L347&amp;"-"&amp;N347&amp;"-"&amp;Q347</f>
        <v>C-2201-0700-23-20203C-2201074-02</v>
      </c>
      <c r="S347" s="126" t="str">
        <f>UPPER(P347&amp;"-"&amp;M347&amp;"-"&amp;H347)</f>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347" s="244" t="str">
        <f>UPPER(P347&amp;" - "&amp;M347&amp;" - "&amp;K347)</f>
        <v>ADQUIS. DE BYS - SERVICIO DE FORTALECIMIENTO A LAS CAPACIDADES DE LOS DOCENTES DE EDUCACIÓN INICIAL, PREESCOLAR, BÁSICA Y MEDIA - 2. SEGURIDAD HUMANA Y JUSTICIA SOCIAL / C. DIGNIFICACIÓN, FORMACIÓN Y DESARROLLO DE LA PROFESIÓN DOCENTE PARA UNA EDUCACIÓN DE CALIDAD</v>
      </c>
      <c r="U347" s="69" t="s">
        <v>279</v>
      </c>
      <c r="V347" s="21" t="s">
        <v>280</v>
      </c>
      <c r="W347" s="21" t="str">
        <f>+CE347</f>
        <v>VEPBM- SUB CALIDADPI - BM</v>
      </c>
      <c r="X347" s="51">
        <f>+CA347</f>
        <v>3001</v>
      </c>
      <c r="Y347" s="68"/>
      <c r="Z347" s="68"/>
      <c r="AA347" s="68"/>
      <c r="AB347" s="68"/>
      <c r="AC347" s="68"/>
      <c r="AD347" s="68"/>
      <c r="AE347" s="68"/>
      <c r="AF347" s="68"/>
      <c r="AG347" s="68"/>
      <c r="AH347" s="68"/>
      <c r="AI347" s="68"/>
      <c r="AJ347" s="68"/>
      <c r="AK347" s="68"/>
      <c r="AL347" s="68"/>
      <c r="AM347" s="68"/>
      <c r="AN347" s="68"/>
      <c r="AO347" s="68"/>
      <c r="AP347" s="68"/>
      <c r="AQ347" s="68"/>
      <c r="AR347" s="68"/>
      <c r="AS347" s="141"/>
      <c r="AT347" s="68"/>
      <c r="AU347" s="68"/>
      <c r="AV347" s="68"/>
      <c r="AW347" s="68"/>
      <c r="AX347" s="68"/>
      <c r="AY347" s="68"/>
      <c r="AZ347" s="68"/>
      <c r="BA347" s="68"/>
      <c r="BB347" s="68"/>
      <c r="BC347" s="68"/>
      <c r="BD347" s="68"/>
      <c r="BE347" s="68"/>
      <c r="BF347" s="70"/>
      <c r="BG347" s="69" t="s">
        <v>547</v>
      </c>
      <c r="BH347" s="52" t="s">
        <v>124</v>
      </c>
      <c r="BI347" s="90" t="s">
        <v>548</v>
      </c>
      <c r="BK347" s="49" t="s">
        <v>145</v>
      </c>
      <c r="BL347" s="124">
        <v>45413</v>
      </c>
      <c r="BM347" s="66">
        <v>7</v>
      </c>
      <c r="BN347" s="49" t="s">
        <v>95</v>
      </c>
      <c r="BO347" s="49" t="s">
        <v>195</v>
      </c>
      <c r="BP347" s="49" t="s">
        <v>196</v>
      </c>
      <c r="BQ347" s="49" t="s">
        <v>98</v>
      </c>
      <c r="BR347" s="212">
        <v>0</v>
      </c>
      <c r="BS347" s="213">
        <v>1900000000</v>
      </c>
      <c r="BV347" s="21" t="str">
        <f>+CONCATENATE(G347,"_",N347)</f>
        <v>Poder_Pedagógico_2201074</v>
      </c>
      <c r="BW347" s="21" t="str">
        <f>+VLOOKUP(C347,Listas_desplega!$AI$21:$AJ$46,2,0)</f>
        <v>DPI</v>
      </c>
      <c r="BX347" s="47" t="str">
        <f>+VLOOKUP(E347,Listas_desplega!$J$2:$K$11,2,FALSE)</f>
        <v>Eje_E_4</v>
      </c>
      <c r="BY347" s="21" t="str">
        <f>+VLOOKUP(J347,desplegables!$AK$21:$AL$33,2,FALSE)</f>
        <v>C_2201_0700_23</v>
      </c>
      <c r="BZ347" s="21" t="str">
        <f>+VLOOKUP(D347,Listas_desplega!$AS$18:$AU$60,2,0)</f>
        <v xml:space="preserve">VEPBM- SUB CALIDADPI - </v>
      </c>
      <c r="CA347" s="67">
        <f>+VLOOKUP(W347,Listas_desplega!$AT$18:$AV$60,3,0)</f>
        <v>3001</v>
      </c>
      <c r="CB347" s="21" t="str">
        <f>+VLOOKUP(F347,Listas_desplega!$J$15:$L$60,2,0)</f>
        <v>FORMACION DOCENTE</v>
      </c>
      <c r="CC347" s="21" t="str">
        <f>+VLOOKUP(F347,Listas_desplega!$J$15:$L$60,2,0)&amp;V347</f>
        <v>FORMACION DOCENTEBM</v>
      </c>
      <c r="CD347" s="21" t="e">
        <f>+VLOOKUP(CC347,Listas_desplega!$K$15:$L$60,2,0)</f>
        <v>#N/A</v>
      </c>
      <c r="CE347" s="65" t="str">
        <f>+VLOOKUP(D347,Listas_desplega!$AS$18:$AU$60,2,0)&amp;V347</f>
        <v>VEPBM- SUB CALIDADPI - BM</v>
      </c>
      <c r="CF347" s="21">
        <f>+VLOOKUP(D347,Listas_desplega!$AS$18:$AU$60,3,0)</f>
        <v>30</v>
      </c>
    </row>
    <row r="348" spans="2:86" ht="18.75" customHeight="1" x14ac:dyDescent="0.25">
      <c r="B348" s="49" t="s">
        <v>81</v>
      </c>
      <c r="C348" s="49" t="s">
        <v>535</v>
      </c>
      <c r="D348" s="49" t="s">
        <v>542</v>
      </c>
      <c r="E348" s="49" t="s">
        <v>344</v>
      </c>
      <c r="F348" s="82" t="s">
        <v>345</v>
      </c>
      <c r="G348" s="49" t="s">
        <v>346</v>
      </c>
      <c r="H348" s="78" t="str">
        <f>+VLOOKUP(G348,desplegables!$AH$21:$AK$33,2,0)</f>
        <v>FORTALECIMIENTO DE LAS CAPACIDADES Y CONDICIONES DE BIENESTAR QUE DIGNIFIQUEN LA LABOR DOCENTE EN EDUCACIÓN INICIAL, PREESCOLAR, BÁSICA Y MEDIA.   NACIONAL</v>
      </c>
      <c r="I348" s="79">
        <f>+VLOOKUP(G348,desplegables!$AH$21:$AK$33,3,0)</f>
        <v>202300000000419</v>
      </c>
      <c r="J348" s="51" t="str">
        <f>+VLOOKUP(G348,desplegables!$AH$21:$AK$33,4,0)</f>
        <v>C-2201-0700-23</v>
      </c>
      <c r="K348" s="109" t="s">
        <v>347</v>
      </c>
      <c r="L348" s="110" t="str">
        <f>+VLOOKUP(K348,desplegables!$BO$81:$BP$110,2,FALSE)</f>
        <v>20203C</v>
      </c>
      <c r="M348" s="49" t="s">
        <v>348</v>
      </c>
      <c r="N348" s="51">
        <f>VLOOKUP(M348,desplegables!$BO$20:$BP$51,2,0)</f>
        <v>2201074</v>
      </c>
      <c r="O348" s="95" t="s">
        <v>365</v>
      </c>
      <c r="P348" s="21" t="s">
        <v>90</v>
      </c>
      <c r="Q348" s="51" t="str">
        <f>+VLOOKUP(P348,desplegables!$B$3:$C$5,2,0)</f>
        <v>02</v>
      </c>
      <c r="R348" s="169" t="str">
        <f t="shared" si="34"/>
        <v>C-2201-0700-23-20203C-2201074-02</v>
      </c>
      <c r="S348" s="126" t="str">
        <f t="shared" si="33"/>
        <v>ADQUIS. DE BYS-SERVICIO DE FORTALECIMIENTO A LAS CAPACIDADES DE LOS DOCENTES DE EDUCACIÓN INICIAL, PREESCOLAR, BÁSICA Y MEDIA-FORTALECIMIENTO DE LAS CAPACIDADES Y CONDICIONES DE BIENESTAR QUE DIGNIFIQUEN LA LABOR DOCENTE EN EDUCACIÓN INICIAL, PREESCOLAR, BÁSICA Y MEDIA.   NACIONAL</v>
      </c>
      <c r="T348" s="244" t="str">
        <f t="shared" si="38"/>
        <v>ADQUIS. DE BYS - SERVICIO DE FORTALECIMIENTO A LAS CAPACIDADES DE LOS DOCENTES DE EDUCACIÓN INICIAL, PREESCOLAR, BÁSICA Y MEDIA - 2. SEGURIDAD HUMANA Y JUSTICIA SOCIAL / C. DIGNIFICACIÓN, FORMACIÓN Y DESARROLLO DE LA PROFESIÓN DOCENTE PARA UNA EDUCACIÓN DE CALIDAD</v>
      </c>
      <c r="U348" s="69" t="s">
        <v>127</v>
      </c>
      <c r="V348" s="21"/>
      <c r="W348" s="21" t="str">
        <f t="shared" si="40"/>
        <v xml:space="preserve">VEPBM- SUB CALIDADPI - </v>
      </c>
      <c r="X348" s="51" t="str">
        <f t="shared" si="41"/>
        <v>3000</v>
      </c>
      <c r="Y348" s="68"/>
      <c r="Z348" s="68"/>
      <c r="AA348" s="68"/>
      <c r="AB348" s="68"/>
      <c r="AC348" s="68"/>
      <c r="AD348" s="68"/>
      <c r="AE348" s="68"/>
      <c r="AF348" s="68"/>
      <c r="AG348" s="68"/>
      <c r="AH348" s="68"/>
      <c r="AI348" s="68"/>
      <c r="AJ348" s="68"/>
      <c r="AK348" s="68"/>
      <c r="AL348" s="68"/>
      <c r="AM348" s="68"/>
      <c r="AN348" s="68"/>
      <c r="AO348" s="68"/>
      <c r="AP348" s="68"/>
      <c r="AQ348" s="68"/>
      <c r="AR348" s="68"/>
      <c r="AS348" s="141">
        <v>3347500000</v>
      </c>
      <c r="AT348" s="68"/>
      <c r="AU348" s="68"/>
      <c r="AV348" s="68"/>
      <c r="AW348" s="68"/>
      <c r="AX348" s="68"/>
      <c r="AY348" s="68"/>
      <c r="AZ348" s="68"/>
      <c r="BA348" s="68"/>
      <c r="BB348" s="68"/>
      <c r="BC348" s="68"/>
      <c r="BD348" s="68"/>
      <c r="BE348" s="68"/>
      <c r="BF348" s="70"/>
      <c r="BG348" s="69" t="s">
        <v>547</v>
      </c>
      <c r="BH348" s="52" t="s">
        <v>124</v>
      </c>
      <c r="BI348" s="90" t="s">
        <v>548</v>
      </c>
      <c r="BK348" s="49" t="s">
        <v>145</v>
      </c>
      <c r="BL348" s="124">
        <v>45413</v>
      </c>
      <c r="BM348" s="66">
        <v>7</v>
      </c>
      <c r="BN348" s="49" t="s">
        <v>95</v>
      </c>
      <c r="BO348" s="49" t="s">
        <v>195</v>
      </c>
      <c r="BP348" s="49" t="s">
        <v>196</v>
      </c>
      <c r="BQ348" s="49" t="s">
        <v>98</v>
      </c>
      <c r="BR348" s="212">
        <v>3347500000</v>
      </c>
      <c r="BS348" s="213">
        <v>3347500000</v>
      </c>
      <c r="BT348" s="66" t="s">
        <v>192</v>
      </c>
      <c r="BU348" s="66" t="s">
        <v>128</v>
      </c>
      <c r="BV348" s="21" t="str">
        <f t="shared" si="39"/>
        <v>Poder_Pedagógico_2201074</v>
      </c>
      <c r="BW348" s="21" t="str">
        <f>+VLOOKUP(C348,Listas_desplega!$AI$21:$AJ$46,2,0)</f>
        <v>DPI</v>
      </c>
      <c r="BX348" s="47" t="str">
        <f>+VLOOKUP(E348,Listas_desplega!$J$2:$K$11,2,FALSE)</f>
        <v>Eje_E_4</v>
      </c>
      <c r="BY348" s="21" t="str">
        <f>+VLOOKUP(J348,desplegables!$AK$21:$AL$33,2,FALSE)</f>
        <v>C_2201_0700_23</v>
      </c>
      <c r="BZ348" s="21" t="str">
        <f>+VLOOKUP(D348,Listas_desplega!$AS$18:$AU$60,2,0)</f>
        <v xml:space="preserve">VEPBM- SUB CALIDADPI - </v>
      </c>
      <c r="CA348" s="67" t="str">
        <f>+VLOOKUP(W348,Listas_desplega!$AT$18:$AV$60,3,0)</f>
        <v>3000</v>
      </c>
      <c r="CB348" s="21" t="str">
        <f>+VLOOKUP(F348,Listas_desplega!$J$15:$L$60,2,0)</f>
        <v>FORMACION DOCENTE</v>
      </c>
      <c r="CC348" s="21" t="str">
        <f>+VLOOKUP(F348,Listas_desplega!$J$15:$L$60,2,0)&amp;V348</f>
        <v>FORMACION DOCENTE</v>
      </c>
      <c r="CD348" s="21" t="str">
        <f>+VLOOKUP(CC348,Listas_desplega!$K$15:$L$60,2,0)</f>
        <v>12</v>
      </c>
      <c r="CE348" s="65" t="str">
        <f>+VLOOKUP(D348,Listas_desplega!$AS$18:$AU$60,2,0)&amp;V348</f>
        <v xml:space="preserve">VEPBM- SUB CALIDADPI - </v>
      </c>
      <c r="CF348" s="21">
        <f>+VLOOKUP(D348,Listas_desplega!$AS$18:$AU$60,3,0)</f>
        <v>30</v>
      </c>
    </row>
    <row r="349" spans="2:86" ht="18.75" customHeight="1" x14ac:dyDescent="0.25">
      <c r="B349" s="49" t="s">
        <v>81</v>
      </c>
      <c r="C349" s="49" t="s">
        <v>535</v>
      </c>
      <c r="D349" s="49" t="s">
        <v>542</v>
      </c>
      <c r="E349" s="49" t="s">
        <v>344</v>
      </c>
      <c r="F349" s="82" t="s">
        <v>345</v>
      </c>
      <c r="G349" s="49" t="s">
        <v>346</v>
      </c>
      <c r="H349" s="78" t="str">
        <f>+VLOOKUP(G349,desplegables!$AH$21:$AK$33,2,0)</f>
        <v>FORTALECIMIENTO DE LAS CAPACIDADES Y CONDICIONES DE BIENESTAR QUE DIGNIFIQUEN LA LABOR DOCENTE EN EDUCACIÓN INICIAL, PREESCOLAR, BÁSICA Y MEDIA.   NACIONAL</v>
      </c>
      <c r="I349" s="79">
        <f>+VLOOKUP(G349,desplegables!$AH$21:$AK$33,3,0)</f>
        <v>202300000000419</v>
      </c>
      <c r="J349" s="51" t="str">
        <f>+VLOOKUP(G349,desplegables!$AH$21:$AK$33,4,0)</f>
        <v>C-2201-0700-23</v>
      </c>
      <c r="K349" s="109" t="s">
        <v>347</v>
      </c>
      <c r="L349" s="110" t="str">
        <f>+VLOOKUP(K349,desplegables!$BO$81:$BP$110,2,FALSE)</f>
        <v>20203C</v>
      </c>
      <c r="M349" s="49" t="s">
        <v>523</v>
      </c>
      <c r="N349" s="51" t="e">
        <f>VLOOKUP(M349,desplegables!$BO$20:$BP$51,2,0)</f>
        <v>#N/A</v>
      </c>
      <c r="O349" s="49" t="s">
        <v>530</v>
      </c>
      <c r="P349" s="21" t="s">
        <v>90</v>
      </c>
      <c r="Q349" s="51" t="str">
        <f>+VLOOKUP(P349,desplegables!$B$3:$C$5,2,0)</f>
        <v>02</v>
      </c>
      <c r="R349" s="169" t="e">
        <f t="shared" si="34"/>
        <v>#N/A</v>
      </c>
      <c r="S349" s="126" t="str">
        <f t="shared" si="33"/>
        <v>ADQUIS. DE BYS-SERVICIO DE ASISTENCIA TÉCNICA EN EDUCACIÓN INICIAL, PREESCOLAR, BÁSICA Y MEDIA PARA EL  FORTALECIMIENTO DE LAS CONDICIONES DE BIENESTAR DE LOS DOCENTES Y AGENTES EDUCATIVOS.-FORTALECIMIENTO DE LAS CAPACIDADES Y CONDICIONES DE BIENESTAR QUE DIGNIFIQUEN LA LABOR DOCENTE EN EDUCACIÓN INICIAL, PREESCOLAR, BÁSICA Y MEDIA.   NACIONAL</v>
      </c>
      <c r="T349" s="244" t="str">
        <f t="shared" si="38"/>
        <v>ADQUIS. DE BYS - SERVICIO DE ASISTENCIA TÉCNICA EN EDUCACIÓN INICIAL, PREESCOLAR, BÁSICA Y MEDIA PARA EL  FORTALECIMIENTO DE LAS CONDICIONES DE BIENESTAR DE LOS DOCENTES Y AGENTES EDUCATIVOS. - 2. SEGURIDAD HUMANA Y JUSTICIA SOCIAL / C. DIGNIFICACIÓN, FORMACIÓN Y DESARROLLO DE LA PROFESIÓN DOCENTE PARA UNA EDUCACIÓN DE CALIDAD</v>
      </c>
      <c r="U349" s="69" t="s">
        <v>127</v>
      </c>
      <c r="V349" s="21"/>
      <c r="W349" s="21" t="str">
        <f t="shared" si="40"/>
        <v xml:space="preserve">VEPBM- SUB CALIDADPI - </v>
      </c>
      <c r="X349" s="51" t="str">
        <f t="shared" si="41"/>
        <v>3000</v>
      </c>
      <c r="Y349" s="68"/>
      <c r="Z349" s="68"/>
      <c r="AA349" s="68"/>
      <c r="AB349" s="68"/>
      <c r="AC349" s="68"/>
      <c r="AD349" s="68"/>
      <c r="AE349" s="68"/>
      <c r="AF349" s="68"/>
      <c r="AG349" s="68"/>
      <c r="AH349" s="68"/>
      <c r="AI349" s="68"/>
      <c r="AJ349" s="68"/>
      <c r="AK349" s="68"/>
      <c r="AL349" s="68"/>
      <c r="AM349" s="68"/>
      <c r="AN349" s="68"/>
      <c r="AO349" s="68"/>
      <c r="AP349" s="68"/>
      <c r="AQ349" s="68"/>
      <c r="AR349" s="68"/>
      <c r="AS349" s="141">
        <v>3894660000</v>
      </c>
      <c r="AT349" s="68"/>
      <c r="AU349" s="68"/>
      <c r="AV349" s="68"/>
      <c r="AW349" s="68"/>
      <c r="AX349" s="68"/>
      <c r="AY349" s="68"/>
      <c r="AZ349" s="68"/>
      <c r="BA349" s="68"/>
      <c r="BB349" s="68"/>
      <c r="BC349" s="68"/>
      <c r="BD349" s="68"/>
      <c r="BE349" s="68"/>
      <c r="BF349" s="70"/>
      <c r="BG349" s="69" t="s">
        <v>547</v>
      </c>
      <c r="BH349" s="52" t="s">
        <v>124</v>
      </c>
      <c r="BI349" s="90" t="s">
        <v>548</v>
      </c>
      <c r="BK349" s="49" t="s">
        <v>145</v>
      </c>
      <c r="BL349" s="124">
        <v>45413</v>
      </c>
      <c r="BM349" s="66">
        <v>7</v>
      </c>
      <c r="BN349" s="49" t="s">
        <v>95</v>
      </c>
      <c r="BO349" s="49" t="s">
        <v>195</v>
      </c>
      <c r="BP349" s="49" t="s">
        <v>196</v>
      </c>
      <c r="BQ349" s="49" t="s">
        <v>98</v>
      </c>
      <c r="BR349" s="212">
        <v>3894660000</v>
      </c>
      <c r="BS349" s="213">
        <v>3894660000</v>
      </c>
      <c r="BT349" s="66" t="s">
        <v>192</v>
      </c>
      <c r="BU349" s="66" t="s">
        <v>128</v>
      </c>
      <c r="BV349" s="21" t="e">
        <f t="shared" si="39"/>
        <v>#N/A</v>
      </c>
      <c r="BW349" s="21" t="str">
        <f>+VLOOKUP(C349,Listas_desplega!$AI$21:$AJ$46,2,0)</f>
        <v>DPI</v>
      </c>
      <c r="BX349" s="47" t="str">
        <f>+VLOOKUP(E349,Listas_desplega!$J$2:$K$11,2,FALSE)</f>
        <v>Eje_E_4</v>
      </c>
      <c r="BY349" s="21" t="str">
        <f>+VLOOKUP(J349,desplegables!$AK$21:$AL$33,2,FALSE)</f>
        <v>C_2201_0700_23</v>
      </c>
      <c r="BZ349" s="21" t="str">
        <f>+VLOOKUP(D349,Listas_desplega!$AS$18:$AU$60,2,0)</f>
        <v xml:space="preserve">VEPBM- SUB CALIDADPI - </v>
      </c>
      <c r="CA349" s="67" t="str">
        <f>+VLOOKUP(W349,Listas_desplega!$AT$18:$AV$60,3,0)</f>
        <v>3000</v>
      </c>
      <c r="CB349" s="21" t="str">
        <f>+VLOOKUP(F349,Listas_desplega!$J$15:$L$60,2,0)</f>
        <v>FORMACION DOCENTE</v>
      </c>
      <c r="CC349" s="21" t="str">
        <f>+VLOOKUP(F349,Listas_desplega!$J$15:$L$60,2,0)&amp;V349</f>
        <v>FORMACION DOCENTE</v>
      </c>
      <c r="CD349" s="21" t="str">
        <f>+VLOOKUP(CC349,Listas_desplega!$K$15:$L$60,2,0)</f>
        <v>12</v>
      </c>
      <c r="CE349" s="65" t="str">
        <f>+VLOOKUP(D349,Listas_desplega!$AS$18:$AU$60,2,0)&amp;V349</f>
        <v xml:space="preserve">VEPBM- SUB CALIDADPI - </v>
      </c>
      <c r="CF349" s="21">
        <f>+VLOOKUP(D349,Listas_desplega!$AS$18:$AU$60,3,0)</f>
        <v>30</v>
      </c>
    </row>
    <row r="350" spans="2:86" ht="18.75" customHeight="1" x14ac:dyDescent="0.25">
      <c r="B350" s="49" t="s">
        <v>81</v>
      </c>
      <c r="C350" s="49" t="s">
        <v>535</v>
      </c>
      <c r="D350" s="49" t="s">
        <v>535</v>
      </c>
      <c r="E350" s="49" t="s">
        <v>537</v>
      </c>
      <c r="F350" s="82" t="s">
        <v>543</v>
      </c>
      <c r="G350" s="49" t="s">
        <v>187</v>
      </c>
      <c r="H350" s="78" t="str">
        <f>+VLOOKUP(G350,desplegables!$AH$21:$AK$33,2,0)</f>
        <v>TRANSFORMACIÓN  DE LA EDUCACIÓN INICIAL, PREESCOLAR, BÁSICA Y MEDIA CON ENFOQUE INTEGRAL PARA LA REDUCCIÓN DE DESIGUALDADES Y CONSTRUCCIÓN DE LA PAZ  NACIONAL</v>
      </c>
      <c r="I350" s="79">
        <f>+VLOOKUP(G350,desplegables!$AH$21:$AK$33,3,0)</f>
        <v>202300000000245</v>
      </c>
      <c r="J350" s="51" t="str">
        <f>+VLOOKUP(G350,desplegables!$AH$21:$AK$33,4,0)</f>
        <v>C-2201-0700-20</v>
      </c>
      <c r="K350" s="109" t="s">
        <v>539</v>
      </c>
      <c r="L350" s="110" t="str">
        <f>+VLOOKUP(K350,desplegables!$BO$81:$BP$110,2,FALSE)</f>
        <v>20203A</v>
      </c>
      <c r="M350" s="49" t="s">
        <v>189</v>
      </c>
      <c r="N350" s="51" t="e">
        <f>VLOOKUP(M350,desplegables!$BO$20:$BP$51,2,0)</f>
        <v>#N/A</v>
      </c>
      <c r="O350" s="49" t="s">
        <v>549</v>
      </c>
      <c r="P350" s="21" t="s">
        <v>90</v>
      </c>
      <c r="Q350" s="51" t="str">
        <f>+VLOOKUP(P350,desplegables!$B$3:$C$5,2,0)</f>
        <v>02</v>
      </c>
      <c r="R350" s="169" t="e">
        <f t="shared" si="34"/>
        <v>#N/A</v>
      </c>
      <c r="S350" s="126" t="str">
        <f t="shared" si="33"/>
        <v>ADQUIS. DE BYS-SERVICIO DE ASISTENCIA TÉCNICA EN EDUCACIÓN INICIAL, PREESCOLAR, BÁSICA Y MEDIA.-TRANSFORMACIÓN  DE LA EDUCACIÓN INICIAL, PREESCOLAR, BÁSICA Y MEDIA CON ENFOQUE INTEGRAL PARA LA REDUCCIÓN DE DESIGUALDADES Y CONSTRUCCIÓN DE LA PAZ  NACIONAL</v>
      </c>
      <c r="T350" s="244" t="str">
        <f t="shared" si="38"/>
        <v>ADQUIS. DE BYS - SERVICIO DE ASISTENCIA TÉCNICA EN EDUCACIÓN INICIAL, PREESCOLAR, BÁSICA Y MEDIA. - 2. SEGURIDAD HUMANA Y JUSTICIA SOCIAL / A. PRIMERA INFANCIA FELIZ Y PROTEGIDA</v>
      </c>
      <c r="U350" s="69" t="s">
        <v>127</v>
      </c>
      <c r="V350" s="21"/>
      <c r="W350" s="21" t="str">
        <f t="shared" si="40"/>
        <v xml:space="preserve">VEPBM-DIR PRIMERAINF - </v>
      </c>
      <c r="X350" s="51" t="str">
        <f t="shared" si="41"/>
        <v>2900</v>
      </c>
      <c r="Y350" s="68"/>
      <c r="Z350" s="68"/>
      <c r="AA350" s="68"/>
      <c r="AB350" s="68"/>
      <c r="AC350" s="68"/>
      <c r="AD350" s="68"/>
      <c r="AE350" s="68"/>
      <c r="AF350" s="68"/>
      <c r="AG350" s="68"/>
      <c r="AH350" s="68"/>
      <c r="AI350" s="68"/>
      <c r="AJ350" s="68"/>
      <c r="AK350" s="68"/>
      <c r="AL350" s="68"/>
      <c r="AM350" s="68"/>
      <c r="AN350" s="68"/>
      <c r="AO350" s="68"/>
      <c r="AP350" s="68"/>
      <c r="AQ350" s="68"/>
      <c r="AR350" s="68"/>
      <c r="AS350" s="141">
        <v>1000000000</v>
      </c>
      <c r="AT350" s="68"/>
      <c r="AU350" s="68"/>
      <c r="AV350" s="68"/>
      <c r="AW350" s="68"/>
      <c r="AX350" s="68"/>
      <c r="AY350" s="68"/>
      <c r="AZ350" s="68"/>
      <c r="BA350" s="68"/>
      <c r="BB350" s="68"/>
      <c r="BC350" s="68"/>
      <c r="BD350" s="68"/>
      <c r="BE350" s="68"/>
      <c r="BF350" s="70"/>
      <c r="BG350" s="69" t="s">
        <v>547</v>
      </c>
      <c r="BH350" s="52" t="s">
        <v>124</v>
      </c>
      <c r="BI350" s="90" t="s">
        <v>550</v>
      </c>
      <c r="BK350" s="49" t="s">
        <v>248</v>
      </c>
      <c r="BL350" s="124">
        <v>45383</v>
      </c>
      <c r="BM350" s="66">
        <v>7</v>
      </c>
      <c r="BN350" s="49" t="s">
        <v>95</v>
      </c>
      <c r="BO350" s="49" t="s">
        <v>146</v>
      </c>
      <c r="BP350" s="49" t="s">
        <v>147</v>
      </c>
      <c r="BQ350" s="49" t="s">
        <v>98</v>
      </c>
      <c r="BR350" s="212">
        <v>1000000000</v>
      </c>
      <c r="BS350" s="213">
        <v>1000000000</v>
      </c>
      <c r="BT350" s="66" t="s">
        <v>192</v>
      </c>
      <c r="BU350" s="66" t="s">
        <v>128</v>
      </c>
      <c r="BV350" s="21" t="e">
        <f t="shared" si="39"/>
        <v>#N/A</v>
      </c>
      <c r="BW350" s="21" t="str">
        <f>+VLOOKUP(C350,Listas_desplega!$AI$21:$AJ$46,2,0)</f>
        <v>DPI</v>
      </c>
      <c r="BX350" s="47" t="str">
        <f>+VLOOKUP(E350,Listas_desplega!$J$2:$K$11,2,FALSE)</f>
        <v>Eje_E_1</v>
      </c>
      <c r="BY350" s="21" t="str">
        <f>+VLOOKUP(J350,desplegables!$AK$21:$AL$33,2,FALSE)</f>
        <v>C_2201_0700_20</v>
      </c>
      <c r="BZ350" s="21" t="str">
        <f>+VLOOKUP(D350,Listas_desplega!$AS$18:$AU$60,2,0)</f>
        <v xml:space="preserve">VEPBM-DIR PRIMERAINF - </v>
      </c>
      <c r="CA350" s="21" t="str">
        <f>+VLOOKUP(W350,Listas_desplega!$AT$18:$AV$60,3,0)</f>
        <v>2900</v>
      </c>
      <c r="CB350" s="21" t="str">
        <f>+VLOOKUP(F350,Listas_desplega!$J$15:$L$60,2,0)</f>
        <v>AMPLIACION OFERTA ENFASIS RURALIDAD</v>
      </c>
      <c r="CC350" s="21" t="str">
        <f>+VLOOKUP(F350,Listas_desplega!$J$15:$L$60,2,0)&amp;V350</f>
        <v>AMPLIACION OFERTA ENFASIS RURALIDAD</v>
      </c>
      <c r="CD350" s="21" t="str">
        <f>+VLOOKUP(CC350,Listas_desplega!$K$15:$L$60,2,0)</f>
        <v>01</v>
      </c>
      <c r="CE350" s="65" t="str">
        <f>+VLOOKUP(D350,Listas_desplega!$AS$18:$AU$60,2,0)&amp;V350</f>
        <v xml:space="preserve">VEPBM-DIR PRIMERAINF - </v>
      </c>
      <c r="CF350" s="21">
        <f>+VLOOKUP(D350,Listas_desplega!$AS$18:$AU$60,3,0)</f>
        <v>29</v>
      </c>
    </row>
    <row r="351" spans="2:86" ht="18.75" customHeight="1" x14ac:dyDescent="0.25">
      <c r="B351" s="49" t="s">
        <v>81</v>
      </c>
      <c r="C351" s="49" t="s">
        <v>535</v>
      </c>
      <c r="D351" s="49" t="s">
        <v>535</v>
      </c>
      <c r="E351" s="49" t="s">
        <v>537</v>
      </c>
      <c r="F351" s="82" t="s">
        <v>538</v>
      </c>
      <c r="G351" s="49" t="s">
        <v>187</v>
      </c>
      <c r="H351" s="78" t="str">
        <f>+VLOOKUP(G351,desplegables!$AH$21:$AK$33,2,0)</f>
        <v>TRANSFORMACIÓN  DE LA EDUCACIÓN INICIAL, PREESCOLAR, BÁSICA Y MEDIA CON ENFOQUE INTEGRAL PARA LA REDUCCIÓN DE DESIGUALDADES Y CONSTRUCCIÓN DE LA PAZ  NACIONAL</v>
      </c>
      <c r="I351" s="79">
        <f>+VLOOKUP(G351,desplegables!$AH$21:$AK$33,3,0)</f>
        <v>202300000000245</v>
      </c>
      <c r="J351" s="51" t="str">
        <f>+VLOOKUP(G351,desplegables!$AH$21:$AK$33,4,0)</f>
        <v>C-2201-0700-20</v>
      </c>
      <c r="K351" s="109" t="s">
        <v>539</v>
      </c>
      <c r="L351" s="110" t="str">
        <f>+VLOOKUP(K351,desplegables!$BO$81:$BP$110,2,FALSE)</f>
        <v>20203A</v>
      </c>
      <c r="M351" s="95" t="s">
        <v>277</v>
      </c>
      <c r="N351" s="51" t="e">
        <f>VLOOKUP(M351,desplegables!$BO$20:$BP$51,2,0)</f>
        <v>#N/A</v>
      </c>
      <c r="O351" s="93" t="s">
        <v>551</v>
      </c>
      <c r="P351" s="21" t="s">
        <v>90</v>
      </c>
      <c r="Q351" s="51" t="str">
        <f>+VLOOKUP(P351,desplegables!$B$3:$C$5,2,0)</f>
        <v>02</v>
      </c>
      <c r="R351" s="169" t="e">
        <f t="shared" si="34"/>
        <v>#N/A</v>
      </c>
      <c r="S351" s="126" t="str">
        <f t="shared" si="33"/>
        <v>ADQUIS. DE BYS-SERVICIO DE EVALUACIÓN DE LA CALIDAD DE LA EDUCACIÓN INICIAL, PREESCOLAR, BÁSICA Y MEDIA.-TRANSFORMACIÓN  DE LA EDUCACIÓN INICIAL, PREESCOLAR, BÁSICA Y MEDIA CON ENFOQUE INTEGRAL PARA LA REDUCCIÓN DE DESIGUALDADES Y CONSTRUCCIÓN DE LA PAZ  NACIONAL</v>
      </c>
      <c r="T351" s="244" t="str">
        <f t="shared" si="38"/>
        <v>ADQUIS. DE BYS - SERVICIO DE EVALUACIÓN DE LA CALIDAD DE LA EDUCACIÓN INICIAL, PREESCOLAR, BÁSICA Y MEDIA. - 2. SEGURIDAD HUMANA Y JUSTICIA SOCIAL / A. PRIMERA INFANCIA FELIZ Y PROTEGIDA</v>
      </c>
      <c r="U351" s="69" t="s">
        <v>127</v>
      </c>
      <c r="V351" s="21"/>
      <c r="W351" s="21" t="str">
        <f t="shared" si="40"/>
        <v xml:space="preserve">VEPBM-DIR PRIMERAINF - </v>
      </c>
      <c r="X351" s="51" t="str">
        <f t="shared" si="41"/>
        <v>2900</v>
      </c>
      <c r="Y351" s="68"/>
      <c r="Z351" s="68"/>
      <c r="AA351" s="68"/>
      <c r="AB351" s="68"/>
      <c r="AC351" s="68"/>
      <c r="AD351" s="68"/>
      <c r="AE351" s="68"/>
      <c r="AF351" s="68"/>
      <c r="AG351" s="68"/>
      <c r="AH351" s="68"/>
      <c r="AI351" s="68"/>
      <c r="AJ351" s="68"/>
      <c r="AK351" s="68"/>
      <c r="AL351" s="68"/>
      <c r="AM351" s="68"/>
      <c r="AN351" s="68"/>
      <c r="AO351" s="68"/>
      <c r="AP351" s="68"/>
      <c r="AQ351" s="68"/>
      <c r="AR351" s="68"/>
      <c r="AS351" s="141">
        <v>6000000000</v>
      </c>
      <c r="AT351" s="68"/>
      <c r="AU351" s="68"/>
      <c r="AV351" s="68"/>
      <c r="AW351" s="68"/>
      <c r="AX351" s="68"/>
      <c r="AY351" s="68"/>
      <c r="AZ351" s="68"/>
      <c r="BA351" s="68"/>
      <c r="BB351" s="68"/>
      <c r="BC351" s="68"/>
      <c r="BD351" s="68"/>
      <c r="BE351" s="68"/>
      <c r="BF351" s="70"/>
      <c r="BG351" s="69" t="s">
        <v>552</v>
      </c>
      <c r="BH351" s="52" t="s">
        <v>124</v>
      </c>
      <c r="BI351" s="90" t="s">
        <v>553</v>
      </c>
      <c r="BK351" s="49" t="s">
        <v>248</v>
      </c>
      <c r="BL351" s="124">
        <v>45383</v>
      </c>
      <c r="BM351" s="66">
        <v>14</v>
      </c>
      <c r="BN351" s="49" t="s">
        <v>95</v>
      </c>
      <c r="BO351" s="49" t="s">
        <v>146</v>
      </c>
      <c r="BP351" s="49" t="s">
        <v>147</v>
      </c>
      <c r="BQ351" s="49" t="s">
        <v>98</v>
      </c>
      <c r="BR351" s="212">
        <v>10000000000</v>
      </c>
      <c r="BS351" s="213">
        <v>6000000000</v>
      </c>
      <c r="BT351" s="66" t="s">
        <v>249</v>
      </c>
      <c r="BU351" s="66" t="s">
        <v>128</v>
      </c>
      <c r="BV351" s="21" t="e">
        <f t="shared" si="39"/>
        <v>#N/A</v>
      </c>
      <c r="BW351" s="21" t="str">
        <f>+VLOOKUP(C351,Listas_desplega!$AI$21:$AJ$46,2,0)</f>
        <v>DPI</v>
      </c>
      <c r="BX351" s="47" t="str">
        <f>+VLOOKUP(E351,Listas_desplega!$J$2:$K$11,2,FALSE)</f>
        <v>Eje_E_1</v>
      </c>
      <c r="BY351" s="21" t="str">
        <f>+VLOOKUP(J351,desplegables!$AK$21:$AL$33,2,FALSE)</f>
        <v>C_2201_0700_20</v>
      </c>
      <c r="BZ351" s="21" t="str">
        <f>+VLOOKUP(D351,Listas_desplega!$AS$18:$AU$60,2,0)</f>
        <v xml:space="preserve">VEPBM-DIR PRIMERAINF - </v>
      </c>
      <c r="CA351" s="21" t="str">
        <f>+VLOOKUP(W351,Listas_desplega!$AT$18:$AV$60,3,0)</f>
        <v>2900</v>
      </c>
      <c r="CB351" s="21" t="str">
        <f>+VLOOKUP(F351,Listas_desplega!$J$15:$L$60,2,0)</f>
        <v>MEJORAMIENTO ATENCION INTEGRAL</v>
      </c>
      <c r="CC351" s="21" t="str">
        <f>+VLOOKUP(F351,Listas_desplega!$J$15:$L$60,2,0)&amp;V351</f>
        <v>MEJORAMIENTO ATENCION INTEGRAL</v>
      </c>
      <c r="CD351" s="21" t="str">
        <f>+VLOOKUP(CC351,Listas_desplega!$K$15:$L$60,2,0)</f>
        <v>02</v>
      </c>
      <c r="CE351" s="65" t="str">
        <f>+VLOOKUP(D351,Listas_desplega!$AS$18:$AU$60,2,0)&amp;V351</f>
        <v xml:space="preserve">VEPBM-DIR PRIMERAINF - </v>
      </c>
      <c r="CF351" s="21">
        <f>+VLOOKUP(D351,Listas_desplega!$AS$18:$AU$60,3,0)</f>
        <v>29</v>
      </c>
    </row>
    <row r="352" spans="2:86" ht="18.75" customHeight="1" x14ac:dyDescent="0.25">
      <c r="B352" s="49" t="s">
        <v>81</v>
      </c>
      <c r="C352" s="49" t="s">
        <v>535</v>
      </c>
      <c r="D352" s="49" t="s">
        <v>535</v>
      </c>
      <c r="E352" s="49" t="s">
        <v>537</v>
      </c>
      <c r="F352" s="82" t="s">
        <v>538</v>
      </c>
      <c r="G352" s="49" t="s">
        <v>187</v>
      </c>
      <c r="H352" s="78" t="str">
        <f>+VLOOKUP(G352,desplegables!$AH$21:$AK$33,2,0)</f>
        <v>TRANSFORMACIÓN  DE LA EDUCACIÓN INICIAL, PREESCOLAR, BÁSICA Y MEDIA CON ENFOQUE INTEGRAL PARA LA REDUCCIÓN DE DESIGUALDADES Y CONSTRUCCIÓN DE LA PAZ  NACIONAL</v>
      </c>
      <c r="I352" s="79">
        <f>+VLOOKUP(G352,desplegables!$AH$21:$AK$33,3,0)</f>
        <v>202300000000245</v>
      </c>
      <c r="J352" s="51" t="str">
        <f>+VLOOKUP(G352,desplegables!$AH$21:$AK$33,4,0)</f>
        <v>C-2201-0700-20</v>
      </c>
      <c r="K352" s="109" t="s">
        <v>539</v>
      </c>
      <c r="L352" s="110" t="str">
        <f>+VLOOKUP(K352,desplegables!$BO$81:$BP$110,2,FALSE)</f>
        <v>20203A</v>
      </c>
      <c r="M352" s="95" t="s">
        <v>277</v>
      </c>
      <c r="N352" s="51" t="e">
        <f>VLOOKUP(M352,desplegables!$BO$20:$BP$51,2,0)</f>
        <v>#N/A</v>
      </c>
      <c r="O352" s="94" t="s">
        <v>551</v>
      </c>
      <c r="P352" s="21" t="s">
        <v>90</v>
      </c>
      <c r="Q352" s="51" t="str">
        <f>+VLOOKUP(P352,desplegables!$B$3:$C$5,2,0)</f>
        <v>02</v>
      </c>
      <c r="R352" s="169" t="e">
        <f t="shared" si="34"/>
        <v>#N/A</v>
      </c>
      <c r="S352" s="126" t="str">
        <f t="shared" si="33"/>
        <v>ADQUIS. DE BYS-SERVICIO DE EVALUACIÓN DE LA CALIDAD DE LA EDUCACIÓN INICIAL, PREESCOLAR, BÁSICA Y MEDIA.-TRANSFORMACIÓN  DE LA EDUCACIÓN INICIAL, PREESCOLAR, BÁSICA Y MEDIA CON ENFOQUE INTEGRAL PARA LA REDUCCIÓN DE DESIGUALDADES Y CONSTRUCCIÓN DE LA PAZ  NACIONAL</v>
      </c>
      <c r="T352" s="244" t="str">
        <f t="shared" si="38"/>
        <v>ADQUIS. DE BYS - SERVICIO DE EVALUACIÓN DE LA CALIDAD DE LA EDUCACIÓN INICIAL, PREESCOLAR, BÁSICA Y MEDIA. - 2. SEGURIDAD HUMANA Y JUSTICIA SOCIAL / A. PRIMERA INFANCIA FELIZ Y PROTEGIDA</v>
      </c>
      <c r="U352" s="69" t="s">
        <v>127</v>
      </c>
      <c r="V352" s="21"/>
      <c r="W352" s="21" t="str">
        <f t="shared" si="40"/>
        <v xml:space="preserve">VEPBM-DIR PRIMERAINF - </v>
      </c>
      <c r="X352" s="51" t="str">
        <f t="shared" si="41"/>
        <v>2900</v>
      </c>
      <c r="Y352" s="68"/>
      <c r="Z352" s="68"/>
      <c r="AA352" s="68"/>
      <c r="AB352" s="68"/>
      <c r="AC352" s="68"/>
      <c r="AD352" s="68"/>
      <c r="AE352" s="68"/>
      <c r="AF352" s="68"/>
      <c r="AG352" s="68"/>
      <c r="AH352" s="68"/>
      <c r="AI352" s="68"/>
      <c r="AJ352" s="68"/>
      <c r="AK352" s="68"/>
      <c r="AL352" s="68"/>
      <c r="AM352" s="68"/>
      <c r="AN352" s="68"/>
      <c r="AO352" s="68"/>
      <c r="AP352" s="68"/>
      <c r="AQ352" s="68"/>
      <c r="AR352" s="68"/>
      <c r="AS352" s="141">
        <v>2336912585</v>
      </c>
      <c r="AT352" s="68"/>
      <c r="AU352" s="68"/>
      <c r="AV352" s="68"/>
      <c r="AW352" s="68"/>
      <c r="AX352" s="68"/>
      <c r="AY352" s="68"/>
      <c r="AZ352" s="68"/>
      <c r="BA352" s="68"/>
      <c r="BB352" s="68"/>
      <c r="BC352" s="68"/>
      <c r="BD352" s="68"/>
      <c r="BE352" s="68"/>
      <c r="BF352" s="70"/>
      <c r="BG352" s="69" t="s">
        <v>554</v>
      </c>
      <c r="BH352" s="52" t="s">
        <v>124</v>
      </c>
      <c r="BI352" s="90" t="s">
        <v>555</v>
      </c>
      <c r="BK352" s="49" t="s">
        <v>248</v>
      </c>
      <c r="BL352" s="124">
        <v>45383</v>
      </c>
      <c r="BM352" s="66">
        <v>14</v>
      </c>
      <c r="BN352" s="49" t="s">
        <v>95</v>
      </c>
      <c r="BO352" s="49" t="s">
        <v>228</v>
      </c>
      <c r="BP352" s="49" t="s">
        <v>229</v>
      </c>
      <c r="BQ352" s="49" t="s">
        <v>98</v>
      </c>
      <c r="BR352" s="212">
        <v>6000000000</v>
      </c>
      <c r="BS352" s="213">
        <v>2336912585</v>
      </c>
      <c r="BT352" s="66" t="s">
        <v>249</v>
      </c>
      <c r="BU352" s="66" t="s">
        <v>128</v>
      </c>
      <c r="BV352" s="21" t="e">
        <f t="shared" si="39"/>
        <v>#N/A</v>
      </c>
      <c r="BW352" s="21" t="str">
        <f>+VLOOKUP(C352,Listas_desplega!$AI$21:$AJ$46,2,0)</f>
        <v>DPI</v>
      </c>
      <c r="BX352" s="47" t="str">
        <f>+VLOOKUP(E352,Listas_desplega!$J$2:$K$11,2,FALSE)</f>
        <v>Eje_E_1</v>
      </c>
      <c r="BY352" s="21" t="str">
        <f>+VLOOKUP(J352,desplegables!$AK$21:$AL$33,2,FALSE)</f>
        <v>C_2201_0700_20</v>
      </c>
      <c r="BZ352" s="21" t="str">
        <f>+VLOOKUP(D352,Listas_desplega!$AS$18:$AU$60,2,0)</f>
        <v xml:space="preserve">VEPBM-DIR PRIMERAINF - </v>
      </c>
      <c r="CA352" s="21" t="str">
        <f>+VLOOKUP(W352,Listas_desplega!$AT$18:$AV$60,3,0)</f>
        <v>2900</v>
      </c>
      <c r="CB352" s="21" t="str">
        <f>+VLOOKUP(F352,Listas_desplega!$J$15:$L$60,2,0)</f>
        <v>MEJORAMIENTO ATENCION INTEGRAL</v>
      </c>
      <c r="CC352" s="21" t="str">
        <f>+VLOOKUP(F352,Listas_desplega!$J$15:$L$60,2,0)&amp;V352</f>
        <v>MEJORAMIENTO ATENCION INTEGRAL</v>
      </c>
      <c r="CD352" s="21" t="str">
        <f>+VLOOKUP(CC352,Listas_desplega!$K$15:$L$60,2,0)</f>
        <v>02</v>
      </c>
      <c r="CE352" s="65" t="str">
        <f>+VLOOKUP(D352,Listas_desplega!$AS$18:$AU$60,2,0)&amp;V352</f>
        <v xml:space="preserve">VEPBM-DIR PRIMERAINF - </v>
      </c>
      <c r="CF352" s="21">
        <f>+VLOOKUP(D352,Listas_desplega!$AS$18:$AU$60,3,0)</f>
        <v>29</v>
      </c>
      <c r="CH352" t="s">
        <v>556</v>
      </c>
    </row>
    <row r="353" spans="1:86" ht="18.75" customHeight="1" x14ac:dyDescent="0.25">
      <c r="B353" s="49" t="s">
        <v>81</v>
      </c>
      <c r="C353" s="49" t="s">
        <v>535</v>
      </c>
      <c r="D353" s="49" t="s">
        <v>535</v>
      </c>
      <c r="E353" s="49" t="s">
        <v>537</v>
      </c>
      <c r="F353" s="82" t="s">
        <v>538</v>
      </c>
      <c r="G353" s="49" t="s">
        <v>187</v>
      </c>
      <c r="H353" s="78" t="str">
        <f>+VLOOKUP(G353,desplegables!$AH$21:$AK$33,2,0)</f>
        <v>TRANSFORMACIÓN  DE LA EDUCACIÓN INICIAL, PREESCOLAR, BÁSICA Y MEDIA CON ENFOQUE INTEGRAL PARA LA REDUCCIÓN DE DESIGUALDADES Y CONSTRUCCIÓN DE LA PAZ  NACIONAL</v>
      </c>
      <c r="I353" s="79">
        <f>+VLOOKUP(G353,desplegables!$AH$21:$AK$33,3,0)</f>
        <v>202300000000245</v>
      </c>
      <c r="J353" s="51" t="str">
        <f>+VLOOKUP(G353,desplegables!$AH$21:$AK$33,4,0)</f>
        <v>C-2201-0700-20</v>
      </c>
      <c r="K353" s="109" t="s">
        <v>239</v>
      </c>
      <c r="L353" s="110" t="str">
        <f>+VLOOKUP(K353,desplegables!$BO$81:$BP$110,2,FALSE)</f>
        <v>20203B</v>
      </c>
      <c r="M353" s="95" t="s">
        <v>277</v>
      </c>
      <c r="N353" s="51" t="e">
        <f>VLOOKUP(M353,desplegables!$BO$20:$BP$51,2,0)</f>
        <v>#N/A</v>
      </c>
      <c r="O353" s="94" t="s">
        <v>551</v>
      </c>
      <c r="P353" s="21" t="s">
        <v>90</v>
      </c>
      <c r="Q353" s="51" t="str">
        <f>+VLOOKUP(P353,desplegables!$B$3:$C$5,2,0)</f>
        <v>02</v>
      </c>
      <c r="R353" s="169" t="e">
        <f t="shared" si="34"/>
        <v>#N/A</v>
      </c>
      <c r="S353" s="126" t="str">
        <f t="shared" si="33"/>
        <v>ADQUIS. DE BYS-SERVICIO DE EVALUACIÓN DE LA CALIDAD DE LA EDUCACIÓN INICIAL, PREESCOLAR, BÁSICA Y MEDIA.-TRANSFORMACIÓN  DE LA EDUCACIÓN INICIAL, PREESCOLAR, BÁSICA Y MEDIA CON ENFOQUE INTEGRAL PARA LA REDUCCIÓN DE DESIGUALDADES Y CONSTRUCCIÓN DE LA PAZ  NACIONAL</v>
      </c>
      <c r="T353" s="244" t="str">
        <f t="shared" si="38"/>
        <v>ADQUIS. DE BYS - SERVICIO DE EVALUACIÓN DE LA CALIDAD DE LA EDUCACIÓN INICIAL, PREESCOLAR, BÁSICA Y MEDIA. - 2. SEGURIDAD HUMANA Y JUSTICIA SOCIAL / B. RESIGNIFICACIÓN DE LA JORNADA ESCOLAR: MÁS QUE TIEMPO</v>
      </c>
      <c r="U353" s="69" t="s">
        <v>127</v>
      </c>
      <c r="V353" s="21"/>
      <c r="W353" s="21" t="str">
        <f t="shared" si="40"/>
        <v xml:space="preserve">VEPBM-DIR PRIMERAINF - </v>
      </c>
      <c r="X353" s="51" t="str">
        <f t="shared" si="41"/>
        <v>2900</v>
      </c>
      <c r="Y353" s="68"/>
      <c r="Z353" s="68"/>
      <c r="AA353" s="68"/>
      <c r="AB353" s="68"/>
      <c r="AC353" s="68"/>
      <c r="AD353" s="68"/>
      <c r="AE353" s="68"/>
      <c r="AF353" s="68"/>
      <c r="AG353" s="68"/>
      <c r="AH353" s="68"/>
      <c r="AI353" s="68"/>
      <c r="AJ353" s="68"/>
      <c r="AK353" s="68"/>
      <c r="AL353" s="68"/>
      <c r="AM353" s="68"/>
      <c r="AN353" s="68"/>
      <c r="AO353" s="68"/>
      <c r="AP353" s="68"/>
      <c r="AQ353" s="68"/>
      <c r="AR353" s="68"/>
      <c r="AS353" s="141">
        <v>1663087415</v>
      </c>
      <c r="AT353" s="68"/>
      <c r="AU353" s="68"/>
      <c r="AV353" s="68"/>
      <c r="AW353" s="68"/>
      <c r="AX353" s="68"/>
      <c r="AY353" s="68"/>
      <c r="AZ353" s="68"/>
      <c r="BA353" s="68"/>
      <c r="BB353" s="68"/>
      <c r="BC353" s="68"/>
      <c r="BD353" s="68"/>
      <c r="BE353" s="68"/>
      <c r="BF353" s="70"/>
      <c r="BG353" s="69" t="s">
        <v>554</v>
      </c>
      <c r="BH353" s="52" t="s">
        <v>124</v>
      </c>
      <c r="BI353" s="90" t="s">
        <v>555</v>
      </c>
      <c r="BK353" s="49" t="s">
        <v>248</v>
      </c>
      <c r="BL353" s="124">
        <v>45383</v>
      </c>
      <c r="BM353" s="66">
        <v>14</v>
      </c>
      <c r="BN353" s="49" t="s">
        <v>95</v>
      </c>
      <c r="BO353" s="49" t="s">
        <v>228</v>
      </c>
      <c r="BP353" s="49" t="s">
        <v>229</v>
      </c>
      <c r="BQ353" s="49" t="s">
        <v>98</v>
      </c>
      <c r="BR353" s="212">
        <v>6000000000</v>
      </c>
      <c r="BS353" s="213">
        <v>1663087415</v>
      </c>
      <c r="BT353" s="66" t="s">
        <v>249</v>
      </c>
      <c r="BU353" s="66" t="s">
        <v>128</v>
      </c>
      <c r="BV353" s="21" t="e">
        <f t="shared" ref="BV353" si="42">+CONCATENATE(G353,"_",N353)</f>
        <v>#N/A</v>
      </c>
      <c r="BW353" s="21" t="str">
        <f>+VLOOKUP(C353,Listas_desplega!$AI$21:$AJ$46,2,0)</f>
        <v>DPI</v>
      </c>
      <c r="BX353" s="47" t="str">
        <f>+VLOOKUP(E353,Listas_desplega!$J$2:$K$11,2,FALSE)</f>
        <v>Eje_E_1</v>
      </c>
      <c r="BY353" s="21" t="str">
        <f>+VLOOKUP(J353,desplegables!$AK$21:$AL$33,2,FALSE)</f>
        <v>C_2201_0700_20</v>
      </c>
      <c r="BZ353" s="21" t="str">
        <f>+VLOOKUP(D353,Listas_desplega!$AS$18:$AU$60,2,0)</f>
        <v xml:space="preserve">VEPBM-DIR PRIMERAINF - </v>
      </c>
      <c r="CA353" s="21" t="str">
        <f>+VLOOKUP(W353,Listas_desplega!$AT$18:$AV$60,3,0)</f>
        <v>2900</v>
      </c>
      <c r="CB353" s="21" t="str">
        <f>+VLOOKUP(F353,Listas_desplega!$J$15:$L$60,2,0)</f>
        <v>MEJORAMIENTO ATENCION INTEGRAL</v>
      </c>
      <c r="CC353" s="21" t="str">
        <f>+VLOOKUP(F353,Listas_desplega!$J$15:$L$60,2,0)&amp;V353</f>
        <v>MEJORAMIENTO ATENCION INTEGRAL</v>
      </c>
      <c r="CD353" s="21" t="str">
        <f>+VLOOKUP(CC353,Listas_desplega!$K$15:$L$60,2,0)</f>
        <v>02</v>
      </c>
      <c r="CE353" s="65" t="str">
        <f>+VLOOKUP(D353,Listas_desplega!$AS$18:$AU$60,2,0)&amp;V353</f>
        <v xml:space="preserve">VEPBM-DIR PRIMERAINF - </v>
      </c>
      <c r="CF353" s="21">
        <f>+VLOOKUP(D353,Listas_desplega!$AS$18:$AU$60,3,0)</f>
        <v>29</v>
      </c>
      <c r="CH353" t="s">
        <v>557</v>
      </c>
    </row>
    <row r="354" spans="1:86" ht="18.75" customHeight="1" x14ac:dyDescent="0.25">
      <c r="B354" s="49" t="s">
        <v>81</v>
      </c>
      <c r="C354" s="49" t="s">
        <v>535</v>
      </c>
      <c r="D354" s="49" t="s">
        <v>536</v>
      </c>
      <c r="E354" s="49" t="s">
        <v>185</v>
      </c>
      <c r="F354" s="82" t="s">
        <v>186</v>
      </c>
      <c r="G354" s="49" t="s">
        <v>232</v>
      </c>
      <c r="H354" s="78" t="str">
        <f>+VLOOKUP(G354,desplegables!$AH$21:$AK$33,2,0)</f>
        <v>FORTALECIMIENTO DE LAS CAPACIDADES TERRITORIALES PARA LA GESTIÓN EDUCATIVA CON ÉNFASIS EN ZONAS RURALES NACIONAL</v>
      </c>
      <c r="I354" s="79">
        <f>+VLOOKUP(G354,desplegables!$AH$21:$AK$33,3,0)</f>
        <v>202300000000418</v>
      </c>
      <c r="J354" s="51" t="str">
        <f>+VLOOKUP(G354,desplegables!$AH$21:$AK$33,4,0)</f>
        <v>C-2201-0700-24</v>
      </c>
      <c r="K354" s="109" t="s">
        <v>539</v>
      </c>
      <c r="L354" s="110" t="str">
        <f>+VLOOKUP(K354,desplegables!$BO$81:$BP$110,2,FALSE)</f>
        <v>20203A</v>
      </c>
      <c r="M354" s="49" t="s">
        <v>429</v>
      </c>
      <c r="N354" s="51">
        <f>VLOOKUP(M354,desplegables!$BO$20:$BP$51,2,0)</f>
        <v>2201037</v>
      </c>
      <c r="O354" s="49" t="s">
        <v>558</v>
      </c>
      <c r="P354" s="21" t="s">
        <v>90</v>
      </c>
      <c r="Q354" s="51" t="str">
        <f>+VLOOKUP(P354,desplegables!$B$3:$C$5,2,0)</f>
        <v>02</v>
      </c>
      <c r="R354" s="169" t="str">
        <f t="shared" si="34"/>
        <v>C-2201-0700-24-20203A-2201037-02</v>
      </c>
      <c r="S354" s="126" t="str">
        <f t="shared" si="33"/>
        <v>ADQUIS. DE BYS-SERVICIO DE ATENCIÓN INTEGRAL PARA LA PRIMERA INFANCIA -FORTALECIMIENTO DE LAS CAPACIDADES TERRITORIALES PARA LA GESTIÓN EDUCATIVA CON ÉNFASIS EN ZONAS RURALES NACIONAL</v>
      </c>
      <c r="T354" s="244" t="str">
        <f t="shared" si="38"/>
        <v>ADQUIS. DE BYS - SERVICIO DE ATENCIÓN INTEGRAL PARA LA PRIMERA INFANCIA  - 2. SEGURIDAD HUMANA Y JUSTICIA SOCIAL / A. PRIMERA INFANCIA FELIZ Y PROTEGIDA</v>
      </c>
      <c r="U354" s="69" t="s">
        <v>127</v>
      </c>
      <c r="V354" s="21"/>
      <c r="W354" s="21" t="str">
        <f t="shared" si="40"/>
        <v xml:space="preserve">VEPBM-SUB COBERTURPI - </v>
      </c>
      <c r="X354" s="51" t="str">
        <f t="shared" si="41"/>
        <v>3100</v>
      </c>
      <c r="Y354" s="68"/>
      <c r="Z354" s="68"/>
      <c r="AA354" s="68"/>
      <c r="AB354" s="68"/>
      <c r="AC354" s="68"/>
      <c r="AD354" s="68"/>
      <c r="AE354" s="68"/>
      <c r="AF354" s="68"/>
      <c r="AG354" s="68"/>
      <c r="AH354" s="68"/>
      <c r="AI354" s="68"/>
      <c r="AJ354" s="68"/>
      <c r="AK354" s="68"/>
      <c r="AL354" s="68"/>
      <c r="AM354" s="68"/>
      <c r="AN354" s="68"/>
      <c r="AO354" s="68"/>
      <c r="AP354" s="68"/>
      <c r="AQ354" s="68"/>
      <c r="AR354" s="68"/>
      <c r="AS354" s="141">
        <v>614636702</v>
      </c>
      <c r="AT354" s="68"/>
      <c r="AU354" s="68"/>
      <c r="AV354" s="68"/>
      <c r="AW354" s="68"/>
      <c r="AX354" s="68"/>
      <c r="AY354" s="68"/>
      <c r="AZ354" s="68"/>
      <c r="BA354" s="68"/>
      <c r="BB354" s="68"/>
      <c r="BC354" s="68"/>
      <c r="BD354" s="68"/>
      <c r="BE354" s="68"/>
      <c r="BF354" s="70"/>
      <c r="BG354" s="69" t="s">
        <v>554</v>
      </c>
      <c r="BH354" s="52" t="s">
        <v>124</v>
      </c>
      <c r="BI354" s="90" t="s">
        <v>559</v>
      </c>
      <c r="BK354" s="49" t="s">
        <v>145</v>
      </c>
      <c r="BL354" s="124">
        <v>45413</v>
      </c>
      <c r="BM354" s="66">
        <v>7</v>
      </c>
      <c r="BN354" s="49" t="s">
        <v>95</v>
      </c>
      <c r="BO354" s="49" t="s">
        <v>152</v>
      </c>
      <c r="BP354" s="49" t="s">
        <v>153</v>
      </c>
      <c r="BQ354" s="49" t="s">
        <v>98</v>
      </c>
      <c r="BR354" s="212">
        <v>614636702</v>
      </c>
      <c r="BS354" s="213">
        <v>614636702</v>
      </c>
      <c r="BT354" s="66" t="s">
        <v>192</v>
      </c>
      <c r="BU354" s="66" t="s">
        <v>128</v>
      </c>
      <c r="BV354" s="21" t="str">
        <f t="shared" si="39"/>
        <v>Capacidades_Territoriales_2201037</v>
      </c>
      <c r="BW354" s="21" t="str">
        <f>+VLOOKUP(C354,Listas_desplega!$AI$21:$AJ$46,2,0)</f>
        <v>DPI</v>
      </c>
      <c r="BX354" s="47" t="str">
        <f>+VLOOKUP(E354,Listas_desplega!$J$2:$K$11,2,FALSE)</f>
        <v>Eje_E_5</v>
      </c>
      <c r="BY354" s="21" t="str">
        <f>+VLOOKUP(J354,desplegables!$AK$21:$AL$33,2,FALSE)</f>
        <v>C_2201_0700_24</v>
      </c>
      <c r="BZ354" s="21" t="str">
        <f>+VLOOKUP(D354,Listas_desplega!$AS$18:$AU$60,2,0)</f>
        <v xml:space="preserve">VEPBM-SUB COBERTURPI - </v>
      </c>
      <c r="CA354" s="21" t="str">
        <f>+VLOOKUP(W354,Listas_desplega!$AT$18:$AV$60,3,0)</f>
        <v>3100</v>
      </c>
      <c r="CB354" s="21" t="str">
        <f>+VLOOKUP(F354,Listas_desplega!$J$15:$L$60,2,0)</f>
        <v>FORTALECIMIENTO CAPACIDADES DE GESTION DE ETC</v>
      </c>
      <c r="CC354" s="21" t="str">
        <f>+VLOOKUP(F354,Listas_desplega!$J$15:$L$60,2,0)&amp;V354</f>
        <v>FORTALECIMIENTO CAPACIDADES DE GESTION DE ETC</v>
      </c>
      <c r="CD354" s="21" t="str">
        <f>+VLOOKUP(CC354,Listas_desplega!$K$15:$L$60,2,0)</f>
        <v>18</v>
      </c>
      <c r="CE354" s="65" t="str">
        <f>+VLOOKUP(D354,Listas_desplega!$AS$18:$AU$60,2,0)&amp;V354</f>
        <v xml:space="preserve">VEPBM-SUB COBERTURPI - </v>
      </c>
      <c r="CF354" s="21">
        <f>+VLOOKUP(D354,Listas_desplega!$AS$18:$AU$60,3,0)</f>
        <v>31</v>
      </c>
    </row>
    <row r="355" spans="1:86" s="62" customFormat="1" ht="18.75" customHeight="1" x14ac:dyDescent="0.25">
      <c r="A355"/>
      <c r="B355" s="93" t="s">
        <v>81</v>
      </c>
      <c r="C355" s="93" t="s">
        <v>535</v>
      </c>
      <c r="D355" s="93" t="s">
        <v>536</v>
      </c>
      <c r="E355" s="93" t="s">
        <v>537</v>
      </c>
      <c r="F355" s="156" t="s">
        <v>538</v>
      </c>
      <c r="G355" s="93" t="s">
        <v>187</v>
      </c>
      <c r="H355" s="145" t="str">
        <f>+VLOOKUP(G355,desplegables!$AH$21:$AK$33,2,0)</f>
        <v>TRANSFORMACIÓN  DE LA EDUCACIÓN INICIAL, PREESCOLAR, BÁSICA Y MEDIA CON ENFOQUE INTEGRAL PARA LA REDUCCIÓN DE DESIGUALDADES Y CONSTRUCCIÓN DE LA PAZ  NACIONAL</v>
      </c>
      <c r="I355" s="146">
        <f>+VLOOKUP(G355,desplegables!$AH$21:$AK$33,3,0)</f>
        <v>202300000000245</v>
      </c>
      <c r="J355" s="147" t="str">
        <f>+VLOOKUP(G355,desplegables!$AH$21:$AK$33,4,0)</f>
        <v>C-2201-0700-20</v>
      </c>
      <c r="K355" s="148" t="s">
        <v>539</v>
      </c>
      <c r="L355" s="149" t="str">
        <f>+VLOOKUP(K355,desplegables!$BO$81:$BP$110,2,FALSE)</f>
        <v>20203A</v>
      </c>
      <c r="M355" s="93" t="s">
        <v>189</v>
      </c>
      <c r="N355" s="147" t="e">
        <f>VLOOKUP(M355,desplegables!$BO$20:$BP$51,2,0)</f>
        <v>#N/A</v>
      </c>
      <c r="O355" s="93" t="s">
        <v>549</v>
      </c>
      <c r="P355" s="21" t="s">
        <v>90</v>
      </c>
      <c r="Q355" s="147" t="str">
        <f>+VLOOKUP(P355,desplegables!$B$3:$C$5,2,0)</f>
        <v>02</v>
      </c>
      <c r="R355" s="169" t="e">
        <f t="shared" si="34"/>
        <v>#N/A</v>
      </c>
      <c r="S355" s="126" t="str">
        <f t="shared" si="33"/>
        <v>ADQUIS. DE BYS-SERVICIO DE ASISTENCIA TÉCNICA EN EDUCACIÓN INICIAL, PREESCOLAR, BÁSICA Y MEDIA.-TRANSFORMACIÓN  DE LA EDUCACIÓN INICIAL, PREESCOLAR, BÁSICA Y MEDIA CON ENFOQUE INTEGRAL PARA LA REDUCCIÓN DE DESIGUALDADES Y CONSTRUCCIÓN DE LA PAZ  NACIONAL</v>
      </c>
      <c r="T355" s="244" t="str">
        <f t="shared" si="38"/>
        <v>ADQUIS. DE BYS - SERVICIO DE ASISTENCIA TÉCNICA EN EDUCACIÓN INICIAL, PREESCOLAR, BÁSICA Y MEDIA. - 2. SEGURIDAD HUMANA Y JUSTICIA SOCIAL / A. PRIMERA INFANCIA FELIZ Y PROTEGIDA</v>
      </c>
      <c r="U355" s="157" t="s">
        <v>127</v>
      </c>
      <c r="V355" s="21"/>
      <c r="W355" s="21" t="str">
        <f t="shared" si="40"/>
        <v xml:space="preserve">VEPBM-SUB COBERTURPI - </v>
      </c>
      <c r="X355" s="51" t="str">
        <f t="shared" si="41"/>
        <v>3100</v>
      </c>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67">
        <v>1663087419</v>
      </c>
      <c r="AT355" s="158"/>
      <c r="AU355" s="158"/>
      <c r="AV355" s="158"/>
      <c r="AW355" s="158"/>
      <c r="AX355" s="158"/>
      <c r="AY355" s="158"/>
      <c r="AZ355" s="158"/>
      <c r="BA355" s="158"/>
      <c r="BB355" s="158"/>
      <c r="BC355" s="158"/>
      <c r="BD355" s="158"/>
      <c r="BE355" s="158"/>
      <c r="BF355" s="168"/>
      <c r="BG355" s="157" t="s">
        <v>554</v>
      </c>
      <c r="BH355" s="160" t="s">
        <v>124</v>
      </c>
      <c r="BI355" s="161" t="s">
        <v>559</v>
      </c>
      <c r="BJ355" s="157"/>
      <c r="BK355" s="93" t="s">
        <v>145</v>
      </c>
      <c r="BL355" s="153">
        <v>45413</v>
      </c>
      <c r="BM355" s="159">
        <v>7</v>
      </c>
      <c r="BN355" s="93" t="s">
        <v>95</v>
      </c>
      <c r="BO355" s="93" t="s">
        <v>152</v>
      </c>
      <c r="BP355" s="93" t="s">
        <v>153</v>
      </c>
      <c r="BQ355" s="93" t="s">
        <v>98</v>
      </c>
      <c r="BR355" s="214">
        <v>1663087419</v>
      </c>
      <c r="BS355" s="215">
        <v>1663087415</v>
      </c>
      <c r="BT355" s="159" t="s">
        <v>192</v>
      </c>
      <c r="BU355" s="159" t="s">
        <v>128</v>
      </c>
      <c r="BV355" s="65" t="e">
        <f t="shared" si="39"/>
        <v>#N/A</v>
      </c>
      <c r="BW355" s="65" t="str">
        <f>+VLOOKUP(C355,Listas_desplega!$AI$21:$AJ$46,2,0)</f>
        <v>DPI</v>
      </c>
      <c r="BX355" s="155" t="str">
        <f>+VLOOKUP(E355,Listas_desplega!$J$2:$K$11,2,FALSE)</f>
        <v>Eje_E_1</v>
      </c>
      <c r="BY355" s="65" t="str">
        <f>+VLOOKUP(J355,desplegables!$AK$21:$AL$33,2,FALSE)</f>
        <v>C_2201_0700_20</v>
      </c>
      <c r="BZ355" s="65" t="str">
        <f>+VLOOKUP(D355,Listas_desplega!$AS$18:$AU$60,2,0)</f>
        <v xml:space="preserve">VEPBM-SUB COBERTURPI - </v>
      </c>
      <c r="CA355" s="21" t="str">
        <f>+VLOOKUP(W355,Listas_desplega!$AT$18:$AV$60,3,0)</f>
        <v>3100</v>
      </c>
      <c r="CB355" s="21" t="str">
        <f>+VLOOKUP(F355,Listas_desplega!$J$15:$L$60,2,0)</f>
        <v>MEJORAMIENTO ATENCION INTEGRAL</v>
      </c>
      <c r="CC355" s="21" t="str">
        <f>+VLOOKUP(F355,Listas_desplega!$J$15:$L$60,2,0)&amp;V355</f>
        <v>MEJORAMIENTO ATENCION INTEGRAL</v>
      </c>
      <c r="CD355" s="21" t="str">
        <f>+VLOOKUP(CC355,Listas_desplega!$K$15:$L$60,2,0)</f>
        <v>02</v>
      </c>
      <c r="CE355" s="65" t="str">
        <f>+VLOOKUP(D355,Listas_desplega!$AS$18:$AU$60,2,0)&amp;V355</f>
        <v xml:space="preserve">VEPBM-SUB COBERTURPI - </v>
      </c>
      <c r="CF355" s="21">
        <f>+VLOOKUP(D355,Listas_desplega!$AS$18:$AU$60,3,0)</f>
        <v>31</v>
      </c>
    </row>
    <row r="356" spans="1:86" ht="18.75" customHeight="1" x14ac:dyDescent="0.25">
      <c r="B356" s="49" t="s">
        <v>81</v>
      </c>
      <c r="C356" s="49" t="s">
        <v>535</v>
      </c>
      <c r="D356" s="49" t="s">
        <v>535</v>
      </c>
      <c r="E356" s="49" t="s">
        <v>537</v>
      </c>
      <c r="F356" s="82" t="s">
        <v>538</v>
      </c>
      <c r="G356" s="49" t="s">
        <v>187</v>
      </c>
      <c r="H356" s="78" t="str">
        <f>+VLOOKUP(G356,desplegables!$AH$21:$AK$33,2,0)</f>
        <v>TRANSFORMACIÓN  DE LA EDUCACIÓN INICIAL, PREESCOLAR, BÁSICA Y MEDIA CON ENFOQUE INTEGRAL PARA LA REDUCCIÓN DE DESIGUALDADES Y CONSTRUCCIÓN DE LA PAZ  NACIONAL</v>
      </c>
      <c r="I356" s="79">
        <f>+VLOOKUP(G356,desplegables!$AH$21:$AK$33,3,0)</f>
        <v>202300000000245</v>
      </c>
      <c r="J356" s="51" t="str">
        <f>+VLOOKUP(G356,desplegables!$AH$21:$AK$33,4,0)</f>
        <v>C-2201-0700-20</v>
      </c>
      <c r="K356" s="109" t="s">
        <v>539</v>
      </c>
      <c r="L356" s="110" t="str">
        <f>+VLOOKUP(K356,desplegables!$BO$81:$BP$110,2,FALSE)</f>
        <v>20203A</v>
      </c>
      <c r="M356" s="49" t="s">
        <v>189</v>
      </c>
      <c r="N356" s="51" t="e">
        <f>VLOOKUP(M356,desplegables!$BO$20:$BP$51,2,0)</f>
        <v>#N/A</v>
      </c>
      <c r="O356" s="49" t="s">
        <v>549</v>
      </c>
      <c r="P356" s="21" t="s">
        <v>90</v>
      </c>
      <c r="Q356" s="51" t="str">
        <f>+VLOOKUP(P356,desplegables!$B$3:$C$5,2,0)</f>
        <v>02</v>
      </c>
      <c r="R356" s="169" t="e">
        <f t="shared" si="34"/>
        <v>#N/A</v>
      </c>
      <c r="S356" s="126" t="str">
        <f t="shared" si="33"/>
        <v>ADQUIS. DE BYS-SERVICIO DE ASISTENCIA TÉCNICA EN EDUCACIÓN INICIAL, PREESCOLAR, BÁSICA Y MEDIA.-TRANSFORMACIÓN  DE LA EDUCACIÓN INICIAL, PREESCOLAR, BÁSICA Y MEDIA CON ENFOQUE INTEGRAL PARA LA REDUCCIÓN DE DESIGUALDADES Y CONSTRUCCIÓN DE LA PAZ  NACIONAL</v>
      </c>
      <c r="T356" s="244" t="str">
        <f t="shared" si="38"/>
        <v>ADQUIS. DE BYS - SERVICIO DE ASISTENCIA TÉCNICA EN EDUCACIÓN INICIAL, PREESCOLAR, BÁSICA Y MEDIA. - 2. SEGURIDAD HUMANA Y JUSTICIA SOCIAL / A. PRIMERA INFANCIA FELIZ Y PROTEGIDA</v>
      </c>
      <c r="U356" s="69" t="s">
        <v>127</v>
      </c>
      <c r="V356" s="21"/>
      <c r="W356" s="21" t="str">
        <f t="shared" si="40"/>
        <v xml:space="preserve">VEPBM-DIR PRIMERAINF - </v>
      </c>
      <c r="X356" s="51" t="str">
        <f t="shared" si="41"/>
        <v>2900</v>
      </c>
      <c r="Y356" s="68"/>
      <c r="Z356" s="68"/>
      <c r="AA356" s="68"/>
      <c r="AB356" s="68"/>
      <c r="AC356" s="68"/>
      <c r="AD356" s="68"/>
      <c r="AE356" s="68"/>
      <c r="AF356" s="68"/>
      <c r="AG356" s="68"/>
      <c r="AH356" s="68"/>
      <c r="AI356" s="68"/>
      <c r="AJ356" s="68"/>
      <c r="AK356" s="68"/>
      <c r="AL356" s="68"/>
      <c r="AM356" s="68"/>
      <c r="AN356" s="68"/>
      <c r="AO356" s="68"/>
      <c r="AP356" s="68"/>
      <c r="AQ356" s="68"/>
      <c r="AR356" s="68"/>
      <c r="AS356" s="141">
        <v>500000000</v>
      </c>
      <c r="AT356" s="68"/>
      <c r="AU356" s="68"/>
      <c r="AV356" s="68"/>
      <c r="AW356" s="68"/>
      <c r="AX356" s="68"/>
      <c r="AY356" s="68"/>
      <c r="AZ356" s="68"/>
      <c r="BA356" s="68"/>
      <c r="BB356" s="68"/>
      <c r="BC356" s="68"/>
      <c r="BD356" s="68"/>
      <c r="BE356" s="68"/>
      <c r="BF356" s="70"/>
      <c r="BG356" s="69"/>
      <c r="BH356" s="52" t="s">
        <v>137</v>
      </c>
      <c r="BI356" s="90" t="s">
        <v>137</v>
      </c>
      <c r="BK356" s="49" t="s">
        <v>94</v>
      </c>
      <c r="BL356" s="124">
        <v>45323</v>
      </c>
      <c r="BM356" s="66">
        <v>11</v>
      </c>
      <c r="BN356" s="49" t="s">
        <v>95</v>
      </c>
      <c r="BO356" s="49" t="s">
        <v>139</v>
      </c>
      <c r="BP356" s="49" t="s">
        <v>140</v>
      </c>
      <c r="BQ356" s="49" t="s">
        <v>98</v>
      </c>
      <c r="BR356" s="212">
        <v>500000000</v>
      </c>
      <c r="BS356" s="213">
        <v>500000000</v>
      </c>
      <c r="BT356" s="66" t="s">
        <v>192</v>
      </c>
      <c r="BU356" s="66" t="s">
        <v>128</v>
      </c>
      <c r="BV356" s="21" t="e">
        <f t="shared" si="39"/>
        <v>#N/A</v>
      </c>
      <c r="BW356" s="21" t="str">
        <f>+VLOOKUP(C356,Listas_desplega!$AI$21:$AJ$46,2,0)</f>
        <v>DPI</v>
      </c>
      <c r="BX356" s="47" t="str">
        <f>+VLOOKUP(E356,Listas_desplega!$J$2:$K$11,2,FALSE)</f>
        <v>Eje_E_1</v>
      </c>
      <c r="BY356" s="21" t="str">
        <f>+VLOOKUP(J356,desplegables!$AK$21:$AL$33,2,FALSE)</f>
        <v>C_2201_0700_20</v>
      </c>
      <c r="BZ356" s="21" t="str">
        <f>+VLOOKUP(D356,Listas_desplega!$AS$18:$AU$60,2,0)</f>
        <v xml:space="preserve">VEPBM-DIR PRIMERAINF - </v>
      </c>
      <c r="CA356" s="21" t="str">
        <f>+VLOOKUP(W356,Listas_desplega!$AT$18:$AV$60,3,0)</f>
        <v>2900</v>
      </c>
      <c r="CB356" s="21" t="str">
        <f>+VLOOKUP(F356,Listas_desplega!$J$15:$L$60,2,0)</f>
        <v>MEJORAMIENTO ATENCION INTEGRAL</v>
      </c>
      <c r="CC356" s="21" t="str">
        <f>+VLOOKUP(F356,Listas_desplega!$J$15:$L$60,2,0)&amp;V356</f>
        <v>MEJORAMIENTO ATENCION INTEGRAL</v>
      </c>
      <c r="CD356" s="21" t="str">
        <f>+VLOOKUP(CC356,Listas_desplega!$K$15:$L$60,2,0)</f>
        <v>02</v>
      </c>
      <c r="CE356" s="65" t="str">
        <f>+VLOOKUP(D356,Listas_desplega!$AS$18:$AU$60,2,0)&amp;V356</f>
        <v xml:space="preserve">VEPBM-DIR PRIMERAINF - </v>
      </c>
      <c r="CF356" s="21">
        <f>+VLOOKUP(D356,Listas_desplega!$AS$18:$AU$60,3,0)</f>
        <v>29</v>
      </c>
    </row>
    <row r="357" spans="1:86" ht="18.75" customHeight="1" x14ac:dyDescent="0.25">
      <c r="B357" s="49" t="s">
        <v>81</v>
      </c>
      <c r="C357" s="49" t="s">
        <v>535</v>
      </c>
      <c r="D357" s="49" t="s">
        <v>535</v>
      </c>
      <c r="E357" s="49" t="s">
        <v>537</v>
      </c>
      <c r="F357" s="82" t="s">
        <v>538</v>
      </c>
      <c r="G357" s="49" t="s">
        <v>187</v>
      </c>
      <c r="H357" s="78" t="str">
        <f>+VLOOKUP(G357,desplegables!$AH$21:$AK$33,2,0)</f>
        <v>TRANSFORMACIÓN  DE LA EDUCACIÓN INICIAL, PREESCOLAR, BÁSICA Y MEDIA CON ENFOQUE INTEGRAL PARA LA REDUCCIÓN DE DESIGUALDADES Y CONSTRUCCIÓN DE LA PAZ  NACIONAL</v>
      </c>
      <c r="I357" s="79">
        <f>+VLOOKUP(G357,desplegables!$AH$21:$AK$33,3,0)</f>
        <v>202300000000245</v>
      </c>
      <c r="J357" s="51" t="str">
        <f>+VLOOKUP(G357,desplegables!$AH$21:$AK$33,4,0)</f>
        <v>C-2201-0700-20</v>
      </c>
      <c r="K357" s="109" t="s">
        <v>539</v>
      </c>
      <c r="L357" s="110" t="str">
        <f>+VLOOKUP(K357,desplegables!$BO$81:$BP$110,2,FALSE)</f>
        <v>20203A</v>
      </c>
      <c r="M357" s="49" t="s">
        <v>189</v>
      </c>
      <c r="N357" s="51" t="e">
        <f>VLOOKUP(M357,desplegables!$BO$20:$BP$51,2,0)</f>
        <v>#N/A</v>
      </c>
      <c r="O357" s="49" t="s">
        <v>549</v>
      </c>
      <c r="P357" s="21" t="s">
        <v>90</v>
      </c>
      <c r="Q357" s="51" t="str">
        <f>+VLOOKUP(P357,desplegables!$B$3:$C$5,2,0)</f>
        <v>02</v>
      </c>
      <c r="R357" s="169" t="e">
        <f t="shared" si="34"/>
        <v>#N/A</v>
      </c>
      <c r="S357" s="126" t="str">
        <f t="shared" si="33"/>
        <v>ADQUIS. DE BYS-SERVICIO DE ASISTENCIA TÉCNICA EN EDUCACIÓN INICIAL, PREESCOLAR, BÁSICA Y MEDIA.-TRANSFORMACIÓN  DE LA EDUCACIÓN INICIAL, PREESCOLAR, BÁSICA Y MEDIA CON ENFOQUE INTEGRAL PARA LA REDUCCIÓN DE DESIGUALDADES Y CONSTRUCCIÓN DE LA PAZ  NACIONAL</v>
      </c>
      <c r="T357" s="244" t="str">
        <f t="shared" si="38"/>
        <v>ADQUIS. DE BYS - SERVICIO DE ASISTENCIA TÉCNICA EN EDUCACIÓN INICIAL, PREESCOLAR, BÁSICA Y MEDIA. - 2. SEGURIDAD HUMANA Y JUSTICIA SOCIAL / A. PRIMERA INFANCIA FELIZ Y PROTEGIDA</v>
      </c>
      <c r="U357" s="69" t="s">
        <v>127</v>
      </c>
      <c r="V357" s="21"/>
      <c r="W357" s="21" t="str">
        <f t="shared" si="40"/>
        <v xml:space="preserve">VEPBM-DIR PRIMERAINF - </v>
      </c>
      <c r="X357" s="51" t="str">
        <f t="shared" si="41"/>
        <v>2900</v>
      </c>
      <c r="Y357" s="68"/>
      <c r="Z357" s="68"/>
      <c r="AA357" s="68"/>
      <c r="AB357" s="68"/>
      <c r="AC357" s="68"/>
      <c r="AD357" s="68"/>
      <c r="AE357" s="68"/>
      <c r="AF357" s="68"/>
      <c r="AG357" s="68"/>
      <c r="AH357" s="68"/>
      <c r="AI357" s="68"/>
      <c r="AJ357" s="68"/>
      <c r="AK357" s="68"/>
      <c r="AL357" s="68"/>
      <c r="AM357" s="68"/>
      <c r="AN357" s="68"/>
      <c r="AO357" s="68"/>
      <c r="AP357" s="68"/>
      <c r="AQ357" s="68"/>
      <c r="AR357" s="68"/>
      <c r="AS357" s="141">
        <v>500000000</v>
      </c>
      <c r="AT357" s="68"/>
      <c r="AU357" s="68"/>
      <c r="AV357" s="68"/>
      <c r="AW357" s="68"/>
      <c r="AX357" s="68"/>
      <c r="AY357" s="68"/>
      <c r="AZ357" s="68"/>
      <c r="BA357" s="68"/>
      <c r="BB357" s="68"/>
      <c r="BC357" s="68"/>
      <c r="BD357" s="68"/>
      <c r="BE357" s="68"/>
      <c r="BF357" s="70"/>
      <c r="BG357" s="69"/>
      <c r="BH357" s="52" t="s">
        <v>134</v>
      </c>
      <c r="BI357" s="90" t="s">
        <v>134</v>
      </c>
      <c r="BK357" s="49" t="s">
        <v>94</v>
      </c>
      <c r="BL357" s="124">
        <v>45323</v>
      </c>
      <c r="BM357" s="66">
        <v>11</v>
      </c>
      <c r="BN357" s="49" t="s">
        <v>95</v>
      </c>
      <c r="BO357" s="49" t="s">
        <v>128</v>
      </c>
      <c r="BP357" s="49" t="s">
        <v>136</v>
      </c>
      <c r="BQ357" s="49" t="s">
        <v>98</v>
      </c>
      <c r="BR357" s="212">
        <v>500000000</v>
      </c>
      <c r="BS357" s="213">
        <v>500000000</v>
      </c>
      <c r="BT357" s="66" t="s">
        <v>192</v>
      </c>
      <c r="BU357" s="66" t="s">
        <v>128</v>
      </c>
      <c r="BV357" s="21" t="e">
        <f t="shared" si="39"/>
        <v>#N/A</v>
      </c>
      <c r="BW357" s="21" t="str">
        <f>+VLOOKUP(C357,Listas_desplega!$AI$21:$AJ$46,2,0)</f>
        <v>DPI</v>
      </c>
      <c r="BX357" s="47" t="str">
        <f>+VLOOKUP(E357,Listas_desplega!$J$2:$K$11,2,FALSE)</f>
        <v>Eje_E_1</v>
      </c>
      <c r="BY357" s="21" t="str">
        <f>+VLOOKUP(J357,desplegables!$AK$21:$AL$33,2,FALSE)</f>
        <v>C_2201_0700_20</v>
      </c>
      <c r="BZ357" s="21" t="str">
        <f>+VLOOKUP(D357,Listas_desplega!$AS$18:$AU$60,2,0)</f>
        <v xml:space="preserve">VEPBM-DIR PRIMERAINF - </v>
      </c>
      <c r="CA357" s="21" t="str">
        <f>+VLOOKUP(W357,Listas_desplega!$AT$18:$AV$60,3,0)</f>
        <v>2900</v>
      </c>
      <c r="CB357" s="21" t="str">
        <f>+VLOOKUP(F357,Listas_desplega!$J$15:$L$60,2,0)</f>
        <v>MEJORAMIENTO ATENCION INTEGRAL</v>
      </c>
      <c r="CC357" s="21" t="str">
        <f>+VLOOKUP(F357,Listas_desplega!$J$15:$L$60,2,0)&amp;V357</f>
        <v>MEJORAMIENTO ATENCION INTEGRAL</v>
      </c>
      <c r="CD357" s="21" t="str">
        <f>+VLOOKUP(CC357,Listas_desplega!$K$15:$L$60,2,0)</f>
        <v>02</v>
      </c>
      <c r="CE357" s="65" t="str">
        <f>+VLOOKUP(D357,Listas_desplega!$AS$18:$AU$60,2,0)&amp;V357</f>
        <v xml:space="preserve">VEPBM-DIR PRIMERAINF - </v>
      </c>
      <c r="CF357" s="21">
        <f>+VLOOKUP(D357,Listas_desplega!$AS$18:$AU$60,3,0)</f>
        <v>29</v>
      </c>
    </row>
    <row r="358" spans="1:86" ht="18.75" customHeight="1" x14ac:dyDescent="0.25">
      <c r="B358" s="49" t="s">
        <v>81</v>
      </c>
      <c r="C358" s="49" t="s">
        <v>535</v>
      </c>
      <c r="D358" s="49" t="s">
        <v>535</v>
      </c>
      <c r="E358" s="49" t="s">
        <v>537</v>
      </c>
      <c r="F358" s="82" t="s">
        <v>538</v>
      </c>
      <c r="G358" s="49" t="s">
        <v>187</v>
      </c>
      <c r="H358" s="78" t="str">
        <f>+VLOOKUP(G358,desplegables!$AH$21:$AK$33,2,0)</f>
        <v>TRANSFORMACIÓN  DE LA EDUCACIÓN INICIAL, PREESCOLAR, BÁSICA Y MEDIA CON ENFOQUE INTEGRAL PARA LA REDUCCIÓN DE DESIGUALDADES Y CONSTRUCCIÓN DE LA PAZ  NACIONAL</v>
      </c>
      <c r="I358" s="79">
        <f>+VLOOKUP(G358,desplegables!$AH$21:$AK$33,3,0)</f>
        <v>202300000000245</v>
      </c>
      <c r="J358" s="51" t="str">
        <f>+VLOOKUP(G358,desplegables!$AH$21:$AK$33,4,0)</f>
        <v>C-2201-0700-20</v>
      </c>
      <c r="K358" s="109" t="s">
        <v>539</v>
      </c>
      <c r="L358" s="110" t="str">
        <f>+VLOOKUP(K358,desplegables!$BO$81:$BP$110,2,FALSE)</f>
        <v>20203A</v>
      </c>
      <c r="M358" s="49" t="s">
        <v>189</v>
      </c>
      <c r="N358" s="51" t="e">
        <f>VLOOKUP(M358,desplegables!$BO$20:$BP$51,2,0)</f>
        <v>#N/A</v>
      </c>
      <c r="O358" s="49" t="s">
        <v>549</v>
      </c>
      <c r="P358" s="21" t="s">
        <v>90</v>
      </c>
      <c r="Q358" s="51" t="str">
        <f>+VLOOKUP(P358,desplegables!$B$3:$C$5,2,0)</f>
        <v>02</v>
      </c>
      <c r="R358" s="169" t="e">
        <f t="shared" si="34"/>
        <v>#N/A</v>
      </c>
      <c r="S358" s="126" t="str">
        <f t="shared" si="33"/>
        <v>ADQUIS. DE BYS-SERVICIO DE ASISTENCIA TÉCNICA EN EDUCACIÓN INICIAL, PREESCOLAR, BÁSICA Y MEDIA.-TRANSFORMACIÓN  DE LA EDUCACIÓN INICIAL, PREESCOLAR, BÁSICA Y MEDIA CON ENFOQUE INTEGRAL PARA LA REDUCCIÓN DE DESIGUALDADES Y CONSTRUCCIÓN DE LA PAZ  NACIONAL</v>
      </c>
      <c r="T358" s="244" t="str">
        <f t="shared" si="38"/>
        <v>ADQUIS. DE BYS - SERVICIO DE ASISTENCIA TÉCNICA EN EDUCACIÓN INICIAL, PREESCOLAR, BÁSICA Y MEDIA. - 2. SEGURIDAD HUMANA Y JUSTICIA SOCIAL / A. PRIMERA INFANCIA FELIZ Y PROTEGIDA</v>
      </c>
      <c r="U358" s="69" t="s">
        <v>127</v>
      </c>
      <c r="V358" s="21"/>
      <c r="W358" s="21" t="str">
        <f t="shared" si="40"/>
        <v xml:space="preserve">VEPBM-DIR PRIMERAINF - </v>
      </c>
      <c r="X358" s="51" t="str">
        <f t="shared" si="41"/>
        <v>2900</v>
      </c>
      <c r="Y358" s="68"/>
      <c r="Z358" s="68"/>
      <c r="AA358" s="68"/>
      <c r="AB358" s="68"/>
      <c r="AC358" s="68"/>
      <c r="AD358" s="68"/>
      <c r="AE358" s="68"/>
      <c r="AF358" s="68"/>
      <c r="AG358" s="68"/>
      <c r="AH358" s="68"/>
      <c r="AI358" s="68"/>
      <c r="AJ358" s="68"/>
      <c r="AK358" s="68"/>
      <c r="AL358" s="68"/>
      <c r="AM358" s="68"/>
      <c r="AN358" s="68"/>
      <c r="AO358" s="68"/>
      <c r="AP358" s="68"/>
      <c r="AQ358" s="68"/>
      <c r="AR358" s="68"/>
      <c r="AS358" s="141">
        <v>500000000</v>
      </c>
      <c r="AT358" s="68"/>
      <c r="AU358" s="68"/>
      <c r="AV358" s="68"/>
      <c r="AW358" s="68"/>
      <c r="AX358" s="68"/>
      <c r="AY358" s="68"/>
      <c r="AZ358" s="68"/>
      <c r="BA358" s="68"/>
      <c r="BB358" s="68"/>
      <c r="BC358" s="68"/>
      <c r="BD358" s="68"/>
      <c r="BE358" s="68"/>
      <c r="BF358" s="70"/>
      <c r="BG358" s="69"/>
      <c r="BH358" s="52" t="s">
        <v>193</v>
      </c>
      <c r="BI358" s="90" t="s">
        <v>193</v>
      </c>
      <c r="BK358" s="49" t="s">
        <v>94</v>
      </c>
      <c r="BL358" s="124">
        <v>45323</v>
      </c>
      <c r="BM358" s="66">
        <v>11</v>
      </c>
      <c r="BN358" s="49" t="s">
        <v>95</v>
      </c>
      <c r="BO358" s="49" t="s">
        <v>261</v>
      </c>
      <c r="BP358" s="49" t="s">
        <v>196</v>
      </c>
      <c r="BQ358" s="49" t="s">
        <v>98</v>
      </c>
      <c r="BR358" s="212">
        <v>500000000</v>
      </c>
      <c r="BS358" s="213">
        <v>500000000</v>
      </c>
      <c r="BT358" s="66" t="s">
        <v>192</v>
      </c>
      <c r="BU358" s="66" t="s">
        <v>128</v>
      </c>
      <c r="BV358" s="21" t="e">
        <f t="shared" si="39"/>
        <v>#N/A</v>
      </c>
      <c r="BW358" s="21" t="str">
        <f>+VLOOKUP(C358,Listas_desplega!$AI$21:$AJ$46,2,0)</f>
        <v>DPI</v>
      </c>
      <c r="BX358" s="47" t="str">
        <f>+VLOOKUP(E358,Listas_desplega!$J$2:$K$11,2,FALSE)</f>
        <v>Eje_E_1</v>
      </c>
      <c r="BY358" s="21" t="str">
        <f>+VLOOKUP(J358,desplegables!$AK$21:$AL$33,2,FALSE)</f>
        <v>C_2201_0700_20</v>
      </c>
      <c r="BZ358" s="21" t="str">
        <f>+VLOOKUP(D358,Listas_desplega!$AS$18:$AU$60,2,0)</f>
        <v xml:space="preserve">VEPBM-DIR PRIMERAINF - </v>
      </c>
      <c r="CA358" s="21" t="str">
        <f>+VLOOKUP(W358,Listas_desplega!$AT$18:$AV$60,3,0)</f>
        <v>2900</v>
      </c>
      <c r="CB358" s="21" t="str">
        <f>+VLOOKUP(F358,Listas_desplega!$J$15:$L$60,2,0)</f>
        <v>MEJORAMIENTO ATENCION INTEGRAL</v>
      </c>
      <c r="CC358" s="21" t="str">
        <f>+VLOOKUP(F358,Listas_desplega!$J$15:$L$60,2,0)&amp;V358</f>
        <v>MEJORAMIENTO ATENCION INTEGRAL</v>
      </c>
      <c r="CD358" s="21" t="str">
        <f>+VLOOKUP(CC358,Listas_desplega!$K$15:$L$60,2,0)</f>
        <v>02</v>
      </c>
      <c r="CE358" s="65" t="str">
        <f>+VLOOKUP(D358,Listas_desplega!$AS$18:$AU$60,2,0)&amp;V358</f>
        <v xml:space="preserve">VEPBM-DIR PRIMERAINF - </v>
      </c>
      <c r="CF358" s="21">
        <f>+VLOOKUP(D358,Listas_desplega!$AS$18:$AU$60,3,0)</f>
        <v>29</v>
      </c>
    </row>
    <row r="359" spans="1:86" ht="18.75" customHeight="1" x14ac:dyDescent="0.25">
      <c r="B359" s="49" t="s">
        <v>81</v>
      </c>
      <c r="C359" s="49" t="s">
        <v>535</v>
      </c>
      <c r="D359" s="49" t="s">
        <v>535</v>
      </c>
      <c r="E359" s="49" t="s">
        <v>185</v>
      </c>
      <c r="F359" s="82" t="s">
        <v>186</v>
      </c>
      <c r="G359" s="49" t="s">
        <v>232</v>
      </c>
      <c r="H359" s="78" t="str">
        <f>+VLOOKUP(G359,desplegables!$AH$21:$AK$33,2,0)</f>
        <v>FORTALECIMIENTO DE LAS CAPACIDADES TERRITORIALES PARA LA GESTIÓN EDUCATIVA CON ÉNFASIS EN ZONAS RURALES NACIONAL</v>
      </c>
      <c r="I359" s="79">
        <f>+VLOOKUP(G359,desplegables!$AH$21:$AK$33,3,0)</f>
        <v>202300000000418</v>
      </c>
      <c r="J359" s="51" t="str">
        <f>+VLOOKUP(G359,desplegables!$AH$21:$AK$33,4,0)</f>
        <v>C-2201-0700-24</v>
      </c>
      <c r="K359" s="109" t="s">
        <v>539</v>
      </c>
      <c r="L359" s="110" t="str">
        <f>+VLOOKUP(K359,desplegables!$BO$81:$BP$110,2,FALSE)</f>
        <v>20203A</v>
      </c>
      <c r="M359" s="49" t="s">
        <v>503</v>
      </c>
      <c r="N359" s="51" t="e">
        <f>VLOOKUP(M359,desplegables!$BO$20:$BP$51,2,0)</f>
        <v>#N/A</v>
      </c>
      <c r="O359" s="49" t="s">
        <v>560</v>
      </c>
      <c r="P359" s="21" t="s">
        <v>90</v>
      </c>
      <c r="Q359" s="51" t="str">
        <f>+VLOOKUP(P359,desplegables!$B$3:$C$5,2,0)</f>
        <v>02</v>
      </c>
      <c r="R359" s="169" t="e">
        <f t="shared" si="34"/>
        <v>#N/A</v>
      </c>
      <c r="S359" s="126" t="str">
        <f t="shared" si="33"/>
        <v>ADQUIS. DE BYS-SERVICIOS DE INFORMACIÓN IMPLEMENTADO PARA LA GESTIÓN DE LA EDUCACIÓN INICIAL Y PREESCOLAR EN CONDICIONES DE CALIDAD-FORTALECIMIENTO DE LAS CAPACIDADES TERRITORIALES PARA LA GESTIÓN EDUCATIVA CON ÉNFASIS EN ZONAS RURALES NACIONAL</v>
      </c>
      <c r="T359" s="244" t="str">
        <f t="shared" si="38"/>
        <v>ADQUIS. DE BYS - SERVICIOS DE INFORMACIÓN IMPLEMENTADO PARA LA GESTIÓN DE LA EDUCACIÓN INICIAL Y PREESCOLAR EN CONDICIONES DE CALIDAD - 2. SEGURIDAD HUMANA Y JUSTICIA SOCIAL / A. PRIMERA INFANCIA FELIZ Y PROTEGIDA</v>
      </c>
      <c r="U359" s="69" t="s">
        <v>127</v>
      </c>
      <c r="V359" s="21"/>
      <c r="W359" s="21" t="str">
        <f t="shared" si="40"/>
        <v xml:space="preserve">VEPBM-DIR PRIMERAINF - </v>
      </c>
      <c r="X359" s="51" t="str">
        <f t="shared" si="41"/>
        <v>2900</v>
      </c>
      <c r="Y359" s="68"/>
      <c r="Z359" s="68"/>
      <c r="AA359" s="68"/>
      <c r="AB359" s="68"/>
      <c r="AC359" s="68"/>
      <c r="AD359" s="68"/>
      <c r="AE359" s="68"/>
      <c r="AF359" s="68"/>
      <c r="AG359" s="68"/>
      <c r="AH359" s="68"/>
      <c r="AI359" s="68"/>
      <c r="AJ359" s="68"/>
      <c r="AK359" s="68"/>
      <c r="AL359" s="68"/>
      <c r="AM359" s="68"/>
      <c r="AN359" s="68"/>
      <c r="AO359" s="68"/>
      <c r="AP359" s="68"/>
      <c r="AQ359" s="68"/>
      <c r="AR359" s="68"/>
      <c r="AS359" s="141">
        <v>280325000</v>
      </c>
      <c r="AT359" s="68"/>
      <c r="AU359" s="68"/>
      <c r="AV359" s="68"/>
      <c r="AW359" s="68"/>
      <c r="AX359" s="68"/>
      <c r="AY359" s="68"/>
      <c r="AZ359" s="68"/>
      <c r="BA359" s="68"/>
      <c r="BB359" s="68"/>
      <c r="BC359" s="68"/>
      <c r="BD359" s="68"/>
      <c r="BE359" s="68"/>
      <c r="BF359" s="70"/>
      <c r="BG359" s="69">
        <v>80111614</v>
      </c>
      <c r="BH359" s="52" t="s">
        <v>124</v>
      </c>
      <c r="BI359" s="90" t="s">
        <v>561</v>
      </c>
      <c r="BK359" s="49" t="s">
        <v>248</v>
      </c>
      <c r="BL359" s="124">
        <v>45383</v>
      </c>
      <c r="BM359" s="66">
        <v>9</v>
      </c>
      <c r="BN359" s="49" t="s">
        <v>95</v>
      </c>
      <c r="BO359" s="49" t="s">
        <v>195</v>
      </c>
      <c r="BP359" s="49" t="s">
        <v>136</v>
      </c>
      <c r="BQ359" s="49" t="s">
        <v>98</v>
      </c>
      <c r="BR359" s="212">
        <v>280325000</v>
      </c>
      <c r="BS359" s="213">
        <v>280325000</v>
      </c>
      <c r="BT359" s="66" t="s">
        <v>192</v>
      </c>
      <c r="BU359" s="66" t="s">
        <v>128</v>
      </c>
      <c r="BV359" s="21" t="e">
        <f t="shared" si="39"/>
        <v>#N/A</v>
      </c>
      <c r="BW359" s="21" t="str">
        <f>+VLOOKUP(C359,Listas_desplega!$AI$21:$AJ$46,2,0)</f>
        <v>DPI</v>
      </c>
      <c r="BX359" s="47" t="str">
        <f>+VLOOKUP(E359,Listas_desplega!$J$2:$K$11,2,FALSE)</f>
        <v>Eje_E_5</v>
      </c>
      <c r="BY359" s="21" t="str">
        <f>+VLOOKUP(J359,desplegables!$AK$21:$AL$33,2,FALSE)</f>
        <v>C_2201_0700_24</v>
      </c>
      <c r="BZ359" s="21" t="str">
        <f>+VLOOKUP(D359,Listas_desplega!$AS$18:$AU$60,2,0)</f>
        <v xml:space="preserve">VEPBM-DIR PRIMERAINF - </v>
      </c>
      <c r="CA359" s="21" t="str">
        <f>+VLOOKUP(W359,Listas_desplega!$AT$18:$AV$60,3,0)</f>
        <v>2900</v>
      </c>
      <c r="CB359" s="21" t="str">
        <f>+VLOOKUP(F359,Listas_desplega!$J$15:$L$60,2,0)</f>
        <v>FORTALECIMIENTO CAPACIDADES DE GESTION DE ETC</v>
      </c>
      <c r="CC359" s="21" t="str">
        <f>+VLOOKUP(F359,Listas_desplega!$J$15:$L$60,2,0)&amp;V359</f>
        <v>FORTALECIMIENTO CAPACIDADES DE GESTION DE ETC</v>
      </c>
      <c r="CD359" s="21" t="str">
        <f>+VLOOKUP(CC359,Listas_desplega!$K$15:$L$60,2,0)</f>
        <v>18</v>
      </c>
      <c r="CE359" s="65" t="str">
        <f>+VLOOKUP(D359,Listas_desplega!$AS$18:$AU$60,2,0)&amp;V359</f>
        <v xml:space="preserve">VEPBM-DIR PRIMERAINF - </v>
      </c>
      <c r="CF359" s="21">
        <f>+VLOOKUP(D359,Listas_desplega!$AS$18:$AU$60,3,0)</f>
        <v>29</v>
      </c>
    </row>
    <row r="360" spans="1:86" ht="18.75" customHeight="1" x14ac:dyDescent="0.25">
      <c r="B360" s="49" t="s">
        <v>81</v>
      </c>
      <c r="C360" s="49" t="s">
        <v>535</v>
      </c>
      <c r="D360" s="49" t="s">
        <v>535</v>
      </c>
      <c r="E360" s="49" t="s">
        <v>537</v>
      </c>
      <c r="F360" s="82" t="s">
        <v>538</v>
      </c>
      <c r="G360" s="49" t="s">
        <v>187</v>
      </c>
      <c r="H360" s="78" t="str">
        <f>+VLOOKUP(G360,desplegables!$AH$21:$AK$33,2,0)</f>
        <v>TRANSFORMACIÓN  DE LA EDUCACIÓN INICIAL, PREESCOLAR, BÁSICA Y MEDIA CON ENFOQUE INTEGRAL PARA LA REDUCCIÓN DE DESIGUALDADES Y CONSTRUCCIÓN DE LA PAZ  NACIONAL</v>
      </c>
      <c r="I360" s="79">
        <f>+VLOOKUP(G360,desplegables!$AH$21:$AK$33,3,0)</f>
        <v>202300000000245</v>
      </c>
      <c r="J360" s="51" t="str">
        <f>+VLOOKUP(G360,desplegables!$AH$21:$AK$33,4,0)</f>
        <v>C-2201-0700-20</v>
      </c>
      <c r="K360" s="109" t="s">
        <v>539</v>
      </c>
      <c r="L360" s="110" t="str">
        <f>+VLOOKUP(K360,desplegables!$BO$81:$BP$110,2,FALSE)</f>
        <v>20203A</v>
      </c>
      <c r="M360" s="49" t="s">
        <v>189</v>
      </c>
      <c r="N360" s="51" t="e">
        <f>VLOOKUP(M360,desplegables!$BO$20:$BP$51,2,0)</f>
        <v>#N/A</v>
      </c>
      <c r="O360" s="49" t="s">
        <v>549</v>
      </c>
      <c r="P360" s="21" t="s">
        <v>90</v>
      </c>
      <c r="Q360" s="51" t="str">
        <f>+VLOOKUP(P360,desplegables!$B$3:$C$5,2,0)</f>
        <v>02</v>
      </c>
      <c r="R360" s="169" t="e">
        <f t="shared" si="34"/>
        <v>#N/A</v>
      </c>
      <c r="S360" s="126" t="str">
        <f t="shared" si="33"/>
        <v>ADQUIS. DE BYS-SERVICIO DE ASISTENCIA TÉCNICA EN EDUCACIÓN INICIAL, PREESCOLAR, BÁSICA Y MEDIA.-TRANSFORMACIÓN  DE LA EDUCACIÓN INICIAL, PREESCOLAR, BÁSICA Y MEDIA CON ENFOQUE INTEGRAL PARA LA REDUCCIÓN DE DESIGUALDADES Y CONSTRUCCIÓN DE LA PAZ  NACIONAL</v>
      </c>
      <c r="T360" s="244" t="str">
        <f t="shared" si="38"/>
        <v>ADQUIS. DE BYS - SERVICIO DE ASISTENCIA TÉCNICA EN EDUCACIÓN INICIAL, PREESCOLAR, BÁSICA Y MEDIA. - 2. SEGURIDAD HUMANA Y JUSTICIA SOCIAL / A. PRIMERA INFANCIA FELIZ Y PROTEGIDA</v>
      </c>
      <c r="U360" s="69" t="s">
        <v>127</v>
      </c>
      <c r="V360" s="21"/>
      <c r="W360" s="21" t="str">
        <f t="shared" si="40"/>
        <v xml:space="preserve">VEPBM-DIR PRIMERAINF - </v>
      </c>
      <c r="X360" s="51" t="str">
        <f t="shared" si="41"/>
        <v>2900</v>
      </c>
      <c r="Y360" s="68"/>
      <c r="Z360" s="68"/>
      <c r="AA360" s="68"/>
      <c r="AB360" s="68"/>
      <c r="AC360" s="68"/>
      <c r="AD360" s="68"/>
      <c r="AE360" s="68"/>
      <c r="AF360" s="68"/>
      <c r="AG360" s="68"/>
      <c r="AH360" s="68"/>
      <c r="AI360" s="68"/>
      <c r="AJ360" s="68"/>
      <c r="AK360" s="68"/>
      <c r="AL360" s="68"/>
      <c r="AM360" s="68"/>
      <c r="AN360" s="68"/>
      <c r="AO360" s="68"/>
      <c r="AP360" s="68"/>
      <c r="AQ360" s="68"/>
      <c r="AR360" s="68"/>
      <c r="AS360" s="141">
        <v>53811200</v>
      </c>
      <c r="AT360" s="68"/>
      <c r="AU360" s="68"/>
      <c r="AV360" s="68"/>
      <c r="AW360" s="68"/>
      <c r="AX360" s="68"/>
      <c r="AY360" s="68"/>
      <c r="AZ360" s="68"/>
      <c r="BA360" s="68"/>
      <c r="BB360" s="68"/>
      <c r="BC360" s="68"/>
      <c r="BD360" s="68"/>
      <c r="BE360" s="68"/>
      <c r="BF360" s="70"/>
      <c r="BG360" s="69"/>
      <c r="BH360" s="52" t="s">
        <v>92</v>
      </c>
      <c r="BI360" s="90" t="s">
        <v>562</v>
      </c>
      <c r="BK360" s="49" t="s">
        <v>94</v>
      </c>
      <c r="BL360" s="124">
        <v>45292</v>
      </c>
      <c r="BM360" s="66">
        <v>8</v>
      </c>
      <c r="BN360" s="49" t="s">
        <v>95</v>
      </c>
      <c r="BO360" s="49" t="s">
        <v>96</v>
      </c>
      <c r="BP360" s="49" t="s">
        <v>97</v>
      </c>
      <c r="BQ360" s="49" t="s">
        <v>98</v>
      </c>
      <c r="BR360" s="212">
        <v>53811200</v>
      </c>
      <c r="BS360" s="213">
        <v>53811200</v>
      </c>
      <c r="BT360" s="66" t="s">
        <v>192</v>
      </c>
      <c r="BU360" s="66" t="s">
        <v>128</v>
      </c>
      <c r="BV360" s="21" t="e">
        <f t="shared" si="39"/>
        <v>#N/A</v>
      </c>
      <c r="BW360" s="21" t="str">
        <f>+VLOOKUP(C360,Listas_desplega!$AI$21:$AJ$46,2,0)</f>
        <v>DPI</v>
      </c>
      <c r="BX360" s="47" t="str">
        <f>+VLOOKUP(E360,Listas_desplega!$J$2:$K$11,2,FALSE)</f>
        <v>Eje_E_1</v>
      </c>
      <c r="BY360" s="21" t="str">
        <f>+VLOOKUP(J360,desplegables!$AK$21:$AL$33,2,FALSE)</f>
        <v>C_2201_0700_20</v>
      </c>
      <c r="BZ360" s="21" t="str">
        <f>+VLOOKUP(D360,Listas_desplega!$AS$18:$AU$60,2,0)</f>
        <v xml:space="preserve">VEPBM-DIR PRIMERAINF - </v>
      </c>
      <c r="CA360" s="21" t="str">
        <f>+VLOOKUP(W360,Listas_desplega!$AT$18:$AV$60,3,0)</f>
        <v>2900</v>
      </c>
      <c r="CB360" s="21" t="str">
        <f>+VLOOKUP(F360,Listas_desplega!$J$15:$L$60,2,0)</f>
        <v>MEJORAMIENTO ATENCION INTEGRAL</v>
      </c>
      <c r="CC360" s="21" t="str">
        <f>+VLOOKUP(F360,Listas_desplega!$J$15:$L$60,2,0)&amp;V360</f>
        <v>MEJORAMIENTO ATENCION INTEGRAL</v>
      </c>
      <c r="CD360" s="21" t="str">
        <f>+VLOOKUP(CC360,Listas_desplega!$K$15:$L$60,2,0)</f>
        <v>02</v>
      </c>
      <c r="CE360" s="65" t="str">
        <f>+VLOOKUP(D360,Listas_desplega!$AS$18:$AU$60,2,0)&amp;V360</f>
        <v xml:space="preserve">VEPBM-DIR PRIMERAINF - </v>
      </c>
      <c r="CF360" s="21">
        <f>+VLOOKUP(D360,Listas_desplega!$AS$18:$AU$60,3,0)</f>
        <v>29</v>
      </c>
    </row>
    <row r="361" spans="1:86" ht="18.75" customHeight="1" x14ac:dyDescent="0.25">
      <c r="B361" s="49" t="s">
        <v>81</v>
      </c>
      <c r="C361" s="49" t="s">
        <v>535</v>
      </c>
      <c r="D361" s="49" t="s">
        <v>535</v>
      </c>
      <c r="E361" s="49" t="s">
        <v>537</v>
      </c>
      <c r="F361" s="82" t="s">
        <v>538</v>
      </c>
      <c r="G361" s="49" t="s">
        <v>187</v>
      </c>
      <c r="H361" s="78" t="str">
        <f>+VLOOKUP(G361,desplegables!$AH$21:$AK$33,2,0)</f>
        <v>TRANSFORMACIÓN  DE LA EDUCACIÓN INICIAL, PREESCOLAR, BÁSICA Y MEDIA CON ENFOQUE INTEGRAL PARA LA REDUCCIÓN DE DESIGUALDADES Y CONSTRUCCIÓN DE LA PAZ  NACIONAL</v>
      </c>
      <c r="I361" s="79">
        <f>+VLOOKUP(G361,desplegables!$AH$21:$AK$33,3,0)</f>
        <v>202300000000245</v>
      </c>
      <c r="J361" s="51" t="str">
        <f>+VLOOKUP(G361,desplegables!$AH$21:$AK$33,4,0)</f>
        <v>C-2201-0700-20</v>
      </c>
      <c r="K361" s="109" t="s">
        <v>539</v>
      </c>
      <c r="L361" s="110" t="str">
        <f>+VLOOKUP(K361,desplegables!$BO$81:$BP$110,2,FALSE)</f>
        <v>20203A</v>
      </c>
      <c r="M361" s="49" t="s">
        <v>189</v>
      </c>
      <c r="N361" s="51" t="e">
        <f>VLOOKUP(M361,desplegables!$BO$20:$BP$51,2,0)</f>
        <v>#N/A</v>
      </c>
      <c r="O361" s="49" t="s">
        <v>549</v>
      </c>
      <c r="P361" s="21" t="s">
        <v>90</v>
      </c>
      <c r="Q361" s="51" t="str">
        <f>+VLOOKUP(P361,desplegables!$B$3:$C$5,2,0)</f>
        <v>02</v>
      </c>
      <c r="R361" s="169" t="e">
        <f t="shared" si="34"/>
        <v>#N/A</v>
      </c>
      <c r="S361" s="126" t="str">
        <f t="shared" ref="S361:S428" si="43">UPPER(P361&amp;"-"&amp;M361&amp;"-"&amp;H361)</f>
        <v>ADQUIS. DE BYS-SERVICIO DE ASISTENCIA TÉCNICA EN EDUCACIÓN INICIAL, PREESCOLAR, BÁSICA Y MEDIA.-TRANSFORMACIÓN  DE LA EDUCACIÓN INICIAL, PREESCOLAR, BÁSICA Y MEDIA CON ENFOQUE INTEGRAL PARA LA REDUCCIÓN DE DESIGUALDADES Y CONSTRUCCIÓN DE LA PAZ  NACIONAL</v>
      </c>
      <c r="T361" s="244" t="str">
        <f t="shared" si="38"/>
        <v>ADQUIS. DE BYS - SERVICIO DE ASISTENCIA TÉCNICA EN EDUCACIÓN INICIAL, PREESCOLAR, BÁSICA Y MEDIA. - 2. SEGURIDAD HUMANA Y JUSTICIA SOCIAL / A. PRIMERA INFANCIA FELIZ Y PROTEGIDA</v>
      </c>
      <c r="U361" s="69" t="s">
        <v>127</v>
      </c>
      <c r="V361" s="21"/>
      <c r="W361" s="21" t="str">
        <f t="shared" si="40"/>
        <v xml:space="preserve">VEPBM-DIR PRIMERAINF - </v>
      </c>
      <c r="X361" s="51" t="str">
        <f t="shared" si="41"/>
        <v>2900</v>
      </c>
      <c r="Y361" s="68"/>
      <c r="Z361" s="68"/>
      <c r="AA361" s="68"/>
      <c r="AB361" s="68"/>
      <c r="AC361" s="68"/>
      <c r="AD361" s="68"/>
      <c r="AE361" s="68"/>
      <c r="AF361" s="68"/>
      <c r="AG361" s="68"/>
      <c r="AH361" s="68"/>
      <c r="AI361" s="68"/>
      <c r="AJ361" s="68"/>
      <c r="AK361" s="68"/>
      <c r="AL361" s="68"/>
      <c r="AM361" s="68"/>
      <c r="AN361" s="68"/>
      <c r="AO361" s="68"/>
      <c r="AP361" s="68"/>
      <c r="AQ361" s="68"/>
      <c r="AR361" s="68"/>
      <c r="AS361" s="141">
        <v>68025686.560000002</v>
      </c>
      <c r="AT361" s="68"/>
      <c r="AU361" s="68"/>
      <c r="AV361" s="68"/>
      <c r="AW361" s="68"/>
      <c r="AX361" s="68"/>
      <c r="AY361" s="68"/>
      <c r="AZ361" s="68"/>
      <c r="BA361" s="68"/>
      <c r="BB361" s="68"/>
      <c r="BC361" s="68"/>
      <c r="BD361" s="68"/>
      <c r="BE361" s="68"/>
      <c r="BF361" s="70"/>
      <c r="BG361" s="69"/>
      <c r="BH361" s="52" t="s">
        <v>92</v>
      </c>
      <c r="BI361" s="90" t="s">
        <v>563</v>
      </c>
      <c r="BK361" s="49" t="s">
        <v>94</v>
      </c>
      <c r="BL361" s="124">
        <v>45292</v>
      </c>
      <c r="BM361" s="66">
        <v>8</v>
      </c>
      <c r="BN361" s="49" t="s">
        <v>95</v>
      </c>
      <c r="BO361" s="49" t="s">
        <v>96</v>
      </c>
      <c r="BP361" s="49" t="s">
        <v>97</v>
      </c>
      <c r="BQ361" s="49" t="s">
        <v>98</v>
      </c>
      <c r="BR361" s="212">
        <v>68025686.560000002</v>
      </c>
      <c r="BS361" s="213">
        <v>68025686</v>
      </c>
      <c r="BT361" s="66" t="s">
        <v>192</v>
      </c>
      <c r="BU361" s="66" t="s">
        <v>128</v>
      </c>
      <c r="BV361" s="21" t="e">
        <f t="shared" si="39"/>
        <v>#N/A</v>
      </c>
      <c r="BW361" s="21" t="str">
        <f>+VLOOKUP(C361,Listas_desplega!$AI$21:$AJ$46,2,0)</f>
        <v>DPI</v>
      </c>
      <c r="BX361" s="47" t="str">
        <f>+VLOOKUP(E361,Listas_desplega!$J$2:$K$11,2,FALSE)</f>
        <v>Eje_E_1</v>
      </c>
      <c r="BY361" s="21" t="str">
        <f>+VLOOKUP(J361,desplegables!$AK$21:$AL$33,2,FALSE)</f>
        <v>C_2201_0700_20</v>
      </c>
      <c r="BZ361" s="21" t="str">
        <f>+VLOOKUP(D361,Listas_desplega!$AS$18:$AU$60,2,0)</f>
        <v xml:space="preserve">VEPBM-DIR PRIMERAINF - </v>
      </c>
      <c r="CA361" s="21" t="str">
        <f>+VLOOKUP(W361,Listas_desplega!$AT$18:$AV$60,3,0)</f>
        <v>2900</v>
      </c>
      <c r="CB361" s="21" t="str">
        <f>+VLOOKUP(F361,Listas_desplega!$J$15:$L$60,2,0)</f>
        <v>MEJORAMIENTO ATENCION INTEGRAL</v>
      </c>
      <c r="CC361" s="21" t="str">
        <f>+VLOOKUP(F361,Listas_desplega!$J$15:$L$60,2,0)&amp;V361</f>
        <v>MEJORAMIENTO ATENCION INTEGRAL</v>
      </c>
      <c r="CD361" s="21" t="str">
        <f>+VLOOKUP(CC361,Listas_desplega!$K$15:$L$60,2,0)</f>
        <v>02</v>
      </c>
      <c r="CE361" s="65" t="str">
        <f>+VLOOKUP(D361,Listas_desplega!$AS$18:$AU$60,2,0)&amp;V361</f>
        <v xml:space="preserve">VEPBM-DIR PRIMERAINF - </v>
      </c>
      <c r="CF361" s="21">
        <f>+VLOOKUP(D361,Listas_desplega!$AS$18:$AU$60,3,0)</f>
        <v>29</v>
      </c>
    </row>
    <row r="362" spans="1:86" ht="18.75" customHeight="1" x14ac:dyDescent="0.25">
      <c r="B362" s="49" t="s">
        <v>81</v>
      </c>
      <c r="C362" s="49" t="s">
        <v>535</v>
      </c>
      <c r="D362" s="49" t="s">
        <v>535</v>
      </c>
      <c r="E362" s="49" t="s">
        <v>537</v>
      </c>
      <c r="F362" s="82" t="s">
        <v>538</v>
      </c>
      <c r="G362" s="49" t="s">
        <v>187</v>
      </c>
      <c r="H362" s="78" t="str">
        <f>+VLOOKUP(G362,desplegables!$AH$21:$AK$33,2,0)</f>
        <v>TRANSFORMACIÓN  DE LA EDUCACIÓN INICIAL, PREESCOLAR, BÁSICA Y MEDIA CON ENFOQUE INTEGRAL PARA LA REDUCCIÓN DE DESIGUALDADES Y CONSTRUCCIÓN DE LA PAZ  NACIONAL</v>
      </c>
      <c r="I362" s="79">
        <f>+VLOOKUP(G362,desplegables!$AH$21:$AK$33,3,0)</f>
        <v>202300000000245</v>
      </c>
      <c r="J362" s="51" t="str">
        <f>+VLOOKUP(G362,desplegables!$AH$21:$AK$33,4,0)</f>
        <v>C-2201-0700-20</v>
      </c>
      <c r="K362" s="109" t="s">
        <v>539</v>
      </c>
      <c r="L362" s="110" t="str">
        <f>+VLOOKUP(K362,desplegables!$BO$81:$BP$110,2,FALSE)</f>
        <v>20203A</v>
      </c>
      <c r="M362" s="49" t="s">
        <v>189</v>
      </c>
      <c r="N362" s="51" t="e">
        <f>VLOOKUP(M362,desplegables!$BO$20:$BP$51,2,0)</f>
        <v>#N/A</v>
      </c>
      <c r="O362" s="49" t="s">
        <v>549</v>
      </c>
      <c r="P362" s="21" t="s">
        <v>90</v>
      </c>
      <c r="Q362" s="51" t="str">
        <f>+VLOOKUP(P362,desplegables!$B$3:$C$5,2,0)</f>
        <v>02</v>
      </c>
      <c r="R362" s="169" t="e">
        <f t="shared" si="34"/>
        <v>#N/A</v>
      </c>
      <c r="S362"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2" s="244" t="str">
        <f t="shared" si="38"/>
        <v>ADQUIS. DE BYS - SERVICIO DE ASISTENCIA TÉCNICA EN EDUCACIÓN INICIAL, PREESCOLAR, BÁSICA Y MEDIA. - 2. SEGURIDAD HUMANA Y JUSTICIA SOCIAL / A. PRIMERA INFANCIA FELIZ Y PROTEGIDA</v>
      </c>
      <c r="U362" s="69" t="s">
        <v>127</v>
      </c>
      <c r="V362" s="21"/>
      <c r="W362" s="21" t="str">
        <f t="shared" si="40"/>
        <v xml:space="preserve">VEPBM-DIR PRIMERAINF - </v>
      </c>
      <c r="X362" s="51" t="str">
        <f t="shared" si="41"/>
        <v>2900</v>
      </c>
      <c r="Y362" s="68"/>
      <c r="Z362" s="68"/>
      <c r="AA362" s="68"/>
      <c r="AB362" s="68"/>
      <c r="AC362" s="68"/>
      <c r="AD362" s="68"/>
      <c r="AE362" s="68"/>
      <c r="AF362" s="68"/>
      <c r="AG362" s="68"/>
      <c r="AH362" s="68"/>
      <c r="AI362" s="68"/>
      <c r="AJ362" s="68"/>
      <c r="AK362" s="68"/>
      <c r="AL362" s="68"/>
      <c r="AM362" s="68"/>
      <c r="AN362" s="68"/>
      <c r="AO362" s="68"/>
      <c r="AP362" s="68"/>
      <c r="AQ362" s="68"/>
      <c r="AR362" s="68"/>
      <c r="AS362" s="141">
        <v>68025686.560000002</v>
      </c>
      <c r="AT362" s="68"/>
      <c r="AU362" s="68"/>
      <c r="AV362" s="68"/>
      <c r="AW362" s="68"/>
      <c r="AX362" s="68"/>
      <c r="AY362" s="68"/>
      <c r="AZ362" s="68"/>
      <c r="BA362" s="68"/>
      <c r="BB362" s="68"/>
      <c r="BC362" s="68"/>
      <c r="BD362" s="68"/>
      <c r="BE362" s="68"/>
      <c r="BF362" s="70"/>
      <c r="BG362" s="69"/>
      <c r="BH362" s="52" t="s">
        <v>92</v>
      </c>
      <c r="BI362" s="90" t="s">
        <v>564</v>
      </c>
      <c r="BK362" s="49" t="s">
        <v>94</v>
      </c>
      <c r="BL362" s="124">
        <v>45292</v>
      </c>
      <c r="BM362" s="66">
        <v>8</v>
      </c>
      <c r="BN362" s="49" t="s">
        <v>95</v>
      </c>
      <c r="BO362" s="49" t="s">
        <v>96</v>
      </c>
      <c r="BP362" s="49" t="s">
        <v>97</v>
      </c>
      <c r="BQ362" s="49" t="s">
        <v>98</v>
      </c>
      <c r="BR362" s="212">
        <v>68025686.560000002</v>
      </c>
      <c r="BS362" s="213">
        <v>68025686</v>
      </c>
      <c r="BT362" s="66" t="s">
        <v>192</v>
      </c>
      <c r="BU362" s="66" t="s">
        <v>128</v>
      </c>
      <c r="BV362" s="21" t="e">
        <f t="shared" si="39"/>
        <v>#N/A</v>
      </c>
      <c r="BW362" s="21" t="str">
        <f>+VLOOKUP(C362,Listas_desplega!$AI$21:$AJ$46,2,0)</f>
        <v>DPI</v>
      </c>
      <c r="BX362" s="47" t="str">
        <f>+VLOOKUP(E362,Listas_desplega!$J$2:$K$11,2,FALSE)</f>
        <v>Eje_E_1</v>
      </c>
      <c r="BY362" s="21" t="str">
        <f>+VLOOKUP(J362,desplegables!$AK$21:$AL$33,2,FALSE)</f>
        <v>C_2201_0700_20</v>
      </c>
      <c r="BZ362" s="21" t="str">
        <f>+VLOOKUP(D362,Listas_desplega!$AS$18:$AU$60,2,0)</f>
        <v xml:space="preserve">VEPBM-DIR PRIMERAINF - </v>
      </c>
      <c r="CA362" s="21" t="str">
        <f>+VLOOKUP(W362,Listas_desplega!$AT$18:$AV$60,3,0)</f>
        <v>2900</v>
      </c>
      <c r="CB362" s="21" t="str">
        <f>+VLOOKUP(F362,Listas_desplega!$J$15:$L$60,2,0)</f>
        <v>MEJORAMIENTO ATENCION INTEGRAL</v>
      </c>
      <c r="CC362" s="21" t="str">
        <f>+VLOOKUP(F362,Listas_desplega!$J$15:$L$60,2,0)&amp;V362</f>
        <v>MEJORAMIENTO ATENCION INTEGRAL</v>
      </c>
      <c r="CD362" s="21" t="str">
        <f>+VLOOKUP(CC362,Listas_desplega!$K$15:$L$60,2,0)</f>
        <v>02</v>
      </c>
      <c r="CE362" s="65" t="str">
        <f>+VLOOKUP(D362,Listas_desplega!$AS$18:$AU$60,2,0)&amp;V362</f>
        <v xml:space="preserve">VEPBM-DIR PRIMERAINF - </v>
      </c>
      <c r="CF362" s="21">
        <f>+VLOOKUP(D362,Listas_desplega!$AS$18:$AU$60,3,0)</f>
        <v>29</v>
      </c>
    </row>
    <row r="363" spans="1:86" ht="18.75" customHeight="1" x14ac:dyDescent="0.25">
      <c r="B363" s="49" t="s">
        <v>81</v>
      </c>
      <c r="C363" s="49" t="s">
        <v>535</v>
      </c>
      <c r="D363" s="49" t="s">
        <v>535</v>
      </c>
      <c r="E363" s="49" t="s">
        <v>537</v>
      </c>
      <c r="F363" s="82" t="s">
        <v>538</v>
      </c>
      <c r="G363" s="49" t="s">
        <v>187</v>
      </c>
      <c r="H363" s="78" t="str">
        <f>+VLOOKUP(G363,desplegables!$AH$21:$AK$33,2,0)</f>
        <v>TRANSFORMACIÓN  DE LA EDUCACIÓN INICIAL, PREESCOLAR, BÁSICA Y MEDIA CON ENFOQUE INTEGRAL PARA LA REDUCCIÓN DE DESIGUALDADES Y CONSTRUCCIÓN DE LA PAZ  NACIONAL</v>
      </c>
      <c r="I363" s="79">
        <f>+VLOOKUP(G363,desplegables!$AH$21:$AK$33,3,0)</f>
        <v>202300000000245</v>
      </c>
      <c r="J363" s="51" t="str">
        <f>+VLOOKUP(G363,desplegables!$AH$21:$AK$33,4,0)</f>
        <v>C-2201-0700-20</v>
      </c>
      <c r="K363" s="109" t="s">
        <v>539</v>
      </c>
      <c r="L363" s="110" t="str">
        <f>+VLOOKUP(K363,desplegables!$BO$81:$BP$110,2,FALSE)</f>
        <v>20203A</v>
      </c>
      <c r="M363" s="49" t="s">
        <v>189</v>
      </c>
      <c r="N363" s="51" t="e">
        <f>VLOOKUP(M363,desplegables!$BO$20:$BP$51,2,0)</f>
        <v>#N/A</v>
      </c>
      <c r="O363" s="49" t="s">
        <v>549</v>
      </c>
      <c r="P363" s="21" t="s">
        <v>90</v>
      </c>
      <c r="Q363" s="51" t="str">
        <f>+VLOOKUP(P363,desplegables!$B$3:$C$5,2,0)</f>
        <v>02</v>
      </c>
      <c r="R363" s="169" t="e">
        <f t="shared" si="34"/>
        <v>#N/A</v>
      </c>
      <c r="S363"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3" s="244" t="str">
        <f t="shared" si="38"/>
        <v>ADQUIS. DE BYS - SERVICIO DE ASISTENCIA TÉCNICA EN EDUCACIÓN INICIAL, PREESCOLAR, BÁSICA Y MEDIA. - 2. SEGURIDAD HUMANA Y JUSTICIA SOCIAL / A. PRIMERA INFANCIA FELIZ Y PROTEGIDA</v>
      </c>
      <c r="U363" s="69" t="s">
        <v>127</v>
      </c>
      <c r="V363" s="21"/>
      <c r="W363" s="21" t="str">
        <f t="shared" si="40"/>
        <v xml:space="preserve">VEPBM-DIR PRIMERAINF - </v>
      </c>
      <c r="X363" s="51" t="str">
        <f t="shared" si="41"/>
        <v>2900</v>
      </c>
      <c r="Y363" s="68"/>
      <c r="Z363" s="68"/>
      <c r="AA363" s="68"/>
      <c r="AB363" s="68"/>
      <c r="AC363" s="68"/>
      <c r="AD363" s="68"/>
      <c r="AE363" s="68"/>
      <c r="AF363" s="68"/>
      <c r="AG363" s="68"/>
      <c r="AH363" s="68"/>
      <c r="AI363" s="68"/>
      <c r="AJ363" s="68"/>
      <c r="AK363" s="68"/>
      <c r="AL363" s="68"/>
      <c r="AM363" s="68"/>
      <c r="AN363" s="68"/>
      <c r="AO363" s="68"/>
      <c r="AP363" s="68"/>
      <c r="AQ363" s="68"/>
      <c r="AR363" s="68"/>
      <c r="AS363" s="141">
        <v>68025686.560000002</v>
      </c>
      <c r="AT363" s="68"/>
      <c r="AU363" s="68"/>
      <c r="AV363" s="68"/>
      <c r="AW363" s="68"/>
      <c r="AX363" s="68"/>
      <c r="AY363" s="68"/>
      <c r="AZ363" s="68"/>
      <c r="BA363" s="68"/>
      <c r="BB363" s="68"/>
      <c r="BC363" s="68"/>
      <c r="BD363" s="68"/>
      <c r="BE363" s="68"/>
      <c r="BF363" s="70"/>
      <c r="BG363" s="69"/>
      <c r="BH363" s="52" t="s">
        <v>92</v>
      </c>
      <c r="BI363" s="90" t="s">
        <v>565</v>
      </c>
      <c r="BK363" s="49" t="s">
        <v>94</v>
      </c>
      <c r="BL363" s="124">
        <v>45292</v>
      </c>
      <c r="BM363" s="66">
        <v>8</v>
      </c>
      <c r="BN363" s="49" t="s">
        <v>95</v>
      </c>
      <c r="BO363" s="49" t="s">
        <v>96</v>
      </c>
      <c r="BP363" s="49" t="s">
        <v>97</v>
      </c>
      <c r="BQ363" s="49" t="s">
        <v>98</v>
      </c>
      <c r="BR363" s="212">
        <v>68025686.560000002</v>
      </c>
      <c r="BS363" s="213">
        <v>68025686</v>
      </c>
      <c r="BT363" s="66" t="s">
        <v>192</v>
      </c>
      <c r="BU363" s="66" t="s">
        <v>128</v>
      </c>
      <c r="BV363" s="21" t="e">
        <f t="shared" si="39"/>
        <v>#N/A</v>
      </c>
      <c r="BW363" s="21" t="str">
        <f>+VLOOKUP(C363,Listas_desplega!$AI$21:$AJ$46,2,0)</f>
        <v>DPI</v>
      </c>
      <c r="BX363" s="47" t="str">
        <f>+VLOOKUP(E363,Listas_desplega!$J$2:$K$11,2,FALSE)</f>
        <v>Eje_E_1</v>
      </c>
      <c r="BY363" s="21" t="str">
        <f>+VLOOKUP(J363,desplegables!$AK$21:$AL$33,2,FALSE)</f>
        <v>C_2201_0700_20</v>
      </c>
      <c r="BZ363" s="21" t="str">
        <f>+VLOOKUP(D363,Listas_desplega!$AS$18:$AU$60,2,0)</f>
        <v xml:space="preserve">VEPBM-DIR PRIMERAINF - </v>
      </c>
      <c r="CA363" s="21" t="str">
        <f>+VLOOKUP(W363,Listas_desplega!$AT$18:$AV$60,3,0)</f>
        <v>2900</v>
      </c>
      <c r="CB363" s="21" t="str">
        <f>+VLOOKUP(F363,Listas_desplega!$J$15:$L$60,2,0)</f>
        <v>MEJORAMIENTO ATENCION INTEGRAL</v>
      </c>
      <c r="CC363" s="21" t="str">
        <f>+VLOOKUP(F363,Listas_desplega!$J$15:$L$60,2,0)&amp;V363</f>
        <v>MEJORAMIENTO ATENCION INTEGRAL</v>
      </c>
      <c r="CD363" s="21" t="str">
        <f>+VLOOKUP(CC363,Listas_desplega!$K$15:$L$60,2,0)</f>
        <v>02</v>
      </c>
      <c r="CE363" s="65" t="str">
        <f>+VLOOKUP(D363,Listas_desplega!$AS$18:$AU$60,2,0)&amp;V363</f>
        <v xml:space="preserve">VEPBM-DIR PRIMERAINF - </v>
      </c>
      <c r="CF363" s="21">
        <f>+VLOOKUP(D363,Listas_desplega!$AS$18:$AU$60,3,0)</f>
        <v>29</v>
      </c>
    </row>
    <row r="364" spans="1:86" ht="18.75" customHeight="1" x14ac:dyDescent="0.25">
      <c r="B364" s="49" t="s">
        <v>81</v>
      </c>
      <c r="C364" s="49" t="s">
        <v>535</v>
      </c>
      <c r="D364" s="49" t="s">
        <v>535</v>
      </c>
      <c r="E364" s="49" t="s">
        <v>537</v>
      </c>
      <c r="F364" s="82" t="s">
        <v>538</v>
      </c>
      <c r="G364" s="49" t="s">
        <v>187</v>
      </c>
      <c r="H364" s="78" t="str">
        <f>+VLOOKUP(G364,desplegables!$AH$21:$AK$33,2,0)</f>
        <v>TRANSFORMACIÓN  DE LA EDUCACIÓN INICIAL, PREESCOLAR, BÁSICA Y MEDIA CON ENFOQUE INTEGRAL PARA LA REDUCCIÓN DE DESIGUALDADES Y CONSTRUCCIÓN DE LA PAZ  NACIONAL</v>
      </c>
      <c r="I364" s="79">
        <f>+VLOOKUP(G364,desplegables!$AH$21:$AK$33,3,0)</f>
        <v>202300000000245</v>
      </c>
      <c r="J364" s="51" t="str">
        <f>+VLOOKUP(G364,desplegables!$AH$21:$AK$33,4,0)</f>
        <v>C-2201-0700-20</v>
      </c>
      <c r="K364" s="109" t="s">
        <v>539</v>
      </c>
      <c r="L364" s="110" t="str">
        <f>+VLOOKUP(K364,desplegables!$BO$81:$BP$110,2,FALSE)</f>
        <v>20203A</v>
      </c>
      <c r="M364" s="49" t="s">
        <v>189</v>
      </c>
      <c r="N364" s="51" t="e">
        <f>VLOOKUP(M364,desplegables!$BO$20:$BP$51,2,0)</f>
        <v>#N/A</v>
      </c>
      <c r="O364" s="49" t="s">
        <v>549</v>
      </c>
      <c r="P364" s="21" t="s">
        <v>90</v>
      </c>
      <c r="Q364" s="51" t="str">
        <f>+VLOOKUP(P364,desplegables!$B$3:$C$5,2,0)</f>
        <v>02</v>
      </c>
      <c r="R364" s="169" t="e">
        <f t="shared" si="34"/>
        <v>#N/A</v>
      </c>
      <c r="S364"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4" s="244" t="str">
        <f t="shared" si="38"/>
        <v>ADQUIS. DE BYS - SERVICIO DE ASISTENCIA TÉCNICA EN EDUCACIÓN INICIAL, PREESCOLAR, BÁSICA Y MEDIA. - 2. SEGURIDAD HUMANA Y JUSTICIA SOCIAL / A. PRIMERA INFANCIA FELIZ Y PROTEGIDA</v>
      </c>
      <c r="U364" s="69" t="s">
        <v>127</v>
      </c>
      <c r="V364" s="21"/>
      <c r="W364" s="21" t="str">
        <f t="shared" si="40"/>
        <v xml:space="preserve">VEPBM-DIR PRIMERAINF - </v>
      </c>
      <c r="X364" s="51" t="str">
        <f t="shared" si="41"/>
        <v>2900</v>
      </c>
      <c r="Y364" s="68"/>
      <c r="Z364" s="68"/>
      <c r="AA364" s="68"/>
      <c r="AB364" s="68"/>
      <c r="AC364" s="68"/>
      <c r="AD364" s="68"/>
      <c r="AE364" s="68"/>
      <c r="AF364" s="68"/>
      <c r="AG364" s="68"/>
      <c r="AH364" s="68"/>
      <c r="AI364" s="68"/>
      <c r="AJ364" s="68"/>
      <c r="AK364" s="68"/>
      <c r="AL364" s="68"/>
      <c r="AM364" s="68"/>
      <c r="AN364" s="68"/>
      <c r="AO364" s="68"/>
      <c r="AP364" s="68"/>
      <c r="AQ364" s="68"/>
      <c r="AR364" s="68"/>
      <c r="AS364" s="141">
        <v>68025686.560000002</v>
      </c>
      <c r="AT364" s="68"/>
      <c r="AU364" s="68"/>
      <c r="AV364" s="68"/>
      <c r="AW364" s="68"/>
      <c r="AX364" s="68"/>
      <c r="AY364" s="68"/>
      <c r="AZ364" s="68"/>
      <c r="BA364" s="68"/>
      <c r="BB364" s="68"/>
      <c r="BC364" s="68"/>
      <c r="BD364" s="68"/>
      <c r="BE364" s="68"/>
      <c r="BF364" s="70"/>
      <c r="BG364" s="69"/>
      <c r="BH364" s="52" t="s">
        <v>92</v>
      </c>
      <c r="BI364" s="90" t="s">
        <v>566</v>
      </c>
      <c r="BK364" s="49" t="s">
        <v>94</v>
      </c>
      <c r="BL364" s="124">
        <v>45292</v>
      </c>
      <c r="BM364" s="66">
        <v>8</v>
      </c>
      <c r="BN364" s="49" t="s">
        <v>95</v>
      </c>
      <c r="BO364" s="49" t="s">
        <v>96</v>
      </c>
      <c r="BP364" s="49" t="s">
        <v>97</v>
      </c>
      <c r="BQ364" s="49" t="s">
        <v>98</v>
      </c>
      <c r="BR364" s="212">
        <v>68025686.560000002</v>
      </c>
      <c r="BS364" s="213">
        <v>68025686</v>
      </c>
      <c r="BT364" s="66" t="s">
        <v>192</v>
      </c>
      <c r="BU364" s="66" t="s">
        <v>128</v>
      </c>
      <c r="BV364" s="21" t="e">
        <f t="shared" si="39"/>
        <v>#N/A</v>
      </c>
      <c r="BW364" s="21" t="str">
        <f>+VLOOKUP(C364,Listas_desplega!$AI$21:$AJ$46,2,0)</f>
        <v>DPI</v>
      </c>
      <c r="BX364" s="47" t="str">
        <f>+VLOOKUP(E364,Listas_desplega!$J$2:$K$11,2,FALSE)</f>
        <v>Eje_E_1</v>
      </c>
      <c r="BY364" s="21" t="str">
        <f>+VLOOKUP(J364,desplegables!$AK$21:$AL$33,2,FALSE)</f>
        <v>C_2201_0700_20</v>
      </c>
      <c r="BZ364" s="21" t="str">
        <f>+VLOOKUP(D364,Listas_desplega!$AS$18:$AU$60,2,0)</f>
        <v xml:space="preserve">VEPBM-DIR PRIMERAINF - </v>
      </c>
      <c r="CA364" s="21" t="str">
        <f>+VLOOKUP(W364,Listas_desplega!$AT$18:$AV$60,3,0)</f>
        <v>2900</v>
      </c>
      <c r="CB364" s="21" t="str">
        <f>+VLOOKUP(F364,Listas_desplega!$J$15:$L$60,2,0)</f>
        <v>MEJORAMIENTO ATENCION INTEGRAL</v>
      </c>
      <c r="CC364" s="21" t="str">
        <f>+VLOOKUP(F364,Listas_desplega!$J$15:$L$60,2,0)&amp;V364</f>
        <v>MEJORAMIENTO ATENCION INTEGRAL</v>
      </c>
      <c r="CD364" s="21" t="str">
        <f>+VLOOKUP(CC364,Listas_desplega!$K$15:$L$60,2,0)</f>
        <v>02</v>
      </c>
      <c r="CE364" s="65" t="str">
        <f>+VLOOKUP(D364,Listas_desplega!$AS$18:$AU$60,2,0)&amp;V364</f>
        <v xml:space="preserve">VEPBM-DIR PRIMERAINF - </v>
      </c>
      <c r="CF364" s="21">
        <f>+VLOOKUP(D364,Listas_desplega!$AS$18:$AU$60,3,0)</f>
        <v>29</v>
      </c>
    </row>
    <row r="365" spans="1:86" ht="18.75" customHeight="1" x14ac:dyDescent="0.25">
      <c r="B365" s="49" t="s">
        <v>81</v>
      </c>
      <c r="C365" s="49" t="s">
        <v>535</v>
      </c>
      <c r="D365" s="49" t="s">
        <v>535</v>
      </c>
      <c r="E365" s="49" t="s">
        <v>537</v>
      </c>
      <c r="F365" s="82" t="s">
        <v>538</v>
      </c>
      <c r="G365" s="49" t="s">
        <v>187</v>
      </c>
      <c r="H365" s="78" t="str">
        <f>+VLOOKUP(G365,desplegables!$AH$21:$AK$33,2,0)</f>
        <v>TRANSFORMACIÓN  DE LA EDUCACIÓN INICIAL, PREESCOLAR, BÁSICA Y MEDIA CON ENFOQUE INTEGRAL PARA LA REDUCCIÓN DE DESIGUALDADES Y CONSTRUCCIÓN DE LA PAZ  NACIONAL</v>
      </c>
      <c r="I365" s="79">
        <f>+VLOOKUP(G365,desplegables!$AH$21:$AK$33,3,0)</f>
        <v>202300000000245</v>
      </c>
      <c r="J365" s="51" t="str">
        <f>+VLOOKUP(G365,desplegables!$AH$21:$AK$33,4,0)</f>
        <v>C-2201-0700-20</v>
      </c>
      <c r="K365" s="109" t="s">
        <v>539</v>
      </c>
      <c r="L365" s="110" t="str">
        <f>+VLOOKUP(K365,desplegables!$BO$81:$BP$110,2,FALSE)</f>
        <v>20203A</v>
      </c>
      <c r="M365" s="49" t="s">
        <v>189</v>
      </c>
      <c r="N365" s="51" t="e">
        <f>VLOOKUP(M365,desplegables!$BO$20:$BP$51,2,0)</f>
        <v>#N/A</v>
      </c>
      <c r="O365" s="49" t="s">
        <v>549</v>
      </c>
      <c r="P365" s="21" t="s">
        <v>90</v>
      </c>
      <c r="Q365" s="51" t="str">
        <f>+VLOOKUP(P365,desplegables!$B$3:$C$5,2,0)</f>
        <v>02</v>
      </c>
      <c r="R365" s="169" t="e">
        <f t="shared" si="34"/>
        <v>#N/A</v>
      </c>
      <c r="S365"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5" s="244" t="str">
        <f t="shared" si="38"/>
        <v>ADQUIS. DE BYS - SERVICIO DE ASISTENCIA TÉCNICA EN EDUCACIÓN INICIAL, PREESCOLAR, BÁSICA Y MEDIA. - 2. SEGURIDAD HUMANA Y JUSTICIA SOCIAL / A. PRIMERA INFANCIA FELIZ Y PROTEGIDA</v>
      </c>
      <c r="U365" s="69" t="s">
        <v>127</v>
      </c>
      <c r="V365" s="21"/>
      <c r="W365" s="21" t="str">
        <f t="shared" si="40"/>
        <v xml:space="preserve">VEPBM-DIR PRIMERAINF - </v>
      </c>
      <c r="X365" s="51" t="str">
        <f t="shared" si="41"/>
        <v>2900</v>
      </c>
      <c r="Y365" s="68"/>
      <c r="Z365" s="68"/>
      <c r="AA365" s="68"/>
      <c r="AB365" s="68"/>
      <c r="AC365" s="68"/>
      <c r="AD365" s="68"/>
      <c r="AE365" s="68"/>
      <c r="AF365" s="68"/>
      <c r="AG365" s="68"/>
      <c r="AH365" s="68"/>
      <c r="AI365" s="68"/>
      <c r="AJ365" s="68"/>
      <c r="AK365" s="68"/>
      <c r="AL365" s="68"/>
      <c r="AM365" s="68"/>
      <c r="AN365" s="68"/>
      <c r="AO365" s="68"/>
      <c r="AP365" s="68"/>
      <c r="AQ365" s="68"/>
      <c r="AR365" s="68"/>
      <c r="AS365" s="141">
        <v>68025686.560000002</v>
      </c>
      <c r="AT365" s="68"/>
      <c r="AU365" s="68"/>
      <c r="AV365" s="68"/>
      <c r="AW365" s="68"/>
      <c r="AX365" s="68"/>
      <c r="AY365" s="68"/>
      <c r="AZ365" s="68"/>
      <c r="BA365" s="68"/>
      <c r="BB365" s="68"/>
      <c r="BC365" s="68"/>
      <c r="BD365" s="68"/>
      <c r="BE365" s="68"/>
      <c r="BF365" s="70"/>
      <c r="BG365" s="69"/>
      <c r="BH365" s="52" t="s">
        <v>92</v>
      </c>
      <c r="BI365" s="90" t="s">
        <v>567</v>
      </c>
      <c r="BK365" s="49" t="s">
        <v>94</v>
      </c>
      <c r="BL365" s="124">
        <v>45292</v>
      </c>
      <c r="BM365" s="66">
        <v>8</v>
      </c>
      <c r="BN365" s="49" t="s">
        <v>95</v>
      </c>
      <c r="BO365" s="49" t="s">
        <v>96</v>
      </c>
      <c r="BP365" s="49" t="s">
        <v>97</v>
      </c>
      <c r="BQ365" s="49" t="s">
        <v>98</v>
      </c>
      <c r="BR365" s="212">
        <v>68025686.560000002</v>
      </c>
      <c r="BS365" s="213">
        <v>68025686</v>
      </c>
      <c r="BT365" s="66" t="s">
        <v>192</v>
      </c>
      <c r="BU365" s="66" t="s">
        <v>128</v>
      </c>
      <c r="BV365" s="21" t="e">
        <f t="shared" si="39"/>
        <v>#N/A</v>
      </c>
      <c r="BW365" s="21" t="str">
        <f>+VLOOKUP(C365,Listas_desplega!$AI$21:$AJ$46,2,0)</f>
        <v>DPI</v>
      </c>
      <c r="BX365" s="47" t="str">
        <f>+VLOOKUP(E365,Listas_desplega!$J$2:$K$11,2,FALSE)</f>
        <v>Eje_E_1</v>
      </c>
      <c r="BY365" s="21" t="str">
        <f>+VLOOKUP(J365,desplegables!$AK$21:$AL$33,2,FALSE)</f>
        <v>C_2201_0700_20</v>
      </c>
      <c r="BZ365" s="21" t="str">
        <f>+VLOOKUP(D365,Listas_desplega!$AS$18:$AU$60,2,0)</f>
        <v xml:space="preserve">VEPBM-DIR PRIMERAINF - </v>
      </c>
      <c r="CA365" s="21" t="str">
        <f>+VLOOKUP(W365,Listas_desplega!$AT$18:$AV$60,3,0)</f>
        <v>2900</v>
      </c>
      <c r="CB365" s="21" t="str">
        <f>+VLOOKUP(F365,Listas_desplega!$J$15:$L$60,2,0)</f>
        <v>MEJORAMIENTO ATENCION INTEGRAL</v>
      </c>
      <c r="CC365" s="21" t="str">
        <f>+VLOOKUP(F365,Listas_desplega!$J$15:$L$60,2,0)&amp;V365</f>
        <v>MEJORAMIENTO ATENCION INTEGRAL</v>
      </c>
      <c r="CD365" s="21" t="str">
        <f>+VLOOKUP(CC365,Listas_desplega!$K$15:$L$60,2,0)</f>
        <v>02</v>
      </c>
      <c r="CE365" s="65" t="str">
        <f>+VLOOKUP(D365,Listas_desplega!$AS$18:$AU$60,2,0)&amp;V365</f>
        <v xml:space="preserve">VEPBM-DIR PRIMERAINF - </v>
      </c>
      <c r="CF365" s="21">
        <f>+VLOOKUP(D365,Listas_desplega!$AS$18:$AU$60,3,0)</f>
        <v>29</v>
      </c>
    </row>
    <row r="366" spans="1:86" ht="18.75" customHeight="1" x14ac:dyDescent="0.25">
      <c r="B366" s="49" t="s">
        <v>81</v>
      </c>
      <c r="C366" s="49" t="s">
        <v>535</v>
      </c>
      <c r="D366" s="49" t="s">
        <v>535</v>
      </c>
      <c r="E366" s="49" t="s">
        <v>537</v>
      </c>
      <c r="F366" s="82" t="s">
        <v>538</v>
      </c>
      <c r="G366" s="49" t="s">
        <v>187</v>
      </c>
      <c r="H366" s="78" t="str">
        <f>+VLOOKUP(G366,desplegables!$AH$21:$AK$33,2,0)</f>
        <v>TRANSFORMACIÓN  DE LA EDUCACIÓN INICIAL, PREESCOLAR, BÁSICA Y MEDIA CON ENFOQUE INTEGRAL PARA LA REDUCCIÓN DE DESIGUALDADES Y CONSTRUCCIÓN DE LA PAZ  NACIONAL</v>
      </c>
      <c r="I366" s="79">
        <f>+VLOOKUP(G366,desplegables!$AH$21:$AK$33,3,0)</f>
        <v>202300000000245</v>
      </c>
      <c r="J366" s="51" t="str">
        <f>+VLOOKUP(G366,desplegables!$AH$21:$AK$33,4,0)</f>
        <v>C-2201-0700-20</v>
      </c>
      <c r="K366" s="109" t="s">
        <v>539</v>
      </c>
      <c r="L366" s="110" t="str">
        <f>+VLOOKUP(K366,desplegables!$BO$81:$BP$110,2,FALSE)</f>
        <v>20203A</v>
      </c>
      <c r="M366" s="49" t="s">
        <v>189</v>
      </c>
      <c r="N366" s="51" t="e">
        <f>VLOOKUP(M366,desplegables!$BO$20:$BP$51,2,0)</f>
        <v>#N/A</v>
      </c>
      <c r="O366" s="49" t="s">
        <v>549</v>
      </c>
      <c r="P366" s="21" t="s">
        <v>90</v>
      </c>
      <c r="Q366" s="51" t="str">
        <f>+VLOOKUP(P366,desplegables!$B$3:$C$5,2,0)</f>
        <v>02</v>
      </c>
      <c r="R366" s="169" t="e">
        <f t="shared" si="34"/>
        <v>#N/A</v>
      </c>
      <c r="S366"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6" s="244" t="str">
        <f t="shared" si="38"/>
        <v>ADQUIS. DE BYS - SERVICIO DE ASISTENCIA TÉCNICA EN EDUCACIÓN INICIAL, PREESCOLAR, BÁSICA Y MEDIA. - 2. SEGURIDAD HUMANA Y JUSTICIA SOCIAL / A. PRIMERA INFANCIA FELIZ Y PROTEGIDA</v>
      </c>
      <c r="U366" s="69" t="s">
        <v>127</v>
      </c>
      <c r="V366" s="21"/>
      <c r="W366" s="21" t="str">
        <f t="shared" si="40"/>
        <v xml:space="preserve">VEPBM-DIR PRIMERAINF - </v>
      </c>
      <c r="X366" s="51" t="str">
        <f t="shared" si="41"/>
        <v>2900</v>
      </c>
      <c r="Y366" s="68"/>
      <c r="Z366" s="68"/>
      <c r="AA366" s="68"/>
      <c r="AB366" s="68"/>
      <c r="AC366" s="68"/>
      <c r="AD366" s="68"/>
      <c r="AE366" s="68"/>
      <c r="AF366" s="68"/>
      <c r="AG366" s="68"/>
      <c r="AH366" s="68"/>
      <c r="AI366" s="68"/>
      <c r="AJ366" s="68"/>
      <c r="AK366" s="68"/>
      <c r="AL366" s="68"/>
      <c r="AM366" s="68"/>
      <c r="AN366" s="68"/>
      <c r="AO366" s="68"/>
      <c r="AP366" s="68"/>
      <c r="AQ366" s="68"/>
      <c r="AR366" s="68"/>
      <c r="AS366" s="141">
        <v>68025686.560000002</v>
      </c>
      <c r="AT366" s="68"/>
      <c r="AU366" s="68"/>
      <c r="AV366" s="68"/>
      <c r="AW366" s="68"/>
      <c r="AX366" s="68"/>
      <c r="AY366" s="68"/>
      <c r="AZ366" s="68"/>
      <c r="BA366" s="68"/>
      <c r="BB366" s="68"/>
      <c r="BC366" s="68"/>
      <c r="BD366" s="68"/>
      <c r="BE366" s="68"/>
      <c r="BF366" s="70"/>
      <c r="BG366" s="69"/>
      <c r="BH366" s="52" t="s">
        <v>92</v>
      </c>
      <c r="BI366" s="90" t="s">
        <v>568</v>
      </c>
      <c r="BK366" s="49" t="s">
        <v>94</v>
      </c>
      <c r="BL366" s="124">
        <v>45292</v>
      </c>
      <c r="BM366" s="66">
        <v>8</v>
      </c>
      <c r="BN366" s="49" t="s">
        <v>95</v>
      </c>
      <c r="BO366" s="49" t="s">
        <v>96</v>
      </c>
      <c r="BP366" s="49" t="s">
        <v>97</v>
      </c>
      <c r="BQ366" s="49" t="s">
        <v>98</v>
      </c>
      <c r="BR366" s="212">
        <v>68025686.560000002</v>
      </c>
      <c r="BS366" s="213">
        <v>68025686</v>
      </c>
      <c r="BT366" s="66" t="s">
        <v>192</v>
      </c>
      <c r="BU366" s="66" t="s">
        <v>128</v>
      </c>
      <c r="BV366" s="21" t="e">
        <f t="shared" si="39"/>
        <v>#N/A</v>
      </c>
      <c r="BW366" s="21" t="str">
        <f>+VLOOKUP(C366,Listas_desplega!$AI$21:$AJ$46,2,0)</f>
        <v>DPI</v>
      </c>
      <c r="BX366" s="47" t="str">
        <f>+VLOOKUP(E366,Listas_desplega!$J$2:$K$11,2,FALSE)</f>
        <v>Eje_E_1</v>
      </c>
      <c r="BY366" s="21" t="str">
        <f>+VLOOKUP(J366,desplegables!$AK$21:$AL$33,2,FALSE)</f>
        <v>C_2201_0700_20</v>
      </c>
      <c r="BZ366" s="21" t="str">
        <f>+VLOOKUP(D366,Listas_desplega!$AS$18:$AU$60,2,0)</f>
        <v xml:space="preserve">VEPBM-DIR PRIMERAINF - </v>
      </c>
      <c r="CA366" s="21" t="str">
        <f>+VLOOKUP(W366,Listas_desplega!$AT$18:$AV$60,3,0)</f>
        <v>2900</v>
      </c>
      <c r="CB366" s="21" t="str">
        <f>+VLOOKUP(F366,Listas_desplega!$J$15:$L$60,2,0)</f>
        <v>MEJORAMIENTO ATENCION INTEGRAL</v>
      </c>
      <c r="CC366" s="21" t="str">
        <f>+VLOOKUP(F366,Listas_desplega!$J$15:$L$60,2,0)&amp;V366</f>
        <v>MEJORAMIENTO ATENCION INTEGRAL</v>
      </c>
      <c r="CD366" s="21" t="str">
        <f>+VLOOKUP(CC366,Listas_desplega!$K$15:$L$60,2,0)</f>
        <v>02</v>
      </c>
      <c r="CE366" s="65" t="str">
        <f>+VLOOKUP(D366,Listas_desplega!$AS$18:$AU$60,2,0)&amp;V366</f>
        <v xml:space="preserve">VEPBM-DIR PRIMERAINF - </v>
      </c>
      <c r="CF366" s="21">
        <f>+VLOOKUP(D366,Listas_desplega!$AS$18:$AU$60,3,0)</f>
        <v>29</v>
      </c>
    </row>
    <row r="367" spans="1:86" ht="18.75" customHeight="1" x14ac:dyDescent="0.25">
      <c r="B367" s="49" t="s">
        <v>81</v>
      </c>
      <c r="C367" s="49" t="s">
        <v>535</v>
      </c>
      <c r="D367" s="49" t="s">
        <v>535</v>
      </c>
      <c r="E367" s="49" t="s">
        <v>537</v>
      </c>
      <c r="F367" s="82" t="s">
        <v>538</v>
      </c>
      <c r="G367" s="49" t="s">
        <v>187</v>
      </c>
      <c r="H367" s="78" t="str">
        <f>+VLOOKUP(G367,desplegables!$AH$21:$AK$33,2,0)</f>
        <v>TRANSFORMACIÓN  DE LA EDUCACIÓN INICIAL, PREESCOLAR, BÁSICA Y MEDIA CON ENFOQUE INTEGRAL PARA LA REDUCCIÓN DE DESIGUALDADES Y CONSTRUCCIÓN DE LA PAZ  NACIONAL</v>
      </c>
      <c r="I367" s="79">
        <f>+VLOOKUP(G367,desplegables!$AH$21:$AK$33,3,0)</f>
        <v>202300000000245</v>
      </c>
      <c r="J367" s="51" t="str">
        <f>+VLOOKUP(G367,desplegables!$AH$21:$AK$33,4,0)</f>
        <v>C-2201-0700-20</v>
      </c>
      <c r="K367" s="109" t="s">
        <v>539</v>
      </c>
      <c r="L367" s="110" t="str">
        <f>+VLOOKUP(K367,desplegables!$BO$81:$BP$110,2,FALSE)</f>
        <v>20203A</v>
      </c>
      <c r="M367" s="49" t="s">
        <v>189</v>
      </c>
      <c r="N367" s="51" t="e">
        <f>VLOOKUP(M367,desplegables!$BO$20:$BP$51,2,0)</f>
        <v>#N/A</v>
      </c>
      <c r="O367" s="49" t="s">
        <v>549</v>
      </c>
      <c r="P367" s="21" t="s">
        <v>90</v>
      </c>
      <c r="Q367" s="51" t="str">
        <f>+VLOOKUP(P367,desplegables!$B$3:$C$5,2,0)</f>
        <v>02</v>
      </c>
      <c r="R367" s="169" t="e">
        <f t="shared" si="34"/>
        <v>#N/A</v>
      </c>
      <c r="S367"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7" s="244" t="str">
        <f t="shared" si="38"/>
        <v>ADQUIS. DE BYS - SERVICIO DE ASISTENCIA TÉCNICA EN EDUCACIÓN INICIAL, PREESCOLAR, BÁSICA Y MEDIA. - 2. SEGURIDAD HUMANA Y JUSTICIA SOCIAL / A. PRIMERA INFANCIA FELIZ Y PROTEGIDA</v>
      </c>
      <c r="U367" s="69" t="s">
        <v>127</v>
      </c>
      <c r="V367" s="21"/>
      <c r="W367" s="21" t="str">
        <f t="shared" si="40"/>
        <v xml:space="preserve">VEPBM-DIR PRIMERAINF - </v>
      </c>
      <c r="X367" s="51" t="str">
        <f t="shared" si="41"/>
        <v>2900</v>
      </c>
      <c r="Y367" s="68"/>
      <c r="Z367" s="68"/>
      <c r="AA367" s="68"/>
      <c r="AB367" s="68"/>
      <c r="AC367" s="68"/>
      <c r="AD367" s="68"/>
      <c r="AE367" s="68"/>
      <c r="AF367" s="68"/>
      <c r="AG367" s="68"/>
      <c r="AH367" s="68"/>
      <c r="AI367" s="68"/>
      <c r="AJ367" s="68"/>
      <c r="AK367" s="68"/>
      <c r="AL367" s="68"/>
      <c r="AM367" s="68"/>
      <c r="AN367" s="68"/>
      <c r="AO367" s="68"/>
      <c r="AP367" s="68"/>
      <c r="AQ367" s="68"/>
      <c r="AR367" s="68"/>
      <c r="AS367" s="141">
        <v>72968280</v>
      </c>
      <c r="AT367" s="68"/>
      <c r="AU367" s="68"/>
      <c r="AV367" s="68"/>
      <c r="AW367" s="68"/>
      <c r="AX367" s="68"/>
      <c r="AY367" s="68"/>
      <c r="AZ367" s="68"/>
      <c r="BA367" s="68"/>
      <c r="BB367" s="68"/>
      <c r="BC367" s="68"/>
      <c r="BD367" s="68"/>
      <c r="BE367" s="68"/>
      <c r="BF367" s="70"/>
      <c r="BG367" s="69"/>
      <c r="BH367" s="52" t="s">
        <v>92</v>
      </c>
      <c r="BI367" s="90" t="s">
        <v>569</v>
      </c>
      <c r="BK367" s="49" t="s">
        <v>94</v>
      </c>
      <c r="BL367" s="124">
        <v>45292</v>
      </c>
      <c r="BM367" s="66">
        <v>8</v>
      </c>
      <c r="BN367" s="49" t="s">
        <v>95</v>
      </c>
      <c r="BO367" s="49" t="s">
        <v>96</v>
      </c>
      <c r="BP367" s="49" t="s">
        <v>97</v>
      </c>
      <c r="BQ367" s="49" t="s">
        <v>98</v>
      </c>
      <c r="BR367" s="212">
        <v>72968280</v>
      </c>
      <c r="BS367" s="213">
        <v>72968280</v>
      </c>
      <c r="BT367" s="66" t="s">
        <v>192</v>
      </c>
      <c r="BU367" s="66" t="s">
        <v>128</v>
      </c>
      <c r="BV367" s="21" t="e">
        <f t="shared" si="39"/>
        <v>#N/A</v>
      </c>
      <c r="BW367" s="21" t="str">
        <f>+VLOOKUP(C367,Listas_desplega!$AI$21:$AJ$46,2,0)</f>
        <v>DPI</v>
      </c>
      <c r="BX367" s="47" t="str">
        <f>+VLOOKUP(E367,Listas_desplega!$J$2:$K$11,2,FALSE)</f>
        <v>Eje_E_1</v>
      </c>
      <c r="BY367" s="21" t="str">
        <f>+VLOOKUP(J367,desplegables!$AK$21:$AL$33,2,FALSE)</f>
        <v>C_2201_0700_20</v>
      </c>
      <c r="BZ367" s="21" t="str">
        <f>+VLOOKUP(D367,Listas_desplega!$AS$18:$AU$60,2,0)</f>
        <v xml:space="preserve">VEPBM-DIR PRIMERAINF - </v>
      </c>
      <c r="CA367" s="21" t="str">
        <f>+VLOOKUP(W367,Listas_desplega!$AT$18:$AV$60,3,0)</f>
        <v>2900</v>
      </c>
      <c r="CB367" s="21" t="str">
        <f>+VLOOKUP(F367,Listas_desplega!$J$15:$L$60,2,0)</f>
        <v>MEJORAMIENTO ATENCION INTEGRAL</v>
      </c>
      <c r="CC367" s="21" t="str">
        <f>+VLOOKUP(F367,Listas_desplega!$J$15:$L$60,2,0)&amp;V367</f>
        <v>MEJORAMIENTO ATENCION INTEGRAL</v>
      </c>
      <c r="CD367" s="21" t="str">
        <f>+VLOOKUP(CC367,Listas_desplega!$K$15:$L$60,2,0)</f>
        <v>02</v>
      </c>
      <c r="CE367" s="65" t="str">
        <f>+VLOOKUP(D367,Listas_desplega!$AS$18:$AU$60,2,0)&amp;V367</f>
        <v xml:space="preserve">VEPBM-DIR PRIMERAINF - </v>
      </c>
      <c r="CF367" s="21">
        <f>+VLOOKUP(D367,Listas_desplega!$AS$18:$AU$60,3,0)</f>
        <v>29</v>
      </c>
    </row>
    <row r="368" spans="1:86" ht="18.75" customHeight="1" x14ac:dyDescent="0.25">
      <c r="B368" s="49" t="s">
        <v>81</v>
      </c>
      <c r="C368" s="49" t="s">
        <v>535</v>
      </c>
      <c r="D368" s="49" t="s">
        <v>535</v>
      </c>
      <c r="E368" s="49" t="s">
        <v>537</v>
      </c>
      <c r="F368" s="82" t="s">
        <v>538</v>
      </c>
      <c r="G368" s="49" t="s">
        <v>187</v>
      </c>
      <c r="H368" s="78" t="str">
        <f>+VLOOKUP(G368,desplegables!$AH$21:$AK$33,2,0)</f>
        <v>TRANSFORMACIÓN  DE LA EDUCACIÓN INICIAL, PREESCOLAR, BÁSICA Y MEDIA CON ENFOQUE INTEGRAL PARA LA REDUCCIÓN DE DESIGUALDADES Y CONSTRUCCIÓN DE LA PAZ  NACIONAL</v>
      </c>
      <c r="I368" s="79">
        <f>+VLOOKUP(G368,desplegables!$AH$21:$AK$33,3,0)</f>
        <v>202300000000245</v>
      </c>
      <c r="J368" s="51" t="str">
        <f>+VLOOKUP(G368,desplegables!$AH$21:$AK$33,4,0)</f>
        <v>C-2201-0700-20</v>
      </c>
      <c r="K368" s="109" t="s">
        <v>539</v>
      </c>
      <c r="L368" s="110" t="str">
        <f>+VLOOKUP(K368,desplegables!$BO$81:$BP$110,2,FALSE)</f>
        <v>20203A</v>
      </c>
      <c r="M368" s="49" t="s">
        <v>189</v>
      </c>
      <c r="N368" s="51" t="e">
        <f>VLOOKUP(M368,desplegables!$BO$20:$BP$51,2,0)</f>
        <v>#N/A</v>
      </c>
      <c r="O368" s="49" t="s">
        <v>549</v>
      </c>
      <c r="P368" s="21" t="s">
        <v>90</v>
      </c>
      <c r="Q368" s="51" t="str">
        <f>+VLOOKUP(P368,desplegables!$B$3:$C$5,2,0)</f>
        <v>02</v>
      </c>
      <c r="R368" s="169" t="e">
        <f t="shared" si="34"/>
        <v>#N/A</v>
      </c>
      <c r="S368"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8" s="244" t="str">
        <f t="shared" si="38"/>
        <v>ADQUIS. DE BYS - SERVICIO DE ASISTENCIA TÉCNICA EN EDUCACIÓN INICIAL, PREESCOLAR, BÁSICA Y MEDIA. - 2. SEGURIDAD HUMANA Y JUSTICIA SOCIAL / A. PRIMERA INFANCIA FELIZ Y PROTEGIDA</v>
      </c>
      <c r="U368" s="69" t="s">
        <v>127</v>
      </c>
      <c r="V368" s="21"/>
      <c r="W368" s="21" t="str">
        <f t="shared" si="40"/>
        <v xml:space="preserve">VEPBM-DIR PRIMERAINF - </v>
      </c>
      <c r="X368" s="51" t="str">
        <f t="shared" si="41"/>
        <v>2900</v>
      </c>
      <c r="Y368" s="68"/>
      <c r="Z368" s="68"/>
      <c r="AA368" s="68"/>
      <c r="AB368" s="68"/>
      <c r="AC368" s="68"/>
      <c r="AD368" s="68"/>
      <c r="AE368" s="68"/>
      <c r="AF368" s="68"/>
      <c r="AG368" s="68"/>
      <c r="AH368" s="68"/>
      <c r="AI368" s="68"/>
      <c r="AJ368" s="68"/>
      <c r="AK368" s="68"/>
      <c r="AL368" s="68"/>
      <c r="AM368" s="68"/>
      <c r="AN368" s="68"/>
      <c r="AO368" s="68"/>
      <c r="AP368" s="68"/>
      <c r="AQ368" s="68"/>
      <c r="AR368" s="68"/>
      <c r="AS368" s="141">
        <v>72968280</v>
      </c>
      <c r="AT368" s="68"/>
      <c r="AU368" s="68"/>
      <c r="AV368" s="68"/>
      <c r="AW368" s="68"/>
      <c r="AX368" s="68"/>
      <c r="AY368" s="68"/>
      <c r="AZ368" s="68"/>
      <c r="BA368" s="68"/>
      <c r="BB368" s="68"/>
      <c r="BC368" s="68"/>
      <c r="BD368" s="68"/>
      <c r="BE368" s="68"/>
      <c r="BF368" s="70"/>
      <c r="BG368" s="69"/>
      <c r="BH368" s="52" t="s">
        <v>92</v>
      </c>
      <c r="BI368" s="90" t="s">
        <v>570</v>
      </c>
      <c r="BK368" s="49" t="s">
        <v>94</v>
      </c>
      <c r="BL368" s="124">
        <v>45292</v>
      </c>
      <c r="BM368" s="66">
        <v>8</v>
      </c>
      <c r="BN368" s="49" t="s">
        <v>95</v>
      </c>
      <c r="BO368" s="49" t="s">
        <v>96</v>
      </c>
      <c r="BP368" s="49" t="s">
        <v>97</v>
      </c>
      <c r="BQ368" s="49" t="s">
        <v>98</v>
      </c>
      <c r="BR368" s="212">
        <v>72968280</v>
      </c>
      <c r="BS368" s="213">
        <v>72968280</v>
      </c>
      <c r="BT368" s="66" t="s">
        <v>192</v>
      </c>
      <c r="BU368" s="66" t="s">
        <v>128</v>
      </c>
      <c r="BV368" s="21" t="e">
        <f t="shared" si="39"/>
        <v>#N/A</v>
      </c>
      <c r="BW368" s="21" t="str">
        <f>+VLOOKUP(C368,Listas_desplega!$AI$21:$AJ$46,2,0)</f>
        <v>DPI</v>
      </c>
      <c r="BX368" s="47" t="str">
        <f>+VLOOKUP(E368,Listas_desplega!$J$2:$K$11,2,FALSE)</f>
        <v>Eje_E_1</v>
      </c>
      <c r="BY368" s="21" t="str">
        <f>+VLOOKUP(J368,desplegables!$AK$21:$AL$33,2,FALSE)</f>
        <v>C_2201_0700_20</v>
      </c>
      <c r="BZ368" s="21" t="str">
        <f>+VLOOKUP(D368,Listas_desplega!$AS$18:$AU$60,2,0)</f>
        <v xml:space="preserve">VEPBM-DIR PRIMERAINF - </v>
      </c>
      <c r="CA368" s="21" t="str">
        <f>+VLOOKUP(W368,Listas_desplega!$AT$18:$AV$60,3,0)</f>
        <v>2900</v>
      </c>
      <c r="CB368" s="21" t="str">
        <f>+VLOOKUP(F368,Listas_desplega!$J$15:$L$60,2,0)</f>
        <v>MEJORAMIENTO ATENCION INTEGRAL</v>
      </c>
      <c r="CC368" s="21" t="str">
        <f>+VLOOKUP(F368,Listas_desplega!$J$15:$L$60,2,0)&amp;V368</f>
        <v>MEJORAMIENTO ATENCION INTEGRAL</v>
      </c>
      <c r="CD368" s="21" t="str">
        <f>+VLOOKUP(CC368,Listas_desplega!$K$15:$L$60,2,0)</f>
        <v>02</v>
      </c>
      <c r="CE368" s="65" t="str">
        <f>+VLOOKUP(D368,Listas_desplega!$AS$18:$AU$60,2,0)&amp;V368</f>
        <v xml:space="preserve">VEPBM-DIR PRIMERAINF - </v>
      </c>
      <c r="CF368" s="21">
        <f>+VLOOKUP(D368,Listas_desplega!$AS$18:$AU$60,3,0)</f>
        <v>29</v>
      </c>
    </row>
    <row r="369" spans="2:84" ht="18.75" customHeight="1" x14ac:dyDescent="0.25">
      <c r="B369" s="49" t="s">
        <v>81</v>
      </c>
      <c r="C369" s="49" t="s">
        <v>535</v>
      </c>
      <c r="D369" s="49" t="s">
        <v>535</v>
      </c>
      <c r="E369" s="49" t="s">
        <v>537</v>
      </c>
      <c r="F369" s="82" t="s">
        <v>538</v>
      </c>
      <c r="G369" s="49" t="s">
        <v>187</v>
      </c>
      <c r="H369" s="78" t="str">
        <f>+VLOOKUP(G369,desplegables!$AH$21:$AK$33,2,0)</f>
        <v>TRANSFORMACIÓN  DE LA EDUCACIÓN INICIAL, PREESCOLAR, BÁSICA Y MEDIA CON ENFOQUE INTEGRAL PARA LA REDUCCIÓN DE DESIGUALDADES Y CONSTRUCCIÓN DE LA PAZ  NACIONAL</v>
      </c>
      <c r="I369" s="79">
        <f>+VLOOKUP(G369,desplegables!$AH$21:$AK$33,3,0)</f>
        <v>202300000000245</v>
      </c>
      <c r="J369" s="51" t="str">
        <f>+VLOOKUP(G369,desplegables!$AH$21:$AK$33,4,0)</f>
        <v>C-2201-0700-20</v>
      </c>
      <c r="K369" s="109" t="s">
        <v>539</v>
      </c>
      <c r="L369" s="110" t="str">
        <f>+VLOOKUP(K369,desplegables!$BO$81:$BP$110,2,FALSE)</f>
        <v>20203A</v>
      </c>
      <c r="M369" s="49" t="s">
        <v>189</v>
      </c>
      <c r="N369" s="51" t="e">
        <f>VLOOKUP(M369,desplegables!$BO$20:$BP$51,2,0)</f>
        <v>#N/A</v>
      </c>
      <c r="O369" s="49" t="s">
        <v>549</v>
      </c>
      <c r="P369" s="21" t="s">
        <v>90</v>
      </c>
      <c r="Q369" s="51" t="str">
        <f>+VLOOKUP(P369,desplegables!$B$3:$C$5,2,0)</f>
        <v>02</v>
      </c>
      <c r="R369" s="169" t="e">
        <f t="shared" si="34"/>
        <v>#N/A</v>
      </c>
      <c r="S369"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69" s="244" t="str">
        <f t="shared" si="38"/>
        <v>ADQUIS. DE BYS - SERVICIO DE ASISTENCIA TÉCNICA EN EDUCACIÓN INICIAL, PREESCOLAR, BÁSICA Y MEDIA. - 2. SEGURIDAD HUMANA Y JUSTICIA SOCIAL / A. PRIMERA INFANCIA FELIZ Y PROTEGIDA</v>
      </c>
      <c r="U369" s="69" t="s">
        <v>127</v>
      </c>
      <c r="V369" s="21"/>
      <c r="W369" s="21" t="str">
        <f t="shared" si="40"/>
        <v xml:space="preserve">VEPBM-DIR PRIMERAINF - </v>
      </c>
      <c r="X369" s="51" t="str">
        <f t="shared" si="41"/>
        <v>2900</v>
      </c>
      <c r="Y369" s="68"/>
      <c r="Z369" s="68"/>
      <c r="AA369" s="68"/>
      <c r="AB369" s="68"/>
      <c r="AC369" s="68"/>
      <c r="AD369" s="68"/>
      <c r="AE369" s="68"/>
      <c r="AF369" s="68"/>
      <c r="AG369" s="68"/>
      <c r="AH369" s="68"/>
      <c r="AI369" s="68"/>
      <c r="AJ369" s="68"/>
      <c r="AK369" s="68"/>
      <c r="AL369" s="68"/>
      <c r="AM369" s="68"/>
      <c r="AN369" s="68"/>
      <c r="AO369" s="68"/>
      <c r="AP369" s="68"/>
      <c r="AQ369" s="68"/>
      <c r="AR369" s="68"/>
      <c r="AS369" s="141">
        <v>72968280</v>
      </c>
      <c r="AT369" s="68"/>
      <c r="AU369" s="68"/>
      <c r="AV369" s="68"/>
      <c r="AW369" s="68"/>
      <c r="AX369" s="68"/>
      <c r="AY369" s="68"/>
      <c r="AZ369" s="68"/>
      <c r="BA369" s="68"/>
      <c r="BB369" s="68"/>
      <c r="BC369" s="68"/>
      <c r="BD369" s="68"/>
      <c r="BE369" s="68"/>
      <c r="BF369" s="70"/>
      <c r="BG369" s="69"/>
      <c r="BH369" s="52" t="s">
        <v>92</v>
      </c>
      <c r="BI369" s="90" t="s">
        <v>571</v>
      </c>
      <c r="BK369" s="49" t="s">
        <v>94</v>
      </c>
      <c r="BL369" s="124">
        <v>45292</v>
      </c>
      <c r="BM369" s="66">
        <v>8</v>
      </c>
      <c r="BN369" s="49" t="s">
        <v>95</v>
      </c>
      <c r="BO369" s="49" t="s">
        <v>96</v>
      </c>
      <c r="BP369" s="49" t="s">
        <v>97</v>
      </c>
      <c r="BQ369" s="49" t="s">
        <v>98</v>
      </c>
      <c r="BR369" s="212">
        <v>72968280</v>
      </c>
      <c r="BS369" s="213">
        <v>72968280</v>
      </c>
      <c r="BT369" s="66" t="s">
        <v>192</v>
      </c>
      <c r="BU369" s="66" t="s">
        <v>128</v>
      </c>
      <c r="BV369" s="21" t="e">
        <f t="shared" si="39"/>
        <v>#N/A</v>
      </c>
      <c r="BW369" s="21" t="str">
        <f>+VLOOKUP(C369,Listas_desplega!$AI$21:$AJ$46,2,0)</f>
        <v>DPI</v>
      </c>
      <c r="BX369" s="47" t="str">
        <f>+VLOOKUP(E369,Listas_desplega!$J$2:$K$11,2,FALSE)</f>
        <v>Eje_E_1</v>
      </c>
      <c r="BY369" s="21" t="str">
        <f>+VLOOKUP(J369,desplegables!$AK$21:$AL$33,2,FALSE)</f>
        <v>C_2201_0700_20</v>
      </c>
      <c r="BZ369" s="21" t="str">
        <f>+VLOOKUP(D369,Listas_desplega!$AS$18:$AU$60,2,0)</f>
        <v xml:space="preserve">VEPBM-DIR PRIMERAINF - </v>
      </c>
      <c r="CA369" s="21" t="str">
        <f>+VLOOKUP(W369,Listas_desplega!$AT$18:$AV$60,3,0)</f>
        <v>2900</v>
      </c>
      <c r="CB369" s="21" t="str">
        <f>+VLOOKUP(F369,Listas_desplega!$J$15:$L$60,2,0)</f>
        <v>MEJORAMIENTO ATENCION INTEGRAL</v>
      </c>
      <c r="CC369" s="21" t="str">
        <f>+VLOOKUP(F369,Listas_desplega!$J$15:$L$60,2,0)&amp;V369</f>
        <v>MEJORAMIENTO ATENCION INTEGRAL</v>
      </c>
      <c r="CD369" s="21" t="str">
        <f>+VLOOKUP(CC369,Listas_desplega!$K$15:$L$60,2,0)</f>
        <v>02</v>
      </c>
      <c r="CE369" s="65" t="str">
        <f>+VLOOKUP(D369,Listas_desplega!$AS$18:$AU$60,2,0)&amp;V369</f>
        <v xml:space="preserve">VEPBM-DIR PRIMERAINF - </v>
      </c>
      <c r="CF369" s="21">
        <f>+VLOOKUP(D369,Listas_desplega!$AS$18:$AU$60,3,0)</f>
        <v>29</v>
      </c>
    </row>
    <row r="370" spans="2:84" ht="18.75" customHeight="1" x14ac:dyDescent="0.25">
      <c r="B370" s="49" t="s">
        <v>81</v>
      </c>
      <c r="C370" s="49" t="s">
        <v>535</v>
      </c>
      <c r="D370" s="49" t="s">
        <v>535</v>
      </c>
      <c r="E370" s="49" t="s">
        <v>537</v>
      </c>
      <c r="F370" s="82" t="s">
        <v>538</v>
      </c>
      <c r="G370" s="49" t="s">
        <v>187</v>
      </c>
      <c r="H370" s="78" t="str">
        <f>+VLOOKUP(G370,desplegables!$AH$21:$AK$33,2,0)</f>
        <v>TRANSFORMACIÓN  DE LA EDUCACIÓN INICIAL, PREESCOLAR, BÁSICA Y MEDIA CON ENFOQUE INTEGRAL PARA LA REDUCCIÓN DE DESIGUALDADES Y CONSTRUCCIÓN DE LA PAZ  NACIONAL</v>
      </c>
      <c r="I370" s="79">
        <f>+VLOOKUP(G370,desplegables!$AH$21:$AK$33,3,0)</f>
        <v>202300000000245</v>
      </c>
      <c r="J370" s="51" t="str">
        <f>+VLOOKUP(G370,desplegables!$AH$21:$AK$33,4,0)</f>
        <v>C-2201-0700-20</v>
      </c>
      <c r="K370" s="109" t="s">
        <v>539</v>
      </c>
      <c r="L370" s="110" t="str">
        <f>+VLOOKUP(K370,desplegables!$BO$81:$BP$110,2,FALSE)</f>
        <v>20203A</v>
      </c>
      <c r="M370" s="49" t="s">
        <v>189</v>
      </c>
      <c r="N370" s="51" t="e">
        <f>VLOOKUP(M370,desplegables!$BO$20:$BP$51,2,0)</f>
        <v>#N/A</v>
      </c>
      <c r="O370" s="49" t="s">
        <v>549</v>
      </c>
      <c r="P370" s="21" t="s">
        <v>90</v>
      </c>
      <c r="Q370" s="51" t="str">
        <f>+VLOOKUP(P370,desplegables!$B$3:$C$5,2,0)</f>
        <v>02</v>
      </c>
      <c r="R370" s="169" t="e">
        <f t="shared" si="34"/>
        <v>#N/A</v>
      </c>
      <c r="S370"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0" s="244" t="str">
        <f t="shared" si="38"/>
        <v>ADQUIS. DE BYS - SERVICIO DE ASISTENCIA TÉCNICA EN EDUCACIÓN INICIAL, PREESCOLAR, BÁSICA Y MEDIA. - 2. SEGURIDAD HUMANA Y JUSTICIA SOCIAL / A. PRIMERA INFANCIA FELIZ Y PROTEGIDA</v>
      </c>
      <c r="U370" s="69" t="s">
        <v>127</v>
      </c>
      <c r="V370" s="21"/>
      <c r="W370" s="21" t="str">
        <f t="shared" si="40"/>
        <v xml:space="preserve">VEPBM-DIR PRIMERAINF - </v>
      </c>
      <c r="X370" s="51" t="str">
        <f t="shared" si="41"/>
        <v>2900</v>
      </c>
      <c r="Y370" s="68"/>
      <c r="Z370" s="68"/>
      <c r="AA370" s="68"/>
      <c r="AB370" s="68"/>
      <c r="AC370" s="68"/>
      <c r="AD370" s="68"/>
      <c r="AE370" s="68"/>
      <c r="AF370" s="68"/>
      <c r="AG370" s="68"/>
      <c r="AH370" s="68"/>
      <c r="AI370" s="68"/>
      <c r="AJ370" s="68"/>
      <c r="AK370" s="68"/>
      <c r="AL370" s="68"/>
      <c r="AM370" s="68"/>
      <c r="AN370" s="68"/>
      <c r="AO370" s="68"/>
      <c r="AP370" s="68"/>
      <c r="AQ370" s="68"/>
      <c r="AR370" s="68"/>
      <c r="AS370" s="141">
        <v>79937280</v>
      </c>
      <c r="AT370" s="68"/>
      <c r="AU370" s="68"/>
      <c r="AV370" s="68"/>
      <c r="AW370" s="68"/>
      <c r="AX370" s="68"/>
      <c r="AY370" s="68"/>
      <c r="AZ370" s="68"/>
      <c r="BA370" s="68"/>
      <c r="BB370" s="68"/>
      <c r="BC370" s="68"/>
      <c r="BD370" s="68"/>
      <c r="BE370" s="68"/>
      <c r="BF370" s="70"/>
      <c r="BG370" s="69"/>
      <c r="BH370" s="52" t="s">
        <v>92</v>
      </c>
      <c r="BI370" s="90" t="s">
        <v>572</v>
      </c>
      <c r="BK370" s="49" t="s">
        <v>94</v>
      </c>
      <c r="BL370" s="124">
        <v>45292</v>
      </c>
      <c r="BM370" s="66">
        <v>8</v>
      </c>
      <c r="BN370" s="49" t="s">
        <v>95</v>
      </c>
      <c r="BO370" s="49" t="s">
        <v>96</v>
      </c>
      <c r="BP370" s="49" t="s">
        <v>97</v>
      </c>
      <c r="BQ370" s="49" t="s">
        <v>98</v>
      </c>
      <c r="BR370" s="212">
        <v>79937280</v>
      </c>
      <c r="BS370" s="213">
        <v>79937280</v>
      </c>
      <c r="BT370" s="66" t="s">
        <v>192</v>
      </c>
      <c r="BU370" s="66" t="s">
        <v>128</v>
      </c>
      <c r="BV370" s="21" t="e">
        <f t="shared" si="39"/>
        <v>#N/A</v>
      </c>
      <c r="BW370" s="21" t="str">
        <f>+VLOOKUP(C370,Listas_desplega!$AI$21:$AJ$46,2,0)</f>
        <v>DPI</v>
      </c>
      <c r="BX370" s="47" t="str">
        <f>+VLOOKUP(E370,Listas_desplega!$J$2:$K$11,2,FALSE)</f>
        <v>Eje_E_1</v>
      </c>
      <c r="BY370" s="21" t="str">
        <f>+VLOOKUP(J370,desplegables!$AK$21:$AL$33,2,FALSE)</f>
        <v>C_2201_0700_20</v>
      </c>
      <c r="BZ370" s="21" t="str">
        <f>+VLOOKUP(D370,Listas_desplega!$AS$18:$AU$60,2,0)</f>
        <v xml:space="preserve">VEPBM-DIR PRIMERAINF - </v>
      </c>
      <c r="CA370" s="21" t="str">
        <f>+VLOOKUP(W370,Listas_desplega!$AT$18:$AV$60,3,0)</f>
        <v>2900</v>
      </c>
      <c r="CB370" s="21" t="str">
        <f>+VLOOKUP(F370,Listas_desplega!$J$15:$L$60,2,0)</f>
        <v>MEJORAMIENTO ATENCION INTEGRAL</v>
      </c>
      <c r="CC370" s="21" t="str">
        <f>+VLOOKUP(F370,Listas_desplega!$J$15:$L$60,2,0)&amp;V370</f>
        <v>MEJORAMIENTO ATENCION INTEGRAL</v>
      </c>
      <c r="CD370" s="21" t="str">
        <f>+VLOOKUP(CC370,Listas_desplega!$K$15:$L$60,2,0)</f>
        <v>02</v>
      </c>
      <c r="CE370" s="65" t="str">
        <f>+VLOOKUP(D370,Listas_desplega!$AS$18:$AU$60,2,0)&amp;V370</f>
        <v xml:space="preserve">VEPBM-DIR PRIMERAINF - </v>
      </c>
      <c r="CF370" s="21">
        <f>+VLOOKUP(D370,Listas_desplega!$AS$18:$AU$60,3,0)</f>
        <v>29</v>
      </c>
    </row>
    <row r="371" spans="2:84" ht="18.75" customHeight="1" x14ac:dyDescent="0.25">
      <c r="B371" s="49" t="s">
        <v>81</v>
      </c>
      <c r="C371" s="49" t="s">
        <v>535</v>
      </c>
      <c r="D371" s="49" t="s">
        <v>535</v>
      </c>
      <c r="E371" s="49" t="s">
        <v>537</v>
      </c>
      <c r="F371" s="82" t="s">
        <v>538</v>
      </c>
      <c r="G371" s="49" t="s">
        <v>187</v>
      </c>
      <c r="H371" s="78" t="str">
        <f>+VLOOKUP(G371,desplegables!$AH$21:$AK$33,2,0)</f>
        <v>TRANSFORMACIÓN  DE LA EDUCACIÓN INICIAL, PREESCOLAR, BÁSICA Y MEDIA CON ENFOQUE INTEGRAL PARA LA REDUCCIÓN DE DESIGUALDADES Y CONSTRUCCIÓN DE LA PAZ  NACIONAL</v>
      </c>
      <c r="I371" s="79">
        <f>+VLOOKUP(G371,desplegables!$AH$21:$AK$33,3,0)</f>
        <v>202300000000245</v>
      </c>
      <c r="J371" s="51" t="str">
        <f>+VLOOKUP(G371,desplegables!$AH$21:$AK$33,4,0)</f>
        <v>C-2201-0700-20</v>
      </c>
      <c r="K371" s="109" t="s">
        <v>539</v>
      </c>
      <c r="L371" s="110" t="str">
        <f>+VLOOKUP(K371,desplegables!$BO$81:$BP$110,2,FALSE)</f>
        <v>20203A</v>
      </c>
      <c r="M371" s="49" t="s">
        <v>189</v>
      </c>
      <c r="N371" s="51" t="e">
        <f>VLOOKUP(M371,desplegables!$BO$20:$BP$51,2,0)</f>
        <v>#N/A</v>
      </c>
      <c r="O371" s="49" t="s">
        <v>549</v>
      </c>
      <c r="P371" s="21" t="s">
        <v>90</v>
      </c>
      <c r="Q371" s="51" t="str">
        <f>+VLOOKUP(P371,desplegables!$B$3:$C$5,2,0)</f>
        <v>02</v>
      </c>
      <c r="R371" s="169" t="e">
        <f t="shared" si="34"/>
        <v>#N/A</v>
      </c>
      <c r="S371"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1" s="244" t="str">
        <f t="shared" si="38"/>
        <v>ADQUIS. DE BYS - SERVICIO DE ASISTENCIA TÉCNICA EN EDUCACIÓN INICIAL, PREESCOLAR, BÁSICA Y MEDIA. - 2. SEGURIDAD HUMANA Y JUSTICIA SOCIAL / A. PRIMERA INFANCIA FELIZ Y PROTEGIDA</v>
      </c>
      <c r="U371" s="69" t="s">
        <v>127</v>
      </c>
      <c r="V371" s="21"/>
      <c r="W371" s="21" t="str">
        <f t="shared" si="40"/>
        <v xml:space="preserve">VEPBM-DIR PRIMERAINF - </v>
      </c>
      <c r="X371" s="51" t="str">
        <f t="shared" si="41"/>
        <v>2900</v>
      </c>
      <c r="Y371" s="68"/>
      <c r="Z371" s="68"/>
      <c r="AA371" s="68"/>
      <c r="AB371" s="68"/>
      <c r="AC371" s="68"/>
      <c r="AD371" s="68"/>
      <c r="AE371" s="68"/>
      <c r="AF371" s="68"/>
      <c r="AG371" s="68"/>
      <c r="AH371" s="68"/>
      <c r="AI371" s="68"/>
      <c r="AJ371" s="68"/>
      <c r="AK371" s="68"/>
      <c r="AL371" s="68"/>
      <c r="AM371" s="68"/>
      <c r="AN371" s="68"/>
      <c r="AO371" s="68"/>
      <c r="AP371" s="68"/>
      <c r="AQ371" s="68"/>
      <c r="AR371" s="68"/>
      <c r="AS371" s="141">
        <v>79937280</v>
      </c>
      <c r="AT371" s="68"/>
      <c r="AU371" s="68"/>
      <c r="AV371" s="68"/>
      <c r="AW371" s="68"/>
      <c r="AX371" s="68"/>
      <c r="AY371" s="68"/>
      <c r="AZ371" s="68"/>
      <c r="BA371" s="68"/>
      <c r="BB371" s="68"/>
      <c r="BC371" s="68"/>
      <c r="BD371" s="68"/>
      <c r="BE371" s="68"/>
      <c r="BF371" s="70"/>
      <c r="BG371" s="69"/>
      <c r="BH371" s="52" t="s">
        <v>92</v>
      </c>
      <c r="BI371" s="90" t="s">
        <v>573</v>
      </c>
      <c r="BK371" s="49" t="s">
        <v>94</v>
      </c>
      <c r="BL371" s="124">
        <v>45292</v>
      </c>
      <c r="BM371" s="66">
        <v>8</v>
      </c>
      <c r="BN371" s="49" t="s">
        <v>95</v>
      </c>
      <c r="BO371" s="49" t="s">
        <v>96</v>
      </c>
      <c r="BP371" s="49" t="s">
        <v>97</v>
      </c>
      <c r="BQ371" s="49" t="s">
        <v>98</v>
      </c>
      <c r="BR371" s="212">
        <v>79937280</v>
      </c>
      <c r="BS371" s="213">
        <v>79937280</v>
      </c>
      <c r="BT371" s="66" t="s">
        <v>192</v>
      </c>
      <c r="BU371" s="66" t="s">
        <v>128</v>
      </c>
      <c r="BV371" s="21" t="e">
        <f t="shared" si="39"/>
        <v>#N/A</v>
      </c>
      <c r="BW371" s="21" t="str">
        <f>+VLOOKUP(C371,Listas_desplega!$AI$21:$AJ$46,2,0)</f>
        <v>DPI</v>
      </c>
      <c r="BX371" s="47" t="str">
        <f>+VLOOKUP(E371,Listas_desplega!$J$2:$K$11,2,FALSE)</f>
        <v>Eje_E_1</v>
      </c>
      <c r="BY371" s="21" t="str">
        <f>+VLOOKUP(J371,desplegables!$AK$21:$AL$33,2,FALSE)</f>
        <v>C_2201_0700_20</v>
      </c>
      <c r="BZ371" s="21" t="str">
        <f>+VLOOKUP(D371,Listas_desplega!$AS$18:$AU$60,2,0)</f>
        <v xml:space="preserve">VEPBM-DIR PRIMERAINF - </v>
      </c>
      <c r="CA371" s="21" t="str">
        <f>+VLOOKUP(W371,Listas_desplega!$AT$18:$AV$60,3,0)</f>
        <v>2900</v>
      </c>
      <c r="CB371" s="21" t="str">
        <f>+VLOOKUP(F371,Listas_desplega!$J$15:$L$60,2,0)</f>
        <v>MEJORAMIENTO ATENCION INTEGRAL</v>
      </c>
      <c r="CC371" s="21" t="str">
        <f>+VLOOKUP(F371,Listas_desplega!$J$15:$L$60,2,0)&amp;V371</f>
        <v>MEJORAMIENTO ATENCION INTEGRAL</v>
      </c>
      <c r="CD371" s="21" t="str">
        <f>+VLOOKUP(CC371,Listas_desplega!$K$15:$L$60,2,0)</f>
        <v>02</v>
      </c>
      <c r="CE371" s="65" t="str">
        <f>+VLOOKUP(D371,Listas_desplega!$AS$18:$AU$60,2,0)&amp;V371</f>
        <v xml:space="preserve">VEPBM-DIR PRIMERAINF - </v>
      </c>
      <c r="CF371" s="21">
        <f>+VLOOKUP(D371,Listas_desplega!$AS$18:$AU$60,3,0)</f>
        <v>29</v>
      </c>
    </row>
    <row r="372" spans="2:84" ht="18.75" customHeight="1" x14ac:dyDescent="0.25">
      <c r="B372" s="49" t="s">
        <v>81</v>
      </c>
      <c r="C372" s="49" t="s">
        <v>535</v>
      </c>
      <c r="D372" s="49" t="s">
        <v>535</v>
      </c>
      <c r="E372" s="49" t="s">
        <v>537</v>
      </c>
      <c r="F372" s="82" t="s">
        <v>538</v>
      </c>
      <c r="G372" s="49" t="s">
        <v>187</v>
      </c>
      <c r="H372" s="78" t="str">
        <f>+VLOOKUP(G372,desplegables!$AH$21:$AK$33,2,0)</f>
        <v>TRANSFORMACIÓN  DE LA EDUCACIÓN INICIAL, PREESCOLAR, BÁSICA Y MEDIA CON ENFOQUE INTEGRAL PARA LA REDUCCIÓN DE DESIGUALDADES Y CONSTRUCCIÓN DE LA PAZ  NACIONAL</v>
      </c>
      <c r="I372" s="79">
        <f>+VLOOKUP(G372,desplegables!$AH$21:$AK$33,3,0)</f>
        <v>202300000000245</v>
      </c>
      <c r="J372" s="51" t="str">
        <f>+VLOOKUP(G372,desplegables!$AH$21:$AK$33,4,0)</f>
        <v>C-2201-0700-20</v>
      </c>
      <c r="K372" s="109" t="s">
        <v>539</v>
      </c>
      <c r="L372" s="110" t="str">
        <f>+VLOOKUP(K372,desplegables!$BO$81:$BP$110,2,FALSE)</f>
        <v>20203A</v>
      </c>
      <c r="M372" s="49" t="s">
        <v>189</v>
      </c>
      <c r="N372" s="51" t="e">
        <f>VLOOKUP(M372,desplegables!$BO$20:$BP$51,2,0)</f>
        <v>#N/A</v>
      </c>
      <c r="O372" s="49" t="s">
        <v>549</v>
      </c>
      <c r="P372" s="21" t="s">
        <v>90</v>
      </c>
      <c r="Q372" s="51" t="str">
        <f>+VLOOKUP(P372,desplegables!$B$3:$C$5,2,0)</f>
        <v>02</v>
      </c>
      <c r="R372" s="169" t="e">
        <f t="shared" si="34"/>
        <v>#N/A</v>
      </c>
      <c r="S372"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2" s="244" t="str">
        <f t="shared" si="38"/>
        <v>ADQUIS. DE BYS - SERVICIO DE ASISTENCIA TÉCNICA EN EDUCACIÓN INICIAL, PREESCOLAR, BÁSICA Y MEDIA. - 2. SEGURIDAD HUMANA Y JUSTICIA SOCIAL / A. PRIMERA INFANCIA FELIZ Y PROTEGIDA</v>
      </c>
      <c r="U372" s="69" t="s">
        <v>127</v>
      </c>
      <c r="V372" s="21"/>
      <c r="W372" s="21" t="str">
        <f t="shared" si="40"/>
        <v xml:space="preserve">VEPBM-DIR PRIMERAINF - </v>
      </c>
      <c r="X372" s="51" t="str">
        <f t="shared" si="41"/>
        <v>2900</v>
      </c>
      <c r="Y372" s="68"/>
      <c r="Z372" s="68"/>
      <c r="AA372" s="68"/>
      <c r="AB372" s="68"/>
      <c r="AC372" s="68"/>
      <c r="AD372" s="68"/>
      <c r="AE372" s="68"/>
      <c r="AF372" s="68"/>
      <c r="AG372" s="68"/>
      <c r="AH372" s="68"/>
      <c r="AI372" s="68"/>
      <c r="AJ372" s="68"/>
      <c r="AK372" s="68"/>
      <c r="AL372" s="68"/>
      <c r="AM372" s="68"/>
      <c r="AN372" s="68"/>
      <c r="AO372" s="68"/>
      <c r="AP372" s="68"/>
      <c r="AQ372" s="68"/>
      <c r="AR372" s="68"/>
      <c r="AS372" s="141">
        <v>87825368.819999993</v>
      </c>
      <c r="AT372" s="68"/>
      <c r="AU372" s="68"/>
      <c r="AV372" s="68"/>
      <c r="AW372" s="68"/>
      <c r="AX372" s="68"/>
      <c r="AY372" s="68"/>
      <c r="AZ372" s="68"/>
      <c r="BA372" s="68"/>
      <c r="BB372" s="68"/>
      <c r="BC372" s="68"/>
      <c r="BD372" s="68"/>
      <c r="BE372" s="68"/>
      <c r="BF372" s="70"/>
      <c r="BG372" s="69"/>
      <c r="BH372" s="52" t="s">
        <v>92</v>
      </c>
      <c r="BI372" s="90" t="s">
        <v>574</v>
      </c>
      <c r="BK372" s="49" t="s">
        <v>94</v>
      </c>
      <c r="BL372" s="124">
        <v>45292</v>
      </c>
      <c r="BM372" s="66">
        <v>8</v>
      </c>
      <c r="BN372" s="49" t="s">
        <v>95</v>
      </c>
      <c r="BO372" s="49" t="s">
        <v>96</v>
      </c>
      <c r="BP372" s="49" t="s">
        <v>97</v>
      </c>
      <c r="BQ372" s="49" t="s">
        <v>98</v>
      </c>
      <c r="BR372" s="212">
        <v>87825368.819999993</v>
      </c>
      <c r="BS372" s="213">
        <v>87825369</v>
      </c>
      <c r="BT372" s="66" t="s">
        <v>192</v>
      </c>
      <c r="BU372" s="66" t="s">
        <v>128</v>
      </c>
      <c r="BV372" s="21" t="e">
        <f t="shared" si="39"/>
        <v>#N/A</v>
      </c>
      <c r="BW372" s="21" t="str">
        <f>+VLOOKUP(C372,Listas_desplega!$AI$21:$AJ$46,2,0)</f>
        <v>DPI</v>
      </c>
      <c r="BX372" s="47" t="str">
        <f>+VLOOKUP(E372,Listas_desplega!$J$2:$K$11,2,FALSE)</f>
        <v>Eje_E_1</v>
      </c>
      <c r="BY372" s="21" t="str">
        <f>+VLOOKUP(J372,desplegables!$AK$21:$AL$33,2,FALSE)</f>
        <v>C_2201_0700_20</v>
      </c>
      <c r="BZ372" s="21" t="str">
        <f>+VLOOKUP(D372,Listas_desplega!$AS$18:$AU$60,2,0)</f>
        <v xml:space="preserve">VEPBM-DIR PRIMERAINF - </v>
      </c>
      <c r="CA372" s="21" t="str">
        <f>+VLOOKUP(W372,Listas_desplega!$AT$18:$AV$60,3,0)</f>
        <v>2900</v>
      </c>
      <c r="CB372" s="21" t="str">
        <f>+VLOOKUP(F372,Listas_desplega!$J$15:$L$60,2,0)</f>
        <v>MEJORAMIENTO ATENCION INTEGRAL</v>
      </c>
      <c r="CC372" s="21" t="str">
        <f>+VLOOKUP(F372,Listas_desplega!$J$15:$L$60,2,0)&amp;V372</f>
        <v>MEJORAMIENTO ATENCION INTEGRAL</v>
      </c>
      <c r="CD372" s="21" t="str">
        <f>+VLOOKUP(CC372,Listas_desplega!$K$15:$L$60,2,0)</f>
        <v>02</v>
      </c>
      <c r="CE372" s="65" t="str">
        <f>+VLOOKUP(D372,Listas_desplega!$AS$18:$AU$60,2,0)&amp;V372</f>
        <v xml:space="preserve">VEPBM-DIR PRIMERAINF - </v>
      </c>
      <c r="CF372" s="21">
        <f>+VLOOKUP(D372,Listas_desplega!$AS$18:$AU$60,3,0)</f>
        <v>29</v>
      </c>
    </row>
    <row r="373" spans="2:84" ht="18.75" customHeight="1" x14ac:dyDescent="0.25">
      <c r="B373" s="49" t="s">
        <v>81</v>
      </c>
      <c r="C373" s="49" t="s">
        <v>535</v>
      </c>
      <c r="D373" s="49" t="s">
        <v>535</v>
      </c>
      <c r="E373" s="49" t="s">
        <v>537</v>
      </c>
      <c r="F373" s="82" t="s">
        <v>538</v>
      </c>
      <c r="G373" s="49" t="s">
        <v>187</v>
      </c>
      <c r="H373" s="78" t="str">
        <f>+VLOOKUP(G373,desplegables!$AH$21:$AK$33,2,0)</f>
        <v>TRANSFORMACIÓN  DE LA EDUCACIÓN INICIAL, PREESCOLAR, BÁSICA Y MEDIA CON ENFOQUE INTEGRAL PARA LA REDUCCIÓN DE DESIGUALDADES Y CONSTRUCCIÓN DE LA PAZ  NACIONAL</v>
      </c>
      <c r="I373" s="79">
        <f>+VLOOKUP(G373,desplegables!$AH$21:$AK$33,3,0)</f>
        <v>202300000000245</v>
      </c>
      <c r="J373" s="51" t="str">
        <f>+VLOOKUP(G373,desplegables!$AH$21:$AK$33,4,0)</f>
        <v>C-2201-0700-20</v>
      </c>
      <c r="K373" s="109" t="s">
        <v>539</v>
      </c>
      <c r="L373" s="110" t="str">
        <f>+VLOOKUP(K373,desplegables!$BO$81:$BP$110,2,FALSE)</f>
        <v>20203A</v>
      </c>
      <c r="M373" s="49" t="s">
        <v>189</v>
      </c>
      <c r="N373" s="51" t="e">
        <f>VLOOKUP(M373,desplegables!$BO$20:$BP$51,2,0)</f>
        <v>#N/A</v>
      </c>
      <c r="O373" s="49" t="s">
        <v>549</v>
      </c>
      <c r="P373" s="21" t="s">
        <v>90</v>
      </c>
      <c r="Q373" s="51" t="str">
        <f>+VLOOKUP(P373,desplegables!$B$3:$C$5,2,0)</f>
        <v>02</v>
      </c>
      <c r="R373" s="169" t="e">
        <f t="shared" si="34"/>
        <v>#N/A</v>
      </c>
      <c r="S373"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3" s="244" t="str">
        <f t="shared" si="38"/>
        <v>ADQUIS. DE BYS - SERVICIO DE ASISTENCIA TÉCNICA EN EDUCACIÓN INICIAL, PREESCOLAR, BÁSICA Y MEDIA. - 2. SEGURIDAD HUMANA Y JUSTICIA SOCIAL / A. PRIMERA INFANCIA FELIZ Y PROTEGIDA</v>
      </c>
      <c r="U373" s="69" t="s">
        <v>127</v>
      </c>
      <c r="V373" s="21"/>
      <c r="W373" s="21" t="str">
        <f t="shared" si="40"/>
        <v xml:space="preserve">VEPBM-DIR PRIMERAINF - </v>
      </c>
      <c r="X373" s="51" t="str">
        <f t="shared" si="41"/>
        <v>2900</v>
      </c>
      <c r="Y373" s="68"/>
      <c r="Z373" s="68"/>
      <c r="AA373" s="68"/>
      <c r="AB373" s="68"/>
      <c r="AC373" s="68"/>
      <c r="AD373" s="68"/>
      <c r="AE373" s="68"/>
      <c r="AF373" s="68"/>
      <c r="AG373" s="68"/>
      <c r="AH373" s="68"/>
      <c r="AI373" s="68"/>
      <c r="AJ373" s="68"/>
      <c r="AK373" s="68"/>
      <c r="AL373" s="68"/>
      <c r="AM373" s="68"/>
      <c r="AN373" s="68"/>
      <c r="AO373" s="68"/>
      <c r="AP373" s="68"/>
      <c r="AQ373" s="68"/>
      <c r="AR373" s="68"/>
      <c r="AS373" s="141">
        <v>87825368.819999993</v>
      </c>
      <c r="AT373" s="68"/>
      <c r="AU373" s="68"/>
      <c r="AV373" s="68"/>
      <c r="AW373" s="68"/>
      <c r="AX373" s="68"/>
      <c r="AY373" s="68"/>
      <c r="AZ373" s="68"/>
      <c r="BA373" s="68"/>
      <c r="BB373" s="68"/>
      <c r="BC373" s="68"/>
      <c r="BD373" s="68"/>
      <c r="BE373" s="68"/>
      <c r="BF373" s="70"/>
      <c r="BG373" s="69"/>
      <c r="BH373" s="52" t="s">
        <v>92</v>
      </c>
      <c r="BI373" s="90" t="s">
        <v>575</v>
      </c>
      <c r="BK373" s="49" t="s">
        <v>94</v>
      </c>
      <c r="BL373" s="124">
        <v>45292</v>
      </c>
      <c r="BM373" s="66">
        <v>8</v>
      </c>
      <c r="BN373" s="49" t="s">
        <v>95</v>
      </c>
      <c r="BO373" s="49" t="s">
        <v>96</v>
      </c>
      <c r="BP373" s="49" t="s">
        <v>97</v>
      </c>
      <c r="BQ373" s="49" t="s">
        <v>98</v>
      </c>
      <c r="BR373" s="212">
        <v>87825368.819999993</v>
      </c>
      <c r="BS373" s="213">
        <v>87825369</v>
      </c>
      <c r="BT373" s="66" t="s">
        <v>192</v>
      </c>
      <c r="BU373" s="66" t="s">
        <v>128</v>
      </c>
      <c r="BV373" s="21" t="e">
        <f t="shared" si="39"/>
        <v>#N/A</v>
      </c>
      <c r="BW373" s="21" t="str">
        <f>+VLOOKUP(C373,Listas_desplega!$AI$21:$AJ$46,2,0)</f>
        <v>DPI</v>
      </c>
      <c r="BX373" s="47" t="str">
        <f>+VLOOKUP(E373,Listas_desplega!$J$2:$K$11,2,FALSE)</f>
        <v>Eje_E_1</v>
      </c>
      <c r="BY373" s="21" t="str">
        <f>+VLOOKUP(J373,desplegables!$AK$21:$AL$33,2,FALSE)</f>
        <v>C_2201_0700_20</v>
      </c>
      <c r="BZ373" s="21" t="str">
        <f>+VLOOKUP(D373,Listas_desplega!$AS$18:$AU$60,2,0)</f>
        <v xml:space="preserve">VEPBM-DIR PRIMERAINF - </v>
      </c>
      <c r="CA373" s="21" t="str">
        <f>+VLOOKUP(W373,Listas_desplega!$AT$18:$AV$60,3,0)</f>
        <v>2900</v>
      </c>
      <c r="CB373" s="21" t="str">
        <f>+VLOOKUP(F373,Listas_desplega!$J$15:$L$60,2,0)</f>
        <v>MEJORAMIENTO ATENCION INTEGRAL</v>
      </c>
      <c r="CC373" s="21" t="str">
        <f>+VLOOKUP(F373,Listas_desplega!$J$15:$L$60,2,0)&amp;V373</f>
        <v>MEJORAMIENTO ATENCION INTEGRAL</v>
      </c>
      <c r="CD373" s="21" t="str">
        <f>+VLOOKUP(CC373,Listas_desplega!$K$15:$L$60,2,0)</f>
        <v>02</v>
      </c>
      <c r="CE373" s="65" t="str">
        <f>+VLOOKUP(D373,Listas_desplega!$AS$18:$AU$60,2,0)&amp;V373</f>
        <v xml:space="preserve">VEPBM-DIR PRIMERAINF - </v>
      </c>
      <c r="CF373" s="21">
        <f>+VLOOKUP(D373,Listas_desplega!$AS$18:$AU$60,3,0)</f>
        <v>29</v>
      </c>
    </row>
    <row r="374" spans="2:84" ht="18.75" customHeight="1" x14ac:dyDescent="0.25">
      <c r="B374" s="49" t="s">
        <v>81</v>
      </c>
      <c r="C374" s="49" t="s">
        <v>535</v>
      </c>
      <c r="D374" s="49" t="s">
        <v>535</v>
      </c>
      <c r="E374" s="49" t="s">
        <v>537</v>
      </c>
      <c r="F374" s="82" t="s">
        <v>538</v>
      </c>
      <c r="G374" s="49" t="s">
        <v>187</v>
      </c>
      <c r="H374" s="78" t="str">
        <f>+VLOOKUP(G374,desplegables!$AH$21:$AK$33,2,0)</f>
        <v>TRANSFORMACIÓN  DE LA EDUCACIÓN INICIAL, PREESCOLAR, BÁSICA Y MEDIA CON ENFOQUE INTEGRAL PARA LA REDUCCIÓN DE DESIGUALDADES Y CONSTRUCCIÓN DE LA PAZ  NACIONAL</v>
      </c>
      <c r="I374" s="79">
        <f>+VLOOKUP(G374,desplegables!$AH$21:$AK$33,3,0)</f>
        <v>202300000000245</v>
      </c>
      <c r="J374" s="51" t="str">
        <f>+VLOOKUP(G374,desplegables!$AH$21:$AK$33,4,0)</f>
        <v>C-2201-0700-20</v>
      </c>
      <c r="K374" s="109" t="s">
        <v>539</v>
      </c>
      <c r="L374" s="110" t="str">
        <f>+VLOOKUP(K374,desplegables!$BO$81:$BP$110,2,FALSE)</f>
        <v>20203A</v>
      </c>
      <c r="M374" s="49" t="s">
        <v>189</v>
      </c>
      <c r="N374" s="51" t="e">
        <f>VLOOKUP(M374,desplegables!$BO$20:$BP$51,2,0)</f>
        <v>#N/A</v>
      </c>
      <c r="O374" s="49" t="s">
        <v>549</v>
      </c>
      <c r="P374" s="21" t="s">
        <v>90</v>
      </c>
      <c r="Q374" s="51" t="str">
        <f>+VLOOKUP(P374,desplegables!$B$3:$C$5,2,0)</f>
        <v>02</v>
      </c>
      <c r="R374" s="169" t="e">
        <f t="shared" si="34"/>
        <v>#N/A</v>
      </c>
      <c r="S374"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4" s="244" t="str">
        <f t="shared" si="38"/>
        <v>ADQUIS. DE BYS - SERVICIO DE ASISTENCIA TÉCNICA EN EDUCACIÓN INICIAL, PREESCOLAR, BÁSICA Y MEDIA. - 2. SEGURIDAD HUMANA Y JUSTICIA SOCIAL / A. PRIMERA INFANCIA FELIZ Y PROTEGIDA</v>
      </c>
      <c r="U374" s="69" t="s">
        <v>127</v>
      </c>
      <c r="V374" s="21"/>
      <c r="W374" s="21" t="str">
        <f t="shared" si="40"/>
        <v xml:space="preserve">VEPBM-DIR PRIMERAINF - </v>
      </c>
      <c r="X374" s="51" t="str">
        <f t="shared" si="41"/>
        <v>2900</v>
      </c>
      <c r="Y374" s="68"/>
      <c r="Z374" s="68"/>
      <c r="AA374" s="68"/>
      <c r="AB374" s="68"/>
      <c r="AC374" s="68"/>
      <c r="AD374" s="68"/>
      <c r="AE374" s="68"/>
      <c r="AF374" s="68"/>
      <c r="AG374" s="68"/>
      <c r="AH374" s="68"/>
      <c r="AI374" s="68"/>
      <c r="AJ374" s="68"/>
      <c r="AK374" s="68"/>
      <c r="AL374" s="68"/>
      <c r="AM374" s="68"/>
      <c r="AN374" s="68"/>
      <c r="AO374" s="68"/>
      <c r="AP374" s="68"/>
      <c r="AQ374" s="68"/>
      <c r="AR374" s="68"/>
      <c r="AS374" s="141">
        <v>87825368.819999993</v>
      </c>
      <c r="AT374" s="68"/>
      <c r="AU374" s="68"/>
      <c r="AV374" s="68"/>
      <c r="AW374" s="68"/>
      <c r="AX374" s="68"/>
      <c r="AY374" s="68"/>
      <c r="AZ374" s="68"/>
      <c r="BA374" s="68"/>
      <c r="BB374" s="68"/>
      <c r="BC374" s="68"/>
      <c r="BD374" s="68"/>
      <c r="BE374" s="68"/>
      <c r="BF374" s="70"/>
      <c r="BG374" s="69"/>
      <c r="BH374" s="52" t="s">
        <v>92</v>
      </c>
      <c r="BI374" s="90" t="s">
        <v>576</v>
      </c>
      <c r="BK374" s="49" t="s">
        <v>94</v>
      </c>
      <c r="BL374" s="124">
        <v>45292</v>
      </c>
      <c r="BM374" s="66">
        <v>8</v>
      </c>
      <c r="BN374" s="49" t="s">
        <v>95</v>
      </c>
      <c r="BO374" s="49" t="s">
        <v>96</v>
      </c>
      <c r="BP374" s="49" t="s">
        <v>97</v>
      </c>
      <c r="BQ374" s="49" t="s">
        <v>98</v>
      </c>
      <c r="BR374" s="212">
        <v>87825368.819999993</v>
      </c>
      <c r="BS374" s="213">
        <v>87825369</v>
      </c>
      <c r="BT374" s="66" t="s">
        <v>192</v>
      </c>
      <c r="BU374" s="66" t="s">
        <v>128</v>
      </c>
      <c r="BV374" s="21" t="e">
        <f t="shared" si="39"/>
        <v>#N/A</v>
      </c>
      <c r="BW374" s="21" t="str">
        <f>+VLOOKUP(C374,Listas_desplega!$AI$21:$AJ$46,2,0)</f>
        <v>DPI</v>
      </c>
      <c r="BX374" s="47" t="str">
        <f>+VLOOKUP(E374,Listas_desplega!$J$2:$K$11,2,FALSE)</f>
        <v>Eje_E_1</v>
      </c>
      <c r="BY374" s="21" t="str">
        <f>+VLOOKUP(J374,desplegables!$AK$21:$AL$33,2,FALSE)</f>
        <v>C_2201_0700_20</v>
      </c>
      <c r="BZ374" s="21" t="str">
        <f>+VLOOKUP(D374,Listas_desplega!$AS$18:$AU$60,2,0)</f>
        <v xml:space="preserve">VEPBM-DIR PRIMERAINF - </v>
      </c>
      <c r="CA374" s="21" t="str">
        <f>+VLOOKUP(W374,Listas_desplega!$AT$18:$AV$60,3,0)</f>
        <v>2900</v>
      </c>
      <c r="CB374" s="21" t="str">
        <f>+VLOOKUP(F374,Listas_desplega!$J$15:$L$60,2,0)</f>
        <v>MEJORAMIENTO ATENCION INTEGRAL</v>
      </c>
      <c r="CC374" s="21" t="str">
        <f>+VLOOKUP(F374,Listas_desplega!$J$15:$L$60,2,0)&amp;V374</f>
        <v>MEJORAMIENTO ATENCION INTEGRAL</v>
      </c>
      <c r="CD374" s="21" t="str">
        <f>+VLOOKUP(CC374,Listas_desplega!$K$15:$L$60,2,0)</f>
        <v>02</v>
      </c>
      <c r="CE374" s="65" t="str">
        <f>+VLOOKUP(D374,Listas_desplega!$AS$18:$AU$60,2,0)&amp;V374</f>
        <v xml:space="preserve">VEPBM-DIR PRIMERAINF - </v>
      </c>
      <c r="CF374" s="21">
        <f>+VLOOKUP(D374,Listas_desplega!$AS$18:$AU$60,3,0)</f>
        <v>29</v>
      </c>
    </row>
    <row r="375" spans="2:84" ht="18.75" customHeight="1" x14ac:dyDescent="0.25">
      <c r="B375" s="49" t="s">
        <v>81</v>
      </c>
      <c r="C375" s="49" t="s">
        <v>535</v>
      </c>
      <c r="D375" s="49" t="s">
        <v>535</v>
      </c>
      <c r="E375" s="49" t="s">
        <v>537</v>
      </c>
      <c r="F375" s="82" t="s">
        <v>538</v>
      </c>
      <c r="G375" s="49" t="s">
        <v>187</v>
      </c>
      <c r="H375" s="78" t="str">
        <f>+VLOOKUP(G375,desplegables!$AH$21:$AK$33,2,0)</f>
        <v>TRANSFORMACIÓN  DE LA EDUCACIÓN INICIAL, PREESCOLAR, BÁSICA Y MEDIA CON ENFOQUE INTEGRAL PARA LA REDUCCIÓN DE DESIGUALDADES Y CONSTRUCCIÓN DE LA PAZ  NACIONAL</v>
      </c>
      <c r="I375" s="79">
        <f>+VLOOKUP(G375,desplegables!$AH$21:$AK$33,3,0)</f>
        <v>202300000000245</v>
      </c>
      <c r="J375" s="51" t="str">
        <f>+VLOOKUP(G375,desplegables!$AH$21:$AK$33,4,0)</f>
        <v>C-2201-0700-20</v>
      </c>
      <c r="K375" s="109" t="s">
        <v>539</v>
      </c>
      <c r="L375" s="110" t="str">
        <f>+VLOOKUP(K375,desplegables!$BO$81:$BP$110,2,FALSE)</f>
        <v>20203A</v>
      </c>
      <c r="M375" s="49" t="s">
        <v>189</v>
      </c>
      <c r="N375" s="51" t="e">
        <f>VLOOKUP(M375,desplegables!$BO$20:$BP$51,2,0)</f>
        <v>#N/A</v>
      </c>
      <c r="O375" s="49" t="s">
        <v>549</v>
      </c>
      <c r="P375" s="21" t="s">
        <v>90</v>
      </c>
      <c r="Q375" s="51" t="str">
        <f>+VLOOKUP(P375,desplegables!$B$3:$C$5,2,0)</f>
        <v>02</v>
      </c>
      <c r="R375" s="169" t="e">
        <f t="shared" si="34"/>
        <v>#N/A</v>
      </c>
      <c r="S375"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5" s="244" t="str">
        <f t="shared" si="38"/>
        <v>ADQUIS. DE BYS - SERVICIO DE ASISTENCIA TÉCNICA EN EDUCACIÓN INICIAL, PREESCOLAR, BÁSICA Y MEDIA. - 2. SEGURIDAD HUMANA Y JUSTICIA SOCIAL / A. PRIMERA INFANCIA FELIZ Y PROTEGIDA</v>
      </c>
      <c r="U375" s="69" t="s">
        <v>127</v>
      </c>
      <c r="V375" s="21"/>
      <c r="W375" s="21" t="str">
        <f t="shared" si="40"/>
        <v xml:space="preserve">VEPBM-DIR PRIMERAINF - </v>
      </c>
      <c r="X375" s="51" t="str">
        <f t="shared" si="41"/>
        <v>2900</v>
      </c>
      <c r="Y375" s="68"/>
      <c r="Z375" s="68"/>
      <c r="AA375" s="68"/>
      <c r="AB375" s="68"/>
      <c r="AC375" s="68"/>
      <c r="AD375" s="68"/>
      <c r="AE375" s="68"/>
      <c r="AF375" s="68"/>
      <c r="AG375" s="68"/>
      <c r="AH375" s="68"/>
      <c r="AI375" s="68"/>
      <c r="AJ375" s="68"/>
      <c r="AK375" s="68"/>
      <c r="AL375" s="68"/>
      <c r="AM375" s="68"/>
      <c r="AN375" s="68"/>
      <c r="AO375" s="68"/>
      <c r="AP375" s="68"/>
      <c r="AQ375" s="68"/>
      <c r="AR375" s="68"/>
      <c r="AS375" s="141">
        <v>87825368.819999993</v>
      </c>
      <c r="AT375" s="68"/>
      <c r="AU375" s="68"/>
      <c r="AV375" s="68"/>
      <c r="AW375" s="68"/>
      <c r="AX375" s="68"/>
      <c r="AY375" s="68"/>
      <c r="AZ375" s="68"/>
      <c r="BA375" s="68"/>
      <c r="BB375" s="68"/>
      <c r="BC375" s="68"/>
      <c r="BD375" s="68"/>
      <c r="BE375" s="68"/>
      <c r="BF375" s="70"/>
      <c r="BG375" s="69"/>
      <c r="BH375" s="52" t="s">
        <v>92</v>
      </c>
      <c r="BI375" s="90" t="s">
        <v>577</v>
      </c>
      <c r="BK375" s="49" t="s">
        <v>94</v>
      </c>
      <c r="BL375" s="124">
        <v>45292</v>
      </c>
      <c r="BM375" s="66">
        <v>8</v>
      </c>
      <c r="BN375" s="49" t="s">
        <v>95</v>
      </c>
      <c r="BO375" s="49" t="s">
        <v>96</v>
      </c>
      <c r="BP375" s="49" t="s">
        <v>97</v>
      </c>
      <c r="BQ375" s="49" t="s">
        <v>98</v>
      </c>
      <c r="BR375" s="212">
        <v>87825368.819999993</v>
      </c>
      <c r="BS375" s="213">
        <v>87825369</v>
      </c>
      <c r="BT375" s="66" t="s">
        <v>192</v>
      </c>
      <c r="BU375" s="66" t="s">
        <v>128</v>
      </c>
      <c r="BV375" s="21" t="e">
        <f t="shared" si="39"/>
        <v>#N/A</v>
      </c>
      <c r="BW375" s="21" t="str">
        <f>+VLOOKUP(C375,Listas_desplega!$AI$21:$AJ$46,2,0)</f>
        <v>DPI</v>
      </c>
      <c r="BX375" s="47" t="str">
        <f>+VLOOKUP(E375,Listas_desplega!$J$2:$K$11,2,FALSE)</f>
        <v>Eje_E_1</v>
      </c>
      <c r="BY375" s="21" t="str">
        <f>+VLOOKUP(J375,desplegables!$AK$21:$AL$33,2,FALSE)</f>
        <v>C_2201_0700_20</v>
      </c>
      <c r="BZ375" s="21" t="str">
        <f>+VLOOKUP(D375,Listas_desplega!$AS$18:$AU$60,2,0)</f>
        <v xml:space="preserve">VEPBM-DIR PRIMERAINF - </v>
      </c>
      <c r="CA375" s="21" t="str">
        <f>+VLOOKUP(W375,Listas_desplega!$AT$18:$AV$60,3,0)</f>
        <v>2900</v>
      </c>
      <c r="CB375" s="21" t="str">
        <f>+VLOOKUP(F375,Listas_desplega!$J$15:$L$60,2,0)</f>
        <v>MEJORAMIENTO ATENCION INTEGRAL</v>
      </c>
      <c r="CC375" s="21" t="str">
        <f>+VLOOKUP(F375,Listas_desplega!$J$15:$L$60,2,0)&amp;V375</f>
        <v>MEJORAMIENTO ATENCION INTEGRAL</v>
      </c>
      <c r="CD375" s="21" t="str">
        <f>+VLOOKUP(CC375,Listas_desplega!$K$15:$L$60,2,0)</f>
        <v>02</v>
      </c>
      <c r="CE375" s="65" t="str">
        <f>+VLOOKUP(D375,Listas_desplega!$AS$18:$AU$60,2,0)&amp;V375</f>
        <v xml:space="preserve">VEPBM-DIR PRIMERAINF - </v>
      </c>
      <c r="CF375" s="21">
        <f>+VLOOKUP(D375,Listas_desplega!$AS$18:$AU$60,3,0)</f>
        <v>29</v>
      </c>
    </row>
    <row r="376" spans="2:84" ht="18.75" customHeight="1" x14ac:dyDescent="0.25">
      <c r="B376" s="49" t="s">
        <v>81</v>
      </c>
      <c r="C376" s="49" t="s">
        <v>535</v>
      </c>
      <c r="D376" s="49" t="s">
        <v>535</v>
      </c>
      <c r="E376" s="49" t="s">
        <v>537</v>
      </c>
      <c r="F376" s="82" t="s">
        <v>538</v>
      </c>
      <c r="G376" s="49" t="s">
        <v>187</v>
      </c>
      <c r="H376" s="78" t="str">
        <f>+VLOOKUP(G376,desplegables!$AH$21:$AK$33,2,0)</f>
        <v>TRANSFORMACIÓN  DE LA EDUCACIÓN INICIAL, PREESCOLAR, BÁSICA Y MEDIA CON ENFOQUE INTEGRAL PARA LA REDUCCIÓN DE DESIGUALDADES Y CONSTRUCCIÓN DE LA PAZ  NACIONAL</v>
      </c>
      <c r="I376" s="79">
        <f>+VLOOKUP(G376,desplegables!$AH$21:$AK$33,3,0)</f>
        <v>202300000000245</v>
      </c>
      <c r="J376" s="51" t="str">
        <f>+VLOOKUP(G376,desplegables!$AH$21:$AK$33,4,0)</f>
        <v>C-2201-0700-20</v>
      </c>
      <c r="K376" s="109" t="s">
        <v>539</v>
      </c>
      <c r="L376" s="110" t="str">
        <f>+VLOOKUP(K376,desplegables!$BO$81:$BP$110,2,FALSE)</f>
        <v>20203A</v>
      </c>
      <c r="M376" s="49" t="s">
        <v>189</v>
      </c>
      <c r="N376" s="51" t="e">
        <f>VLOOKUP(M376,desplegables!$BO$20:$BP$51,2,0)</f>
        <v>#N/A</v>
      </c>
      <c r="O376" s="49" t="s">
        <v>549</v>
      </c>
      <c r="P376" s="21" t="s">
        <v>90</v>
      </c>
      <c r="Q376" s="51" t="str">
        <f>+VLOOKUP(P376,desplegables!$B$3:$C$5,2,0)</f>
        <v>02</v>
      </c>
      <c r="R376" s="169" t="e">
        <f t="shared" si="34"/>
        <v>#N/A</v>
      </c>
      <c r="S376"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6" s="244" t="str">
        <f t="shared" si="38"/>
        <v>ADQUIS. DE BYS - SERVICIO DE ASISTENCIA TÉCNICA EN EDUCACIÓN INICIAL, PREESCOLAR, BÁSICA Y MEDIA. - 2. SEGURIDAD HUMANA Y JUSTICIA SOCIAL / A. PRIMERA INFANCIA FELIZ Y PROTEGIDA</v>
      </c>
      <c r="U376" s="69" t="s">
        <v>127</v>
      </c>
      <c r="V376" s="21"/>
      <c r="W376" s="21" t="str">
        <f t="shared" si="40"/>
        <v xml:space="preserve">VEPBM-DIR PRIMERAINF - </v>
      </c>
      <c r="X376" s="51" t="str">
        <f t="shared" si="41"/>
        <v>2900</v>
      </c>
      <c r="Y376" s="68"/>
      <c r="Z376" s="68"/>
      <c r="AA376" s="68"/>
      <c r="AB376" s="68"/>
      <c r="AC376" s="68"/>
      <c r="AD376" s="68"/>
      <c r="AE376" s="68"/>
      <c r="AF376" s="68"/>
      <c r="AG376" s="68"/>
      <c r="AH376" s="68"/>
      <c r="AI376" s="68"/>
      <c r="AJ376" s="68"/>
      <c r="AK376" s="68"/>
      <c r="AL376" s="68"/>
      <c r="AM376" s="68"/>
      <c r="AN376" s="68"/>
      <c r="AO376" s="68"/>
      <c r="AP376" s="68"/>
      <c r="AQ376" s="68"/>
      <c r="AR376" s="68"/>
      <c r="AS376" s="141">
        <v>87825368.819999993</v>
      </c>
      <c r="AT376" s="68"/>
      <c r="AU376" s="68"/>
      <c r="AV376" s="68"/>
      <c r="AW376" s="68"/>
      <c r="AX376" s="68"/>
      <c r="AY376" s="68"/>
      <c r="AZ376" s="68"/>
      <c r="BA376" s="68"/>
      <c r="BB376" s="68"/>
      <c r="BC376" s="68"/>
      <c r="BD376" s="68"/>
      <c r="BE376" s="68"/>
      <c r="BF376" s="70"/>
      <c r="BG376" s="69"/>
      <c r="BH376" s="52" t="s">
        <v>92</v>
      </c>
      <c r="BI376" s="90" t="s">
        <v>578</v>
      </c>
      <c r="BK376" s="49" t="s">
        <v>94</v>
      </c>
      <c r="BL376" s="124">
        <v>45292</v>
      </c>
      <c r="BM376" s="66">
        <v>8</v>
      </c>
      <c r="BN376" s="49" t="s">
        <v>95</v>
      </c>
      <c r="BO376" s="49" t="s">
        <v>96</v>
      </c>
      <c r="BP376" s="49" t="s">
        <v>97</v>
      </c>
      <c r="BQ376" s="49" t="s">
        <v>98</v>
      </c>
      <c r="BR376" s="212">
        <v>87825368.819999993</v>
      </c>
      <c r="BS376" s="213">
        <v>87825369</v>
      </c>
      <c r="BT376" s="66" t="s">
        <v>192</v>
      </c>
      <c r="BU376" s="66" t="s">
        <v>128</v>
      </c>
      <c r="BV376" s="21" t="e">
        <f t="shared" si="39"/>
        <v>#N/A</v>
      </c>
      <c r="BW376" s="21" t="str">
        <f>+VLOOKUP(C376,Listas_desplega!$AI$21:$AJ$46,2,0)</f>
        <v>DPI</v>
      </c>
      <c r="BX376" s="47" t="str">
        <f>+VLOOKUP(E376,Listas_desplega!$J$2:$K$11,2,FALSE)</f>
        <v>Eje_E_1</v>
      </c>
      <c r="BY376" s="21" t="str">
        <f>+VLOOKUP(J376,desplegables!$AK$21:$AL$33,2,FALSE)</f>
        <v>C_2201_0700_20</v>
      </c>
      <c r="BZ376" s="21" t="str">
        <f>+VLOOKUP(D376,Listas_desplega!$AS$18:$AU$60,2,0)</f>
        <v xml:space="preserve">VEPBM-DIR PRIMERAINF - </v>
      </c>
      <c r="CA376" s="21" t="str">
        <f>+VLOOKUP(W376,Listas_desplega!$AT$18:$AV$60,3,0)</f>
        <v>2900</v>
      </c>
      <c r="CB376" s="21" t="str">
        <f>+VLOOKUP(F376,Listas_desplega!$J$15:$L$60,2,0)</f>
        <v>MEJORAMIENTO ATENCION INTEGRAL</v>
      </c>
      <c r="CC376" s="21" t="str">
        <f>+VLOOKUP(F376,Listas_desplega!$J$15:$L$60,2,0)&amp;V376</f>
        <v>MEJORAMIENTO ATENCION INTEGRAL</v>
      </c>
      <c r="CD376" s="21" t="str">
        <f>+VLOOKUP(CC376,Listas_desplega!$K$15:$L$60,2,0)</f>
        <v>02</v>
      </c>
      <c r="CE376" s="65" t="str">
        <f>+VLOOKUP(D376,Listas_desplega!$AS$18:$AU$60,2,0)&amp;V376</f>
        <v xml:space="preserve">VEPBM-DIR PRIMERAINF - </v>
      </c>
      <c r="CF376" s="21">
        <f>+VLOOKUP(D376,Listas_desplega!$AS$18:$AU$60,3,0)</f>
        <v>29</v>
      </c>
    </row>
    <row r="377" spans="2:84" ht="18.75" customHeight="1" x14ac:dyDescent="0.25">
      <c r="B377" s="49" t="s">
        <v>81</v>
      </c>
      <c r="C377" s="49" t="s">
        <v>535</v>
      </c>
      <c r="D377" s="49" t="s">
        <v>535</v>
      </c>
      <c r="E377" s="49" t="s">
        <v>537</v>
      </c>
      <c r="F377" s="82" t="s">
        <v>538</v>
      </c>
      <c r="G377" s="49" t="s">
        <v>187</v>
      </c>
      <c r="H377" s="78" t="str">
        <f>+VLOOKUP(G377,desplegables!$AH$21:$AK$33,2,0)</f>
        <v>TRANSFORMACIÓN  DE LA EDUCACIÓN INICIAL, PREESCOLAR, BÁSICA Y MEDIA CON ENFOQUE INTEGRAL PARA LA REDUCCIÓN DE DESIGUALDADES Y CONSTRUCCIÓN DE LA PAZ  NACIONAL</v>
      </c>
      <c r="I377" s="79">
        <f>+VLOOKUP(G377,desplegables!$AH$21:$AK$33,3,0)</f>
        <v>202300000000245</v>
      </c>
      <c r="J377" s="51" t="str">
        <f>+VLOOKUP(G377,desplegables!$AH$21:$AK$33,4,0)</f>
        <v>C-2201-0700-20</v>
      </c>
      <c r="K377" s="109" t="s">
        <v>539</v>
      </c>
      <c r="L377" s="110" t="str">
        <f>+VLOOKUP(K377,desplegables!$BO$81:$BP$110,2,FALSE)</f>
        <v>20203A</v>
      </c>
      <c r="M377" s="49" t="s">
        <v>189</v>
      </c>
      <c r="N377" s="51" t="e">
        <f>VLOOKUP(M377,desplegables!$BO$20:$BP$51,2,0)</f>
        <v>#N/A</v>
      </c>
      <c r="O377" s="49" t="s">
        <v>549</v>
      </c>
      <c r="P377" s="21" t="s">
        <v>90</v>
      </c>
      <c r="Q377" s="51" t="str">
        <f>+VLOOKUP(P377,desplegables!$B$3:$C$5,2,0)</f>
        <v>02</v>
      </c>
      <c r="R377" s="169" t="e">
        <f t="shared" si="34"/>
        <v>#N/A</v>
      </c>
      <c r="S377"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7" s="244" t="str">
        <f t="shared" si="38"/>
        <v>ADQUIS. DE BYS - SERVICIO DE ASISTENCIA TÉCNICA EN EDUCACIÓN INICIAL, PREESCOLAR, BÁSICA Y MEDIA. - 2. SEGURIDAD HUMANA Y JUSTICIA SOCIAL / A. PRIMERA INFANCIA FELIZ Y PROTEGIDA</v>
      </c>
      <c r="U377" s="69" t="s">
        <v>127</v>
      </c>
      <c r="V377" s="21"/>
      <c r="W377" s="21" t="str">
        <f t="shared" si="40"/>
        <v xml:space="preserve">VEPBM-DIR PRIMERAINF - </v>
      </c>
      <c r="X377" s="51" t="str">
        <f t="shared" si="41"/>
        <v>2900</v>
      </c>
      <c r="Y377" s="68"/>
      <c r="Z377" s="68"/>
      <c r="AA377" s="68"/>
      <c r="AB377" s="68"/>
      <c r="AC377" s="68"/>
      <c r="AD377" s="68"/>
      <c r="AE377" s="68"/>
      <c r="AF377" s="68"/>
      <c r="AG377" s="68"/>
      <c r="AH377" s="68"/>
      <c r="AI377" s="68"/>
      <c r="AJ377" s="68"/>
      <c r="AK377" s="68"/>
      <c r="AL377" s="68"/>
      <c r="AM377" s="68"/>
      <c r="AN377" s="68"/>
      <c r="AO377" s="68"/>
      <c r="AP377" s="68"/>
      <c r="AQ377" s="68"/>
      <c r="AR377" s="68"/>
      <c r="AS377" s="141">
        <v>87825368.819999993</v>
      </c>
      <c r="AT377" s="68"/>
      <c r="AU377" s="68"/>
      <c r="AV377" s="68"/>
      <c r="AW377" s="68"/>
      <c r="AX377" s="68"/>
      <c r="AY377" s="68"/>
      <c r="AZ377" s="68"/>
      <c r="BA377" s="68"/>
      <c r="BB377" s="68"/>
      <c r="BC377" s="68"/>
      <c r="BD377" s="68"/>
      <c r="BE377" s="68"/>
      <c r="BF377" s="70"/>
      <c r="BG377" s="69"/>
      <c r="BH377" s="52" t="s">
        <v>92</v>
      </c>
      <c r="BI377" s="90" t="s">
        <v>579</v>
      </c>
      <c r="BK377" s="49" t="s">
        <v>94</v>
      </c>
      <c r="BL377" s="124">
        <v>45292</v>
      </c>
      <c r="BM377" s="66">
        <v>8</v>
      </c>
      <c r="BN377" s="49" t="s">
        <v>95</v>
      </c>
      <c r="BO377" s="49" t="s">
        <v>96</v>
      </c>
      <c r="BP377" s="49" t="s">
        <v>97</v>
      </c>
      <c r="BQ377" s="49" t="s">
        <v>98</v>
      </c>
      <c r="BR377" s="212">
        <v>87825368.819999993</v>
      </c>
      <c r="BS377" s="213">
        <v>87825369</v>
      </c>
      <c r="BT377" s="66" t="s">
        <v>192</v>
      </c>
      <c r="BU377" s="66" t="s">
        <v>128</v>
      </c>
      <c r="BV377" s="21" t="e">
        <f t="shared" si="39"/>
        <v>#N/A</v>
      </c>
      <c r="BW377" s="21" t="str">
        <f>+VLOOKUP(C377,Listas_desplega!$AI$21:$AJ$46,2,0)</f>
        <v>DPI</v>
      </c>
      <c r="BX377" s="47" t="str">
        <f>+VLOOKUP(E377,Listas_desplega!$J$2:$K$11,2,FALSE)</f>
        <v>Eje_E_1</v>
      </c>
      <c r="BY377" s="21" t="str">
        <f>+VLOOKUP(J377,desplegables!$AK$21:$AL$33,2,FALSE)</f>
        <v>C_2201_0700_20</v>
      </c>
      <c r="BZ377" s="21" t="str">
        <f>+VLOOKUP(D377,Listas_desplega!$AS$18:$AU$60,2,0)</f>
        <v xml:space="preserve">VEPBM-DIR PRIMERAINF - </v>
      </c>
      <c r="CA377" s="21" t="str">
        <f>+VLOOKUP(W377,Listas_desplega!$AT$18:$AV$60,3,0)</f>
        <v>2900</v>
      </c>
      <c r="CB377" s="21" t="str">
        <f>+VLOOKUP(F377,Listas_desplega!$J$15:$L$60,2,0)</f>
        <v>MEJORAMIENTO ATENCION INTEGRAL</v>
      </c>
      <c r="CC377" s="21" t="str">
        <f>+VLOOKUP(F377,Listas_desplega!$J$15:$L$60,2,0)&amp;V377</f>
        <v>MEJORAMIENTO ATENCION INTEGRAL</v>
      </c>
      <c r="CD377" s="21" t="str">
        <f>+VLOOKUP(CC377,Listas_desplega!$K$15:$L$60,2,0)</f>
        <v>02</v>
      </c>
      <c r="CE377" s="65" t="str">
        <f>+VLOOKUP(D377,Listas_desplega!$AS$18:$AU$60,2,0)&amp;V377</f>
        <v xml:space="preserve">VEPBM-DIR PRIMERAINF - </v>
      </c>
      <c r="CF377" s="21">
        <f>+VLOOKUP(D377,Listas_desplega!$AS$18:$AU$60,3,0)</f>
        <v>29</v>
      </c>
    </row>
    <row r="378" spans="2:84" ht="18.75" customHeight="1" x14ac:dyDescent="0.25">
      <c r="B378" s="49" t="s">
        <v>81</v>
      </c>
      <c r="C378" s="49" t="s">
        <v>535</v>
      </c>
      <c r="D378" s="49" t="s">
        <v>535</v>
      </c>
      <c r="E378" s="49" t="s">
        <v>537</v>
      </c>
      <c r="F378" s="82" t="s">
        <v>538</v>
      </c>
      <c r="G378" s="49" t="s">
        <v>187</v>
      </c>
      <c r="H378" s="78" t="str">
        <f>+VLOOKUP(G378,desplegables!$AH$21:$AK$33,2,0)</f>
        <v>TRANSFORMACIÓN  DE LA EDUCACIÓN INICIAL, PREESCOLAR, BÁSICA Y MEDIA CON ENFOQUE INTEGRAL PARA LA REDUCCIÓN DE DESIGUALDADES Y CONSTRUCCIÓN DE LA PAZ  NACIONAL</v>
      </c>
      <c r="I378" s="79">
        <f>+VLOOKUP(G378,desplegables!$AH$21:$AK$33,3,0)</f>
        <v>202300000000245</v>
      </c>
      <c r="J378" s="51" t="str">
        <f>+VLOOKUP(G378,desplegables!$AH$21:$AK$33,4,0)</f>
        <v>C-2201-0700-20</v>
      </c>
      <c r="K378" s="109" t="s">
        <v>539</v>
      </c>
      <c r="L378" s="110" t="str">
        <f>+VLOOKUP(K378,desplegables!$BO$81:$BP$110,2,FALSE)</f>
        <v>20203A</v>
      </c>
      <c r="M378" s="49" t="s">
        <v>189</v>
      </c>
      <c r="N378" s="51" t="e">
        <f>VLOOKUP(M378,desplegables!$BO$20:$BP$51,2,0)</f>
        <v>#N/A</v>
      </c>
      <c r="O378" s="49" t="s">
        <v>549</v>
      </c>
      <c r="P378" s="21" t="s">
        <v>90</v>
      </c>
      <c r="Q378" s="51" t="str">
        <f>+VLOOKUP(P378,desplegables!$B$3:$C$5,2,0)</f>
        <v>02</v>
      </c>
      <c r="R378" s="169" t="e">
        <f t="shared" si="34"/>
        <v>#N/A</v>
      </c>
      <c r="S378"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8" s="244" t="str">
        <f t="shared" si="38"/>
        <v>ADQUIS. DE BYS - SERVICIO DE ASISTENCIA TÉCNICA EN EDUCACIÓN INICIAL, PREESCOLAR, BÁSICA Y MEDIA. - 2. SEGURIDAD HUMANA Y JUSTICIA SOCIAL / A. PRIMERA INFANCIA FELIZ Y PROTEGIDA</v>
      </c>
      <c r="U378" s="69" t="s">
        <v>127</v>
      </c>
      <c r="V378" s="21"/>
      <c r="W378" s="21" t="str">
        <f t="shared" si="40"/>
        <v xml:space="preserve">VEPBM-DIR PRIMERAINF - </v>
      </c>
      <c r="X378" s="51" t="str">
        <f t="shared" si="41"/>
        <v>2900</v>
      </c>
      <c r="Y378" s="68"/>
      <c r="Z378" s="68"/>
      <c r="AA378" s="68"/>
      <c r="AB378" s="68"/>
      <c r="AC378" s="68"/>
      <c r="AD378" s="68"/>
      <c r="AE378" s="68"/>
      <c r="AF378" s="68"/>
      <c r="AG378" s="68"/>
      <c r="AH378" s="68"/>
      <c r="AI378" s="68"/>
      <c r="AJ378" s="68"/>
      <c r="AK378" s="68"/>
      <c r="AL378" s="68"/>
      <c r="AM378" s="68"/>
      <c r="AN378" s="68"/>
      <c r="AO378" s="68"/>
      <c r="AP378" s="68"/>
      <c r="AQ378" s="68"/>
      <c r="AR378" s="68"/>
      <c r="AS378" s="141">
        <v>87825368.819999993</v>
      </c>
      <c r="AT378" s="68"/>
      <c r="AU378" s="68"/>
      <c r="AV378" s="68"/>
      <c r="AW378" s="68"/>
      <c r="AX378" s="68"/>
      <c r="AY378" s="68"/>
      <c r="AZ378" s="68"/>
      <c r="BA378" s="68"/>
      <c r="BB378" s="68"/>
      <c r="BC378" s="68"/>
      <c r="BD378" s="68"/>
      <c r="BE378" s="68"/>
      <c r="BF378" s="70"/>
      <c r="BG378" s="69"/>
      <c r="BH378" s="52" t="s">
        <v>92</v>
      </c>
      <c r="BI378" s="90" t="s">
        <v>580</v>
      </c>
      <c r="BK378" s="49" t="s">
        <v>94</v>
      </c>
      <c r="BL378" s="124">
        <v>45292</v>
      </c>
      <c r="BM378" s="66">
        <v>8</v>
      </c>
      <c r="BN378" s="49" t="s">
        <v>95</v>
      </c>
      <c r="BO378" s="49" t="s">
        <v>96</v>
      </c>
      <c r="BP378" s="49" t="s">
        <v>97</v>
      </c>
      <c r="BQ378" s="49" t="s">
        <v>98</v>
      </c>
      <c r="BR378" s="212">
        <v>87825368.819999993</v>
      </c>
      <c r="BS378" s="213">
        <v>87825369</v>
      </c>
      <c r="BT378" s="66" t="s">
        <v>192</v>
      </c>
      <c r="BU378" s="66" t="s">
        <v>128</v>
      </c>
      <c r="BV378" s="21" t="e">
        <f t="shared" si="39"/>
        <v>#N/A</v>
      </c>
      <c r="BW378" s="21" t="str">
        <f>+VLOOKUP(C378,Listas_desplega!$AI$21:$AJ$46,2,0)</f>
        <v>DPI</v>
      </c>
      <c r="BX378" s="47" t="str">
        <f>+VLOOKUP(E378,Listas_desplega!$J$2:$K$11,2,FALSE)</f>
        <v>Eje_E_1</v>
      </c>
      <c r="BY378" s="21" t="str">
        <f>+VLOOKUP(J378,desplegables!$AK$21:$AL$33,2,FALSE)</f>
        <v>C_2201_0700_20</v>
      </c>
      <c r="BZ378" s="21" t="str">
        <f>+VLOOKUP(D378,Listas_desplega!$AS$18:$AU$60,2,0)</f>
        <v xml:space="preserve">VEPBM-DIR PRIMERAINF - </v>
      </c>
      <c r="CA378" s="21" t="str">
        <f>+VLOOKUP(W378,Listas_desplega!$AT$18:$AV$60,3,0)</f>
        <v>2900</v>
      </c>
      <c r="CB378" s="21" t="str">
        <f>+VLOOKUP(F378,Listas_desplega!$J$15:$L$60,2,0)</f>
        <v>MEJORAMIENTO ATENCION INTEGRAL</v>
      </c>
      <c r="CC378" s="21" t="str">
        <f>+VLOOKUP(F378,Listas_desplega!$J$15:$L$60,2,0)&amp;V378</f>
        <v>MEJORAMIENTO ATENCION INTEGRAL</v>
      </c>
      <c r="CD378" s="21" t="str">
        <f>+VLOOKUP(CC378,Listas_desplega!$K$15:$L$60,2,0)</f>
        <v>02</v>
      </c>
      <c r="CE378" s="65" t="str">
        <f>+VLOOKUP(D378,Listas_desplega!$AS$18:$AU$60,2,0)&amp;V378</f>
        <v xml:space="preserve">VEPBM-DIR PRIMERAINF - </v>
      </c>
      <c r="CF378" s="21">
        <f>+VLOOKUP(D378,Listas_desplega!$AS$18:$AU$60,3,0)</f>
        <v>29</v>
      </c>
    </row>
    <row r="379" spans="2:84" ht="18.75" customHeight="1" x14ac:dyDescent="0.25">
      <c r="B379" s="49" t="s">
        <v>81</v>
      </c>
      <c r="C379" s="49" t="s">
        <v>535</v>
      </c>
      <c r="D379" s="49" t="s">
        <v>535</v>
      </c>
      <c r="E379" s="49" t="s">
        <v>537</v>
      </c>
      <c r="F379" s="82" t="s">
        <v>538</v>
      </c>
      <c r="G379" s="49" t="s">
        <v>187</v>
      </c>
      <c r="H379" s="78" t="str">
        <f>+VLOOKUP(G379,desplegables!$AH$21:$AK$33,2,0)</f>
        <v>TRANSFORMACIÓN  DE LA EDUCACIÓN INICIAL, PREESCOLAR, BÁSICA Y MEDIA CON ENFOQUE INTEGRAL PARA LA REDUCCIÓN DE DESIGUALDADES Y CONSTRUCCIÓN DE LA PAZ  NACIONAL</v>
      </c>
      <c r="I379" s="79">
        <f>+VLOOKUP(G379,desplegables!$AH$21:$AK$33,3,0)</f>
        <v>202300000000245</v>
      </c>
      <c r="J379" s="51" t="str">
        <f>+VLOOKUP(G379,desplegables!$AH$21:$AK$33,4,0)</f>
        <v>C-2201-0700-20</v>
      </c>
      <c r="K379" s="109" t="s">
        <v>539</v>
      </c>
      <c r="L379" s="110" t="str">
        <f>+VLOOKUP(K379,desplegables!$BO$81:$BP$110,2,FALSE)</f>
        <v>20203A</v>
      </c>
      <c r="M379" s="49" t="s">
        <v>189</v>
      </c>
      <c r="N379" s="51" t="e">
        <f>VLOOKUP(M379,desplegables!$BO$20:$BP$51,2,0)</f>
        <v>#N/A</v>
      </c>
      <c r="O379" s="49" t="s">
        <v>549</v>
      </c>
      <c r="P379" s="21" t="s">
        <v>90</v>
      </c>
      <c r="Q379" s="51" t="str">
        <f>+VLOOKUP(P379,desplegables!$B$3:$C$5,2,0)</f>
        <v>02</v>
      </c>
      <c r="R379" s="169" t="e">
        <f t="shared" si="34"/>
        <v>#N/A</v>
      </c>
      <c r="S379"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79" s="244" t="str">
        <f t="shared" si="38"/>
        <v>ADQUIS. DE BYS - SERVICIO DE ASISTENCIA TÉCNICA EN EDUCACIÓN INICIAL, PREESCOLAR, BÁSICA Y MEDIA. - 2. SEGURIDAD HUMANA Y JUSTICIA SOCIAL / A. PRIMERA INFANCIA FELIZ Y PROTEGIDA</v>
      </c>
      <c r="U379" s="69" t="s">
        <v>127</v>
      </c>
      <c r="V379" s="21"/>
      <c r="W379" s="21" t="str">
        <f t="shared" si="40"/>
        <v xml:space="preserve">VEPBM-DIR PRIMERAINF - </v>
      </c>
      <c r="X379" s="51" t="str">
        <f t="shared" si="41"/>
        <v>2900</v>
      </c>
      <c r="Y379" s="68"/>
      <c r="Z379" s="68"/>
      <c r="AA379" s="68"/>
      <c r="AB379" s="68"/>
      <c r="AC379" s="68"/>
      <c r="AD379" s="68"/>
      <c r="AE379" s="68"/>
      <c r="AF379" s="68"/>
      <c r="AG379" s="68"/>
      <c r="AH379" s="68"/>
      <c r="AI379" s="68"/>
      <c r="AJ379" s="68"/>
      <c r="AK379" s="68"/>
      <c r="AL379" s="68"/>
      <c r="AM379" s="68"/>
      <c r="AN379" s="68"/>
      <c r="AO379" s="68"/>
      <c r="AP379" s="68"/>
      <c r="AQ379" s="68"/>
      <c r="AR379" s="68"/>
      <c r="AS379" s="141">
        <v>89123840</v>
      </c>
      <c r="AT379" s="68"/>
      <c r="AU379" s="68"/>
      <c r="AV379" s="68"/>
      <c r="AW379" s="68"/>
      <c r="AX379" s="68"/>
      <c r="AY379" s="68"/>
      <c r="AZ379" s="68"/>
      <c r="BA379" s="68"/>
      <c r="BB379" s="68"/>
      <c r="BC379" s="68"/>
      <c r="BD379" s="68"/>
      <c r="BE379" s="68"/>
      <c r="BF379" s="70"/>
      <c r="BG379" s="69"/>
      <c r="BH379" s="52" t="s">
        <v>92</v>
      </c>
      <c r="BI379" s="90" t="s">
        <v>581</v>
      </c>
      <c r="BK379" s="49" t="s">
        <v>94</v>
      </c>
      <c r="BL379" s="124">
        <v>45292</v>
      </c>
      <c r="BM379" s="66">
        <v>8</v>
      </c>
      <c r="BN379" s="49" t="s">
        <v>95</v>
      </c>
      <c r="BO379" s="49" t="s">
        <v>96</v>
      </c>
      <c r="BP379" s="49" t="s">
        <v>97</v>
      </c>
      <c r="BQ379" s="49" t="s">
        <v>98</v>
      </c>
      <c r="BR379" s="212">
        <v>89123840</v>
      </c>
      <c r="BS379" s="213">
        <v>89123840</v>
      </c>
      <c r="BT379" s="66" t="s">
        <v>192</v>
      </c>
      <c r="BU379" s="66" t="s">
        <v>128</v>
      </c>
      <c r="BV379" s="21" t="e">
        <f t="shared" si="39"/>
        <v>#N/A</v>
      </c>
      <c r="BW379" s="21" t="str">
        <f>+VLOOKUP(C379,Listas_desplega!$AI$21:$AJ$46,2,0)</f>
        <v>DPI</v>
      </c>
      <c r="BX379" s="47" t="str">
        <f>+VLOOKUP(E379,Listas_desplega!$J$2:$K$11,2,FALSE)</f>
        <v>Eje_E_1</v>
      </c>
      <c r="BY379" s="21" t="str">
        <f>+VLOOKUP(J379,desplegables!$AK$21:$AL$33,2,FALSE)</f>
        <v>C_2201_0700_20</v>
      </c>
      <c r="BZ379" s="21" t="str">
        <f>+VLOOKUP(D379,Listas_desplega!$AS$18:$AU$60,2,0)</f>
        <v xml:space="preserve">VEPBM-DIR PRIMERAINF - </v>
      </c>
      <c r="CA379" s="21" t="str">
        <f>+VLOOKUP(W379,Listas_desplega!$AT$18:$AV$60,3,0)</f>
        <v>2900</v>
      </c>
      <c r="CB379" s="21" t="str">
        <f>+VLOOKUP(F379,Listas_desplega!$J$15:$L$60,2,0)</f>
        <v>MEJORAMIENTO ATENCION INTEGRAL</v>
      </c>
      <c r="CC379" s="21" t="str">
        <f>+VLOOKUP(F379,Listas_desplega!$J$15:$L$60,2,0)&amp;V379</f>
        <v>MEJORAMIENTO ATENCION INTEGRAL</v>
      </c>
      <c r="CD379" s="21" t="str">
        <f>+VLOOKUP(CC379,Listas_desplega!$K$15:$L$60,2,0)</f>
        <v>02</v>
      </c>
      <c r="CE379" s="65" t="str">
        <f>+VLOOKUP(D379,Listas_desplega!$AS$18:$AU$60,2,0)&amp;V379</f>
        <v xml:space="preserve">VEPBM-DIR PRIMERAINF - </v>
      </c>
      <c r="CF379" s="21">
        <f>+VLOOKUP(D379,Listas_desplega!$AS$18:$AU$60,3,0)</f>
        <v>29</v>
      </c>
    </row>
    <row r="380" spans="2:84" ht="18.75" customHeight="1" x14ac:dyDescent="0.25">
      <c r="B380" s="49" t="s">
        <v>81</v>
      </c>
      <c r="C380" s="49" t="s">
        <v>535</v>
      </c>
      <c r="D380" s="49" t="s">
        <v>535</v>
      </c>
      <c r="E380" s="49" t="s">
        <v>537</v>
      </c>
      <c r="F380" s="82" t="s">
        <v>538</v>
      </c>
      <c r="G380" s="49" t="s">
        <v>187</v>
      </c>
      <c r="H380" s="78" t="str">
        <f>+VLOOKUP(G380,desplegables!$AH$21:$AK$33,2,0)</f>
        <v>TRANSFORMACIÓN  DE LA EDUCACIÓN INICIAL, PREESCOLAR, BÁSICA Y MEDIA CON ENFOQUE INTEGRAL PARA LA REDUCCIÓN DE DESIGUALDADES Y CONSTRUCCIÓN DE LA PAZ  NACIONAL</v>
      </c>
      <c r="I380" s="79">
        <f>+VLOOKUP(G380,desplegables!$AH$21:$AK$33,3,0)</f>
        <v>202300000000245</v>
      </c>
      <c r="J380" s="51" t="str">
        <f>+VLOOKUP(G380,desplegables!$AH$21:$AK$33,4,0)</f>
        <v>C-2201-0700-20</v>
      </c>
      <c r="K380" s="109" t="s">
        <v>539</v>
      </c>
      <c r="L380" s="110" t="str">
        <f>+VLOOKUP(K380,desplegables!$BO$81:$BP$110,2,FALSE)</f>
        <v>20203A</v>
      </c>
      <c r="M380" s="49" t="s">
        <v>189</v>
      </c>
      <c r="N380" s="51" t="e">
        <f>VLOOKUP(M380,desplegables!$BO$20:$BP$51,2,0)</f>
        <v>#N/A</v>
      </c>
      <c r="O380" s="49" t="s">
        <v>549</v>
      </c>
      <c r="P380" s="21" t="s">
        <v>90</v>
      </c>
      <c r="Q380" s="51" t="str">
        <f>+VLOOKUP(P380,desplegables!$B$3:$C$5,2,0)</f>
        <v>02</v>
      </c>
      <c r="R380" s="169" t="e">
        <f t="shared" ref="R380:R446" si="44">+J380&amp;"-"&amp;L380&amp;"-"&amp;N380&amp;"-"&amp;Q380</f>
        <v>#N/A</v>
      </c>
      <c r="S380"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0" s="244" t="str">
        <f t="shared" si="38"/>
        <v>ADQUIS. DE BYS - SERVICIO DE ASISTENCIA TÉCNICA EN EDUCACIÓN INICIAL, PREESCOLAR, BÁSICA Y MEDIA. - 2. SEGURIDAD HUMANA Y JUSTICIA SOCIAL / A. PRIMERA INFANCIA FELIZ Y PROTEGIDA</v>
      </c>
      <c r="U380" s="69" t="s">
        <v>127</v>
      </c>
      <c r="V380" s="21"/>
      <c r="W380" s="21" t="str">
        <f t="shared" si="40"/>
        <v xml:space="preserve">VEPBM-DIR PRIMERAINF - </v>
      </c>
      <c r="X380" s="51" t="str">
        <f t="shared" si="41"/>
        <v>2900</v>
      </c>
      <c r="Y380" s="68"/>
      <c r="Z380" s="68"/>
      <c r="AA380" s="68"/>
      <c r="AB380" s="68"/>
      <c r="AC380" s="68"/>
      <c r="AD380" s="68"/>
      <c r="AE380" s="68"/>
      <c r="AF380" s="68"/>
      <c r="AG380" s="68"/>
      <c r="AH380" s="68"/>
      <c r="AI380" s="68"/>
      <c r="AJ380" s="68"/>
      <c r="AK380" s="68"/>
      <c r="AL380" s="68"/>
      <c r="AM380" s="68"/>
      <c r="AN380" s="68"/>
      <c r="AO380" s="68"/>
      <c r="AP380" s="68"/>
      <c r="AQ380" s="68"/>
      <c r="AR380" s="68"/>
      <c r="AS380" s="141">
        <v>89608368.480000004</v>
      </c>
      <c r="AT380" s="68"/>
      <c r="AU380" s="68"/>
      <c r="AV380" s="68"/>
      <c r="AW380" s="68"/>
      <c r="AX380" s="68"/>
      <c r="AY380" s="68"/>
      <c r="AZ380" s="68"/>
      <c r="BA380" s="68"/>
      <c r="BB380" s="68"/>
      <c r="BC380" s="68"/>
      <c r="BD380" s="68"/>
      <c r="BE380" s="68"/>
      <c r="BF380" s="70"/>
      <c r="BG380" s="69"/>
      <c r="BH380" s="52" t="s">
        <v>92</v>
      </c>
      <c r="BI380" s="90" t="s">
        <v>582</v>
      </c>
      <c r="BK380" s="49" t="s">
        <v>94</v>
      </c>
      <c r="BL380" s="124">
        <v>45292</v>
      </c>
      <c r="BM380" s="66">
        <v>8</v>
      </c>
      <c r="BN380" s="49" t="s">
        <v>95</v>
      </c>
      <c r="BO380" s="49" t="s">
        <v>96</v>
      </c>
      <c r="BP380" s="49" t="s">
        <v>97</v>
      </c>
      <c r="BQ380" s="49" t="s">
        <v>98</v>
      </c>
      <c r="BR380" s="212">
        <v>89608368.480000004</v>
      </c>
      <c r="BS380" s="213">
        <v>89608368</v>
      </c>
      <c r="BT380" s="66" t="s">
        <v>192</v>
      </c>
      <c r="BU380" s="66" t="s">
        <v>128</v>
      </c>
      <c r="BV380" s="21" t="e">
        <f t="shared" si="39"/>
        <v>#N/A</v>
      </c>
      <c r="BW380" s="21" t="str">
        <f>+VLOOKUP(C380,Listas_desplega!$AI$21:$AJ$46,2,0)</f>
        <v>DPI</v>
      </c>
      <c r="BX380" s="47" t="str">
        <f>+VLOOKUP(E380,Listas_desplega!$J$2:$K$11,2,FALSE)</f>
        <v>Eje_E_1</v>
      </c>
      <c r="BY380" s="21" t="str">
        <f>+VLOOKUP(J380,desplegables!$AK$21:$AL$33,2,FALSE)</f>
        <v>C_2201_0700_20</v>
      </c>
      <c r="BZ380" s="21" t="str">
        <f>+VLOOKUP(D380,Listas_desplega!$AS$18:$AU$60,2,0)</f>
        <v xml:space="preserve">VEPBM-DIR PRIMERAINF - </v>
      </c>
      <c r="CA380" s="21" t="str">
        <f>+VLOOKUP(W380,Listas_desplega!$AT$18:$AV$60,3,0)</f>
        <v>2900</v>
      </c>
      <c r="CB380" s="21" t="str">
        <f>+VLOOKUP(F380,Listas_desplega!$J$15:$L$60,2,0)</f>
        <v>MEJORAMIENTO ATENCION INTEGRAL</v>
      </c>
      <c r="CC380" s="21" t="str">
        <f>+VLOOKUP(F380,Listas_desplega!$J$15:$L$60,2,0)&amp;V380</f>
        <v>MEJORAMIENTO ATENCION INTEGRAL</v>
      </c>
      <c r="CD380" s="21" t="str">
        <f>+VLOOKUP(CC380,Listas_desplega!$K$15:$L$60,2,0)</f>
        <v>02</v>
      </c>
      <c r="CE380" s="65" t="str">
        <f>+VLOOKUP(D380,Listas_desplega!$AS$18:$AU$60,2,0)&amp;V380</f>
        <v xml:space="preserve">VEPBM-DIR PRIMERAINF - </v>
      </c>
      <c r="CF380" s="21">
        <f>+VLOOKUP(D380,Listas_desplega!$AS$18:$AU$60,3,0)</f>
        <v>29</v>
      </c>
    </row>
    <row r="381" spans="2:84" ht="18.75" customHeight="1" x14ac:dyDescent="0.25">
      <c r="B381" s="49" t="s">
        <v>81</v>
      </c>
      <c r="C381" s="49" t="s">
        <v>535</v>
      </c>
      <c r="D381" s="49" t="s">
        <v>535</v>
      </c>
      <c r="E381" s="49" t="s">
        <v>537</v>
      </c>
      <c r="F381" s="82" t="s">
        <v>538</v>
      </c>
      <c r="G381" s="49" t="s">
        <v>187</v>
      </c>
      <c r="H381" s="78" t="str">
        <f>+VLOOKUP(G381,desplegables!$AH$21:$AK$33,2,0)</f>
        <v>TRANSFORMACIÓN  DE LA EDUCACIÓN INICIAL, PREESCOLAR, BÁSICA Y MEDIA CON ENFOQUE INTEGRAL PARA LA REDUCCIÓN DE DESIGUALDADES Y CONSTRUCCIÓN DE LA PAZ  NACIONAL</v>
      </c>
      <c r="I381" s="79">
        <f>+VLOOKUP(G381,desplegables!$AH$21:$AK$33,3,0)</f>
        <v>202300000000245</v>
      </c>
      <c r="J381" s="51" t="str">
        <f>+VLOOKUP(G381,desplegables!$AH$21:$AK$33,4,0)</f>
        <v>C-2201-0700-20</v>
      </c>
      <c r="K381" s="109" t="s">
        <v>539</v>
      </c>
      <c r="L381" s="110" t="str">
        <f>+VLOOKUP(K381,desplegables!$BO$81:$BP$110,2,FALSE)</f>
        <v>20203A</v>
      </c>
      <c r="M381" s="49" t="s">
        <v>189</v>
      </c>
      <c r="N381" s="51" t="e">
        <f>VLOOKUP(M381,desplegables!$BO$20:$BP$51,2,0)</f>
        <v>#N/A</v>
      </c>
      <c r="O381" s="49" t="s">
        <v>549</v>
      </c>
      <c r="P381" s="21" t="s">
        <v>90</v>
      </c>
      <c r="Q381" s="51" t="str">
        <f>+VLOOKUP(P381,desplegables!$B$3:$C$5,2,0)</f>
        <v>02</v>
      </c>
      <c r="R381" s="169" t="e">
        <f t="shared" si="44"/>
        <v>#N/A</v>
      </c>
      <c r="S381"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1" s="244" t="str">
        <f t="shared" si="38"/>
        <v>ADQUIS. DE BYS - SERVICIO DE ASISTENCIA TÉCNICA EN EDUCACIÓN INICIAL, PREESCOLAR, BÁSICA Y MEDIA. - 2. SEGURIDAD HUMANA Y JUSTICIA SOCIAL / A. PRIMERA INFANCIA FELIZ Y PROTEGIDA</v>
      </c>
      <c r="U381" s="69" t="s">
        <v>127</v>
      </c>
      <c r="V381" s="21"/>
      <c r="W381" s="21" t="str">
        <f t="shared" si="40"/>
        <v xml:space="preserve">VEPBM-DIR PRIMERAINF - </v>
      </c>
      <c r="X381" s="51" t="str">
        <f t="shared" si="41"/>
        <v>2900</v>
      </c>
      <c r="Y381" s="68"/>
      <c r="Z381" s="68"/>
      <c r="AA381" s="68"/>
      <c r="AB381" s="68"/>
      <c r="AC381" s="68"/>
      <c r="AD381" s="68"/>
      <c r="AE381" s="68"/>
      <c r="AF381" s="68"/>
      <c r="AG381" s="68"/>
      <c r="AH381" s="68"/>
      <c r="AI381" s="68"/>
      <c r="AJ381" s="68"/>
      <c r="AK381" s="68"/>
      <c r="AL381" s="68"/>
      <c r="AM381" s="68"/>
      <c r="AN381" s="68"/>
      <c r="AO381" s="68"/>
      <c r="AP381" s="68"/>
      <c r="AQ381" s="68"/>
      <c r="AR381" s="68"/>
      <c r="AS381" s="141">
        <v>93895121.359999999</v>
      </c>
      <c r="AT381" s="68"/>
      <c r="AU381" s="68"/>
      <c r="AV381" s="68"/>
      <c r="AW381" s="68"/>
      <c r="AX381" s="68"/>
      <c r="AY381" s="68"/>
      <c r="AZ381" s="68"/>
      <c r="BA381" s="68"/>
      <c r="BB381" s="68"/>
      <c r="BC381" s="68"/>
      <c r="BD381" s="68"/>
      <c r="BE381" s="68"/>
      <c r="BF381" s="70"/>
      <c r="BG381" s="69"/>
      <c r="BH381" s="52" t="s">
        <v>92</v>
      </c>
      <c r="BI381" s="90" t="s">
        <v>583</v>
      </c>
      <c r="BK381" s="49" t="s">
        <v>94</v>
      </c>
      <c r="BL381" s="124">
        <v>45292</v>
      </c>
      <c r="BM381" s="66">
        <v>8</v>
      </c>
      <c r="BN381" s="49" t="s">
        <v>95</v>
      </c>
      <c r="BO381" s="49" t="s">
        <v>96</v>
      </c>
      <c r="BP381" s="49" t="s">
        <v>97</v>
      </c>
      <c r="BQ381" s="49" t="s">
        <v>98</v>
      </c>
      <c r="BR381" s="212">
        <v>93895121.359999999</v>
      </c>
      <c r="BS381" s="213">
        <v>93895121</v>
      </c>
      <c r="BT381" s="66" t="s">
        <v>192</v>
      </c>
      <c r="BU381" s="66" t="s">
        <v>128</v>
      </c>
      <c r="BV381" s="21" t="e">
        <f t="shared" si="39"/>
        <v>#N/A</v>
      </c>
      <c r="BW381" s="21" t="str">
        <f>+VLOOKUP(C381,Listas_desplega!$AI$21:$AJ$46,2,0)</f>
        <v>DPI</v>
      </c>
      <c r="BX381" s="47" t="str">
        <f>+VLOOKUP(E381,Listas_desplega!$J$2:$K$11,2,FALSE)</f>
        <v>Eje_E_1</v>
      </c>
      <c r="BY381" s="21" t="str">
        <f>+VLOOKUP(J381,desplegables!$AK$21:$AL$33,2,FALSE)</f>
        <v>C_2201_0700_20</v>
      </c>
      <c r="BZ381" s="21" t="str">
        <f>+VLOOKUP(D381,Listas_desplega!$AS$18:$AU$60,2,0)</f>
        <v xml:space="preserve">VEPBM-DIR PRIMERAINF - </v>
      </c>
      <c r="CA381" s="21" t="str">
        <f>+VLOOKUP(W381,Listas_desplega!$AT$18:$AV$60,3,0)</f>
        <v>2900</v>
      </c>
      <c r="CB381" s="21" t="str">
        <f>+VLOOKUP(F381,Listas_desplega!$J$15:$L$60,2,0)</f>
        <v>MEJORAMIENTO ATENCION INTEGRAL</v>
      </c>
      <c r="CC381" s="21" t="str">
        <f>+VLOOKUP(F381,Listas_desplega!$J$15:$L$60,2,0)&amp;V381</f>
        <v>MEJORAMIENTO ATENCION INTEGRAL</v>
      </c>
      <c r="CD381" s="21" t="str">
        <f>+VLOOKUP(CC381,Listas_desplega!$K$15:$L$60,2,0)</f>
        <v>02</v>
      </c>
      <c r="CE381" s="65" t="str">
        <f>+VLOOKUP(D381,Listas_desplega!$AS$18:$AU$60,2,0)&amp;V381</f>
        <v xml:space="preserve">VEPBM-DIR PRIMERAINF - </v>
      </c>
      <c r="CF381" s="21">
        <f>+VLOOKUP(D381,Listas_desplega!$AS$18:$AU$60,3,0)</f>
        <v>29</v>
      </c>
    </row>
    <row r="382" spans="2:84" ht="18.75" customHeight="1" x14ac:dyDescent="0.25">
      <c r="B382" s="49" t="s">
        <v>81</v>
      </c>
      <c r="C382" s="49" t="s">
        <v>535</v>
      </c>
      <c r="D382" s="49" t="s">
        <v>535</v>
      </c>
      <c r="E382" s="49" t="s">
        <v>537</v>
      </c>
      <c r="F382" s="82" t="s">
        <v>538</v>
      </c>
      <c r="G382" s="49" t="s">
        <v>187</v>
      </c>
      <c r="H382" s="78" t="str">
        <f>+VLOOKUP(G382,desplegables!$AH$21:$AK$33,2,0)</f>
        <v>TRANSFORMACIÓN  DE LA EDUCACIÓN INICIAL, PREESCOLAR, BÁSICA Y MEDIA CON ENFOQUE INTEGRAL PARA LA REDUCCIÓN DE DESIGUALDADES Y CONSTRUCCIÓN DE LA PAZ  NACIONAL</v>
      </c>
      <c r="I382" s="79">
        <f>+VLOOKUP(G382,desplegables!$AH$21:$AK$33,3,0)</f>
        <v>202300000000245</v>
      </c>
      <c r="J382" s="51" t="str">
        <f>+VLOOKUP(G382,desplegables!$AH$21:$AK$33,4,0)</f>
        <v>C-2201-0700-20</v>
      </c>
      <c r="K382" s="109" t="s">
        <v>539</v>
      </c>
      <c r="L382" s="110" t="str">
        <f>+VLOOKUP(K382,desplegables!$BO$81:$BP$110,2,FALSE)</f>
        <v>20203A</v>
      </c>
      <c r="M382" s="49" t="s">
        <v>189</v>
      </c>
      <c r="N382" s="51" t="e">
        <f>VLOOKUP(M382,desplegables!$BO$20:$BP$51,2,0)</f>
        <v>#N/A</v>
      </c>
      <c r="O382" s="49" t="s">
        <v>549</v>
      </c>
      <c r="P382" s="21" t="s">
        <v>90</v>
      </c>
      <c r="Q382" s="51" t="str">
        <f>+VLOOKUP(P382,desplegables!$B$3:$C$5,2,0)</f>
        <v>02</v>
      </c>
      <c r="R382" s="169" t="e">
        <f t="shared" si="44"/>
        <v>#N/A</v>
      </c>
      <c r="S382"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2" s="244" t="str">
        <f t="shared" si="38"/>
        <v>ADQUIS. DE BYS - SERVICIO DE ASISTENCIA TÉCNICA EN EDUCACIÓN INICIAL, PREESCOLAR, BÁSICA Y MEDIA. - 2. SEGURIDAD HUMANA Y JUSTICIA SOCIAL / A. PRIMERA INFANCIA FELIZ Y PROTEGIDA</v>
      </c>
      <c r="U382" s="69" t="s">
        <v>127</v>
      </c>
      <c r="V382" s="21"/>
      <c r="W382" s="21" t="str">
        <f t="shared" si="40"/>
        <v xml:space="preserve">VEPBM-DIR PRIMERAINF - </v>
      </c>
      <c r="X382" s="51" t="str">
        <f t="shared" si="41"/>
        <v>2900</v>
      </c>
      <c r="Y382" s="68"/>
      <c r="Z382" s="68"/>
      <c r="AA382" s="68"/>
      <c r="AB382" s="68"/>
      <c r="AC382" s="68"/>
      <c r="AD382" s="68"/>
      <c r="AE382" s="68"/>
      <c r="AF382" s="68"/>
      <c r="AG382" s="68"/>
      <c r="AH382" s="68"/>
      <c r="AI382" s="68"/>
      <c r="AJ382" s="68"/>
      <c r="AK382" s="68"/>
      <c r="AL382" s="68"/>
      <c r="AM382" s="68"/>
      <c r="AN382" s="68"/>
      <c r="AO382" s="68"/>
      <c r="AP382" s="68"/>
      <c r="AQ382" s="68"/>
      <c r="AR382" s="68"/>
      <c r="AS382" s="141">
        <v>93895121.359999999</v>
      </c>
      <c r="AT382" s="68"/>
      <c r="AU382" s="68"/>
      <c r="AV382" s="68"/>
      <c r="AW382" s="68"/>
      <c r="AX382" s="68"/>
      <c r="AY382" s="68"/>
      <c r="AZ382" s="68"/>
      <c r="BA382" s="68"/>
      <c r="BB382" s="68"/>
      <c r="BC382" s="68"/>
      <c r="BD382" s="68"/>
      <c r="BE382" s="68"/>
      <c r="BF382" s="70"/>
      <c r="BG382" s="69"/>
      <c r="BH382" s="52" t="s">
        <v>92</v>
      </c>
      <c r="BI382" s="90" t="s">
        <v>584</v>
      </c>
      <c r="BK382" s="49" t="s">
        <v>94</v>
      </c>
      <c r="BL382" s="124">
        <v>45292</v>
      </c>
      <c r="BM382" s="66">
        <v>8</v>
      </c>
      <c r="BN382" s="49" t="s">
        <v>95</v>
      </c>
      <c r="BO382" s="49" t="s">
        <v>96</v>
      </c>
      <c r="BP382" s="49" t="s">
        <v>97</v>
      </c>
      <c r="BQ382" s="49" t="s">
        <v>98</v>
      </c>
      <c r="BR382" s="212">
        <v>93895121.359999999</v>
      </c>
      <c r="BS382" s="213">
        <v>93895121</v>
      </c>
      <c r="BT382" s="66" t="s">
        <v>192</v>
      </c>
      <c r="BU382" s="66" t="s">
        <v>128</v>
      </c>
      <c r="BV382" s="21" t="e">
        <f t="shared" si="39"/>
        <v>#N/A</v>
      </c>
      <c r="BW382" s="21" t="str">
        <f>+VLOOKUP(C382,Listas_desplega!$AI$21:$AJ$46,2,0)</f>
        <v>DPI</v>
      </c>
      <c r="BX382" s="47" t="str">
        <f>+VLOOKUP(E382,Listas_desplega!$J$2:$K$11,2,FALSE)</f>
        <v>Eje_E_1</v>
      </c>
      <c r="BY382" s="21" t="str">
        <f>+VLOOKUP(J382,desplegables!$AK$21:$AL$33,2,FALSE)</f>
        <v>C_2201_0700_20</v>
      </c>
      <c r="BZ382" s="21" t="str">
        <f>+VLOOKUP(D382,Listas_desplega!$AS$18:$AU$60,2,0)</f>
        <v xml:space="preserve">VEPBM-DIR PRIMERAINF - </v>
      </c>
      <c r="CA382" s="21" t="str">
        <f>+VLOOKUP(W382,Listas_desplega!$AT$18:$AV$60,3,0)</f>
        <v>2900</v>
      </c>
      <c r="CB382" s="21" t="str">
        <f>+VLOOKUP(F382,Listas_desplega!$J$15:$L$60,2,0)</f>
        <v>MEJORAMIENTO ATENCION INTEGRAL</v>
      </c>
      <c r="CC382" s="21" t="str">
        <f>+VLOOKUP(F382,Listas_desplega!$J$15:$L$60,2,0)&amp;V382</f>
        <v>MEJORAMIENTO ATENCION INTEGRAL</v>
      </c>
      <c r="CD382" s="21" t="str">
        <f>+VLOOKUP(CC382,Listas_desplega!$K$15:$L$60,2,0)</f>
        <v>02</v>
      </c>
      <c r="CE382" s="65" t="str">
        <f>+VLOOKUP(D382,Listas_desplega!$AS$18:$AU$60,2,0)&amp;V382</f>
        <v xml:space="preserve">VEPBM-DIR PRIMERAINF - </v>
      </c>
      <c r="CF382" s="21">
        <f>+VLOOKUP(D382,Listas_desplega!$AS$18:$AU$60,3,0)</f>
        <v>29</v>
      </c>
    </row>
    <row r="383" spans="2:84" ht="18.75" customHeight="1" x14ac:dyDescent="0.25">
      <c r="B383" s="49" t="s">
        <v>81</v>
      </c>
      <c r="C383" s="49" t="s">
        <v>535</v>
      </c>
      <c r="D383" s="49" t="s">
        <v>535</v>
      </c>
      <c r="E383" s="49" t="s">
        <v>537</v>
      </c>
      <c r="F383" s="82" t="s">
        <v>538</v>
      </c>
      <c r="G383" s="49" t="s">
        <v>187</v>
      </c>
      <c r="H383" s="78" t="str">
        <f>+VLOOKUP(G383,desplegables!$AH$21:$AK$33,2,0)</f>
        <v>TRANSFORMACIÓN  DE LA EDUCACIÓN INICIAL, PREESCOLAR, BÁSICA Y MEDIA CON ENFOQUE INTEGRAL PARA LA REDUCCIÓN DE DESIGUALDADES Y CONSTRUCCIÓN DE LA PAZ  NACIONAL</v>
      </c>
      <c r="I383" s="79">
        <f>+VLOOKUP(G383,desplegables!$AH$21:$AK$33,3,0)</f>
        <v>202300000000245</v>
      </c>
      <c r="J383" s="51" t="str">
        <f>+VLOOKUP(G383,desplegables!$AH$21:$AK$33,4,0)</f>
        <v>C-2201-0700-20</v>
      </c>
      <c r="K383" s="109" t="s">
        <v>539</v>
      </c>
      <c r="L383" s="110" t="str">
        <f>+VLOOKUP(K383,desplegables!$BO$81:$BP$110,2,FALSE)</f>
        <v>20203A</v>
      </c>
      <c r="M383" s="49" t="s">
        <v>189</v>
      </c>
      <c r="N383" s="51" t="e">
        <f>VLOOKUP(M383,desplegables!$BO$20:$BP$51,2,0)</f>
        <v>#N/A</v>
      </c>
      <c r="O383" s="49" t="s">
        <v>549</v>
      </c>
      <c r="P383" s="21" t="s">
        <v>90</v>
      </c>
      <c r="Q383" s="51" t="str">
        <f>+VLOOKUP(P383,desplegables!$B$3:$C$5,2,0)</f>
        <v>02</v>
      </c>
      <c r="R383" s="169" t="e">
        <f t="shared" si="44"/>
        <v>#N/A</v>
      </c>
      <c r="S383"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3" s="244" t="str">
        <f t="shared" si="38"/>
        <v>ADQUIS. DE BYS - SERVICIO DE ASISTENCIA TÉCNICA EN EDUCACIÓN INICIAL, PREESCOLAR, BÁSICA Y MEDIA. - 2. SEGURIDAD HUMANA Y JUSTICIA SOCIAL / A. PRIMERA INFANCIA FELIZ Y PROTEGIDA</v>
      </c>
      <c r="U383" s="69" t="s">
        <v>127</v>
      </c>
      <c r="V383" s="21"/>
      <c r="W383" s="21" t="str">
        <f t="shared" si="40"/>
        <v xml:space="preserve">VEPBM-DIR PRIMERAINF - </v>
      </c>
      <c r="X383" s="51" t="str">
        <f t="shared" si="41"/>
        <v>2900</v>
      </c>
      <c r="Y383" s="68"/>
      <c r="Z383" s="68"/>
      <c r="AA383" s="68"/>
      <c r="AB383" s="68"/>
      <c r="AC383" s="68"/>
      <c r="AD383" s="68"/>
      <c r="AE383" s="68"/>
      <c r="AF383" s="68"/>
      <c r="AG383" s="68"/>
      <c r="AH383" s="68"/>
      <c r="AI383" s="68"/>
      <c r="AJ383" s="68"/>
      <c r="AK383" s="68"/>
      <c r="AL383" s="68"/>
      <c r="AM383" s="68"/>
      <c r="AN383" s="68"/>
      <c r="AO383" s="68"/>
      <c r="AP383" s="68"/>
      <c r="AQ383" s="68"/>
      <c r="AR383" s="68"/>
      <c r="AS383" s="141">
        <v>129693856</v>
      </c>
      <c r="AT383" s="68"/>
      <c r="AU383" s="68"/>
      <c r="AV383" s="68"/>
      <c r="AW383" s="68"/>
      <c r="AX383" s="68"/>
      <c r="AY383" s="68"/>
      <c r="AZ383" s="68"/>
      <c r="BA383" s="68"/>
      <c r="BB383" s="68"/>
      <c r="BC383" s="68"/>
      <c r="BD383" s="68"/>
      <c r="BE383" s="68"/>
      <c r="BF383" s="70"/>
      <c r="BG383" s="69"/>
      <c r="BH383" s="52" t="s">
        <v>92</v>
      </c>
      <c r="BI383" s="90" t="s">
        <v>585</v>
      </c>
      <c r="BK383" s="49" t="s">
        <v>94</v>
      </c>
      <c r="BL383" s="124">
        <v>45292</v>
      </c>
      <c r="BM383" s="66">
        <v>8</v>
      </c>
      <c r="BN383" s="49" t="s">
        <v>95</v>
      </c>
      <c r="BO383" s="49" t="s">
        <v>96</v>
      </c>
      <c r="BP383" s="49" t="s">
        <v>97</v>
      </c>
      <c r="BQ383" s="49" t="s">
        <v>98</v>
      </c>
      <c r="BR383" s="212">
        <v>129693856</v>
      </c>
      <c r="BS383" s="213">
        <v>129693856</v>
      </c>
      <c r="BT383" s="66" t="s">
        <v>192</v>
      </c>
      <c r="BU383" s="66" t="s">
        <v>128</v>
      </c>
      <c r="BV383" s="21" t="e">
        <f t="shared" si="39"/>
        <v>#N/A</v>
      </c>
      <c r="BW383" s="21" t="str">
        <f>+VLOOKUP(C383,Listas_desplega!$AI$21:$AJ$46,2,0)</f>
        <v>DPI</v>
      </c>
      <c r="BX383" s="47" t="str">
        <f>+VLOOKUP(E383,Listas_desplega!$J$2:$K$11,2,FALSE)</f>
        <v>Eje_E_1</v>
      </c>
      <c r="BY383" s="21" t="str">
        <f>+VLOOKUP(J383,desplegables!$AK$21:$AL$33,2,FALSE)</f>
        <v>C_2201_0700_20</v>
      </c>
      <c r="BZ383" s="21" t="str">
        <f>+VLOOKUP(D383,Listas_desplega!$AS$18:$AU$60,2,0)</f>
        <v xml:space="preserve">VEPBM-DIR PRIMERAINF - </v>
      </c>
      <c r="CA383" s="21" t="str">
        <f>+VLOOKUP(W383,Listas_desplega!$AT$18:$AV$60,3,0)</f>
        <v>2900</v>
      </c>
      <c r="CB383" s="21" t="str">
        <f>+VLOOKUP(F383,Listas_desplega!$J$15:$L$60,2,0)</f>
        <v>MEJORAMIENTO ATENCION INTEGRAL</v>
      </c>
      <c r="CC383" s="21" t="str">
        <f>+VLOOKUP(F383,Listas_desplega!$J$15:$L$60,2,0)&amp;V383</f>
        <v>MEJORAMIENTO ATENCION INTEGRAL</v>
      </c>
      <c r="CD383" s="21" t="str">
        <f>+VLOOKUP(CC383,Listas_desplega!$K$15:$L$60,2,0)</f>
        <v>02</v>
      </c>
      <c r="CE383" s="65" t="str">
        <f>+VLOOKUP(D383,Listas_desplega!$AS$18:$AU$60,2,0)&amp;V383</f>
        <v xml:space="preserve">VEPBM-DIR PRIMERAINF - </v>
      </c>
      <c r="CF383" s="21">
        <f>+VLOOKUP(D383,Listas_desplega!$AS$18:$AU$60,3,0)</f>
        <v>29</v>
      </c>
    </row>
    <row r="384" spans="2:84" ht="18.75" customHeight="1" x14ac:dyDescent="0.25">
      <c r="B384" s="49" t="s">
        <v>81</v>
      </c>
      <c r="C384" s="49" t="s">
        <v>535</v>
      </c>
      <c r="D384" s="49" t="s">
        <v>535</v>
      </c>
      <c r="E384" s="49" t="s">
        <v>537</v>
      </c>
      <c r="F384" s="82" t="s">
        <v>538</v>
      </c>
      <c r="G384" s="49" t="s">
        <v>187</v>
      </c>
      <c r="H384" s="78" t="str">
        <f>+VLOOKUP(G384,desplegables!$AH$21:$AK$33,2,0)</f>
        <v>TRANSFORMACIÓN  DE LA EDUCACIÓN INICIAL, PREESCOLAR, BÁSICA Y MEDIA CON ENFOQUE INTEGRAL PARA LA REDUCCIÓN DE DESIGUALDADES Y CONSTRUCCIÓN DE LA PAZ  NACIONAL</v>
      </c>
      <c r="I384" s="79">
        <f>+VLOOKUP(G384,desplegables!$AH$21:$AK$33,3,0)</f>
        <v>202300000000245</v>
      </c>
      <c r="J384" s="51" t="str">
        <f>+VLOOKUP(G384,desplegables!$AH$21:$AK$33,4,0)</f>
        <v>C-2201-0700-20</v>
      </c>
      <c r="K384" s="109" t="s">
        <v>539</v>
      </c>
      <c r="L384" s="110" t="str">
        <f>+VLOOKUP(K384,desplegables!$BO$81:$BP$110,2,FALSE)</f>
        <v>20203A</v>
      </c>
      <c r="M384" s="49" t="s">
        <v>189</v>
      </c>
      <c r="N384" s="51" t="e">
        <f>VLOOKUP(M384,desplegables!$BO$20:$BP$51,2,0)</f>
        <v>#N/A</v>
      </c>
      <c r="O384" s="49" t="s">
        <v>549</v>
      </c>
      <c r="P384" s="21" t="s">
        <v>90</v>
      </c>
      <c r="Q384" s="51" t="str">
        <f>+VLOOKUP(P384,desplegables!$B$3:$C$5,2,0)</f>
        <v>02</v>
      </c>
      <c r="R384" s="169" t="e">
        <f t="shared" si="44"/>
        <v>#N/A</v>
      </c>
      <c r="S384"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4" s="244" t="str">
        <f t="shared" si="38"/>
        <v>ADQUIS. DE BYS - SERVICIO DE ASISTENCIA TÉCNICA EN EDUCACIÓN INICIAL, PREESCOLAR, BÁSICA Y MEDIA. - 2. SEGURIDAD HUMANA Y JUSTICIA SOCIAL / A. PRIMERA INFANCIA FELIZ Y PROTEGIDA</v>
      </c>
      <c r="U384" s="69" t="s">
        <v>127</v>
      </c>
      <c r="V384" s="21"/>
      <c r="W384" s="21" t="str">
        <f t="shared" si="40"/>
        <v xml:space="preserve">VEPBM-DIR PRIMERAINF - </v>
      </c>
      <c r="X384" s="51" t="str">
        <f t="shared" si="41"/>
        <v>2900</v>
      </c>
      <c r="Y384" s="68"/>
      <c r="Z384" s="68"/>
      <c r="AA384" s="68"/>
      <c r="AB384" s="68"/>
      <c r="AC384" s="68"/>
      <c r="AD384" s="68"/>
      <c r="AE384" s="68"/>
      <c r="AF384" s="68"/>
      <c r="AG384" s="68"/>
      <c r="AH384" s="68"/>
      <c r="AI384" s="68"/>
      <c r="AJ384" s="68"/>
      <c r="AK384" s="68"/>
      <c r="AL384" s="68"/>
      <c r="AM384" s="68"/>
      <c r="AN384" s="68"/>
      <c r="AO384" s="68"/>
      <c r="AP384" s="68"/>
      <c r="AQ384" s="68"/>
      <c r="AR384" s="68"/>
      <c r="AS384" s="141">
        <v>975869305</v>
      </c>
      <c r="AT384" s="68"/>
      <c r="AU384" s="68"/>
      <c r="AV384" s="68"/>
      <c r="AW384" s="68"/>
      <c r="AX384" s="68"/>
      <c r="AY384" s="68"/>
      <c r="AZ384" s="68"/>
      <c r="BA384" s="68"/>
      <c r="BB384" s="68"/>
      <c r="BC384" s="68"/>
      <c r="BD384" s="68"/>
      <c r="BE384" s="68"/>
      <c r="BF384" s="70"/>
      <c r="BG384" s="69"/>
      <c r="BH384" s="52" t="s">
        <v>92</v>
      </c>
      <c r="BI384" s="90" t="s">
        <v>586</v>
      </c>
      <c r="BK384" s="49" t="s">
        <v>587</v>
      </c>
      <c r="BL384" s="124">
        <v>45536</v>
      </c>
      <c r="BM384" s="66">
        <v>4</v>
      </c>
      <c r="BN384" s="49" t="s">
        <v>95</v>
      </c>
      <c r="BO384" s="49" t="s">
        <v>96</v>
      </c>
      <c r="BP384" s="49" t="s">
        <v>97</v>
      </c>
      <c r="BQ384" s="49" t="s">
        <v>98</v>
      </c>
      <c r="BR384" s="212">
        <v>975869305</v>
      </c>
      <c r="BS384" s="213">
        <v>975869309</v>
      </c>
      <c r="BT384" s="66" t="s">
        <v>192</v>
      </c>
      <c r="BU384" s="66" t="s">
        <v>128</v>
      </c>
      <c r="BV384" s="21" t="e">
        <f t="shared" si="39"/>
        <v>#N/A</v>
      </c>
      <c r="BW384" s="21" t="str">
        <f>+VLOOKUP(C384,Listas_desplega!$AI$21:$AJ$46,2,0)</f>
        <v>DPI</v>
      </c>
      <c r="BX384" s="47" t="str">
        <f>+VLOOKUP(E384,Listas_desplega!$J$2:$K$11,2,FALSE)</f>
        <v>Eje_E_1</v>
      </c>
      <c r="BY384" s="21" t="str">
        <f>+VLOOKUP(J384,desplegables!$AK$21:$AL$33,2,FALSE)</f>
        <v>C_2201_0700_20</v>
      </c>
      <c r="BZ384" s="21" t="str">
        <f>+VLOOKUP(D384,Listas_desplega!$AS$18:$AU$60,2,0)</f>
        <v xml:space="preserve">VEPBM-DIR PRIMERAINF - </v>
      </c>
      <c r="CA384" s="21" t="str">
        <f>+VLOOKUP(W384,Listas_desplega!$AT$18:$AV$60,3,0)</f>
        <v>2900</v>
      </c>
      <c r="CB384" s="21" t="str">
        <f>+VLOOKUP(F384,Listas_desplega!$J$15:$L$60,2,0)</f>
        <v>MEJORAMIENTO ATENCION INTEGRAL</v>
      </c>
      <c r="CC384" s="21" t="str">
        <f>+VLOOKUP(F384,Listas_desplega!$J$15:$L$60,2,0)&amp;V384</f>
        <v>MEJORAMIENTO ATENCION INTEGRAL</v>
      </c>
      <c r="CD384" s="21" t="str">
        <f>+VLOOKUP(CC384,Listas_desplega!$K$15:$L$60,2,0)</f>
        <v>02</v>
      </c>
      <c r="CE384" s="65" t="str">
        <f>+VLOOKUP(D384,Listas_desplega!$AS$18:$AU$60,2,0)&amp;V384</f>
        <v xml:space="preserve">VEPBM-DIR PRIMERAINF - </v>
      </c>
      <c r="CF384" s="21">
        <f>+VLOOKUP(D384,Listas_desplega!$AS$18:$AU$60,3,0)</f>
        <v>29</v>
      </c>
    </row>
    <row r="385" spans="2:86" ht="18.75" customHeight="1" x14ac:dyDescent="0.25">
      <c r="B385" s="49" t="s">
        <v>173</v>
      </c>
      <c r="C385" s="49" t="s">
        <v>588</v>
      </c>
      <c r="D385" s="49" t="s">
        <v>589</v>
      </c>
      <c r="E385" s="49" t="s">
        <v>237</v>
      </c>
      <c r="F385" s="82" t="s">
        <v>395</v>
      </c>
      <c r="G385" s="49" t="s">
        <v>187</v>
      </c>
      <c r="H385" s="78" t="str">
        <f>+VLOOKUP(G385,desplegables!$AH$21:$AK$33,2,0)</f>
        <v>TRANSFORMACIÓN  DE LA EDUCACIÓN INICIAL, PREESCOLAR, BÁSICA Y MEDIA CON ENFOQUE INTEGRAL PARA LA REDUCCIÓN DE DESIGUALDADES Y CONSTRUCCIÓN DE LA PAZ  NACIONAL</v>
      </c>
      <c r="I385" s="79">
        <f>+VLOOKUP(G385,desplegables!$AH$21:$AK$33,3,0)</f>
        <v>202300000000245</v>
      </c>
      <c r="J385" s="51" t="str">
        <f>+VLOOKUP(G385,desplegables!$AH$21:$AK$33,4,0)</f>
        <v>C-2201-0700-20</v>
      </c>
      <c r="K385" s="109" t="s">
        <v>590</v>
      </c>
      <c r="L385" s="110" t="str">
        <f>+VLOOKUP(K385,desplegables!$BO$81:$BP$110,2,FALSE)</f>
        <v>20204B</v>
      </c>
      <c r="M385" s="49" t="s">
        <v>189</v>
      </c>
      <c r="N385" s="51" t="e">
        <f>VLOOKUP(M385,desplegables!$BO$20:$BP$51,2,0)</f>
        <v>#N/A</v>
      </c>
      <c r="O385" s="49" t="s">
        <v>591</v>
      </c>
      <c r="P385" s="21" t="s">
        <v>90</v>
      </c>
      <c r="Q385" s="51" t="str">
        <f>+VLOOKUP(P385,desplegables!$B$3:$C$5,2,0)</f>
        <v>02</v>
      </c>
      <c r="R385" s="169" t="e">
        <f t="shared" si="44"/>
        <v>#N/A</v>
      </c>
      <c r="S385"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5" s="244" t="str">
        <f t="shared" si="38"/>
        <v>ADQUIS. DE BYS - SERVICIO DE ASISTENCIA TÉCNICA EN EDUCACIÓN INICIAL, PREESCOLAR, BÁSICA Y MEDIA. - 2. SEGURIDAD HUMANA Y JUSTICIA SOCIAL / B. ALFABETIZACIÓN Y APROPIACIÓN DIGITAL COMO MOTOR DE OPORTUNIDADES PARA LA IGUALDAD</v>
      </c>
      <c r="U385" s="69" t="s">
        <v>127</v>
      </c>
      <c r="V385" s="21"/>
      <c r="W385" s="21" t="str">
        <f t="shared" si="40"/>
        <v xml:space="preserve">OFIC. INNOVACIONEDUC - </v>
      </c>
      <c r="X385" s="51" t="str">
        <f t="shared" si="41"/>
        <v>1600</v>
      </c>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70"/>
      <c r="BG385" s="68"/>
      <c r="BH385" s="52" t="s">
        <v>92</v>
      </c>
      <c r="BI385" s="90" t="s">
        <v>592</v>
      </c>
      <c r="BJ385" s="68" t="s">
        <v>593</v>
      </c>
      <c r="BK385" s="49"/>
      <c r="BL385" s="124">
        <v>45383</v>
      </c>
      <c r="BM385" s="66">
        <v>8</v>
      </c>
      <c r="BN385" s="49" t="s">
        <v>95</v>
      </c>
      <c r="BO385" s="49" t="s">
        <v>594</v>
      </c>
      <c r="BP385" s="49" t="s">
        <v>153</v>
      </c>
      <c r="BQ385" s="49" t="s">
        <v>98</v>
      </c>
      <c r="BR385" s="212">
        <v>10105729349</v>
      </c>
      <c r="BS385" s="213">
        <v>10105729349</v>
      </c>
      <c r="BT385" s="66" t="s">
        <v>192</v>
      </c>
      <c r="BV385" s="21" t="e">
        <f t="shared" si="39"/>
        <v>#N/A</v>
      </c>
      <c r="BW385" s="21" t="e">
        <f>+VLOOKUP(C385,Listas_desplega!$AI$21:$AJ$46,2,0)</f>
        <v>#N/A</v>
      </c>
      <c r="BX385" s="47" t="str">
        <f>+VLOOKUP(E385,Listas_desplega!$J$2:$K$11,2,FALSE)</f>
        <v>Eje_E_2</v>
      </c>
      <c r="BY385" s="21" t="str">
        <f>+VLOOKUP(J385,desplegables!$AK$21:$AL$33,2,FALSE)</f>
        <v>C_2201_0700_20</v>
      </c>
      <c r="BZ385" s="21" t="str">
        <f>+VLOOKUP(D385,Listas_desplega!$AS$18:$AU$60,2,0)</f>
        <v xml:space="preserve">OFIC. INNOVACIONEDUC - </v>
      </c>
      <c r="CA385" s="21" t="str">
        <f>+VLOOKUP(W385,Listas_desplega!$AT$18:$AV$60,3,0)</f>
        <v>1600</v>
      </c>
      <c r="CB385" s="21" t="str">
        <f>+VLOOKUP(F385,Listas_desplega!$J$15:$L$60,2,0)</f>
        <v>COORDINACION OFERTA INTERSECTORIAL</v>
      </c>
      <c r="CC385" s="21" t="str">
        <f>+VLOOKUP(F385,Listas_desplega!$J$15:$L$60,2,0)&amp;V385</f>
        <v>COORDINACION OFERTA INTERSECTORIAL</v>
      </c>
      <c r="CD385" s="21" t="str">
        <f>+VLOOKUP(CC385,Listas_desplega!$K$15:$L$60,2,0)</f>
        <v>03</v>
      </c>
      <c r="CE385" s="65" t="str">
        <f>+VLOOKUP(D385,Listas_desplega!$AS$18:$AU$60,2,0)&amp;V385</f>
        <v xml:space="preserve">OFIC. INNOVACIONEDUC - </v>
      </c>
      <c r="CF385" s="21">
        <f>+VLOOKUP(D385,Listas_desplega!$AS$18:$AU$60,3,0)</f>
        <v>16</v>
      </c>
    </row>
    <row r="386" spans="2:86" ht="18.75" customHeight="1" x14ac:dyDescent="0.25">
      <c r="B386" s="49" t="s">
        <v>173</v>
      </c>
      <c r="C386" s="49" t="s">
        <v>588</v>
      </c>
      <c r="D386" s="49" t="s">
        <v>589</v>
      </c>
      <c r="E386" s="49" t="s">
        <v>237</v>
      </c>
      <c r="F386" s="82" t="s">
        <v>395</v>
      </c>
      <c r="G386" s="49" t="s">
        <v>187</v>
      </c>
      <c r="H386" s="78" t="str">
        <f>+VLOOKUP(G386,desplegables!$AH$21:$AK$33,2,0)</f>
        <v>TRANSFORMACIÓN  DE LA EDUCACIÓN INICIAL, PREESCOLAR, BÁSICA Y MEDIA CON ENFOQUE INTEGRAL PARA LA REDUCCIÓN DE DESIGUALDADES Y CONSTRUCCIÓN DE LA PAZ  NACIONAL</v>
      </c>
      <c r="I386" s="79">
        <f>+VLOOKUP(G386,desplegables!$AH$21:$AK$33,3,0)</f>
        <v>202300000000245</v>
      </c>
      <c r="J386" s="51" t="str">
        <f>+VLOOKUP(G386,desplegables!$AH$21:$AK$33,4,0)</f>
        <v>C-2201-0700-20</v>
      </c>
      <c r="K386" s="109" t="s">
        <v>590</v>
      </c>
      <c r="L386" s="110" t="str">
        <f>+VLOOKUP(K386,desplegables!$BO$81:$BP$110,2,FALSE)</f>
        <v>20204B</v>
      </c>
      <c r="M386" s="49" t="s">
        <v>189</v>
      </c>
      <c r="N386" s="51" t="e">
        <f>VLOOKUP(M386,desplegables!$BO$20:$BP$51,2,0)</f>
        <v>#N/A</v>
      </c>
      <c r="O386" s="49" t="s">
        <v>591</v>
      </c>
      <c r="P386" s="21" t="s">
        <v>90</v>
      </c>
      <c r="Q386" s="51" t="str">
        <f>+VLOOKUP(P386,desplegables!$B$3:$C$5,2,0)</f>
        <v>02</v>
      </c>
      <c r="R386" s="169" t="e">
        <f t="shared" si="44"/>
        <v>#N/A</v>
      </c>
      <c r="S386"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6" s="244" t="str">
        <f t="shared" si="38"/>
        <v>ADQUIS. DE BYS - SERVICIO DE ASISTENCIA TÉCNICA EN EDUCACIÓN INICIAL, PREESCOLAR, BÁSICA Y MEDIA. - 2. SEGURIDAD HUMANA Y JUSTICIA SOCIAL / B. ALFABETIZACIÓN Y APROPIACIÓN DIGITAL COMO MOTOR DE OPORTUNIDADES PARA LA IGUALDAD</v>
      </c>
      <c r="U386" s="69" t="s">
        <v>127</v>
      </c>
      <c r="V386" s="21"/>
      <c r="W386" s="21" t="str">
        <f t="shared" si="40"/>
        <v xml:space="preserve">OFIC. INNOVACIONEDUC - </v>
      </c>
      <c r="X386" s="51" t="str">
        <f t="shared" si="41"/>
        <v>1600</v>
      </c>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70"/>
      <c r="BG386" s="68"/>
      <c r="BH386" s="52" t="s">
        <v>92</v>
      </c>
      <c r="BI386" s="90" t="s">
        <v>595</v>
      </c>
      <c r="BJ386" s="68" t="s">
        <v>593</v>
      </c>
      <c r="BK386" s="49"/>
      <c r="BL386" s="124">
        <v>45383</v>
      </c>
      <c r="BM386" s="66">
        <v>8</v>
      </c>
      <c r="BN386" s="49" t="s">
        <v>95</v>
      </c>
      <c r="BO386" s="49" t="s">
        <v>596</v>
      </c>
      <c r="BP386" s="49" t="s">
        <v>229</v>
      </c>
      <c r="BQ386" s="49" t="s">
        <v>98</v>
      </c>
      <c r="BR386" s="212">
        <v>1100000000</v>
      </c>
      <c r="BS386" s="213">
        <v>1100000000</v>
      </c>
      <c r="BT386" s="66" t="s">
        <v>192</v>
      </c>
      <c r="BV386" s="21" t="e">
        <f t="shared" si="39"/>
        <v>#N/A</v>
      </c>
      <c r="BW386" s="21" t="e">
        <f>+VLOOKUP(C386,Listas_desplega!$AI$21:$AJ$46,2,0)</f>
        <v>#N/A</v>
      </c>
      <c r="BX386" s="47" t="str">
        <f>+VLOOKUP(E386,Listas_desplega!$J$2:$K$11,2,FALSE)</f>
        <v>Eje_E_2</v>
      </c>
      <c r="BY386" s="21" t="str">
        <f>+VLOOKUP(J386,desplegables!$AK$21:$AL$33,2,FALSE)</f>
        <v>C_2201_0700_20</v>
      </c>
      <c r="BZ386" s="21" t="str">
        <f>+VLOOKUP(D386,Listas_desplega!$AS$18:$AU$60,2,0)</f>
        <v xml:space="preserve">OFIC. INNOVACIONEDUC - </v>
      </c>
      <c r="CA386" s="21" t="str">
        <f>+VLOOKUP(W386,Listas_desplega!$AT$18:$AV$60,3,0)</f>
        <v>1600</v>
      </c>
      <c r="CB386" s="21" t="str">
        <f>+VLOOKUP(F386,Listas_desplega!$J$15:$L$60,2,0)</f>
        <v>COORDINACION OFERTA INTERSECTORIAL</v>
      </c>
      <c r="CC386" s="21" t="str">
        <f>+VLOOKUP(F386,Listas_desplega!$J$15:$L$60,2,0)&amp;V386</f>
        <v>COORDINACION OFERTA INTERSECTORIAL</v>
      </c>
      <c r="CD386" s="21" t="str">
        <f>+VLOOKUP(CC386,Listas_desplega!$K$15:$L$60,2,0)</f>
        <v>03</v>
      </c>
      <c r="CE386" s="65" t="str">
        <f>+VLOOKUP(D386,Listas_desplega!$AS$18:$AU$60,2,0)&amp;V386</f>
        <v xml:space="preserve">OFIC. INNOVACIONEDUC - </v>
      </c>
      <c r="CF386" s="21">
        <f>+VLOOKUP(D386,Listas_desplega!$AS$18:$AU$60,3,0)</f>
        <v>16</v>
      </c>
    </row>
    <row r="387" spans="2:86" ht="18.75" customHeight="1" x14ac:dyDescent="0.25">
      <c r="B387" s="49" t="s">
        <v>173</v>
      </c>
      <c r="C387" s="49" t="s">
        <v>588</v>
      </c>
      <c r="D387" s="49" t="s">
        <v>589</v>
      </c>
      <c r="E387" s="49" t="s">
        <v>237</v>
      </c>
      <c r="F387" s="82" t="s">
        <v>395</v>
      </c>
      <c r="G387" s="49" t="s">
        <v>187</v>
      </c>
      <c r="H387" s="78" t="str">
        <f>+VLOOKUP(G387,desplegables!$AH$21:$AK$33,2,0)</f>
        <v>TRANSFORMACIÓN  DE LA EDUCACIÓN INICIAL, PREESCOLAR, BÁSICA Y MEDIA CON ENFOQUE INTEGRAL PARA LA REDUCCIÓN DE DESIGUALDADES Y CONSTRUCCIÓN DE LA PAZ  NACIONAL</v>
      </c>
      <c r="I387" s="79">
        <f>+VLOOKUP(G387,desplegables!$AH$21:$AK$33,3,0)</f>
        <v>202300000000245</v>
      </c>
      <c r="J387" s="51" t="str">
        <f>+VLOOKUP(G387,desplegables!$AH$21:$AK$33,4,0)</f>
        <v>C-2201-0700-20</v>
      </c>
      <c r="K387" s="109" t="s">
        <v>590</v>
      </c>
      <c r="L387" s="110" t="str">
        <f>+VLOOKUP(K387,desplegables!$BO$81:$BP$110,2,FALSE)</f>
        <v>20204B</v>
      </c>
      <c r="M387" s="49" t="s">
        <v>189</v>
      </c>
      <c r="N387" s="51" t="e">
        <f>VLOOKUP(M387,desplegables!$BO$20:$BP$51,2,0)</f>
        <v>#N/A</v>
      </c>
      <c r="O387" s="49" t="s">
        <v>591</v>
      </c>
      <c r="P387" s="21" t="s">
        <v>90</v>
      </c>
      <c r="Q387" s="51" t="str">
        <f>+VLOOKUP(P387,desplegables!$B$3:$C$5,2,0)</f>
        <v>02</v>
      </c>
      <c r="R387" s="169" t="e">
        <f t="shared" si="44"/>
        <v>#N/A</v>
      </c>
      <c r="S387"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7" s="244" t="str">
        <f t="shared" si="38"/>
        <v>ADQUIS. DE BYS - SERVICIO DE ASISTENCIA TÉCNICA EN EDUCACIÓN INICIAL, PREESCOLAR, BÁSICA Y MEDIA. - 2. SEGURIDAD HUMANA Y JUSTICIA SOCIAL / B. ALFABETIZACIÓN Y APROPIACIÓN DIGITAL COMO MOTOR DE OPORTUNIDADES PARA LA IGUALDAD</v>
      </c>
      <c r="U387" s="69" t="s">
        <v>127</v>
      </c>
      <c r="V387" s="21"/>
      <c r="W387" s="21" t="str">
        <f t="shared" si="40"/>
        <v xml:space="preserve">OFIC. INNOVACIONEDUC - </v>
      </c>
      <c r="X387" s="51" t="str">
        <f t="shared" si="41"/>
        <v>1600</v>
      </c>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70"/>
      <c r="BG387" s="68"/>
      <c r="BH387" s="52" t="s">
        <v>92</v>
      </c>
      <c r="BI387" s="90" t="s">
        <v>597</v>
      </c>
      <c r="BJ387" s="68" t="s">
        <v>593</v>
      </c>
      <c r="BK387" s="49"/>
      <c r="BL387" s="124">
        <v>45383</v>
      </c>
      <c r="BM387" s="66">
        <v>8</v>
      </c>
      <c r="BN387" s="49" t="s">
        <v>95</v>
      </c>
      <c r="BO387" s="49" t="s">
        <v>594</v>
      </c>
      <c r="BP387" s="49" t="s">
        <v>153</v>
      </c>
      <c r="BQ387" s="49" t="s">
        <v>98</v>
      </c>
      <c r="BR387" s="212">
        <v>2000000000</v>
      </c>
      <c r="BS387" s="213">
        <v>2000000000</v>
      </c>
      <c r="BT387" s="66" t="s">
        <v>192</v>
      </c>
      <c r="BV387" s="21" t="e">
        <f t="shared" si="39"/>
        <v>#N/A</v>
      </c>
      <c r="BW387" s="21" t="e">
        <f>+VLOOKUP(C387,Listas_desplega!$AI$21:$AJ$46,2,0)</f>
        <v>#N/A</v>
      </c>
      <c r="BX387" s="47" t="str">
        <f>+VLOOKUP(E387,Listas_desplega!$J$2:$K$11,2,FALSE)</f>
        <v>Eje_E_2</v>
      </c>
      <c r="BY387" s="21" t="str">
        <f>+VLOOKUP(J387,desplegables!$AK$21:$AL$33,2,FALSE)</f>
        <v>C_2201_0700_20</v>
      </c>
      <c r="BZ387" s="21" t="str">
        <f>+VLOOKUP(D387,Listas_desplega!$AS$18:$AU$60,2,0)</f>
        <v xml:space="preserve">OFIC. INNOVACIONEDUC - </v>
      </c>
      <c r="CA387" s="21" t="str">
        <f>+VLOOKUP(W387,Listas_desplega!$AT$18:$AV$60,3,0)</f>
        <v>1600</v>
      </c>
      <c r="CB387" s="21" t="str">
        <f>+VLOOKUP(F387,Listas_desplega!$J$15:$L$60,2,0)</f>
        <v>COORDINACION OFERTA INTERSECTORIAL</v>
      </c>
      <c r="CC387" s="21" t="str">
        <f>+VLOOKUP(F387,Listas_desplega!$J$15:$L$60,2,0)&amp;V387</f>
        <v>COORDINACION OFERTA INTERSECTORIAL</v>
      </c>
      <c r="CD387" s="21" t="str">
        <f>+VLOOKUP(CC387,Listas_desplega!$K$15:$L$60,2,0)</f>
        <v>03</v>
      </c>
      <c r="CE387" s="65" t="str">
        <f>+VLOOKUP(D387,Listas_desplega!$AS$18:$AU$60,2,0)&amp;V387</f>
        <v xml:space="preserve">OFIC. INNOVACIONEDUC - </v>
      </c>
      <c r="CF387" s="21">
        <f>+VLOOKUP(D387,Listas_desplega!$AS$18:$AU$60,3,0)</f>
        <v>16</v>
      </c>
    </row>
    <row r="388" spans="2:86" ht="18.75" customHeight="1" x14ac:dyDescent="0.25">
      <c r="B388" s="49" t="s">
        <v>173</v>
      </c>
      <c r="C388" s="49" t="s">
        <v>588</v>
      </c>
      <c r="D388" s="49" t="s">
        <v>589</v>
      </c>
      <c r="E388" s="49" t="s">
        <v>237</v>
      </c>
      <c r="F388" s="82" t="s">
        <v>395</v>
      </c>
      <c r="G388" s="49" t="s">
        <v>187</v>
      </c>
      <c r="H388" s="78" t="str">
        <f>+VLOOKUP(G388,desplegables!$AH$21:$AK$33,2,0)</f>
        <v>TRANSFORMACIÓN  DE LA EDUCACIÓN INICIAL, PREESCOLAR, BÁSICA Y MEDIA CON ENFOQUE INTEGRAL PARA LA REDUCCIÓN DE DESIGUALDADES Y CONSTRUCCIÓN DE LA PAZ  NACIONAL</v>
      </c>
      <c r="I388" s="79">
        <f>+VLOOKUP(G388,desplegables!$AH$21:$AK$33,3,0)</f>
        <v>202300000000245</v>
      </c>
      <c r="J388" s="51" t="str">
        <f>+VLOOKUP(G388,desplegables!$AH$21:$AK$33,4,0)</f>
        <v>C-2201-0700-20</v>
      </c>
      <c r="K388" s="109" t="s">
        <v>590</v>
      </c>
      <c r="L388" s="110" t="str">
        <f>+VLOOKUP(K388,desplegables!$BO$81:$BP$110,2,FALSE)</f>
        <v>20204B</v>
      </c>
      <c r="M388" s="49" t="s">
        <v>189</v>
      </c>
      <c r="N388" s="51" t="e">
        <f>VLOOKUP(M388,desplegables!$BO$20:$BP$51,2,0)</f>
        <v>#N/A</v>
      </c>
      <c r="O388" s="49" t="s">
        <v>591</v>
      </c>
      <c r="P388" s="21" t="s">
        <v>90</v>
      </c>
      <c r="Q388" s="51" t="str">
        <f>+VLOOKUP(P388,desplegables!$B$3:$C$5,2,0)</f>
        <v>02</v>
      </c>
      <c r="R388" s="169" t="e">
        <f t="shared" si="44"/>
        <v>#N/A</v>
      </c>
      <c r="S388"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8" s="244" t="str">
        <f t="shared" si="38"/>
        <v>ADQUIS. DE BYS - SERVICIO DE ASISTENCIA TÉCNICA EN EDUCACIÓN INICIAL, PREESCOLAR, BÁSICA Y MEDIA. - 2. SEGURIDAD HUMANA Y JUSTICIA SOCIAL / B. ALFABETIZACIÓN Y APROPIACIÓN DIGITAL COMO MOTOR DE OPORTUNIDADES PARA LA IGUALDAD</v>
      </c>
      <c r="U388" s="69" t="s">
        <v>127</v>
      </c>
      <c r="V388" s="21"/>
      <c r="W388" s="21" t="str">
        <f t="shared" si="40"/>
        <v xml:space="preserve">OFIC. INNOVACIONEDUC - </v>
      </c>
      <c r="X388" s="51" t="str">
        <f t="shared" si="41"/>
        <v>1600</v>
      </c>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70"/>
      <c r="BG388" s="68"/>
      <c r="BH388" s="52" t="s">
        <v>92</v>
      </c>
      <c r="BI388" s="90" t="s">
        <v>598</v>
      </c>
      <c r="BJ388" s="68" t="s">
        <v>593</v>
      </c>
      <c r="BK388" s="49"/>
      <c r="BL388" s="124">
        <v>45292</v>
      </c>
      <c r="BM388" s="66">
        <v>8</v>
      </c>
      <c r="BN388" s="49" t="s">
        <v>95</v>
      </c>
      <c r="BO388" s="49" t="s">
        <v>96</v>
      </c>
      <c r="BP388" s="49" t="s">
        <v>97</v>
      </c>
      <c r="BQ388" s="49" t="s">
        <v>98</v>
      </c>
      <c r="BR388" s="212">
        <v>58944284</v>
      </c>
      <c r="BS388" s="213">
        <v>58944284</v>
      </c>
      <c r="BT388" s="66" t="s">
        <v>192</v>
      </c>
      <c r="BV388" s="21" t="e">
        <f t="shared" si="39"/>
        <v>#N/A</v>
      </c>
      <c r="BW388" s="21" t="e">
        <f>+VLOOKUP(C388,Listas_desplega!$AI$21:$AJ$46,2,0)</f>
        <v>#N/A</v>
      </c>
      <c r="BX388" s="47" t="str">
        <f>+VLOOKUP(E388,Listas_desplega!$J$2:$K$11,2,FALSE)</f>
        <v>Eje_E_2</v>
      </c>
      <c r="BY388" s="21" t="str">
        <f>+VLOOKUP(J388,desplegables!$AK$21:$AL$33,2,FALSE)</f>
        <v>C_2201_0700_20</v>
      </c>
      <c r="BZ388" s="21" t="str">
        <f>+VLOOKUP(D388,Listas_desplega!$AS$18:$AU$60,2,0)</f>
        <v xml:space="preserve">OFIC. INNOVACIONEDUC - </v>
      </c>
      <c r="CA388" s="21" t="str">
        <f>+VLOOKUP(W388,Listas_desplega!$AT$18:$AV$60,3,0)</f>
        <v>1600</v>
      </c>
      <c r="CB388" s="21" t="str">
        <f>+VLOOKUP(F388,Listas_desplega!$J$15:$L$60,2,0)</f>
        <v>COORDINACION OFERTA INTERSECTORIAL</v>
      </c>
      <c r="CC388" s="21" t="str">
        <f>+VLOOKUP(F388,Listas_desplega!$J$15:$L$60,2,0)&amp;V388</f>
        <v>COORDINACION OFERTA INTERSECTORIAL</v>
      </c>
      <c r="CD388" s="21" t="str">
        <f>+VLOOKUP(CC388,Listas_desplega!$K$15:$L$60,2,0)</f>
        <v>03</v>
      </c>
      <c r="CE388" s="65" t="str">
        <f>+VLOOKUP(D388,Listas_desplega!$AS$18:$AU$60,2,0)&amp;V388</f>
        <v xml:space="preserve">OFIC. INNOVACIONEDUC - </v>
      </c>
      <c r="CF388" s="21">
        <f>+VLOOKUP(D388,Listas_desplega!$AS$18:$AU$60,3,0)</f>
        <v>16</v>
      </c>
    </row>
    <row r="389" spans="2:86" ht="18.75" customHeight="1" x14ac:dyDescent="0.25">
      <c r="B389" s="49" t="s">
        <v>173</v>
      </c>
      <c r="C389" s="49" t="s">
        <v>588</v>
      </c>
      <c r="D389" s="49" t="s">
        <v>589</v>
      </c>
      <c r="E389" s="49" t="s">
        <v>237</v>
      </c>
      <c r="F389" s="82" t="s">
        <v>395</v>
      </c>
      <c r="G389" s="49" t="s">
        <v>187</v>
      </c>
      <c r="H389" s="78" t="str">
        <f>+VLOOKUP(G389,desplegables!$AH$21:$AK$33,2,0)</f>
        <v>TRANSFORMACIÓN  DE LA EDUCACIÓN INICIAL, PREESCOLAR, BÁSICA Y MEDIA CON ENFOQUE INTEGRAL PARA LA REDUCCIÓN DE DESIGUALDADES Y CONSTRUCCIÓN DE LA PAZ  NACIONAL</v>
      </c>
      <c r="I389" s="79">
        <f>+VLOOKUP(G389,desplegables!$AH$21:$AK$33,3,0)</f>
        <v>202300000000245</v>
      </c>
      <c r="J389" s="51" t="str">
        <f>+VLOOKUP(G389,desplegables!$AH$21:$AK$33,4,0)</f>
        <v>C-2201-0700-20</v>
      </c>
      <c r="K389" s="109" t="s">
        <v>590</v>
      </c>
      <c r="L389" s="110" t="str">
        <f>+VLOOKUP(K389,desplegables!$BO$81:$BP$110,2,FALSE)</f>
        <v>20204B</v>
      </c>
      <c r="M389" s="49" t="s">
        <v>189</v>
      </c>
      <c r="N389" s="51" t="e">
        <f>VLOOKUP(M389,desplegables!$BO$20:$BP$51,2,0)</f>
        <v>#N/A</v>
      </c>
      <c r="O389" s="49" t="s">
        <v>591</v>
      </c>
      <c r="P389" s="21" t="s">
        <v>90</v>
      </c>
      <c r="Q389" s="51" t="str">
        <f>+VLOOKUP(P389,desplegables!$B$3:$C$5,2,0)</f>
        <v>02</v>
      </c>
      <c r="R389" s="169" t="e">
        <f t="shared" si="44"/>
        <v>#N/A</v>
      </c>
      <c r="S389"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89" s="244" t="str">
        <f t="shared" si="38"/>
        <v>ADQUIS. DE BYS - SERVICIO DE ASISTENCIA TÉCNICA EN EDUCACIÓN INICIAL, PREESCOLAR, BÁSICA Y MEDIA. - 2. SEGURIDAD HUMANA Y JUSTICIA SOCIAL / B. ALFABETIZACIÓN Y APROPIACIÓN DIGITAL COMO MOTOR DE OPORTUNIDADES PARA LA IGUALDAD</v>
      </c>
      <c r="U389" s="69" t="s">
        <v>127</v>
      </c>
      <c r="V389" s="21"/>
      <c r="W389" s="21" t="str">
        <f t="shared" si="40"/>
        <v xml:space="preserve">OFIC. INNOVACIONEDUC - </v>
      </c>
      <c r="X389" s="51" t="str">
        <f t="shared" si="41"/>
        <v>1600</v>
      </c>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70"/>
      <c r="BG389" s="68"/>
      <c r="BH389" s="52" t="s">
        <v>92</v>
      </c>
      <c r="BI389" s="90" t="s">
        <v>599</v>
      </c>
      <c r="BJ389" s="68" t="s">
        <v>593</v>
      </c>
      <c r="BK389" s="49"/>
      <c r="BL389" s="124">
        <v>45292</v>
      </c>
      <c r="BM389" s="66">
        <v>8</v>
      </c>
      <c r="BN389" s="49" t="s">
        <v>95</v>
      </c>
      <c r="BO389" s="49" t="s">
        <v>96</v>
      </c>
      <c r="BP389" s="49" t="s">
        <v>97</v>
      </c>
      <c r="BQ389" s="49" t="s">
        <v>98</v>
      </c>
      <c r="BR389" s="212">
        <v>73995310</v>
      </c>
      <c r="BS389" s="213">
        <v>73995310</v>
      </c>
      <c r="BT389" s="66" t="s">
        <v>192</v>
      </c>
      <c r="BV389" s="21" t="e">
        <f t="shared" si="39"/>
        <v>#N/A</v>
      </c>
      <c r="BW389" s="21" t="e">
        <f>+VLOOKUP(C389,Listas_desplega!$AI$21:$AJ$46,2,0)</f>
        <v>#N/A</v>
      </c>
      <c r="BX389" s="47" t="str">
        <f>+VLOOKUP(E389,Listas_desplega!$J$2:$K$11,2,FALSE)</f>
        <v>Eje_E_2</v>
      </c>
      <c r="BY389" s="21" t="str">
        <f>+VLOOKUP(J389,desplegables!$AK$21:$AL$33,2,FALSE)</f>
        <v>C_2201_0700_20</v>
      </c>
      <c r="BZ389" s="21" t="str">
        <f>+VLOOKUP(D389,Listas_desplega!$AS$18:$AU$60,2,0)</f>
        <v xml:space="preserve">OFIC. INNOVACIONEDUC - </v>
      </c>
      <c r="CA389" s="21" t="str">
        <f>+VLOOKUP(W389,Listas_desplega!$AT$18:$AV$60,3,0)</f>
        <v>1600</v>
      </c>
      <c r="CB389" s="21" t="str">
        <f>+VLOOKUP(F389,Listas_desplega!$J$15:$L$60,2,0)</f>
        <v>COORDINACION OFERTA INTERSECTORIAL</v>
      </c>
      <c r="CC389" s="21" t="str">
        <f>+VLOOKUP(F389,Listas_desplega!$J$15:$L$60,2,0)&amp;V389</f>
        <v>COORDINACION OFERTA INTERSECTORIAL</v>
      </c>
      <c r="CD389" s="21" t="str">
        <f>+VLOOKUP(CC389,Listas_desplega!$K$15:$L$60,2,0)</f>
        <v>03</v>
      </c>
      <c r="CE389" s="65" t="str">
        <f>+VLOOKUP(D389,Listas_desplega!$AS$18:$AU$60,2,0)&amp;V389</f>
        <v xml:space="preserve">OFIC. INNOVACIONEDUC - </v>
      </c>
      <c r="CF389" s="21">
        <f>+VLOOKUP(D389,Listas_desplega!$AS$18:$AU$60,3,0)</f>
        <v>16</v>
      </c>
    </row>
    <row r="390" spans="2:86" ht="18.75" customHeight="1" x14ac:dyDescent="0.25">
      <c r="B390" s="49" t="s">
        <v>173</v>
      </c>
      <c r="C390" s="49" t="s">
        <v>588</v>
      </c>
      <c r="D390" s="49" t="s">
        <v>589</v>
      </c>
      <c r="E390" s="49" t="s">
        <v>237</v>
      </c>
      <c r="F390" s="82" t="s">
        <v>395</v>
      </c>
      <c r="G390" s="49" t="s">
        <v>187</v>
      </c>
      <c r="H390" s="78" t="str">
        <f>+VLOOKUP(G390,desplegables!$AH$21:$AK$33,2,0)</f>
        <v>TRANSFORMACIÓN  DE LA EDUCACIÓN INICIAL, PREESCOLAR, BÁSICA Y MEDIA CON ENFOQUE INTEGRAL PARA LA REDUCCIÓN DE DESIGUALDADES Y CONSTRUCCIÓN DE LA PAZ  NACIONAL</v>
      </c>
      <c r="I390" s="79">
        <f>+VLOOKUP(G390,desplegables!$AH$21:$AK$33,3,0)</f>
        <v>202300000000245</v>
      </c>
      <c r="J390" s="51" t="str">
        <f>+VLOOKUP(G390,desplegables!$AH$21:$AK$33,4,0)</f>
        <v>C-2201-0700-20</v>
      </c>
      <c r="K390" s="109" t="s">
        <v>590</v>
      </c>
      <c r="L390" s="110" t="str">
        <f>+VLOOKUP(K390,desplegables!$BO$81:$BP$110,2,FALSE)</f>
        <v>20204B</v>
      </c>
      <c r="M390" s="49" t="s">
        <v>189</v>
      </c>
      <c r="N390" s="51" t="e">
        <f>VLOOKUP(M390,desplegables!$BO$20:$BP$51,2,0)</f>
        <v>#N/A</v>
      </c>
      <c r="O390" s="49" t="s">
        <v>591</v>
      </c>
      <c r="P390" s="21" t="s">
        <v>90</v>
      </c>
      <c r="Q390" s="51" t="str">
        <f>+VLOOKUP(P390,desplegables!$B$3:$C$5,2,0)</f>
        <v>02</v>
      </c>
      <c r="R390" s="169" t="e">
        <f t="shared" si="44"/>
        <v>#N/A</v>
      </c>
      <c r="S390"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0" s="244" t="str">
        <f t="shared" si="38"/>
        <v>ADQUIS. DE BYS - SERVICIO DE ASISTENCIA TÉCNICA EN EDUCACIÓN INICIAL, PREESCOLAR, BÁSICA Y MEDIA. - 2. SEGURIDAD HUMANA Y JUSTICIA SOCIAL / B. ALFABETIZACIÓN Y APROPIACIÓN DIGITAL COMO MOTOR DE OPORTUNIDADES PARA LA IGUALDAD</v>
      </c>
      <c r="U390" s="69" t="s">
        <v>127</v>
      </c>
      <c r="V390" s="21"/>
      <c r="W390" s="21" t="str">
        <f t="shared" si="40"/>
        <v xml:space="preserve">OFIC. INNOVACIONEDUC - </v>
      </c>
      <c r="X390" s="51" t="str">
        <f t="shared" si="41"/>
        <v>1600</v>
      </c>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70"/>
      <c r="BG390" s="68"/>
      <c r="BH390" s="52" t="s">
        <v>92</v>
      </c>
      <c r="BI390" s="90" t="s">
        <v>600</v>
      </c>
      <c r="BJ390" s="68" t="s">
        <v>593</v>
      </c>
      <c r="BK390" s="49"/>
      <c r="BL390" s="124">
        <v>45292</v>
      </c>
      <c r="BM390" s="66">
        <v>8</v>
      </c>
      <c r="BN390" s="49" t="s">
        <v>95</v>
      </c>
      <c r="BO390" s="49" t="s">
        <v>96</v>
      </c>
      <c r="BP390" s="49" t="s">
        <v>97</v>
      </c>
      <c r="BQ390" s="49" t="s">
        <v>98</v>
      </c>
      <c r="BR390" s="212">
        <v>75672000</v>
      </c>
      <c r="BS390" s="213">
        <v>75672000</v>
      </c>
      <c r="BT390" s="66" t="s">
        <v>192</v>
      </c>
      <c r="BV390" s="21" t="e">
        <f t="shared" si="39"/>
        <v>#N/A</v>
      </c>
      <c r="BW390" s="21" t="e">
        <f>+VLOOKUP(C390,Listas_desplega!$AI$21:$AJ$46,2,0)</f>
        <v>#N/A</v>
      </c>
      <c r="BX390" s="47" t="str">
        <f>+VLOOKUP(E390,Listas_desplega!$J$2:$K$11,2,FALSE)</f>
        <v>Eje_E_2</v>
      </c>
      <c r="BY390" s="21" t="str">
        <f>+VLOOKUP(J390,desplegables!$AK$21:$AL$33,2,FALSE)</f>
        <v>C_2201_0700_20</v>
      </c>
      <c r="BZ390" s="21" t="str">
        <f>+VLOOKUP(D390,Listas_desplega!$AS$18:$AU$60,2,0)</f>
        <v xml:space="preserve">OFIC. INNOVACIONEDUC - </v>
      </c>
      <c r="CA390" s="21" t="str">
        <f>+VLOOKUP(W390,Listas_desplega!$AT$18:$AV$60,3,0)</f>
        <v>1600</v>
      </c>
      <c r="CB390" s="21" t="str">
        <f>+VLOOKUP(F390,Listas_desplega!$J$15:$L$60,2,0)</f>
        <v>COORDINACION OFERTA INTERSECTORIAL</v>
      </c>
      <c r="CC390" s="21" t="str">
        <f>+VLOOKUP(F390,Listas_desplega!$J$15:$L$60,2,0)&amp;V390</f>
        <v>COORDINACION OFERTA INTERSECTORIAL</v>
      </c>
      <c r="CD390" s="21" t="str">
        <f>+VLOOKUP(CC390,Listas_desplega!$K$15:$L$60,2,0)</f>
        <v>03</v>
      </c>
      <c r="CE390" s="65" t="str">
        <f>+VLOOKUP(D390,Listas_desplega!$AS$18:$AU$60,2,0)&amp;V390</f>
        <v xml:space="preserve">OFIC. INNOVACIONEDUC - </v>
      </c>
      <c r="CF390" s="21">
        <f>+VLOOKUP(D390,Listas_desplega!$AS$18:$AU$60,3,0)</f>
        <v>16</v>
      </c>
    </row>
    <row r="391" spans="2:86" ht="18.75" customHeight="1" x14ac:dyDescent="0.25">
      <c r="B391" s="49" t="s">
        <v>173</v>
      </c>
      <c r="C391" s="49" t="s">
        <v>588</v>
      </c>
      <c r="D391" s="49" t="s">
        <v>589</v>
      </c>
      <c r="E391" s="49" t="s">
        <v>237</v>
      </c>
      <c r="F391" s="82" t="s">
        <v>395</v>
      </c>
      <c r="G391" s="49" t="s">
        <v>187</v>
      </c>
      <c r="H391" s="78" t="str">
        <f>+VLOOKUP(G391,desplegables!$AH$21:$AK$33,2,0)</f>
        <v>TRANSFORMACIÓN  DE LA EDUCACIÓN INICIAL, PREESCOLAR, BÁSICA Y MEDIA CON ENFOQUE INTEGRAL PARA LA REDUCCIÓN DE DESIGUALDADES Y CONSTRUCCIÓN DE LA PAZ  NACIONAL</v>
      </c>
      <c r="I391" s="79">
        <f>+VLOOKUP(G391,desplegables!$AH$21:$AK$33,3,0)</f>
        <v>202300000000245</v>
      </c>
      <c r="J391" s="51" t="str">
        <f>+VLOOKUP(G391,desplegables!$AH$21:$AK$33,4,0)</f>
        <v>C-2201-0700-20</v>
      </c>
      <c r="K391" s="109" t="s">
        <v>590</v>
      </c>
      <c r="L391" s="110" t="str">
        <f>+VLOOKUP(K391,desplegables!$BO$81:$BP$110,2,FALSE)</f>
        <v>20204B</v>
      </c>
      <c r="M391" s="49" t="s">
        <v>189</v>
      </c>
      <c r="N391" s="51" t="e">
        <f>VLOOKUP(M391,desplegables!$BO$20:$BP$51,2,0)</f>
        <v>#N/A</v>
      </c>
      <c r="O391" s="49" t="s">
        <v>591</v>
      </c>
      <c r="P391" s="21" t="s">
        <v>90</v>
      </c>
      <c r="Q391" s="51" t="str">
        <f>+VLOOKUP(P391,desplegables!$B$3:$C$5,2,0)</f>
        <v>02</v>
      </c>
      <c r="R391" s="169" t="e">
        <f t="shared" si="44"/>
        <v>#N/A</v>
      </c>
      <c r="S391"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1" s="244" t="str">
        <f t="shared" ref="T391:T454" si="45">UPPER(P391&amp;" - "&amp;M391&amp;" - "&amp;K391)</f>
        <v>ADQUIS. DE BYS - SERVICIO DE ASISTENCIA TÉCNICA EN EDUCACIÓN INICIAL, PREESCOLAR, BÁSICA Y MEDIA. - 2. SEGURIDAD HUMANA Y JUSTICIA SOCIAL / B. ALFABETIZACIÓN Y APROPIACIÓN DIGITAL COMO MOTOR DE OPORTUNIDADES PARA LA IGUALDAD</v>
      </c>
      <c r="U391" s="69" t="s">
        <v>127</v>
      </c>
      <c r="V391" s="21"/>
      <c r="W391" s="21" t="str">
        <f t="shared" si="40"/>
        <v xml:space="preserve">OFIC. INNOVACIONEDUC - </v>
      </c>
      <c r="X391" s="51" t="str">
        <f t="shared" si="41"/>
        <v>1600</v>
      </c>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70"/>
      <c r="BG391" s="68"/>
      <c r="BH391" s="52" t="s">
        <v>92</v>
      </c>
      <c r="BI391" s="90" t="s">
        <v>601</v>
      </c>
      <c r="BJ391" s="68" t="s">
        <v>593</v>
      </c>
      <c r="BK391" s="49"/>
      <c r="BL391" s="124">
        <v>45292</v>
      </c>
      <c r="BM391" s="66">
        <v>8</v>
      </c>
      <c r="BN391" s="49" t="s">
        <v>95</v>
      </c>
      <c r="BO391" s="49" t="s">
        <v>96</v>
      </c>
      <c r="BP391" s="49" t="s">
        <v>97</v>
      </c>
      <c r="BQ391" s="49" t="s">
        <v>98</v>
      </c>
      <c r="BR391" s="212">
        <v>68861520</v>
      </c>
      <c r="BS391" s="213">
        <v>68861520</v>
      </c>
      <c r="BT391" s="66" t="s">
        <v>192</v>
      </c>
      <c r="BV391" s="21" t="e">
        <f t="shared" si="39"/>
        <v>#N/A</v>
      </c>
      <c r="BW391" s="21" t="e">
        <f>+VLOOKUP(C391,Listas_desplega!$AI$21:$AJ$46,2,0)</f>
        <v>#N/A</v>
      </c>
      <c r="BX391" s="47" t="str">
        <f>+VLOOKUP(E391,Listas_desplega!$J$2:$K$11,2,FALSE)</f>
        <v>Eje_E_2</v>
      </c>
      <c r="BY391" s="21" t="str">
        <f>+VLOOKUP(J391,desplegables!$AK$21:$AL$33,2,FALSE)</f>
        <v>C_2201_0700_20</v>
      </c>
      <c r="BZ391" s="21" t="str">
        <f>+VLOOKUP(D391,Listas_desplega!$AS$18:$AU$60,2,0)</f>
        <v xml:space="preserve">OFIC. INNOVACIONEDUC - </v>
      </c>
      <c r="CA391" s="21" t="str">
        <f>+VLOOKUP(W391,Listas_desplega!$AT$18:$AV$60,3,0)</f>
        <v>1600</v>
      </c>
      <c r="CB391" s="21" t="str">
        <f>+VLOOKUP(F391,Listas_desplega!$J$15:$L$60,2,0)</f>
        <v>COORDINACION OFERTA INTERSECTORIAL</v>
      </c>
      <c r="CC391" s="21" t="str">
        <f>+VLOOKUP(F391,Listas_desplega!$J$15:$L$60,2,0)&amp;V391</f>
        <v>COORDINACION OFERTA INTERSECTORIAL</v>
      </c>
      <c r="CD391" s="21" t="str">
        <f>+VLOOKUP(CC391,Listas_desplega!$K$15:$L$60,2,0)</f>
        <v>03</v>
      </c>
      <c r="CE391" s="65" t="str">
        <f>+VLOOKUP(D391,Listas_desplega!$AS$18:$AU$60,2,0)&amp;V391</f>
        <v xml:space="preserve">OFIC. INNOVACIONEDUC - </v>
      </c>
      <c r="CF391" s="21">
        <f>+VLOOKUP(D391,Listas_desplega!$AS$18:$AU$60,3,0)</f>
        <v>16</v>
      </c>
    </row>
    <row r="392" spans="2:86" ht="18.75" customHeight="1" x14ac:dyDescent="0.25">
      <c r="B392" s="49" t="s">
        <v>173</v>
      </c>
      <c r="C392" s="49" t="s">
        <v>588</v>
      </c>
      <c r="D392" s="49" t="s">
        <v>589</v>
      </c>
      <c r="E392" s="49" t="s">
        <v>237</v>
      </c>
      <c r="F392" s="82" t="s">
        <v>395</v>
      </c>
      <c r="G392" s="49" t="s">
        <v>187</v>
      </c>
      <c r="H392" s="78" t="str">
        <f>+VLOOKUP(G392,desplegables!$AH$21:$AK$33,2,0)</f>
        <v>TRANSFORMACIÓN  DE LA EDUCACIÓN INICIAL, PREESCOLAR, BÁSICA Y MEDIA CON ENFOQUE INTEGRAL PARA LA REDUCCIÓN DE DESIGUALDADES Y CONSTRUCCIÓN DE LA PAZ  NACIONAL</v>
      </c>
      <c r="I392" s="79">
        <f>+VLOOKUP(G392,desplegables!$AH$21:$AK$33,3,0)</f>
        <v>202300000000245</v>
      </c>
      <c r="J392" s="51" t="str">
        <f>+VLOOKUP(G392,desplegables!$AH$21:$AK$33,4,0)</f>
        <v>C-2201-0700-20</v>
      </c>
      <c r="K392" s="109" t="s">
        <v>590</v>
      </c>
      <c r="L392" s="110" t="str">
        <f>+VLOOKUP(K392,desplegables!$BO$81:$BP$110,2,FALSE)</f>
        <v>20204B</v>
      </c>
      <c r="M392" s="49" t="s">
        <v>189</v>
      </c>
      <c r="N392" s="51" t="e">
        <f>VLOOKUP(M392,desplegables!$BO$20:$BP$51,2,0)</f>
        <v>#N/A</v>
      </c>
      <c r="O392" s="49" t="s">
        <v>591</v>
      </c>
      <c r="P392" s="21" t="s">
        <v>90</v>
      </c>
      <c r="Q392" s="51" t="str">
        <f>+VLOOKUP(P392,desplegables!$B$3:$C$5,2,0)</f>
        <v>02</v>
      </c>
      <c r="R392" s="169" t="e">
        <f t="shared" si="44"/>
        <v>#N/A</v>
      </c>
      <c r="S392"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2" s="244" t="str">
        <f t="shared" si="45"/>
        <v>ADQUIS. DE BYS - SERVICIO DE ASISTENCIA TÉCNICA EN EDUCACIÓN INICIAL, PREESCOLAR, BÁSICA Y MEDIA. - 2. SEGURIDAD HUMANA Y JUSTICIA SOCIAL / B. ALFABETIZACIÓN Y APROPIACIÓN DIGITAL COMO MOTOR DE OPORTUNIDADES PARA LA IGUALDAD</v>
      </c>
      <c r="U392" s="69" t="s">
        <v>127</v>
      </c>
      <c r="V392" s="21"/>
      <c r="W392" s="21" t="str">
        <f t="shared" ref="W392:W455" si="46">+CE392</f>
        <v xml:space="preserve">OFIC. INNOVACIONEDUC - </v>
      </c>
      <c r="X392" s="51" t="str">
        <f t="shared" ref="X392:X455" si="47">+CA392</f>
        <v>1600</v>
      </c>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70"/>
      <c r="BG392" s="68"/>
      <c r="BH392" s="52" t="s">
        <v>92</v>
      </c>
      <c r="BI392" s="90" t="s">
        <v>602</v>
      </c>
      <c r="BJ392" s="68" t="s">
        <v>593</v>
      </c>
      <c r="BK392" s="49"/>
      <c r="BL392" s="124">
        <v>45292</v>
      </c>
      <c r="BM392" s="66">
        <v>8</v>
      </c>
      <c r="BN392" s="49" t="s">
        <v>95</v>
      </c>
      <c r="BO392" s="49" t="s">
        <v>96</v>
      </c>
      <c r="BP392" s="49" t="s">
        <v>97</v>
      </c>
      <c r="BQ392" s="49" t="s">
        <v>98</v>
      </c>
      <c r="BR392" s="212">
        <v>75672000</v>
      </c>
      <c r="BS392" s="213">
        <v>75672000</v>
      </c>
      <c r="BT392" s="66" t="s">
        <v>192</v>
      </c>
      <c r="BV392" s="21" t="e">
        <f t="shared" ref="BV392:BV458" si="48">+CONCATENATE(G392,"_",N392)</f>
        <v>#N/A</v>
      </c>
      <c r="BW392" s="21" t="e">
        <f>+VLOOKUP(C392,Listas_desplega!$AI$21:$AJ$46,2,0)</f>
        <v>#N/A</v>
      </c>
      <c r="BX392" s="47" t="str">
        <f>+VLOOKUP(E392,Listas_desplega!$J$2:$K$11,2,FALSE)</f>
        <v>Eje_E_2</v>
      </c>
      <c r="BY392" s="21" t="str">
        <f>+VLOOKUP(J392,desplegables!$AK$21:$AL$33,2,FALSE)</f>
        <v>C_2201_0700_20</v>
      </c>
      <c r="BZ392" s="21" t="str">
        <f>+VLOOKUP(D392,Listas_desplega!$AS$18:$AU$60,2,0)</f>
        <v xml:space="preserve">OFIC. INNOVACIONEDUC - </v>
      </c>
      <c r="CA392" s="21" t="str">
        <f>+VLOOKUP(W392,Listas_desplega!$AT$18:$AV$60,3,0)</f>
        <v>1600</v>
      </c>
      <c r="CB392" s="21" t="str">
        <f>+VLOOKUP(F392,Listas_desplega!$J$15:$L$60,2,0)</f>
        <v>COORDINACION OFERTA INTERSECTORIAL</v>
      </c>
      <c r="CC392" s="21" t="str">
        <f>+VLOOKUP(F392,Listas_desplega!$J$15:$L$60,2,0)&amp;V392</f>
        <v>COORDINACION OFERTA INTERSECTORIAL</v>
      </c>
      <c r="CD392" s="21" t="str">
        <f>+VLOOKUP(CC392,Listas_desplega!$K$15:$L$60,2,0)</f>
        <v>03</v>
      </c>
      <c r="CE392" s="65" t="str">
        <f>+VLOOKUP(D392,Listas_desplega!$AS$18:$AU$60,2,0)&amp;V392</f>
        <v xml:space="preserve">OFIC. INNOVACIONEDUC - </v>
      </c>
      <c r="CF392" s="21">
        <f>+VLOOKUP(D392,Listas_desplega!$AS$18:$AU$60,3,0)</f>
        <v>16</v>
      </c>
    </row>
    <row r="393" spans="2:86" ht="18.75" customHeight="1" x14ac:dyDescent="0.25">
      <c r="B393" s="49" t="s">
        <v>173</v>
      </c>
      <c r="C393" s="49" t="s">
        <v>588</v>
      </c>
      <c r="D393" s="49" t="s">
        <v>589</v>
      </c>
      <c r="E393" s="49" t="s">
        <v>237</v>
      </c>
      <c r="F393" s="82" t="s">
        <v>395</v>
      </c>
      <c r="G393" s="49" t="s">
        <v>187</v>
      </c>
      <c r="H393" s="78" t="str">
        <f>+VLOOKUP(G393,desplegables!$AH$21:$AK$33,2,0)</f>
        <v>TRANSFORMACIÓN  DE LA EDUCACIÓN INICIAL, PREESCOLAR, BÁSICA Y MEDIA CON ENFOQUE INTEGRAL PARA LA REDUCCIÓN DE DESIGUALDADES Y CONSTRUCCIÓN DE LA PAZ  NACIONAL</v>
      </c>
      <c r="I393" s="79">
        <f>+VLOOKUP(G393,desplegables!$AH$21:$AK$33,3,0)</f>
        <v>202300000000245</v>
      </c>
      <c r="J393" s="51" t="str">
        <f>+VLOOKUP(G393,desplegables!$AH$21:$AK$33,4,0)</f>
        <v>C-2201-0700-20</v>
      </c>
      <c r="K393" s="109" t="s">
        <v>590</v>
      </c>
      <c r="L393" s="110" t="str">
        <f>+VLOOKUP(K393,desplegables!$BO$81:$BP$110,2,FALSE)</f>
        <v>20204B</v>
      </c>
      <c r="M393" s="49" t="s">
        <v>189</v>
      </c>
      <c r="N393" s="51" t="e">
        <f>VLOOKUP(M393,desplegables!$BO$20:$BP$51,2,0)</f>
        <v>#N/A</v>
      </c>
      <c r="O393" s="49" t="s">
        <v>591</v>
      </c>
      <c r="P393" s="21" t="s">
        <v>90</v>
      </c>
      <c r="Q393" s="51" t="str">
        <f>+VLOOKUP(P393,desplegables!$B$3:$C$5,2,0)</f>
        <v>02</v>
      </c>
      <c r="R393" s="169" t="e">
        <f t="shared" si="44"/>
        <v>#N/A</v>
      </c>
      <c r="S393"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3" s="244" t="str">
        <f t="shared" si="45"/>
        <v>ADQUIS. DE BYS - SERVICIO DE ASISTENCIA TÉCNICA EN EDUCACIÓN INICIAL, PREESCOLAR, BÁSICA Y MEDIA. - 2. SEGURIDAD HUMANA Y JUSTICIA SOCIAL / B. ALFABETIZACIÓN Y APROPIACIÓN DIGITAL COMO MOTOR DE OPORTUNIDADES PARA LA IGUALDAD</v>
      </c>
      <c r="U393" s="69" t="s">
        <v>127</v>
      </c>
      <c r="V393" s="21"/>
      <c r="W393" s="21" t="str">
        <f t="shared" si="46"/>
        <v xml:space="preserve">OFIC. INNOVACIONEDUC - </v>
      </c>
      <c r="X393" s="51" t="str">
        <f t="shared" si="47"/>
        <v>1600</v>
      </c>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70"/>
      <c r="BG393" s="68"/>
      <c r="BH393" s="52" t="s">
        <v>92</v>
      </c>
      <c r="BI393" s="90" t="s">
        <v>603</v>
      </c>
      <c r="BJ393" s="68" t="s">
        <v>593</v>
      </c>
      <c r="BK393" s="49"/>
      <c r="BL393" s="124">
        <v>45292</v>
      </c>
      <c r="BM393" s="66">
        <v>8</v>
      </c>
      <c r="BN393" s="49" t="s">
        <v>95</v>
      </c>
      <c r="BO393" s="49" t="s">
        <v>96</v>
      </c>
      <c r="BP393" s="49" t="s">
        <v>97</v>
      </c>
      <c r="BQ393" s="49" t="s">
        <v>98</v>
      </c>
      <c r="BR393" s="212">
        <v>38662548</v>
      </c>
      <c r="BS393" s="213">
        <v>38662548</v>
      </c>
      <c r="BT393" s="66" t="s">
        <v>192</v>
      </c>
      <c r="BV393" s="21" t="e">
        <f t="shared" si="48"/>
        <v>#N/A</v>
      </c>
      <c r="BW393" s="21" t="e">
        <f>+VLOOKUP(C393,Listas_desplega!$AI$21:$AJ$46,2,0)</f>
        <v>#N/A</v>
      </c>
      <c r="BX393" s="47" t="str">
        <f>+VLOOKUP(E393,Listas_desplega!$J$2:$K$11,2,FALSE)</f>
        <v>Eje_E_2</v>
      </c>
      <c r="BY393" s="21" t="str">
        <f>+VLOOKUP(J393,desplegables!$AK$21:$AL$33,2,FALSE)</f>
        <v>C_2201_0700_20</v>
      </c>
      <c r="BZ393" s="21" t="str">
        <f>+VLOOKUP(D393,Listas_desplega!$AS$18:$AU$60,2,0)</f>
        <v xml:space="preserve">OFIC. INNOVACIONEDUC - </v>
      </c>
      <c r="CA393" s="21" t="str">
        <f>+VLOOKUP(W393,Listas_desplega!$AT$18:$AV$60,3,0)</f>
        <v>1600</v>
      </c>
      <c r="CB393" s="21" t="str">
        <f>+VLOOKUP(F393,Listas_desplega!$J$15:$L$60,2,0)</f>
        <v>COORDINACION OFERTA INTERSECTORIAL</v>
      </c>
      <c r="CC393" s="21" t="str">
        <f>+VLOOKUP(F393,Listas_desplega!$J$15:$L$60,2,0)&amp;V393</f>
        <v>COORDINACION OFERTA INTERSECTORIAL</v>
      </c>
      <c r="CD393" s="21" t="str">
        <f>+VLOOKUP(CC393,Listas_desplega!$K$15:$L$60,2,0)</f>
        <v>03</v>
      </c>
      <c r="CE393" s="65" t="str">
        <f>+VLOOKUP(D393,Listas_desplega!$AS$18:$AU$60,2,0)&amp;V393</f>
        <v xml:space="preserve">OFIC. INNOVACIONEDUC - </v>
      </c>
      <c r="CF393" s="21">
        <f>+VLOOKUP(D393,Listas_desplega!$AS$18:$AU$60,3,0)</f>
        <v>16</v>
      </c>
    </row>
    <row r="394" spans="2:86" ht="18.75" customHeight="1" x14ac:dyDescent="0.25">
      <c r="B394" s="49" t="s">
        <v>173</v>
      </c>
      <c r="C394" s="49" t="s">
        <v>588</v>
      </c>
      <c r="D394" s="49" t="s">
        <v>589</v>
      </c>
      <c r="E394" s="49" t="s">
        <v>237</v>
      </c>
      <c r="F394" s="82" t="s">
        <v>395</v>
      </c>
      <c r="G394" s="49" t="s">
        <v>187</v>
      </c>
      <c r="H394" s="78" t="str">
        <f>+VLOOKUP(G394,desplegables!$AH$21:$AK$33,2,0)</f>
        <v>TRANSFORMACIÓN  DE LA EDUCACIÓN INICIAL, PREESCOLAR, BÁSICA Y MEDIA CON ENFOQUE INTEGRAL PARA LA REDUCCIÓN DE DESIGUALDADES Y CONSTRUCCIÓN DE LA PAZ  NACIONAL</v>
      </c>
      <c r="I394" s="79">
        <f>+VLOOKUP(G394,desplegables!$AH$21:$AK$33,3,0)</f>
        <v>202300000000245</v>
      </c>
      <c r="J394" s="51" t="str">
        <f>+VLOOKUP(G394,desplegables!$AH$21:$AK$33,4,0)</f>
        <v>C-2201-0700-20</v>
      </c>
      <c r="K394" s="109" t="s">
        <v>590</v>
      </c>
      <c r="L394" s="110" t="str">
        <f>+VLOOKUP(K394,desplegables!$BO$81:$BP$110,2,FALSE)</f>
        <v>20204B</v>
      </c>
      <c r="M394" s="49" t="s">
        <v>189</v>
      </c>
      <c r="N394" s="51" t="e">
        <f>VLOOKUP(M394,desplegables!$BO$20:$BP$51,2,0)</f>
        <v>#N/A</v>
      </c>
      <c r="O394" s="49" t="s">
        <v>591</v>
      </c>
      <c r="P394" s="21" t="s">
        <v>90</v>
      </c>
      <c r="Q394" s="51" t="str">
        <f>+VLOOKUP(P394,desplegables!$B$3:$C$5,2,0)</f>
        <v>02</v>
      </c>
      <c r="R394" s="169" t="e">
        <f t="shared" si="44"/>
        <v>#N/A</v>
      </c>
      <c r="S394"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4" s="244" t="str">
        <f t="shared" si="45"/>
        <v>ADQUIS. DE BYS - SERVICIO DE ASISTENCIA TÉCNICA EN EDUCACIÓN INICIAL, PREESCOLAR, BÁSICA Y MEDIA. - 2. SEGURIDAD HUMANA Y JUSTICIA SOCIAL / B. ALFABETIZACIÓN Y APROPIACIÓN DIGITAL COMO MOTOR DE OPORTUNIDADES PARA LA IGUALDAD</v>
      </c>
      <c r="U394" s="69" t="s">
        <v>127</v>
      </c>
      <c r="V394" s="21"/>
      <c r="W394" s="21" t="str">
        <f t="shared" si="46"/>
        <v xml:space="preserve">OFIC. INNOVACIONEDUC - </v>
      </c>
      <c r="X394" s="51" t="str">
        <f t="shared" si="47"/>
        <v>1600</v>
      </c>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70"/>
      <c r="BG394" s="68"/>
      <c r="BH394" s="52" t="s">
        <v>92</v>
      </c>
      <c r="BI394" s="90" t="s">
        <v>604</v>
      </c>
      <c r="BJ394" s="68" t="s">
        <v>593</v>
      </c>
      <c r="BK394" s="49"/>
      <c r="BL394" s="124">
        <v>45292</v>
      </c>
      <c r="BM394" s="66">
        <v>8</v>
      </c>
      <c r="BN394" s="49" t="s">
        <v>95</v>
      </c>
      <c r="BO394" s="49" t="s">
        <v>96</v>
      </c>
      <c r="BP394" s="49" t="s">
        <v>97</v>
      </c>
      <c r="BQ394" s="49" t="s">
        <v>98</v>
      </c>
      <c r="BR394" s="212">
        <v>60557729</v>
      </c>
      <c r="BS394" s="213">
        <v>60557729</v>
      </c>
      <c r="BT394" s="66" t="s">
        <v>192</v>
      </c>
      <c r="BV394" s="21" t="e">
        <f t="shared" si="48"/>
        <v>#N/A</v>
      </c>
      <c r="BW394" s="21" t="e">
        <f>+VLOOKUP(C394,Listas_desplega!$AI$21:$AJ$46,2,0)</f>
        <v>#N/A</v>
      </c>
      <c r="BX394" s="47" t="str">
        <f>+VLOOKUP(E394,Listas_desplega!$J$2:$K$11,2,FALSE)</f>
        <v>Eje_E_2</v>
      </c>
      <c r="BY394" s="21" t="str">
        <f>+VLOOKUP(J394,desplegables!$AK$21:$AL$33,2,FALSE)</f>
        <v>C_2201_0700_20</v>
      </c>
      <c r="BZ394" s="21" t="str">
        <f>+VLOOKUP(D394,Listas_desplega!$AS$18:$AU$60,2,0)</f>
        <v xml:space="preserve">OFIC. INNOVACIONEDUC - </v>
      </c>
      <c r="CA394" s="21" t="str">
        <f>+VLOOKUP(W394,Listas_desplega!$AT$18:$AV$60,3,0)</f>
        <v>1600</v>
      </c>
      <c r="CB394" s="21" t="str">
        <f>+VLOOKUP(F394,Listas_desplega!$J$15:$L$60,2,0)</f>
        <v>COORDINACION OFERTA INTERSECTORIAL</v>
      </c>
      <c r="CC394" s="21" t="str">
        <f>+VLOOKUP(F394,Listas_desplega!$J$15:$L$60,2,0)&amp;V394</f>
        <v>COORDINACION OFERTA INTERSECTORIAL</v>
      </c>
      <c r="CD394" s="21" t="str">
        <f>+VLOOKUP(CC394,Listas_desplega!$K$15:$L$60,2,0)</f>
        <v>03</v>
      </c>
      <c r="CE394" s="65" t="str">
        <f>+VLOOKUP(D394,Listas_desplega!$AS$18:$AU$60,2,0)&amp;V394</f>
        <v xml:space="preserve">OFIC. INNOVACIONEDUC - </v>
      </c>
      <c r="CF394" s="21">
        <f>+VLOOKUP(D394,Listas_desplega!$AS$18:$AU$60,3,0)</f>
        <v>16</v>
      </c>
    </row>
    <row r="395" spans="2:86" ht="18.75" customHeight="1" x14ac:dyDescent="0.25">
      <c r="B395" s="49" t="s">
        <v>173</v>
      </c>
      <c r="C395" s="49" t="s">
        <v>588</v>
      </c>
      <c r="D395" s="49" t="s">
        <v>589</v>
      </c>
      <c r="E395" s="49" t="s">
        <v>237</v>
      </c>
      <c r="F395" s="82" t="s">
        <v>395</v>
      </c>
      <c r="G395" s="49" t="s">
        <v>187</v>
      </c>
      <c r="H395" s="78" t="str">
        <f>+VLOOKUP(G395,desplegables!$AH$21:$AK$33,2,0)</f>
        <v>TRANSFORMACIÓN  DE LA EDUCACIÓN INICIAL, PREESCOLAR, BÁSICA Y MEDIA CON ENFOQUE INTEGRAL PARA LA REDUCCIÓN DE DESIGUALDADES Y CONSTRUCCIÓN DE LA PAZ  NACIONAL</v>
      </c>
      <c r="I395" s="79">
        <f>+VLOOKUP(G395,desplegables!$AH$21:$AK$33,3,0)</f>
        <v>202300000000245</v>
      </c>
      <c r="J395" s="51" t="str">
        <f>+VLOOKUP(G395,desplegables!$AH$21:$AK$33,4,0)</f>
        <v>C-2201-0700-20</v>
      </c>
      <c r="K395" s="109" t="s">
        <v>590</v>
      </c>
      <c r="L395" s="110" t="str">
        <f>+VLOOKUP(K395,desplegables!$BO$81:$BP$110,2,FALSE)</f>
        <v>20204B</v>
      </c>
      <c r="M395" s="49" t="s">
        <v>189</v>
      </c>
      <c r="N395" s="51" t="e">
        <f>VLOOKUP(M395,desplegables!$BO$20:$BP$51,2,0)</f>
        <v>#N/A</v>
      </c>
      <c r="O395" s="49" t="s">
        <v>591</v>
      </c>
      <c r="P395" s="21" t="s">
        <v>90</v>
      </c>
      <c r="Q395" s="51" t="str">
        <f>+VLOOKUP(P395,desplegables!$B$3:$C$5,2,0)</f>
        <v>02</v>
      </c>
      <c r="R395" s="169" t="e">
        <f t="shared" si="44"/>
        <v>#N/A</v>
      </c>
      <c r="S395"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5" s="244" t="str">
        <f t="shared" si="45"/>
        <v>ADQUIS. DE BYS - SERVICIO DE ASISTENCIA TÉCNICA EN EDUCACIÓN INICIAL, PREESCOLAR, BÁSICA Y MEDIA. - 2. SEGURIDAD HUMANA Y JUSTICIA SOCIAL / B. ALFABETIZACIÓN Y APROPIACIÓN DIGITAL COMO MOTOR DE OPORTUNIDADES PARA LA IGUALDAD</v>
      </c>
      <c r="U395" s="69" t="s">
        <v>127</v>
      </c>
      <c r="V395" s="21"/>
      <c r="W395" s="21" t="str">
        <f t="shared" si="46"/>
        <v xml:space="preserve">OFIC. INNOVACIONEDUC - </v>
      </c>
      <c r="X395" s="51" t="str">
        <f t="shared" si="47"/>
        <v>1600</v>
      </c>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70"/>
      <c r="BG395" s="68"/>
      <c r="BH395" s="52" t="s">
        <v>92</v>
      </c>
      <c r="BI395" s="90" t="s">
        <v>605</v>
      </c>
      <c r="BJ395" s="68" t="s">
        <v>593</v>
      </c>
      <c r="BK395" s="49"/>
      <c r="BL395" s="124">
        <v>45292</v>
      </c>
      <c r="BM395" s="66">
        <v>8</v>
      </c>
      <c r="BN395" s="49" t="s">
        <v>95</v>
      </c>
      <c r="BO395" s="49" t="s">
        <v>96</v>
      </c>
      <c r="BP395" s="49" t="s">
        <v>97</v>
      </c>
      <c r="BQ395" s="49" t="s">
        <v>98</v>
      </c>
      <c r="BR395" s="212">
        <v>68861520</v>
      </c>
      <c r="BS395" s="213">
        <v>68861520</v>
      </c>
      <c r="BT395" s="66" t="s">
        <v>192</v>
      </c>
      <c r="BV395" s="21" t="e">
        <f t="shared" si="48"/>
        <v>#N/A</v>
      </c>
      <c r="BW395" s="21" t="e">
        <f>+VLOOKUP(C395,Listas_desplega!$AI$21:$AJ$46,2,0)</f>
        <v>#N/A</v>
      </c>
      <c r="BX395" s="47" t="str">
        <f>+VLOOKUP(E395,Listas_desplega!$J$2:$K$11,2,FALSE)</f>
        <v>Eje_E_2</v>
      </c>
      <c r="BY395" s="21" t="str">
        <f>+VLOOKUP(J395,desplegables!$AK$21:$AL$33,2,FALSE)</f>
        <v>C_2201_0700_20</v>
      </c>
      <c r="BZ395" s="21" t="str">
        <f>+VLOOKUP(D395,Listas_desplega!$AS$18:$AU$60,2,0)</f>
        <v xml:space="preserve">OFIC. INNOVACIONEDUC - </v>
      </c>
      <c r="CA395" s="21" t="str">
        <f>+VLOOKUP(W395,Listas_desplega!$AT$18:$AV$60,3,0)</f>
        <v>1600</v>
      </c>
      <c r="CB395" s="21" t="str">
        <f>+VLOOKUP(F395,Listas_desplega!$J$15:$L$60,2,0)</f>
        <v>COORDINACION OFERTA INTERSECTORIAL</v>
      </c>
      <c r="CC395" s="21" t="str">
        <f>+VLOOKUP(F395,Listas_desplega!$J$15:$L$60,2,0)&amp;V395</f>
        <v>COORDINACION OFERTA INTERSECTORIAL</v>
      </c>
      <c r="CD395" s="21" t="str">
        <f>+VLOOKUP(CC395,Listas_desplega!$K$15:$L$60,2,0)</f>
        <v>03</v>
      </c>
      <c r="CE395" s="65" t="str">
        <f>+VLOOKUP(D395,Listas_desplega!$AS$18:$AU$60,2,0)&amp;V395</f>
        <v xml:space="preserve">OFIC. INNOVACIONEDUC - </v>
      </c>
      <c r="CF395" s="21">
        <f>+VLOOKUP(D395,Listas_desplega!$AS$18:$AU$60,3,0)</f>
        <v>16</v>
      </c>
    </row>
    <row r="396" spans="2:86" ht="18.75" customHeight="1" x14ac:dyDescent="0.25">
      <c r="B396" s="49" t="s">
        <v>173</v>
      </c>
      <c r="C396" s="49" t="s">
        <v>588</v>
      </c>
      <c r="D396" s="49" t="s">
        <v>589</v>
      </c>
      <c r="E396" s="49" t="s">
        <v>237</v>
      </c>
      <c r="F396" s="82" t="s">
        <v>395</v>
      </c>
      <c r="G396" s="49" t="s">
        <v>187</v>
      </c>
      <c r="H396" s="78" t="str">
        <f>+VLOOKUP(G396,desplegables!$AH$21:$AK$33,2,0)</f>
        <v>TRANSFORMACIÓN  DE LA EDUCACIÓN INICIAL, PREESCOLAR, BÁSICA Y MEDIA CON ENFOQUE INTEGRAL PARA LA REDUCCIÓN DE DESIGUALDADES Y CONSTRUCCIÓN DE LA PAZ  NACIONAL</v>
      </c>
      <c r="I396" s="79">
        <f>+VLOOKUP(G396,desplegables!$AH$21:$AK$33,3,0)</f>
        <v>202300000000245</v>
      </c>
      <c r="J396" s="51" t="str">
        <f>+VLOOKUP(G396,desplegables!$AH$21:$AK$33,4,0)</f>
        <v>C-2201-0700-20</v>
      </c>
      <c r="K396" s="109" t="s">
        <v>590</v>
      </c>
      <c r="L396" s="110" t="str">
        <f>+VLOOKUP(K396,desplegables!$BO$81:$BP$110,2,FALSE)</f>
        <v>20204B</v>
      </c>
      <c r="M396" s="49" t="s">
        <v>189</v>
      </c>
      <c r="N396" s="51" t="e">
        <f>VLOOKUP(M396,desplegables!$BO$20:$BP$51,2,0)</f>
        <v>#N/A</v>
      </c>
      <c r="O396" s="49" t="s">
        <v>591</v>
      </c>
      <c r="P396" s="21" t="s">
        <v>90</v>
      </c>
      <c r="Q396" s="51" t="str">
        <f>+VLOOKUP(P396,desplegables!$B$3:$C$5,2,0)</f>
        <v>02</v>
      </c>
      <c r="R396" s="169" t="e">
        <f t="shared" si="44"/>
        <v>#N/A</v>
      </c>
      <c r="S396" s="126" t="str">
        <f t="shared" ref="S396" si="49">UPPER(P396&amp;"-"&amp;M396&amp;"-"&amp;H396)</f>
        <v>ADQUIS. DE BYS-SERVICIO DE ASISTENCIA TÉCNICA EN EDUCACIÓN INICIAL, PREESCOLAR, BÁSICA Y MEDIA.-TRANSFORMACIÓN  DE LA EDUCACIÓN INICIAL, PREESCOLAR, BÁSICA Y MEDIA CON ENFOQUE INTEGRAL PARA LA REDUCCIÓN DE DESIGUALDADES Y CONSTRUCCIÓN DE LA PAZ  NACIONAL</v>
      </c>
      <c r="T396" s="244" t="str">
        <f t="shared" si="45"/>
        <v>ADQUIS. DE BYS - SERVICIO DE ASISTENCIA TÉCNICA EN EDUCACIÓN INICIAL, PREESCOLAR, BÁSICA Y MEDIA. - 2. SEGURIDAD HUMANA Y JUSTICIA SOCIAL / B. ALFABETIZACIÓN Y APROPIACIÓN DIGITAL COMO MOTOR DE OPORTUNIDADES PARA LA IGUALDAD</v>
      </c>
      <c r="U396" s="69" t="s">
        <v>127</v>
      </c>
      <c r="V396" s="21"/>
      <c r="W396" s="21" t="str">
        <f t="shared" si="46"/>
        <v xml:space="preserve">OFIC. INNOVACIONEDUC - </v>
      </c>
      <c r="X396" s="51" t="str">
        <f t="shared" si="47"/>
        <v>1600</v>
      </c>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70"/>
      <c r="BG396" s="68"/>
      <c r="BH396" s="52" t="s">
        <v>92</v>
      </c>
      <c r="BI396" s="106" t="s">
        <v>606</v>
      </c>
      <c r="BJ396" s="107"/>
      <c r="BK396" s="52"/>
      <c r="BL396" s="142"/>
      <c r="BM396" s="108">
        <v>4</v>
      </c>
      <c r="BN396" s="52" t="s">
        <v>95</v>
      </c>
      <c r="BO396" s="52" t="s">
        <v>96</v>
      </c>
      <c r="BP396" s="52" t="s">
        <v>97</v>
      </c>
      <c r="BQ396" s="52" t="s">
        <v>98</v>
      </c>
      <c r="BR396" s="212">
        <v>253043740</v>
      </c>
      <c r="BS396" s="213">
        <v>253043740</v>
      </c>
      <c r="BT396" s="66" t="s">
        <v>192</v>
      </c>
      <c r="BV396" s="21" t="e">
        <f t="shared" si="48"/>
        <v>#N/A</v>
      </c>
      <c r="BW396" s="21" t="e">
        <f>+VLOOKUP(C396,Listas_desplega!$AI$21:$AJ$46,2,0)</f>
        <v>#N/A</v>
      </c>
      <c r="BX396" s="47" t="str">
        <f>+VLOOKUP(E396,Listas_desplega!$J$2:$K$11,2,FALSE)</f>
        <v>Eje_E_2</v>
      </c>
      <c r="BY396" s="21" t="str">
        <f>+VLOOKUP(J396,desplegables!$AK$21:$AL$33,2,FALSE)</f>
        <v>C_2201_0700_20</v>
      </c>
      <c r="BZ396" s="21" t="str">
        <f>+VLOOKUP(D396,Listas_desplega!$AS$18:$AU$60,2,0)</f>
        <v xml:space="preserve">OFIC. INNOVACIONEDUC - </v>
      </c>
      <c r="CA396" s="21" t="str">
        <f>+VLOOKUP(W396,Listas_desplega!$AT$18:$AV$60,3,0)</f>
        <v>1600</v>
      </c>
      <c r="CB396" s="21" t="str">
        <f>+VLOOKUP(F396,Listas_desplega!$J$15:$L$60,2,0)</f>
        <v>COORDINACION OFERTA INTERSECTORIAL</v>
      </c>
      <c r="CC396" s="21" t="str">
        <f>+VLOOKUP(F396,Listas_desplega!$J$15:$L$60,2,0)&amp;V396</f>
        <v>COORDINACION OFERTA INTERSECTORIAL</v>
      </c>
      <c r="CD396" s="21" t="str">
        <f>+VLOOKUP(CC396,Listas_desplega!$K$15:$L$60,2,0)</f>
        <v>03</v>
      </c>
      <c r="CE396" s="65" t="str">
        <f>+VLOOKUP(D396,Listas_desplega!$AS$18:$AU$60,2,0)&amp;V396</f>
        <v xml:space="preserve">OFIC. INNOVACIONEDUC - </v>
      </c>
      <c r="CF396" s="21">
        <f>+VLOOKUP(D396,Listas_desplega!$AS$18:$AU$60,3,0)</f>
        <v>16</v>
      </c>
    </row>
    <row r="397" spans="2:86" ht="18.75" customHeight="1" x14ac:dyDescent="0.25">
      <c r="B397" s="49" t="s">
        <v>173</v>
      </c>
      <c r="C397" s="49" t="s">
        <v>588</v>
      </c>
      <c r="D397" s="49" t="s">
        <v>589</v>
      </c>
      <c r="E397" s="49" t="s">
        <v>237</v>
      </c>
      <c r="F397" s="82" t="s">
        <v>395</v>
      </c>
      <c r="G397" s="49" t="s">
        <v>187</v>
      </c>
      <c r="H397" s="78" t="str">
        <f>+VLOOKUP(G397,desplegables!$AH$21:$AK$33,2,0)</f>
        <v>TRANSFORMACIÓN  DE LA EDUCACIÓN INICIAL, PREESCOLAR, BÁSICA Y MEDIA CON ENFOQUE INTEGRAL PARA LA REDUCCIÓN DE DESIGUALDADES Y CONSTRUCCIÓN DE LA PAZ  NACIONAL</v>
      </c>
      <c r="I397" s="79">
        <f>+VLOOKUP(G397,desplegables!$AH$21:$AK$33,3,0)</f>
        <v>202300000000245</v>
      </c>
      <c r="J397" s="51" t="str">
        <f>+VLOOKUP(G397,desplegables!$AH$21:$AK$33,4,0)</f>
        <v>C-2201-0700-20</v>
      </c>
      <c r="K397" s="109" t="s">
        <v>590</v>
      </c>
      <c r="L397" s="110" t="str">
        <f>+VLOOKUP(K397,desplegables!$BO$81:$BP$110,2,FALSE)</f>
        <v>20204B</v>
      </c>
      <c r="M397" s="49" t="s">
        <v>189</v>
      </c>
      <c r="N397" s="51" t="e">
        <f>VLOOKUP(M397,desplegables!$BO$20:$BP$51,2,0)</f>
        <v>#N/A</v>
      </c>
      <c r="O397" s="49" t="s">
        <v>591</v>
      </c>
      <c r="P397" s="21" t="s">
        <v>90</v>
      </c>
      <c r="Q397" s="51" t="str">
        <f>+VLOOKUP(P397,desplegables!$B$3:$C$5,2,0)</f>
        <v>02</v>
      </c>
      <c r="R397" s="169" t="e">
        <f t="shared" si="44"/>
        <v>#N/A</v>
      </c>
      <c r="S397"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7" s="244" t="str">
        <f t="shared" si="45"/>
        <v>ADQUIS. DE BYS - SERVICIO DE ASISTENCIA TÉCNICA EN EDUCACIÓN INICIAL, PREESCOLAR, BÁSICA Y MEDIA. - 2. SEGURIDAD HUMANA Y JUSTICIA SOCIAL / B. ALFABETIZACIÓN Y APROPIACIÓN DIGITAL COMO MOTOR DE OPORTUNIDADES PARA LA IGUALDAD</v>
      </c>
      <c r="U397" s="69" t="s">
        <v>127</v>
      </c>
      <c r="V397" s="21"/>
      <c r="W397" s="21" t="str">
        <f t="shared" si="46"/>
        <v xml:space="preserve">OFIC. INNOVACIONEDUC - </v>
      </c>
      <c r="X397" s="51" t="str">
        <f t="shared" si="47"/>
        <v>1600</v>
      </c>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70"/>
      <c r="BG397" s="68"/>
      <c r="BH397" s="52" t="s">
        <v>137</v>
      </c>
      <c r="BI397" s="90" t="s">
        <v>607</v>
      </c>
      <c r="BJ397" s="68" t="s">
        <v>593</v>
      </c>
      <c r="BK397" s="49"/>
      <c r="BL397" s="124">
        <v>45292</v>
      </c>
      <c r="BM397" s="66">
        <v>12</v>
      </c>
      <c r="BN397" s="49" t="s">
        <v>95</v>
      </c>
      <c r="BO397" s="49" t="s">
        <v>128</v>
      </c>
      <c r="BP397" s="49" t="s">
        <v>136</v>
      </c>
      <c r="BQ397" s="49" t="s">
        <v>98</v>
      </c>
      <c r="BR397" s="212">
        <v>60000000</v>
      </c>
      <c r="BS397" s="213">
        <v>60000000</v>
      </c>
      <c r="BT397" s="66" t="s">
        <v>192</v>
      </c>
      <c r="BV397" s="21" t="e">
        <f t="shared" si="48"/>
        <v>#N/A</v>
      </c>
      <c r="BW397" s="21" t="e">
        <f>+VLOOKUP(C397,Listas_desplega!$AI$21:$AJ$46,2,0)</f>
        <v>#N/A</v>
      </c>
      <c r="BX397" s="47" t="str">
        <f>+VLOOKUP(E397,Listas_desplega!$J$2:$K$11,2,FALSE)</f>
        <v>Eje_E_2</v>
      </c>
      <c r="BY397" s="21" t="str">
        <f>+VLOOKUP(J397,desplegables!$AK$21:$AL$33,2,FALSE)</f>
        <v>C_2201_0700_20</v>
      </c>
      <c r="BZ397" s="21" t="str">
        <f>+VLOOKUP(D397,Listas_desplega!$AS$18:$AU$60,2,0)</f>
        <v xml:space="preserve">OFIC. INNOVACIONEDUC - </v>
      </c>
      <c r="CA397" s="21" t="str">
        <f>+VLOOKUP(W397,Listas_desplega!$AT$18:$AV$60,3,0)</f>
        <v>1600</v>
      </c>
      <c r="CB397" s="21" t="str">
        <f>+VLOOKUP(F397,Listas_desplega!$J$15:$L$60,2,0)</f>
        <v>COORDINACION OFERTA INTERSECTORIAL</v>
      </c>
      <c r="CC397" s="21" t="str">
        <f>+VLOOKUP(F397,Listas_desplega!$J$15:$L$60,2,0)&amp;V397</f>
        <v>COORDINACION OFERTA INTERSECTORIAL</v>
      </c>
      <c r="CD397" s="21" t="str">
        <f>+VLOOKUP(CC397,Listas_desplega!$K$15:$L$60,2,0)</f>
        <v>03</v>
      </c>
      <c r="CE397" s="65" t="str">
        <f>+VLOOKUP(D397,Listas_desplega!$AS$18:$AU$60,2,0)&amp;V397</f>
        <v xml:space="preserve">OFIC. INNOVACIONEDUC - </v>
      </c>
      <c r="CF397" s="21">
        <f>+VLOOKUP(D397,Listas_desplega!$AS$18:$AU$60,3,0)</f>
        <v>16</v>
      </c>
    </row>
    <row r="398" spans="2:86" ht="18.75" customHeight="1" x14ac:dyDescent="0.25">
      <c r="B398" s="49" t="s">
        <v>173</v>
      </c>
      <c r="C398" s="49" t="s">
        <v>588</v>
      </c>
      <c r="D398" s="49" t="s">
        <v>589</v>
      </c>
      <c r="E398" s="49" t="s">
        <v>237</v>
      </c>
      <c r="F398" s="82" t="s">
        <v>395</v>
      </c>
      <c r="G398" s="49" t="s">
        <v>187</v>
      </c>
      <c r="H398" s="78" t="str">
        <f>+VLOOKUP(G398,desplegables!$AH$21:$AK$33,2,0)</f>
        <v>TRANSFORMACIÓN  DE LA EDUCACIÓN INICIAL, PREESCOLAR, BÁSICA Y MEDIA CON ENFOQUE INTEGRAL PARA LA REDUCCIÓN DE DESIGUALDADES Y CONSTRUCCIÓN DE LA PAZ  NACIONAL</v>
      </c>
      <c r="I398" s="79">
        <f>+VLOOKUP(G398,desplegables!$AH$21:$AK$33,3,0)</f>
        <v>202300000000245</v>
      </c>
      <c r="J398" s="51" t="str">
        <f>+VLOOKUP(G398,desplegables!$AH$21:$AK$33,4,0)</f>
        <v>C-2201-0700-20</v>
      </c>
      <c r="K398" s="109" t="s">
        <v>590</v>
      </c>
      <c r="L398" s="110" t="str">
        <f>+VLOOKUP(K398,desplegables!$BO$81:$BP$110,2,FALSE)</f>
        <v>20204B</v>
      </c>
      <c r="M398" s="49" t="s">
        <v>189</v>
      </c>
      <c r="N398" s="51" t="e">
        <f>VLOOKUP(M398,desplegables!$BO$20:$BP$51,2,0)</f>
        <v>#N/A</v>
      </c>
      <c r="O398" s="49" t="s">
        <v>591</v>
      </c>
      <c r="P398" s="21" t="s">
        <v>90</v>
      </c>
      <c r="Q398" s="51" t="str">
        <f>+VLOOKUP(P398,desplegables!$B$3:$C$5,2,0)</f>
        <v>02</v>
      </c>
      <c r="R398" s="169" t="e">
        <f t="shared" si="44"/>
        <v>#N/A</v>
      </c>
      <c r="S398"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8" s="244" t="str">
        <f t="shared" si="45"/>
        <v>ADQUIS. DE BYS - SERVICIO DE ASISTENCIA TÉCNICA EN EDUCACIÓN INICIAL, PREESCOLAR, BÁSICA Y MEDIA. - 2. SEGURIDAD HUMANA Y JUSTICIA SOCIAL / B. ALFABETIZACIÓN Y APROPIACIÓN DIGITAL COMO MOTOR DE OPORTUNIDADES PARA LA IGUALDAD</v>
      </c>
      <c r="U398" s="69" t="s">
        <v>127</v>
      </c>
      <c r="V398" s="21"/>
      <c r="W398" s="21" t="str">
        <f t="shared" si="46"/>
        <v xml:space="preserve">OFIC. INNOVACIONEDUC - </v>
      </c>
      <c r="X398" s="51" t="str">
        <f t="shared" si="47"/>
        <v>1600</v>
      </c>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70"/>
      <c r="BG398" s="68"/>
      <c r="BH398" s="52" t="s">
        <v>134</v>
      </c>
      <c r="BI398" s="90" t="s">
        <v>608</v>
      </c>
      <c r="BJ398" s="68" t="s">
        <v>593</v>
      </c>
      <c r="BK398" s="49"/>
      <c r="BL398" s="124">
        <v>45292</v>
      </c>
      <c r="BM398" s="66">
        <v>12</v>
      </c>
      <c r="BN398" s="49" t="s">
        <v>95</v>
      </c>
      <c r="BO398" s="49" t="s">
        <v>128</v>
      </c>
      <c r="BP398" s="49" t="s">
        <v>136</v>
      </c>
      <c r="BQ398" s="49" t="s">
        <v>98</v>
      </c>
      <c r="BR398" s="212">
        <v>60000000</v>
      </c>
      <c r="BS398" s="213">
        <v>60000000</v>
      </c>
      <c r="BT398" s="66" t="s">
        <v>192</v>
      </c>
      <c r="BV398" s="21" t="e">
        <f t="shared" si="48"/>
        <v>#N/A</v>
      </c>
      <c r="BW398" s="21" t="e">
        <f>+VLOOKUP(C398,Listas_desplega!$AI$21:$AJ$46,2,0)</f>
        <v>#N/A</v>
      </c>
      <c r="BX398" s="47" t="str">
        <f>+VLOOKUP(E398,Listas_desplega!$J$2:$K$11,2,FALSE)</f>
        <v>Eje_E_2</v>
      </c>
      <c r="BY398" s="21" t="str">
        <f>+VLOOKUP(J398,desplegables!$AK$21:$AL$33,2,FALSE)</f>
        <v>C_2201_0700_20</v>
      </c>
      <c r="BZ398" s="21" t="str">
        <f>+VLOOKUP(D398,Listas_desplega!$AS$18:$AU$60,2,0)</f>
        <v xml:space="preserve">OFIC. INNOVACIONEDUC - </v>
      </c>
      <c r="CA398" s="21" t="str">
        <f>+VLOOKUP(W398,Listas_desplega!$AT$18:$AV$60,3,0)</f>
        <v>1600</v>
      </c>
      <c r="CB398" s="21" t="str">
        <f>+VLOOKUP(F398,Listas_desplega!$J$15:$L$60,2,0)</f>
        <v>COORDINACION OFERTA INTERSECTORIAL</v>
      </c>
      <c r="CC398" s="21" t="str">
        <f>+VLOOKUP(F398,Listas_desplega!$J$15:$L$60,2,0)&amp;V398</f>
        <v>COORDINACION OFERTA INTERSECTORIAL</v>
      </c>
      <c r="CD398" s="21" t="str">
        <f>+VLOOKUP(CC398,Listas_desplega!$K$15:$L$60,2,0)</f>
        <v>03</v>
      </c>
      <c r="CE398" s="65" t="str">
        <f>+VLOOKUP(D398,Listas_desplega!$AS$18:$AU$60,2,0)&amp;V398</f>
        <v xml:space="preserve">OFIC. INNOVACIONEDUC - </v>
      </c>
      <c r="CF398" s="21">
        <f>+VLOOKUP(D398,Listas_desplega!$AS$18:$AU$60,3,0)</f>
        <v>16</v>
      </c>
    </row>
    <row r="399" spans="2:86" ht="18.75" customHeight="1" x14ac:dyDescent="0.25">
      <c r="B399" s="49" t="s">
        <v>173</v>
      </c>
      <c r="C399" s="49" t="s">
        <v>588</v>
      </c>
      <c r="D399" s="49" t="s">
        <v>589</v>
      </c>
      <c r="E399" s="49" t="s">
        <v>237</v>
      </c>
      <c r="F399" s="82" t="s">
        <v>395</v>
      </c>
      <c r="G399" s="49" t="s">
        <v>187</v>
      </c>
      <c r="H399" s="78" t="str">
        <f>+VLOOKUP(G399,desplegables!$AH$21:$AK$33,2,0)</f>
        <v>TRANSFORMACIÓN  DE LA EDUCACIÓN INICIAL, PREESCOLAR, BÁSICA Y MEDIA CON ENFOQUE INTEGRAL PARA LA REDUCCIÓN DE DESIGUALDADES Y CONSTRUCCIÓN DE LA PAZ  NACIONAL</v>
      </c>
      <c r="I399" s="79">
        <f>+VLOOKUP(G399,desplegables!$AH$21:$AK$33,3,0)</f>
        <v>202300000000245</v>
      </c>
      <c r="J399" s="51" t="str">
        <f>+VLOOKUP(G399,desplegables!$AH$21:$AK$33,4,0)</f>
        <v>C-2201-0700-20</v>
      </c>
      <c r="K399" s="109" t="s">
        <v>590</v>
      </c>
      <c r="L399" s="110" t="str">
        <f>+VLOOKUP(K399,desplegables!$BO$81:$BP$110,2,FALSE)</f>
        <v>20204B</v>
      </c>
      <c r="M399" s="49" t="s">
        <v>189</v>
      </c>
      <c r="N399" s="51" t="e">
        <f>VLOOKUP(M399,desplegables!$BO$20:$BP$51,2,0)</f>
        <v>#N/A</v>
      </c>
      <c r="O399" s="49" t="s">
        <v>591</v>
      </c>
      <c r="P399" s="21" t="s">
        <v>90</v>
      </c>
      <c r="Q399" s="51" t="str">
        <f>+VLOOKUP(P399,desplegables!$B$3:$C$5,2,0)</f>
        <v>02</v>
      </c>
      <c r="R399" s="169" t="e">
        <f t="shared" si="44"/>
        <v>#N/A</v>
      </c>
      <c r="S399" s="126" t="str">
        <f t="shared" si="43"/>
        <v>ADQUIS. DE BYS-SERVICIO DE ASISTENCIA TÉCNICA EN EDUCACIÓN INICIAL, PREESCOLAR, BÁSICA Y MEDIA.-TRANSFORMACIÓN  DE LA EDUCACIÓN INICIAL, PREESCOLAR, BÁSICA Y MEDIA CON ENFOQUE INTEGRAL PARA LA REDUCCIÓN DE DESIGUALDADES Y CONSTRUCCIÓN DE LA PAZ  NACIONAL</v>
      </c>
      <c r="T399" s="244" t="str">
        <f t="shared" si="45"/>
        <v>ADQUIS. DE BYS - SERVICIO DE ASISTENCIA TÉCNICA EN EDUCACIÓN INICIAL, PREESCOLAR, BÁSICA Y MEDIA. - 2. SEGURIDAD HUMANA Y JUSTICIA SOCIAL / B. ALFABETIZACIÓN Y APROPIACIÓN DIGITAL COMO MOTOR DE OPORTUNIDADES PARA LA IGUALDAD</v>
      </c>
      <c r="U399" s="69" t="s">
        <v>127</v>
      </c>
      <c r="V399" s="21"/>
      <c r="W399" s="21" t="str">
        <f t="shared" si="46"/>
        <v xml:space="preserve">OFIC. INNOVACIONEDUC - </v>
      </c>
      <c r="X399" s="51" t="str">
        <f t="shared" si="47"/>
        <v>1600</v>
      </c>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70"/>
      <c r="BG399" s="68"/>
      <c r="BH399" s="52" t="s">
        <v>193</v>
      </c>
      <c r="BI399" s="90" t="s">
        <v>609</v>
      </c>
      <c r="BJ399" s="68" t="s">
        <v>593</v>
      </c>
      <c r="BK399" s="49"/>
      <c r="BL399" s="124">
        <v>45292</v>
      </c>
      <c r="BM399" s="66">
        <v>12</v>
      </c>
      <c r="BN399" s="49" t="s">
        <v>95</v>
      </c>
      <c r="BO399" s="49" t="s">
        <v>128</v>
      </c>
      <c r="BP399" s="49" t="s">
        <v>136</v>
      </c>
      <c r="BQ399" s="49" t="s">
        <v>98</v>
      </c>
      <c r="BR399" s="212">
        <v>900000000</v>
      </c>
      <c r="BS399" s="213">
        <v>900000000</v>
      </c>
      <c r="BT399" s="66" t="s">
        <v>192</v>
      </c>
      <c r="BV399" s="21" t="e">
        <f t="shared" si="48"/>
        <v>#N/A</v>
      </c>
      <c r="BW399" s="21" t="e">
        <f>+VLOOKUP(C399,Listas_desplega!$AI$21:$AJ$46,2,0)</f>
        <v>#N/A</v>
      </c>
      <c r="BX399" s="47" t="str">
        <f>+VLOOKUP(E399,Listas_desplega!$J$2:$K$11,2,FALSE)</f>
        <v>Eje_E_2</v>
      </c>
      <c r="BY399" s="21" t="str">
        <f>+VLOOKUP(J399,desplegables!$AK$21:$AL$33,2,FALSE)</f>
        <v>C_2201_0700_20</v>
      </c>
      <c r="BZ399" s="21" t="str">
        <f>+VLOOKUP(D399,Listas_desplega!$AS$18:$AU$60,2,0)</f>
        <v xml:space="preserve">OFIC. INNOVACIONEDUC - </v>
      </c>
      <c r="CA399" s="21" t="str">
        <f>+VLOOKUP(W399,Listas_desplega!$AT$18:$AV$60,3,0)</f>
        <v>1600</v>
      </c>
      <c r="CB399" s="21" t="str">
        <f>+VLOOKUP(F399,Listas_desplega!$J$15:$L$60,2,0)</f>
        <v>COORDINACION OFERTA INTERSECTORIAL</v>
      </c>
      <c r="CC399" s="21" t="str">
        <f>+VLOOKUP(F399,Listas_desplega!$J$15:$L$60,2,0)&amp;V399</f>
        <v>COORDINACION OFERTA INTERSECTORIAL</v>
      </c>
      <c r="CD399" s="21" t="str">
        <f>+VLOOKUP(CC399,Listas_desplega!$K$15:$L$60,2,0)</f>
        <v>03</v>
      </c>
      <c r="CE399" s="65" t="str">
        <f>+VLOOKUP(D399,Listas_desplega!$AS$18:$AU$60,2,0)&amp;V399</f>
        <v xml:space="preserve">OFIC. INNOVACIONEDUC - </v>
      </c>
      <c r="CF399" s="21">
        <f>+VLOOKUP(D399,Listas_desplega!$AS$18:$AU$60,3,0)</f>
        <v>16</v>
      </c>
    </row>
    <row r="400" spans="2:86" ht="18.75" customHeight="1" x14ac:dyDescent="0.25">
      <c r="B400" s="49" t="s">
        <v>81</v>
      </c>
      <c r="C400" s="49" t="s">
        <v>393</v>
      </c>
      <c r="D400" s="49" t="s">
        <v>394</v>
      </c>
      <c r="E400" s="49" t="s">
        <v>237</v>
      </c>
      <c r="F400" s="82" t="s">
        <v>395</v>
      </c>
      <c r="G400" s="49" t="s">
        <v>187</v>
      </c>
      <c r="H400" s="78" t="str">
        <f>+VLOOKUP(G400,desplegables!$AH$21:$AK$33,2,0)</f>
        <v>TRANSFORMACIÓN  DE LA EDUCACIÓN INICIAL, PREESCOLAR, BÁSICA Y MEDIA CON ENFOQUE INTEGRAL PARA LA REDUCCIÓN DE DESIGUALDADES Y CONSTRUCCIÓN DE LA PAZ  NACIONAL</v>
      </c>
      <c r="I400" s="79">
        <f>+VLOOKUP(G400,desplegables!$AH$21:$AK$33,3,0)</f>
        <v>202300000000245</v>
      </c>
      <c r="J400" s="51" t="str">
        <f>+VLOOKUP(G400,desplegables!$AH$21:$AK$33,4,0)</f>
        <v>C-2201-0700-20</v>
      </c>
      <c r="K400" s="109" t="s">
        <v>239</v>
      </c>
      <c r="L400" s="110" t="str">
        <f>+VLOOKUP(K400,desplegables!$BO$81:$BP$110,2,FALSE)</f>
        <v>20203B</v>
      </c>
      <c r="M400" s="49" t="s">
        <v>189</v>
      </c>
      <c r="N400" s="51" t="e">
        <f>VLOOKUP(M400,desplegables!$BO$20:$BP$51,2,0)</f>
        <v>#N/A</v>
      </c>
      <c r="O400" s="49" t="s">
        <v>272</v>
      </c>
      <c r="P400" s="21" t="s">
        <v>90</v>
      </c>
      <c r="Q400" s="51" t="str">
        <f>+VLOOKUP(P400,desplegables!$B$3:$C$5,2,0)</f>
        <v>02</v>
      </c>
      <c r="R400" s="169" t="e">
        <f t="shared" ref="R400:R401" si="50">+J400&amp;"-"&amp;L400&amp;"-"&amp;N400&amp;"-"&amp;Q400</f>
        <v>#N/A</v>
      </c>
      <c r="S400" s="126" t="str">
        <f t="shared" ref="S400" si="51">UPPER(P400&amp;"-"&amp;M400&amp;"-"&amp;H400)</f>
        <v>ADQUIS. DE BYS-SERVICIO DE ASISTENCIA TÉCNICA EN EDUCACIÓN INICIAL, PREESCOLAR, BÁSICA Y MEDIA.-TRANSFORMACIÓN  DE LA EDUCACIÓN INICIAL, PREESCOLAR, BÁSICA Y MEDIA CON ENFOQUE INTEGRAL PARA LA REDUCCIÓN DE DESIGUALDADES Y CONSTRUCCIÓN DE LA PAZ  NACIONAL</v>
      </c>
      <c r="T400" s="244" t="str">
        <f t="shared" si="45"/>
        <v>ADQUIS. DE BYS - SERVICIO DE ASISTENCIA TÉCNICA EN EDUCACIÓN INICIAL, PREESCOLAR, BÁSICA Y MEDIA. - 2. SEGURIDAD HUMANA Y JUSTICIA SOCIAL / B. RESIGNIFICACIÓN DE LA JORNADA ESCOLAR: MÁS QUE TIEMPO</v>
      </c>
      <c r="U400" s="69" t="s">
        <v>127</v>
      </c>
      <c r="V400" s="21"/>
      <c r="W400" s="21" t="str">
        <f t="shared" si="46"/>
        <v>VICEMINISTER. BASICA -</v>
      </c>
      <c r="X400" s="51" t="str">
        <f t="shared" si="47"/>
        <v>1800</v>
      </c>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70"/>
      <c r="BG400" s="68"/>
      <c r="BH400" s="52"/>
      <c r="BJ400" s="68"/>
      <c r="BK400" s="49"/>
      <c r="BL400" s="124"/>
      <c r="BN400" s="49"/>
      <c r="BO400" s="49"/>
      <c r="BP400" s="49"/>
      <c r="BQ400" s="49"/>
      <c r="BR400" s="213">
        <v>79560624849</v>
      </c>
      <c r="BS400" s="245">
        <v>0</v>
      </c>
      <c r="BT400" s="66" t="s">
        <v>192</v>
      </c>
      <c r="BV400" s="21" t="e">
        <f t="shared" ref="BV400" si="52">+CONCATENATE(G400,"_",N400)</f>
        <v>#N/A</v>
      </c>
      <c r="BW400" s="21" t="str">
        <f>+VLOOKUP(C400,Listas_desplega!$AI$21:$AJ$46,2,0)</f>
        <v>D_VPBM</v>
      </c>
      <c r="BX400" s="47" t="str">
        <f>+VLOOKUP(E400,Listas_desplega!$J$2:$K$11,2,FALSE)</f>
        <v>Eje_E_2</v>
      </c>
      <c r="BY400" s="21" t="str">
        <f>+VLOOKUP(J400,desplegables!$AK$21:$AL$33,2,FALSE)</f>
        <v>C_2201_0700_20</v>
      </c>
      <c r="BZ400" s="21" t="str">
        <f>+VLOOKUP(D400,Listas_desplega!$AS$18:$AU$60,2,0)</f>
        <v>VICEMINISTER. BASICA -</v>
      </c>
      <c r="CA400" s="21" t="str">
        <f>+VLOOKUP(W400,Listas_desplega!$AT$18:$AV$60,3,0)</f>
        <v>1800</v>
      </c>
      <c r="CB400" s="21" t="str">
        <f>+VLOOKUP(F400,Listas_desplega!$J$15:$L$60,2,0)</f>
        <v>COORDINACION OFERTA INTERSECTORIAL</v>
      </c>
      <c r="CC400" s="21" t="str">
        <f>+VLOOKUP(F400,Listas_desplega!$J$15:$L$60,2,0)&amp;V400</f>
        <v>COORDINACION OFERTA INTERSECTORIAL</v>
      </c>
      <c r="CD400" s="21" t="str">
        <f>+VLOOKUP(CC400,Listas_desplega!$K$15:$L$60,2,0)</f>
        <v>03</v>
      </c>
      <c r="CE400" s="65" t="str">
        <f>+VLOOKUP(D400,Listas_desplega!$AS$18:$AU$60,2,0)&amp;V400</f>
        <v>VICEMINISTER. BASICA -</v>
      </c>
      <c r="CF400" s="21">
        <f>+VLOOKUP(D400,Listas_desplega!$AS$18:$AU$60,3,0)</f>
        <v>18</v>
      </c>
      <c r="CH400" t="s">
        <v>610</v>
      </c>
    </row>
    <row r="401" spans="2:86" ht="18.75" customHeight="1" x14ac:dyDescent="0.25">
      <c r="B401" s="49" t="s">
        <v>81</v>
      </c>
      <c r="C401" s="49" t="s">
        <v>393</v>
      </c>
      <c r="D401" s="49" t="s">
        <v>394</v>
      </c>
      <c r="E401" s="49" t="s">
        <v>237</v>
      </c>
      <c r="F401" s="82" t="s">
        <v>395</v>
      </c>
      <c r="G401" s="49" t="s">
        <v>187</v>
      </c>
      <c r="H401" s="78" t="str">
        <f>+VLOOKUP(G401,desplegables!$AH$21:$AK$33,2,0)</f>
        <v>TRANSFORMACIÓN  DE LA EDUCACIÓN INICIAL, PREESCOLAR, BÁSICA Y MEDIA CON ENFOQUE INTEGRAL PARA LA REDUCCIÓN DE DESIGUALDADES Y CONSTRUCCIÓN DE LA PAZ  NACIONAL</v>
      </c>
      <c r="I401" s="79">
        <f>+VLOOKUP(G401,desplegables!$AH$21:$AK$33,3,0)</f>
        <v>202300000000245</v>
      </c>
      <c r="J401" s="51" t="str">
        <f>+VLOOKUP(G401,desplegables!$AH$21:$AK$33,4,0)</f>
        <v>C-2201-0700-20</v>
      </c>
      <c r="K401" s="109" t="s">
        <v>188</v>
      </c>
      <c r="L401" s="110" t="str">
        <f>+VLOOKUP(K401,desplegables!$BO$81:$BP$110,2,FALSE)</f>
        <v>20203F</v>
      </c>
      <c r="M401" s="49" t="s">
        <v>189</v>
      </c>
      <c r="N401" s="51" t="e">
        <f>VLOOKUP(M401,desplegables!$BO$20:$BP$51,2,0)</f>
        <v>#N/A</v>
      </c>
      <c r="O401" s="49" t="s">
        <v>272</v>
      </c>
      <c r="P401" s="21" t="s">
        <v>90</v>
      </c>
      <c r="Q401" s="51" t="str">
        <f>+VLOOKUP(P401,desplegables!$B$3:$C$5,2,0)</f>
        <v>02</v>
      </c>
      <c r="R401" s="169" t="e">
        <f t="shared" si="50"/>
        <v>#N/A</v>
      </c>
      <c r="S401" s="126" t="str">
        <f t="shared" ref="S401" si="53">UPPER(P401&amp;"-"&amp;M401&amp;"-"&amp;H401)</f>
        <v>ADQUIS. DE BYS-SERVICIO DE ASISTENCIA TÉCNICA EN EDUCACIÓN INICIAL, PREESCOLAR, BÁSICA Y MEDIA.-TRANSFORMACIÓN  DE LA EDUCACIÓN INICIAL, PREESCOLAR, BÁSICA Y MEDIA CON ENFOQUE INTEGRAL PARA LA REDUCCIÓN DE DESIGUALDADES Y CONSTRUCCIÓN DE LA PAZ  NACIONAL</v>
      </c>
      <c r="T401" s="244" t="str">
        <f t="shared" si="45"/>
        <v>ADQUIS. DE BYS - SERVICIO DE ASISTENCIA TÉCNICA EN EDUCACIÓN INICIAL, PREESCOLAR, BÁSICA Y MEDIA. - 2. SEGURIDAD HUMANA Y JUSTICIA SOCIAL / F. GESTIÓN TERRITORIAL EDUCATIVA Y COMUNITARIA</v>
      </c>
      <c r="U401" s="69" t="s">
        <v>127</v>
      </c>
      <c r="V401" s="21"/>
      <c r="W401" s="21" t="str">
        <f t="shared" si="46"/>
        <v>VICEMINISTER. BASICA -</v>
      </c>
      <c r="X401" s="51" t="str">
        <f t="shared" si="47"/>
        <v>1800</v>
      </c>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70"/>
      <c r="BG401" s="68"/>
      <c r="BH401" s="52"/>
      <c r="BJ401" s="68"/>
      <c r="BK401" s="49"/>
      <c r="BL401" s="124"/>
      <c r="BN401" s="49"/>
      <c r="BO401" s="49"/>
      <c r="BP401" s="49"/>
      <c r="BQ401" s="49"/>
      <c r="BR401" s="213">
        <v>100000000</v>
      </c>
      <c r="BS401" s="245">
        <v>0</v>
      </c>
      <c r="BT401" s="66" t="s">
        <v>192</v>
      </c>
      <c r="BV401" s="21" t="e">
        <f t="shared" ref="BV401" si="54">+CONCATENATE(G401,"_",N401)</f>
        <v>#N/A</v>
      </c>
      <c r="BW401" s="21" t="str">
        <f>+VLOOKUP(C401,Listas_desplega!$AI$21:$AJ$46,2,0)</f>
        <v>D_VPBM</v>
      </c>
      <c r="BX401" s="47" t="str">
        <f>+VLOOKUP(E401,Listas_desplega!$J$2:$K$11,2,FALSE)</f>
        <v>Eje_E_2</v>
      </c>
      <c r="BY401" s="21" t="str">
        <f>+VLOOKUP(J401,desplegables!$AK$21:$AL$33,2,FALSE)</f>
        <v>C_2201_0700_20</v>
      </c>
      <c r="BZ401" s="21" t="str">
        <f>+VLOOKUP(D401,Listas_desplega!$AS$18:$AU$60,2,0)</f>
        <v>VICEMINISTER. BASICA -</v>
      </c>
      <c r="CA401" s="21" t="str">
        <f>+VLOOKUP(W401,Listas_desplega!$AT$18:$AV$60,3,0)</f>
        <v>1800</v>
      </c>
      <c r="CB401" s="21" t="str">
        <f>+VLOOKUP(F401,Listas_desplega!$J$15:$L$60,2,0)</f>
        <v>COORDINACION OFERTA INTERSECTORIAL</v>
      </c>
      <c r="CC401" s="21" t="str">
        <f>+VLOOKUP(F401,Listas_desplega!$J$15:$L$60,2,0)&amp;V401</f>
        <v>COORDINACION OFERTA INTERSECTORIAL</v>
      </c>
      <c r="CD401" s="21" t="str">
        <f>+VLOOKUP(CC401,Listas_desplega!$K$15:$L$60,2,0)</f>
        <v>03</v>
      </c>
      <c r="CE401" s="65" t="str">
        <f>+VLOOKUP(D401,Listas_desplega!$AS$18:$AU$60,2,0)&amp;V401</f>
        <v>VICEMINISTER. BASICA -</v>
      </c>
      <c r="CF401" s="21">
        <f>+VLOOKUP(D401,Listas_desplega!$AS$18:$AU$60,3,0)</f>
        <v>18</v>
      </c>
      <c r="CH401" t="s">
        <v>610</v>
      </c>
    </row>
    <row r="402" spans="2:86" ht="18.75" customHeight="1" x14ac:dyDescent="0.25">
      <c r="B402" s="49" t="s">
        <v>81</v>
      </c>
      <c r="C402" s="49" t="s">
        <v>393</v>
      </c>
      <c r="D402" s="49" t="s">
        <v>394</v>
      </c>
      <c r="E402" s="49" t="s">
        <v>237</v>
      </c>
      <c r="F402" s="82" t="s">
        <v>395</v>
      </c>
      <c r="G402" s="49" t="s">
        <v>187</v>
      </c>
      <c r="H402" s="78" t="str">
        <f>+VLOOKUP(G402,desplegables!$AH$21:$AK$33,2,0)</f>
        <v>TRANSFORMACIÓN  DE LA EDUCACIÓN INICIAL, PREESCOLAR, BÁSICA Y MEDIA CON ENFOQUE INTEGRAL PARA LA REDUCCIÓN DE DESIGUALDADES Y CONSTRUCCIÓN DE LA PAZ  NACIONAL</v>
      </c>
      <c r="I402" s="79">
        <f>+VLOOKUP(G402,desplegables!$AH$21:$AK$33,3,0)</f>
        <v>202300000000245</v>
      </c>
      <c r="J402" s="51" t="str">
        <f>+VLOOKUP(G402,desplegables!$AH$21:$AK$33,4,0)</f>
        <v>C-2201-0700-20</v>
      </c>
      <c r="K402" s="109" t="s">
        <v>611</v>
      </c>
      <c r="L402" s="110" t="str">
        <f>+VLOOKUP(K402,desplegables!$BO$81:$BP$110,2,FALSE)</f>
        <v>20203H</v>
      </c>
      <c r="M402" s="49" t="s">
        <v>189</v>
      </c>
      <c r="N402" s="51" t="e">
        <f>VLOOKUP(M402,desplegables!$BO$20:$BP$51,2,0)</f>
        <v>#N/A</v>
      </c>
      <c r="O402" s="49" t="s">
        <v>272</v>
      </c>
      <c r="P402" s="21" t="s">
        <v>90</v>
      </c>
      <c r="Q402" s="51" t="str">
        <f>+VLOOKUP(P402,desplegables!$B$3:$C$5,2,0)</f>
        <v>02</v>
      </c>
      <c r="R402" s="169" t="e">
        <f t="shared" ref="R402" si="55">+J402&amp;"-"&amp;L402&amp;"-"&amp;N402&amp;"-"&amp;Q402</f>
        <v>#N/A</v>
      </c>
      <c r="S402" s="126" t="str">
        <f t="shared" ref="S402" si="56">UPPER(P402&amp;"-"&amp;M402&amp;"-"&amp;H402)</f>
        <v>ADQUIS. DE BYS-SERVICIO DE ASISTENCIA TÉCNICA EN EDUCACIÓN INICIAL, PREESCOLAR, BÁSICA Y MEDIA.-TRANSFORMACIÓN  DE LA EDUCACIÓN INICIAL, PREESCOLAR, BÁSICA Y MEDIA CON ENFOQUE INTEGRAL PARA LA REDUCCIÓN DE DESIGUALDADES Y CONSTRUCCIÓN DE LA PAZ  NACIONAL</v>
      </c>
      <c r="T402" s="244" t="str">
        <f t="shared" si="45"/>
        <v>ADQUIS. DE BYS - SERVICIO DE ASISTENCIA TÉCNICA EN EDUCACIÓN INICIAL, PREESCOLAR, BÁSICA Y MEDIA. - 2. SEGURIDAD HUMANA Y JUSTICIA SOCIAL / H. HACIA LA ERRADICACIÓN DE LOS ANALFABETISMOS Y EL CIERRE DE INEQUIDADES</v>
      </c>
      <c r="U402" s="69" t="s">
        <v>127</v>
      </c>
      <c r="V402" s="21"/>
      <c r="W402" s="21" t="str">
        <f t="shared" si="46"/>
        <v>VICEMINISTER. BASICA -</v>
      </c>
      <c r="X402" s="51" t="str">
        <f t="shared" si="47"/>
        <v>1800</v>
      </c>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70"/>
      <c r="BG402" s="68"/>
      <c r="BH402" s="52"/>
      <c r="BJ402" s="68"/>
      <c r="BK402" s="49"/>
      <c r="BL402" s="124"/>
      <c r="BN402" s="49"/>
      <c r="BO402" s="49"/>
      <c r="BP402" s="49"/>
      <c r="BQ402" s="49"/>
      <c r="BR402" s="212">
        <v>6239772000</v>
      </c>
      <c r="BS402" s="245">
        <v>0</v>
      </c>
      <c r="BT402" s="66" t="s">
        <v>192</v>
      </c>
      <c r="BV402" s="21" t="e">
        <f t="shared" ref="BV402" si="57">+CONCATENATE(G402,"_",N402)</f>
        <v>#N/A</v>
      </c>
      <c r="BW402" s="21" t="str">
        <f>+VLOOKUP(C402,Listas_desplega!$AI$21:$AJ$46,2,0)</f>
        <v>D_VPBM</v>
      </c>
      <c r="BX402" s="47" t="str">
        <f>+VLOOKUP(E402,Listas_desplega!$J$2:$K$11,2,FALSE)</f>
        <v>Eje_E_2</v>
      </c>
      <c r="BY402" s="21" t="str">
        <f>+VLOOKUP(J402,desplegables!$AK$21:$AL$33,2,FALSE)</f>
        <v>C_2201_0700_20</v>
      </c>
      <c r="BZ402" s="21" t="str">
        <f>+VLOOKUP(D402,Listas_desplega!$AS$18:$AU$60,2,0)</f>
        <v>VICEMINISTER. BASICA -</v>
      </c>
      <c r="CA402" s="21" t="str">
        <f>+VLOOKUP(W402,Listas_desplega!$AT$18:$AV$60,3,0)</f>
        <v>1800</v>
      </c>
      <c r="CB402" s="21" t="str">
        <f>+VLOOKUP(F402,Listas_desplega!$J$15:$L$60,2,0)</f>
        <v>COORDINACION OFERTA INTERSECTORIAL</v>
      </c>
      <c r="CC402" s="21" t="str">
        <f>+VLOOKUP(F402,Listas_desplega!$J$15:$L$60,2,0)&amp;V402</f>
        <v>COORDINACION OFERTA INTERSECTORIAL</v>
      </c>
      <c r="CD402" s="21" t="str">
        <f>+VLOOKUP(CC402,Listas_desplega!$K$15:$L$60,2,0)</f>
        <v>03</v>
      </c>
      <c r="CE402" s="65" t="str">
        <f>+VLOOKUP(D402,Listas_desplega!$AS$18:$AU$60,2,0)&amp;V402</f>
        <v>VICEMINISTER. BASICA -</v>
      </c>
      <c r="CF402" s="21">
        <f>+VLOOKUP(D402,Listas_desplega!$AS$18:$AU$60,3,0)</f>
        <v>18</v>
      </c>
      <c r="CH402" t="s">
        <v>610</v>
      </c>
    </row>
    <row r="403" spans="2:86" ht="18.75" customHeight="1" x14ac:dyDescent="0.25">
      <c r="B403" s="49" t="s">
        <v>81</v>
      </c>
      <c r="C403" s="49" t="s">
        <v>393</v>
      </c>
      <c r="D403" s="49" t="s">
        <v>394</v>
      </c>
      <c r="E403" s="49" t="s">
        <v>237</v>
      </c>
      <c r="F403" s="82" t="s">
        <v>395</v>
      </c>
      <c r="G403" s="49" t="s">
        <v>187</v>
      </c>
      <c r="H403" s="78" t="str">
        <f>+VLOOKUP(G403,desplegables!$AH$21:$AK$33,2,0)</f>
        <v>TRANSFORMACIÓN  DE LA EDUCACIÓN INICIAL, PREESCOLAR, BÁSICA Y MEDIA CON ENFOQUE INTEGRAL PARA LA REDUCCIÓN DE DESIGUALDADES Y CONSTRUCCIÓN DE LA PAZ  NACIONAL</v>
      </c>
      <c r="I403" s="79">
        <f>+VLOOKUP(G403,desplegables!$AH$21:$AK$33,3,0)</f>
        <v>202300000000245</v>
      </c>
      <c r="J403" s="51" t="str">
        <f>+VLOOKUP(G403,desplegables!$AH$21:$AK$33,4,0)</f>
        <v>C-2201-0700-20</v>
      </c>
      <c r="K403" s="109" t="s">
        <v>590</v>
      </c>
      <c r="L403" s="110" t="str">
        <f>+VLOOKUP(K403,desplegables!$BO$81:$BP$110,2,FALSE)</f>
        <v>20204B</v>
      </c>
      <c r="M403" s="49" t="s">
        <v>189</v>
      </c>
      <c r="N403" s="51" t="e">
        <f>VLOOKUP(M403,desplegables!$BO$20:$BP$51,2,0)</f>
        <v>#N/A</v>
      </c>
      <c r="O403" s="49" t="s">
        <v>272</v>
      </c>
      <c r="P403" s="21" t="s">
        <v>90</v>
      </c>
      <c r="Q403" s="51" t="str">
        <f>+VLOOKUP(P403,desplegables!$B$3:$C$5,2,0)</f>
        <v>02</v>
      </c>
      <c r="R403" s="169" t="e">
        <f t="shared" ref="R403" si="58">+J403&amp;"-"&amp;L403&amp;"-"&amp;N403&amp;"-"&amp;Q403</f>
        <v>#N/A</v>
      </c>
      <c r="S403" s="126" t="str">
        <f t="shared" ref="S403" si="59">UPPER(P403&amp;"-"&amp;M403&amp;"-"&amp;H403)</f>
        <v>ADQUIS. DE BYS-SERVICIO DE ASISTENCIA TÉCNICA EN EDUCACIÓN INICIAL, PREESCOLAR, BÁSICA Y MEDIA.-TRANSFORMACIÓN  DE LA EDUCACIÓN INICIAL, PREESCOLAR, BÁSICA Y MEDIA CON ENFOQUE INTEGRAL PARA LA REDUCCIÓN DE DESIGUALDADES Y CONSTRUCCIÓN DE LA PAZ  NACIONAL</v>
      </c>
      <c r="T403" s="244" t="str">
        <f t="shared" si="45"/>
        <v>ADQUIS. DE BYS - SERVICIO DE ASISTENCIA TÉCNICA EN EDUCACIÓN INICIAL, PREESCOLAR, BÁSICA Y MEDIA. - 2. SEGURIDAD HUMANA Y JUSTICIA SOCIAL / B. ALFABETIZACIÓN Y APROPIACIÓN DIGITAL COMO MOTOR DE OPORTUNIDADES PARA LA IGUALDAD</v>
      </c>
      <c r="U403" s="69" t="s">
        <v>127</v>
      </c>
      <c r="V403" s="21"/>
      <c r="W403" s="21" t="str">
        <f t="shared" si="46"/>
        <v>VICEMINISTER. BASICA -</v>
      </c>
      <c r="X403" s="51" t="str">
        <f t="shared" si="47"/>
        <v>1800</v>
      </c>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70"/>
      <c r="BG403" s="68"/>
      <c r="BH403" s="52"/>
      <c r="BJ403" s="68"/>
      <c r="BK403" s="49"/>
      <c r="BL403" s="124"/>
      <c r="BN403" s="49"/>
      <c r="BO403" s="49"/>
      <c r="BP403" s="49"/>
      <c r="BQ403" s="49"/>
      <c r="BR403" s="213">
        <v>1000000000</v>
      </c>
      <c r="BS403" s="245">
        <v>0</v>
      </c>
      <c r="BT403" s="66" t="s">
        <v>192</v>
      </c>
      <c r="BV403" s="21" t="e">
        <f t="shared" ref="BV403" si="60">+CONCATENATE(G403,"_",N403)</f>
        <v>#N/A</v>
      </c>
      <c r="BW403" s="21" t="str">
        <f>+VLOOKUP(C403,Listas_desplega!$AI$21:$AJ$46,2,0)</f>
        <v>D_VPBM</v>
      </c>
      <c r="BX403" s="47" t="str">
        <f>+VLOOKUP(E403,Listas_desplega!$J$2:$K$11,2,FALSE)</f>
        <v>Eje_E_2</v>
      </c>
      <c r="BY403" s="21" t="str">
        <f>+VLOOKUP(J403,desplegables!$AK$21:$AL$33,2,FALSE)</f>
        <v>C_2201_0700_20</v>
      </c>
      <c r="BZ403" s="21" t="str">
        <f>+VLOOKUP(D403,Listas_desplega!$AS$18:$AU$60,2,0)</f>
        <v>VICEMINISTER. BASICA -</v>
      </c>
      <c r="CA403" s="21" t="str">
        <f>+VLOOKUP(W403,Listas_desplega!$AT$18:$AV$60,3,0)</f>
        <v>1800</v>
      </c>
      <c r="CB403" s="21" t="str">
        <f>+VLOOKUP(F403,Listas_desplega!$J$15:$L$60,2,0)</f>
        <v>COORDINACION OFERTA INTERSECTORIAL</v>
      </c>
      <c r="CC403" s="21" t="str">
        <f>+VLOOKUP(F403,Listas_desplega!$J$15:$L$60,2,0)&amp;V403</f>
        <v>COORDINACION OFERTA INTERSECTORIAL</v>
      </c>
      <c r="CD403" s="21" t="str">
        <f>+VLOOKUP(CC403,Listas_desplega!$K$15:$L$60,2,0)</f>
        <v>03</v>
      </c>
      <c r="CE403" s="65" t="str">
        <f>+VLOOKUP(D403,Listas_desplega!$AS$18:$AU$60,2,0)&amp;V403</f>
        <v>VICEMINISTER. BASICA -</v>
      </c>
      <c r="CF403" s="21">
        <f>+VLOOKUP(D403,Listas_desplega!$AS$18:$AU$60,3,0)</f>
        <v>18</v>
      </c>
      <c r="CH403" t="s">
        <v>610</v>
      </c>
    </row>
    <row r="404" spans="2:86" ht="18.75" customHeight="1" x14ac:dyDescent="0.25">
      <c r="B404" s="49" t="s">
        <v>612</v>
      </c>
      <c r="C404" s="49" t="s">
        <v>613</v>
      </c>
      <c r="D404" s="49" t="s">
        <v>614</v>
      </c>
      <c r="E404" s="49" t="s">
        <v>615</v>
      </c>
      <c r="F404" s="82" t="s">
        <v>616</v>
      </c>
      <c r="G404" s="49" t="s">
        <v>617</v>
      </c>
      <c r="H404" s="78" t="str">
        <f>+VLOOKUP(G404,desplegables!$AH$21:$AK$33,2,0)</f>
        <v>IMPLEMENTACIÓN DE LA POLÍTICA DE GRATUIDAD Y ESTRATEGIAS PARA LA FINANCIACIÓN DEL ACCESO, LA PERMANENCIA Y LA GRADUACIÓN DE LOS ESTUDIANTES EN LA EDUCACIÓN SUPERIOR  NACIONAL</v>
      </c>
      <c r="I404" s="79">
        <f>+VLOOKUP(G404,desplegables!$AH$21:$AK$33,3,0)</f>
        <v>202300000000455</v>
      </c>
      <c r="J404" s="51" t="str">
        <f>+VLOOKUP(G404,desplegables!$AH$21:$AK$33,4,0)</f>
        <v>C-2202-0700-57</v>
      </c>
      <c r="K404" s="109" t="s">
        <v>618</v>
      </c>
      <c r="L404" s="110" t="e">
        <f>+VLOOKUP(K404,desplegables!$BO$81:$BP$110,2,FALSE)</f>
        <v>#N/A</v>
      </c>
      <c r="M404" s="49" t="s">
        <v>619</v>
      </c>
      <c r="N404" s="51" t="e">
        <f>VLOOKUP(M404,desplegables!$BO$20:$BP$51,2,0)</f>
        <v>#N/A</v>
      </c>
      <c r="O404" s="49" t="s">
        <v>620</v>
      </c>
      <c r="P404" s="49" t="s">
        <v>621</v>
      </c>
      <c r="Q404" s="51" t="str">
        <f>+VLOOKUP(P404,desplegables!$B$3:$C$5,2,0)</f>
        <v>03</v>
      </c>
      <c r="R404" s="169" t="e">
        <f t="shared" si="44"/>
        <v>#N/A</v>
      </c>
      <c r="S404" s="126" t="str">
        <f t="shared" si="43"/>
        <v>TRANSF. CTES-SERVICIO DE APOYO FINANCIERO PARA EL ACCESO A LA EDUCACIÓN SUPERIOR-IMPLEMENTACIÓN DE LA POLÍTICA DE GRATUIDAD Y ESTRATEGIAS PARA LA FINANCIACIÓN DEL ACCESO, LA PERMANENCIA Y LA GRADUACIÓN DE LOS ESTUDIANTES EN LA EDUCACIÓN SUPERIOR  NACIONAL</v>
      </c>
      <c r="T404" s="244" t="str">
        <f t="shared" si="45"/>
        <v>TRANSF. CTES - SERVICIO DE APOYO FINANCIERO PARA EL ACCESO A LA EDUCACIÓN SUPERIOR - 2. SEGURIDAD HUMANA Y JUSTICIA SOCIAL / K30. EDUCACIÓN SUPERIOR COMO UN DERECHO - POLÍTICA DE GRATUIDAD DE LA EDUCACIÓN SUPERIOR PÚBLICA</v>
      </c>
      <c r="U404" s="69" t="s">
        <v>127</v>
      </c>
      <c r="V404" s="21"/>
      <c r="W404" s="21" t="str">
        <f t="shared" si="46"/>
        <v xml:space="preserve">VES - SUB APOYOGESTI - </v>
      </c>
      <c r="X404" s="51" t="str">
        <f t="shared" si="47"/>
        <v>3700</v>
      </c>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70"/>
      <c r="BG404" s="53" t="s">
        <v>128</v>
      </c>
      <c r="BH404" s="52" t="s">
        <v>128</v>
      </c>
      <c r="BI404" s="90" t="s">
        <v>622</v>
      </c>
      <c r="BJ404" s="69" t="s">
        <v>128</v>
      </c>
      <c r="BK404" s="49" t="s">
        <v>128</v>
      </c>
      <c r="BL404" s="124" t="s">
        <v>128</v>
      </c>
      <c r="BM404" s="66" t="s">
        <v>128</v>
      </c>
      <c r="BN404" s="49" t="s">
        <v>128</v>
      </c>
      <c r="BO404" s="49" t="s">
        <v>128</v>
      </c>
      <c r="BP404" s="49" t="s">
        <v>128</v>
      </c>
      <c r="BQ404" s="49" t="s">
        <v>98</v>
      </c>
      <c r="BR404" s="212">
        <v>18833223</v>
      </c>
      <c r="BS404" s="213">
        <v>18833223</v>
      </c>
      <c r="BT404" s="66" t="s">
        <v>192</v>
      </c>
      <c r="BV404" s="21" t="e">
        <f t="shared" si="48"/>
        <v>#N/A</v>
      </c>
      <c r="BW404" s="21" t="str">
        <f>+VLOOKUP(C404,Listas_desplega!$AI$21:$AJ$46,2,0)</f>
        <v>DF_ES</v>
      </c>
      <c r="BX404" s="47" t="str">
        <f>+VLOOKUP(E404,Listas_desplega!$J$2:$K$11,2,FALSE)</f>
        <v>Eje_E_8</v>
      </c>
      <c r="BY404" s="21" t="str">
        <f>+VLOOKUP(J404,desplegables!$AK$21:$AL$33,2,FALSE)</f>
        <v>C_2202_0700_57</v>
      </c>
      <c r="BZ404" s="21" t="str">
        <f>+VLOOKUP(D404,Listas_desplega!$AS$18:$AU$60,2,0)</f>
        <v xml:space="preserve">VES - SUB APOYOGESTI - </v>
      </c>
      <c r="CA404" s="21" t="str">
        <f>+VLOOKUP(W404,Listas_desplega!$AT$18:$AV$60,3,0)</f>
        <v>3700</v>
      </c>
      <c r="CB404" s="21" t="str">
        <f>+VLOOKUP(F404,Listas_desplega!$J$15:$L$60,2,0)</f>
        <v>FORTALECIMIENTO SISTEMA DE ES</v>
      </c>
      <c r="CC404" s="21" t="str">
        <f>+VLOOKUP(F404,Listas_desplega!$J$15:$L$60,2,0)&amp;V404</f>
        <v>FORTALECIMIENTO SISTEMA DE ES</v>
      </c>
      <c r="CD404" s="21" t="str">
        <f>+VLOOKUP(CC404,Listas_desplega!$K$15:$L$60,2,0)</f>
        <v>29</v>
      </c>
      <c r="CE404" s="65" t="str">
        <f>+VLOOKUP(D404,Listas_desplega!$AS$18:$AU$60,2,0)&amp;V404</f>
        <v xml:space="preserve">VES - SUB APOYOGESTI - </v>
      </c>
      <c r="CF404" s="21">
        <f>+VLOOKUP(D404,Listas_desplega!$AS$18:$AU$60,3,0)</f>
        <v>37</v>
      </c>
    </row>
    <row r="405" spans="2:86" ht="18.75" customHeight="1" x14ac:dyDescent="0.25">
      <c r="B405" s="49" t="s">
        <v>612</v>
      </c>
      <c r="C405" s="49" t="s">
        <v>613</v>
      </c>
      <c r="D405" s="49" t="s">
        <v>614</v>
      </c>
      <c r="E405" s="49" t="s">
        <v>615</v>
      </c>
      <c r="F405" s="82" t="s">
        <v>616</v>
      </c>
      <c r="G405" s="49" t="s">
        <v>617</v>
      </c>
      <c r="H405" s="78" t="str">
        <f>+VLOOKUP(G405,desplegables!$AH$21:$AK$33,2,0)</f>
        <v>IMPLEMENTACIÓN DE LA POLÍTICA DE GRATUIDAD Y ESTRATEGIAS PARA LA FINANCIACIÓN DEL ACCESO, LA PERMANENCIA Y LA GRADUACIÓN DE LOS ESTUDIANTES EN LA EDUCACIÓN SUPERIOR  NACIONAL</v>
      </c>
      <c r="I405" s="79">
        <f>+VLOOKUP(G405,desplegables!$AH$21:$AK$33,3,0)</f>
        <v>202300000000455</v>
      </c>
      <c r="J405" s="51" t="str">
        <f>+VLOOKUP(G405,desplegables!$AH$21:$AK$33,4,0)</f>
        <v>C-2202-0700-57</v>
      </c>
      <c r="K405" s="109" t="s">
        <v>618</v>
      </c>
      <c r="L405" s="110" t="e">
        <f>+VLOOKUP(K405,desplegables!$BO$81:$BP$110,2,FALSE)</f>
        <v>#N/A</v>
      </c>
      <c r="M405" s="49" t="s">
        <v>619</v>
      </c>
      <c r="N405" s="51" t="e">
        <f>VLOOKUP(M405,desplegables!$BO$20:$BP$51,2,0)</f>
        <v>#N/A</v>
      </c>
      <c r="O405" s="49" t="s">
        <v>623</v>
      </c>
      <c r="P405" s="21" t="s">
        <v>90</v>
      </c>
      <c r="Q405" s="51" t="str">
        <f>+VLOOKUP(P405,desplegables!$B$3:$C$5,2,0)</f>
        <v>02</v>
      </c>
      <c r="R405" s="169" t="e">
        <f t="shared" si="44"/>
        <v>#N/A</v>
      </c>
      <c r="S405" s="126" t="str">
        <f t="shared" si="43"/>
        <v>ADQUIS. DE BYS-SERVICIO DE APOYO FINANCIERO PARA EL ACCESO A LA EDUCACIÓN SUPERIOR-IMPLEMENTACIÓN DE LA POLÍTICA DE GRATUIDAD Y ESTRATEGIAS PARA LA FINANCIACIÓN DEL ACCESO, LA PERMANENCIA Y LA GRADUACIÓN DE LOS ESTUDIANTES EN LA EDUCACIÓN SUPERIOR  NACIONAL</v>
      </c>
      <c r="T405" s="244" t="str">
        <f t="shared" si="45"/>
        <v>ADQUIS. DE BYS - SERVICIO DE APOYO FINANCIERO PARA EL ACCESO A LA EDUCACIÓN SUPERIOR - 2. SEGURIDAD HUMANA Y JUSTICIA SOCIAL / K30. EDUCACIÓN SUPERIOR COMO UN DERECHO - POLÍTICA DE GRATUIDAD DE LA EDUCACIÓN SUPERIOR PÚBLICA</v>
      </c>
      <c r="U405" s="69" t="s">
        <v>127</v>
      </c>
      <c r="V405" s="21"/>
      <c r="W405" s="21" t="str">
        <f t="shared" si="46"/>
        <v xml:space="preserve">VES - SUB APOYOGESTI - </v>
      </c>
      <c r="X405" s="51" t="str">
        <f t="shared" si="47"/>
        <v>3700</v>
      </c>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70"/>
      <c r="BG405" s="53">
        <v>86121701</v>
      </c>
      <c r="BH405" s="52" t="s">
        <v>124</v>
      </c>
      <c r="BI405" s="90" t="s">
        <v>624</v>
      </c>
      <c r="BJ405" s="69" t="s">
        <v>625</v>
      </c>
      <c r="BK405" s="49" t="s">
        <v>248</v>
      </c>
      <c r="BL405" s="124">
        <v>45382</v>
      </c>
      <c r="BM405" s="66">
        <v>9</v>
      </c>
      <c r="BN405" s="49" t="s">
        <v>95</v>
      </c>
      <c r="BO405" s="49" t="s">
        <v>143</v>
      </c>
      <c r="BP405" s="49" t="s">
        <v>147</v>
      </c>
      <c r="BQ405" s="49" t="s">
        <v>98</v>
      </c>
      <c r="BR405" s="212">
        <v>76317630</v>
      </c>
      <c r="BS405" s="213">
        <v>76317630</v>
      </c>
      <c r="BT405" s="66" t="s">
        <v>192</v>
      </c>
      <c r="BV405" s="21" t="e">
        <f t="shared" si="48"/>
        <v>#N/A</v>
      </c>
      <c r="BW405" s="21" t="str">
        <f>+VLOOKUP(C405,Listas_desplega!$AI$21:$AJ$46,2,0)</f>
        <v>DF_ES</v>
      </c>
      <c r="BX405" s="47" t="str">
        <f>+VLOOKUP(E405,Listas_desplega!$J$2:$K$11,2,FALSE)</f>
        <v>Eje_E_8</v>
      </c>
      <c r="BY405" s="21" t="str">
        <f>+VLOOKUP(J405,desplegables!$AK$21:$AL$33,2,FALSE)</f>
        <v>C_2202_0700_57</v>
      </c>
      <c r="BZ405" s="21" t="str">
        <f>+VLOOKUP(D405,Listas_desplega!$AS$18:$AU$60,2,0)</f>
        <v xml:space="preserve">VES - SUB APOYOGESTI - </v>
      </c>
      <c r="CA405" s="21" t="str">
        <f>+VLOOKUP(W405,Listas_desplega!$AT$18:$AV$60,3,0)</f>
        <v>3700</v>
      </c>
      <c r="CB405" s="21" t="str">
        <f>+VLOOKUP(F405,Listas_desplega!$J$15:$L$60,2,0)</f>
        <v>FORTALECIMIENTO SISTEMA DE ES</v>
      </c>
      <c r="CC405" s="21" t="str">
        <f>+VLOOKUP(F405,Listas_desplega!$J$15:$L$60,2,0)&amp;V405</f>
        <v>FORTALECIMIENTO SISTEMA DE ES</v>
      </c>
      <c r="CD405" s="21" t="str">
        <f>+VLOOKUP(CC405,Listas_desplega!$K$15:$L$60,2,0)</f>
        <v>29</v>
      </c>
      <c r="CE405" s="65" t="str">
        <f>+VLOOKUP(D405,Listas_desplega!$AS$18:$AU$60,2,0)&amp;V405</f>
        <v xml:space="preserve">VES - SUB APOYOGESTI - </v>
      </c>
      <c r="CF405" s="21">
        <f>+VLOOKUP(D405,Listas_desplega!$AS$18:$AU$60,3,0)</f>
        <v>37</v>
      </c>
    </row>
    <row r="406" spans="2:86" ht="18.75" customHeight="1" x14ac:dyDescent="0.25">
      <c r="B406" s="49" t="s">
        <v>612</v>
      </c>
      <c r="C406" s="49" t="s">
        <v>613</v>
      </c>
      <c r="D406" s="49" t="s">
        <v>614</v>
      </c>
      <c r="E406" s="49" t="s">
        <v>615</v>
      </c>
      <c r="F406" s="82" t="s">
        <v>616</v>
      </c>
      <c r="G406" s="49" t="s">
        <v>617</v>
      </c>
      <c r="H406" s="78" t="str">
        <f>+VLOOKUP(G406,desplegables!$AH$21:$AK$33,2,0)</f>
        <v>IMPLEMENTACIÓN DE LA POLÍTICA DE GRATUIDAD Y ESTRATEGIAS PARA LA FINANCIACIÓN DEL ACCESO, LA PERMANENCIA Y LA GRADUACIÓN DE LOS ESTUDIANTES EN LA EDUCACIÓN SUPERIOR  NACIONAL</v>
      </c>
      <c r="I406" s="79">
        <f>+VLOOKUP(G406,desplegables!$AH$21:$AK$33,3,0)</f>
        <v>202300000000455</v>
      </c>
      <c r="J406" s="51" t="str">
        <f>+VLOOKUP(G406,desplegables!$AH$21:$AK$33,4,0)</f>
        <v>C-2202-0700-57</v>
      </c>
      <c r="K406" s="109" t="s">
        <v>618</v>
      </c>
      <c r="L406" s="110" t="e">
        <f>+VLOOKUP(K406,desplegables!$BO$81:$BP$110,2,FALSE)</f>
        <v>#N/A</v>
      </c>
      <c r="M406" s="49" t="s">
        <v>619</v>
      </c>
      <c r="N406" s="51" t="e">
        <f>VLOOKUP(M406,desplegables!$BO$20:$BP$51,2,0)</f>
        <v>#N/A</v>
      </c>
      <c r="O406" s="49" t="s">
        <v>626</v>
      </c>
      <c r="P406" s="49" t="s">
        <v>621</v>
      </c>
      <c r="Q406" s="51" t="str">
        <f>+VLOOKUP(P406,desplegables!$B$3:$C$5,2,0)</f>
        <v>03</v>
      </c>
      <c r="R406" s="169" t="e">
        <f t="shared" si="44"/>
        <v>#N/A</v>
      </c>
      <c r="S406" s="126" t="str">
        <f t="shared" si="43"/>
        <v>TRANSF. CTES-SERVICIO DE APOYO FINANCIERO PARA EL ACCESO A LA EDUCACIÓN SUPERIOR-IMPLEMENTACIÓN DE LA POLÍTICA DE GRATUIDAD Y ESTRATEGIAS PARA LA FINANCIACIÓN DEL ACCESO, LA PERMANENCIA Y LA GRADUACIÓN DE LOS ESTUDIANTES EN LA EDUCACIÓN SUPERIOR  NACIONAL</v>
      </c>
      <c r="T406" s="244" t="str">
        <f t="shared" si="45"/>
        <v>TRANSF. CTES - SERVICIO DE APOYO FINANCIERO PARA EL ACCESO A LA EDUCACIÓN SUPERIOR - 2. SEGURIDAD HUMANA Y JUSTICIA SOCIAL / K30. EDUCACIÓN SUPERIOR COMO UN DERECHO - POLÍTICA DE GRATUIDAD DE LA EDUCACIÓN SUPERIOR PÚBLICA</v>
      </c>
      <c r="U406" s="69" t="s">
        <v>127</v>
      </c>
      <c r="V406" s="21"/>
      <c r="W406" s="21" t="str">
        <f t="shared" si="46"/>
        <v xml:space="preserve">VES - SUB APOYOGESTI - </v>
      </c>
      <c r="X406" s="51" t="str">
        <f t="shared" si="47"/>
        <v>3700</v>
      </c>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70"/>
      <c r="BG406" s="53" t="s">
        <v>128</v>
      </c>
      <c r="BH406" s="52" t="s">
        <v>128</v>
      </c>
      <c r="BI406" s="90" t="s">
        <v>627</v>
      </c>
      <c r="BJ406" s="69" t="s">
        <v>128</v>
      </c>
      <c r="BK406" s="49" t="s">
        <v>128</v>
      </c>
      <c r="BL406" s="124" t="s">
        <v>128</v>
      </c>
      <c r="BM406" s="66" t="s">
        <v>128</v>
      </c>
      <c r="BN406" s="49" t="s">
        <v>128</v>
      </c>
      <c r="BO406" s="49" t="s">
        <v>128</v>
      </c>
      <c r="BP406" s="49" t="s">
        <v>128</v>
      </c>
      <c r="BQ406" s="49" t="s">
        <v>98</v>
      </c>
      <c r="BR406" s="212">
        <v>160754285</v>
      </c>
      <c r="BS406" s="213">
        <v>160754285</v>
      </c>
      <c r="BT406" s="66" t="s">
        <v>192</v>
      </c>
      <c r="BV406" s="21" t="e">
        <f t="shared" si="48"/>
        <v>#N/A</v>
      </c>
      <c r="BW406" s="21" t="str">
        <f>+VLOOKUP(C406,Listas_desplega!$AI$21:$AJ$46,2,0)</f>
        <v>DF_ES</v>
      </c>
      <c r="BX406" s="47" t="str">
        <f>+VLOOKUP(E406,Listas_desplega!$J$2:$K$11,2,FALSE)</f>
        <v>Eje_E_8</v>
      </c>
      <c r="BY406" s="21" t="str">
        <f>+VLOOKUP(J406,desplegables!$AK$21:$AL$33,2,FALSE)</f>
        <v>C_2202_0700_57</v>
      </c>
      <c r="BZ406" s="21" t="str">
        <f>+VLOOKUP(D406,Listas_desplega!$AS$18:$AU$60,2,0)</f>
        <v xml:space="preserve">VES - SUB APOYOGESTI - </v>
      </c>
      <c r="CA406" s="21" t="str">
        <f>+VLOOKUP(W406,Listas_desplega!$AT$18:$AV$60,3,0)</f>
        <v>3700</v>
      </c>
      <c r="CB406" s="21" t="str">
        <f>+VLOOKUP(F406,Listas_desplega!$J$15:$L$60,2,0)</f>
        <v>FORTALECIMIENTO SISTEMA DE ES</v>
      </c>
      <c r="CC406" s="21" t="str">
        <f>+VLOOKUP(F406,Listas_desplega!$J$15:$L$60,2,0)&amp;V406</f>
        <v>FORTALECIMIENTO SISTEMA DE ES</v>
      </c>
      <c r="CD406" s="21" t="str">
        <f>+VLOOKUP(CC406,Listas_desplega!$K$15:$L$60,2,0)</f>
        <v>29</v>
      </c>
      <c r="CE406" s="65" t="str">
        <f>+VLOOKUP(D406,Listas_desplega!$AS$18:$AU$60,2,0)&amp;V406</f>
        <v xml:space="preserve">VES - SUB APOYOGESTI - </v>
      </c>
      <c r="CF406" s="21">
        <f>+VLOOKUP(D406,Listas_desplega!$AS$18:$AU$60,3,0)</f>
        <v>37</v>
      </c>
    </row>
    <row r="407" spans="2:86" ht="18.75" customHeight="1" x14ac:dyDescent="0.25">
      <c r="B407" s="49" t="s">
        <v>612</v>
      </c>
      <c r="C407" s="49" t="s">
        <v>613</v>
      </c>
      <c r="D407" s="49" t="s">
        <v>614</v>
      </c>
      <c r="E407" s="49" t="s">
        <v>615</v>
      </c>
      <c r="F407" s="82" t="s">
        <v>616</v>
      </c>
      <c r="G407" s="49" t="s">
        <v>617</v>
      </c>
      <c r="H407" s="78" t="str">
        <f>+VLOOKUP(G407,desplegables!$AH$21:$AK$33,2,0)</f>
        <v>IMPLEMENTACIÓN DE LA POLÍTICA DE GRATUIDAD Y ESTRATEGIAS PARA LA FINANCIACIÓN DEL ACCESO, LA PERMANENCIA Y LA GRADUACIÓN DE LOS ESTUDIANTES EN LA EDUCACIÓN SUPERIOR  NACIONAL</v>
      </c>
      <c r="I407" s="79">
        <f>+VLOOKUP(G407,desplegables!$AH$21:$AK$33,3,0)</f>
        <v>202300000000455</v>
      </c>
      <c r="J407" s="51" t="str">
        <f>+VLOOKUP(G407,desplegables!$AH$21:$AK$33,4,0)</f>
        <v>C-2202-0700-57</v>
      </c>
      <c r="K407" s="109" t="s">
        <v>618</v>
      </c>
      <c r="L407" s="110" t="e">
        <f>+VLOOKUP(K407,desplegables!$BO$81:$BP$110,2,FALSE)</f>
        <v>#N/A</v>
      </c>
      <c r="M407" s="49" t="s">
        <v>619</v>
      </c>
      <c r="N407" s="51" t="e">
        <f>VLOOKUP(M407,desplegables!$BO$20:$BP$51,2,0)</f>
        <v>#N/A</v>
      </c>
      <c r="O407" s="49" t="s">
        <v>628</v>
      </c>
      <c r="P407" s="21" t="s">
        <v>90</v>
      </c>
      <c r="Q407" s="51" t="str">
        <f>+VLOOKUP(P407,desplegables!$B$3:$C$5,2,0)</f>
        <v>02</v>
      </c>
      <c r="R407" s="169" t="e">
        <f t="shared" si="44"/>
        <v>#N/A</v>
      </c>
      <c r="S407" s="126" t="str">
        <f t="shared" si="43"/>
        <v>ADQUIS. DE BYS-SERVICIO DE APOYO FINANCIERO PARA EL ACCESO A LA EDUCACIÓN SUPERIOR-IMPLEMENTACIÓN DE LA POLÍTICA DE GRATUIDAD Y ESTRATEGIAS PARA LA FINANCIACIÓN DEL ACCESO, LA PERMANENCIA Y LA GRADUACIÓN DE LOS ESTUDIANTES EN LA EDUCACIÓN SUPERIOR  NACIONAL</v>
      </c>
      <c r="T407" s="244" t="str">
        <f t="shared" si="45"/>
        <v>ADQUIS. DE BYS - SERVICIO DE APOYO FINANCIERO PARA EL ACCESO A LA EDUCACIÓN SUPERIOR - 2. SEGURIDAD HUMANA Y JUSTICIA SOCIAL / K30. EDUCACIÓN SUPERIOR COMO UN DERECHO - POLÍTICA DE GRATUIDAD DE LA EDUCACIÓN SUPERIOR PÚBLICA</v>
      </c>
      <c r="U407" s="69" t="s">
        <v>127</v>
      </c>
      <c r="V407" s="21"/>
      <c r="W407" s="21" t="str">
        <f t="shared" si="46"/>
        <v xml:space="preserve">VES - SUB APOYOGESTI - </v>
      </c>
      <c r="X407" s="51" t="str">
        <f t="shared" si="47"/>
        <v>3700</v>
      </c>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v>2976488513</v>
      </c>
      <c r="BF407" s="70"/>
      <c r="BG407" s="53">
        <v>86121701</v>
      </c>
      <c r="BH407" s="52" t="s">
        <v>124</v>
      </c>
      <c r="BI407" s="90" t="s">
        <v>629</v>
      </c>
      <c r="BJ407" s="69" t="s">
        <v>625</v>
      </c>
      <c r="BK407" s="49" t="s">
        <v>248</v>
      </c>
      <c r="BL407" s="124">
        <v>45382</v>
      </c>
      <c r="BM407" s="66">
        <v>9</v>
      </c>
      <c r="BN407" s="49" t="s">
        <v>95</v>
      </c>
      <c r="BO407" s="49" t="s">
        <v>143</v>
      </c>
      <c r="BP407" s="49" t="s">
        <v>147</v>
      </c>
      <c r="BQ407" s="49" t="s">
        <v>98</v>
      </c>
      <c r="BR407" s="212">
        <v>2976488513</v>
      </c>
      <c r="BS407" s="213">
        <v>2976488513</v>
      </c>
      <c r="BT407" s="66" t="s">
        <v>192</v>
      </c>
      <c r="BV407" s="21" t="e">
        <f t="shared" si="48"/>
        <v>#N/A</v>
      </c>
      <c r="BW407" s="21" t="str">
        <f>+VLOOKUP(C407,Listas_desplega!$AI$21:$AJ$46,2,0)</f>
        <v>DF_ES</v>
      </c>
      <c r="BX407" s="47" t="str">
        <f>+VLOOKUP(E407,Listas_desplega!$J$2:$K$11,2,FALSE)</f>
        <v>Eje_E_8</v>
      </c>
      <c r="BY407" s="21" t="str">
        <f>+VLOOKUP(J407,desplegables!$AK$21:$AL$33,2,FALSE)</f>
        <v>C_2202_0700_57</v>
      </c>
      <c r="BZ407" s="21" t="str">
        <f>+VLOOKUP(D407,Listas_desplega!$AS$18:$AU$60,2,0)</f>
        <v xml:space="preserve">VES - SUB APOYOGESTI - </v>
      </c>
      <c r="CA407" s="21" t="str">
        <f>+VLOOKUP(W407,Listas_desplega!$AT$18:$AV$60,3,0)</f>
        <v>3700</v>
      </c>
      <c r="CB407" s="21" t="str">
        <f>+VLOOKUP(F407,Listas_desplega!$J$15:$L$60,2,0)</f>
        <v>FORTALECIMIENTO SISTEMA DE ES</v>
      </c>
      <c r="CC407" s="21" t="str">
        <f>+VLOOKUP(F407,Listas_desplega!$J$15:$L$60,2,0)&amp;V407</f>
        <v>FORTALECIMIENTO SISTEMA DE ES</v>
      </c>
      <c r="CD407" s="21" t="str">
        <f>+VLOOKUP(CC407,Listas_desplega!$K$15:$L$60,2,0)</f>
        <v>29</v>
      </c>
      <c r="CE407" s="65" t="str">
        <f>+VLOOKUP(D407,Listas_desplega!$AS$18:$AU$60,2,0)&amp;V407</f>
        <v xml:space="preserve">VES - SUB APOYOGESTI - </v>
      </c>
      <c r="CF407" s="21">
        <f>+VLOOKUP(D407,Listas_desplega!$AS$18:$AU$60,3,0)</f>
        <v>37</v>
      </c>
    </row>
    <row r="408" spans="2:86" ht="18.75" customHeight="1" x14ac:dyDescent="0.25">
      <c r="B408" s="49" t="s">
        <v>612</v>
      </c>
      <c r="C408" s="49" t="s">
        <v>613</v>
      </c>
      <c r="D408" s="49" t="s">
        <v>614</v>
      </c>
      <c r="E408" s="49" t="s">
        <v>615</v>
      </c>
      <c r="F408" s="82" t="s">
        <v>616</v>
      </c>
      <c r="G408" s="49" t="s">
        <v>617</v>
      </c>
      <c r="H408" s="78" t="str">
        <f>+VLOOKUP(G408,desplegables!$AH$21:$AK$33,2,0)</f>
        <v>IMPLEMENTACIÓN DE LA POLÍTICA DE GRATUIDAD Y ESTRATEGIAS PARA LA FINANCIACIÓN DEL ACCESO, LA PERMANENCIA Y LA GRADUACIÓN DE LOS ESTUDIANTES EN LA EDUCACIÓN SUPERIOR  NACIONAL</v>
      </c>
      <c r="I408" s="79">
        <f>+VLOOKUP(G408,desplegables!$AH$21:$AK$33,3,0)</f>
        <v>202300000000455</v>
      </c>
      <c r="J408" s="51" t="str">
        <f>+VLOOKUP(G408,desplegables!$AH$21:$AK$33,4,0)</f>
        <v>C-2202-0700-57</v>
      </c>
      <c r="K408" s="109" t="s">
        <v>618</v>
      </c>
      <c r="L408" s="110" t="e">
        <f>+VLOOKUP(K408,desplegables!$BO$81:$BP$110,2,FALSE)</f>
        <v>#N/A</v>
      </c>
      <c r="M408" s="49" t="s">
        <v>619</v>
      </c>
      <c r="N408" s="51" t="e">
        <f>VLOOKUP(M408,desplegables!$BO$20:$BP$51,2,0)</f>
        <v>#N/A</v>
      </c>
      <c r="O408" s="49" t="s">
        <v>630</v>
      </c>
      <c r="P408" s="49" t="s">
        <v>621</v>
      </c>
      <c r="Q408" s="51" t="str">
        <f>+VLOOKUP(P408,desplegables!$B$3:$C$5,2,0)</f>
        <v>03</v>
      </c>
      <c r="R408" s="169" t="e">
        <f t="shared" si="44"/>
        <v>#N/A</v>
      </c>
      <c r="S408" s="126" t="str">
        <f t="shared" si="43"/>
        <v>TRANSF. CTES-SERVICIO DE APOYO FINANCIERO PARA EL ACCESO A LA EDUCACIÓN SUPERIOR-IMPLEMENTACIÓN DE LA POLÍTICA DE GRATUIDAD Y ESTRATEGIAS PARA LA FINANCIACIÓN DEL ACCESO, LA PERMANENCIA Y LA GRADUACIÓN DE LOS ESTUDIANTES EN LA EDUCACIÓN SUPERIOR  NACIONAL</v>
      </c>
      <c r="T408" s="244" t="str">
        <f t="shared" si="45"/>
        <v>TRANSF. CTES - SERVICIO DE APOYO FINANCIERO PARA EL ACCESO A LA EDUCACIÓN SUPERIOR - 2. SEGURIDAD HUMANA Y JUSTICIA SOCIAL / K30. EDUCACIÓN SUPERIOR COMO UN DERECHO - POLÍTICA DE GRATUIDAD DE LA EDUCACIÓN SUPERIOR PÚBLICA</v>
      </c>
      <c r="U408" s="69" t="s">
        <v>127</v>
      </c>
      <c r="V408" s="21"/>
      <c r="W408" s="21" t="str">
        <f t="shared" si="46"/>
        <v xml:space="preserve">VES - SUB APOYOGESTI - </v>
      </c>
      <c r="X408" s="51" t="str">
        <f t="shared" si="47"/>
        <v>3700</v>
      </c>
      <c r="Y408" s="116"/>
      <c r="Z408" s="116"/>
      <c r="AA408" s="116">
        <v>16075428480</v>
      </c>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70"/>
      <c r="BG408" s="53" t="s">
        <v>128</v>
      </c>
      <c r="BH408" s="52" t="s">
        <v>128</v>
      </c>
      <c r="BI408" s="90" t="s">
        <v>631</v>
      </c>
      <c r="BJ408" s="69" t="s">
        <v>128</v>
      </c>
      <c r="BK408" s="49" t="s">
        <v>128</v>
      </c>
      <c r="BL408" s="124" t="s">
        <v>128</v>
      </c>
      <c r="BM408" s="66" t="s">
        <v>128</v>
      </c>
      <c r="BN408" s="49" t="s">
        <v>128</v>
      </c>
      <c r="BO408" s="49" t="s">
        <v>128</v>
      </c>
      <c r="BP408" s="49" t="s">
        <v>128</v>
      </c>
      <c r="BQ408" s="49" t="s">
        <v>98</v>
      </c>
      <c r="BR408" s="212">
        <v>16075428480</v>
      </c>
      <c r="BS408" s="213">
        <v>16075428480</v>
      </c>
      <c r="BT408" s="66" t="s">
        <v>192</v>
      </c>
      <c r="BV408" s="21" t="e">
        <f t="shared" si="48"/>
        <v>#N/A</v>
      </c>
      <c r="BW408" s="21" t="str">
        <f>+VLOOKUP(C408,Listas_desplega!$AI$21:$AJ$46,2,0)</f>
        <v>DF_ES</v>
      </c>
      <c r="BX408" s="47" t="str">
        <f>+VLOOKUP(E408,Listas_desplega!$J$2:$K$11,2,FALSE)</f>
        <v>Eje_E_8</v>
      </c>
      <c r="BY408" s="21" t="str">
        <f>+VLOOKUP(J408,desplegables!$AK$21:$AL$33,2,FALSE)</f>
        <v>C_2202_0700_57</v>
      </c>
      <c r="BZ408" s="21" t="str">
        <f>+VLOOKUP(D408,Listas_desplega!$AS$18:$AU$60,2,0)</f>
        <v xml:space="preserve">VES - SUB APOYOGESTI - </v>
      </c>
      <c r="CA408" s="21" t="str">
        <f>+VLOOKUP(W408,Listas_desplega!$AT$18:$AV$60,3,0)</f>
        <v>3700</v>
      </c>
      <c r="CB408" s="21" t="str">
        <f>+VLOOKUP(F408,Listas_desplega!$J$15:$L$60,2,0)</f>
        <v>FORTALECIMIENTO SISTEMA DE ES</v>
      </c>
      <c r="CC408" s="21" t="str">
        <f>+VLOOKUP(F408,Listas_desplega!$J$15:$L$60,2,0)&amp;V408</f>
        <v>FORTALECIMIENTO SISTEMA DE ES</v>
      </c>
      <c r="CD408" s="21" t="str">
        <f>+VLOOKUP(CC408,Listas_desplega!$K$15:$L$60,2,0)</f>
        <v>29</v>
      </c>
      <c r="CE408" s="65" t="str">
        <f>+VLOOKUP(D408,Listas_desplega!$AS$18:$AU$60,2,0)&amp;V408</f>
        <v xml:space="preserve">VES - SUB APOYOGESTI - </v>
      </c>
      <c r="CF408" s="21">
        <f>+VLOOKUP(D408,Listas_desplega!$AS$18:$AU$60,3,0)</f>
        <v>37</v>
      </c>
    </row>
    <row r="409" spans="2:86" ht="18.75" customHeight="1" x14ac:dyDescent="0.25">
      <c r="B409" s="49" t="s">
        <v>612</v>
      </c>
      <c r="C409" s="49" t="s">
        <v>613</v>
      </c>
      <c r="D409" s="49" t="s">
        <v>614</v>
      </c>
      <c r="E409" s="49" t="s">
        <v>615</v>
      </c>
      <c r="F409" s="82" t="s">
        <v>616</v>
      </c>
      <c r="G409" s="49" t="s">
        <v>617</v>
      </c>
      <c r="H409" s="78" t="str">
        <f>+VLOOKUP(G409,desplegables!$AH$21:$AK$33,2,0)</f>
        <v>IMPLEMENTACIÓN DE LA POLÍTICA DE GRATUIDAD Y ESTRATEGIAS PARA LA FINANCIACIÓN DEL ACCESO, LA PERMANENCIA Y LA GRADUACIÓN DE LOS ESTUDIANTES EN LA EDUCACIÓN SUPERIOR  NACIONAL</v>
      </c>
      <c r="I409" s="79">
        <f>+VLOOKUP(G409,desplegables!$AH$21:$AK$33,3,0)</f>
        <v>202300000000455</v>
      </c>
      <c r="J409" s="51" t="str">
        <f>+VLOOKUP(G409,desplegables!$AH$21:$AK$33,4,0)</f>
        <v>C-2202-0700-57</v>
      </c>
      <c r="K409" s="109" t="s">
        <v>618</v>
      </c>
      <c r="L409" s="110" t="e">
        <f>+VLOOKUP(K409,desplegables!$BO$81:$BP$110,2,FALSE)</f>
        <v>#N/A</v>
      </c>
      <c r="M409" s="49" t="s">
        <v>619</v>
      </c>
      <c r="N409" s="51" t="e">
        <f>VLOOKUP(M409,desplegables!$BO$20:$BP$51,2,0)</f>
        <v>#N/A</v>
      </c>
      <c r="O409" s="49" t="s">
        <v>632</v>
      </c>
      <c r="P409" s="49" t="s">
        <v>621</v>
      </c>
      <c r="Q409" s="51" t="str">
        <f>+VLOOKUP(P409,desplegables!$B$3:$C$5,2,0)</f>
        <v>03</v>
      </c>
      <c r="R409" s="169" t="e">
        <f t="shared" si="44"/>
        <v>#N/A</v>
      </c>
      <c r="S409" s="126" t="str">
        <f t="shared" si="43"/>
        <v>TRANSF. CTES-SERVICIO DE APOYO FINANCIERO PARA EL ACCESO A LA EDUCACIÓN SUPERIOR-IMPLEMENTACIÓN DE LA POLÍTICA DE GRATUIDAD Y ESTRATEGIAS PARA LA FINANCIACIÓN DEL ACCESO, LA PERMANENCIA Y LA GRADUACIÓN DE LOS ESTUDIANTES EN LA EDUCACIÓN SUPERIOR  NACIONAL</v>
      </c>
      <c r="T409" s="244" t="str">
        <f t="shared" si="45"/>
        <v>TRANSF. CTES - SERVICIO DE APOYO FINANCIERO PARA EL ACCESO A LA EDUCACIÓN SUPERIOR - 2. SEGURIDAD HUMANA Y JUSTICIA SOCIAL / K30. EDUCACIÓN SUPERIOR COMO UN DERECHO - POLÍTICA DE GRATUIDAD DE LA EDUCACIÓN SUPERIOR PÚBLICA</v>
      </c>
      <c r="U409" s="69" t="s">
        <v>127</v>
      </c>
      <c r="V409" s="21"/>
      <c r="W409" s="21" t="str">
        <f t="shared" si="46"/>
        <v xml:space="preserve">VES - SUB APOYOGESTI - </v>
      </c>
      <c r="X409" s="51" t="str">
        <f t="shared" si="47"/>
        <v>3700</v>
      </c>
      <c r="Y409" s="116"/>
      <c r="Z409" s="116"/>
      <c r="AA409" s="116"/>
      <c r="AB409" s="116"/>
      <c r="AC409" s="116"/>
      <c r="AD409" s="116">
        <v>12056571360</v>
      </c>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70"/>
      <c r="BG409" s="53" t="s">
        <v>128</v>
      </c>
      <c r="BH409" s="52" t="s">
        <v>128</v>
      </c>
      <c r="BI409" s="90" t="s">
        <v>633</v>
      </c>
      <c r="BJ409" s="69" t="s">
        <v>128</v>
      </c>
      <c r="BK409" s="49" t="s">
        <v>128</v>
      </c>
      <c r="BL409" s="124" t="s">
        <v>128</v>
      </c>
      <c r="BM409" s="66" t="s">
        <v>128</v>
      </c>
      <c r="BN409" s="49" t="s">
        <v>128</v>
      </c>
      <c r="BO409" s="49" t="s">
        <v>128</v>
      </c>
      <c r="BP409" s="49" t="s">
        <v>128</v>
      </c>
      <c r="BQ409" s="49" t="s">
        <v>98</v>
      </c>
      <c r="BR409" s="212">
        <v>12056571360</v>
      </c>
      <c r="BS409" s="213">
        <v>12056571360</v>
      </c>
      <c r="BT409" s="66" t="s">
        <v>192</v>
      </c>
      <c r="BV409" s="21" t="e">
        <f t="shared" si="48"/>
        <v>#N/A</v>
      </c>
      <c r="BW409" s="21" t="str">
        <f>+VLOOKUP(C409,Listas_desplega!$AI$21:$AJ$46,2,0)</f>
        <v>DF_ES</v>
      </c>
      <c r="BX409" s="47" t="str">
        <f>+VLOOKUP(E409,Listas_desplega!$J$2:$K$11,2,FALSE)</f>
        <v>Eje_E_8</v>
      </c>
      <c r="BY409" s="21" t="str">
        <f>+VLOOKUP(J409,desplegables!$AK$21:$AL$33,2,FALSE)</f>
        <v>C_2202_0700_57</v>
      </c>
      <c r="BZ409" s="21" t="str">
        <f>+VLOOKUP(D409,Listas_desplega!$AS$18:$AU$60,2,0)</f>
        <v xml:space="preserve">VES - SUB APOYOGESTI - </v>
      </c>
      <c r="CA409" s="21" t="str">
        <f>+VLOOKUP(W409,Listas_desplega!$AT$18:$AV$60,3,0)</f>
        <v>3700</v>
      </c>
      <c r="CB409" s="21" t="str">
        <f>+VLOOKUP(F409,Listas_desplega!$J$15:$L$60,2,0)</f>
        <v>FORTALECIMIENTO SISTEMA DE ES</v>
      </c>
      <c r="CC409" s="21" t="str">
        <f>+VLOOKUP(F409,Listas_desplega!$J$15:$L$60,2,0)&amp;V409</f>
        <v>FORTALECIMIENTO SISTEMA DE ES</v>
      </c>
      <c r="CD409" s="21" t="str">
        <f>+VLOOKUP(CC409,Listas_desplega!$K$15:$L$60,2,0)</f>
        <v>29</v>
      </c>
      <c r="CE409" s="65" t="str">
        <f>+VLOOKUP(D409,Listas_desplega!$AS$18:$AU$60,2,0)&amp;V409</f>
        <v xml:space="preserve">VES - SUB APOYOGESTI - </v>
      </c>
      <c r="CF409" s="21">
        <f>+VLOOKUP(D409,Listas_desplega!$AS$18:$AU$60,3,0)</f>
        <v>37</v>
      </c>
    </row>
    <row r="410" spans="2:86" ht="18.75" customHeight="1" x14ac:dyDescent="0.25">
      <c r="B410" s="49" t="s">
        <v>612</v>
      </c>
      <c r="C410" s="49" t="s">
        <v>613</v>
      </c>
      <c r="D410" s="49" t="s">
        <v>614</v>
      </c>
      <c r="E410" s="49" t="s">
        <v>615</v>
      </c>
      <c r="F410" s="82" t="s">
        <v>616</v>
      </c>
      <c r="G410" s="49" t="s">
        <v>617</v>
      </c>
      <c r="H410" s="78" t="str">
        <f>+VLOOKUP(G410,desplegables!$AH$21:$AK$33,2,0)</f>
        <v>IMPLEMENTACIÓN DE LA POLÍTICA DE GRATUIDAD Y ESTRATEGIAS PARA LA FINANCIACIÓN DEL ACCESO, LA PERMANENCIA Y LA GRADUACIÓN DE LOS ESTUDIANTES EN LA EDUCACIÓN SUPERIOR  NACIONAL</v>
      </c>
      <c r="I410" s="79">
        <f>+VLOOKUP(G410,desplegables!$AH$21:$AK$33,3,0)</f>
        <v>202300000000455</v>
      </c>
      <c r="J410" s="51" t="str">
        <f>+VLOOKUP(G410,desplegables!$AH$21:$AK$33,4,0)</f>
        <v>C-2202-0700-57</v>
      </c>
      <c r="K410" s="109" t="s">
        <v>618</v>
      </c>
      <c r="L410" s="110" t="e">
        <f>+VLOOKUP(K410,desplegables!$BO$81:$BP$110,2,FALSE)</f>
        <v>#N/A</v>
      </c>
      <c r="M410" s="49" t="s">
        <v>619</v>
      </c>
      <c r="N410" s="51" t="e">
        <f>VLOOKUP(M410,desplegables!$BO$20:$BP$51,2,0)</f>
        <v>#N/A</v>
      </c>
      <c r="O410" s="49" t="s">
        <v>634</v>
      </c>
      <c r="P410" s="21" t="s">
        <v>90</v>
      </c>
      <c r="Q410" s="51" t="str">
        <f>+VLOOKUP(P410,desplegables!$B$3:$C$5,2,0)</f>
        <v>02</v>
      </c>
      <c r="R410" s="169" t="e">
        <f t="shared" si="44"/>
        <v>#N/A</v>
      </c>
      <c r="S410" s="126" t="str">
        <f t="shared" si="43"/>
        <v>ADQUIS. DE BYS-SERVICIO DE APOYO FINANCIERO PARA EL ACCESO A LA EDUCACIÓN SUPERIOR-IMPLEMENTACIÓN DE LA POLÍTICA DE GRATUIDAD Y ESTRATEGIAS PARA LA FINANCIACIÓN DEL ACCESO, LA PERMANENCIA Y LA GRADUACIÓN DE LOS ESTUDIANTES EN LA EDUCACIÓN SUPERIOR  NACIONAL</v>
      </c>
      <c r="T410" s="244" t="str">
        <f t="shared" si="45"/>
        <v>ADQUIS. DE BYS - SERVICIO DE APOYO FINANCIERO PARA EL ACCESO A LA EDUCACIÓN SUPERIOR - 2. SEGURIDAD HUMANA Y JUSTICIA SOCIAL / K30. EDUCACIÓN SUPERIOR COMO UN DERECHO - POLÍTICA DE GRATUIDAD DE LA EDUCACIÓN SUPERIOR PÚBLICA</v>
      </c>
      <c r="U410" s="69" t="s">
        <v>127</v>
      </c>
      <c r="V410" s="21"/>
      <c r="W410" s="21" t="str">
        <f t="shared" si="46"/>
        <v xml:space="preserve">VES - SUB APOYOGESTI - </v>
      </c>
      <c r="X410" s="51" t="str">
        <f t="shared" si="47"/>
        <v>3700</v>
      </c>
      <c r="Y410" s="116"/>
      <c r="Z410" s="116"/>
      <c r="AA410" s="116"/>
      <c r="AB410" s="116"/>
      <c r="AC410" s="116"/>
      <c r="AD410" s="116"/>
      <c r="AE410" s="116"/>
      <c r="AF410" s="116"/>
      <c r="AG410" s="116">
        <v>1971665920</v>
      </c>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70"/>
      <c r="BG410" s="53">
        <v>86121701</v>
      </c>
      <c r="BH410" s="52" t="s">
        <v>124</v>
      </c>
      <c r="BI410" s="90" t="s">
        <v>635</v>
      </c>
      <c r="BJ410" s="69" t="s">
        <v>625</v>
      </c>
      <c r="BK410" s="49" t="s">
        <v>248</v>
      </c>
      <c r="BL410" s="124">
        <v>45382</v>
      </c>
      <c r="BM410" s="66">
        <v>9</v>
      </c>
      <c r="BN410" s="49" t="s">
        <v>95</v>
      </c>
      <c r="BO410" s="49" t="s">
        <v>143</v>
      </c>
      <c r="BP410" s="49" t="s">
        <v>147</v>
      </c>
      <c r="BQ410" s="49" t="s">
        <v>98</v>
      </c>
      <c r="BR410" s="212">
        <v>1971665920</v>
      </c>
      <c r="BS410" s="213">
        <v>1971665920</v>
      </c>
      <c r="BT410" s="66" t="s">
        <v>192</v>
      </c>
      <c r="BV410" s="21" t="e">
        <f t="shared" si="48"/>
        <v>#N/A</v>
      </c>
      <c r="BW410" s="21" t="str">
        <f>+VLOOKUP(C410,Listas_desplega!$AI$21:$AJ$46,2,0)</f>
        <v>DF_ES</v>
      </c>
      <c r="BX410" s="47" t="str">
        <f>+VLOOKUP(E410,Listas_desplega!$J$2:$K$11,2,FALSE)</f>
        <v>Eje_E_8</v>
      </c>
      <c r="BY410" s="21" t="str">
        <f>+VLOOKUP(J410,desplegables!$AK$21:$AL$33,2,FALSE)</f>
        <v>C_2202_0700_57</v>
      </c>
      <c r="BZ410" s="21" t="str">
        <f>+VLOOKUP(D410,Listas_desplega!$AS$18:$AU$60,2,0)</f>
        <v xml:space="preserve">VES - SUB APOYOGESTI - </v>
      </c>
      <c r="CA410" s="21" t="str">
        <f>+VLOOKUP(W410,Listas_desplega!$AT$18:$AV$60,3,0)</f>
        <v>3700</v>
      </c>
      <c r="CB410" s="21" t="str">
        <f>+VLOOKUP(F410,Listas_desplega!$J$15:$L$60,2,0)</f>
        <v>FORTALECIMIENTO SISTEMA DE ES</v>
      </c>
      <c r="CC410" s="21" t="str">
        <f>+VLOOKUP(F410,Listas_desplega!$J$15:$L$60,2,0)&amp;V410</f>
        <v>FORTALECIMIENTO SISTEMA DE ES</v>
      </c>
      <c r="CD410" s="21" t="str">
        <f>+VLOOKUP(CC410,Listas_desplega!$K$15:$L$60,2,0)</f>
        <v>29</v>
      </c>
      <c r="CE410" s="65" t="str">
        <f>+VLOOKUP(D410,Listas_desplega!$AS$18:$AU$60,2,0)&amp;V410</f>
        <v xml:space="preserve">VES - SUB APOYOGESTI - </v>
      </c>
      <c r="CF410" s="21">
        <f>+VLOOKUP(D410,Listas_desplega!$AS$18:$AU$60,3,0)</f>
        <v>37</v>
      </c>
    </row>
    <row r="411" spans="2:86" ht="18.75" customHeight="1" x14ac:dyDescent="0.25">
      <c r="B411" s="49" t="s">
        <v>612</v>
      </c>
      <c r="C411" s="49" t="s">
        <v>613</v>
      </c>
      <c r="D411" s="49" t="s">
        <v>614</v>
      </c>
      <c r="E411" s="49" t="s">
        <v>615</v>
      </c>
      <c r="F411" s="82" t="s">
        <v>616</v>
      </c>
      <c r="G411" s="49" t="s">
        <v>617</v>
      </c>
      <c r="H411" s="78" t="str">
        <f>+VLOOKUP(G411,desplegables!$AH$21:$AK$33,2,0)</f>
        <v>IMPLEMENTACIÓN DE LA POLÍTICA DE GRATUIDAD Y ESTRATEGIAS PARA LA FINANCIACIÓN DEL ACCESO, LA PERMANENCIA Y LA GRADUACIÓN DE LOS ESTUDIANTES EN LA EDUCACIÓN SUPERIOR  NACIONAL</v>
      </c>
      <c r="I411" s="79">
        <f>+VLOOKUP(G411,desplegables!$AH$21:$AK$33,3,0)</f>
        <v>202300000000455</v>
      </c>
      <c r="J411" s="51" t="str">
        <f>+VLOOKUP(G411,desplegables!$AH$21:$AK$33,4,0)</f>
        <v>C-2202-0700-57</v>
      </c>
      <c r="K411" s="109" t="s">
        <v>618</v>
      </c>
      <c r="L411" s="110" t="e">
        <f>+VLOOKUP(K411,desplegables!$BO$81:$BP$110,2,FALSE)</f>
        <v>#N/A</v>
      </c>
      <c r="M411" s="49" t="s">
        <v>619</v>
      </c>
      <c r="N411" s="51" t="e">
        <f>VLOOKUP(M411,desplegables!$BO$20:$BP$51,2,0)</f>
        <v>#N/A</v>
      </c>
      <c r="O411" s="49" t="s">
        <v>636</v>
      </c>
      <c r="P411" s="21" t="s">
        <v>90</v>
      </c>
      <c r="Q411" s="51" t="str">
        <f>+VLOOKUP(P411,desplegables!$B$3:$C$5,2,0)</f>
        <v>02</v>
      </c>
      <c r="R411" s="169" t="e">
        <f t="shared" si="44"/>
        <v>#N/A</v>
      </c>
      <c r="S411" s="126" t="str">
        <f t="shared" si="43"/>
        <v>ADQUIS. DE BYS-SERVICIO DE APOYO FINANCIERO PARA EL ACCESO A LA EDUCACIÓN SUPERIOR-IMPLEMENTACIÓN DE LA POLÍTICA DE GRATUIDAD Y ESTRATEGIAS PARA LA FINANCIACIÓN DEL ACCESO, LA PERMANENCIA Y LA GRADUACIÓN DE LOS ESTUDIANTES EN LA EDUCACIÓN SUPERIOR  NACIONAL</v>
      </c>
      <c r="T411" s="244" t="str">
        <f t="shared" si="45"/>
        <v>ADQUIS. DE BYS - SERVICIO DE APOYO FINANCIERO PARA EL ACCESO A LA EDUCACIÓN SUPERIOR - 2. SEGURIDAD HUMANA Y JUSTICIA SOCIAL / K30. EDUCACIÓN SUPERIOR COMO UN DERECHO - POLÍTICA DE GRATUIDAD DE LA EDUCACIÓN SUPERIOR PÚBLICA</v>
      </c>
      <c r="U411" s="69" t="s">
        <v>127</v>
      </c>
      <c r="V411" s="21"/>
      <c r="W411" s="21" t="str">
        <f t="shared" si="46"/>
        <v xml:space="preserve">VES - SUB APOYOGESTI - </v>
      </c>
      <c r="X411" s="51" t="str">
        <f t="shared" si="47"/>
        <v>3700</v>
      </c>
      <c r="Y411" s="116"/>
      <c r="Z411" s="116"/>
      <c r="AA411" s="116"/>
      <c r="AB411" s="116"/>
      <c r="AC411" s="116"/>
      <c r="AD411" s="116"/>
      <c r="AE411" s="116"/>
      <c r="AF411" s="116"/>
      <c r="AG411" s="116"/>
      <c r="AH411" s="116"/>
      <c r="AI411" s="116"/>
      <c r="AJ411" s="116"/>
      <c r="AK411" s="116"/>
      <c r="AL411" s="116"/>
      <c r="AM411" s="116">
        <v>101594343960</v>
      </c>
      <c r="AN411" s="116"/>
      <c r="AO411" s="116"/>
      <c r="AP411" s="116"/>
      <c r="AQ411" s="116"/>
      <c r="AR411" s="116"/>
      <c r="AS411" s="116"/>
      <c r="AT411" s="116"/>
      <c r="AU411" s="116"/>
      <c r="AV411" s="116"/>
      <c r="AW411" s="116"/>
      <c r="AX411" s="116"/>
      <c r="AY411" s="116"/>
      <c r="AZ411" s="116"/>
      <c r="BA411" s="116"/>
      <c r="BB411" s="116"/>
      <c r="BC411" s="116"/>
      <c r="BD411" s="116"/>
      <c r="BE411" s="116"/>
      <c r="BF411" s="70"/>
      <c r="BG411" s="53">
        <v>86121701</v>
      </c>
      <c r="BH411" s="52" t="s">
        <v>124</v>
      </c>
      <c r="BI411" s="90" t="s">
        <v>637</v>
      </c>
      <c r="BJ411" s="69" t="s">
        <v>625</v>
      </c>
      <c r="BK411" s="49" t="s">
        <v>248</v>
      </c>
      <c r="BL411" s="124">
        <v>45382</v>
      </c>
      <c r="BM411" s="66">
        <v>9</v>
      </c>
      <c r="BN411" s="49" t="s">
        <v>95</v>
      </c>
      <c r="BO411" s="49" t="s">
        <v>143</v>
      </c>
      <c r="BP411" s="49" t="s">
        <v>147</v>
      </c>
      <c r="BQ411" s="49" t="s">
        <v>98</v>
      </c>
      <c r="BR411" s="212">
        <v>101594343960</v>
      </c>
      <c r="BS411" s="213">
        <v>101594343960</v>
      </c>
      <c r="BT411" s="66" t="s">
        <v>192</v>
      </c>
      <c r="BV411" s="21" t="e">
        <f t="shared" si="48"/>
        <v>#N/A</v>
      </c>
      <c r="BW411" s="21" t="str">
        <f>+VLOOKUP(C411,Listas_desplega!$AI$21:$AJ$46,2,0)</f>
        <v>DF_ES</v>
      </c>
      <c r="BX411" s="47" t="str">
        <f>+VLOOKUP(E411,Listas_desplega!$J$2:$K$11,2,FALSE)</f>
        <v>Eje_E_8</v>
      </c>
      <c r="BY411" s="21" t="str">
        <f>+VLOOKUP(J411,desplegables!$AK$21:$AL$33,2,FALSE)</f>
        <v>C_2202_0700_57</v>
      </c>
      <c r="BZ411" s="21" t="str">
        <f>+VLOOKUP(D411,Listas_desplega!$AS$18:$AU$60,2,0)</f>
        <v xml:space="preserve">VES - SUB APOYOGESTI - </v>
      </c>
      <c r="CA411" s="21" t="str">
        <f>+VLOOKUP(W411,Listas_desplega!$AT$18:$AV$60,3,0)</f>
        <v>3700</v>
      </c>
      <c r="CB411" s="21" t="str">
        <f>+VLOOKUP(F411,Listas_desplega!$J$15:$L$60,2,0)</f>
        <v>FORTALECIMIENTO SISTEMA DE ES</v>
      </c>
      <c r="CC411" s="21" t="str">
        <f>+VLOOKUP(F411,Listas_desplega!$J$15:$L$60,2,0)&amp;V411</f>
        <v>FORTALECIMIENTO SISTEMA DE ES</v>
      </c>
      <c r="CD411" s="21" t="str">
        <f>+VLOOKUP(CC411,Listas_desplega!$K$15:$L$60,2,0)</f>
        <v>29</v>
      </c>
      <c r="CE411" s="65" t="str">
        <f>+VLOOKUP(D411,Listas_desplega!$AS$18:$AU$60,2,0)&amp;V411</f>
        <v xml:space="preserve">VES - SUB APOYOGESTI - </v>
      </c>
      <c r="CF411" s="21">
        <f>+VLOOKUP(D411,Listas_desplega!$AS$18:$AU$60,3,0)</f>
        <v>37</v>
      </c>
    </row>
    <row r="412" spans="2:86" ht="18.75" customHeight="1" x14ac:dyDescent="0.25">
      <c r="B412" s="49" t="s">
        <v>612</v>
      </c>
      <c r="C412" s="49" t="s">
        <v>613</v>
      </c>
      <c r="D412" s="49" t="s">
        <v>614</v>
      </c>
      <c r="E412" s="49" t="s">
        <v>615</v>
      </c>
      <c r="F412" s="82" t="s">
        <v>616</v>
      </c>
      <c r="G412" s="49" t="s">
        <v>617</v>
      </c>
      <c r="H412" s="78" t="str">
        <f>+VLOOKUP(G412,desplegables!$AH$21:$AK$33,2,0)</f>
        <v>IMPLEMENTACIÓN DE LA POLÍTICA DE GRATUIDAD Y ESTRATEGIAS PARA LA FINANCIACIÓN DEL ACCESO, LA PERMANENCIA Y LA GRADUACIÓN DE LOS ESTUDIANTES EN LA EDUCACIÓN SUPERIOR  NACIONAL</v>
      </c>
      <c r="I412" s="79">
        <f>+VLOOKUP(G412,desplegables!$AH$21:$AK$33,3,0)</f>
        <v>202300000000455</v>
      </c>
      <c r="J412" s="51" t="str">
        <f>+VLOOKUP(G412,desplegables!$AH$21:$AK$33,4,0)</f>
        <v>C-2202-0700-57</v>
      </c>
      <c r="K412" s="109" t="s">
        <v>618</v>
      </c>
      <c r="L412" s="110" t="e">
        <f>+VLOOKUP(K412,desplegables!$BO$81:$BP$110,2,FALSE)</f>
        <v>#N/A</v>
      </c>
      <c r="M412" s="49" t="s">
        <v>619</v>
      </c>
      <c r="N412" s="51" t="e">
        <f>VLOOKUP(M412,desplegables!$BO$20:$BP$51,2,0)</f>
        <v>#N/A</v>
      </c>
      <c r="O412" s="49" t="s">
        <v>638</v>
      </c>
      <c r="P412" s="49" t="s">
        <v>621</v>
      </c>
      <c r="Q412" s="51" t="str">
        <f>+VLOOKUP(P412,desplegables!$B$3:$C$5,2,0)</f>
        <v>03</v>
      </c>
      <c r="R412" s="169" t="e">
        <f t="shared" si="44"/>
        <v>#N/A</v>
      </c>
      <c r="S412" s="126" t="str">
        <f t="shared" si="43"/>
        <v>TRANSF. CTES-SERVICIO DE APOYO FINANCIERO PARA EL ACCESO A LA EDUCACIÓN SUPERIOR-IMPLEMENTACIÓN DE LA POLÍTICA DE GRATUIDAD Y ESTRATEGIAS PARA LA FINANCIACIÓN DEL ACCESO, LA PERMANENCIA Y LA GRADUACIÓN DE LOS ESTUDIANTES EN LA EDUCACIÓN SUPERIOR  NACIONAL</v>
      </c>
      <c r="T412" s="244" t="str">
        <f t="shared" si="45"/>
        <v>TRANSF. CTES - SERVICIO DE APOYO FINANCIERO PARA EL ACCESO A LA EDUCACIÓN SUPERIOR - 2. SEGURIDAD HUMANA Y JUSTICIA SOCIAL / K30. EDUCACIÓN SUPERIOR COMO UN DERECHO - POLÍTICA DE GRATUIDAD DE LA EDUCACIÓN SUPERIOR PÚBLICA</v>
      </c>
      <c r="U412" s="69" t="s">
        <v>127</v>
      </c>
      <c r="V412" s="21"/>
      <c r="W412" s="21" t="str">
        <f t="shared" si="46"/>
        <v xml:space="preserve">VES - SUB APOYOGESTI - </v>
      </c>
      <c r="X412" s="51" t="str">
        <f t="shared" si="47"/>
        <v>3700</v>
      </c>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70"/>
      <c r="BG412" s="53" t="s">
        <v>128</v>
      </c>
      <c r="BH412" s="52" t="s">
        <v>128</v>
      </c>
      <c r="BI412" s="90" t="s">
        <v>638</v>
      </c>
      <c r="BJ412" s="69" t="s">
        <v>128</v>
      </c>
      <c r="BK412" s="49" t="s">
        <v>128</v>
      </c>
      <c r="BL412" s="124" t="s">
        <v>128</v>
      </c>
      <c r="BM412" s="66" t="s">
        <v>128</v>
      </c>
      <c r="BN412" s="49" t="s">
        <v>128</v>
      </c>
      <c r="BO412" s="49" t="s">
        <v>128</v>
      </c>
      <c r="BP412" s="49" t="s">
        <v>128</v>
      </c>
      <c r="BQ412" s="49" t="s">
        <v>98</v>
      </c>
      <c r="BR412" s="212">
        <v>16490690870</v>
      </c>
      <c r="BS412" s="213">
        <v>16490690870</v>
      </c>
      <c r="BT412" s="66" t="s">
        <v>192</v>
      </c>
      <c r="BV412" s="21" t="e">
        <f t="shared" si="48"/>
        <v>#N/A</v>
      </c>
      <c r="BW412" s="21" t="str">
        <f>+VLOOKUP(C412,Listas_desplega!$AI$21:$AJ$46,2,0)</f>
        <v>DF_ES</v>
      </c>
      <c r="BX412" s="47" t="str">
        <f>+VLOOKUP(E412,Listas_desplega!$J$2:$K$11,2,FALSE)</f>
        <v>Eje_E_8</v>
      </c>
      <c r="BY412" s="21" t="str">
        <f>+VLOOKUP(J412,desplegables!$AK$21:$AL$33,2,FALSE)</f>
        <v>C_2202_0700_57</v>
      </c>
      <c r="BZ412" s="21" t="str">
        <f>+VLOOKUP(D412,Listas_desplega!$AS$18:$AU$60,2,0)</f>
        <v xml:space="preserve">VES - SUB APOYOGESTI - </v>
      </c>
      <c r="CA412" s="21" t="str">
        <f>+VLOOKUP(W412,Listas_desplega!$AT$18:$AV$60,3,0)</f>
        <v>3700</v>
      </c>
      <c r="CB412" s="21" t="str">
        <f>+VLOOKUP(F412,Listas_desplega!$J$15:$L$60,2,0)</f>
        <v>FORTALECIMIENTO SISTEMA DE ES</v>
      </c>
      <c r="CC412" s="21" t="str">
        <f>+VLOOKUP(F412,Listas_desplega!$J$15:$L$60,2,0)&amp;V412</f>
        <v>FORTALECIMIENTO SISTEMA DE ES</v>
      </c>
      <c r="CD412" s="21" t="str">
        <f>+VLOOKUP(CC412,Listas_desplega!$K$15:$L$60,2,0)</f>
        <v>29</v>
      </c>
      <c r="CE412" s="65" t="str">
        <f>+VLOOKUP(D412,Listas_desplega!$AS$18:$AU$60,2,0)&amp;V412</f>
        <v xml:space="preserve">VES - SUB APOYOGESTI - </v>
      </c>
      <c r="CF412" s="21">
        <f>+VLOOKUP(D412,Listas_desplega!$AS$18:$AU$60,3,0)</f>
        <v>37</v>
      </c>
    </row>
    <row r="413" spans="2:86" ht="18.75" customHeight="1" x14ac:dyDescent="0.25">
      <c r="B413" s="49" t="s">
        <v>612</v>
      </c>
      <c r="C413" s="49" t="s">
        <v>613</v>
      </c>
      <c r="D413" s="49" t="s">
        <v>614</v>
      </c>
      <c r="E413" s="49" t="s">
        <v>615</v>
      </c>
      <c r="F413" s="82" t="s">
        <v>616</v>
      </c>
      <c r="G413" s="49" t="s">
        <v>617</v>
      </c>
      <c r="H413" s="78" t="str">
        <f>+VLOOKUP(G413,desplegables!$AH$21:$AK$33,2,0)</f>
        <v>IMPLEMENTACIÓN DE LA POLÍTICA DE GRATUIDAD Y ESTRATEGIAS PARA LA FINANCIACIÓN DEL ACCESO, LA PERMANENCIA Y LA GRADUACIÓN DE LOS ESTUDIANTES EN LA EDUCACIÓN SUPERIOR  NACIONAL</v>
      </c>
      <c r="I413" s="79">
        <f>+VLOOKUP(G413,desplegables!$AH$21:$AK$33,3,0)</f>
        <v>202300000000455</v>
      </c>
      <c r="J413" s="51" t="str">
        <f>+VLOOKUP(G413,desplegables!$AH$21:$AK$33,4,0)</f>
        <v>C-2202-0700-57</v>
      </c>
      <c r="K413" s="109" t="s">
        <v>618</v>
      </c>
      <c r="L413" s="110" t="e">
        <f>+VLOOKUP(K413,desplegables!$BO$81:$BP$110,2,FALSE)</f>
        <v>#N/A</v>
      </c>
      <c r="M413" s="49" t="s">
        <v>619</v>
      </c>
      <c r="N413" s="51" t="e">
        <f>VLOOKUP(M413,desplegables!$BO$20:$BP$51,2,0)</f>
        <v>#N/A</v>
      </c>
      <c r="O413" s="49" t="s">
        <v>639</v>
      </c>
      <c r="P413" s="49" t="s">
        <v>621</v>
      </c>
      <c r="Q413" s="51" t="str">
        <f>+VLOOKUP(P413,desplegables!$B$3:$C$5,2,0)</f>
        <v>03</v>
      </c>
      <c r="R413" s="169" t="e">
        <f t="shared" si="44"/>
        <v>#N/A</v>
      </c>
      <c r="S413" s="126" t="str">
        <f t="shared" si="43"/>
        <v>TRANSF. CTES-SERVICIO DE APOYO FINANCIERO PARA EL ACCESO A LA EDUCACIÓN SUPERIOR-IMPLEMENTACIÓN DE LA POLÍTICA DE GRATUIDAD Y ESTRATEGIAS PARA LA FINANCIACIÓN DEL ACCESO, LA PERMANENCIA Y LA GRADUACIÓN DE LOS ESTUDIANTES EN LA EDUCACIÓN SUPERIOR  NACIONAL</v>
      </c>
      <c r="T413" s="244" t="str">
        <f t="shared" si="45"/>
        <v>TRANSF. CTES - SERVICIO DE APOYO FINANCIERO PARA EL ACCESO A LA EDUCACIÓN SUPERIOR - 2. SEGURIDAD HUMANA Y JUSTICIA SOCIAL / K30. EDUCACIÓN SUPERIOR COMO UN DERECHO - POLÍTICA DE GRATUIDAD DE LA EDUCACIÓN SUPERIOR PÚBLICA</v>
      </c>
      <c r="U413" s="69" t="s">
        <v>127</v>
      </c>
      <c r="V413" s="21"/>
      <c r="W413" s="21" t="str">
        <f t="shared" si="46"/>
        <v xml:space="preserve">VES - SUB APOYOGESTI - </v>
      </c>
      <c r="X413" s="51" t="str">
        <f t="shared" si="47"/>
        <v>3700</v>
      </c>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70"/>
      <c r="BG413" s="53" t="s">
        <v>128</v>
      </c>
      <c r="BH413" s="52" t="s">
        <v>128</v>
      </c>
      <c r="BI413" s="90" t="s">
        <v>640</v>
      </c>
      <c r="BJ413" s="69" t="s">
        <v>128</v>
      </c>
      <c r="BK413" s="49" t="s">
        <v>128</v>
      </c>
      <c r="BL413" s="124" t="s">
        <v>128</v>
      </c>
      <c r="BM413" s="66" t="s">
        <v>128</v>
      </c>
      <c r="BN413" s="49" t="s">
        <v>128</v>
      </c>
      <c r="BO413" s="49" t="s">
        <v>128</v>
      </c>
      <c r="BP413" s="49" t="s">
        <v>128</v>
      </c>
      <c r="BQ413" s="49" t="s">
        <v>98</v>
      </c>
      <c r="BR413" s="212">
        <v>25565358791</v>
      </c>
      <c r="BS413" s="213">
        <v>25565358791</v>
      </c>
      <c r="BT413" s="66" t="s">
        <v>192</v>
      </c>
      <c r="BV413" s="21" t="e">
        <f t="shared" si="48"/>
        <v>#N/A</v>
      </c>
      <c r="BW413" s="21" t="str">
        <f>+VLOOKUP(C413,Listas_desplega!$AI$21:$AJ$46,2,0)</f>
        <v>DF_ES</v>
      </c>
      <c r="BX413" s="47" t="str">
        <f>+VLOOKUP(E413,Listas_desplega!$J$2:$K$11,2,FALSE)</f>
        <v>Eje_E_8</v>
      </c>
      <c r="BY413" s="21" t="str">
        <f>+VLOOKUP(J413,desplegables!$AK$21:$AL$33,2,FALSE)</f>
        <v>C_2202_0700_57</v>
      </c>
      <c r="BZ413" s="21" t="str">
        <f>+VLOOKUP(D413,Listas_desplega!$AS$18:$AU$60,2,0)</f>
        <v xml:space="preserve">VES - SUB APOYOGESTI - </v>
      </c>
      <c r="CA413" s="21" t="str">
        <f>+VLOOKUP(W413,Listas_desplega!$AT$18:$AV$60,3,0)</f>
        <v>3700</v>
      </c>
      <c r="CB413" s="21" t="str">
        <f>+VLOOKUP(F413,Listas_desplega!$J$15:$L$60,2,0)</f>
        <v>FORTALECIMIENTO SISTEMA DE ES</v>
      </c>
      <c r="CC413" s="21" t="str">
        <f>+VLOOKUP(F413,Listas_desplega!$J$15:$L$60,2,0)&amp;V413</f>
        <v>FORTALECIMIENTO SISTEMA DE ES</v>
      </c>
      <c r="CD413" s="21" t="str">
        <f>+VLOOKUP(CC413,Listas_desplega!$K$15:$L$60,2,0)</f>
        <v>29</v>
      </c>
      <c r="CE413" s="65" t="str">
        <f>+VLOOKUP(D413,Listas_desplega!$AS$18:$AU$60,2,0)&amp;V413</f>
        <v xml:space="preserve">VES - SUB APOYOGESTI - </v>
      </c>
      <c r="CF413" s="21">
        <f>+VLOOKUP(D413,Listas_desplega!$AS$18:$AU$60,3,0)</f>
        <v>37</v>
      </c>
    </row>
    <row r="414" spans="2:86" ht="18.75" customHeight="1" x14ac:dyDescent="0.25">
      <c r="B414" s="49" t="s">
        <v>612</v>
      </c>
      <c r="C414" s="49" t="s">
        <v>613</v>
      </c>
      <c r="D414" s="49" t="s">
        <v>614</v>
      </c>
      <c r="E414" s="49" t="s">
        <v>615</v>
      </c>
      <c r="F414" s="82" t="s">
        <v>616</v>
      </c>
      <c r="G414" s="49" t="s">
        <v>617</v>
      </c>
      <c r="H414" s="78" t="str">
        <f>+VLOOKUP(G414,desplegables!$AH$21:$AK$33,2,0)</f>
        <v>IMPLEMENTACIÓN DE LA POLÍTICA DE GRATUIDAD Y ESTRATEGIAS PARA LA FINANCIACIÓN DEL ACCESO, LA PERMANENCIA Y LA GRADUACIÓN DE LOS ESTUDIANTES EN LA EDUCACIÓN SUPERIOR  NACIONAL</v>
      </c>
      <c r="I414" s="79">
        <f>+VLOOKUP(G414,desplegables!$AH$21:$AK$33,3,0)</f>
        <v>202300000000455</v>
      </c>
      <c r="J414" s="51" t="str">
        <f>+VLOOKUP(G414,desplegables!$AH$21:$AK$33,4,0)</f>
        <v>C-2202-0700-57</v>
      </c>
      <c r="K414" s="109" t="s">
        <v>618</v>
      </c>
      <c r="L414" s="110" t="e">
        <f>+VLOOKUP(K414,desplegables!$BO$81:$BP$110,2,FALSE)</f>
        <v>#N/A</v>
      </c>
      <c r="M414" s="49" t="s">
        <v>619</v>
      </c>
      <c r="N414" s="51" t="e">
        <f>VLOOKUP(M414,desplegables!$BO$20:$BP$51,2,0)</f>
        <v>#N/A</v>
      </c>
      <c r="O414" s="49" t="s">
        <v>641</v>
      </c>
      <c r="P414" s="21" t="s">
        <v>90</v>
      </c>
      <c r="Q414" s="51" t="str">
        <f>+VLOOKUP(P414,desplegables!$B$3:$C$5,2,0)</f>
        <v>02</v>
      </c>
      <c r="R414" s="169" t="e">
        <f t="shared" si="44"/>
        <v>#N/A</v>
      </c>
      <c r="S414" s="126" t="str">
        <f t="shared" si="43"/>
        <v>ADQUIS. DE BYS-SERVICIO DE APOYO FINANCIERO PARA EL ACCESO A LA EDUCACIÓN SUPERIOR-IMPLEMENTACIÓN DE LA POLÍTICA DE GRATUIDAD Y ESTRATEGIAS PARA LA FINANCIACIÓN DEL ACCESO, LA PERMANENCIA Y LA GRADUACIÓN DE LOS ESTUDIANTES EN LA EDUCACIÓN SUPERIOR  NACIONAL</v>
      </c>
      <c r="T414" s="244" t="str">
        <f t="shared" si="45"/>
        <v>ADQUIS. DE BYS - SERVICIO DE APOYO FINANCIERO PARA EL ACCESO A LA EDUCACIÓN SUPERIOR - 2. SEGURIDAD HUMANA Y JUSTICIA SOCIAL / K30. EDUCACIÓN SUPERIOR COMO UN DERECHO - POLÍTICA DE GRATUIDAD DE LA EDUCACIÓN SUPERIOR PÚBLICA</v>
      </c>
      <c r="U414" s="69" t="s">
        <v>127</v>
      </c>
      <c r="V414" s="21"/>
      <c r="W414" s="21" t="str">
        <f t="shared" si="46"/>
        <v xml:space="preserve">VES - SUB APOYOGESTI - </v>
      </c>
      <c r="X414" s="51" t="str">
        <f t="shared" si="47"/>
        <v>3700</v>
      </c>
      <c r="Y414" s="116"/>
      <c r="Z414" s="116"/>
      <c r="AA414" s="116"/>
      <c r="AB414" s="116"/>
      <c r="AC414" s="116"/>
      <c r="AD414" s="116">
        <v>5477706000</v>
      </c>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70"/>
      <c r="BG414" s="53">
        <v>86121701</v>
      </c>
      <c r="BH414" s="52" t="s">
        <v>124</v>
      </c>
      <c r="BI414" s="90" t="s">
        <v>642</v>
      </c>
      <c r="BJ414" s="69" t="s">
        <v>625</v>
      </c>
      <c r="BK414" s="49" t="s">
        <v>248</v>
      </c>
      <c r="BL414" s="124">
        <v>45382</v>
      </c>
      <c r="BM414" s="66">
        <v>9</v>
      </c>
      <c r="BN414" s="49" t="s">
        <v>95</v>
      </c>
      <c r="BO414" s="49" t="s">
        <v>143</v>
      </c>
      <c r="BP414" s="49" t="s">
        <v>147</v>
      </c>
      <c r="BQ414" s="49" t="s">
        <v>98</v>
      </c>
      <c r="BR414" s="212">
        <v>5477706000</v>
      </c>
      <c r="BS414" s="213">
        <v>5477706000</v>
      </c>
      <c r="BT414" s="66" t="s">
        <v>192</v>
      </c>
      <c r="BV414" s="21" t="e">
        <f t="shared" si="48"/>
        <v>#N/A</v>
      </c>
      <c r="BW414" s="21" t="str">
        <f>+VLOOKUP(C414,Listas_desplega!$AI$21:$AJ$46,2,0)</f>
        <v>DF_ES</v>
      </c>
      <c r="BX414" s="47" t="str">
        <f>+VLOOKUP(E414,Listas_desplega!$J$2:$K$11,2,FALSE)</f>
        <v>Eje_E_8</v>
      </c>
      <c r="BY414" s="21" t="str">
        <f>+VLOOKUP(J414,desplegables!$AK$21:$AL$33,2,FALSE)</f>
        <v>C_2202_0700_57</v>
      </c>
      <c r="BZ414" s="21" t="str">
        <f>+VLOOKUP(D414,Listas_desplega!$AS$18:$AU$60,2,0)</f>
        <v xml:space="preserve">VES - SUB APOYOGESTI - </v>
      </c>
      <c r="CA414" s="21" t="str">
        <f>+VLOOKUP(W414,Listas_desplega!$AT$18:$AV$60,3,0)</f>
        <v>3700</v>
      </c>
      <c r="CB414" s="21" t="str">
        <f>+VLOOKUP(F414,Listas_desplega!$J$15:$L$60,2,0)</f>
        <v>FORTALECIMIENTO SISTEMA DE ES</v>
      </c>
      <c r="CC414" s="21" t="str">
        <f>+VLOOKUP(F414,Listas_desplega!$J$15:$L$60,2,0)&amp;V414</f>
        <v>FORTALECIMIENTO SISTEMA DE ES</v>
      </c>
      <c r="CD414" s="21" t="str">
        <f>+VLOOKUP(CC414,Listas_desplega!$K$15:$L$60,2,0)</f>
        <v>29</v>
      </c>
      <c r="CE414" s="65" t="str">
        <f>+VLOOKUP(D414,Listas_desplega!$AS$18:$AU$60,2,0)&amp;V414</f>
        <v xml:space="preserve">VES - SUB APOYOGESTI - </v>
      </c>
      <c r="CF414" s="21">
        <f>+VLOOKUP(D414,Listas_desplega!$AS$18:$AU$60,3,0)</f>
        <v>37</v>
      </c>
    </row>
    <row r="415" spans="2:86" ht="18.75" customHeight="1" x14ac:dyDescent="0.25">
      <c r="B415" s="49" t="s">
        <v>612</v>
      </c>
      <c r="C415" s="49" t="s">
        <v>613</v>
      </c>
      <c r="D415" s="49" t="s">
        <v>614</v>
      </c>
      <c r="E415" s="49" t="s">
        <v>615</v>
      </c>
      <c r="F415" s="82" t="s">
        <v>616</v>
      </c>
      <c r="G415" s="49" t="s">
        <v>617</v>
      </c>
      <c r="H415" s="78" t="str">
        <f>+VLOOKUP(G415,desplegables!$AH$21:$AK$33,2,0)</f>
        <v>IMPLEMENTACIÓN DE LA POLÍTICA DE GRATUIDAD Y ESTRATEGIAS PARA LA FINANCIACIÓN DEL ACCESO, LA PERMANENCIA Y LA GRADUACIÓN DE LOS ESTUDIANTES EN LA EDUCACIÓN SUPERIOR  NACIONAL</v>
      </c>
      <c r="I415" s="79">
        <f>+VLOOKUP(G415,desplegables!$AH$21:$AK$33,3,0)</f>
        <v>202300000000455</v>
      </c>
      <c r="J415" s="51" t="str">
        <f>+VLOOKUP(G415,desplegables!$AH$21:$AK$33,4,0)</f>
        <v>C-2202-0700-57</v>
      </c>
      <c r="K415" s="109" t="s">
        <v>618</v>
      </c>
      <c r="L415" s="110" t="e">
        <f>+VLOOKUP(K415,desplegables!$BO$81:$BP$110,2,FALSE)</f>
        <v>#N/A</v>
      </c>
      <c r="M415" s="49" t="s">
        <v>619</v>
      </c>
      <c r="N415" s="51" t="e">
        <f>VLOOKUP(M415,desplegables!$BO$20:$BP$51,2,0)</f>
        <v>#N/A</v>
      </c>
      <c r="O415" s="49" t="s">
        <v>643</v>
      </c>
      <c r="P415" s="21" t="s">
        <v>90</v>
      </c>
      <c r="Q415" s="51" t="str">
        <f>+VLOOKUP(P415,desplegables!$B$3:$C$5,2,0)</f>
        <v>02</v>
      </c>
      <c r="R415" s="169" t="e">
        <f t="shared" si="44"/>
        <v>#N/A</v>
      </c>
      <c r="S415" s="126" t="str">
        <f t="shared" si="43"/>
        <v>ADQUIS. DE BYS-SERVICIO DE APOYO FINANCIERO PARA EL ACCESO A LA EDUCACIÓN SUPERIOR-IMPLEMENTACIÓN DE LA POLÍTICA DE GRATUIDAD Y ESTRATEGIAS PARA LA FINANCIACIÓN DEL ACCESO, LA PERMANENCIA Y LA GRADUACIÓN DE LOS ESTUDIANTES EN LA EDUCACIÓN SUPERIOR  NACIONAL</v>
      </c>
      <c r="T415" s="244" t="str">
        <f t="shared" si="45"/>
        <v>ADQUIS. DE BYS - SERVICIO DE APOYO FINANCIERO PARA EL ACCESO A LA EDUCACIÓN SUPERIOR - 2. SEGURIDAD HUMANA Y JUSTICIA SOCIAL / K30. EDUCACIÓN SUPERIOR COMO UN DERECHO - POLÍTICA DE GRATUIDAD DE LA EDUCACIÓN SUPERIOR PÚBLICA</v>
      </c>
      <c r="U415" s="69" t="s">
        <v>127</v>
      </c>
      <c r="V415" s="21"/>
      <c r="W415" s="21" t="str">
        <f t="shared" si="46"/>
        <v xml:space="preserve">VES - SUB APOYOGESTI - </v>
      </c>
      <c r="X415" s="51" t="str">
        <f t="shared" si="47"/>
        <v>3700</v>
      </c>
      <c r="Y415" s="116"/>
      <c r="Z415" s="116"/>
      <c r="AA415" s="116"/>
      <c r="AB415" s="116"/>
      <c r="AC415" s="116"/>
      <c r="AD415" s="116">
        <v>984244693</v>
      </c>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70"/>
      <c r="BG415" s="53">
        <v>86121701</v>
      </c>
      <c r="BH415" s="52" t="s">
        <v>124</v>
      </c>
      <c r="BI415" s="90" t="s">
        <v>644</v>
      </c>
      <c r="BJ415" s="69" t="s">
        <v>625</v>
      </c>
      <c r="BK415" s="49" t="s">
        <v>248</v>
      </c>
      <c r="BL415" s="124">
        <v>45382</v>
      </c>
      <c r="BM415" s="66">
        <v>9</v>
      </c>
      <c r="BN415" s="49" t="s">
        <v>95</v>
      </c>
      <c r="BO415" s="49" t="s">
        <v>143</v>
      </c>
      <c r="BP415" s="49" t="s">
        <v>229</v>
      </c>
      <c r="BQ415" s="49" t="s">
        <v>98</v>
      </c>
      <c r="BR415" s="212">
        <v>984244693</v>
      </c>
      <c r="BS415" s="213">
        <v>984244693</v>
      </c>
      <c r="BT415" s="66" t="s">
        <v>192</v>
      </c>
      <c r="BV415" s="21" t="e">
        <f t="shared" si="48"/>
        <v>#N/A</v>
      </c>
      <c r="BW415" s="21" t="str">
        <f>+VLOOKUP(C415,Listas_desplega!$AI$21:$AJ$46,2,0)</f>
        <v>DF_ES</v>
      </c>
      <c r="BX415" s="47" t="str">
        <f>+VLOOKUP(E415,Listas_desplega!$J$2:$K$11,2,FALSE)</f>
        <v>Eje_E_8</v>
      </c>
      <c r="BY415" s="21" t="str">
        <f>+VLOOKUP(J415,desplegables!$AK$21:$AL$33,2,FALSE)</f>
        <v>C_2202_0700_57</v>
      </c>
      <c r="BZ415" s="21" t="str">
        <f>+VLOOKUP(D415,Listas_desplega!$AS$18:$AU$60,2,0)</f>
        <v xml:space="preserve">VES - SUB APOYOGESTI - </v>
      </c>
      <c r="CA415" s="21" t="str">
        <f>+VLOOKUP(W415,Listas_desplega!$AT$18:$AV$60,3,0)</f>
        <v>3700</v>
      </c>
      <c r="CB415" s="21" t="str">
        <f>+VLOOKUP(F415,Listas_desplega!$J$15:$L$60,2,0)</f>
        <v>FORTALECIMIENTO SISTEMA DE ES</v>
      </c>
      <c r="CC415" s="21" t="str">
        <f>+VLOOKUP(F415,Listas_desplega!$J$15:$L$60,2,0)&amp;V415</f>
        <v>FORTALECIMIENTO SISTEMA DE ES</v>
      </c>
      <c r="CD415" s="21" t="str">
        <f>+VLOOKUP(CC415,Listas_desplega!$K$15:$L$60,2,0)</f>
        <v>29</v>
      </c>
      <c r="CE415" s="65" t="str">
        <f>+VLOOKUP(D415,Listas_desplega!$AS$18:$AU$60,2,0)&amp;V415</f>
        <v xml:space="preserve">VES - SUB APOYOGESTI - </v>
      </c>
      <c r="CF415" s="21">
        <f>+VLOOKUP(D415,Listas_desplega!$AS$18:$AU$60,3,0)</f>
        <v>37</v>
      </c>
    </row>
    <row r="416" spans="2:86" ht="18.75" customHeight="1" x14ac:dyDescent="0.25">
      <c r="B416" s="49" t="s">
        <v>612</v>
      </c>
      <c r="C416" s="49" t="s">
        <v>613</v>
      </c>
      <c r="D416" s="49" t="s">
        <v>614</v>
      </c>
      <c r="E416" s="49" t="s">
        <v>615</v>
      </c>
      <c r="F416" s="82" t="s">
        <v>616</v>
      </c>
      <c r="G416" s="49" t="s">
        <v>617</v>
      </c>
      <c r="H416" s="78" t="str">
        <f>+VLOOKUP(G416,desplegables!$AH$21:$AK$33,2,0)</f>
        <v>IMPLEMENTACIÓN DE LA POLÍTICA DE GRATUIDAD Y ESTRATEGIAS PARA LA FINANCIACIÓN DEL ACCESO, LA PERMANENCIA Y LA GRADUACIÓN DE LOS ESTUDIANTES EN LA EDUCACIÓN SUPERIOR  NACIONAL</v>
      </c>
      <c r="I416" s="79">
        <f>+VLOOKUP(G416,desplegables!$AH$21:$AK$33,3,0)</f>
        <v>202300000000455</v>
      </c>
      <c r="J416" s="51" t="str">
        <f>+VLOOKUP(G416,desplegables!$AH$21:$AK$33,4,0)</f>
        <v>C-2202-0700-57</v>
      </c>
      <c r="K416" s="109" t="s">
        <v>618</v>
      </c>
      <c r="L416" s="110" t="e">
        <f>+VLOOKUP(K416,desplegables!$BO$81:$BP$110,2,FALSE)</f>
        <v>#N/A</v>
      </c>
      <c r="M416" s="49" t="s">
        <v>619</v>
      </c>
      <c r="N416" s="51" t="e">
        <f>VLOOKUP(M416,desplegables!$BO$20:$BP$51,2,0)</f>
        <v>#N/A</v>
      </c>
      <c r="O416" s="49" t="s">
        <v>645</v>
      </c>
      <c r="P416" s="49" t="s">
        <v>621</v>
      </c>
      <c r="Q416" s="51" t="str">
        <f>+VLOOKUP(P416,desplegables!$B$3:$C$5,2,0)</f>
        <v>03</v>
      </c>
      <c r="R416" s="169" t="e">
        <f t="shared" si="44"/>
        <v>#N/A</v>
      </c>
      <c r="S416" s="126" t="str">
        <f t="shared" si="43"/>
        <v>TRANSF. CTES-SERVICIO DE APOYO FINANCIERO PARA EL ACCESO A LA EDUCACIÓN SUPERIOR-IMPLEMENTACIÓN DE LA POLÍTICA DE GRATUIDAD Y ESTRATEGIAS PARA LA FINANCIACIÓN DEL ACCESO, LA PERMANENCIA Y LA GRADUACIÓN DE LOS ESTUDIANTES EN LA EDUCACIÓN SUPERIOR  NACIONAL</v>
      </c>
      <c r="T416" s="244" t="str">
        <f t="shared" si="45"/>
        <v>TRANSF. CTES - SERVICIO DE APOYO FINANCIERO PARA EL ACCESO A LA EDUCACIÓN SUPERIOR - 2. SEGURIDAD HUMANA Y JUSTICIA SOCIAL / K30. EDUCACIÓN SUPERIOR COMO UN DERECHO - POLÍTICA DE GRATUIDAD DE LA EDUCACIÓN SUPERIOR PÚBLICA</v>
      </c>
      <c r="U416" s="69" t="s">
        <v>127</v>
      </c>
      <c r="V416" s="21"/>
      <c r="W416" s="21" t="str">
        <f t="shared" si="46"/>
        <v xml:space="preserve">VES - SUB APOYOGESTI - </v>
      </c>
      <c r="X416" s="51" t="str">
        <f t="shared" si="47"/>
        <v>3700</v>
      </c>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70"/>
      <c r="BG416" s="53" t="s">
        <v>128</v>
      </c>
      <c r="BH416" s="52" t="s">
        <v>128</v>
      </c>
      <c r="BI416" s="90" t="s">
        <v>646</v>
      </c>
      <c r="BJ416" s="69" t="s">
        <v>128</v>
      </c>
      <c r="BK416" s="49" t="s">
        <v>128</v>
      </c>
      <c r="BL416" s="124" t="s">
        <v>128</v>
      </c>
      <c r="BM416" s="66" t="s">
        <v>128</v>
      </c>
      <c r="BN416" s="49" t="s">
        <v>128</v>
      </c>
      <c r="BO416" s="49" t="s">
        <v>128</v>
      </c>
      <c r="BP416" s="49" t="s">
        <v>128</v>
      </c>
      <c r="BQ416" s="49" t="s">
        <v>98</v>
      </c>
      <c r="BR416" s="212">
        <v>96049435</v>
      </c>
      <c r="BS416" s="213">
        <v>96049435</v>
      </c>
      <c r="BT416" s="66" t="s">
        <v>192</v>
      </c>
      <c r="BV416" s="21" t="e">
        <f t="shared" si="48"/>
        <v>#N/A</v>
      </c>
      <c r="BW416" s="21" t="str">
        <f>+VLOOKUP(C416,Listas_desplega!$AI$21:$AJ$46,2,0)</f>
        <v>DF_ES</v>
      </c>
      <c r="BX416" s="47" t="str">
        <f>+VLOOKUP(E416,Listas_desplega!$J$2:$K$11,2,FALSE)</f>
        <v>Eje_E_8</v>
      </c>
      <c r="BY416" s="21" t="str">
        <f>+VLOOKUP(J416,desplegables!$AK$21:$AL$33,2,FALSE)</f>
        <v>C_2202_0700_57</v>
      </c>
      <c r="BZ416" s="21" t="str">
        <f>+VLOOKUP(D416,Listas_desplega!$AS$18:$AU$60,2,0)</f>
        <v xml:space="preserve">VES - SUB APOYOGESTI - </v>
      </c>
      <c r="CA416" s="21" t="str">
        <f>+VLOOKUP(W416,Listas_desplega!$AT$18:$AV$60,3,0)</f>
        <v>3700</v>
      </c>
      <c r="CB416" s="21" t="str">
        <f>+VLOOKUP(F416,Listas_desplega!$J$15:$L$60,2,0)</f>
        <v>FORTALECIMIENTO SISTEMA DE ES</v>
      </c>
      <c r="CC416" s="21" t="str">
        <f>+VLOOKUP(F416,Listas_desplega!$J$15:$L$60,2,0)&amp;V416</f>
        <v>FORTALECIMIENTO SISTEMA DE ES</v>
      </c>
      <c r="CD416" s="21" t="str">
        <f>+VLOOKUP(CC416,Listas_desplega!$K$15:$L$60,2,0)</f>
        <v>29</v>
      </c>
      <c r="CE416" s="65" t="str">
        <f>+VLOOKUP(D416,Listas_desplega!$AS$18:$AU$60,2,0)&amp;V416</f>
        <v xml:space="preserve">VES - SUB APOYOGESTI - </v>
      </c>
      <c r="CF416" s="21">
        <f>+VLOOKUP(D416,Listas_desplega!$AS$18:$AU$60,3,0)</f>
        <v>37</v>
      </c>
    </row>
    <row r="417" spans="2:84" ht="18.75" customHeight="1" x14ac:dyDescent="0.25">
      <c r="B417" s="49" t="s">
        <v>612</v>
      </c>
      <c r="C417" s="49" t="s">
        <v>613</v>
      </c>
      <c r="D417" s="49" t="s">
        <v>614</v>
      </c>
      <c r="E417" s="49" t="s">
        <v>615</v>
      </c>
      <c r="F417" s="82" t="s">
        <v>616</v>
      </c>
      <c r="G417" s="49" t="s">
        <v>617</v>
      </c>
      <c r="H417" s="78" t="str">
        <f>+VLOOKUP(G417,desplegables!$AH$21:$AK$33,2,0)</f>
        <v>IMPLEMENTACIÓN DE LA POLÍTICA DE GRATUIDAD Y ESTRATEGIAS PARA LA FINANCIACIÓN DEL ACCESO, LA PERMANENCIA Y LA GRADUACIÓN DE LOS ESTUDIANTES EN LA EDUCACIÓN SUPERIOR  NACIONAL</v>
      </c>
      <c r="I417" s="79">
        <f>+VLOOKUP(G417,desplegables!$AH$21:$AK$33,3,0)</f>
        <v>202300000000455</v>
      </c>
      <c r="J417" s="51" t="str">
        <f>+VLOOKUP(G417,desplegables!$AH$21:$AK$33,4,0)</f>
        <v>C-2202-0700-57</v>
      </c>
      <c r="K417" s="109" t="s">
        <v>618</v>
      </c>
      <c r="L417" s="110" t="e">
        <f>+VLOOKUP(K417,desplegables!$BO$81:$BP$110,2,FALSE)</f>
        <v>#N/A</v>
      </c>
      <c r="M417" s="49" t="s">
        <v>619</v>
      </c>
      <c r="N417" s="51" t="e">
        <f>VLOOKUP(M417,desplegables!$BO$20:$BP$51,2,0)</f>
        <v>#N/A</v>
      </c>
      <c r="O417" s="49" t="s">
        <v>647</v>
      </c>
      <c r="P417" s="21" t="s">
        <v>90</v>
      </c>
      <c r="Q417" s="51" t="str">
        <f>+VLOOKUP(P417,desplegables!$B$3:$C$5,2,0)</f>
        <v>02</v>
      </c>
      <c r="R417" s="169" t="e">
        <f t="shared" si="44"/>
        <v>#N/A</v>
      </c>
      <c r="S417" s="126" t="str">
        <f t="shared" si="43"/>
        <v>ADQUIS. DE BYS-SERVICIO DE APOYO FINANCIERO PARA EL ACCESO A LA EDUCACIÓN SUPERIOR-IMPLEMENTACIÓN DE LA POLÍTICA DE GRATUIDAD Y ESTRATEGIAS PARA LA FINANCIACIÓN DEL ACCESO, LA PERMANENCIA Y LA GRADUACIÓN DE LOS ESTUDIANTES EN LA EDUCACIÓN SUPERIOR  NACIONAL</v>
      </c>
      <c r="T417" s="244" t="str">
        <f t="shared" si="45"/>
        <v>ADQUIS. DE BYS - SERVICIO DE APOYO FINANCIERO PARA EL ACCESO A LA EDUCACIÓN SUPERIOR - 2. SEGURIDAD HUMANA Y JUSTICIA SOCIAL / K30. EDUCACIÓN SUPERIOR COMO UN DERECHO - POLÍTICA DE GRATUIDAD DE LA EDUCACIÓN SUPERIOR PÚBLICA</v>
      </c>
      <c r="U417" s="69" t="s">
        <v>127</v>
      </c>
      <c r="V417" s="21"/>
      <c r="W417" s="21" t="str">
        <f t="shared" si="46"/>
        <v xml:space="preserve">VES - SUB APOYOGESTI - </v>
      </c>
      <c r="X417" s="51" t="str">
        <f t="shared" si="47"/>
        <v>3700</v>
      </c>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70"/>
      <c r="BG417" s="53">
        <v>86121701</v>
      </c>
      <c r="BH417" s="52" t="s">
        <v>124</v>
      </c>
      <c r="BI417" s="90" t="s">
        <v>648</v>
      </c>
      <c r="BJ417" s="69" t="s">
        <v>625</v>
      </c>
      <c r="BK417" s="49" t="s">
        <v>248</v>
      </c>
      <c r="BL417" s="124">
        <v>45382</v>
      </c>
      <c r="BM417" s="66">
        <v>9</v>
      </c>
      <c r="BN417" s="49" t="s">
        <v>95</v>
      </c>
      <c r="BO417" s="49" t="s">
        <v>146</v>
      </c>
      <c r="BP417" s="49" t="s">
        <v>130</v>
      </c>
      <c r="BQ417" s="49" t="s">
        <v>98</v>
      </c>
      <c r="BR417" s="212">
        <v>6000000000</v>
      </c>
      <c r="BS417" s="213">
        <v>6000000000</v>
      </c>
      <c r="BT417" s="66" t="s">
        <v>192</v>
      </c>
      <c r="BV417" s="21" t="e">
        <f t="shared" si="48"/>
        <v>#N/A</v>
      </c>
      <c r="BW417" s="21" t="str">
        <f>+VLOOKUP(C417,Listas_desplega!$AI$21:$AJ$46,2,0)</f>
        <v>DF_ES</v>
      </c>
      <c r="BX417" s="47" t="str">
        <f>+VLOOKUP(E417,Listas_desplega!$J$2:$K$11,2,FALSE)</f>
        <v>Eje_E_8</v>
      </c>
      <c r="BY417" s="21" t="str">
        <f>+VLOOKUP(J417,desplegables!$AK$21:$AL$33,2,FALSE)</f>
        <v>C_2202_0700_57</v>
      </c>
      <c r="BZ417" s="21" t="str">
        <f>+VLOOKUP(D417,Listas_desplega!$AS$18:$AU$60,2,0)</f>
        <v xml:space="preserve">VES - SUB APOYOGESTI - </v>
      </c>
      <c r="CA417" s="21" t="str">
        <f>+VLOOKUP(W417,Listas_desplega!$AT$18:$AV$60,3,0)</f>
        <v>3700</v>
      </c>
      <c r="CB417" s="21" t="str">
        <f>+VLOOKUP(F417,Listas_desplega!$J$15:$L$60,2,0)</f>
        <v>FORTALECIMIENTO SISTEMA DE ES</v>
      </c>
      <c r="CC417" s="21" t="str">
        <f>+VLOOKUP(F417,Listas_desplega!$J$15:$L$60,2,0)&amp;V417</f>
        <v>FORTALECIMIENTO SISTEMA DE ES</v>
      </c>
      <c r="CD417" s="21" t="str">
        <f>+VLOOKUP(CC417,Listas_desplega!$K$15:$L$60,2,0)</f>
        <v>29</v>
      </c>
      <c r="CE417" s="65" t="str">
        <f>+VLOOKUP(D417,Listas_desplega!$AS$18:$AU$60,2,0)&amp;V417</f>
        <v xml:space="preserve">VES - SUB APOYOGESTI - </v>
      </c>
      <c r="CF417" s="21">
        <f>+VLOOKUP(D417,Listas_desplega!$AS$18:$AU$60,3,0)</f>
        <v>37</v>
      </c>
    </row>
    <row r="418" spans="2:84" ht="18.75" customHeight="1" x14ac:dyDescent="0.25">
      <c r="B418" s="49" t="s">
        <v>612</v>
      </c>
      <c r="C418" s="49" t="s">
        <v>613</v>
      </c>
      <c r="D418" s="49" t="s">
        <v>614</v>
      </c>
      <c r="E418" s="49" t="s">
        <v>615</v>
      </c>
      <c r="F418" s="82" t="s">
        <v>616</v>
      </c>
      <c r="G418" s="49" t="s">
        <v>617</v>
      </c>
      <c r="H418" s="78" t="str">
        <f>+VLOOKUP(G418,desplegables!$AH$21:$AK$33,2,0)</f>
        <v>IMPLEMENTACIÓN DE LA POLÍTICA DE GRATUIDAD Y ESTRATEGIAS PARA LA FINANCIACIÓN DEL ACCESO, LA PERMANENCIA Y LA GRADUACIÓN DE LOS ESTUDIANTES EN LA EDUCACIÓN SUPERIOR  NACIONAL</v>
      </c>
      <c r="I418" s="79">
        <f>+VLOOKUP(G418,desplegables!$AH$21:$AK$33,3,0)</f>
        <v>202300000000455</v>
      </c>
      <c r="J418" s="51" t="str">
        <f>+VLOOKUP(G418,desplegables!$AH$21:$AK$33,4,0)</f>
        <v>C-2202-0700-57</v>
      </c>
      <c r="K418" s="109" t="s">
        <v>618</v>
      </c>
      <c r="L418" s="110" t="e">
        <f>+VLOOKUP(K418,desplegables!$BO$81:$BP$110,2,FALSE)</f>
        <v>#N/A</v>
      </c>
      <c r="M418" s="49" t="s">
        <v>649</v>
      </c>
      <c r="N418" s="51" t="e">
        <f>VLOOKUP(M418,desplegables!$BO$20:$BP$51,2,0)</f>
        <v>#N/A</v>
      </c>
      <c r="O418" s="49" t="s">
        <v>650</v>
      </c>
      <c r="P418" s="49" t="s">
        <v>621</v>
      </c>
      <c r="Q418" s="51" t="str">
        <f>+VLOOKUP(P418,desplegables!$B$3:$C$5,2,0)</f>
        <v>03</v>
      </c>
      <c r="R418" s="169" t="e">
        <f t="shared" si="44"/>
        <v>#N/A</v>
      </c>
      <c r="S418" s="126" t="str">
        <f t="shared" si="43"/>
        <v>TRANSF. CTES-SERVICIO DE APOYO FINANCIERO PARA EL FOMENTO DE LA GRADUACIÓN EN LA EDUCACIÓN SUPERIOR-IMPLEMENTACIÓN DE LA POLÍTICA DE GRATUIDAD Y ESTRATEGIAS PARA LA FINANCIACIÓN DEL ACCESO, LA PERMANENCIA Y LA GRADUACIÓN DE LOS ESTUDIANTES EN LA EDUCACIÓN SUPERIOR  NACIONAL</v>
      </c>
      <c r="T418" s="244" t="str">
        <f t="shared" si="45"/>
        <v>TRANSF. CTES - SERVICIO DE APOYO FINANCIERO PARA EL FOMENTO DE LA GRADUACIÓN EN LA EDUCACIÓN SUPERIOR - 2. SEGURIDAD HUMANA Y JUSTICIA SOCIAL / K30. EDUCACIÓN SUPERIOR COMO UN DERECHO - POLÍTICA DE GRATUIDAD DE LA EDUCACIÓN SUPERIOR PÚBLICA</v>
      </c>
      <c r="U418" s="69" t="s">
        <v>127</v>
      </c>
      <c r="V418" s="21"/>
      <c r="W418" s="21" t="str">
        <f t="shared" si="46"/>
        <v xml:space="preserve">VES - SUB APOYOGESTI - </v>
      </c>
      <c r="X418" s="51" t="str">
        <f t="shared" si="47"/>
        <v>3700</v>
      </c>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70"/>
      <c r="BG418" s="53" t="s">
        <v>128</v>
      </c>
      <c r="BH418" s="52" t="s">
        <v>128</v>
      </c>
      <c r="BI418" s="90" t="s">
        <v>650</v>
      </c>
      <c r="BJ418" s="69" t="s">
        <v>128</v>
      </c>
      <c r="BK418" s="49" t="s">
        <v>128</v>
      </c>
      <c r="BL418" s="124" t="s">
        <v>128</v>
      </c>
      <c r="BM418" s="66" t="s">
        <v>128</v>
      </c>
      <c r="BN418" s="49" t="s">
        <v>128</v>
      </c>
      <c r="BO418" s="49" t="s">
        <v>128</v>
      </c>
      <c r="BP418" s="49" t="s">
        <v>128</v>
      </c>
      <c r="BQ418" s="49" t="s">
        <v>98</v>
      </c>
      <c r="BR418" s="212">
        <v>90940180073</v>
      </c>
      <c r="BS418" s="213">
        <v>90940180073</v>
      </c>
      <c r="BT418" s="66" t="s">
        <v>192</v>
      </c>
      <c r="BV418" s="21" t="e">
        <f t="shared" si="48"/>
        <v>#N/A</v>
      </c>
      <c r="BW418" s="21" t="str">
        <f>+VLOOKUP(C418,Listas_desplega!$AI$21:$AJ$46,2,0)</f>
        <v>DF_ES</v>
      </c>
      <c r="BX418" s="47" t="str">
        <f>+VLOOKUP(E418,Listas_desplega!$J$2:$K$11,2,FALSE)</f>
        <v>Eje_E_8</v>
      </c>
      <c r="BY418" s="21" t="str">
        <f>+VLOOKUP(J418,desplegables!$AK$21:$AL$33,2,FALSE)</f>
        <v>C_2202_0700_57</v>
      </c>
      <c r="BZ418" s="21" t="str">
        <f>+VLOOKUP(D418,Listas_desplega!$AS$18:$AU$60,2,0)</f>
        <v xml:space="preserve">VES - SUB APOYOGESTI - </v>
      </c>
      <c r="CA418" s="21" t="str">
        <f>+VLOOKUP(W418,Listas_desplega!$AT$18:$AV$60,3,0)</f>
        <v>3700</v>
      </c>
      <c r="CB418" s="21" t="str">
        <f>+VLOOKUP(F418,Listas_desplega!$J$15:$L$60,2,0)</f>
        <v>FORTALECIMIENTO SISTEMA DE ES</v>
      </c>
      <c r="CC418" s="21" t="str">
        <f>+VLOOKUP(F418,Listas_desplega!$J$15:$L$60,2,0)&amp;V418</f>
        <v>FORTALECIMIENTO SISTEMA DE ES</v>
      </c>
      <c r="CD418" s="21" t="str">
        <f>+VLOOKUP(CC418,Listas_desplega!$K$15:$L$60,2,0)</f>
        <v>29</v>
      </c>
      <c r="CE418" s="65" t="str">
        <f>+VLOOKUP(D418,Listas_desplega!$AS$18:$AU$60,2,0)&amp;V418</f>
        <v xml:space="preserve">VES - SUB APOYOGESTI - </v>
      </c>
      <c r="CF418" s="21">
        <f>+VLOOKUP(D418,Listas_desplega!$AS$18:$AU$60,3,0)</f>
        <v>37</v>
      </c>
    </row>
    <row r="419" spans="2:84" ht="18.75" customHeight="1" x14ac:dyDescent="0.25">
      <c r="B419" s="49" t="s">
        <v>612</v>
      </c>
      <c r="C419" s="49" t="s">
        <v>613</v>
      </c>
      <c r="D419" s="49" t="s">
        <v>614</v>
      </c>
      <c r="E419" s="49" t="s">
        <v>615</v>
      </c>
      <c r="F419" s="82" t="s">
        <v>616</v>
      </c>
      <c r="G419" s="49" t="s">
        <v>617</v>
      </c>
      <c r="H419" s="78" t="str">
        <f>+VLOOKUP(G419,desplegables!$AH$21:$AK$33,2,0)</f>
        <v>IMPLEMENTACIÓN DE LA POLÍTICA DE GRATUIDAD Y ESTRATEGIAS PARA LA FINANCIACIÓN DEL ACCESO, LA PERMANENCIA Y LA GRADUACIÓN DE LOS ESTUDIANTES EN LA EDUCACIÓN SUPERIOR  NACIONAL</v>
      </c>
      <c r="I419" s="79">
        <f>+VLOOKUP(G419,desplegables!$AH$21:$AK$33,3,0)</f>
        <v>202300000000455</v>
      </c>
      <c r="J419" s="51" t="str">
        <f>+VLOOKUP(G419,desplegables!$AH$21:$AK$33,4,0)</f>
        <v>C-2202-0700-57</v>
      </c>
      <c r="K419" s="109" t="s">
        <v>618</v>
      </c>
      <c r="L419" s="110" t="e">
        <f>+VLOOKUP(K419,desplegables!$BO$81:$BP$110,2,FALSE)</f>
        <v>#N/A</v>
      </c>
      <c r="M419" s="49" t="s">
        <v>649</v>
      </c>
      <c r="N419" s="51" t="e">
        <f>VLOOKUP(M419,desplegables!$BO$20:$BP$51,2,0)</f>
        <v>#N/A</v>
      </c>
      <c r="O419" s="49" t="s">
        <v>651</v>
      </c>
      <c r="P419" s="49" t="s">
        <v>621</v>
      </c>
      <c r="Q419" s="51" t="str">
        <f>+VLOOKUP(P419,desplegables!$B$3:$C$5,2,0)</f>
        <v>03</v>
      </c>
      <c r="R419" s="169" t="e">
        <f t="shared" si="44"/>
        <v>#N/A</v>
      </c>
      <c r="S419" s="126" t="str">
        <f t="shared" si="43"/>
        <v>TRANSF. CTES-SERVICIO DE APOYO FINANCIERO PARA EL FOMENTO DE LA GRADUACIÓN EN LA EDUCACIÓN SUPERIOR-IMPLEMENTACIÓN DE LA POLÍTICA DE GRATUIDAD Y ESTRATEGIAS PARA LA FINANCIACIÓN DEL ACCESO, LA PERMANENCIA Y LA GRADUACIÓN DE LOS ESTUDIANTES EN LA EDUCACIÓN SUPERIOR  NACIONAL</v>
      </c>
      <c r="T419" s="244" t="str">
        <f t="shared" si="45"/>
        <v>TRANSF. CTES - SERVICIO DE APOYO FINANCIERO PARA EL FOMENTO DE LA GRADUACIÓN EN LA EDUCACIÓN SUPERIOR - 2. SEGURIDAD HUMANA Y JUSTICIA SOCIAL / K30. EDUCACIÓN SUPERIOR COMO UN DERECHO - POLÍTICA DE GRATUIDAD DE LA EDUCACIÓN SUPERIOR PÚBLICA</v>
      </c>
      <c r="U419" s="69" t="s">
        <v>127</v>
      </c>
      <c r="V419" s="21"/>
      <c r="W419" s="21" t="str">
        <f t="shared" si="46"/>
        <v xml:space="preserve">VES - SUB APOYOGESTI - </v>
      </c>
      <c r="X419" s="51" t="str">
        <f t="shared" si="47"/>
        <v>3700</v>
      </c>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70"/>
      <c r="BG419" s="53" t="s">
        <v>128</v>
      </c>
      <c r="BH419" s="52" t="s">
        <v>128</v>
      </c>
      <c r="BI419" s="90" t="s">
        <v>651</v>
      </c>
      <c r="BJ419" s="69" t="s">
        <v>128</v>
      </c>
      <c r="BK419" s="49" t="s">
        <v>128</v>
      </c>
      <c r="BL419" s="124" t="s">
        <v>128</v>
      </c>
      <c r="BM419" s="66" t="s">
        <v>128</v>
      </c>
      <c r="BN419" s="49" t="s">
        <v>128</v>
      </c>
      <c r="BO419" s="49" t="s">
        <v>128</v>
      </c>
      <c r="BP419" s="49" t="s">
        <v>128</v>
      </c>
      <c r="BQ419" s="49" t="s">
        <v>98</v>
      </c>
      <c r="BR419" s="212">
        <v>14748050904</v>
      </c>
      <c r="BS419" s="213">
        <v>14748050904</v>
      </c>
      <c r="BT419" s="66" t="s">
        <v>192</v>
      </c>
      <c r="BV419" s="21" t="e">
        <f t="shared" si="48"/>
        <v>#N/A</v>
      </c>
      <c r="BW419" s="21" t="str">
        <f>+VLOOKUP(C419,Listas_desplega!$AI$21:$AJ$46,2,0)</f>
        <v>DF_ES</v>
      </c>
      <c r="BX419" s="47" t="str">
        <f>+VLOOKUP(E419,Listas_desplega!$J$2:$K$11,2,FALSE)</f>
        <v>Eje_E_8</v>
      </c>
      <c r="BY419" s="21" t="str">
        <f>+VLOOKUP(J419,desplegables!$AK$21:$AL$33,2,FALSE)</f>
        <v>C_2202_0700_57</v>
      </c>
      <c r="BZ419" s="21" t="str">
        <f>+VLOOKUP(D419,Listas_desplega!$AS$18:$AU$60,2,0)</f>
        <v xml:space="preserve">VES - SUB APOYOGESTI - </v>
      </c>
      <c r="CA419" s="21" t="str">
        <f>+VLOOKUP(W419,Listas_desplega!$AT$18:$AV$60,3,0)</f>
        <v>3700</v>
      </c>
      <c r="CB419" s="21" t="str">
        <f>+VLOOKUP(F419,Listas_desplega!$J$15:$L$60,2,0)</f>
        <v>FORTALECIMIENTO SISTEMA DE ES</v>
      </c>
      <c r="CC419" s="21" t="str">
        <f>+VLOOKUP(F419,Listas_desplega!$J$15:$L$60,2,0)&amp;V419</f>
        <v>FORTALECIMIENTO SISTEMA DE ES</v>
      </c>
      <c r="CD419" s="21" t="str">
        <f>+VLOOKUP(CC419,Listas_desplega!$K$15:$L$60,2,0)</f>
        <v>29</v>
      </c>
      <c r="CE419" s="65" t="str">
        <f>+VLOOKUP(D419,Listas_desplega!$AS$18:$AU$60,2,0)&amp;V419</f>
        <v xml:space="preserve">VES - SUB APOYOGESTI - </v>
      </c>
      <c r="CF419" s="21">
        <f>+VLOOKUP(D419,Listas_desplega!$AS$18:$AU$60,3,0)</f>
        <v>37</v>
      </c>
    </row>
    <row r="420" spans="2:84" ht="18.75" customHeight="1" x14ac:dyDescent="0.25">
      <c r="B420" s="49" t="s">
        <v>612</v>
      </c>
      <c r="C420" s="49" t="s">
        <v>613</v>
      </c>
      <c r="D420" s="49" t="s">
        <v>614</v>
      </c>
      <c r="E420" s="49" t="s">
        <v>615</v>
      </c>
      <c r="F420" s="82" t="s">
        <v>616</v>
      </c>
      <c r="G420" s="49" t="s">
        <v>617</v>
      </c>
      <c r="H420" s="78" t="str">
        <f>+VLOOKUP(G420,desplegables!$AH$21:$AK$33,2,0)</f>
        <v>IMPLEMENTACIÓN DE LA POLÍTICA DE GRATUIDAD Y ESTRATEGIAS PARA LA FINANCIACIÓN DEL ACCESO, LA PERMANENCIA Y LA GRADUACIÓN DE LOS ESTUDIANTES EN LA EDUCACIÓN SUPERIOR  NACIONAL</v>
      </c>
      <c r="I420" s="79">
        <f>+VLOOKUP(G420,desplegables!$AH$21:$AK$33,3,0)</f>
        <v>202300000000455</v>
      </c>
      <c r="J420" s="51" t="str">
        <f>+VLOOKUP(G420,desplegables!$AH$21:$AK$33,4,0)</f>
        <v>C-2202-0700-57</v>
      </c>
      <c r="K420" s="109" t="s">
        <v>618</v>
      </c>
      <c r="L420" s="110" t="e">
        <f>+VLOOKUP(K420,desplegables!$BO$81:$BP$110,2,FALSE)</f>
        <v>#N/A</v>
      </c>
      <c r="M420" s="49" t="s">
        <v>652</v>
      </c>
      <c r="N420" s="51" t="e">
        <f>VLOOKUP(M420,desplegables!$BO$20:$BP$51,2,0)</f>
        <v>#N/A</v>
      </c>
      <c r="O420" s="49" t="s">
        <v>653</v>
      </c>
      <c r="P420" s="49" t="s">
        <v>621</v>
      </c>
      <c r="Q420" s="51" t="str">
        <f>+VLOOKUP(P420,desplegables!$B$3:$C$5,2,0)</f>
        <v>03</v>
      </c>
      <c r="R420" s="169" t="e">
        <f t="shared" si="44"/>
        <v>#N/A</v>
      </c>
      <c r="S420" s="126" t="str">
        <f t="shared" si="43"/>
        <v>TRANSF. CTES-SERVICIO DE APOYO FINANCIERO PARA LA AMORTIZACIÓN DE CRÉDITOS EDUCATIVOS EN LA EDUCACIÓN SUPERIOR-IMPLEMENTACIÓN DE LA POLÍTICA DE GRATUIDAD Y ESTRATEGIAS PARA LA FINANCIACIÓN DEL ACCESO, LA PERMANENCIA Y LA GRADUACIÓN DE LOS ESTUDIANTES EN LA EDUCACIÓN SUPERIOR  NACIONAL</v>
      </c>
      <c r="T420" s="244" t="str">
        <f t="shared" si="45"/>
        <v>TRANSF. CTES - SERVICIO DE APOYO FINANCIERO PARA LA AMORTIZACIÓN DE CRÉDITOS EDUCATIVOS EN LA EDUCACIÓN SUPERIOR - 2. SEGURIDAD HUMANA Y JUSTICIA SOCIAL / K30. EDUCACIÓN SUPERIOR COMO UN DERECHO - POLÍTICA DE GRATUIDAD DE LA EDUCACIÓN SUPERIOR PÚBLICA</v>
      </c>
      <c r="U420" s="69" t="s">
        <v>127</v>
      </c>
      <c r="V420" s="21"/>
      <c r="W420" s="21" t="str">
        <f t="shared" si="46"/>
        <v xml:space="preserve">VES - SUB APOYOGESTI - </v>
      </c>
      <c r="X420" s="51" t="str">
        <f t="shared" si="47"/>
        <v>3700</v>
      </c>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70"/>
      <c r="BG420" s="53" t="s">
        <v>128</v>
      </c>
      <c r="BH420" s="52" t="s">
        <v>128</v>
      </c>
      <c r="BI420" s="90" t="s">
        <v>653</v>
      </c>
      <c r="BJ420" s="69" t="s">
        <v>128</v>
      </c>
      <c r="BK420" s="49" t="s">
        <v>128</v>
      </c>
      <c r="BL420" s="124" t="s">
        <v>128</v>
      </c>
      <c r="BM420" s="66" t="s">
        <v>128</v>
      </c>
      <c r="BN420" s="49" t="s">
        <v>128</v>
      </c>
      <c r="BO420" s="49" t="s">
        <v>128</v>
      </c>
      <c r="BP420" s="49" t="s">
        <v>128</v>
      </c>
      <c r="BQ420" s="49" t="s">
        <v>98</v>
      </c>
      <c r="BR420" s="212">
        <v>426140273814</v>
      </c>
      <c r="BS420" s="213">
        <v>426140273814</v>
      </c>
      <c r="BT420" s="66" t="s">
        <v>192</v>
      </c>
      <c r="BV420" s="21" t="e">
        <f t="shared" si="48"/>
        <v>#N/A</v>
      </c>
      <c r="BW420" s="21" t="str">
        <f>+VLOOKUP(C420,Listas_desplega!$AI$21:$AJ$46,2,0)</f>
        <v>DF_ES</v>
      </c>
      <c r="BX420" s="47" t="str">
        <f>+VLOOKUP(E420,Listas_desplega!$J$2:$K$11,2,FALSE)</f>
        <v>Eje_E_8</v>
      </c>
      <c r="BY420" s="21" t="str">
        <f>+VLOOKUP(J420,desplegables!$AK$21:$AL$33,2,FALSE)</f>
        <v>C_2202_0700_57</v>
      </c>
      <c r="BZ420" s="21" t="str">
        <f>+VLOOKUP(D420,Listas_desplega!$AS$18:$AU$60,2,0)</f>
        <v xml:space="preserve">VES - SUB APOYOGESTI - </v>
      </c>
      <c r="CA420" s="21" t="str">
        <f>+VLOOKUP(W420,Listas_desplega!$AT$18:$AV$60,3,0)</f>
        <v>3700</v>
      </c>
      <c r="CB420" s="21" t="str">
        <f>+VLOOKUP(F420,Listas_desplega!$J$15:$L$60,2,0)</f>
        <v>FORTALECIMIENTO SISTEMA DE ES</v>
      </c>
      <c r="CC420" s="21" t="str">
        <f>+VLOOKUP(F420,Listas_desplega!$J$15:$L$60,2,0)&amp;V420</f>
        <v>FORTALECIMIENTO SISTEMA DE ES</v>
      </c>
      <c r="CD420" s="21" t="str">
        <f>+VLOOKUP(CC420,Listas_desplega!$K$15:$L$60,2,0)</f>
        <v>29</v>
      </c>
      <c r="CE420" s="65" t="str">
        <f>+VLOOKUP(D420,Listas_desplega!$AS$18:$AU$60,2,0)&amp;V420</f>
        <v xml:space="preserve">VES - SUB APOYOGESTI - </v>
      </c>
      <c r="CF420" s="21">
        <f>+VLOOKUP(D420,Listas_desplega!$AS$18:$AU$60,3,0)</f>
        <v>37</v>
      </c>
    </row>
    <row r="421" spans="2:84" ht="18.75" customHeight="1" x14ac:dyDescent="0.25">
      <c r="B421" s="49" t="s">
        <v>612</v>
      </c>
      <c r="C421" s="49" t="s">
        <v>613</v>
      </c>
      <c r="D421" s="49" t="s">
        <v>614</v>
      </c>
      <c r="E421" s="49" t="s">
        <v>615</v>
      </c>
      <c r="F421" s="82" t="s">
        <v>616</v>
      </c>
      <c r="G421" s="49" t="s">
        <v>654</v>
      </c>
      <c r="H421" s="78" t="str">
        <f>+VLOOKUP(G421,desplegables!$AH$21:$AK$33,2,0)</f>
        <v>APOYO PARA FOMENTAR EL ACCESO CON CALIDAD A LA EDUCACIÓN SUPERIOR A TRAVÉS DE INCENTIVOS A LA DEMANDA EN COLOMBIA   NACIONAL</v>
      </c>
      <c r="I421" s="79">
        <f>+VLOOKUP(G421,desplegables!$AH$21:$AK$33,3,0)</f>
        <v>2018011001144</v>
      </c>
      <c r="J421" s="51" t="str">
        <f>+VLOOKUP(G421,desplegables!$AH$21:$AK$33,4,0)</f>
        <v>C-2202-0700-47</v>
      </c>
      <c r="K421" s="109" t="s">
        <v>655</v>
      </c>
      <c r="L421" s="110" t="e">
        <f>+VLOOKUP(K421,desplegables!$BO$81:$BP$110,2,FALSE)</f>
        <v>#N/A</v>
      </c>
      <c r="M421" s="49" t="s">
        <v>656</v>
      </c>
      <c r="N421" s="51">
        <f>VLOOKUP(M421,desplegables!$BO$20:$BP$51,2,0)</f>
        <v>2202008</v>
      </c>
      <c r="O421" s="49" t="s">
        <v>657</v>
      </c>
      <c r="P421" s="21" t="s">
        <v>90</v>
      </c>
      <c r="Q421" s="51" t="str">
        <f>+VLOOKUP(P421,desplegables!$B$3:$C$5,2,0)</f>
        <v>02</v>
      </c>
      <c r="R421" s="169" t="e">
        <f t="shared" si="44"/>
        <v>#N/A</v>
      </c>
      <c r="S421" s="126" t="str">
        <f t="shared" si="43"/>
        <v>ADQUIS. DE BYS-SERVICIO DE APOYO FINANCIERO PARA LA PERMANENCIA A LA EDUCACIÓN SUPERIOR O TERCIARIA-APOYO PARA FOMENTAR EL ACCESO CON CALIDAD A LA EDUCACIÓN SUPERIOR A TRAVÉS DE INCENTIVOS A LA DEMANDA EN COLOMBIA   NACIONAL</v>
      </c>
      <c r="T421" s="244" t="str">
        <f t="shared" si="45"/>
        <v>ADQUIS. DE BYS - SERVICIO DE APOYO FINANCIERO PARA LA PERMANENCIA A LA EDUCACIÓN SUPERIOR O TERCIARIA - 2. SEGURIDAD HUMANA Y JUSTICIA SOCIAL / K20. EDUCACIÓN SUPERIOR COMO UN DERECHO - SUBSIDIOS Y ALIVIOS PARA EL ACCESO A LA EDUCACIÓN SUPERIOR</v>
      </c>
      <c r="U421" s="69" t="s">
        <v>127</v>
      </c>
      <c r="V421" s="21"/>
      <c r="W421" s="21" t="str">
        <f t="shared" si="46"/>
        <v xml:space="preserve">VES - SUB APOYOGESTI - </v>
      </c>
      <c r="X421" s="51" t="str">
        <f t="shared" si="47"/>
        <v>3700</v>
      </c>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70"/>
      <c r="BG421" s="53">
        <v>86121701</v>
      </c>
      <c r="BH421" s="52" t="s">
        <v>124</v>
      </c>
      <c r="BI421" s="90" t="s">
        <v>658</v>
      </c>
      <c r="BJ421" s="69" t="s">
        <v>625</v>
      </c>
      <c r="BK421" s="49" t="s">
        <v>266</v>
      </c>
      <c r="BL421" s="124">
        <v>45443</v>
      </c>
      <c r="BM421" s="66">
        <v>7</v>
      </c>
      <c r="BN421" s="49" t="s">
        <v>95</v>
      </c>
      <c r="BO421" s="49"/>
      <c r="BP421" s="49"/>
      <c r="BQ421" s="49" t="s">
        <v>98</v>
      </c>
      <c r="BR421" s="212">
        <v>30017818439</v>
      </c>
      <c r="BS421" s="213">
        <v>30017818439</v>
      </c>
      <c r="BT421" s="66" t="s">
        <v>192</v>
      </c>
      <c r="BV421" s="21" t="str">
        <f t="shared" si="48"/>
        <v>ICETEX_2202008</v>
      </c>
      <c r="BW421" s="21" t="str">
        <f>+VLOOKUP(C421,Listas_desplega!$AI$21:$AJ$46,2,0)</f>
        <v>DF_ES</v>
      </c>
      <c r="BX421" s="47" t="str">
        <f>+VLOOKUP(E421,Listas_desplega!$J$2:$K$11,2,FALSE)</f>
        <v>Eje_E_8</v>
      </c>
      <c r="BY421" s="21" t="str">
        <f>+VLOOKUP(J421,desplegables!$AK$21:$AL$33,2,FALSE)</f>
        <v>C_2202_0700_47</v>
      </c>
      <c r="BZ421" s="21" t="str">
        <f>+VLOOKUP(D421,Listas_desplega!$AS$18:$AU$60,2,0)</f>
        <v xml:space="preserve">VES - SUB APOYOGESTI - </v>
      </c>
      <c r="CA421" s="21" t="str">
        <f>+VLOOKUP(W421,Listas_desplega!$AT$18:$AV$60,3,0)</f>
        <v>3700</v>
      </c>
      <c r="CB421" s="21" t="str">
        <f>+VLOOKUP(F421,Listas_desplega!$J$15:$L$60,2,0)</f>
        <v>FORTALECIMIENTO SISTEMA DE ES</v>
      </c>
      <c r="CC421" s="21" t="str">
        <f>+VLOOKUP(F421,Listas_desplega!$J$15:$L$60,2,0)&amp;V421</f>
        <v>FORTALECIMIENTO SISTEMA DE ES</v>
      </c>
      <c r="CD421" s="21" t="str">
        <f>+VLOOKUP(CC421,Listas_desplega!$K$15:$L$60,2,0)</f>
        <v>29</v>
      </c>
      <c r="CE421" s="65" t="str">
        <f>+VLOOKUP(D421,Listas_desplega!$AS$18:$AU$60,2,0)&amp;V421</f>
        <v xml:space="preserve">VES - SUB APOYOGESTI - </v>
      </c>
      <c r="CF421" s="21">
        <f>+VLOOKUP(D421,Listas_desplega!$AS$18:$AU$60,3,0)</f>
        <v>37</v>
      </c>
    </row>
    <row r="422" spans="2:84" ht="18.75" customHeight="1" x14ac:dyDescent="0.25">
      <c r="B422" s="49" t="s">
        <v>612</v>
      </c>
      <c r="C422" s="49" t="s">
        <v>613</v>
      </c>
      <c r="D422" s="49" t="s">
        <v>614</v>
      </c>
      <c r="E422" s="49" t="s">
        <v>615</v>
      </c>
      <c r="F422" s="82" t="s">
        <v>616</v>
      </c>
      <c r="G422" s="49" t="s">
        <v>617</v>
      </c>
      <c r="H422" s="78" t="str">
        <f>+VLOOKUP(G422,desplegables!$AH$21:$AK$33,2,0)</f>
        <v>IMPLEMENTACIÓN DE LA POLÍTICA DE GRATUIDAD Y ESTRATEGIAS PARA LA FINANCIACIÓN DEL ACCESO, LA PERMANENCIA Y LA GRADUACIÓN DE LOS ESTUDIANTES EN LA EDUCACIÓN SUPERIOR  NACIONAL</v>
      </c>
      <c r="I422" s="79">
        <f>+VLOOKUP(G422,desplegables!$AH$21:$AK$33,3,0)</f>
        <v>202300000000455</v>
      </c>
      <c r="J422" s="51" t="str">
        <f>+VLOOKUP(G422,desplegables!$AH$21:$AK$33,4,0)</f>
        <v>C-2202-0700-57</v>
      </c>
      <c r="K422" s="109" t="s">
        <v>618</v>
      </c>
      <c r="L422" s="110" t="e">
        <f>+VLOOKUP(K422,desplegables!$BO$81:$BP$110,2,FALSE)</f>
        <v>#N/A</v>
      </c>
      <c r="M422" s="49" t="s">
        <v>659</v>
      </c>
      <c r="N422" s="51" t="e">
        <f>VLOOKUP(M422,desplegables!$BO$20:$BP$51,2,0)</f>
        <v>#N/A</v>
      </c>
      <c r="O422" s="49" t="s">
        <v>660</v>
      </c>
      <c r="P422" s="49" t="s">
        <v>621</v>
      </c>
      <c r="Q422" s="51" t="str">
        <f>+VLOOKUP(P422,desplegables!$B$3:$C$5,2,0)</f>
        <v>03</v>
      </c>
      <c r="R422" s="169" t="e">
        <f t="shared" si="44"/>
        <v>#N/A</v>
      </c>
      <c r="S422" s="126" t="str">
        <f t="shared" si="43"/>
        <v>TRANSF. CTES-SERVICIO DE APOYO FINANCIERO PARA LA PERMANENCIA A LA EDUCACIÓN SUPERIOR-IMPLEMENTACIÓN DE LA POLÍTICA DE GRATUIDAD Y ESTRATEGIAS PARA LA FINANCIACIÓN DEL ACCESO, LA PERMANENCIA Y LA GRADUACIÓN DE LOS ESTUDIANTES EN LA EDUCACIÓN SUPERIOR  NACIONAL</v>
      </c>
      <c r="T422" s="244" t="str">
        <f t="shared" si="45"/>
        <v>TRANSF. CTES - SERVICIO DE APOYO FINANCIERO PARA LA PERMANENCIA A LA EDUCACIÓN SUPERIOR - 2. SEGURIDAD HUMANA Y JUSTICIA SOCIAL / K30. EDUCACIÓN SUPERIOR COMO UN DERECHO - POLÍTICA DE GRATUIDAD DE LA EDUCACIÓN SUPERIOR PÚBLICA</v>
      </c>
      <c r="U422" s="69" t="s">
        <v>127</v>
      </c>
      <c r="V422" s="21"/>
      <c r="W422" s="21" t="str">
        <f t="shared" si="46"/>
        <v xml:space="preserve">VES - SUB APOYOGESTI - </v>
      </c>
      <c r="X422" s="51" t="str">
        <f t="shared" si="47"/>
        <v>3700</v>
      </c>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70"/>
      <c r="BG422" s="53" t="s">
        <v>128</v>
      </c>
      <c r="BH422" s="52" t="s">
        <v>128</v>
      </c>
      <c r="BI422" s="90" t="s">
        <v>661</v>
      </c>
      <c r="BJ422" s="69" t="s">
        <v>128</v>
      </c>
      <c r="BK422" s="49" t="s">
        <v>128</v>
      </c>
      <c r="BL422" s="49" t="s">
        <v>128</v>
      </c>
      <c r="BM422" s="66" t="s">
        <v>128</v>
      </c>
      <c r="BN422" s="49" t="s">
        <v>128</v>
      </c>
      <c r="BO422" s="49" t="s">
        <v>128</v>
      </c>
      <c r="BP422" s="49" t="s">
        <v>128</v>
      </c>
      <c r="BQ422" s="49" t="s">
        <v>98</v>
      </c>
      <c r="BR422" s="212">
        <v>188332226</v>
      </c>
      <c r="BS422" s="213">
        <v>188332226</v>
      </c>
      <c r="BT422" s="66" t="s">
        <v>192</v>
      </c>
      <c r="BV422" s="21" t="e">
        <f t="shared" si="48"/>
        <v>#N/A</v>
      </c>
      <c r="BW422" s="21" t="str">
        <f>+VLOOKUP(C422,Listas_desplega!$AI$21:$AJ$46,2,0)</f>
        <v>DF_ES</v>
      </c>
      <c r="BX422" s="47" t="str">
        <f>+VLOOKUP(E422,Listas_desplega!$J$2:$K$11,2,FALSE)</f>
        <v>Eje_E_8</v>
      </c>
      <c r="BY422" s="21" t="str">
        <f>+VLOOKUP(J422,desplegables!$AK$21:$AL$33,2,FALSE)</f>
        <v>C_2202_0700_57</v>
      </c>
      <c r="BZ422" s="21" t="str">
        <f>+VLOOKUP(D422,Listas_desplega!$AS$18:$AU$60,2,0)</f>
        <v xml:space="preserve">VES - SUB APOYOGESTI - </v>
      </c>
      <c r="CA422" s="21" t="str">
        <f>+VLOOKUP(W422,Listas_desplega!$AT$18:$AV$60,3,0)</f>
        <v>3700</v>
      </c>
      <c r="CB422" s="21" t="str">
        <f>+VLOOKUP(F422,Listas_desplega!$J$15:$L$60,2,0)</f>
        <v>FORTALECIMIENTO SISTEMA DE ES</v>
      </c>
      <c r="CC422" s="21" t="str">
        <f>+VLOOKUP(F422,Listas_desplega!$J$15:$L$60,2,0)&amp;V422</f>
        <v>FORTALECIMIENTO SISTEMA DE ES</v>
      </c>
      <c r="CD422" s="21" t="str">
        <f>+VLOOKUP(CC422,Listas_desplega!$K$15:$L$60,2,0)</f>
        <v>29</v>
      </c>
      <c r="CE422" s="65" t="str">
        <f>+VLOOKUP(D422,Listas_desplega!$AS$18:$AU$60,2,0)&amp;V422</f>
        <v xml:space="preserve">VES - SUB APOYOGESTI - </v>
      </c>
      <c r="CF422" s="21">
        <f>+VLOOKUP(D422,Listas_desplega!$AS$18:$AU$60,3,0)</f>
        <v>37</v>
      </c>
    </row>
    <row r="423" spans="2:84" ht="18.75" customHeight="1" x14ac:dyDescent="0.25">
      <c r="B423" s="49" t="s">
        <v>612</v>
      </c>
      <c r="C423" s="49" t="s">
        <v>613</v>
      </c>
      <c r="D423" s="49" t="s">
        <v>614</v>
      </c>
      <c r="E423" s="49" t="s">
        <v>615</v>
      </c>
      <c r="F423" s="82" t="s">
        <v>616</v>
      </c>
      <c r="G423" s="49" t="s">
        <v>617</v>
      </c>
      <c r="H423" s="78" t="str">
        <f>+VLOOKUP(G423,desplegables!$AH$21:$AK$33,2,0)</f>
        <v>IMPLEMENTACIÓN DE LA POLÍTICA DE GRATUIDAD Y ESTRATEGIAS PARA LA FINANCIACIÓN DEL ACCESO, LA PERMANENCIA Y LA GRADUACIÓN DE LOS ESTUDIANTES EN LA EDUCACIÓN SUPERIOR  NACIONAL</v>
      </c>
      <c r="I423" s="79">
        <f>+VLOOKUP(G423,desplegables!$AH$21:$AK$33,3,0)</f>
        <v>202300000000455</v>
      </c>
      <c r="J423" s="51" t="str">
        <f>+VLOOKUP(G423,desplegables!$AH$21:$AK$33,4,0)</f>
        <v>C-2202-0700-57</v>
      </c>
      <c r="K423" s="109" t="s">
        <v>618</v>
      </c>
      <c r="L423" s="110" t="e">
        <f>+VLOOKUP(K423,desplegables!$BO$81:$BP$110,2,FALSE)</f>
        <v>#N/A</v>
      </c>
      <c r="M423" s="49" t="s">
        <v>659</v>
      </c>
      <c r="N423" s="51" t="e">
        <f>VLOOKUP(M423,desplegables!$BO$20:$BP$51,2,0)</f>
        <v>#N/A</v>
      </c>
      <c r="O423" s="49" t="s">
        <v>662</v>
      </c>
      <c r="P423" s="49" t="s">
        <v>621</v>
      </c>
      <c r="Q423" s="51" t="str">
        <f>+VLOOKUP(P423,desplegables!$B$3:$C$5,2,0)</f>
        <v>03</v>
      </c>
      <c r="R423" s="169" t="e">
        <f t="shared" si="44"/>
        <v>#N/A</v>
      </c>
      <c r="S423" s="126" t="str">
        <f t="shared" si="43"/>
        <v>TRANSF. CTES-SERVICIO DE APOYO FINANCIERO PARA LA PERMANENCIA A LA EDUCACIÓN SUPERIOR-IMPLEMENTACIÓN DE LA POLÍTICA DE GRATUIDAD Y ESTRATEGIAS PARA LA FINANCIACIÓN DEL ACCESO, LA PERMANENCIA Y LA GRADUACIÓN DE LOS ESTUDIANTES EN LA EDUCACIÓN SUPERIOR  NACIONAL</v>
      </c>
      <c r="T423" s="244" t="str">
        <f t="shared" si="45"/>
        <v>TRANSF. CTES - SERVICIO DE APOYO FINANCIERO PARA LA PERMANENCIA A LA EDUCACIÓN SUPERIOR - 2. SEGURIDAD HUMANA Y JUSTICIA SOCIAL / K30. EDUCACIÓN SUPERIOR COMO UN DERECHO - POLÍTICA DE GRATUIDAD DE LA EDUCACIÓN SUPERIOR PÚBLICA</v>
      </c>
      <c r="U423" s="69" t="s">
        <v>127</v>
      </c>
      <c r="V423" s="21"/>
      <c r="W423" s="21" t="str">
        <f t="shared" si="46"/>
        <v xml:space="preserve">VES - SUB APOYOGESTI - </v>
      </c>
      <c r="X423" s="51" t="str">
        <f t="shared" si="47"/>
        <v>3700</v>
      </c>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70"/>
      <c r="BG423" s="53" t="s">
        <v>128</v>
      </c>
      <c r="BH423" s="52" t="s">
        <v>128</v>
      </c>
      <c r="BI423" s="90" t="s">
        <v>663</v>
      </c>
      <c r="BJ423" s="69" t="s">
        <v>128</v>
      </c>
      <c r="BK423" s="49" t="s">
        <v>128</v>
      </c>
      <c r="BL423" s="49" t="s">
        <v>128</v>
      </c>
      <c r="BM423" s="66" t="s">
        <v>128</v>
      </c>
      <c r="BN423" s="49" t="s">
        <v>128</v>
      </c>
      <c r="BO423" s="49" t="s">
        <v>128</v>
      </c>
      <c r="BP423" s="49" t="s">
        <v>128</v>
      </c>
      <c r="BQ423" s="49" t="s">
        <v>98</v>
      </c>
      <c r="BR423" s="212">
        <v>192098871</v>
      </c>
      <c r="BS423" s="213">
        <v>192098871</v>
      </c>
      <c r="BT423" s="66" t="s">
        <v>192</v>
      </c>
      <c r="BV423" s="21" t="e">
        <f t="shared" si="48"/>
        <v>#N/A</v>
      </c>
      <c r="BW423" s="21" t="str">
        <f>+VLOOKUP(C423,Listas_desplega!$AI$21:$AJ$46,2,0)</f>
        <v>DF_ES</v>
      </c>
      <c r="BX423" s="47" t="str">
        <f>+VLOOKUP(E423,Listas_desplega!$J$2:$K$11,2,FALSE)</f>
        <v>Eje_E_8</v>
      </c>
      <c r="BY423" s="21" t="str">
        <f>+VLOOKUP(J423,desplegables!$AK$21:$AL$33,2,FALSE)</f>
        <v>C_2202_0700_57</v>
      </c>
      <c r="BZ423" s="21" t="str">
        <f>+VLOOKUP(D423,Listas_desplega!$AS$18:$AU$60,2,0)</f>
        <v xml:space="preserve">VES - SUB APOYOGESTI - </v>
      </c>
      <c r="CA423" s="21" t="str">
        <f>+VLOOKUP(W423,Listas_desplega!$AT$18:$AV$60,3,0)</f>
        <v>3700</v>
      </c>
      <c r="CB423" s="21" t="str">
        <f>+VLOOKUP(F423,Listas_desplega!$J$15:$L$60,2,0)</f>
        <v>FORTALECIMIENTO SISTEMA DE ES</v>
      </c>
      <c r="CC423" s="21" t="str">
        <f>+VLOOKUP(F423,Listas_desplega!$J$15:$L$60,2,0)&amp;V423</f>
        <v>FORTALECIMIENTO SISTEMA DE ES</v>
      </c>
      <c r="CD423" s="21" t="str">
        <f>+VLOOKUP(CC423,Listas_desplega!$K$15:$L$60,2,0)</f>
        <v>29</v>
      </c>
      <c r="CE423" s="65" t="str">
        <f>+VLOOKUP(D423,Listas_desplega!$AS$18:$AU$60,2,0)&amp;V423</f>
        <v xml:space="preserve">VES - SUB APOYOGESTI - </v>
      </c>
      <c r="CF423" s="21">
        <f>+VLOOKUP(D423,Listas_desplega!$AS$18:$AU$60,3,0)</f>
        <v>37</v>
      </c>
    </row>
    <row r="424" spans="2:84" ht="18.75" customHeight="1" x14ac:dyDescent="0.25">
      <c r="B424" s="49" t="s">
        <v>612</v>
      </c>
      <c r="C424" s="49" t="s">
        <v>613</v>
      </c>
      <c r="D424" s="49" t="s">
        <v>614</v>
      </c>
      <c r="E424" s="49" t="s">
        <v>615</v>
      </c>
      <c r="F424" s="82" t="s">
        <v>616</v>
      </c>
      <c r="G424" s="49" t="s">
        <v>617</v>
      </c>
      <c r="H424" s="78" t="str">
        <f>+VLOOKUP(G424,desplegables!$AH$21:$AK$33,2,0)</f>
        <v>IMPLEMENTACIÓN DE LA POLÍTICA DE GRATUIDAD Y ESTRATEGIAS PARA LA FINANCIACIÓN DEL ACCESO, LA PERMANENCIA Y LA GRADUACIÓN DE LOS ESTUDIANTES EN LA EDUCACIÓN SUPERIOR  NACIONAL</v>
      </c>
      <c r="I424" s="79">
        <f>+VLOOKUP(G424,desplegables!$AH$21:$AK$33,3,0)</f>
        <v>202300000000455</v>
      </c>
      <c r="J424" s="51" t="str">
        <f>+VLOOKUP(G424,desplegables!$AH$21:$AK$33,4,0)</f>
        <v>C-2202-0700-57</v>
      </c>
      <c r="K424" s="109" t="s">
        <v>618</v>
      </c>
      <c r="L424" s="110" t="e">
        <f>+VLOOKUP(K424,desplegables!$BO$81:$BP$110,2,FALSE)</f>
        <v>#N/A</v>
      </c>
      <c r="M424" s="49" t="s">
        <v>659</v>
      </c>
      <c r="N424" s="51" t="e">
        <f>VLOOKUP(M424,desplegables!$BO$20:$BP$51,2,0)</f>
        <v>#N/A</v>
      </c>
      <c r="O424" s="49" t="s">
        <v>664</v>
      </c>
      <c r="P424" s="49" t="s">
        <v>621</v>
      </c>
      <c r="Q424" s="51" t="str">
        <f>+VLOOKUP(P424,desplegables!$B$3:$C$5,2,0)</f>
        <v>03</v>
      </c>
      <c r="R424" s="169" t="e">
        <f t="shared" si="44"/>
        <v>#N/A</v>
      </c>
      <c r="S424" s="126" t="str">
        <f t="shared" si="43"/>
        <v>TRANSF. CTES-SERVICIO DE APOYO FINANCIERO PARA LA PERMANENCIA A LA EDUCACIÓN SUPERIOR-IMPLEMENTACIÓN DE LA POLÍTICA DE GRATUIDAD Y ESTRATEGIAS PARA LA FINANCIACIÓN DEL ACCESO, LA PERMANENCIA Y LA GRADUACIÓN DE LOS ESTUDIANTES EN LA EDUCACIÓN SUPERIOR  NACIONAL</v>
      </c>
      <c r="T424" s="244" t="str">
        <f t="shared" si="45"/>
        <v>TRANSF. CTES - SERVICIO DE APOYO FINANCIERO PARA LA PERMANENCIA A LA EDUCACIÓN SUPERIOR - 2. SEGURIDAD HUMANA Y JUSTICIA SOCIAL / K30. EDUCACIÓN SUPERIOR COMO UN DERECHO - POLÍTICA DE GRATUIDAD DE LA EDUCACIÓN SUPERIOR PÚBLICA</v>
      </c>
      <c r="U424" s="69" t="s">
        <v>127</v>
      </c>
      <c r="V424" s="21"/>
      <c r="W424" s="21" t="str">
        <f t="shared" si="46"/>
        <v xml:space="preserve">VES - SUB APOYOGESTI - </v>
      </c>
      <c r="X424" s="51" t="str">
        <f t="shared" si="47"/>
        <v>3700</v>
      </c>
      <c r="Y424" s="116"/>
      <c r="Z424" s="116"/>
      <c r="AA424" s="116">
        <v>96518973957</v>
      </c>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70"/>
      <c r="BG424" s="53" t="s">
        <v>128</v>
      </c>
      <c r="BH424" s="52" t="s">
        <v>128</v>
      </c>
      <c r="BI424" s="90" t="s">
        <v>665</v>
      </c>
      <c r="BJ424" s="69" t="s">
        <v>128</v>
      </c>
      <c r="BK424" s="49" t="s">
        <v>128</v>
      </c>
      <c r="BL424" s="49" t="s">
        <v>128</v>
      </c>
      <c r="BM424" s="66" t="s">
        <v>128</v>
      </c>
      <c r="BN424" s="49" t="s">
        <v>128</v>
      </c>
      <c r="BO424" s="49" t="s">
        <v>128</v>
      </c>
      <c r="BP424" s="49" t="s">
        <v>128</v>
      </c>
      <c r="BQ424" s="49" t="s">
        <v>98</v>
      </c>
      <c r="BR424" s="212">
        <v>96518973957</v>
      </c>
      <c r="BS424" s="213">
        <v>96518973957</v>
      </c>
      <c r="BT424" s="66" t="s">
        <v>192</v>
      </c>
      <c r="BV424" s="21" t="e">
        <f t="shared" si="48"/>
        <v>#N/A</v>
      </c>
      <c r="BW424" s="21" t="str">
        <f>+VLOOKUP(C424,Listas_desplega!$AI$21:$AJ$46,2,0)</f>
        <v>DF_ES</v>
      </c>
      <c r="BX424" s="47" t="str">
        <f>+VLOOKUP(E424,Listas_desplega!$J$2:$K$11,2,FALSE)</f>
        <v>Eje_E_8</v>
      </c>
      <c r="BY424" s="21" t="str">
        <f>+VLOOKUP(J424,desplegables!$AK$21:$AL$33,2,FALSE)</f>
        <v>C_2202_0700_57</v>
      </c>
      <c r="BZ424" s="21" t="str">
        <f>+VLOOKUP(D424,Listas_desplega!$AS$18:$AU$60,2,0)</f>
        <v xml:space="preserve">VES - SUB APOYOGESTI - </v>
      </c>
      <c r="CA424" s="21" t="str">
        <f>+VLOOKUP(W424,Listas_desplega!$AT$18:$AV$60,3,0)</f>
        <v>3700</v>
      </c>
      <c r="CB424" s="21" t="str">
        <f>+VLOOKUP(F424,Listas_desplega!$J$15:$L$60,2,0)</f>
        <v>FORTALECIMIENTO SISTEMA DE ES</v>
      </c>
      <c r="CC424" s="21" t="str">
        <f>+VLOOKUP(F424,Listas_desplega!$J$15:$L$60,2,0)&amp;V424</f>
        <v>FORTALECIMIENTO SISTEMA DE ES</v>
      </c>
      <c r="CD424" s="21" t="str">
        <f>+VLOOKUP(CC424,Listas_desplega!$K$15:$L$60,2,0)</f>
        <v>29</v>
      </c>
      <c r="CE424" s="65" t="str">
        <f>+VLOOKUP(D424,Listas_desplega!$AS$18:$AU$60,2,0)&amp;V424</f>
        <v xml:space="preserve">VES - SUB APOYOGESTI - </v>
      </c>
      <c r="CF424" s="21">
        <f>+VLOOKUP(D424,Listas_desplega!$AS$18:$AU$60,3,0)</f>
        <v>37</v>
      </c>
    </row>
    <row r="425" spans="2:84" ht="18.75" customHeight="1" x14ac:dyDescent="0.25">
      <c r="B425" s="49" t="s">
        <v>612</v>
      </c>
      <c r="C425" s="49" t="s">
        <v>613</v>
      </c>
      <c r="D425" s="49" t="s">
        <v>614</v>
      </c>
      <c r="E425" s="49" t="s">
        <v>615</v>
      </c>
      <c r="F425" s="82" t="s">
        <v>616</v>
      </c>
      <c r="G425" s="49" t="s">
        <v>617</v>
      </c>
      <c r="H425" s="78" t="str">
        <f>+VLOOKUP(G425,desplegables!$AH$21:$AK$33,2,0)</f>
        <v>IMPLEMENTACIÓN DE LA POLÍTICA DE GRATUIDAD Y ESTRATEGIAS PARA LA FINANCIACIÓN DEL ACCESO, LA PERMANENCIA Y LA GRADUACIÓN DE LOS ESTUDIANTES EN LA EDUCACIÓN SUPERIOR  NACIONAL</v>
      </c>
      <c r="I425" s="79">
        <f>+VLOOKUP(G425,desplegables!$AH$21:$AK$33,3,0)</f>
        <v>202300000000455</v>
      </c>
      <c r="J425" s="51" t="str">
        <f>+VLOOKUP(G425,desplegables!$AH$21:$AK$33,4,0)</f>
        <v>C-2202-0700-57</v>
      </c>
      <c r="K425" s="109" t="s">
        <v>618</v>
      </c>
      <c r="L425" s="110" t="e">
        <f>+VLOOKUP(K425,desplegables!$BO$81:$BP$110,2,FALSE)</f>
        <v>#N/A</v>
      </c>
      <c r="M425" s="49" t="s">
        <v>659</v>
      </c>
      <c r="N425" s="51" t="e">
        <f>VLOOKUP(M425,desplegables!$BO$20:$BP$51,2,0)</f>
        <v>#N/A</v>
      </c>
      <c r="O425" s="49" t="s">
        <v>666</v>
      </c>
      <c r="P425" s="49" t="s">
        <v>621</v>
      </c>
      <c r="Q425" s="51" t="str">
        <f>+VLOOKUP(P425,desplegables!$B$3:$C$5,2,0)</f>
        <v>03</v>
      </c>
      <c r="R425" s="169" t="e">
        <f t="shared" si="44"/>
        <v>#N/A</v>
      </c>
      <c r="S425" s="126" t="str">
        <f t="shared" si="43"/>
        <v>TRANSF. CTES-SERVICIO DE APOYO FINANCIERO PARA LA PERMANENCIA A LA EDUCACIÓN SUPERIOR-IMPLEMENTACIÓN DE LA POLÍTICA DE GRATUIDAD Y ESTRATEGIAS PARA LA FINANCIACIÓN DEL ACCESO, LA PERMANENCIA Y LA GRADUACIÓN DE LOS ESTUDIANTES EN LA EDUCACIÓN SUPERIOR  NACIONAL</v>
      </c>
      <c r="T425" s="244" t="str">
        <f t="shared" si="45"/>
        <v>TRANSF. CTES - SERVICIO DE APOYO FINANCIERO PARA LA PERMANENCIA A LA EDUCACIÓN SUPERIOR - 2. SEGURIDAD HUMANA Y JUSTICIA SOCIAL / K30. EDUCACIÓN SUPERIOR COMO UN DERECHO - POLÍTICA DE GRATUIDAD DE LA EDUCACIÓN SUPERIOR PÚBLICA</v>
      </c>
      <c r="U425" s="69" t="s">
        <v>127</v>
      </c>
      <c r="V425" s="21"/>
      <c r="W425" s="21" t="str">
        <f t="shared" si="46"/>
        <v xml:space="preserve">VES - SUB APOYOGESTI - </v>
      </c>
      <c r="X425" s="51" t="str">
        <f t="shared" si="47"/>
        <v>3700</v>
      </c>
      <c r="Y425" s="116"/>
      <c r="Z425" s="116"/>
      <c r="AA425" s="116"/>
      <c r="AB425" s="116"/>
      <c r="AC425" s="116"/>
      <c r="AD425" s="116">
        <v>92591316000</v>
      </c>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70"/>
      <c r="BG425" s="53" t="s">
        <v>128</v>
      </c>
      <c r="BH425" s="52" t="s">
        <v>128</v>
      </c>
      <c r="BI425" s="90" t="s">
        <v>667</v>
      </c>
      <c r="BJ425" s="69" t="s">
        <v>128</v>
      </c>
      <c r="BK425" s="49" t="s">
        <v>128</v>
      </c>
      <c r="BL425" s="49" t="s">
        <v>128</v>
      </c>
      <c r="BM425" s="66" t="s">
        <v>128</v>
      </c>
      <c r="BN425" s="49" t="s">
        <v>128</v>
      </c>
      <c r="BO425" s="49" t="s">
        <v>128</v>
      </c>
      <c r="BP425" s="49" t="s">
        <v>128</v>
      </c>
      <c r="BQ425" s="49" t="s">
        <v>98</v>
      </c>
      <c r="BR425" s="212">
        <v>92591316000</v>
      </c>
      <c r="BS425" s="213">
        <v>92591316000</v>
      </c>
      <c r="BT425" s="66" t="s">
        <v>192</v>
      </c>
      <c r="BV425" s="21" t="e">
        <f t="shared" si="48"/>
        <v>#N/A</v>
      </c>
      <c r="BW425" s="21" t="str">
        <f>+VLOOKUP(C425,Listas_desplega!$AI$21:$AJ$46,2,0)</f>
        <v>DF_ES</v>
      </c>
      <c r="BX425" s="47" t="str">
        <f>+VLOOKUP(E425,Listas_desplega!$J$2:$K$11,2,FALSE)</f>
        <v>Eje_E_8</v>
      </c>
      <c r="BY425" s="21" t="str">
        <f>+VLOOKUP(J425,desplegables!$AK$21:$AL$33,2,FALSE)</f>
        <v>C_2202_0700_57</v>
      </c>
      <c r="BZ425" s="21" t="str">
        <f>+VLOOKUP(D425,Listas_desplega!$AS$18:$AU$60,2,0)</f>
        <v xml:space="preserve">VES - SUB APOYOGESTI - </v>
      </c>
      <c r="CA425" s="21" t="str">
        <f>+VLOOKUP(W425,Listas_desplega!$AT$18:$AV$60,3,0)</f>
        <v>3700</v>
      </c>
      <c r="CB425" s="21" t="str">
        <f>+VLOOKUP(F425,Listas_desplega!$J$15:$L$60,2,0)</f>
        <v>FORTALECIMIENTO SISTEMA DE ES</v>
      </c>
      <c r="CC425" s="21" t="str">
        <f>+VLOOKUP(F425,Listas_desplega!$J$15:$L$60,2,0)&amp;V425</f>
        <v>FORTALECIMIENTO SISTEMA DE ES</v>
      </c>
      <c r="CD425" s="21" t="str">
        <f>+VLOOKUP(CC425,Listas_desplega!$K$15:$L$60,2,0)</f>
        <v>29</v>
      </c>
      <c r="CE425" s="65" t="str">
        <f>+VLOOKUP(D425,Listas_desplega!$AS$18:$AU$60,2,0)&amp;V425</f>
        <v xml:space="preserve">VES - SUB APOYOGESTI - </v>
      </c>
      <c r="CF425" s="21">
        <f>+VLOOKUP(D425,Listas_desplega!$AS$18:$AU$60,3,0)</f>
        <v>37</v>
      </c>
    </row>
    <row r="426" spans="2:84" ht="18.75" customHeight="1" x14ac:dyDescent="0.25">
      <c r="B426" s="49" t="s">
        <v>612</v>
      </c>
      <c r="C426" s="49" t="s">
        <v>613</v>
      </c>
      <c r="D426" s="49" t="s">
        <v>614</v>
      </c>
      <c r="E426" s="49" t="s">
        <v>615</v>
      </c>
      <c r="F426" s="82" t="s">
        <v>668</v>
      </c>
      <c r="G426" s="49" t="s">
        <v>654</v>
      </c>
      <c r="H426" s="78" t="str">
        <f>+VLOOKUP(G426,desplegables!$AH$21:$AK$33,2,0)</f>
        <v>APOYO PARA FOMENTAR EL ACCESO CON CALIDAD A LA EDUCACIÓN SUPERIOR A TRAVÉS DE INCENTIVOS A LA DEMANDA EN COLOMBIA   NACIONAL</v>
      </c>
      <c r="I426" s="79">
        <f>+VLOOKUP(G426,desplegables!$AH$21:$AK$33,3,0)</f>
        <v>2018011001144</v>
      </c>
      <c r="J426" s="51" t="str">
        <f>+VLOOKUP(G426,desplegables!$AH$21:$AK$33,4,0)</f>
        <v>C-2202-0700-47</v>
      </c>
      <c r="K426" s="109" t="s">
        <v>655</v>
      </c>
      <c r="L426" s="110" t="e">
        <f>+VLOOKUP(K426,desplegables!$BO$81:$BP$110,2,FALSE)</f>
        <v>#N/A</v>
      </c>
      <c r="M426" s="49" t="s">
        <v>656</v>
      </c>
      <c r="N426" s="51">
        <f>VLOOKUP(M426,desplegables!$BO$20:$BP$51,2,0)</f>
        <v>2202008</v>
      </c>
      <c r="O426" s="49" t="s">
        <v>669</v>
      </c>
      <c r="P426" s="21" t="s">
        <v>90</v>
      </c>
      <c r="Q426" s="51" t="str">
        <f>+VLOOKUP(P426,desplegables!$B$3:$C$5,2,0)</f>
        <v>02</v>
      </c>
      <c r="R426" s="169" t="e">
        <f t="shared" si="44"/>
        <v>#N/A</v>
      </c>
      <c r="S426" s="126" t="str">
        <f t="shared" si="43"/>
        <v>ADQUIS. DE BYS-SERVICIO DE APOYO FINANCIERO PARA LA PERMANENCIA A LA EDUCACIÓN SUPERIOR O TERCIARIA-APOYO PARA FOMENTAR EL ACCESO CON CALIDAD A LA EDUCACIÓN SUPERIOR A TRAVÉS DE INCENTIVOS A LA DEMANDA EN COLOMBIA   NACIONAL</v>
      </c>
      <c r="T426" s="244" t="str">
        <f t="shared" si="45"/>
        <v>ADQUIS. DE BYS - SERVICIO DE APOYO FINANCIERO PARA LA PERMANENCIA A LA EDUCACIÓN SUPERIOR O TERCIARIA - 2. SEGURIDAD HUMANA Y JUSTICIA SOCIAL / K20. EDUCACIÓN SUPERIOR COMO UN DERECHO - SUBSIDIOS Y ALIVIOS PARA EL ACCESO A LA EDUCACIÓN SUPERIOR</v>
      </c>
      <c r="U426" s="69" t="s">
        <v>127</v>
      </c>
      <c r="V426" s="21"/>
      <c r="W426" s="21" t="str">
        <f t="shared" si="46"/>
        <v xml:space="preserve">VES - SUB APOYOGESTI - </v>
      </c>
      <c r="X426" s="51" t="str">
        <f t="shared" si="47"/>
        <v>3700</v>
      </c>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70"/>
      <c r="BG426" s="53">
        <v>86121701</v>
      </c>
      <c r="BH426" s="52" t="s">
        <v>124</v>
      </c>
      <c r="BI426" s="90" t="s">
        <v>670</v>
      </c>
      <c r="BJ426" s="69" t="s">
        <v>625</v>
      </c>
      <c r="BK426" s="49" t="s">
        <v>128</v>
      </c>
      <c r="BL426" s="49" t="s">
        <v>128</v>
      </c>
      <c r="BM426" s="66" t="s">
        <v>128</v>
      </c>
      <c r="BN426" s="49" t="s">
        <v>128</v>
      </c>
      <c r="BO426" s="49" t="s">
        <v>128</v>
      </c>
      <c r="BP426" s="49" t="s">
        <v>128</v>
      </c>
      <c r="BQ426" s="49" t="s">
        <v>98</v>
      </c>
      <c r="BR426" s="212">
        <v>596472848400</v>
      </c>
      <c r="BS426" s="213">
        <v>596472848400</v>
      </c>
      <c r="BT426" s="66" t="s">
        <v>192</v>
      </c>
      <c r="BV426" s="21" t="str">
        <f t="shared" si="48"/>
        <v>ICETEX_2202008</v>
      </c>
      <c r="BW426" s="21" t="str">
        <f>+VLOOKUP(C426,Listas_desplega!$AI$21:$AJ$46,2,0)</f>
        <v>DF_ES</v>
      </c>
      <c r="BX426" s="47" t="str">
        <f>+VLOOKUP(E426,Listas_desplega!$J$2:$K$11,2,FALSE)</f>
        <v>Eje_E_8</v>
      </c>
      <c r="BY426" s="21" t="str">
        <f>+VLOOKUP(J426,desplegables!$AK$21:$AL$33,2,FALSE)</f>
        <v>C_2202_0700_47</v>
      </c>
      <c r="BZ426" s="21" t="str">
        <f>+VLOOKUP(D426,Listas_desplega!$AS$18:$AU$60,2,0)</f>
        <v xml:space="preserve">VES - SUB APOYOGESTI - </v>
      </c>
      <c r="CA426" s="21" t="str">
        <f>+VLOOKUP(W426,Listas_desplega!$AT$18:$AV$60,3,0)</f>
        <v>3700</v>
      </c>
      <c r="CB426" s="21" t="str">
        <f>+VLOOKUP(F426,Listas_desplega!$J$15:$L$60,2,0)</f>
        <v>UNIVERSIDAD EN TU TERRITORIO</v>
      </c>
      <c r="CC426" s="21" t="str">
        <f>+VLOOKUP(F426,Listas_desplega!$J$15:$L$60,2,0)&amp;V426</f>
        <v>UNIVERSIDAD EN TU TERRITORIO</v>
      </c>
      <c r="CD426" s="21" t="str">
        <f>+VLOOKUP(CC426,Listas_desplega!$K$15:$L$60,2,0)</f>
        <v>26</v>
      </c>
      <c r="CE426" s="65" t="str">
        <f>+VLOOKUP(D426,Listas_desplega!$AS$18:$AU$60,2,0)&amp;V426</f>
        <v xml:space="preserve">VES - SUB APOYOGESTI - </v>
      </c>
      <c r="CF426" s="21">
        <f>+VLOOKUP(D426,Listas_desplega!$AS$18:$AU$60,3,0)</f>
        <v>37</v>
      </c>
    </row>
    <row r="427" spans="2:84" ht="18.75" customHeight="1" x14ac:dyDescent="0.25">
      <c r="B427" s="49" t="s">
        <v>612</v>
      </c>
      <c r="C427" s="49" t="s">
        <v>613</v>
      </c>
      <c r="D427" s="49" t="s">
        <v>614</v>
      </c>
      <c r="E427" s="49" t="s">
        <v>615</v>
      </c>
      <c r="F427" s="82" t="s">
        <v>616</v>
      </c>
      <c r="G427" s="49" t="s">
        <v>654</v>
      </c>
      <c r="H427" s="78" t="str">
        <f>+VLOOKUP(G427,desplegables!$AH$21:$AK$33,2,0)</f>
        <v>APOYO PARA FOMENTAR EL ACCESO CON CALIDAD A LA EDUCACIÓN SUPERIOR A TRAVÉS DE INCENTIVOS A LA DEMANDA EN COLOMBIA   NACIONAL</v>
      </c>
      <c r="I427" s="79">
        <f>+VLOOKUP(G427,desplegables!$AH$21:$AK$33,3,0)</f>
        <v>2018011001144</v>
      </c>
      <c r="J427" s="51" t="str">
        <f>+VLOOKUP(G427,desplegables!$AH$21:$AK$33,4,0)</f>
        <v>C-2202-0700-47</v>
      </c>
      <c r="K427" s="109" t="s">
        <v>655</v>
      </c>
      <c r="L427" s="110" t="e">
        <f>+VLOOKUP(K427,desplegables!$BO$81:$BP$110,2,FALSE)</f>
        <v>#N/A</v>
      </c>
      <c r="M427" s="49" t="s">
        <v>656</v>
      </c>
      <c r="N427" s="51">
        <f>VLOOKUP(M427,desplegables!$BO$20:$BP$51,2,0)</f>
        <v>2202008</v>
      </c>
      <c r="O427" s="49" t="s">
        <v>671</v>
      </c>
      <c r="P427" s="21" t="s">
        <v>90</v>
      </c>
      <c r="Q427" s="51" t="str">
        <f>+VLOOKUP(P427,desplegables!$B$3:$C$5,2,0)</f>
        <v>02</v>
      </c>
      <c r="R427" s="169" t="e">
        <f t="shared" si="44"/>
        <v>#N/A</v>
      </c>
      <c r="S427" s="126" t="str">
        <f t="shared" si="43"/>
        <v>ADQUIS. DE BYS-SERVICIO DE APOYO FINANCIERO PARA LA PERMANENCIA A LA EDUCACIÓN SUPERIOR O TERCIARIA-APOYO PARA FOMENTAR EL ACCESO CON CALIDAD A LA EDUCACIÓN SUPERIOR A TRAVÉS DE INCENTIVOS A LA DEMANDA EN COLOMBIA   NACIONAL</v>
      </c>
      <c r="T427" s="244" t="str">
        <f t="shared" si="45"/>
        <v>ADQUIS. DE BYS - SERVICIO DE APOYO FINANCIERO PARA LA PERMANENCIA A LA EDUCACIÓN SUPERIOR O TERCIARIA - 2. SEGURIDAD HUMANA Y JUSTICIA SOCIAL / K20. EDUCACIÓN SUPERIOR COMO UN DERECHO - SUBSIDIOS Y ALIVIOS PARA EL ACCESO A LA EDUCACIÓN SUPERIOR</v>
      </c>
      <c r="U427" s="69" t="s">
        <v>127</v>
      </c>
      <c r="V427" s="21"/>
      <c r="W427" s="21" t="str">
        <f t="shared" si="46"/>
        <v xml:space="preserve">VES - SUB APOYOGESTI - </v>
      </c>
      <c r="X427" s="51" t="str">
        <f t="shared" si="47"/>
        <v>3700</v>
      </c>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70"/>
      <c r="BG427" s="53">
        <v>86121701</v>
      </c>
      <c r="BH427" s="52" t="s">
        <v>124</v>
      </c>
      <c r="BI427" s="90" t="s">
        <v>670</v>
      </c>
      <c r="BJ427" s="69" t="s">
        <v>625</v>
      </c>
      <c r="BK427" s="49" t="s">
        <v>128</v>
      </c>
      <c r="BL427" s="49" t="s">
        <v>128</v>
      </c>
      <c r="BM427" s="66" t="s">
        <v>128</v>
      </c>
      <c r="BN427" s="49" t="s">
        <v>128</v>
      </c>
      <c r="BO427" s="49" t="s">
        <v>128</v>
      </c>
      <c r="BP427" s="49" t="s">
        <v>128</v>
      </c>
      <c r="BQ427" s="49" t="s">
        <v>98</v>
      </c>
      <c r="BR427" s="212">
        <v>27056368153</v>
      </c>
      <c r="BS427" s="213">
        <v>27056368153</v>
      </c>
      <c r="BT427" s="66" t="s">
        <v>192</v>
      </c>
      <c r="BV427" s="21" t="str">
        <f t="shared" si="48"/>
        <v>ICETEX_2202008</v>
      </c>
      <c r="BW427" s="21" t="str">
        <f>+VLOOKUP(C427,Listas_desplega!$AI$21:$AJ$46,2,0)</f>
        <v>DF_ES</v>
      </c>
      <c r="BX427" s="47" t="str">
        <f>+VLOOKUP(E427,Listas_desplega!$J$2:$K$11,2,FALSE)</f>
        <v>Eje_E_8</v>
      </c>
      <c r="BY427" s="21" t="str">
        <f>+VLOOKUP(J427,desplegables!$AK$21:$AL$33,2,FALSE)</f>
        <v>C_2202_0700_47</v>
      </c>
      <c r="BZ427" s="21" t="str">
        <f>+VLOOKUP(D427,Listas_desplega!$AS$18:$AU$60,2,0)</f>
        <v xml:space="preserve">VES - SUB APOYOGESTI - </v>
      </c>
      <c r="CA427" s="21" t="str">
        <f>+VLOOKUP(W427,Listas_desplega!$AT$18:$AV$60,3,0)</f>
        <v>3700</v>
      </c>
      <c r="CB427" s="21" t="str">
        <f>+VLOOKUP(F427,Listas_desplega!$J$15:$L$60,2,0)</f>
        <v>FORTALECIMIENTO SISTEMA DE ES</v>
      </c>
      <c r="CC427" s="21" t="str">
        <f>+VLOOKUP(F427,Listas_desplega!$J$15:$L$60,2,0)&amp;V427</f>
        <v>FORTALECIMIENTO SISTEMA DE ES</v>
      </c>
      <c r="CD427" s="21" t="str">
        <f>+VLOOKUP(CC427,Listas_desplega!$K$15:$L$60,2,0)</f>
        <v>29</v>
      </c>
      <c r="CE427" s="65" t="str">
        <f>+VLOOKUP(D427,Listas_desplega!$AS$18:$AU$60,2,0)&amp;V427</f>
        <v xml:space="preserve">VES - SUB APOYOGESTI - </v>
      </c>
      <c r="CF427" s="21">
        <f>+VLOOKUP(D427,Listas_desplega!$AS$18:$AU$60,3,0)</f>
        <v>37</v>
      </c>
    </row>
    <row r="428" spans="2:84" ht="18.75" customHeight="1" x14ac:dyDescent="0.25">
      <c r="B428" s="49" t="s">
        <v>612</v>
      </c>
      <c r="C428" s="49" t="s">
        <v>613</v>
      </c>
      <c r="D428" s="49" t="s">
        <v>614</v>
      </c>
      <c r="E428" s="49" t="s">
        <v>615</v>
      </c>
      <c r="F428" s="82" t="s">
        <v>616</v>
      </c>
      <c r="G428" s="49" t="s">
        <v>654</v>
      </c>
      <c r="H428" s="78" t="str">
        <f>+VLOOKUP(G428,desplegables!$AH$21:$AK$33,2,0)</f>
        <v>APOYO PARA FOMENTAR EL ACCESO CON CALIDAD A LA EDUCACIÓN SUPERIOR A TRAVÉS DE INCENTIVOS A LA DEMANDA EN COLOMBIA   NACIONAL</v>
      </c>
      <c r="I428" s="79">
        <f>+VLOOKUP(G428,desplegables!$AH$21:$AK$33,3,0)</f>
        <v>2018011001144</v>
      </c>
      <c r="J428" s="51" t="str">
        <f>+VLOOKUP(G428,desplegables!$AH$21:$AK$33,4,0)</f>
        <v>C-2202-0700-47</v>
      </c>
      <c r="K428" s="109" t="s">
        <v>655</v>
      </c>
      <c r="L428" s="110" t="e">
        <f>+VLOOKUP(K428,desplegables!$BO$81:$BP$110,2,FALSE)</f>
        <v>#N/A</v>
      </c>
      <c r="M428" s="49" t="s">
        <v>656</v>
      </c>
      <c r="N428" s="51">
        <f>VLOOKUP(M428,desplegables!$BO$20:$BP$51,2,0)</f>
        <v>2202008</v>
      </c>
      <c r="O428" s="49" t="s">
        <v>672</v>
      </c>
      <c r="P428" s="21" t="s">
        <v>90</v>
      </c>
      <c r="Q428" s="51" t="str">
        <f>+VLOOKUP(P428,desplegables!$B$3:$C$5,2,0)</f>
        <v>02</v>
      </c>
      <c r="R428" s="169" t="e">
        <f t="shared" si="44"/>
        <v>#N/A</v>
      </c>
      <c r="S428" s="126" t="str">
        <f t="shared" si="43"/>
        <v>ADQUIS. DE BYS-SERVICIO DE APOYO FINANCIERO PARA LA PERMANENCIA A LA EDUCACIÓN SUPERIOR O TERCIARIA-APOYO PARA FOMENTAR EL ACCESO CON CALIDAD A LA EDUCACIÓN SUPERIOR A TRAVÉS DE INCENTIVOS A LA DEMANDA EN COLOMBIA   NACIONAL</v>
      </c>
      <c r="T428" s="244" t="str">
        <f t="shared" si="45"/>
        <v>ADQUIS. DE BYS - SERVICIO DE APOYO FINANCIERO PARA LA PERMANENCIA A LA EDUCACIÓN SUPERIOR O TERCIARIA - 2. SEGURIDAD HUMANA Y JUSTICIA SOCIAL / K20. EDUCACIÓN SUPERIOR COMO UN DERECHO - SUBSIDIOS Y ALIVIOS PARA EL ACCESO A LA EDUCACIÓN SUPERIOR</v>
      </c>
      <c r="U428" s="69" t="s">
        <v>127</v>
      </c>
      <c r="V428" s="21"/>
      <c r="W428" s="21" t="str">
        <f t="shared" si="46"/>
        <v xml:space="preserve">VES - SUB APOYOGESTI - </v>
      </c>
      <c r="X428" s="51" t="str">
        <f t="shared" si="47"/>
        <v>3700</v>
      </c>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70"/>
      <c r="BG428" s="53">
        <v>86121701</v>
      </c>
      <c r="BH428" s="52" t="s">
        <v>124</v>
      </c>
      <c r="BI428" s="90" t="s">
        <v>673</v>
      </c>
      <c r="BJ428" s="69" t="s">
        <v>625</v>
      </c>
      <c r="BK428" s="49" t="s">
        <v>128</v>
      </c>
      <c r="BL428" s="49" t="s">
        <v>128</v>
      </c>
      <c r="BM428" s="66" t="s">
        <v>128</v>
      </c>
      <c r="BN428" s="49" t="s">
        <v>128</v>
      </c>
      <c r="BO428" s="49" t="s">
        <v>128</v>
      </c>
      <c r="BP428" s="49" t="s">
        <v>128</v>
      </c>
      <c r="BQ428" s="49" t="s">
        <v>98</v>
      </c>
      <c r="BR428" s="212">
        <v>278293561511</v>
      </c>
      <c r="BS428" s="213">
        <v>278293561511</v>
      </c>
      <c r="BT428" s="66" t="s">
        <v>192</v>
      </c>
      <c r="BV428" s="21" t="str">
        <f t="shared" si="48"/>
        <v>ICETEX_2202008</v>
      </c>
      <c r="BW428" s="21" t="str">
        <f>+VLOOKUP(C428,Listas_desplega!$AI$21:$AJ$46,2,0)</f>
        <v>DF_ES</v>
      </c>
      <c r="BX428" s="47" t="str">
        <f>+VLOOKUP(E428,Listas_desplega!$J$2:$K$11,2,FALSE)</f>
        <v>Eje_E_8</v>
      </c>
      <c r="BY428" s="21" t="str">
        <f>+VLOOKUP(J428,desplegables!$AK$21:$AL$33,2,FALSE)</f>
        <v>C_2202_0700_47</v>
      </c>
      <c r="BZ428" s="21" t="str">
        <f>+VLOOKUP(D428,Listas_desplega!$AS$18:$AU$60,2,0)</f>
        <v xml:space="preserve">VES - SUB APOYOGESTI - </v>
      </c>
      <c r="CA428" s="21" t="str">
        <f>+VLOOKUP(W428,Listas_desplega!$AT$18:$AV$60,3,0)</f>
        <v>3700</v>
      </c>
      <c r="CB428" s="21" t="str">
        <f>+VLOOKUP(F428,Listas_desplega!$J$15:$L$60,2,0)</f>
        <v>FORTALECIMIENTO SISTEMA DE ES</v>
      </c>
      <c r="CC428" s="21" t="str">
        <f>+VLOOKUP(F428,Listas_desplega!$J$15:$L$60,2,0)&amp;V428</f>
        <v>FORTALECIMIENTO SISTEMA DE ES</v>
      </c>
      <c r="CD428" s="21" t="str">
        <f>+VLOOKUP(CC428,Listas_desplega!$K$15:$L$60,2,0)</f>
        <v>29</v>
      </c>
      <c r="CE428" s="65" t="str">
        <f>+VLOOKUP(D428,Listas_desplega!$AS$18:$AU$60,2,0)&amp;V428</f>
        <v xml:space="preserve">VES - SUB APOYOGESTI - </v>
      </c>
      <c r="CF428" s="21">
        <f>+VLOOKUP(D428,Listas_desplega!$AS$18:$AU$60,3,0)</f>
        <v>37</v>
      </c>
    </row>
    <row r="429" spans="2:84" ht="18.75" customHeight="1" x14ac:dyDescent="0.25">
      <c r="B429" s="49" t="s">
        <v>612</v>
      </c>
      <c r="C429" s="49" t="s">
        <v>613</v>
      </c>
      <c r="D429" s="49" t="s">
        <v>614</v>
      </c>
      <c r="E429" s="49" t="s">
        <v>615</v>
      </c>
      <c r="F429" s="82" t="s">
        <v>616</v>
      </c>
      <c r="G429" s="49" t="s">
        <v>654</v>
      </c>
      <c r="H429" s="78" t="str">
        <f>+VLOOKUP(G429,desplegables!$AH$21:$AK$33,2,0)</f>
        <v>APOYO PARA FOMENTAR EL ACCESO CON CALIDAD A LA EDUCACIÓN SUPERIOR A TRAVÉS DE INCENTIVOS A LA DEMANDA EN COLOMBIA   NACIONAL</v>
      </c>
      <c r="I429" s="79">
        <f>+VLOOKUP(G429,desplegables!$AH$21:$AK$33,3,0)</f>
        <v>2018011001144</v>
      </c>
      <c r="J429" s="51" t="str">
        <f>+VLOOKUP(G429,desplegables!$AH$21:$AK$33,4,0)</f>
        <v>C-2202-0700-47</v>
      </c>
      <c r="K429" s="109" t="s">
        <v>655</v>
      </c>
      <c r="L429" s="110" t="e">
        <f>+VLOOKUP(K429,desplegables!$BO$81:$BP$110,2,FALSE)</f>
        <v>#N/A</v>
      </c>
      <c r="M429" s="49" t="s">
        <v>656</v>
      </c>
      <c r="N429" s="51">
        <f>VLOOKUP(M429,desplegables!$BO$20:$BP$51,2,0)</f>
        <v>2202008</v>
      </c>
      <c r="O429" s="49" t="s">
        <v>674</v>
      </c>
      <c r="P429" s="21" t="s">
        <v>90</v>
      </c>
      <c r="Q429" s="51" t="str">
        <f>+VLOOKUP(P429,desplegables!$B$3:$C$5,2,0)</f>
        <v>02</v>
      </c>
      <c r="R429" s="169" t="e">
        <f t="shared" si="44"/>
        <v>#N/A</v>
      </c>
      <c r="S429" s="126" t="str">
        <f t="shared" ref="S429:S491" si="61">UPPER(P429&amp;"-"&amp;M429&amp;"-"&amp;H429)</f>
        <v>ADQUIS. DE BYS-SERVICIO DE APOYO FINANCIERO PARA LA PERMANENCIA A LA EDUCACIÓN SUPERIOR O TERCIARIA-APOYO PARA FOMENTAR EL ACCESO CON CALIDAD A LA EDUCACIÓN SUPERIOR A TRAVÉS DE INCENTIVOS A LA DEMANDA EN COLOMBIA   NACIONAL</v>
      </c>
      <c r="T429" s="244" t="str">
        <f t="shared" si="45"/>
        <v>ADQUIS. DE BYS - SERVICIO DE APOYO FINANCIERO PARA LA PERMANENCIA A LA EDUCACIÓN SUPERIOR O TERCIARIA - 2. SEGURIDAD HUMANA Y JUSTICIA SOCIAL / K20. EDUCACIÓN SUPERIOR COMO UN DERECHO - SUBSIDIOS Y ALIVIOS PARA EL ACCESO A LA EDUCACIÓN SUPERIOR</v>
      </c>
      <c r="U429" s="69" t="s">
        <v>127</v>
      </c>
      <c r="V429" s="21"/>
      <c r="W429" s="21" t="str">
        <f t="shared" si="46"/>
        <v xml:space="preserve">VES - SUB APOYOGESTI - </v>
      </c>
      <c r="X429" s="51" t="str">
        <f t="shared" si="47"/>
        <v>3700</v>
      </c>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70"/>
      <c r="BG429" s="53">
        <v>86121701</v>
      </c>
      <c r="BH429" s="52" t="s">
        <v>124</v>
      </c>
      <c r="BI429" s="90" t="s">
        <v>673</v>
      </c>
      <c r="BJ429" s="69" t="s">
        <v>625</v>
      </c>
      <c r="BK429" s="49" t="s">
        <v>128</v>
      </c>
      <c r="BL429" s="49" t="s">
        <v>128</v>
      </c>
      <c r="BM429" s="66" t="s">
        <v>128</v>
      </c>
      <c r="BN429" s="49" t="s">
        <v>128</v>
      </c>
      <c r="BO429" s="49" t="s">
        <v>128</v>
      </c>
      <c r="BP429" s="49" t="s">
        <v>128</v>
      </c>
      <c r="BQ429" s="49" t="s">
        <v>98</v>
      </c>
      <c r="BR429" s="212">
        <v>45586979521</v>
      </c>
      <c r="BS429" s="213">
        <v>45586979521</v>
      </c>
      <c r="BT429" s="66" t="s">
        <v>192</v>
      </c>
      <c r="BV429" s="21" t="str">
        <f t="shared" si="48"/>
        <v>ICETEX_2202008</v>
      </c>
      <c r="BW429" s="21" t="str">
        <f>+VLOOKUP(C429,Listas_desplega!$AI$21:$AJ$46,2,0)</f>
        <v>DF_ES</v>
      </c>
      <c r="BX429" s="47" t="str">
        <f>+VLOOKUP(E429,Listas_desplega!$J$2:$K$11,2,FALSE)</f>
        <v>Eje_E_8</v>
      </c>
      <c r="BY429" s="21" t="str">
        <f>+VLOOKUP(J429,desplegables!$AK$21:$AL$33,2,FALSE)</f>
        <v>C_2202_0700_47</v>
      </c>
      <c r="BZ429" s="21" t="str">
        <f>+VLOOKUP(D429,Listas_desplega!$AS$18:$AU$60,2,0)</f>
        <v xml:space="preserve">VES - SUB APOYOGESTI - </v>
      </c>
      <c r="CA429" s="21" t="str">
        <f>+VLOOKUP(W429,Listas_desplega!$AT$18:$AV$60,3,0)</f>
        <v>3700</v>
      </c>
      <c r="CB429" s="21" t="str">
        <f>+VLOOKUP(F429,Listas_desplega!$J$15:$L$60,2,0)</f>
        <v>FORTALECIMIENTO SISTEMA DE ES</v>
      </c>
      <c r="CC429" s="21" t="str">
        <f>+VLOOKUP(F429,Listas_desplega!$J$15:$L$60,2,0)&amp;V429</f>
        <v>FORTALECIMIENTO SISTEMA DE ES</v>
      </c>
      <c r="CD429" s="21" t="str">
        <f>+VLOOKUP(CC429,Listas_desplega!$K$15:$L$60,2,0)</f>
        <v>29</v>
      </c>
      <c r="CE429" s="65" t="str">
        <f>+VLOOKUP(D429,Listas_desplega!$AS$18:$AU$60,2,0)&amp;V429</f>
        <v xml:space="preserve">VES - SUB APOYOGESTI - </v>
      </c>
      <c r="CF429" s="21">
        <f>+VLOOKUP(D429,Listas_desplega!$AS$18:$AU$60,3,0)</f>
        <v>37</v>
      </c>
    </row>
    <row r="430" spans="2:84" ht="18.75" customHeight="1" x14ac:dyDescent="0.25">
      <c r="B430" s="49" t="s">
        <v>612</v>
      </c>
      <c r="C430" s="49" t="s">
        <v>613</v>
      </c>
      <c r="D430" s="49" t="s">
        <v>614</v>
      </c>
      <c r="E430" s="49" t="s">
        <v>615</v>
      </c>
      <c r="F430" s="82" t="s">
        <v>616</v>
      </c>
      <c r="G430" s="49" t="s">
        <v>617</v>
      </c>
      <c r="H430" s="78" t="str">
        <f>+VLOOKUP(G430,desplegables!$AH$21:$AK$33,2,0)</f>
        <v>IMPLEMENTACIÓN DE LA POLÍTICA DE GRATUIDAD Y ESTRATEGIAS PARA LA FINANCIACIÓN DEL ACCESO, LA PERMANENCIA Y LA GRADUACIÓN DE LOS ESTUDIANTES EN LA EDUCACIÓN SUPERIOR  NACIONAL</v>
      </c>
      <c r="I430" s="79">
        <f>+VLOOKUP(G430,desplegables!$AH$21:$AK$33,3,0)</f>
        <v>202300000000455</v>
      </c>
      <c r="J430" s="51" t="str">
        <f>+VLOOKUP(G430,desplegables!$AH$21:$AK$33,4,0)</f>
        <v>C-2202-0700-57</v>
      </c>
      <c r="K430" s="109" t="s">
        <v>618</v>
      </c>
      <c r="L430" s="110" t="e">
        <f>+VLOOKUP(K430,desplegables!$BO$81:$BP$110,2,FALSE)</f>
        <v>#N/A</v>
      </c>
      <c r="M430" s="49" t="s">
        <v>659</v>
      </c>
      <c r="N430" s="51" t="e">
        <f>VLOOKUP(M430,desplegables!$BO$20:$BP$51,2,0)</f>
        <v>#N/A</v>
      </c>
      <c r="O430" s="49" t="s">
        <v>675</v>
      </c>
      <c r="P430" s="49" t="s">
        <v>621</v>
      </c>
      <c r="Q430" s="51" t="str">
        <f>+VLOOKUP(P430,desplegables!$B$3:$C$5,2,0)</f>
        <v>03</v>
      </c>
      <c r="R430" s="169" t="e">
        <f t="shared" si="44"/>
        <v>#N/A</v>
      </c>
      <c r="S430" s="126" t="str">
        <f t="shared" si="61"/>
        <v>TRANSF. CTES-SERVICIO DE APOYO FINANCIERO PARA LA PERMANENCIA A LA EDUCACIÓN SUPERIOR-IMPLEMENTACIÓN DE LA POLÍTICA DE GRATUIDAD Y ESTRATEGIAS PARA LA FINANCIACIÓN DEL ACCESO, LA PERMANENCIA Y LA GRADUACIÓN DE LOS ESTUDIANTES EN LA EDUCACIÓN SUPERIOR  NACIONAL</v>
      </c>
      <c r="T430" s="244" t="str">
        <f t="shared" si="45"/>
        <v>TRANSF. CTES - SERVICIO DE APOYO FINANCIERO PARA LA PERMANENCIA A LA EDUCACIÓN SUPERIOR - 2. SEGURIDAD HUMANA Y JUSTICIA SOCIAL / K30. EDUCACIÓN SUPERIOR COMO UN DERECHO - POLÍTICA DE GRATUIDAD DE LA EDUCACIÓN SUPERIOR PÚBLICA</v>
      </c>
      <c r="U430" s="69" t="s">
        <v>127</v>
      </c>
      <c r="V430" s="21"/>
      <c r="W430" s="21" t="str">
        <f t="shared" si="46"/>
        <v xml:space="preserve">VES - SUB APOYOGESTI - </v>
      </c>
      <c r="X430" s="51" t="str">
        <f t="shared" si="47"/>
        <v>3700</v>
      </c>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70"/>
      <c r="BG430" s="53" t="s">
        <v>128</v>
      </c>
      <c r="BH430" s="52" t="s">
        <v>128</v>
      </c>
      <c r="BI430" s="90" t="s">
        <v>675</v>
      </c>
      <c r="BJ430" s="69" t="s">
        <v>128</v>
      </c>
      <c r="BK430" s="49" t="s">
        <v>128</v>
      </c>
      <c r="BL430" s="49" t="s">
        <v>128</v>
      </c>
      <c r="BM430" s="66" t="s">
        <v>128</v>
      </c>
      <c r="BN430" s="49" t="s">
        <v>128</v>
      </c>
      <c r="BO430" s="49" t="s">
        <v>128</v>
      </c>
      <c r="BP430" s="49" t="s">
        <v>128</v>
      </c>
      <c r="BQ430" s="49" t="s">
        <v>98</v>
      </c>
      <c r="BR430" s="212">
        <v>224856037889</v>
      </c>
      <c r="BS430" s="213">
        <v>224856037889</v>
      </c>
      <c r="BT430" s="66" t="s">
        <v>192</v>
      </c>
      <c r="BV430" s="21" t="e">
        <f t="shared" si="48"/>
        <v>#N/A</v>
      </c>
      <c r="BW430" s="21" t="str">
        <f>+VLOOKUP(C430,Listas_desplega!$AI$21:$AJ$46,2,0)</f>
        <v>DF_ES</v>
      </c>
      <c r="BX430" s="47" t="str">
        <f>+VLOOKUP(E430,Listas_desplega!$J$2:$K$11,2,FALSE)</f>
        <v>Eje_E_8</v>
      </c>
      <c r="BY430" s="21" t="str">
        <f>+VLOOKUP(J430,desplegables!$AK$21:$AL$33,2,FALSE)</f>
        <v>C_2202_0700_57</v>
      </c>
      <c r="BZ430" s="21" t="str">
        <f>+VLOOKUP(D430,Listas_desplega!$AS$18:$AU$60,2,0)</f>
        <v xml:space="preserve">VES - SUB APOYOGESTI - </v>
      </c>
      <c r="CA430" s="21" t="str">
        <f>+VLOOKUP(W430,Listas_desplega!$AT$18:$AV$60,3,0)</f>
        <v>3700</v>
      </c>
      <c r="CB430" s="21" t="str">
        <f>+VLOOKUP(F430,Listas_desplega!$J$15:$L$60,2,0)</f>
        <v>FORTALECIMIENTO SISTEMA DE ES</v>
      </c>
      <c r="CC430" s="21" t="str">
        <f>+VLOOKUP(F430,Listas_desplega!$J$15:$L$60,2,0)&amp;V430</f>
        <v>FORTALECIMIENTO SISTEMA DE ES</v>
      </c>
      <c r="CD430" s="21" t="str">
        <f>+VLOOKUP(CC430,Listas_desplega!$K$15:$L$60,2,0)</f>
        <v>29</v>
      </c>
      <c r="CE430" s="65" t="str">
        <f>+VLOOKUP(D430,Listas_desplega!$AS$18:$AU$60,2,0)&amp;V430</f>
        <v xml:space="preserve">VES - SUB APOYOGESTI - </v>
      </c>
      <c r="CF430" s="21">
        <f>+VLOOKUP(D430,Listas_desplega!$AS$18:$AU$60,3,0)</f>
        <v>37</v>
      </c>
    </row>
    <row r="431" spans="2:84" ht="18.75" customHeight="1" x14ac:dyDescent="0.25">
      <c r="B431" s="49" t="s">
        <v>612</v>
      </c>
      <c r="C431" s="49" t="s">
        <v>613</v>
      </c>
      <c r="D431" s="49" t="s">
        <v>614</v>
      </c>
      <c r="E431" s="49" t="s">
        <v>615</v>
      </c>
      <c r="F431" s="82" t="s">
        <v>616</v>
      </c>
      <c r="G431" s="49" t="s">
        <v>617</v>
      </c>
      <c r="H431" s="78" t="str">
        <f>+VLOOKUP(G431,desplegables!$AH$21:$AK$33,2,0)</f>
        <v>IMPLEMENTACIÓN DE LA POLÍTICA DE GRATUIDAD Y ESTRATEGIAS PARA LA FINANCIACIÓN DEL ACCESO, LA PERMANENCIA Y LA GRADUACIÓN DE LOS ESTUDIANTES EN LA EDUCACIÓN SUPERIOR  NACIONAL</v>
      </c>
      <c r="I431" s="79">
        <f>+VLOOKUP(G431,desplegables!$AH$21:$AK$33,3,0)</f>
        <v>202300000000455</v>
      </c>
      <c r="J431" s="51" t="str">
        <f>+VLOOKUP(G431,desplegables!$AH$21:$AK$33,4,0)</f>
        <v>C-2202-0700-57</v>
      </c>
      <c r="K431" s="109" t="s">
        <v>618</v>
      </c>
      <c r="L431" s="110" t="e">
        <f>+VLOOKUP(K431,desplegables!$BO$81:$BP$110,2,FALSE)</f>
        <v>#N/A</v>
      </c>
      <c r="M431" s="49" t="s">
        <v>659</v>
      </c>
      <c r="N431" s="51" t="e">
        <f>VLOOKUP(M431,desplegables!$BO$20:$BP$51,2,0)</f>
        <v>#N/A</v>
      </c>
      <c r="O431" s="49" t="s">
        <v>676</v>
      </c>
      <c r="P431" s="49" t="s">
        <v>621</v>
      </c>
      <c r="Q431" s="51" t="str">
        <f>+VLOOKUP(P431,desplegables!$B$3:$C$5,2,0)</f>
        <v>03</v>
      </c>
      <c r="R431" s="169" t="e">
        <f t="shared" si="44"/>
        <v>#N/A</v>
      </c>
      <c r="S431" s="126" t="str">
        <f t="shared" si="61"/>
        <v>TRANSF. CTES-SERVICIO DE APOYO FINANCIERO PARA LA PERMANENCIA A LA EDUCACIÓN SUPERIOR-IMPLEMENTACIÓN DE LA POLÍTICA DE GRATUIDAD Y ESTRATEGIAS PARA LA FINANCIACIÓN DEL ACCESO, LA PERMANENCIA Y LA GRADUACIÓN DE LOS ESTUDIANTES EN LA EDUCACIÓN SUPERIOR  NACIONAL</v>
      </c>
      <c r="T431" s="244" t="str">
        <f t="shared" si="45"/>
        <v>TRANSF. CTES - SERVICIO DE APOYO FINANCIERO PARA LA PERMANENCIA A LA EDUCACIÓN SUPERIOR - 2. SEGURIDAD HUMANA Y JUSTICIA SOCIAL / K30. EDUCACIÓN SUPERIOR COMO UN DERECHO - POLÍTICA DE GRATUIDAD DE LA EDUCACIÓN SUPERIOR PÚBLICA</v>
      </c>
      <c r="U431" s="69" t="s">
        <v>127</v>
      </c>
      <c r="V431" s="21"/>
      <c r="W431" s="21" t="str">
        <f t="shared" si="46"/>
        <v xml:space="preserve">VES - SUB APOYOGESTI - </v>
      </c>
      <c r="X431" s="51" t="str">
        <f t="shared" si="47"/>
        <v>3700</v>
      </c>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70"/>
      <c r="BG431" s="53" t="s">
        <v>128</v>
      </c>
      <c r="BH431" s="52" t="s">
        <v>128</v>
      </c>
      <c r="BI431" s="90" t="s">
        <v>677</v>
      </c>
      <c r="BJ431" s="69" t="s">
        <v>128</v>
      </c>
      <c r="BK431" s="49" t="s">
        <v>128</v>
      </c>
      <c r="BL431" s="49" t="s">
        <v>128</v>
      </c>
      <c r="BM431" s="66" t="s">
        <v>128</v>
      </c>
      <c r="BN431" s="49" t="s">
        <v>128</v>
      </c>
      <c r="BO431" s="49" t="s">
        <v>128</v>
      </c>
      <c r="BP431" s="49" t="s">
        <v>128</v>
      </c>
      <c r="BQ431" s="49" t="s">
        <v>98</v>
      </c>
      <c r="BR431" s="212">
        <v>140765706098</v>
      </c>
      <c r="BS431" s="213">
        <v>140765706098</v>
      </c>
      <c r="BT431" s="66" t="s">
        <v>192</v>
      </c>
      <c r="BV431" s="21" t="e">
        <f t="shared" si="48"/>
        <v>#N/A</v>
      </c>
      <c r="BW431" s="21" t="str">
        <f>+VLOOKUP(C431,Listas_desplega!$AI$21:$AJ$46,2,0)</f>
        <v>DF_ES</v>
      </c>
      <c r="BX431" s="47" t="str">
        <f>+VLOOKUP(E431,Listas_desplega!$J$2:$K$11,2,FALSE)</f>
        <v>Eje_E_8</v>
      </c>
      <c r="BY431" s="21" t="str">
        <f>+VLOOKUP(J431,desplegables!$AK$21:$AL$33,2,FALSE)</f>
        <v>C_2202_0700_57</v>
      </c>
      <c r="BZ431" s="21" t="str">
        <f>+VLOOKUP(D431,Listas_desplega!$AS$18:$AU$60,2,0)</f>
        <v xml:space="preserve">VES - SUB APOYOGESTI - </v>
      </c>
      <c r="CA431" s="21" t="str">
        <f>+VLOOKUP(W431,Listas_desplega!$AT$18:$AV$60,3,0)</f>
        <v>3700</v>
      </c>
      <c r="CB431" s="21" t="str">
        <f>+VLOOKUP(F431,Listas_desplega!$J$15:$L$60,2,0)</f>
        <v>FORTALECIMIENTO SISTEMA DE ES</v>
      </c>
      <c r="CC431" s="21" t="str">
        <f>+VLOOKUP(F431,Listas_desplega!$J$15:$L$60,2,0)&amp;V431</f>
        <v>FORTALECIMIENTO SISTEMA DE ES</v>
      </c>
      <c r="CD431" s="21" t="str">
        <f>+VLOOKUP(CC431,Listas_desplega!$K$15:$L$60,2,0)</f>
        <v>29</v>
      </c>
      <c r="CE431" s="65" t="str">
        <f>+VLOOKUP(D431,Listas_desplega!$AS$18:$AU$60,2,0)&amp;V431</f>
        <v xml:space="preserve">VES - SUB APOYOGESTI - </v>
      </c>
      <c r="CF431" s="21">
        <f>+VLOOKUP(D431,Listas_desplega!$AS$18:$AU$60,3,0)</f>
        <v>37</v>
      </c>
    </row>
    <row r="432" spans="2:84" ht="18.75" customHeight="1" x14ac:dyDescent="0.25">
      <c r="B432" s="49" t="s">
        <v>612</v>
      </c>
      <c r="C432" s="49" t="s">
        <v>613</v>
      </c>
      <c r="D432" s="49" t="s">
        <v>614</v>
      </c>
      <c r="E432" s="49" t="s">
        <v>615</v>
      </c>
      <c r="F432" s="82" t="s">
        <v>616</v>
      </c>
      <c r="G432" s="49" t="s">
        <v>617</v>
      </c>
      <c r="H432" s="78" t="str">
        <f>+VLOOKUP(G432,desplegables!$AH$21:$AK$33,2,0)</f>
        <v>IMPLEMENTACIÓN DE LA POLÍTICA DE GRATUIDAD Y ESTRATEGIAS PARA LA FINANCIACIÓN DEL ACCESO, LA PERMANENCIA Y LA GRADUACIÓN DE LOS ESTUDIANTES EN LA EDUCACIÓN SUPERIOR  NACIONAL</v>
      </c>
      <c r="I432" s="79">
        <f>+VLOOKUP(G432,desplegables!$AH$21:$AK$33,3,0)</f>
        <v>202300000000455</v>
      </c>
      <c r="J432" s="51" t="str">
        <f>+VLOOKUP(G432,desplegables!$AH$21:$AK$33,4,0)</f>
        <v>C-2202-0700-57</v>
      </c>
      <c r="K432" s="109" t="s">
        <v>618</v>
      </c>
      <c r="L432" s="110" t="e">
        <f>+VLOOKUP(K432,desplegables!$BO$81:$BP$110,2,FALSE)</f>
        <v>#N/A</v>
      </c>
      <c r="M432" s="49" t="s">
        <v>659</v>
      </c>
      <c r="N432" s="51" t="e">
        <f>VLOOKUP(M432,desplegables!$BO$20:$BP$51,2,0)</f>
        <v>#N/A</v>
      </c>
      <c r="O432" s="49" t="s">
        <v>678</v>
      </c>
      <c r="P432" s="49" t="s">
        <v>621</v>
      </c>
      <c r="Q432" s="51" t="str">
        <f>+VLOOKUP(P432,desplegables!$B$3:$C$5,2,0)</f>
        <v>03</v>
      </c>
      <c r="R432" s="169" t="e">
        <f t="shared" si="44"/>
        <v>#N/A</v>
      </c>
      <c r="S432" s="126" t="str">
        <f t="shared" si="61"/>
        <v>TRANSF. CTES-SERVICIO DE APOYO FINANCIERO PARA LA PERMANENCIA A LA EDUCACIÓN SUPERIOR-IMPLEMENTACIÓN DE LA POLÍTICA DE GRATUIDAD Y ESTRATEGIAS PARA LA FINANCIACIÓN DEL ACCESO, LA PERMANENCIA Y LA GRADUACIÓN DE LOS ESTUDIANTES EN LA EDUCACIÓN SUPERIOR  NACIONAL</v>
      </c>
      <c r="T432" s="244" t="str">
        <f t="shared" si="45"/>
        <v>TRANSF. CTES - SERVICIO DE APOYO FINANCIERO PARA LA PERMANENCIA A LA EDUCACIÓN SUPERIOR - 2. SEGURIDAD HUMANA Y JUSTICIA SOCIAL / K30. EDUCACIÓN SUPERIOR COMO UN DERECHO - POLÍTICA DE GRATUIDAD DE LA EDUCACIÓN SUPERIOR PÚBLICA</v>
      </c>
      <c r="U432" s="69" t="s">
        <v>127</v>
      </c>
      <c r="V432" s="21"/>
      <c r="W432" s="21" t="str">
        <f t="shared" si="46"/>
        <v xml:space="preserve">VES - SUB APOYOGESTI - </v>
      </c>
      <c r="X432" s="51" t="str">
        <f t="shared" si="47"/>
        <v>3700</v>
      </c>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70"/>
      <c r="BG432" s="53" t="s">
        <v>128</v>
      </c>
      <c r="BH432" s="52" t="s">
        <v>128</v>
      </c>
      <c r="BI432" s="90" t="s">
        <v>679</v>
      </c>
      <c r="BJ432" s="69" t="s">
        <v>128</v>
      </c>
      <c r="BK432" s="49" t="s">
        <v>128</v>
      </c>
      <c r="BL432" s="49" t="s">
        <v>128</v>
      </c>
      <c r="BM432" s="66" t="s">
        <v>128</v>
      </c>
      <c r="BN432" s="49" t="s">
        <v>128</v>
      </c>
      <c r="BO432" s="49" t="s">
        <v>128</v>
      </c>
      <c r="BP432" s="49" t="s">
        <v>128</v>
      </c>
      <c r="BQ432" s="49" t="s">
        <v>98</v>
      </c>
      <c r="BR432" s="212">
        <v>1260817920</v>
      </c>
      <c r="BS432" s="213">
        <v>1260817920</v>
      </c>
      <c r="BT432" s="66" t="s">
        <v>192</v>
      </c>
      <c r="BV432" s="21" t="e">
        <f t="shared" si="48"/>
        <v>#N/A</v>
      </c>
      <c r="BW432" s="21" t="str">
        <f>+VLOOKUP(C432,Listas_desplega!$AI$21:$AJ$46,2,0)</f>
        <v>DF_ES</v>
      </c>
      <c r="BX432" s="47" t="str">
        <f>+VLOOKUP(E432,Listas_desplega!$J$2:$K$11,2,FALSE)</f>
        <v>Eje_E_8</v>
      </c>
      <c r="BY432" s="21" t="str">
        <f>+VLOOKUP(J432,desplegables!$AK$21:$AL$33,2,FALSE)</f>
        <v>C_2202_0700_57</v>
      </c>
      <c r="BZ432" s="21" t="str">
        <f>+VLOOKUP(D432,Listas_desplega!$AS$18:$AU$60,2,0)</f>
        <v xml:space="preserve">VES - SUB APOYOGESTI - </v>
      </c>
      <c r="CA432" s="21" t="str">
        <f>+VLOOKUP(W432,Listas_desplega!$AT$18:$AV$60,3,0)</f>
        <v>3700</v>
      </c>
      <c r="CB432" s="21" t="str">
        <f>+VLOOKUP(F432,Listas_desplega!$J$15:$L$60,2,0)</f>
        <v>FORTALECIMIENTO SISTEMA DE ES</v>
      </c>
      <c r="CC432" s="21" t="str">
        <f>+VLOOKUP(F432,Listas_desplega!$J$15:$L$60,2,0)&amp;V432</f>
        <v>FORTALECIMIENTO SISTEMA DE ES</v>
      </c>
      <c r="CD432" s="21" t="str">
        <f>+VLOOKUP(CC432,Listas_desplega!$K$15:$L$60,2,0)</f>
        <v>29</v>
      </c>
      <c r="CE432" s="65" t="str">
        <f>+VLOOKUP(D432,Listas_desplega!$AS$18:$AU$60,2,0)&amp;V432</f>
        <v xml:space="preserve">VES - SUB APOYOGESTI - </v>
      </c>
      <c r="CF432" s="21">
        <f>+VLOOKUP(D432,Listas_desplega!$AS$18:$AU$60,3,0)</f>
        <v>37</v>
      </c>
    </row>
    <row r="433" spans="2:84" ht="18.75" customHeight="1" x14ac:dyDescent="0.25">
      <c r="B433" s="49" t="s">
        <v>612</v>
      </c>
      <c r="C433" s="49" t="s">
        <v>613</v>
      </c>
      <c r="D433" s="49" t="s">
        <v>614</v>
      </c>
      <c r="E433" s="49" t="s">
        <v>615</v>
      </c>
      <c r="F433" s="82" t="s">
        <v>668</v>
      </c>
      <c r="G433" s="49" t="s">
        <v>617</v>
      </c>
      <c r="H433" s="78" t="str">
        <f>+VLOOKUP(G433,desplegables!$AH$21:$AK$33,2,0)</f>
        <v>IMPLEMENTACIÓN DE LA POLÍTICA DE GRATUIDAD Y ESTRATEGIAS PARA LA FINANCIACIÓN DEL ACCESO, LA PERMANENCIA Y LA GRADUACIÓN DE LOS ESTUDIANTES EN LA EDUCACIÓN SUPERIOR  NACIONAL</v>
      </c>
      <c r="I433" s="79">
        <f>+VLOOKUP(G433,desplegables!$AH$21:$AK$33,3,0)</f>
        <v>202300000000455</v>
      </c>
      <c r="J433" s="51" t="str">
        <f>+VLOOKUP(G433,desplegables!$AH$21:$AK$33,4,0)</f>
        <v>C-2202-0700-57</v>
      </c>
      <c r="K433" s="109" t="s">
        <v>618</v>
      </c>
      <c r="L433" s="110" t="e">
        <f>+VLOOKUP(K433,desplegables!$BO$81:$BP$110,2,FALSE)</f>
        <v>#N/A</v>
      </c>
      <c r="M433" s="49" t="s">
        <v>659</v>
      </c>
      <c r="N433" s="51" t="e">
        <f>VLOOKUP(M433,desplegables!$BO$20:$BP$51,2,0)</f>
        <v>#N/A</v>
      </c>
      <c r="O433" s="114" t="s">
        <v>680</v>
      </c>
      <c r="P433" s="49" t="s">
        <v>621</v>
      </c>
      <c r="Q433" s="51" t="str">
        <f>+VLOOKUP(P433,desplegables!$B$3:$C$5,2,0)</f>
        <v>03</v>
      </c>
      <c r="R433" s="169" t="e">
        <f t="shared" si="44"/>
        <v>#N/A</v>
      </c>
      <c r="S433" s="126" t="str">
        <f t="shared" si="61"/>
        <v>TRANSF. CTES-SERVICIO DE APOYO FINANCIERO PARA LA PERMANENCIA A LA EDUCACIÓN SUPERIOR-IMPLEMENTACIÓN DE LA POLÍTICA DE GRATUIDAD Y ESTRATEGIAS PARA LA FINANCIACIÓN DEL ACCESO, LA PERMANENCIA Y LA GRADUACIÓN DE LOS ESTUDIANTES EN LA EDUCACIÓN SUPERIOR  NACIONAL</v>
      </c>
      <c r="T433" s="244" t="str">
        <f t="shared" si="45"/>
        <v>TRANSF. CTES - SERVICIO DE APOYO FINANCIERO PARA LA PERMANENCIA A LA EDUCACIÓN SUPERIOR - 2. SEGURIDAD HUMANA Y JUSTICIA SOCIAL / K30. EDUCACIÓN SUPERIOR COMO UN DERECHO - POLÍTICA DE GRATUIDAD DE LA EDUCACIÓN SUPERIOR PÚBLICA</v>
      </c>
      <c r="U433" s="69" t="s">
        <v>127</v>
      </c>
      <c r="V433" s="21"/>
      <c r="W433" s="21" t="str">
        <f t="shared" si="46"/>
        <v xml:space="preserve">VES - SUB APOYOGESTI - </v>
      </c>
      <c r="X433" s="51" t="str">
        <f t="shared" si="47"/>
        <v>3700</v>
      </c>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70"/>
      <c r="BG433" s="53" t="s">
        <v>128</v>
      </c>
      <c r="BH433" s="52" t="s">
        <v>128</v>
      </c>
      <c r="BI433" s="90" t="s">
        <v>681</v>
      </c>
      <c r="BJ433" s="69" t="s">
        <v>128</v>
      </c>
      <c r="BK433" s="49" t="s">
        <v>128</v>
      </c>
      <c r="BL433" s="49" t="s">
        <v>128</v>
      </c>
      <c r="BM433" s="66" t="s">
        <v>128</v>
      </c>
      <c r="BN433" s="49" t="s">
        <v>128</v>
      </c>
      <c r="BO433" s="49" t="s">
        <v>128</v>
      </c>
      <c r="BP433" s="49" t="s">
        <v>128</v>
      </c>
      <c r="BQ433" s="49" t="s">
        <v>98</v>
      </c>
      <c r="BR433" s="212">
        <v>1579914266480</v>
      </c>
      <c r="BS433" s="213">
        <v>1579914266480</v>
      </c>
      <c r="BT433" s="66" t="s">
        <v>192</v>
      </c>
      <c r="BV433" s="21" t="e">
        <f t="shared" si="48"/>
        <v>#N/A</v>
      </c>
      <c r="BW433" s="21" t="str">
        <f>+VLOOKUP(C433,Listas_desplega!$AI$21:$AJ$46,2,0)</f>
        <v>DF_ES</v>
      </c>
      <c r="BX433" s="47" t="str">
        <f>+VLOOKUP(E433,Listas_desplega!$J$2:$K$11,2,FALSE)</f>
        <v>Eje_E_8</v>
      </c>
      <c r="BY433" s="21" t="str">
        <f>+VLOOKUP(J433,desplegables!$AK$21:$AL$33,2,FALSE)</f>
        <v>C_2202_0700_57</v>
      </c>
      <c r="BZ433" s="21" t="str">
        <f>+VLOOKUP(D433,Listas_desplega!$AS$18:$AU$60,2,0)</f>
        <v xml:space="preserve">VES - SUB APOYOGESTI - </v>
      </c>
      <c r="CA433" s="21" t="str">
        <f>+VLOOKUP(W433,Listas_desplega!$AT$18:$AV$60,3,0)</f>
        <v>3700</v>
      </c>
      <c r="CB433" s="21" t="str">
        <f>+VLOOKUP(F433,Listas_desplega!$J$15:$L$60,2,0)</f>
        <v>UNIVERSIDAD EN TU TERRITORIO</v>
      </c>
      <c r="CC433" s="21" t="str">
        <f>+VLOOKUP(F433,Listas_desplega!$J$15:$L$60,2,0)&amp;V433</f>
        <v>UNIVERSIDAD EN TU TERRITORIO</v>
      </c>
      <c r="CD433" s="21" t="str">
        <f>+VLOOKUP(CC433,Listas_desplega!$K$15:$L$60,2,0)</f>
        <v>26</v>
      </c>
      <c r="CE433" s="65" t="str">
        <f>+VLOOKUP(D433,Listas_desplega!$AS$18:$AU$60,2,0)&amp;V433</f>
        <v xml:space="preserve">VES - SUB APOYOGESTI - </v>
      </c>
      <c r="CF433" s="21">
        <f>+VLOOKUP(D433,Listas_desplega!$AS$18:$AU$60,3,0)</f>
        <v>37</v>
      </c>
    </row>
    <row r="434" spans="2:84" ht="18.75" customHeight="1" x14ac:dyDescent="0.25">
      <c r="B434" s="49" t="s">
        <v>612</v>
      </c>
      <c r="C434" s="49" t="s">
        <v>613</v>
      </c>
      <c r="D434" s="49" t="s">
        <v>614</v>
      </c>
      <c r="E434" s="49" t="s">
        <v>615</v>
      </c>
      <c r="F434" s="82" t="s">
        <v>616</v>
      </c>
      <c r="G434" s="49" t="s">
        <v>682</v>
      </c>
      <c r="H434" s="78" t="str">
        <f>+VLOOKUP(G434,desplegables!$AH$21:$AK$33,2,0)</f>
        <v>MEJORAMIENTO DE LAS CONDICIONES DE INFRAESTRUCTURA DE LAS INSTITUCIONES DE EDUCACIÓN SUPERIOR PÚBLICAS  NACIONAL</v>
      </c>
      <c r="I434" s="79">
        <f>+VLOOKUP(G434,desplegables!$AH$21:$AK$33,3,0)</f>
        <v>202300000000091</v>
      </c>
      <c r="J434" s="51" t="str">
        <f>+VLOOKUP(G434,desplegables!$AH$21:$AK$33,4,0)</f>
        <v>C-2202-0700-49</v>
      </c>
      <c r="K434" s="109" t="s">
        <v>683</v>
      </c>
      <c r="L434" s="110" t="e">
        <f>+VLOOKUP(K434,desplegables!$BO$81:$BP$110,2,FALSE)</f>
        <v>#N/A</v>
      </c>
      <c r="M434" s="49" t="s">
        <v>684</v>
      </c>
      <c r="N434" s="51" t="e">
        <f>VLOOKUP(M434,desplegables!$BO$20:$BP$51,2,0)</f>
        <v>#N/A</v>
      </c>
      <c r="O434" s="49" t="s">
        <v>685</v>
      </c>
      <c r="P434" s="21" t="s">
        <v>90</v>
      </c>
      <c r="Q434" s="51" t="str">
        <f>+VLOOKUP(P434,desplegables!$B$3:$C$5,2,0)</f>
        <v>02</v>
      </c>
      <c r="R434" s="169" t="e">
        <f t="shared" si="44"/>
        <v>#N/A</v>
      </c>
      <c r="S434" s="126" t="str">
        <f t="shared" si="61"/>
        <v>ADQUIS. DE BYS-SERVICIO DE APOYO FINANCIERO A LAS INSTITUCIONES DE EDUCACIÓN SUPERIOR-MEJORAMIENTO DE LAS CONDICIONES DE INFRAESTRUCTURA DE LAS INSTITUCIONES DE EDUCACIÓN SUPERIOR PÚBLICAS  NACIONAL</v>
      </c>
      <c r="T434" s="244" t="str">
        <f t="shared" si="45"/>
        <v>ADQUIS. DE BYS - SERVICIO DE APOYO FINANCIERO A LAS INSTITUCIONES DE EDUCACIÓN SUPERIOR - 2. SEGURIDAD HUMANA Y JUSTICIA SOCIAL / K40. EDUCACIÓN SUPERIOR COMO UN DERECHO - INFRAESTRUCTURA</v>
      </c>
      <c r="U434" s="69" t="s">
        <v>127</v>
      </c>
      <c r="V434" s="21"/>
      <c r="W434" s="21" t="str">
        <f t="shared" si="46"/>
        <v xml:space="preserve">VES - SUB APOYOGESTI - </v>
      </c>
      <c r="X434" s="51" t="str">
        <f t="shared" si="47"/>
        <v>3700</v>
      </c>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70"/>
      <c r="BG434" s="53">
        <v>86121701</v>
      </c>
      <c r="BH434" s="52" t="s">
        <v>124</v>
      </c>
      <c r="BI434" s="90" t="s">
        <v>686</v>
      </c>
      <c r="BJ434" s="69" t="s">
        <v>625</v>
      </c>
      <c r="BK434" s="49"/>
      <c r="BL434" s="49"/>
      <c r="BN434" s="49"/>
      <c r="BO434" s="49"/>
      <c r="BP434" s="49"/>
      <c r="BQ434" s="49" t="s">
        <v>98</v>
      </c>
      <c r="BR434" s="212">
        <v>743535641686</v>
      </c>
      <c r="BS434" s="213">
        <v>743535641686</v>
      </c>
      <c r="BT434" s="66" t="s">
        <v>192</v>
      </c>
      <c r="BV434" s="21" t="e">
        <f t="shared" si="48"/>
        <v>#N/A</v>
      </c>
      <c r="BW434" s="21" t="str">
        <f>+VLOOKUP(C434,Listas_desplega!$AI$21:$AJ$46,2,0)</f>
        <v>DF_ES</v>
      </c>
      <c r="BX434" s="47" t="str">
        <f>+VLOOKUP(E434,Listas_desplega!$J$2:$K$11,2,FALSE)</f>
        <v>Eje_E_8</v>
      </c>
      <c r="BY434" s="21" t="str">
        <f>+VLOOKUP(J434,desplegables!$AK$21:$AL$33,2,FALSE)</f>
        <v>C_2202_0700_49</v>
      </c>
      <c r="BZ434" s="21" t="str">
        <f>+VLOOKUP(D434,Listas_desplega!$AS$18:$AU$60,2,0)</f>
        <v xml:space="preserve">VES - SUB APOYOGESTI - </v>
      </c>
      <c r="CA434" s="21" t="str">
        <f>+VLOOKUP(W434,Listas_desplega!$AT$18:$AV$60,3,0)</f>
        <v>3700</v>
      </c>
      <c r="CB434" s="21" t="str">
        <f>+VLOOKUP(F434,Listas_desplega!$J$15:$L$60,2,0)</f>
        <v>FORTALECIMIENTO SISTEMA DE ES</v>
      </c>
      <c r="CC434" s="21" t="str">
        <f>+VLOOKUP(F434,Listas_desplega!$J$15:$L$60,2,0)&amp;V434</f>
        <v>FORTALECIMIENTO SISTEMA DE ES</v>
      </c>
      <c r="CD434" s="21" t="str">
        <f>+VLOOKUP(CC434,Listas_desplega!$K$15:$L$60,2,0)</f>
        <v>29</v>
      </c>
      <c r="CE434" s="65" t="str">
        <f>+VLOOKUP(D434,Listas_desplega!$AS$18:$AU$60,2,0)&amp;V434</f>
        <v xml:space="preserve">VES - SUB APOYOGESTI - </v>
      </c>
      <c r="CF434" s="21">
        <f>+VLOOKUP(D434,Listas_desplega!$AS$18:$AU$60,3,0)</f>
        <v>37</v>
      </c>
    </row>
    <row r="435" spans="2:84" ht="18.75" customHeight="1" x14ac:dyDescent="0.25">
      <c r="B435" s="49" t="s">
        <v>612</v>
      </c>
      <c r="C435" s="49" t="s">
        <v>613</v>
      </c>
      <c r="D435" s="49" t="s">
        <v>614</v>
      </c>
      <c r="E435" s="49" t="s">
        <v>615</v>
      </c>
      <c r="F435" s="176" t="s">
        <v>616</v>
      </c>
      <c r="G435" s="49" t="s">
        <v>682</v>
      </c>
      <c r="H435" s="78" t="str">
        <f>+VLOOKUP(G435,desplegables!$AH$21:$AK$33,2,0)</f>
        <v>MEJORAMIENTO DE LAS CONDICIONES DE INFRAESTRUCTURA DE LAS INSTITUCIONES DE EDUCACIÓN SUPERIOR PÚBLICAS  NACIONAL</v>
      </c>
      <c r="I435" s="79">
        <f>+VLOOKUP(G435,desplegables!$AH$21:$AK$33,3,0)</f>
        <v>202300000000091</v>
      </c>
      <c r="J435" s="51" t="str">
        <f>+VLOOKUP(G435,desplegables!$AH$21:$AK$33,4,0)</f>
        <v>C-2202-0700-49</v>
      </c>
      <c r="K435" s="109" t="s">
        <v>683</v>
      </c>
      <c r="L435" s="110" t="e">
        <f>+VLOOKUP(K435,desplegables!$BO$81:$BP$110,2,FALSE)</f>
        <v>#N/A</v>
      </c>
      <c r="M435" s="49" t="s">
        <v>684</v>
      </c>
      <c r="N435" s="51" t="e">
        <f>VLOOKUP(M435,desplegables!$BO$20:$BP$51,2,0)</f>
        <v>#N/A</v>
      </c>
      <c r="O435" s="49" t="s">
        <v>687</v>
      </c>
      <c r="P435" s="21" t="s">
        <v>90</v>
      </c>
      <c r="Q435" s="51" t="str">
        <f>+VLOOKUP(P435,desplegables!$B$3:$C$5,2,0)</f>
        <v>02</v>
      </c>
      <c r="R435" s="169" t="e">
        <f t="shared" si="44"/>
        <v>#N/A</v>
      </c>
      <c r="S435" s="126" t="str">
        <f t="shared" si="61"/>
        <v>ADQUIS. DE BYS-SERVICIO DE APOYO FINANCIERO A LAS INSTITUCIONES DE EDUCACIÓN SUPERIOR-MEJORAMIENTO DE LAS CONDICIONES DE INFRAESTRUCTURA DE LAS INSTITUCIONES DE EDUCACIÓN SUPERIOR PÚBLICAS  NACIONAL</v>
      </c>
      <c r="T435" s="244" t="str">
        <f t="shared" si="45"/>
        <v>ADQUIS. DE BYS - SERVICIO DE APOYO FINANCIERO A LAS INSTITUCIONES DE EDUCACIÓN SUPERIOR - 2. SEGURIDAD HUMANA Y JUSTICIA SOCIAL / K40. EDUCACIÓN SUPERIOR COMO UN DERECHO - INFRAESTRUCTURA</v>
      </c>
      <c r="U435" s="69" t="s">
        <v>150</v>
      </c>
      <c r="V435" s="21"/>
      <c r="W435" s="21" t="str">
        <f t="shared" si="46"/>
        <v xml:space="preserve">VES - SUB APOYOGESTI - </v>
      </c>
      <c r="X435" s="51" t="str">
        <f t="shared" si="47"/>
        <v>3700</v>
      </c>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70"/>
      <c r="BG435" s="53">
        <v>86121701</v>
      </c>
      <c r="BH435" s="52" t="s">
        <v>124</v>
      </c>
      <c r="BI435" s="90" t="s">
        <v>686</v>
      </c>
      <c r="BJ435" s="69" t="s">
        <v>625</v>
      </c>
      <c r="BK435" s="49"/>
      <c r="BL435" s="49"/>
      <c r="BN435" s="49"/>
      <c r="BO435" s="49"/>
      <c r="BP435" s="49"/>
      <c r="BQ435" s="49" t="s">
        <v>154</v>
      </c>
      <c r="BR435" s="212">
        <v>56464358314</v>
      </c>
      <c r="BS435" s="213">
        <v>56464358314</v>
      </c>
      <c r="BT435" s="66" t="s">
        <v>192</v>
      </c>
      <c r="BV435" s="21" t="e">
        <f t="shared" si="48"/>
        <v>#N/A</v>
      </c>
      <c r="BW435" s="21" t="str">
        <f>+VLOOKUP(C435,Listas_desplega!$AI$21:$AJ$46,2,0)</f>
        <v>DF_ES</v>
      </c>
      <c r="BX435" s="47" t="str">
        <f>+VLOOKUP(E435,Listas_desplega!$J$2:$K$11,2,FALSE)</f>
        <v>Eje_E_8</v>
      </c>
      <c r="BY435" s="21" t="str">
        <f>+VLOOKUP(J435,desplegables!$AK$21:$AL$33,2,FALSE)</f>
        <v>C_2202_0700_49</v>
      </c>
      <c r="BZ435" s="21" t="str">
        <f>+VLOOKUP(D435,Listas_desplega!$AS$18:$AU$60,2,0)</f>
        <v xml:space="preserve">VES - SUB APOYOGESTI - </v>
      </c>
      <c r="CA435" s="21" t="str">
        <f>+VLOOKUP(W435,Listas_desplega!$AT$18:$AV$60,3,0)</f>
        <v>3700</v>
      </c>
      <c r="CB435" s="21" t="str">
        <f>+VLOOKUP(F435,Listas_desplega!$J$15:$L$60,2,0)</f>
        <v>FORTALECIMIENTO SISTEMA DE ES</v>
      </c>
      <c r="CC435" s="21" t="str">
        <f>+VLOOKUP(F435,Listas_desplega!$J$15:$L$60,2,0)&amp;V435</f>
        <v>FORTALECIMIENTO SISTEMA DE ES</v>
      </c>
      <c r="CD435" s="21" t="str">
        <f>+VLOOKUP(CC435,Listas_desplega!$K$15:$L$60,2,0)</f>
        <v>29</v>
      </c>
      <c r="CE435" s="65" t="str">
        <f>+VLOOKUP(D435,Listas_desplega!$AS$18:$AU$60,2,0)&amp;V435</f>
        <v xml:space="preserve">VES - SUB APOYOGESTI - </v>
      </c>
      <c r="CF435" s="21">
        <f>+VLOOKUP(D435,Listas_desplega!$AS$18:$AU$60,3,0)</f>
        <v>37</v>
      </c>
    </row>
    <row r="436" spans="2:84" ht="18.75" customHeight="1" x14ac:dyDescent="0.25">
      <c r="B436" s="49" t="s">
        <v>612</v>
      </c>
      <c r="C436" s="49" t="s">
        <v>613</v>
      </c>
      <c r="D436" s="49" t="s">
        <v>614</v>
      </c>
      <c r="E436" s="49" t="s">
        <v>615</v>
      </c>
      <c r="F436" s="82" t="s">
        <v>616</v>
      </c>
      <c r="G436" s="49" t="s">
        <v>688</v>
      </c>
      <c r="H436" s="78" t="str">
        <f>+VLOOKUP(G436,desplegables!$AH$21:$AK$33,2,0)</f>
        <v>MEJORAMIENTO INTEGRAL DE LAS CONDICIONES DE CALIDAD DE LAS INSTITUCIONES DE EDUCACIÓN SUPERIOR PÚBLICAS NACIONAL - [DISTRIBUCION PREVIO CONCEPTO DNP]</v>
      </c>
      <c r="I436" s="79">
        <f>+VLOOKUP(G436,desplegables!$AH$21:$AK$33,3,0)</f>
        <v>202300000000391</v>
      </c>
      <c r="J436" s="51" t="str">
        <f>+VLOOKUP(G436,desplegables!$AH$21:$AK$33,4,0)</f>
        <v>C-2202-0700-54</v>
      </c>
      <c r="K436" s="109" t="s">
        <v>683</v>
      </c>
      <c r="L436" s="110" t="e">
        <f>+VLOOKUP(K436,desplegables!$BO$81:$BP$110,2,FALSE)</f>
        <v>#N/A</v>
      </c>
      <c r="M436" s="49" t="s">
        <v>689</v>
      </c>
      <c r="N436" s="51">
        <f>VLOOKUP(M436,desplegables!$BO$20:$BP$51,2,0)</f>
        <v>2202030</v>
      </c>
      <c r="O436" s="49" t="s">
        <v>690</v>
      </c>
      <c r="P436" s="49" t="s">
        <v>621</v>
      </c>
      <c r="Q436" s="51" t="str">
        <f>+VLOOKUP(P436,desplegables!$B$3:$C$5,2,0)</f>
        <v>03</v>
      </c>
      <c r="R436" s="169" t="e">
        <f t="shared" si="44"/>
        <v>#N/A</v>
      </c>
      <c r="S436" s="126" t="str">
        <f t="shared" si="61"/>
        <v>TRANSF. CTES-SERVICIO DE APOYO FINANCIERO A LAS INSTITUCIONES DE EDUCACIÓN SUPERIOR - INSTITUCIONES DE EDUCACIÓN SUPERIOR PÚBLICAS-MEJORAMIENTO INTEGRAL DE LAS CONDICIONES DE CALIDAD DE LAS INSTITUCIONES DE EDUCACIÓN SUPERIOR PÚBLICAS NACIONAL - [DISTRIBUCION PREVIO CONCEPTO DNP]</v>
      </c>
      <c r="T436" s="244" t="str">
        <f t="shared" si="45"/>
        <v>TRANSF. CTES - SERVICIO DE APOYO FINANCIERO A LAS INSTITUCIONES DE EDUCACIÓN SUPERIOR - INSTITUCIONES DE EDUCACIÓN SUPERIOR PÚBLICAS - 2. SEGURIDAD HUMANA Y JUSTICIA SOCIAL / K40. EDUCACIÓN SUPERIOR COMO UN DERECHO - INFRAESTRUCTURA</v>
      </c>
      <c r="U436" s="69" t="s">
        <v>127</v>
      </c>
      <c r="V436" s="21"/>
      <c r="W436" s="21" t="str">
        <f t="shared" si="46"/>
        <v xml:space="preserve">VES - SUB APOYOGESTI - </v>
      </c>
      <c r="X436" s="51" t="str">
        <f t="shared" si="47"/>
        <v>3700</v>
      </c>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70"/>
      <c r="BG436" s="53" t="s">
        <v>128</v>
      </c>
      <c r="BH436" s="52" t="s">
        <v>128</v>
      </c>
      <c r="BI436" s="90" t="s">
        <v>690</v>
      </c>
      <c r="BJ436" s="69" t="s">
        <v>128</v>
      </c>
      <c r="BK436" s="49" t="s">
        <v>128</v>
      </c>
      <c r="BL436" s="49" t="s">
        <v>128</v>
      </c>
      <c r="BM436" s="66" t="s">
        <v>128</v>
      </c>
      <c r="BN436" s="49" t="s">
        <v>128</v>
      </c>
      <c r="BO436" s="49" t="s">
        <v>128</v>
      </c>
      <c r="BP436" s="49" t="s">
        <v>128</v>
      </c>
      <c r="BQ436" s="49" t="s">
        <v>98</v>
      </c>
      <c r="BR436" s="212">
        <v>286972202835</v>
      </c>
      <c r="BS436" s="213">
        <v>286972202835</v>
      </c>
      <c r="BT436" s="66" t="s">
        <v>192</v>
      </c>
      <c r="BV436" s="21" t="str">
        <f t="shared" si="48"/>
        <v>Fortalecimiento_IES_PFC_2202030</v>
      </c>
      <c r="BW436" s="21" t="str">
        <f>+VLOOKUP(C436,Listas_desplega!$AI$21:$AJ$46,2,0)</f>
        <v>DF_ES</v>
      </c>
      <c r="BX436" s="47" t="str">
        <f>+VLOOKUP(E436,Listas_desplega!$J$2:$K$11,2,FALSE)</f>
        <v>Eje_E_8</v>
      </c>
      <c r="BY436" s="21" t="str">
        <f>+VLOOKUP(J436,desplegables!$AK$21:$AL$33,2,FALSE)</f>
        <v>C_2202_0700_54</v>
      </c>
      <c r="BZ436" s="21" t="str">
        <f>+VLOOKUP(D436,Listas_desplega!$AS$18:$AU$60,2,0)</f>
        <v xml:space="preserve">VES - SUB APOYOGESTI - </v>
      </c>
      <c r="CA436" s="21" t="str">
        <f>+VLOOKUP(W436,Listas_desplega!$AT$18:$AV$60,3,0)</f>
        <v>3700</v>
      </c>
      <c r="CB436" s="21" t="str">
        <f>+VLOOKUP(F436,Listas_desplega!$J$15:$L$60,2,0)</f>
        <v>FORTALECIMIENTO SISTEMA DE ES</v>
      </c>
      <c r="CC436" s="21" t="str">
        <f>+VLOOKUP(F436,Listas_desplega!$J$15:$L$60,2,0)&amp;V436</f>
        <v>FORTALECIMIENTO SISTEMA DE ES</v>
      </c>
      <c r="CD436" s="21" t="str">
        <f>+VLOOKUP(CC436,Listas_desplega!$K$15:$L$60,2,0)</f>
        <v>29</v>
      </c>
      <c r="CE436" s="65" t="str">
        <f>+VLOOKUP(D436,Listas_desplega!$AS$18:$AU$60,2,0)&amp;V436</f>
        <v xml:space="preserve">VES - SUB APOYOGESTI - </v>
      </c>
      <c r="CF436" s="21">
        <f>+VLOOKUP(D436,Listas_desplega!$AS$18:$AU$60,3,0)</f>
        <v>37</v>
      </c>
    </row>
    <row r="437" spans="2:84" ht="18.75" customHeight="1" x14ac:dyDescent="0.25">
      <c r="B437" s="49" t="s">
        <v>612</v>
      </c>
      <c r="C437" s="49" t="s">
        <v>613</v>
      </c>
      <c r="D437" s="49" t="s">
        <v>614</v>
      </c>
      <c r="E437" s="49" t="s">
        <v>615</v>
      </c>
      <c r="F437" s="82" t="s">
        <v>616</v>
      </c>
      <c r="G437" s="49" t="s">
        <v>688</v>
      </c>
      <c r="H437" s="78" t="str">
        <f>+VLOOKUP(G437,desplegables!$AH$21:$AK$33,2,0)</f>
        <v>MEJORAMIENTO INTEGRAL DE LAS CONDICIONES DE CALIDAD DE LAS INSTITUCIONES DE EDUCACIÓN SUPERIOR PÚBLICAS NACIONAL - [DISTRIBUCION PREVIO CONCEPTO DNP]</v>
      </c>
      <c r="I437" s="79">
        <f>+VLOOKUP(G437,desplegables!$AH$21:$AK$33,3,0)</f>
        <v>202300000000391</v>
      </c>
      <c r="J437" s="51" t="str">
        <f>+VLOOKUP(G437,desplegables!$AH$21:$AK$33,4,0)</f>
        <v>C-2202-0700-54</v>
      </c>
      <c r="K437" s="109" t="s">
        <v>683</v>
      </c>
      <c r="L437" s="110" t="e">
        <f>+VLOOKUP(K437,desplegables!$BO$81:$BP$110,2,FALSE)</f>
        <v>#N/A</v>
      </c>
      <c r="M437" s="49" t="s">
        <v>689</v>
      </c>
      <c r="N437" s="51">
        <f>VLOOKUP(M437,desplegables!$BO$20:$BP$51,2,0)</f>
        <v>2202030</v>
      </c>
      <c r="O437" s="49" t="s">
        <v>691</v>
      </c>
      <c r="P437" s="49" t="s">
        <v>621</v>
      </c>
      <c r="Q437" s="51" t="str">
        <f>+VLOOKUP(P437,desplegables!$B$3:$C$5,2,0)</f>
        <v>03</v>
      </c>
      <c r="R437" s="169" t="e">
        <f t="shared" si="44"/>
        <v>#N/A</v>
      </c>
      <c r="S437" s="126" t="str">
        <f t="shared" si="61"/>
        <v>TRANSF. CTES-SERVICIO DE APOYO FINANCIERO A LAS INSTITUCIONES DE EDUCACIÓN SUPERIOR - INSTITUCIONES DE EDUCACIÓN SUPERIOR PÚBLICAS-MEJORAMIENTO INTEGRAL DE LAS CONDICIONES DE CALIDAD DE LAS INSTITUCIONES DE EDUCACIÓN SUPERIOR PÚBLICAS NACIONAL - [DISTRIBUCION PREVIO CONCEPTO DNP]</v>
      </c>
      <c r="T437" s="244" t="str">
        <f t="shared" si="45"/>
        <v>TRANSF. CTES - SERVICIO DE APOYO FINANCIERO A LAS INSTITUCIONES DE EDUCACIÓN SUPERIOR - INSTITUCIONES DE EDUCACIÓN SUPERIOR PÚBLICAS - 2. SEGURIDAD HUMANA Y JUSTICIA SOCIAL / K40. EDUCACIÓN SUPERIOR COMO UN DERECHO - INFRAESTRUCTURA</v>
      </c>
      <c r="U437" s="69" t="s">
        <v>127</v>
      </c>
      <c r="V437" s="21"/>
      <c r="W437" s="21" t="str">
        <f t="shared" si="46"/>
        <v xml:space="preserve">VES - SUB APOYOGESTI - </v>
      </c>
      <c r="X437" s="51" t="str">
        <f t="shared" si="47"/>
        <v>3700</v>
      </c>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70"/>
      <c r="BG437" s="53" t="s">
        <v>128</v>
      </c>
      <c r="BH437" s="52" t="s">
        <v>128</v>
      </c>
      <c r="BI437" s="90" t="s">
        <v>691</v>
      </c>
      <c r="BJ437" s="69" t="s">
        <v>128</v>
      </c>
      <c r="BK437" s="49"/>
      <c r="BL437" s="49"/>
      <c r="BN437" s="49"/>
      <c r="BO437" s="49"/>
      <c r="BP437" s="49"/>
      <c r="BQ437" s="49" t="s">
        <v>98</v>
      </c>
      <c r="BR437" s="212">
        <v>13027797165</v>
      </c>
      <c r="BS437" s="213">
        <v>13027797165</v>
      </c>
      <c r="BT437" s="66" t="s">
        <v>192</v>
      </c>
      <c r="BV437" s="21" t="str">
        <f t="shared" si="48"/>
        <v>Fortalecimiento_IES_PFC_2202030</v>
      </c>
      <c r="BW437" s="21" t="str">
        <f>+VLOOKUP(C437,Listas_desplega!$AI$21:$AJ$46,2,0)</f>
        <v>DF_ES</v>
      </c>
      <c r="BX437" s="47" t="str">
        <f>+VLOOKUP(E437,Listas_desplega!$J$2:$K$11,2,FALSE)</f>
        <v>Eje_E_8</v>
      </c>
      <c r="BY437" s="21" t="str">
        <f>+VLOOKUP(J437,desplegables!$AK$21:$AL$33,2,FALSE)</f>
        <v>C_2202_0700_54</v>
      </c>
      <c r="BZ437" s="21" t="str">
        <f>+VLOOKUP(D437,Listas_desplega!$AS$18:$AU$60,2,0)</f>
        <v xml:space="preserve">VES - SUB APOYOGESTI - </v>
      </c>
      <c r="CA437" s="21" t="str">
        <f>+VLOOKUP(W437,Listas_desplega!$AT$18:$AV$60,3,0)</f>
        <v>3700</v>
      </c>
      <c r="CB437" s="21" t="str">
        <f>+VLOOKUP(F437,Listas_desplega!$J$15:$L$60,2,0)</f>
        <v>FORTALECIMIENTO SISTEMA DE ES</v>
      </c>
      <c r="CC437" s="21" t="str">
        <f>+VLOOKUP(F437,Listas_desplega!$J$15:$L$60,2,0)&amp;V437</f>
        <v>FORTALECIMIENTO SISTEMA DE ES</v>
      </c>
      <c r="CD437" s="21" t="str">
        <f>+VLOOKUP(CC437,Listas_desplega!$K$15:$L$60,2,0)</f>
        <v>29</v>
      </c>
      <c r="CE437" s="65" t="str">
        <f>+VLOOKUP(D437,Listas_desplega!$AS$18:$AU$60,2,0)&amp;V437</f>
        <v xml:space="preserve">VES - SUB APOYOGESTI - </v>
      </c>
      <c r="CF437" s="21">
        <f>+VLOOKUP(D437,Listas_desplega!$AS$18:$AU$60,3,0)</f>
        <v>37</v>
      </c>
    </row>
    <row r="438" spans="2:84" ht="18.75" customHeight="1" x14ac:dyDescent="0.25">
      <c r="B438" s="49" t="s">
        <v>612</v>
      </c>
      <c r="C438" s="49" t="s">
        <v>613</v>
      </c>
      <c r="D438" s="49" t="s">
        <v>692</v>
      </c>
      <c r="E438" s="49" t="s">
        <v>615</v>
      </c>
      <c r="F438" s="82" t="s">
        <v>693</v>
      </c>
      <c r="G438" s="49" t="s">
        <v>694</v>
      </c>
      <c r="H438" s="78" t="str">
        <f>+VLOOKUP(G438,desplegables!$AH$21:$AK$33,2,0)</f>
        <v>FORTALECIMIENTO DE LAS UNIVERSIDADES ESTATALES - ESTAMPILLA PRO UNIVERSIDAD LEY 1697 DE 2013  NACIONAL</v>
      </c>
      <c r="I438" s="79">
        <f>+VLOOKUP(G438,desplegables!$AH$21:$AK$33,3,0)</f>
        <v>202300000000092</v>
      </c>
      <c r="J438" s="51" t="str">
        <f>+VLOOKUP(G438,desplegables!$AH$21:$AK$33,4,0)</f>
        <v>C-2202-0700-50</v>
      </c>
      <c r="K438" s="109" t="s">
        <v>683</v>
      </c>
      <c r="L438" s="110" t="e">
        <f>+VLOOKUP(K438,desplegables!$BO$81:$BP$110,2,FALSE)</f>
        <v>#N/A</v>
      </c>
      <c r="M438" s="49" t="s">
        <v>684</v>
      </c>
      <c r="N438" s="51" t="e">
        <f>VLOOKUP(M438,desplegables!$BO$20:$BP$51,2,0)</f>
        <v>#N/A</v>
      </c>
      <c r="O438" s="49" t="s">
        <v>695</v>
      </c>
      <c r="P438" s="49" t="s">
        <v>621</v>
      </c>
      <c r="Q438" s="51" t="str">
        <f>+VLOOKUP(P438,desplegables!$B$3:$C$5,2,0)</f>
        <v>03</v>
      </c>
      <c r="R438" s="169" t="e">
        <f t="shared" si="44"/>
        <v>#N/A</v>
      </c>
      <c r="S438" s="126" t="str">
        <f t="shared" si="61"/>
        <v>TRANSF. CTES-SERVICIO DE APOYO FINANCIERO A LAS INSTITUCIONES DE EDUCACIÓN SUPERIOR-FORTALECIMIENTO DE LAS UNIVERSIDADES ESTATALES - ESTAMPILLA PRO UNIVERSIDAD LEY 1697 DE 2013  NACIONAL</v>
      </c>
      <c r="T438" s="244" t="str">
        <f t="shared" si="45"/>
        <v>TRANSF. CTES - SERVICIO DE APOYO FINANCIERO A LAS INSTITUCIONES DE EDUCACIÓN SUPERIOR - 2. SEGURIDAD HUMANA Y JUSTICIA SOCIAL / K40. EDUCACIÓN SUPERIOR COMO UN DERECHO - INFRAESTRUCTURA</v>
      </c>
      <c r="U438" s="69" t="s">
        <v>696</v>
      </c>
      <c r="V438" s="21"/>
      <c r="W438" s="21" t="str">
        <f t="shared" si="46"/>
        <v xml:space="preserve">VES - SUB DESARROLLO - </v>
      </c>
      <c r="X438" s="51" t="str">
        <f t="shared" si="47"/>
        <v>3800</v>
      </c>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70"/>
      <c r="BG438" s="53" t="s">
        <v>128</v>
      </c>
      <c r="BH438" s="52" t="s">
        <v>128</v>
      </c>
      <c r="BI438" s="90" t="s">
        <v>695</v>
      </c>
      <c r="BJ438" s="69" t="s">
        <v>128</v>
      </c>
      <c r="BK438" s="49" t="s">
        <v>128</v>
      </c>
      <c r="BL438" s="49" t="s">
        <v>128</v>
      </c>
      <c r="BM438" s="66" t="s">
        <v>128</v>
      </c>
      <c r="BN438" s="49" t="s">
        <v>128</v>
      </c>
      <c r="BO438" s="49" t="s">
        <v>128</v>
      </c>
      <c r="BP438" s="49" t="s">
        <v>128</v>
      </c>
      <c r="BQ438" s="49" t="s">
        <v>98</v>
      </c>
      <c r="BR438" s="212">
        <v>109538242000</v>
      </c>
      <c r="BS438" s="213">
        <v>109538242000</v>
      </c>
      <c r="BT438" s="66" t="s">
        <v>192</v>
      </c>
      <c r="BV438" s="21" t="e">
        <f t="shared" si="48"/>
        <v>#N/A</v>
      </c>
      <c r="BW438" s="21" t="str">
        <f>+VLOOKUP(C438,Listas_desplega!$AI$21:$AJ$46,2,0)</f>
        <v>DF_ES</v>
      </c>
      <c r="BX438" s="47" t="str">
        <f>+VLOOKUP(E438,Listas_desplega!$J$2:$K$11,2,FALSE)</f>
        <v>Eje_E_8</v>
      </c>
      <c r="BY438" s="21" t="str">
        <f>+VLOOKUP(J438,desplegables!$AK$21:$AL$33,2,FALSE)</f>
        <v>C_2202_0700_50</v>
      </c>
      <c r="BZ438" s="21" t="str">
        <f>+VLOOKUP(D438,Listas_desplega!$AS$18:$AU$60,2,0)</f>
        <v xml:space="preserve">VES - SUB DESARROLLO - </v>
      </c>
      <c r="CA438" s="21" t="str">
        <f>+VLOOKUP(W438,Listas_desplega!$AT$18:$AV$60,3,0)</f>
        <v>3800</v>
      </c>
      <c r="CB438" s="21" t="str">
        <f>+VLOOKUP(F438,Listas_desplega!$J$15:$L$60,2,0)</f>
        <v>REGLAMENTACION DEL DERECHO A LA ES REFORMAS DE LEY</v>
      </c>
      <c r="CC438" s="21" t="str">
        <f>+VLOOKUP(F438,Listas_desplega!$J$15:$L$60,2,0)&amp;V438</f>
        <v>REGLAMENTACION DEL DERECHO A LA ES REFORMAS DE LEY</v>
      </c>
      <c r="CD438" s="21" t="str">
        <f>+VLOOKUP(CC438,Listas_desplega!$K$15:$L$60,2,0)</f>
        <v>28</v>
      </c>
      <c r="CE438" s="65" t="str">
        <f>+VLOOKUP(D438,Listas_desplega!$AS$18:$AU$60,2,0)&amp;V438</f>
        <v xml:space="preserve">VES - SUB DESARROLLO - </v>
      </c>
      <c r="CF438" s="21">
        <f>+VLOOKUP(D438,Listas_desplega!$AS$18:$AU$60,3,0)</f>
        <v>38</v>
      </c>
    </row>
    <row r="439" spans="2:84" ht="18.75" customHeight="1" x14ac:dyDescent="0.25">
      <c r="B439" s="49" t="s">
        <v>173</v>
      </c>
      <c r="C439" s="49" t="s">
        <v>174</v>
      </c>
      <c r="D439" s="49" t="s">
        <v>175</v>
      </c>
      <c r="E439" s="49" t="s">
        <v>615</v>
      </c>
      <c r="F439" s="82" t="s">
        <v>693</v>
      </c>
      <c r="G439" s="49" t="s">
        <v>694</v>
      </c>
      <c r="H439" s="78" t="str">
        <f>+VLOOKUP(G439,desplegables!$AH$21:$AK$33,2,0)</f>
        <v>FORTALECIMIENTO DE LAS UNIVERSIDADES ESTATALES - ESTAMPILLA PRO UNIVERSIDAD LEY 1697 DE 2013  NACIONAL</v>
      </c>
      <c r="I439" s="79">
        <f>+VLOOKUP(G439,desplegables!$AH$21:$AK$33,3,0)</f>
        <v>202300000000092</v>
      </c>
      <c r="J439" s="51" t="str">
        <f>+VLOOKUP(G439,desplegables!$AH$21:$AK$33,4,0)</f>
        <v>C-2202-0700-50</v>
      </c>
      <c r="K439" s="109" t="s">
        <v>683</v>
      </c>
      <c r="L439" s="110" t="e">
        <f>+VLOOKUP(K439,desplegables!$BO$81:$BP$110,2,FALSE)</f>
        <v>#N/A</v>
      </c>
      <c r="M439" s="49" t="s">
        <v>684</v>
      </c>
      <c r="N439" s="51" t="e">
        <f>VLOOKUP(M439,desplegables!$BO$20:$BP$51,2,0)</f>
        <v>#N/A</v>
      </c>
      <c r="O439" s="49" t="s">
        <v>697</v>
      </c>
      <c r="P439" s="21" t="s">
        <v>90</v>
      </c>
      <c r="Q439" s="51" t="str">
        <f>+VLOOKUP(P439,desplegables!$B$3:$C$5,2,0)</f>
        <v>02</v>
      </c>
      <c r="R439" s="169" t="e">
        <f t="shared" si="44"/>
        <v>#N/A</v>
      </c>
      <c r="S439" s="126" t="str">
        <f t="shared" si="61"/>
        <v>ADQUIS. DE BYS-SERVICIO DE APOYO FINANCIERO A LAS INSTITUCIONES DE EDUCACIÓN SUPERIOR-FORTALECIMIENTO DE LAS UNIVERSIDADES ESTATALES - ESTAMPILLA PRO UNIVERSIDAD LEY 1697 DE 2013  NACIONAL</v>
      </c>
      <c r="T439" s="244" t="str">
        <f t="shared" si="45"/>
        <v>ADQUIS. DE BYS - SERVICIO DE APOYO FINANCIERO A LAS INSTITUCIONES DE EDUCACIÓN SUPERIOR - 2. SEGURIDAD HUMANA Y JUSTICIA SOCIAL / K40. EDUCACIÓN SUPERIOR COMO UN DERECHO - INFRAESTRUCTURA</v>
      </c>
      <c r="U439" s="69" t="s">
        <v>696</v>
      </c>
      <c r="V439" s="21"/>
      <c r="W439" s="21" t="str">
        <f t="shared" si="46"/>
        <v xml:space="preserve">SG -  SUB  FINANCIERA - </v>
      </c>
      <c r="X439" s="51" t="str">
        <f t="shared" si="47"/>
        <v>4300</v>
      </c>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70"/>
      <c r="BG439" s="53">
        <v>80111620</v>
      </c>
      <c r="BH439" s="52" t="s">
        <v>92</v>
      </c>
      <c r="BI439" s="90" t="s">
        <v>698</v>
      </c>
      <c r="BJ439" s="69" t="s">
        <v>92</v>
      </c>
      <c r="BK439" s="49" t="s">
        <v>94</v>
      </c>
      <c r="BL439" s="121">
        <v>45307</v>
      </c>
      <c r="BM439" s="66">
        <v>11.5</v>
      </c>
      <c r="BN439" s="49" t="s">
        <v>95</v>
      </c>
      <c r="BO439" s="49" t="s">
        <v>96</v>
      </c>
      <c r="BP439" s="49" t="s">
        <v>97</v>
      </c>
      <c r="BQ439" s="49" t="s">
        <v>98</v>
      </c>
      <c r="BR439" s="212">
        <v>63250000</v>
      </c>
      <c r="BS439" s="213">
        <v>63250000</v>
      </c>
      <c r="BT439" s="66" t="s">
        <v>192</v>
      </c>
      <c r="BV439" s="21" t="e">
        <f t="shared" si="48"/>
        <v>#N/A</v>
      </c>
      <c r="BW439" s="21" t="str">
        <f>+VLOOKUP(C439,Listas_desplega!$AI$21:$AJ$46,2,0)</f>
        <v>SG</v>
      </c>
      <c r="BX439" s="47" t="str">
        <f>+VLOOKUP(E439,Listas_desplega!$J$2:$K$11,2,FALSE)</f>
        <v>Eje_E_8</v>
      </c>
      <c r="BY439" s="21" t="str">
        <f>+VLOOKUP(J439,desplegables!$AK$21:$AL$33,2,FALSE)</f>
        <v>C_2202_0700_50</v>
      </c>
      <c r="BZ439" s="21" t="str">
        <f>+VLOOKUP(D439,Listas_desplega!$AS$18:$AU$60,2,0)</f>
        <v xml:space="preserve">SG -  SUB  FINANCIERA - </v>
      </c>
      <c r="CA439" s="21" t="str">
        <f>+VLOOKUP(W439,Listas_desplega!$AT$18:$AV$60,3,0)</f>
        <v>4300</v>
      </c>
      <c r="CB439" s="21" t="str">
        <f>+VLOOKUP(F439,Listas_desplega!$J$15:$L$60,2,0)</f>
        <v>REGLAMENTACION DEL DERECHO A LA ES REFORMAS DE LEY</v>
      </c>
      <c r="CC439" s="21" t="str">
        <f>+VLOOKUP(F439,Listas_desplega!$J$15:$L$60,2,0)&amp;V439</f>
        <v>REGLAMENTACION DEL DERECHO A LA ES REFORMAS DE LEY</v>
      </c>
      <c r="CD439" s="21" t="str">
        <f>+VLOOKUP(CC439,Listas_desplega!$K$15:$L$60,2,0)</f>
        <v>28</v>
      </c>
      <c r="CE439" s="65" t="str">
        <f>+VLOOKUP(D439,Listas_desplega!$AS$18:$AU$60,2,0)&amp;V439</f>
        <v xml:space="preserve">SG -  SUB  FINANCIERA - </v>
      </c>
      <c r="CF439" s="21">
        <f>+VLOOKUP(D439,Listas_desplega!$AS$18:$AU$60,3,0)</f>
        <v>43</v>
      </c>
    </row>
    <row r="440" spans="2:84" ht="18.75" customHeight="1" x14ac:dyDescent="0.25">
      <c r="B440" s="49" t="s">
        <v>173</v>
      </c>
      <c r="C440" s="49" t="s">
        <v>174</v>
      </c>
      <c r="D440" s="49" t="s">
        <v>175</v>
      </c>
      <c r="E440" s="49" t="s">
        <v>615</v>
      </c>
      <c r="F440" s="82" t="s">
        <v>693</v>
      </c>
      <c r="G440" s="49" t="s">
        <v>694</v>
      </c>
      <c r="H440" s="78" t="str">
        <f>+VLOOKUP(G440,desplegables!$AH$21:$AK$33,2,0)</f>
        <v>FORTALECIMIENTO DE LAS UNIVERSIDADES ESTATALES - ESTAMPILLA PRO UNIVERSIDAD LEY 1697 DE 2013  NACIONAL</v>
      </c>
      <c r="I440" s="79">
        <f>+VLOOKUP(G440,desplegables!$AH$21:$AK$33,3,0)</f>
        <v>202300000000092</v>
      </c>
      <c r="J440" s="51" t="str">
        <f>+VLOOKUP(G440,desplegables!$AH$21:$AK$33,4,0)</f>
        <v>C-2202-0700-50</v>
      </c>
      <c r="K440" s="109" t="s">
        <v>683</v>
      </c>
      <c r="L440" s="110" t="e">
        <f>+VLOOKUP(K440,desplegables!$BO$81:$BP$110,2,FALSE)</f>
        <v>#N/A</v>
      </c>
      <c r="M440" s="49" t="s">
        <v>684</v>
      </c>
      <c r="N440" s="51" t="e">
        <f>VLOOKUP(M440,desplegables!$BO$20:$BP$51,2,0)</f>
        <v>#N/A</v>
      </c>
      <c r="O440" s="49" t="s">
        <v>697</v>
      </c>
      <c r="P440" s="21" t="s">
        <v>90</v>
      </c>
      <c r="Q440" s="51" t="str">
        <f>+VLOOKUP(P440,desplegables!$B$3:$C$5,2,0)</f>
        <v>02</v>
      </c>
      <c r="R440" s="169" t="e">
        <f t="shared" si="44"/>
        <v>#N/A</v>
      </c>
      <c r="S440" s="126" t="str">
        <f t="shared" si="61"/>
        <v>ADQUIS. DE BYS-SERVICIO DE APOYO FINANCIERO A LAS INSTITUCIONES DE EDUCACIÓN SUPERIOR-FORTALECIMIENTO DE LAS UNIVERSIDADES ESTATALES - ESTAMPILLA PRO UNIVERSIDAD LEY 1697 DE 2013  NACIONAL</v>
      </c>
      <c r="T440" s="244" t="str">
        <f t="shared" si="45"/>
        <v>ADQUIS. DE BYS - SERVICIO DE APOYO FINANCIERO A LAS INSTITUCIONES DE EDUCACIÓN SUPERIOR - 2. SEGURIDAD HUMANA Y JUSTICIA SOCIAL / K40. EDUCACIÓN SUPERIOR COMO UN DERECHO - INFRAESTRUCTURA</v>
      </c>
      <c r="U440" s="69" t="s">
        <v>696</v>
      </c>
      <c r="V440" s="21"/>
      <c r="W440" s="21" t="str">
        <f t="shared" si="46"/>
        <v xml:space="preserve">SG -  SUB  FINANCIERA - </v>
      </c>
      <c r="X440" s="51" t="str">
        <f t="shared" si="47"/>
        <v>4300</v>
      </c>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70"/>
      <c r="BG440" s="53">
        <v>80111620</v>
      </c>
      <c r="BH440" s="52" t="s">
        <v>92</v>
      </c>
      <c r="BI440" s="90" t="s">
        <v>699</v>
      </c>
      <c r="BJ440" s="69" t="s">
        <v>92</v>
      </c>
      <c r="BK440" s="49" t="s">
        <v>94</v>
      </c>
      <c r="BL440" s="121">
        <v>45307</v>
      </c>
      <c r="BM440" s="66">
        <v>11.5</v>
      </c>
      <c r="BN440" s="49" t="s">
        <v>95</v>
      </c>
      <c r="BO440" s="49" t="s">
        <v>96</v>
      </c>
      <c r="BP440" s="49" t="s">
        <v>97</v>
      </c>
      <c r="BQ440" s="49" t="s">
        <v>98</v>
      </c>
      <c r="BR440" s="212">
        <v>75486000</v>
      </c>
      <c r="BS440" s="213">
        <v>75486000</v>
      </c>
      <c r="BT440" s="66" t="s">
        <v>192</v>
      </c>
      <c r="BV440" s="21" t="e">
        <f t="shared" si="48"/>
        <v>#N/A</v>
      </c>
      <c r="BW440" s="21" t="str">
        <f>+VLOOKUP(C440,Listas_desplega!$AI$21:$AJ$46,2,0)</f>
        <v>SG</v>
      </c>
      <c r="BX440" s="47" t="str">
        <f>+VLOOKUP(E440,Listas_desplega!$J$2:$K$11,2,FALSE)</f>
        <v>Eje_E_8</v>
      </c>
      <c r="BY440" s="21" t="str">
        <f>+VLOOKUP(J440,desplegables!$AK$21:$AL$33,2,FALSE)</f>
        <v>C_2202_0700_50</v>
      </c>
      <c r="BZ440" s="21" t="str">
        <f>+VLOOKUP(D440,Listas_desplega!$AS$18:$AU$60,2,0)</f>
        <v xml:space="preserve">SG -  SUB  FINANCIERA - </v>
      </c>
      <c r="CA440" s="21" t="str">
        <f>+VLOOKUP(W440,Listas_desplega!$AT$18:$AV$60,3,0)</f>
        <v>4300</v>
      </c>
      <c r="CB440" s="21" t="str">
        <f>+VLOOKUP(F440,Listas_desplega!$J$15:$L$60,2,0)</f>
        <v>REGLAMENTACION DEL DERECHO A LA ES REFORMAS DE LEY</v>
      </c>
      <c r="CC440" s="21" t="str">
        <f>+VLOOKUP(F440,Listas_desplega!$J$15:$L$60,2,0)&amp;V440</f>
        <v>REGLAMENTACION DEL DERECHO A LA ES REFORMAS DE LEY</v>
      </c>
      <c r="CD440" s="21" t="str">
        <f>+VLOOKUP(CC440,Listas_desplega!$K$15:$L$60,2,0)</f>
        <v>28</v>
      </c>
      <c r="CE440" s="65" t="str">
        <f>+VLOOKUP(D440,Listas_desplega!$AS$18:$AU$60,2,0)&amp;V440</f>
        <v xml:space="preserve">SG -  SUB  FINANCIERA - </v>
      </c>
      <c r="CF440" s="21">
        <f>+VLOOKUP(D440,Listas_desplega!$AS$18:$AU$60,3,0)</f>
        <v>43</v>
      </c>
    </row>
    <row r="441" spans="2:84" ht="18.75" customHeight="1" x14ac:dyDescent="0.25">
      <c r="B441" s="49" t="s">
        <v>173</v>
      </c>
      <c r="C441" s="49" t="s">
        <v>174</v>
      </c>
      <c r="D441" s="49" t="s">
        <v>175</v>
      </c>
      <c r="E441" s="49" t="s">
        <v>615</v>
      </c>
      <c r="F441" s="82" t="s">
        <v>693</v>
      </c>
      <c r="G441" s="49" t="s">
        <v>694</v>
      </c>
      <c r="H441" s="78" t="str">
        <f>+VLOOKUP(G441,desplegables!$AH$21:$AK$33,2,0)</f>
        <v>FORTALECIMIENTO DE LAS UNIVERSIDADES ESTATALES - ESTAMPILLA PRO UNIVERSIDAD LEY 1697 DE 2013  NACIONAL</v>
      </c>
      <c r="I441" s="79">
        <f>+VLOOKUP(G441,desplegables!$AH$21:$AK$33,3,0)</f>
        <v>202300000000092</v>
      </c>
      <c r="J441" s="51" t="str">
        <f>+VLOOKUP(G441,desplegables!$AH$21:$AK$33,4,0)</f>
        <v>C-2202-0700-50</v>
      </c>
      <c r="K441" s="109" t="s">
        <v>683</v>
      </c>
      <c r="L441" s="110" t="e">
        <f>+VLOOKUP(K441,desplegables!$BO$81:$BP$110,2,FALSE)</f>
        <v>#N/A</v>
      </c>
      <c r="M441" s="49" t="s">
        <v>684</v>
      </c>
      <c r="N441" s="51" t="e">
        <f>VLOOKUP(M441,desplegables!$BO$20:$BP$51,2,0)</f>
        <v>#N/A</v>
      </c>
      <c r="O441" s="49" t="s">
        <v>697</v>
      </c>
      <c r="P441" s="21" t="s">
        <v>90</v>
      </c>
      <c r="Q441" s="51" t="str">
        <f>+VLOOKUP(P441,desplegables!$B$3:$C$5,2,0)</f>
        <v>02</v>
      </c>
      <c r="R441" s="169" t="e">
        <f t="shared" si="44"/>
        <v>#N/A</v>
      </c>
      <c r="S441" s="126" t="str">
        <f t="shared" si="61"/>
        <v>ADQUIS. DE BYS-SERVICIO DE APOYO FINANCIERO A LAS INSTITUCIONES DE EDUCACIÓN SUPERIOR-FORTALECIMIENTO DE LAS UNIVERSIDADES ESTATALES - ESTAMPILLA PRO UNIVERSIDAD LEY 1697 DE 2013  NACIONAL</v>
      </c>
      <c r="T441" s="244" t="str">
        <f t="shared" si="45"/>
        <v>ADQUIS. DE BYS - SERVICIO DE APOYO FINANCIERO A LAS INSTITUCIONES DE EDUCACIÓN SUPERIOR - 2. SEGURIDAD HUMANA Y JUSTICIA SOCIAL / K40. EDUCACIÓN SUPERIOR COMO UN DERECHO - INFRAESTRUCTURA</v>
      </c>
      <c r="U441" s="69" t="s">
        <v>696</v>
      </c>
      <c r="V441" s="21"/>
      <c r="W441" s="21" t="str">
        <f t="shared" si="46"/>
        <v xml:space="preserve">SG -  SUB  FINANCIERA - </v>
      </c>
      <c r="X441" s="51" t="str">
        <f t="shared" si="47"/>
        <v>4300</v>
      </c>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70"/>
      <c r="BG441" s="53">
        <v>80111620</v>
      </c>
      <c r="BH441" s="52" t="s">
        <v>92</v>
      </c>
      <c r="BI441" s="90" t="s">
        <v>700</v>
      </c>
      <c r="BJ441" s="69" t="s">
        <v>92</v>
      </c>
      <c r="BK441" s="49" t="s">
        <v>94</v>
      </c>
      <c r="BL441" s="121">
        <v>45293</v>
      </c>
      <c r="BM441" s="66">
        <v>12</v>
      </c>
      <c r="BN441" s="49" t="s">
        <v>95</v>
      </c>
      <c r="BO441" s="49" t="s">
        <v>96</v>
      </c>
      <c r="BP441" s="49" t="s">
        <v>97</v>
      </c>
      <c r="BQ441" s="49" t="s">
        <v>98</v>
      </c>
      <c r="BR441" s="212">
        <v>78768000</v>
      </c>
      <c r="BS441" s="213">
        <v>78768000</v>
      </c>
      <c r="BT441" s="66" t="s">
        <v>192</v>
      </c>
      <c r="BV441" s="21" t="e">
        <f t="shared" si="48"/>
        <v>#N/A</v>
      </c>
      <c r="BW441" s="21" t="str">
        <f>+VLOOKUP(C441,Listas_desplega!$AI$21:$AJ$46,2,0)</f>
        <v>SG</v>
      </c>
      <c r="BX441" s="47" t="str">
        <f>+VLOOKUP(E441,Listas_desplega!$J$2:$K$11,2,FALSE)</f>
        <v>Eje_E_8</v>
      </c>
      <c r="BY441" s="21" t="str">
        <f>+VLOOKUP(J441,desplegables!$AK$21:$AL$33,2,FALSE)</f>
        <v>C_2202_0700_50</v>
      </c>
      <c r="BZ441" s="21" t="str">
        <f>+VLOOKUP(D441,Listas_desplega!$AS$18:$AU$60,2,0)</f>
        <v xml:space="preserve">SG -  SUB  FINANCIERA - </v>
      </c>
      <c r="CA441" s="21" t="str">
        <f>+VLOOKUP(W441,Listas_desplega!$AT$18:$AV$60,3,0)</f>
        <v>4300</v>
      </c>
      <c r="CB441" s="21" t="str">
        <f>+VLOOKUP(F441,Listas_desplega!$J$15:$L$60,2,0)</f>
        <v>REGLAMENTACION DEL DERECHO A LA ES REFORMAS DE LEY</v>
      </c>
      <c r="CC441" s="21" t="str">
        <f>+VLOOKUP(F441,Listas_desplega!$J$15:$L$60,2,0)&amp;V441</f>
        <v>REGLAMENTACION DEL DERECHO A LA ES REFORMAS DE LEY</v>
      </c>
      <c r="CD441" s="21" t="str">
        <f>+VLOOKUP(CC441,Listas_desplega!$K$15:$L$60,2,0)</f>
        <v>28</v>
      </c>
      <c r="CE441" s="65" t="str">
        <f>+VLOOKUP(D441,Listas_desplega!$AS$18:$AU$60,2,0)&amp;V441</f>
        <v xml:space="preserve">SG -  SUB  FINANCIERA - </v>
      </c>
      <c r="CF441" s="21">
        <f>+VLOOKUP(D441,Listas_desplega!$AS$18:$AU$60,3,0)</f>
        <v>43</v>
      </c>
    </row>
    <row r="442" spans="2:84" ht="18.75" customHeight="1" x14ac:dyDescent="0.25">
      <c r="B442" s="49" t="s">
        <v>173</v>
      </c>
      <c r="C442" s="49" t="s">
        <v>174</v>
      </c>
      <c r="D442" s="49" t="s">
        <v>175</v>
      </c>
      <c r="E442" s="49" t="s">
        <v>615</v>
      </c>
      <c r="F442" s="82" t="s">
        <v>693</v>
      </c>
      <c r="G442" s="49" t="s">
        <v>694</v>
      </c>
      <c r="H442" s="78" t="str">
        <f>+VLOOKUP(G442,desplegables!$AH$21:$AK$33,2,0)</f>
        <v>FORTALECIMIENTO DE LAS UNIVERSIDADES ESTATALES - ESTAMPILLA PRO UNIVERSIDAD LEY 1697 DE 2013  NACIONAL</v>
      </c>
      <c r="I442" s="79">
        <f>+VLOOKUP(G442,desplegables!$AH$21:$AK$33,3,0)</f>
        <v>202300000000092</v>
      </c>
      <c r="J442" s="51" t="str">
        <f>+VLOOKUP(G442,desplegables!$AH$21:$AK$33,4,0)</f>
        <v>C-2202-0700-50</v>
      </c>
      <c r="K442" s="109" t="s">
        <v>683</v>
      </c>
      <c r="L442" s="110" t="e">
        <f>+VLOOKUP(K442,desplegables!$BO$81:$BP$110,2,FALSE)</f>
        <v>#N/A</v>
      </c>
      <c r="M442" s="49" t="s">
        <v>684</v>
      </c>
      <c r="N442" s="51" t="e">
        <f>VLOOKUP(M442,desplegables!$BO$20:$BP$51,2,0)</f>
        <v>#N/A</v>
      </c>
      <c r="O442" s="49" t="s">
        <v>697</v>
      </c>
      <c r="P442" s="21" t="s">
        <v>90</v>
      </c>
      <c r="Q442" s="51" t="str">
        <f>+VLOOKUP(P442,desplegables!$B$3:$C$5,2,0)</f>
        <v>02</v>
      </c>
      <c r="R442" s="169" t="e">
        <f t="shared" si="44"/>
        <v>#N/A</v>
      </c>
      <c r="S442" s="126" t="str">
        <f t="shared" si="61"/>
        <v>ADQUIS. DE BYS-SERVICIO DE APOYO FINANCIERO A LAS INSTITUCIONES DE EDUCACIÓN SUPERIOR-FORTALECIMIENTO DE LAS UNIVERSIDADES ESTATALES - ESTAMPILLA PRO UNIVERSIDAD LEY 1697 DE 2013  NACIONAL</v>
      </c>
      <c r="T442" s="244" t="str">
        <f t="shared" si="45"/>
        <v>ADQUIS. DE BYS - SERVICIO DE APOYO FINANCIERO A LAS INSTITUCIONES DE EDUCACIÓN SUPERIOR - 2. SEGURIDAD HUMANA Y JUSTICIA SOCIAL / K40. EDUCACIÓN SUPERIOR COMO UN DERECHO - INFRAESTRUCTURA</v>
      </c>
      <c r="U442" s="69" t="s">
        <v>696</v>
      </c>
      <c r="V442" s="21"/>
      <c r="W442" s="21" t="str">
        <f t="shared" si="46"/>
        <v xml:space="preserve">SG -  SUB  FINANCIERA - </v>
      </c>
      <c r="X442" s="51" t="str">
        <f t="shared" si="47"/>
        <v>4300</v>
      </c>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70"/>
      <c r="BG442" s="53">
        <v>80111620</v>
      </c>
      <c r="BH442" s="52" t="s">
        <v>92</v>
      </c>
      <c r="BI442" s="90" t="s">
        <v>701</v>
      </c>
      <c r="BJ442" s="69" t="s">
        <v>92</v>
      </c>
      <c r="BK442" s="49" t="s">
        <v>94</v>
      </c>
      <c r="BL442" s="121">
        <v>45293</v>
      </c>
      <c r="BM442" s="66">
        <v>12</v>
      </c>
      <c r="BN442" s="49" t="s">
        <v>95</v>
      </c>
      <c r="BO442" s="49" t="s">
        <v>96</v>
      </c>
      <c r="BP442" s="49" t="s">
        <v>97</v>
      </c>
      <c r="BQ442" s="49" t="s">
        <v>98</v>
      </c>
      <c r="BR442" s="212">
        <v>90000000</v>
      </c>
      <c r="BS442" s="213">
        <v>90000000</v>
      </c>
      <c r="BT442" s="66" t="s">
        <v>192</v>
      </c>
      <c r="BV442" s="21" t="e">
        <f t="shared" si="48"/>
        <v>#N/A</v>
      </c>
      <c r="BW442" s="21" t="str">
        <f>+VLOOKUP(C442,Listas_desplega!$AI$21:$AJ$46,2,0)</f>
        <v>SG</v>
      </c>
      <c r="BX442" s="47" t="str">
        <f>+VLOOKUP(E442,Listas_desplega!$J$2:$K$11,2,FALSE)</f>
        <v>Eje_E_8</v>
      </c>
      <c r="BY442" s="21" t="str">
        <f>+VLOOKUP(J442,desplegables!$AK$21:$AL$33,2,FALSE)</f>
        <v>C_2202_0700_50</v>
      </c>
      <c r="BZ442" s="21" t="str">
        <f>+VLOOKUP(D442,Listas_desplega!$AS$18:$AU$60,2,0)</f>
        <v xml:space="preserve">SG -  SUB  FINANCIERA - </v>
      </c>
      <c r="CA442" s="21" t="str">
        <f>+VLOOKUP(W442,Listas_desplega!$AT$18:$AV$60,3,0)</f>
        <v>4300</v>
      </c>
      <c r="CB442" s="21" t="str">
        <f>+VLOOKUP(F442,Listas_desplega!$J$15:$L$60,2,0)</f>
        <v>REGLAMENTACION DEL DERECHO A LA ES REFORMAS DE LEY</v>
      </c>
      <c r="CC442" s="21" t="str">
        <f>+VLOOKUP(F442,Listas_desplega!$J$15:$L$60,2,0)&amp;V442</f>
        <v>REGLAMENTACION DEL DERECHO A LA ES REFORMAS DE LEY</v>
      </c>
      <c r="CD442" s="21" t="str">
        <f>+VLOOKUP(CC442,Listas_desplega!$K$15:$L$60,2,0)</f>
        <v>28</v>
      </c>
      <c r="CE442" s="65" t="str">
        <f>+VLOOKUP(D442,Listas_desplega!$AS$18:$AU$60,2,0)&amp;V442</f>
        <v xml:space="preserve">SG -  SUB  FINANCIERA - </v>
      </c>
      <c r="CF442" s="21">
        <f>+VLOOKUP(D442,Listas_desplega!$AS$18:$AU$60,3,0)</f>
        <v>43</v>
      </c>
    </row>
    <row r="443" spans="2:84" ht="18.75" customHeight="1" x14ac:dyDescent="0.25">
      <c r="B443" s="49" t="s">
        <v>173</v>
      </c>
      <c r="C443" s="49" t="s">
        <v>174</v>
      </c>
      <c r="D443" s="49" t="s">
        <v>175</v>
      </c>
      <c r="E443" s="49" t="s">
        <v>615</v>
      </c>
      <c r="F443" s="82" t="s">
        <v>693</v>
      </c>
      <c r="G443" s="49" t="s">
        <v>694</v>
      </c>
      <c r="H443" s="78" t="str">
        <f>+VLOOKUP(G443,desplegables!$AH$21:$AK$33,2,0)</f>
        <v>FORTALECIMIENTO DE LAS UNIVERSIDADES ESTATALES - ESTAMPILLA PRO UNIVERSIDAD LEY 1697 DE 2013  NACIONAL</v>
      </c>
      <c r="I443" s="79">
        <f>+VLOOKUP(G443,desplegables!$AH$21:$AK$33,3,0)</f>
        <v>202300000000092</v>
      </c>
      <c r="J443" s="51" t="str">
        <f>+VLOOKUP(G443,desplegables!$AH$21:$AK$33,4,0)</f>
        <v>C-2202-0700-50</v>
      </c>
      <c r="K443" s="109" t="s">
        <v>683</v>
      </c>
      <c r="L443" s="110" t="e">
        <f>+VLOOKUP(K443,desplegables!$BO$81:$BP$110,2,FALSE)</f>
        <v>#N/A</v>
      </c>
      <c r="M443" s="49" t="s">
        <v>684</v>
      </c>
      <c r="N443" s="51" t="e">
        <f>VLOOKUP(M443,desplegables!$BO$20:$BP$51,2,0)</f>
        <v>#N/A</v>
      </c>
      <c r="O443" s="49" t="s">
        <v>697</v>
      </c>
      <c r="P443" s="21" t="s">
        <v>90</v>
      </c>
      <c r="Q443" s="51" t="str">
        <f>+VLOOKUP(P443,desplegables!$B$3:$C$5,2,0)</f>
        <v>02</v>
      </c>
      <c r="R443" s="169" t="e">
        <f t="shared" si="44"/>
        <v>#N/A</v>
      </c>
      <c r="S443" s="126" t="str">
        <f t="shared" si="61"/>
        <v>ADQUIS. DE BYS-SERVICIO DE APOYO FINANCIERO A LAS INSTITUCIONES DE EDUCACIÓN SUPERIOR-FORTALECIMIENTO DE LAS UNIVERSIDADES ESTATALES - ESTAMPILLA PRO UNIVERSIDAD LEY 1697 DE 2013  NACIONAL</v>
      </c>
      <c r="T443" s="244" t="str">
        <f t="shared" si="45"/>
        <v>ADQUIS. DE BYS - SERVICIO DE APOYO FINANCIERO A LAS INSTITUCIONES DE EDUCACIÓN SUPERIOR - 2. SEGURIDAD HUMANA Y JUSTICIA SOCIAL / K40. EDUCACIÓN SUPERIOR COMO UN DERECHO - INFRAESTRUCTURA</v>
      </c>
      <c r="U443" s="69" t="s">
        <v>696</v>
      </c>
      <c r="V443" s="21"/>
      <c r="W443" s="21" t="str">
        <f t="shared" si="46"/>
        <v xml:space="preserve">SG -  SUB  FINANCIERA - </v>
      </c>
      <c r="X443" s="51" t="str">
        <f t="shared" si="47"/>
        <v>4300</v>
      </c>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70"/>
      <c r="BG443" s="53">
        <v>80111620</v>
      </c>
      <c r="BH443" s="52" t="s">
        <v>92</v>
      </c>
      <c r="BI443" s="90" t="s">
        <v>702</v>
      </c>
      <c r="BJ443" s="69" t="s">
        <v>92</v>
      </c>
      <c r="BK443" s="49" t="s">
        <v>94</v>
      </c>
      <c r="BL443" s="121">
        <v>45307</v>
      </c>
      <c r="BM443" s="66">
        <v>11.5</v>
      </c>
      <c r="BN443" s="49" t="s">
        <v>95</v>
      </c>
      <c r="BO443" s="49" t="s">
        <v>96</v>
      </c>
      <c r="BP443" s="49" t="s">
        <v>97</v>
      </c>
      <c r="BQ443" s="49" t="s">
        <v>98</v>
      </c>
      <c r="BR443" s="212">
        <v>75486000</v>
      </c>
      <c r="BS443" s="213">
        <v>75486000</v>
      </c>
      <c r="BT443" s="66" t="s">
        <v>192</v>
      </c>
      <c r="BV443" s="21" t="e">
        <f t="shared" si="48"/>
        <v>#N/A</v>
      </c>
      <c r="BW443" s="21" t="str">
        <f>+VLOOKUP(C443,Listas_desplega!$AI$21:$AJ$46,2,0)</f>
        <v>SG</v>
      </c>
      <c r="BX443" s="47" t="str">
        <f>+VLOOKUP(E443,Listas_desplega!$J$2:$K$11,2,FALSE)</f>
        <v>Eje_E_8</v>
      </c>
      <c r="BY443" s="21" t="str">
        <f>+VLOOKUP(J443,desplegables!$AK$21:$AL$33,2,FALSE)</f>
        <v>C_2202_0700_50</v>
      </c>
      <c r="BZ443" s="21" t="str">
        <f>+VLOOKUP(D443,Listas_desplega!$AS$18:$AU$60,2,0)</f>
        <v xml:space="preserve">SG -  SUB  FINANCIERA - </v>
      </c>
      <c r="CA443" s="21" t="str">
        <f>+VLOOKUP(W443,Listas_desplega!$AT$18:$AV$60,3,0)</f>
        <v>4300</v>
      </c>
      <c r="CB443" s="21" t="str">
        <f>+VLOOKUP(F443,Listas_desplega!$J$15:$L$60,2,0)</f>
        <v>REGLAMENTACION DEL DERECHO A LA ES REFORMAS DE LEY</v>
      </c>
      <c r="CC443" s="21" t="str">
        <f>+VLOOKUP(F443,Listas_desplega!$J$15:$L$60,2,0)&amp;V443</f>
        <v>REGLAMENTACION DEL DERECHO A LA ES REFORMAS DE LEY</v>
      </c>
      <c r="CD443" s="21" t="str">
        <f>+VLOOKUP(CC443,Listas_desplega!$K$15:$L$60,2,0)</f>
        <v>28</v>
      </c>
      <c r="CE443" s="65" t="str">
        <f>+VLOOKUP(D443,Listas_desplega!$AS$18:$AU$60,2,0)&amp;V443</f>
        <v xml:space="preserve">SG -  SUB  FINANCIERA - </v>
      </c>
      <c r="CF443" s="21">
        <f>+VLOOKUP(D443,Listas_desplega!$AS$18:$AU$60,3,0)</f>
        <v>43</v>
      </c>
    </row>
    <row r="444" spans="2:84" ht="18.75" customHeight="1" x14ac:dyDescent="0.25">
      <c r="B444" s="49" t="s">
        <v>173</v>
      </c>
      <c r="C444" s="49" t="s">
        <v>174</v>
      </c>
      <c r="D444" s="49" t="s">
        <v>175</v>
      </c>
      <c r="E444" s="49" t="s">
        <v>615</v>
      </c>
      <c r="F444" s="82" t="s">
        <v>693</v>
      </c>
      <c r="G444" s="49" t="s">
        <v>694</v>
      </c>
      <c r="H444" s="78" t="str">
        <f>+VLOOKUP(G444,desplegables!$AH$21:$AK$33,2,0)</f>
        <v>FORTALECIMIENTO DE LAS UNIVERSIDADES ESTATALES - ESTAMPILLA PRO UNIVERSIDAD LEY 1697 DE 2013  NACIONAL</v>
      </c>
      <c r="I444" s="79">
        <f>+VLOOKUP(G444,desplegables!$AH$21:$AK$33,3,0)</f>
        <v>202300000000092</v>
      </c>
      <c r="J444" s="51" t="str">
        <f>+VLOOKUP(G444,desplegables!$AH$21:$AK$33,4,0)</f>
        <v>C-2202-0700-50</v>
      </c>
      <c r="K444" s="109" t="s">
        <v>683</v>
      </c>
      <c r="L444" s="110" t="e">
        <f>+VLOOKUP(K444,desplegables!$BO$81:$BP$110,2,FALSE)</f>
        <v>#N/A</v>
      </c>
      <c r="M444" s="49" t="s">
        <v>684</v>
      </c>
      <c r="N444" s="51" t="e">
        <f>VLOOKUP(M444,desplegables!$BO$20:$BP$51,2,0)</f>
        <v>#N/A</v>
      </c>
      <c r="O444" s="49" t="s">
        <v>697</v>
      </c>
      <c r="P444" s="21" t="s">
        <v>90</v>
      </c>
      <c r="Q444" s="51" t="str">
        <f>+VLOOKUP(P444,desplegables!$B$3:$C$5,2,0)</f>
        <v>02</v>
      </c>
      <c r="R444" s="169" t="e">
        <f t="shared" si="44"/>
        <v>#N/A</v>
      </c>
      <c r="S444" s="126" t="str">
        <f t="shared" si="61"/>
        <v>ADQUIS. DE BYS-SERVICIO DE APOYO FINANCIERO A LAS INSTITUCIONES DE EDUCACIÓN SUPERIOR-FORTALECIMIENTO DE LAS UNIVERSIDADES ESTATALES - ESTAMPILLA PRO UNIVERSIDAD LEY 1697 DE 2013  NACIONAL</v>
      </c>
      <c r="T444" s="244" t="str">
        <f t="shared" si="45"/>
        <v>ADQUIS. DE BYS - SERVICIO DE APOYO FINANCIERO A LAS INSTITUCIONES DE EDUCACIÓN SUPERIOR - 2. SEGURIDAD HUMANA Y JUSTICIA SOCIAL / K40. EDUCACIÓN SUPERIOR COMO UN DERECHO - INFRAESTRUCTURA</v>
      </c>
      <c r="U444" s="69" t="s">
        <v>696</v>
      </c>
      <c r="V444" s="21"/>
      <c r="W444" s="21" t="str">
        <f t="shared" si="46"/>
        <v xml:space="preserve">SG -  SUB  FINANCIERA - </v>
      </c>
      <c r="X444" s="51" t="str">
        <f t="shared" si="47"/>
        <v>4300</v>
      </c>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70"/>
      <c r="BG444" s="53">
        <v>80111620</v>
      </c>
      <c r="BH444" s="52" t="s">
        <v>92</v>
      </c>
      <c r="BI444" s="90" t="s">
        <v>703</v>
      </c>
      <c r="BJ444" s="69" t="s">
        <v>92</v>
      </c>
      <c r="BK444" s="49" t="s">
        <v>94</v>
      </c>
      <c r="BL444" s="121">
        <v>45293</v>
      </c>
      <c r="BM444" s="66">
        <v>12</v>
      </c>
      <c r="BN444" s="49" t="s">
        <v>95</v>
      </c>
      <c r="BO444" s="49" t="s">
        <v>96</v>
      </c>
      <c r="BP444" s="49" t="s">
        <v>97</v>
      </c>
      <c r="BQ444" s="49" t="s">
        <v>98</v>
      </c>
      <c r="BR444" s="212">
        <v>78768000</v>
      </c>
      <c r="BS444" s="213">
        <v>78768000</v>
      </c>
      <c r="BT444" s="66" t="s">
        <v>192</v>
      </c>
      <c r="BV444" s="21" t="e">
        <f t="shared" si="48"/>
        <v>#N/A</v>
      </c>
      <c r="BW444" s="21" t="str">
        <f>+VLOOKUP(C444,Listas_desplega!$AI$21:$AJ$46,2,0)</f>
        <v>SG</v>
      </c>
      <c r="BX444" s="47" t="str">
        <f>+VLOOKUP(E444,Listas_desplega!$J$2:$K$11,2,FALSE)</f>
        <v>Eje_E_8</v>
      </c>
      <c r="BY444" s="21" t="str">
        <f>+VLOOKUP(J444,desplegables!$AK$21:$AL$33,2,FALSE)</f>
        <v>C_2202_0700_50</v>
      </c>
      <c r="BZ444" s="21" t="str">
        <f>+VLOOKUP(D444,Listas_desplega!$AS$18:$AU$60,2,0)</f>
        <v xml:space="preserve">SG -  SUB  FINANCIERA - </v>
      </c>
      <c r="CA444" s="21" t="str">
        <f>+VLOOKUP(W444,Listas_desplega!$AT$18:$AV$60,3,0)</f>
        <v>4300</v>
      </c>
      <c r="CB444" s="21" t="str">
        <f>+VLOOKUP(F444,Listas_desplega!$J$15:$L$60,2,0)</f>
        <v>REGLAMENTACION DEL DERECHO A LA ES REFORMAS DE LEY</v>
      </c>
      <c r="CC444" s="21" t="str">
        <f>+VLOOKUP(F444,Listas_desplega!$J$15:$L$60,2,0)&amp;V444</f>
        <v>REGLAMENTACION DEL DERECHO A LA ES REFORMAS DE LEY</v>
      </c>
      <c r="CD444" s="21" t="str">
        <f>+VLOOKUP(CC444,Listas_desplega!$K$15:$L$60,2,0)</f>
        <v>28</v>
      </c>
      <c r="CE444" s="65" t="str">
        <f>+VLOOKUP(D444,Listas_desplega!$AS$18:$AU$60,2,0)&amp;V444</f>
        <v xml:space="preserve">SG -  SUB  FINANCIERA - </v>
      </c>
      <c r="CF444" s="21">
        <f>+VLOOKUP(D444,Listas_desplega!$AS$18:$AU$60,3,0)</f>
        <v>43</v>
      </c>
    </row>
    <row r="445" spans="2:84" ht="18.75" customHeight="1" x14ac:dyDescent="0.25">
      <c r="B445" s="49" t="s">
        <v>612</v>
      </c>
      <c r="C445" s="49" t="s">
        <v>613</v>
      </c>
      <c r="D445" s="49" t="s">
        <v>614</v>
      </c>
      <c r="E445" s="49" t="s">
        <v>615</v>
      </c>
      <c r="F445" s="82" t="s">
        <v>668</v>
      </c>
      <c r="G445" s="49" t="s">
        <v>704</v>
      </c>
      <c r="H445" s="78" t="str">
        <f>+VLOOKUP(G445,desplegables!$AH$21:$AK$33,2,0)</f>
        <v>FORTALECIMIENTO DE LOS PROCESOS DE FOMENTO DE EDUCACIÓN SUPERIOR PARA MEJORAR LAS CONDICIONES INSTITUCIONALES QUE GARANTICEN EQUIDAD EN EL ACCESO, PERMANENCIA Y PERTINENCIA EN LA EDUCACIÓN SUPERIOR  NACIONAL</v>
      </c>
      <c r="I445" s="79">
        <f>+VLOOKUP(G445,desplegables!$AH$21:$AK$33,3,0)</f>
        <v>202300000000425</v>
      </c>
      <c r="J445" s="51" t="str">
        <f>+VLOOKUP(G445,desplegables!$AH$21:$AK$33,4,0)</f>
        <v>C-2202-0700-55</v>
      </c>
      <c r="K445" s="109" t="s">
        <v>683</v>
      </c>
      <c r="L445" s="110" t="e">
        <f>+VLOOKUP(K445,desplegables!$BO$81:$BP$110,2,FALSE)</f>
        <v>#N/A</v>
      </c>
      <c r="M445" s="49" t="s">
        <v>705</v>
      </c>
      <c r="N445" s="51">
        <f>VLOOKUP(M445,desplegables!$BO$20:$BP$51,2,0)</f>
        <v>2202038</v>
      </c>
      <c r="O445" s="49" t="s">
        <v>706</v>
      </c>
      <c r="P445" s="21" t="s">
        <v>90</v>
      </c>
      <c r="Q445" s="51" t="str">
        <f>+VLOOKUP(P445,desplegables!$B$3:$C$5,2,0)</f>
        <v>02</v>
      </c>
      <c r="R445" s="169" t="e">
        <f t="shared" si="44"/>
        <v>#N/A</v>
      </c>
      <c r="S445"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45"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45" s="69" t="s">
        <v>150</v>
      </c>
      <c r="V445" s="21"/>
      <c r="W445" s="21" t="str">
        <f t="shared" si="46"/>
        <v xml:space="preserve">VES - SUB APOYOGESTI - </v>
      </c>
      <c r="X445" s="51" t="str">
        <f t="shared" si="47"/>
        <v>3700</v>
      </c>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70"/>
      <c r="BG445" s="53">
        <v>86121701</v>
      </c>
      <c r="BH445" s="52" t="s">
        <v>124</v>
      </c>
      <c r="BI445" s="90" t="s">
        <v>707</v>
      </c>
      <c r="BJ445" s="69" t="s">
        <v>708</v>
      </c>
      <c r="BK445" s="49" t="s">
        <v>709</v>
      </c>
      <c r="BL445" s="121">
        <v>45444</v>
      </c>
      <c r="BM445" s="66">
        <v>210</v>
      </c>
      <c r="BN445" s="49" t="s">
        <v>198</v>
      </c>
      <c r="BO445" s="49" t="s">
        <v>710</v>
      </c>
      <c r="BP445" s="49" t="s">
        <v>147</v>
      </c>
      <c r="BQ445" s="49" t="s">
        <v>154</v>
      </c>
      <c r="BR445" s="212">
        <v>11500000000</v>
      </c>
      <c r="BS445" s="213">
        <v>11500000000</v>
      </c>
      <c r="BT445" s="66" t="s">
        <v>192</v>
      </c>
      <c r="BU445" s="66" t="s">
        <v>128</v>
      </c>
      <c r="BV445" s="21" t="str">
        <f t="shared" si="48"/>
        <v>Fomento_ES_2202038</v>
      </c>
      <c r="BW445" s="21" t="str">
        <f>+VLOOKUP(C445,Listas_desplega!$AI$21:$AJ$46,2,0)</f>
        <v>DF_ES</v>
      </c>
      <c r="BX445" s="47" t="str">
        <f>+VLOOKUP(E445,Listas_desplega!$J$2:$K$11,2,FALSE)</f>
        <v>Eje_E_8</v>
      </c>
      <c r="BY445" s="21" t="str">
        <f>+VLOOKUP(J445,desplegables!$AK$21:$AL$33,2,FALSE)</f>
        <v>C_2202_0700_55</v>
      </c>
      <c r="BZ445" s="21" t="str">
        <f>+VLOOKUP(D445,Listas_desplega!$AS$18:$AU$60,2,0)</f>
        <v xml:space="preserve">VES - SUB APOYOGESTI - </v>
      </c>
      <c r="CA445" s="21" t="str">
        <f>+VLOOKUP(W445,Listas_desplega!$AT$18:$AV$60,3,0)</f>
        <v>3700</v>
      </c>
      <c r="CB445" s="21" t="str">
        <f>+VLOOKUP(F445,Listas_desplega!$J$15:$L$60,2,0)</f>
        <v>UNIVERSIDAD EN TU TERRITORIO</v>
      </c>
      <c r="CC445" s="21" t="str">
        <f>+VLOOKUP(F445,Listas_desplega!$J$15:$L$60,2,0)&amp;V445</f>
        <v>UNIVERSIDAD EN TU TERRITORIO</v>
      </c>
      <c r="CD445" s="21" t="str">
        <f>+VLOOKUP(CC445,Listas_desplega!$K$15:$L$60,2,0)</f>
        <v>26</v>
      </c>
      <c r="CE445" s="65" t="str">
        <f>+VLOOKUP(D445,Listas_desplega!$AS$18:$AU$60,2,0)&amp;V445</f>
        <v xml:space="preserve">VES - SUB APOYOGESTI - </v>
      </c>
      <c r="CF445" s="21">
        <f>+VLOOKUP(D445,Listas_desplega!$AS$18:$AU$60,3,0)</f>
        <v>37</v>
      </c>
    </row>
    <row r="446" spans="2:84" ht="18.75" customHeight="1" x14ac:dyDescent="0.25">
      <c r="B446" s="49" t="s">
        <v>612</v>
      </c>
      <c r="C446" s="49" t="s">
        <v>613</v>
      </c>
      <c r="D446" s="49" t="s">
        <v>614</v>
      </c>
      <c r="E446" s="49" t="s">
        <v>615</v>
      </c>
      <c r="F446" s="82" t="s">
        <v>668</v>
      </c>
      <c r="G446" s="49" t="s">
        <v>704</v>
      </c>
      <c r="H446" s="78" t="str">
        <f>+VLOOKUP(G446,desplegables!$AH$21:$AK$33,2,0)</f>
        <v>FORTALECIMIENTO DE LOS PROCESOS DE FOMENTO DE EDUCACIÓN SUPERIOR PARA MEJORAR LAS CONDICIONES INSTITUCIONALES QUE GARANTICEN EQUIDAD EN EL ACCESO, PERMANENCIA Y PERTINENCIA EN LA EDUCACIÓN SUPERIOR  NACIONAL</v>
      </c>
      <c r="I446" s="79">
        <f>+VLOOKUP(G446,desplegables!$AH$21:$AK$33,3,0)</f>
        <v>202300000000425</v>
      </c>
      <c r="J446" s="51" t="str">
        <f>+VLOOKUP(G446,desplegables!$AH$21:$AK$33,4,0)</f>
        <v>C-2202-0700-55</v>
      </c>
      <c r="K446" s="109" t="s">
        <v>683</v>
      </c>
      <c r="L446" s="110" t="e">
        <f>+VLOOKUP(K446,desplegables!$BO$81:$BP$110,2,FALSE)</f>
        <v>#N/A</v>
      </c>
      <c r="M446" s="49" t="s">
        <v>705</v>
      </c>
      <c r="N446" s="51">
        <f>VLOOKUP(M446,desplegables!$BO$20:$BP$51,2,0)</f>
        <v>2202038</v>
      </c>
      <c r="O446" s="49" t="s">
        <v>706</v>
      </c>
      <c r="P446" s="21" t="s">
        <v>90</v>
      </c>
      <c r="Q446" s="51" t="str">
        <f>+VLOOKUP(P446,desplegables!$B$3:$C$5,2,0)</f>
        <v>02</v>
      </c>
      <c r="R446" s="169" t="e">
        <f t="shared" si="44"/>
        <v>#N/A</v>
      </c>
      <c r="S446"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46"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46" s="69" t="s">
        <v>127</v>
      </c>
      <c r="V446" s="21"/>
      <c r="W446" s="21" t="str">
        <f t="shared" si="46"/>
        <v xml:space="preserve">VES - SUB APOYOGESTI - </v>
      </c>
      <c r="X446" s="51" t="str">
        <f t="shared" si="47"/>
        <v>3700</v>
      </c>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70"/>
      <c r="BG446" s="53">
        <v>80111620</v>
      </c>
      <c r="BH446" s="52" t="s">
        <v>92</v>
      </c>
      <c r="BI446" s="90" t="s">
        <v>711</v>
      </c>
      <c r="BJ446" s="69" t="s">
        <v>92</v>
      </c>
      <c r="BK446" s="49" t="s">
        <v>94</v>
      </c>
      <c r="BL446" s="121">
        <v>45293</v>
      </c>
      <c r="BM446" s="66">
        <v>239</v>
      </c>
      <c r="BN446" s="49" t="s">
        <v>198</v>
      </c>
      <c r="BO446" s="49" t="s">
        <v>96</v>
      </c>
      <c r="BP446" s="49" t="s">
        <v>97</v>
      </c>
      <c r="BQ446" s="49" t="s">
        <v>98</v>
      </c>
      <c r="BR446" s="212">
        <v>70886960</v>
      </c>
      <c r="BS446" s="213">
        <v>70886960</v>
      </c>
      <c r="BT446" s="66" t="s">
        <v>192</v>
      </c>
      <c r="BU446" s="66" t="s">
        <v>128</v>
      </c>
      <c r="BV446" s="21" t="str">
        <f t="shared" si="48"/>
        <v>Fomento_ES_2202038</v>
      </c>
      <c r="BW446" s="21" t="str">
        <f>+VLOOKUP(C446,Listas_desplega!$AI$21:$AJ$46,2,0)</f>
        <v>DF_ES</v>
      </c>
      <c r="BX446" s="47" t="str">
        <f>+VLOOKUP(E446,Listas_desplega!$J$2:$K$11,2,FALSE)</f>
        <v>Eje_E_8</v>
      </c>
      <c r="BY446" s="21" t="str">
        <f>+VLOOKUP(J446,desplegables!$AK$21:$AL$33,2,FALSE)</f>
        <v>C_2202_0700_55</v>
      </c>
      <c r="BZ446" s="21" t="str">
        <f>+VLOOKUP(D446,Listas_desplega!$AS$18:$AU$60,2,0)</f>
        <v xml:space="preserve">VES - SUB APOYOGESTI - </v>
      </c>
      <c r="CA446" s="21" t="str">
        <f>+VLOOKUP(W446,Listas_desplega!$AT$18:$AV$60,3,0)</f>
        <v>3700</v>
      </c>
      <c r="CB446" s="21" t="str">
        <f>+VLOOKUP(F446,Listas_desplega!$J$15:$L$60,2,0)</f>
        <v>UNIVERSIDAD EN TU TERRITORIO</v>
      </c>
      <c r="CC446" s="21" t="str">
        <f>+VLOOKUP(F446,Listas_desplega!$J$15:$L$60,2,0)&amp;V446</f>
        <v>UNIVERSIDAD EN TU TERRITORIO</v>
      </c>
      <c r="CD446" s="21" t="str">
        <f>+VLOOKUP(CC446,Listas_desplega!$K$15:$L$60,2,0)</f>
        <v>26</v>
      </c>
      <c r="CE446" s="65" t="str">
        <f>+VLOOKUP(D446,Listas_desplega!$AS$18:$AU$60,2,0)&amp;V446</f>
        <v xml:space="preserve">VES - SUB APOYOGESTI - </v>
      </c>
      <c r="CF446" s="21">
        <f>+VLOOKUP(D446,Listas_desplega!$AS$18:$AU$60,3,0)</f>
        <v>37</v>
      </c>
    </row>
    <row r="447" spans="2:84" ht="18.75" customHeight="1" x14ac:dyDescent="0.25">
      <c r="B447" s="49" t="s">
        <v>612</v>
      </c>
      <c r="C447" s="49" t="s">
        <v>613</v>
      </c>
      <c r="D447" s="49" t="s">
        <v>614</v>
      </c>
      <c r="E447" s="49" t="s">
        <v>615</v>
      </c>
      <c r="F447" s="82" t="s">
        <v>668</v>
      </c>
      <c r="G447" s="49" t="s">
        <v>704</v>
      </c>
      <c r="H447" s="78" t="str">
        <f>+VLOOKUP(G447,desplegables!$AH$21:$AK$33,2,0)</f>
        <v>FORTALECIMIENTO DE LOS PROCESOS DE FOMENTO DE EDUCACIÓN SUPERIOR PARA MEJORAR LAS CONDICIONES INSTITUCIONALES QUE GARANTICEN EQUIDAD EN EL ACCESO, PERMANENCIA Y PERTINENCIA EN LA EDUCACIÓN SUPERIOR  NACIONAL</v>
      </c>
      <c r="I447" s="79">
        <f>+VLOOKUP(G447,desplegables!$AH$21:$AK$33,3,0)</f>
        <v>202300000000425</v>
      </c>
      <c r="J447" s="51" t="str">
        <f>+VLOOKUP(G447,desplegables!$AH$21:$AK$33,4,0)</f>
        <v>C-2202-0700-55</v>
      </c>
      <c r="K447" s="109" t="s">
        <v>683</v>
      </c>
      <c r="L447" s="110" t="e">
        <f>+VLOOKUP(K447,desplegables!$BO$81:$BP$110,2,FALSE)</f>
        <v>#N/A</v>
      </c>
      <c r="M447" s="49" t="s">
        <v>705</v>
      </c>
      <c r="N447" s="51">
        <f>VLOOKUP(M447,desplegables!$BO$20:$BP$51,2,0)</f>
        <v>2202038</v>
      </c>
      <c r="O447" s="49" t="s">
        <v>706</v>
      </c>
      <c r="P447" s="21" t="s">
        <v>90</v>
      </c>
      <c r="Q447" s="51" t="str">
        <f>+VLOOKUP(P447,desplegables!$B$3:$C$5,2,0)</f>
        <v>02</v>
      </c>
      <c r="R447" s="169" t="e">
        <f t="shared" ref="R447:R508" si="62">+J447&amp;"-"&amp;L447&amp;"-"&amp;N447&amp;"-"&amp;Q447</f>
        <v>#N/A</v>
      </c>
      <c r="S447"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47"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47" s="69" t="s">
        <v>127</v>
      </c>
      <c r="V447" s="21"/>
      <c r="W447" s="21" t="str">
        <f t="shared" si="46"/>
        <v xml:space="preserve">VES - SUB APOYOGESTI - </v>
      </c>
      <c r="X447" s="51" t="str">
        <f t="shared" si="47"/>
        <v>3700</v>
      </c>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70"/>
      <c r="BG447" s="53">
        <v>80111620</v>
      </c>
      <c r="BH447" s="52" t="s">
        <v>92</v>
      </c>
      <c r="BI447" s="90" t="s">
        <v>712</v>
      </c>
      <c r="BJ447" s="69" t="s">
        <v>92</v>
      </c>
      <c r="BK447" s="49" t="s">
        <v>94</v>
      </c>
      <c r="BL447" s="121">
        <v>45293</v>
      </c>
      <c r="BM447" s="66">
        <v>239</v>
      </c>
      <c r="BN447" s="49" t="s">
        <v>198</v>
      </c>
      <c r="BO447" s="49" t="s">
        <v>96</v>
      </c>
      <c r="BP447" s="49" t="s">
        <v>97</v>
      </c>
      <c r="BQ447" s="49" t="s">
        <v>98</v>
      </c>
      <c r="BR447" s="212">
        <v>70886960</v>
      </c>
      <c r="BS447" s="213">
        <v>70886960</v>
      </c>
      <c r="BT447" s="66" t="s">
        <v>192</v>
      </c>
      <c r="BU447" s="66" t="s">
        <v>128</v>
      </c>
      <c r="BV447" s="21" t="str">
        <f t="shared" si="48"/>
        <v>Fomento_ES_2202038</v>
      </c>
      <c r="BW447" s="21" t="str">
        <f>+VLOOKUP(C447,Listas_desplega!$AI$21:$AJ$46,2,0)</f>
        <v>DF_ES</v>
      </c>
      <c r="BX447" s="47" t="str">
        <f>+VLOOKUP(E447,Listas_desplega!$J$2:$K$11,2,FALSE)</f>
        <v>Eje_E_8</v>
      </c>
      <c r="BY447" s="21" t="str">
        <f>+VLOOKUP(J447,desplegables!$AK$21:$AL$33,2,FALSE)</f>
        <v>C_2202_0700_55</v>
      </c>
      <c r="BZ447" s="21" t="str">
        <f>+VLOOKUP(D447,Listas_desplega!$AS$18:$AU$60,2,0)</f>
        <v xml:space="preserve">VES - SUB APOYOGESTI - </v>
      </c>
      <c r="CA447" s="21" t="str">
        <f>+VLOOKUP(W447,Listas_desplega!$AT$18:$AV$60,3,0)</f>
        <v>3700</v>
      </c>
      <c r="CB447" s="21" t="str">
        <f>+VLOOKUP(F447,Listas_desplega!$J$15:$L$60,2,0)</f>
        <v>UNIVERSIDAD EN TU TERRITORIO</v>
      </c>
      <c r="CC447" s="21" t="str">
        <f>+VLOOKUP(F447,Listas_desplega!$J$15:$L$60,2,0)&amp;V447</f>
        <v>UNIVERSIDAD EN TU TERRITORIO</v>
      </c>
      <c r="CD447" s="21" t="str">
        <f>+VLOOKUP(CC447,Listas_desplega!$K$15:$L$60,2,0)</f>
        <v>26</v>
      </c>
      <c r="CE447" s="65" t="str">
        <f>+VLOOKUP(D447,Listas_desplega!$AS$18:$AU$60,2,0)&amp;V447</f>
        <v xml:space="preserve">VES - SUB APOYOGESTI - </v>
      </c>
      <c r="CF447" s="21">
        <f>+VLOOKUP(D447,Listas_desplega!$AS$18:$AU$60,3,0)</f>
        <v>37</v>
      </c>
    </row>
    <row r="448" spans="2:84" ht="18.75" customHeight="1" x14ac:dyDescent="0.25">
      <c r="B448" s="49" t="s">
        <v>612</v>
      </c>
      <c r="C448" s="49" t="s">
        <v>613</v>
      </c>
      <c r="D448" s="49" t="s">
        <v>614</v>
      </c>
      <c r="E448" s="49" t="s">
        <v>615</v>
      </c>
      <c r="F448" s="82" t="s">
        <v>668</v>
      </c>
      <c r="G448" s="49" t="s">
        <v>704</v>
      </c>
      <c r="H448" s="78" t="str">
        <f>+VLOOKUP(G448,desplegables!$AH$21:$AK$33,2,0)</f>
        <v>FORTALECIMIENTO DE LOS PROCESOS DE FOMENTO DE EDUCACIÓN SUPERIOR PARA MEJORAR LAS CONDICIONES INSTITUCIONALES QUE GARANTICEN EQUIDAD EN EL ACCESO, PERMANENCIA Y PERTINENCIA EN LA EDUCACIÓN SUPERIOR  NACIONAL</v>
      </c>
      <c r="I448" s="79">
        <f>+VLOOKUP(G448,desplegables!$AH$21:$AK$33,3,0)</f>
        <v>202300000000425</v>
      </c>
      <c r="J448" s="51" t="str">
        <f>+VLOOKUP(G448,desplegables!$AH$21:$AK$33,4,0)</f>
        <v>C-2202-0700-55</v>
      </c>
      <c r="K448" s="109" t="s">
        <v>683</v>
      </c>
      <c r="L448" s="110" t="e">
        <f>+VLOOKUP(K448,desplegables!$BO$81:$BP$110,2,FALSE)</f>
        <v>#N/A</v>
      </c>
      <c r="M448" s="49" t="s">
        <v>705</v>
      </c>
      <c r="N448" s="51">
        <f>VLOOKUP(M448,desplegables!$BO$20:$BP$51,2,0)</f>
        <v>2202038</v>
      </c>
      <c r="O448" s="49" t="s">
        <v>706</v>
      </c>
      <c r="P448" s="21" t="s">
        <v>90</v>
      </c>
      <c r="Q448" s="51" t="str">
        <f>+VLOOKUP(P448,desplegables!$B$3:$C$5,2,0)</f>
        <v>02</v>
      </c>
      <c r="R448" s="169" t="e">
        <f t="shared" si="62"/>
        <v>#N/A</v>
      </c>
      <c r="S448"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48"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48" s="69" t="s">
        <v>127</v>
      </c>
      <c r="V448" s="21"/>
      <c r="W448" s="21" t="str">
        <f t="shared" si="46"/>
        <v xml:space="preserve">VES - SUB APOYOGESTI - </v>
      </c>
      <c r="X448" s="51" t="str">
        <f t="shared" si="47"/>
        <v>3700</v>
      </c>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70"/>
      <c r="BG448" s="53">
        <v>80111620</v>
      </c>
      <c r="BH448" s="52" t="s">
        <v>92</v>
      </c>
      <c r="BI448" s="90" t="s">
        <v>713</v>
      </c>
      <c r="BJ448" s="69" t="s">
        <v>92</v>
      </c>
      <c r="BK448" s="49" t="s">
        <v>94</v>
      </c>
      <c r="BL448" s="121">
        <v>45293</v>
      </c>
      <c r="BM448" s="66">
        <v>239</v>
      </c>
      <c r="BN448" s="49" t="s">
        <v>198</v>
      </c>
      <c r="BO448" s="49" t="s">
        <v>96</v>
      </c>
      <c r="BP448" s="49" t="s">
        <v>97</v>
      </c>
      <c r="BQ448" s="49" t="s">
        <v>98</v>
      </c>
      <c r="BR448" s="212">
        <v>70886960</v>
      </c>
      <c r="BS448" s="213">
        <v>70886960</v>
      </c>
      <c r="BT448" s="66" t="s">
        <v>192</v>
      </c>
      <c r="BU448" s="66" t="s">
        <v>128</v>
      </c>
      <c r="BV448" s="21" t="str">
        <f t="shared" si="48"/>
        <v>Fomento_ES_2202038</v>
      </c>
      <c r="BW448" s="21" t="str">
        <f>+VLOOKUP(C448,Listas_desplega!$AI$21:$AJ$46,2,0)</f>
        <v>DF_ES</v>
      </c>
      <c r="BX448" s="47" t="str">
        <f>+VLOOKUP(E448,Listas_desplega!$J$2:$K$11,2,FALSE)</f>
        <v>Eje_E_8</v>
      </c>
      <c r="BY448" s="21" t="str">
        <f>+VLOOKUP(J448,desplegables!$AK$21:$AL$33,2,FALSE)</f>
        <v>C_2202_0700_55</v>
      </c>
      <c r="BZ448" s="21" t="str">
        <f>+VLOOKUP(D448,Listas_desplega!$AS$18:$AU$60,2,0)</f>
        <v xml:space="preserve">VES - SUB APOYOGESTI - </v>
      </c>
      <c r="CA448" s="21" t="str">
        <f>+VLOOKUP(W448,Listas_desplega!$AT$18:$AV$60,3,0)</f>
        <v>3700</v>
      </c>
      <c r="CB448" s="21" t="str">
        <f>+VLOOKUP(F448,Listas_desplega!$J$15:$L$60,2,0)</f>
        <v>UNIVERSIDAD EN TU TERRITORIO</v>
      </c>
      <c r="CC448" s="21" t="str">
        <f>+VLOOKUP(F448,Listas_desplega!$J$15:$L$60,2,0)&amp;V448</f>
        <v>UNIVERSIDAD EN TU TERRITORIO</v>
      </c>
      <c r="CD448" s="21" t="str">
        <f>+VLOOKUP(CC448,Listas_desplega!$K$15:$L$60,2,0)</f>
        <v>26</v>
      </c>
      <c r="CE448" s="65" t="str">
        <f>+VLOOKUP(D448,Listas_desplega!$AS$18:$AU$60,2,0)&amp;V448</f>
        <v xml:space="preserve">VES - SUB APOYOGESTI - </v>
      </c>
      <c r="CF448" s="21">
        <f>+VLOOKUP(D448,Listas_desplega!$AS$18:$AU$60,3,0)</f>
        <v>37</v>
      </c>
    </row>
    <row r="449" spans="2:84" ht="18.75" customHeight="1" x14ac:dyDescent="0.25">
      <c r="B449" s="49" t="s">
        <v>612</v>
      </c>
      <c r="C449" s="49" t="s">
        <v>613</v>
      </c>
      <c r="D449" s="49" t="s">
        <v>614</v>
      </c>
      <c r="E449" s="49" t="s">
        <v>615</v>
      </c>
      <c r="F449" s="82" t="s">
        <v>668</v>
      </c>
      <c r="G449" s="49" t="s">
        <v>704</v>
      </c>
      <c r="H449" s="78" t="str">
        <f>+VLOOKUP(G449,desplegables!$AH$21:$AK$33,2,0)</f>
        <v>FORTALECIMIENTO DE LOS PROCESOS DE FOMENTO DE EDUCACIÓN SUPERIOR PARA MEJORAR LAS CONDICIONES INSTITUCIONALES QUE GARANTICEN EQUIDAD EN EL ACCESO, PERMANENCIA Y PERTINENCIA EN LA EDUCACIÓN SUPERIOR  NACIONAL</v>
      </c>
      <c r="I449" s="79">
        <f>+VLOOKUP(G449,desplegables!$AH$21:$AK$33,3,0)</f>
        <v>202300000000425</v>
      </c>
      <c r="J449" s="51" t="str">
        <f>+VLOOKUP(G449,desplegables!$AH$21:$AK$33,4,0)</f>
        <v>C-2202-0700-55</v>
      </c>
      <c r="K449" s="109" t="s">
        <v>683</v>
      </c>
      <c r="L449" s="110" t="e">
        <f>+VLOOKUP(K449,desplegables!$BO$81:$BP$110,2,FALSE)</f>
        <v>#N/A</v>
      </c>
      <c r="M449" s="49" t="s">
        <v>705</v>
      </c>
      <c r="N449" s="51">
        <f>VLOOKUP(M449,desplegables!$BO$20:$BP$51,2,0)</f>
        <v>2202038</v>
      </c>
      <c r="O449" s="49" t="s">
        <v>706</v>
      </c>
      <c r="P449" s="21" t="s">
        <v>90</v>
      </c>
      <c r="Q449" s="51" t="str">
        <f>+VLOOKUP(P449,desplegables!$B$3:$C$5,2,0)</f>
        <v>02</v>
      </c>
      <c r="R449" s="169" t="e">
        <f t="shared" si="62"/>
        <v>#N/A</v>
      </c>
      <c r="S449"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49"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49" s="69" t="s">
        <v>127</v>
      </c>
      <c r="V449" s="21"/>
      <c r="W449" s="21" t="str">
        <f t="shared" si="46"/>
        <v xml:space="preserve">VES - SUB APOYOGESTI - </v>
      </c>
      <c r="X449" s="51" t="str">
        <f t="shared" si="47"/>
        <v>3700</v>
      </c>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70"/>
      <c r="BG449" s="53">
        <v>80111620</v>
      </c>
      <c r="BH449" s="52" t="s">
        <v>92</v>
      </c>
      <c r="BI449" s="90" t="s">
        <v>714</v>
      </c>
      <c r="BJ449" s="69" t="s">
        <v>92</v>
      </c>
      <c r="BK449" s="49" t="s">
        <v>94</v>
      </c>
      <c r="BL449" s="121">
        <v>45307</v>
      </c>
      <c r="BM449" s="66">
        <v>225</v>
      </c>
      <c r="BN449" s="49" t="s">
        <v>198</v>
      </c>
      <c r="BO449" s="49" t="s">
        <v>96</v>
      </c>
      <c r="BP449" s="49" t="s">
        <v>97</v>
      </c>
      <c r="BQ449" s="49" t="s">
        <v>98</v>
      </c>
      <c r="BR449" s="212">
        <v>53692830</v>
      </c>
      <c r="BS449" s="213">
        <v>53692830</v>
      </c>
      <c r="BT449" s="66" t="s">
        <v>192</v>
      </c>
      <c r="BU449" s="66" t="s">
        <v>128</v>
      </c>
      <c r="BV449" s="21" t="str">
        <f t="shared" si="48"/>
        <v>Fomento_ES_2202038</v>
      </c>
      <c r="BW449" s="21" t="str">
        <f>+VLOOKUP(C449,Listas_desplega!$AI$21:$AJ$46,2,0)</f>
        <v>DF_ES</v>
      </c>
      <c r="BX449" s="47" t="str">
        <f>+VLOOKUP(E449,Listas_desplega!$J$2:$K$11,2,FALSE)</f>
        <v>Eje_E_8</v>
      </c>
      <c r="BY449" s="21" t="str">
        <f>+VLOOKUP(J449,desplegables!$AK$21:$AL$33,2,FALSE)</f>
        <v>C_2202_0700_55</v>
      </c>
      <c r="BZ449" s="21" t="str">
        <f>+VLOOKUP(D449,Listas_desplega!$AS$18:$AU$60,2,0)</f>
        <v xml:space="preserve">VES - SUB APOYOGESTI - </v>
      </c>
      <c r="CA449" s="21" t="str">
        <f>+VLOOKUP(W449,Listas_desplega!$AT$18:$AV$60,3,0)</f>
        <v>3700</v>
      </c>
      <c r="CB449" s="21" t="str">
        <f>+VLOOKUP(F449,Listas_desplega!$J$15:$L$60,2,0)</f>
        <v>UNIVERSIDAD EN TU TERRITORIO</v>
      </c>
      <c r="CC449" s="21" t="str">
        <f>+VLOOKUP(F449,Listas_desplega!$J$15:$L$60,2,0)&amp;V449</f>
        <v>UNIVERSIDAD EN TU TERRITORIO</v>
      </c>
      <c r="CD449" s="21" t="str">
        <f>+VLOOKUP(CC449,Listas_desplega!$K$15:$L$60,2,0)</f>
        <v>26</v>
      </c>
      <c r="CE449" s="65" t="str">
        <f>+VLOOKUP(D449,Listas_desplega!$AS$18:$AU$60,2,0)&amp;V449</f>
        <v xml:space="preserve">VES - SUB APOYOGESTI - </v>
      </c>
      <c r="CF449" s="21">
        <f>+VLOOKUP(D449,Listas_desplega!$AS$18:$AU$60,3,0)</f>
        <v>37</v>
      </c>
    </row>
    <row r="450" spans="2:84" ht="18.75" customHeight="1" x14ac:dyDescent="0.25">
      <c r="B450" s="49" t="s">
        <v>612</v>
      </c>
      <c r="C450" s="49" t="s">
        <v>613</v>
      </c>
      <c r="D450" s="49" t="s">
        <v>614</v>
      </c>
      <c r="E450" s="49" t="s">
        <v>615</v>
      </c>
      <c r="F450" s="82" t="s">
        <v>668</v>
      </c>
      <c r="G450" s="49" t="s">
        <v>704</v>
      </c>
      <c r="H450" s="78" t="str">
        <f>+VLOOKUP(G450,desplegables!$AH$21:$AK$33,2,0)</f>
        <v>FORTALECIMIENTO DE LOS PROCESOS DE FOMENTO DE EDUCACIÓN SUPERIOR PARA MEJORAR LAS CONDICIONES INSTITUCIONALES QUE GARANTICEN EQUIDAD EN EL ACCESO, PERMANENCIA Y PERTINENCIA EN LA EDUCACIÓN SUPERIOR  NACIONAL</v>
      </c>
      <c r="I450" s="79">
        <f>+VLOOKUP(G450,desplegables!$AH$21:$AK$33,3,0)</f>
        <v>202300000000425</v>
      </c>
      <c r="J450" s="51" t="str">
        <f>+VLOOKUP(G450,desplegables!$AH$21:$AK$33,4,0)</f>
        <v>C-2202-0700-55</v>
      </c>
      <c r="K450" s="109" t="s">
        <v>683</v>
      </c>
      <c r="L450" s="110" t="e">
        <f>+VLOOKUP(K450,desplegables!$BO$81:$BP$110,2,FALSE)</f>
        <v>#N/A</v>
      </c>
      <c r="M450" s="49" t="s">
        <v>705</v>
      </c>
      <c r="N450" s="51">
        <f>VLOOKUP(M450,desplegables!$BO$20:$BP$51,2,0)</f>
        <v>2202038</v>
      </c>
      <c r="O450" s="49" t="s">
        <v>706</v>
      </c>
      <c r="P450" s="21" t="s">
        <v>90</v>
      </c>
      <c r="Q450" s="51" t="str">
        <f>+VLOOKUP(P450,desplegables!$B$3:$C$5,2,0)</f>
        <v>02</v>
      </c>
      <c r="R450" s="169" t="e">
        <f t="shared" si="62"/>
        <v>#N/A</v>
      </c>
      <c r="S450"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0"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50" s="69" t="s">
        <v>127</v>
      </c>
      <c r="V450" s="21"/>
      <c r="W450" s="21" t="str">
        <f t="shared" si="46"/>
        <v xml:space="preserve">VES - SUB APOYOGESTI - </v>
      </c>
      <c r="X450" s="51" t="str">
        <f t="shared" si="47"/>
        <v>3700</v>
      </c>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70"/>
      <c r="BG450" s="53">
        <v>80111620</v>
      </c>
      <c r="BH450" s="52" t="s">
        <v>92</v>
      </c>
      <c r="BI450" s="90" t="s">
        <v>714</v>
      </c>
      <c r="BJ450" s="69" t="s">
        <v>92</v>
      </c>
      <c r="BK450" s="49" t="s">
        <v>94</v>
      </c>
      <c r="BL450" s="121">
        <v>45307</v>
      </c>
      <c r="BM450" s="66">
        <v>225</v>
      </c>
      <c r="BN450" s="49" t="s">
        <v>198</v>
      </c>
      <c r="BO450" s="49" t="s">
        <v>96</v>
      </c>
      <c r="BP450" s="49" t="s">
        <v>97</v>
      </c>
      <c r="BQ450" s="49" t="s">
        <v>98</v>
      </c>
      <c r="BR450" s="212">
        <v>53692830</v>
      </c>
      <c r="BS450" s="213">
        <v>53692830</v>
      </c>
      <c r="BT450" s="66" t="s">
        <v>192</v>
      </c>
      <c r="BU450" s="66" t="s">
        <v>128</v>
      </c>
      <c r="BV450" s="21" t="str">
        <f t="shared" si="48"/>
        <v>Fomento_ES_2202038</v>
      </c>
      <c r="BW450" s="21" t="str">
        <f>+VLOOKUP(C450,Listas_desplega!$AI$21:$AJ$46,2,0)</f>
        <v>DF_ES</v>
      </c>
      <c r="BX450" s="47" t="str">
        <f>+VLOOKUP(E450,Listas_desplega!$J$2:$K$11,2,FALSE)</f>
        <v>Eje_E_8</v>
      </c>
      <c r="BY450" s="21" t="str">
        <f>+VLOOKUP(J450,desplegables!$AK$21:$AL$33,2,FALSE)</f>
        <v>C_2202_0700_55</v>
      </c>
      <c r="BZ450" s="21" t="str">
        <f>+VLOOKUP(D450,Listas_desplega!$AS$18:$AU$60,2,0)</f>
        <v xml:space="preserve">VES - SUB APOYOGESTI - </v>
      </c>
      <c r="CA450" s="21" t="str">
        <f>+VLOOKUP(W450,Listas_desplega!$AT$18:$AV$60,3,0)</f>
        <v>3700</v>
      </c>
      <c r="CB450" s="21" t="str">
        <f>+VLOOKUP(F450,Listas_desplega!$J$15:$L$60,2,0)</f>
        <v>UNIVERSIDAD EN TU TERRITORIO</v>
      </c>
      <c r="CC450" s="21" t="str">
        <f>+VLOOKUP(F450,Listas_desplega!$J$15:$L$60,2,0)&amp;V450</f>
        <v>UNIVERSIDAD EN TU TERRITORIO</v>
      </c>
      <c r="CD450" s="21" t="str">
        <f>+VLOOKUP(CC450,Listas_desplega!$K$15:$L$60,2,0)</f>
        <v>26</v>
      </c>
      <c r="CE450" s="65" t="str">
        <f>+VLOOKUP(D450,Listas_desplega!$AS$18:$AU$60,2,0)&amp;V450</f>
        <v xml:space="preserve">VES - SUB APOYOGESTI - </v>
      </c>
      <c r="CF450" s="21">
        <f>+VLOOKUP(D450,Listas_desplega!$AS$18:$AU$60,3,0)</f>
        <v>37</v>
      </c>
    </row>
    <row r="451" spans="2:84" ht="18.75" customHeight="1" x14ac:dyDescent="0.25">
      <c r="B451" s="49" t="s">
        <v>612</v>
      </c>
      <c r="C451" s="49" t="s">
        <v>613</v>
      </c>
      <c r="D451" s="49" t="s">
        <v>614</v>
      </c>
      <c r="E451" s="49" t="s">
        <v>615</v>
      </c>
      <c r="F451" s="82" t="s">
        <v>668</v>
      </c>
      <c r="G451" s="49" t="s">
        <v>704</v>
      </c>
      <c r="H451" s="78" t="str">
        <f>+VLOOKUP(G451,desplegables!$AH$21:$AK$33,2,0)</f>
        <v>FORTALECIMIENTO DE LOS PROCESOS DE FOMENTO DE EDUCACIÓN SUPERIOR PARA MEJORAR LAS CONDICIONES INSTITUCIONALES QUE GARANTICEN EQUIDAD EN EL ACCESO, PERMANENCIA Y PERTINENCIA EN LA EDUCACIÓN SUPERIOR  NACIONAL</v>
      </c>
      <c r="I451" s="79">
        <f>+VLOOKUP(G451,desplegables!$AH$21:$AK$33,3,0)</f>
        <v>202300000000425</v>
      </c>
      <c r="J451" s="51" t="str">
        <f>+VLOOKUP(G451,desplegables!$AH$21:$AK$33,4,0)</f>
        <v>C-2202-0700-55</v>
      </c>
      <c r="K451" s="109" t="s">
        <v>683</v>
      </c>
      <c r="L451" s="110" t="e">
        <f>+VLOOKUP(K451,desplegables!$BO$81:$BP$110,2,FALSE)</f>
        <v>#N/A</v>
      </c>
      <c r="M451" s="49" t="s">
        <v>705</v>
      </c>
      <c r="N451" s="51">
        <f>VLOOKUP(M451,desplegables!$BO$20:$BP$51,2,0)</f>
        <v>2202038</v>
      </c>
      <c r="O451" s="49" t="s">
        <v>706</v>
      </c>
      <c r="P451" s="21" t="s">
        <v>90</v>
      </c>
      <c r="Q451" s="51" t="str">
        <f>+VLOOKUP(P451,desplegables!$B$3:$C$5,2,0)</f>
        <v>02</v>
      </c>
      <c r="R451" s="169" t="e">
        <f t="shared" si="62"/>
        <v>#N/A</v>
      </c>
      <c r="S451"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1"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51" s="69" t="s">
        <v>127</v>
      </c>
      <c r="V451" s="21"/>
      <c r="W451" s="21" t="str">
        <f t="shared" si="46"/>
        <v xml:space="preserve">VES - SUB APOYOGESTI - </v>
      </c>
      <c r="X451" s="51" t="str">
        <f t="shared" si="47"/>
        <v>3700</v>
      </c>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70"/>
      <c r="BG451" s="53">
        <v>80111620</v>
      </c>
      <c r="BH451" s="52" t="s">
        <v>92</v>
      </c>
      <c r="BI451" s="90" t="s">
        <v>715</v>
      </c>
      <c r="BJ451" s="69" t="s">
        <v>92</v>
      </c>
      <c r="BK451" s="49" t="s">
        <v>94</v>
      </c>
      <c r="BL451" s="121">
        <v>45307</v>
      </c>
      <c r="BM451" s="66">
        <v>225</v>
      </c>
      <c r="BN451" s="49" t="s">
        <v>198</v>
      </c>
      <c r="BO451" s="49" t="s">
        <v>96</v>
      </c>
      <c r="BP451" s="49" t="s">
        <v>97</v>
      </c>
      <c r="BQ451" s="49" t="s">
        <v>98</v>
      </c>
      <c r="BR451" s="212">
        <v>47692298</v>
      </c>
      <c r="BS451" s="213">
        <v>47692298</v>
      </c>
      <c r="BT451" s="66" t="s">
        <v>192</v>
      </c>
      <c r="BU451" s="66" t="s">
        <v>128</v>
      </c>
      <c r="BV451" s="21" t="str">
        <f t="shared" si="48"/>
        <v>Fomento_ES_2202038</v>
      </c>
      <c r="BW451" s="21" t="str">
        <f>+VLOOKUP(C451,Listas_desplega!$AI$21:$AJ$46,2,0)</f>
        <v>DF_ES</v>
      </c>
      <c r="BX451" s="47" t="str">
        <f>+VLOOKUP(E451,Listas_desplega!$J$2:$K$11,2,FALSE)</f>
        <v>Eje_E_8</v>
      </c>
      <c r="BY451" s="21" t="str">
        <f>+VLOOKUP(J451,desplegables!$AK$21:$AL$33,2,FALSE)</f>
        <v>C_2202_0700_55</v>
      </c>
      <c r="BZ451" s="21" t="str">
        <f>+VLOOKUP(D451,Listas_desplega!$AS$18:$AU$60,2,0)</f>
        <v xml:space="preserve">VES - SUB APOYOGESTI - </v>
      </c>
      <c r="CA451" s="21" t="str">
        <f>+VLOOKUP(W451,Listas_desplega!$AT$18:$AV$60,3,0)</f>
        <v>3700</v>
      </c>
      <c r="CB451" s="21" t="str">
        <f>+VLOOKUP(F451,Listas_desplega!$J$15:$L$60,2,0)</f>
        <v>UNIVERSIDAD EN TU TERRITORIO</v>
      </c>
      <c r="CC451" s="21" t="str">
        <f>+VLOOKUP(F451,Listas_desplega!$J$15:$L$60,2,0)&amp;V451</f>
        <v>UNIVERSIDAD EN TU TERRITORIO</v>
      </c>
      <c r="CD451" s="21" t="str">
        <f>+VLOOKUP(CC451,Listas_desplega!$K$15:$L$60,2,0)</f>
        <v>26</v>
      </c>
      <c r="CE451" s="65" t="str">
        <f>+VLOOKUP(D451,Listas_desplega!$AS$18:$AU$60,2,0)&amp;V451</f>
        <v xml:space="preserve">VES - SUB APOYOGESTI - </v>
      </c>
      <c r="CF451" s="21">
        <f>+VLOOKUP(D451,Listas_desplega!$AS$18:$AU$60,3,0)</f>
        <v>37</v>
      </c>
    </row>
    <row r="452" spans="2:84" ht="18.75" customHeight="1" x14ac:dyDescent="0.25">
      <c r="B452" s="49" t="s">
        <v>612</v>
      </c>
      <c r="C452" s="49" t="s">
        <v>613</v>
      </c>
      <c r="D452" s="49" t="s">
        <v>614</v>
      </c>
      <c r="E452" s="49" t="s">
        <v>615</v>
      </c>
      <c r="F452" s="82" t="s">
        <v>668</v>
      </c>
      <c r="G452" s="49" t="s">
        <v>704</v>
      </c>
      <c r="H452" s="78" t="str">
        <f>+VLOOKUP(G452,desplegables!$AH$21:$AK$33,2,0)</f>
        <v>FORTALECIMIENTO DE LOS PROCESOS DE FOMENTO DE EDUCACIÓN SUPERIOR PARA MEJORAR LAS CONDICIONES INSTITUCIONALES QUE GARANTICEN EQUIDAD EN EL ACCESO, PERMANENCIA Y PERTINENCIA EN LA EDUCACIÓN SUPERIOR  NACIONAL</v>
      </c>
      <c r="I452" s="79">
        <f>+VLOOKUP(G452,desplegables!$AH$21:$AK$33,3,0)</f>
        <v>202300000000425</v>
      </c>
      <c r="J452" s="51" t="str">
        <f>+VLOOKUP(G452,desplegables!$AH$21:$AK$33,4,0)</f>
        <v>C-2202-0700-55</v>
      </c>
      <c r="K452" s="109" t="s">
        <v>683</v>
      </c>
      <c r="L452" s="110" t="e">
        <f>+VLOOKUP(K452,desplegables!$BO$81:$BP$110,2,FALSE)</f>
        <v>#N/A</v>
      </c>
      <c r="M452" s="49" t="s">
        <v>705</v>
      </c>
      <c r="N452" s="51">
        <f>VLOOKUP(M452,desplegables!$BO$20:$BP$51,2,0)</f>
        <v>2202038</v>
      </c>
      <c r="O452" s="49" t="s">
        <v>706</v>
      </c>
      <c r="P452" s="21" t="s">
        <v>90</v>
      </c>
      <c r="Q452" s="51" t="str">
        <f>+VLOOKUP(P452,desplegables!$B$3:$C$5,2,0)</f>
        <v>02</v>
      </c>
      <c r="R452" s="169" t="e">
        <f t="shared" si="62"/>
        <v>#N/A</v>
      </c>
      <c r="S452"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2"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52" s="69" t="s">
        <v>127</v>
      </c>
      <c r="V452" s="21"/>
      <c r="W452" s="21" t="str">
        <f t="shared" si="46"/>
        <v xml:space="preserve">VES - SUB APOYOGESTI - </v>
      </c>
      <c r="X452" s="51" t="str">
        <f t="shared" si="47"/>
        <v>3700</v>
      </c>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70"/>
      <c r="BG452" s="53">
        <v>80111620</v>
      </c>
      <c r="BH452" s="52" t="s">
        <v>92</v>
      </c>
      <c r="BI452" s="90" t="s">
        <v>716</v>
      </c>
      <c r="BJ452" s="69" t="s">
        <v>92</v>
      </c>
      <c r="BK452" s="49" t="s">
        <v>94</v>
      </c>
      <c r="BL452" s="121">
        <v>45307</v>
      </c>
      <c r="BM452" s="66">
        <v>225</v>
      </c>
      <c r="BN452" s="49" t="s">
        <v>198</v>
      </c>
      <c r="BO452" s="49" t="s">
        <v>96</v>
      </c>
      <c r="BP452" s="49" t="s">
        <v>97</v>
      </c>
      <c r="BQ452" s="49" t="s">
        <v>98</v>
      </c>
      <c r="BR452" s="212">
        <v>30607748</v>
      </c>
      <c r="BS452" s="213">
        <v>30607748</v>
      </c>
      <c r="BT452" s="66" t="s">
        <v>192</v>
      </c>
      <c r="BU452" s="66" t="s">
        <v>128</v>
      </c>
      <c r="BV452" s="21" t="str">
        <f t="shared" si="48"/>
        <v>Fomento_ES_2202038</v>
      </c>
      <c r="BW452" s="21" t="str">
        <f>+VLOOKUP(C452,Listas_desplega!$AI$21:$AJ$46,2,0)</f>
        <v>DF_ES</v>
      </c>
      <c r="BX452" s="47" t="str">
        <f>+VLOOKUP(E452,Listas_desplega!$J$2:$K$11,2,FALSE)</f>
        <v>Eje_E_8</v>
      </c>
      <c r="BY452" s="21" t="str">
        <f>+VLOOKUP(J452,desplegables!$AK$21:$AL$33,2,FALSE)</f>
        <v>C_2202_0700_55</v>
      </c>
      <c r="BZ452" s="21" t="str">
        <f>+VLOOKUP(D452,Listas_desplega!$AS$18:$AU$60,2,0)</f>
        <v xml:space="preserve">VES - SUB APOYOGESTI - </v>
      </c>
      <c r="CA452" s="21" t="str">
        <f>+VLOOKUP(W452,Listas_desplega!$AT$18:$AV$60,3,0)</f>
        <v>3700</v>
      </c>
      <c r="CB452" s="21" t="str">
        <f>+VLOOKUP(F452,Listas_desplega!$J$15:$L$60,2,0)</f>
        <v>UNIVERSIDAD EN TU TERRITORIO</v>
      </c>
      <c r="CC452" s="21" t="str">
        <f>+VLOOKUP(F452,Listas_desplega!$J$15:$L$60,2,0)&amp;V452</f>
        <v>UNIVERSIDAD EN TU TERRITORIO</v>
      </c>
      <c r="CD452" s="21" t="str">
        <f>+VLOOKUP(CC452,Listas_desplega!$K$15:$L$60,2,0)</f>
        <v>26</v>
      </c>
      <c r="CE452" s="65" t="str">
        <f>+VLOOKUP(D452,Listas_desplega!$AS$18:$AU$60,2,0)&amp;V452</f>
        <v xml:space="preserve">VES - SUB APOYOGESTI - </v>
      </c>
      <c r="CF452" s="21">
        <f>+VLOOKUP(D452,Listas_desplega!$AS$18:$AU$60,3,0)</f>
        <v>37</v>
      </c>
    </row>
    <row r="453" spans="2:84" ht="18.75" customHeight="1" x14ac:dyDescent="0.25">
      <c r="B453" s="49" t="s">
        <v>612</v>
      </c>
      <c r="C453" s="49" t="s">
        <v>613</v>
      </c>
      <c r="D453" s="49" t="s">
        <v>614</v>
      </c>
      <c r="E453" s="49" t="s">
        <v>615</v>
      </c>
      <c r="F453" s="82" t="s">
        <v>668</v>
      </c>
      <c r="G453" s="49" t="s">
        <v>704</v>
      </c>
      <c r="H453" s="78" t="str">
        <f>+VLOOKUP(G453,desplegables!$AH$21:$AK$33,2,0)</f>
        <v>FORTALECIMIENTO DE LOS PROCESOS DE FOMENTO DE EDUCACIÓN SUPERIOR PARA MEJORAR LAS CONDICIONES INSTITUCIONALES QUE GARANTICEN EQUIDAD EN EL ACCESO, PERMANENCIA Y PERTINENCIA EN LA EDUCACIÓN SUPERIOR  NACIONAL</v>
      </c>
      <c r="I453" s="79">
        <f>+VLOOKUP(G453,desplegables!$AH$21:$AK$33,3,0)</f>
        <v>202300000000425</v>
      </c>
      <c r="J453" s="51" t="str">
        <f>+VLOOKUP(G453,desplegables!$AH$21:$AK$33,4,0)</f>
        <v>C-2202-0700-55</v>
      </c>
      <c r="K453" s="109" t="s">
        <v>683</v>
      </c>
      <c r="L453" s="110" t="e">
        <f>+VLOOKUP(K453,desplegables!$BO$81:$BP$110,2,FALSE)</f>
        <v>#N/A</v>
      </c>
      <c r="M453" s="49" t="s">
        <v>705</v>
      </c>
      <c r="N453" s="51">
        <f>VLOOKUP(M453,desplegables!$BO$20:$BP$51,2,0)</f>
        <v>2202038</v>
      </c>
      <c r="O453" s="49" t="s">
        <v>706</v>
      </c>
      <c r="P453" s="21" t="s">
        <v>90</v>
      </c>
      <c r="Q453" s="51" t="str">
        <f>+VLOOKUP(P453,desplegables!$B$3:$C$5,2,0)</f>
        <v>02</v>
      </c>
      <c r="R453" s="169" t="e">
        <f t="shared" si="62"/>
        <v>#N/A</v>
      </c>
      <c r="S453"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3"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53" s="69" t="s">
        <v>127</v>
      </c>
      <c r="V453" s="21"/>
      <c r="W453" s="21" t="str">
        <f t="shared" si="46"/>
        <v xml:space="preserve">VES - SUB APOYOGESTI - </v>
      </c>
      <c r="X453" s="51" t="str">
        <f t="shared" si="47"/>
        <v>3700</v>
      </c>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70"/>
      <c r="BG453" s="53">
        <v>80111620</v>
      </c>
      <c r="BH453" s="52" t="s">
        <v>92</v>
      </c>
      <c r="BI453" s="90" t="s">
        <v>717</v>
      </c>
      <c r="BJ453" s="69" t="s">
        <v>92</v>
      </c>
      <c r="BK453" s="49" t="s">
        <v>94</v>
      </c>
      <c r="BL453" s="121">
        <v>45293</v>
      </c>
      <c r="BM453" s="66">
        <v>239</v>
      </c>
      <c r="BN453" s="49" t="s">
        <v>198</v>
      </c>
      <c r="BO453" s="49" t="s">
        <v>96</v>
      </c>
      <c r="BP453" s="49" t="s">
        <v>97</v>
      </c>
      <c r="BQ453" s="49" t="s">
        <v>98</v>
      </c>
      <c r="BR453" s="212">
        <v>96000000</v>
      </c>
      <c r="BS453" s="213">
        <v>96000000</v>
      </c>
      <c r="BT453" s="66" t="s">
        <v>192</v>
      </c>
      <c r="BU453" s="66" t="s">
        <v>128</v>
      </c>
      <c r="BV453" s="21" t="str">
        <f t="shared" si="48"/>
        <v>Fomento_ES_2202038</v>
      </c>
      <c r="BW453" s="21" t="str">
        <f>+VLOOKUP(C453,Listas_desplega!$AI$21:$AJ$46,2,0)</f>
        <v>DF_ES</v>
      </c>
      <c r="BX453" s="47" t="str">
        <f>+VLOOKUP(E453,Listas_desplega!$J$2:$K$11,2,FALSE)</f>
        <v>Eje_E_8</v>
      </c>
      <c r="BY453" s="21" t="str">
        <f>+VLOOKUP(J453,desplegables!$AK$21:$AL$33,2,FALSE)</f>
        <v>C_2202_0700_55</v>
      </c>
      <c r="BZ453" s="21" t="str">
        <f>+VLOOKUP(D453,Listas_desplega!$AS$18:$AU$60,2,0)</f>
        <v xml:space="preserve">VES - SUB APOYOGESTI - </v>
      </c>
      <c r="CA453" s="21" t="str">
        <f>+VLOOKUP(W453,Listas_desplega!$AT$18:$AV$60,3,0)</f>
        <v>3700</v>
      </c>
      <c r="CB453" s="21" t="str">
        <f>+VLOOKUP(F453,Listas_desplega!$J$15:$L$60,2,0)</f>
        <v>UNIVERSIDAD EN TU TERRITORIO</v>
      </c>
      <c r="CC453" s="21" t="str">
        <f>+VLOOKUP(F453,Listas_desplega!$J$15:$L$60,2,0)&amp;V453</f>
        <v>UNIVERSIDAD EN TU TERRITORIO</v>
      </c>
      <c r="CD453" s="21" t="str">
        <f>+VLOOKUP(CC453,Listas_desplega!$K$15:$L$60,2,0)</f>
        <v>26</v>
      </c>
      <c r="CE453" s="65" t="str">
        <f>+VLOOKUP(D453,Listas_desplega!$AS$18:$AU$60,2,0)&amp;V453</f>
        <v xml:space="preserve">VES - SUB APOYOGESTI - </v>
      </c>
      <c r="CF453" s="21">
        <f>+VLOOKUP(D453,Listas_desplega!$AS$18:$AU$60,3,0)</f>
        <v>37</v>
      </c>
    </row>
    <row r="454" spans="2:84" ht="18.75" customHeight="1" x14ac:dyDescent="0.25">
      <c r="B454" s="49" t="s">
        <v>612</v>
      </c>
      <c r="C454" s="49" t="s">
        <v>613</v>
      </c>
      <c r="D454" s="49" t="s">
        <v>614</v>
      </c>
      <c r="E454" s="49" t="s">
        <v>615</v>
      </c>
      <c r="F454" s="82" t="s">
        <v>668</v>
      </c>
      <c r="G454" s="49" t="s">
        <v>704</v>
      </c>
      <c r="H454" s="78" t="str">
        <f>+VLOOKUP(G454,desplegables!$AH$21:$AK$33,2,0)</f>
        <v>FORTALECIMIENTO DE LOS PROCESOS DE FOMENTO DE EDUCACIÓN SUPERIOR PARA MEJORAR LAS CONDICIONES INSTITUCIONALES QUE GARANTICEN EQUIDAD EN EL ACCESO, PERMANENCIA Y PERTINENCIA EN LA EDUCACIÓN SUPERIOR  NACIONAL</v>
      </c>
      <c r="I454" s="79">
        <f>+VLOOKUP(G454,desplegables!$AH$21:$AK$33,3,0)</f>
        <v>202300000000425</v>
      </c>
      <c r="J454" s="51" t="str">
        <f>+VLOOKUP(G454,desplegables!$AH$21:$AK$33,4,0)</f>
        <v>C-2202-0700-55</v>
      </c>
      <c r="K454" s="109" t="s">
        <v>683</v>
      </c>
      <c r="L454" s="110" t="e">
        <f>+VLOOKUP(K454,desplegables!$BO$81:$BP$110,2,FALSE)</f>
        <v>#N/A</v>
      </c>
      <c r="M454" s="49" t="s">
        <v>705</v>
      </c>
      <c r="N454" s="51">
        <f>VLOOKUP(M454,desplegables!$BO$20:$BP$51,2,0)</f>
        <v>2202038</v>
      </c>
      <c r="O454" s="49" t="s">
        <v>706</v>
      </c>
      <c r="P454" s="21" t="s">
        <v>90</v>
      </c>
      <c r="Q454" s="51" t="str">
        <f>+VLOOKUP(P454,desplegables!$B$3:$C$5,2,0)</f>
        <v>02</v>
      </c>
      <c r="R454" s="169" t="e">
        <f t="shared" si="62"/>
        <v>#N/A</v>
      </c>
      <c r="S454"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4" s="244" t="str">
        <f t="shared" si="45"/>
        <v>ADQUIS. DE BYS - SERVICIO DE FOMENTO PARA LA REGIONALIZACIÓN EN LA EDUCACIÓN SUPERIOR O TERCIARIA - ACOMPAÑAMIENTO EN PROCESOS DE REGIONALIZACIÓN A LAS IES - 2. SEGURIDAD HUMANA Y JUSTICIA SOCIAL / K40. EDUCACIÓN SUPERIOR COMO UN DERECHO - INFRAESTRUCTURA</v>
      </c>
      <c r="U454" s="69" t="s">
        <v>127</v>
      </c>
      <c r="V454" s="21"/>
      <c r="W454" s="21" t="str">
        <f t="shared" si="46"/>
        <v xml:space="preserve">VES - SUB APOYOGESTI - </v>
      </c>
      <c r="X454" s="51" t="str">
        <f t="shared" si="47"/>
        <v>3700</v>
      </c>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70"/>
      <c r="BG454" s="53">
        <v>80111620</v>
      </c>
      <c r="BH454" s="52" t="s">
        <v>92</v>
      </c>
      <c r="BI454" s="90" t="s">
        <v>718</v>
      </c>
      <c r="BJ454" s="69" t="s">
        <v>92</v>
      </c>
      <c r="BK454" s="49" t="s">
        <v>178</v>
      </c>
      <c r="BL454" s="121">
        <v>45536</v>
      </c>
      <c r="BM454" s="66">
        <v>120</v>
      </c>
      <c r="BN454" s="49" t="s">
        <v>198</v>
      </c>
      <c r="BO454" s="49" t="s">
        <v>96</v>
      </c>
      <c r="BP454" s="49" t="s">
        <v>97</v>
      </c>
      <c r="BQ454" s="49" t="s">
        <v>98</v>
      </c>
      <c r="BR454" s="212">
        <v>241435527</v>
      </c>
      <c r="BS454" s="213">
        <v>241435527</v>
      </c>
      <c r="BT454" s="66" t="s">
        <v>192</v>
      </c>
      <c r="BU454" s="66" t="s">
        <v>128</v>
      </c>
      <c r="BV454" s="21" t="str">
        <f t="shared" si="48"/>
        <v>Fomento_ES_2202038</v>
      </c>
      <c r="BW454" s="21" t="str">
        <f>+VLOOKUP(C454,Listas_desplega!$AI$21:$AJ$46,2,0)</f>
        <v>DF_ES</v>
      </c>
      <c r="BX454" s="47" t="str">
        <f>+VLOOKUP(E454,Listas_desplega!$J$2:$K$11,2,FALSE)</f>
        <v>Eje_E_8</v>
      </c>
      <c r="BY454" s="21" t="str">
        <f>+VLOOKUP(J454,desplegables!$AK$21:$AL$33,2,FALSE)</f>
        <v>C_2202_0700_55</v>
      </c>
      <c r="BZ454" s="21" t="str">
        <f>+VLOOKUP(D454,Listas_desplega!$AS$18:$AU$60,2,0)</f>
        <v xml:space="preserve">VES - SUB APOYOGESTI - </v>
      </c>
      <c r="CA454" s="21" t="str">
        <f>+VLOOKUP(W454,Listas_desplega!$AT$18:$AV$60,3,0)</f>
        <v>3700</v>
      </c>
      <c r="CB454" s="21" t="str">
        <f>+VLOOKUP(F454,Listas_desplega!$J$15:$L$60,2,0)</f>
        <v>UNIVERSIDAD EN TU TERRITORIO</v>
      </c>
      <c r="CC454" s="21" t="str">
        <f>+VLOOKUP(F454,Listas_desplega!$J$15:$L$60,2,0)&amp;V454</f>
        <v>UNIVERSIDAD EN TU TERRITORIO</v>
      </c>
      <c r="CD454" s="21" t="str">
        <f>+VLOOKUP(CC454,Listas_desplega!$K$15:$L$60,2,0)</f>
        <v>26</v>
      </c>
      <c r="CE454" s="65" t="str">
        <f>+VLOOKUP(D454,Listas_desplega!$AS$18:$AU$60,2,0)&amp;V454</f>
        <v xml:space="preserve">VES - SUB APOYOGESTI - </v>
      </c>
      <c r="CF454" s="21">
        <f>+VLOOKUP(D454,Listas_desplega!$AS$18:$AU$60,3,0)</f>
        <v>37</v>
      </c>
    </row>
    <row r="455" spans="2:84" ht="18.75" customHeight="1" x14ac:dyDescent="0.25">
      <c r="B455" s="93" t="s">
        <v>612</v>
      </c>
      <c r="C455" s="49" t="s">
        <v>613</v>
      </c>
      <c r="D455" s="49" t="s">
        <v>614</v>
      </c>
      <c r="E455" s="49" t="s">
        <v>615</v>
      </c>
      <c r="F455" s="82" t="s">
        <v>616</v>
      </c>
      <c r="G455" s="49" t="s">
        <v>704</v>
      </c>
      <c r="H455" s="78" t="str">
        <f>+VLOOKUP(G455,desplegables!$AH$21:$AK$33,2,0)</f>
        <v>FORTALECIMIENTO DE LOS PROCESOS DE FOMENTO DE EDUCACIÓN SUPERIOR PARA MEJORAR LAS CONDICIONES INSTITUCIONALES QUE GARANTICEN EQUIDAD EN EL ACCESO, PERMANENCIA Y PERTINENCIA EN LA EDUCACIÓN SUPERIOR  NACIONAL</v>
      </c>
      <c r="I455" s="79">
        <f>+VLOOKUP(G455,desplegables!$AH$21:$AK$33,3,0)</f>
        <v>202300000000425</v>
      </c>
      <c r="J455" s="51" t="str">
        <f>+VLOOKUP(G455,desplegables!$AH$21:$AK$33,4,0)</f>
        <v>C-2202-0700-55</v>
      </c>
      <c r="K455" s="109" t="s">
        <v>683</v>
      </c>
      <c r="L455" s="110" t="e">
        <f>+VLOOKUP(K455,desplegables!$BO$81:$BP$110,2,FALSE)</f>
        <v>#N/A</v>
      </c>
      <c r="M455" s="49" t="s">
        <v>705</v>
      </c>
      <c r="N455" s="51">
        <f>VLOOKUP(M455,desplegables!$BO$20:$BP$51,2,0)</f>
        <v>2202038</v>
      </c>
      <c r="O455" s="49" t="s">
        <v>719</v>
      </c>
      <c r="P455" s="21" t="s">
        <v>90</v>
      </c>
      <c r="Q455" s="51" t="str">
        <f>+VLOOKUP(P455,desplegables!$B$3:$C$5,2,0)</f>
        <v>02</v>
      </c>
      <c r="R455" s="169" t="e">
        <f t="shared" si="62"/>
        <v>#N/A</v>
      </c>
      <c r="S455"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5" s="244" t="str">
        <f t="shared" ref="T455:T516" si="63">UPPER(P455&amp;" - "&amp;M455&amp;" - "&amp;K455)</f>
        <v>ADQUIS. DE BYS - SERVICIO DE FOMENTO PARA LA REGIONALIZACIÓN EN LA EDUCACIÓN SUPERIOR O TERCIARIA - ACOMPAÑAMIENTO EN PROCESOS DE REGIONALIZACIÓN A LAS IES - 2. SEGURIDAD HUMANA Y JUSTICIA SOCIAL / K40. EDUCACIÓN SUPERIOR COMO UN DERECHO - INFRAESTRUCTURA</v>
      </c>
      <c r="U455" s="69" t="s">
        <v>150</v>
      </c>
      <c r="V455" s="21"/>
      <c r="W455" s="21" t="str">
        <f t="shared" si="46"/>
        <v xml:space="preserve">VES - SUB APOYOGESTI - </v>
      </c>
      <c r="X455" s="51" t="str">
        <f t="shared" si="47"/>
        <v>3700</v>
      </c>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70"/>
      <c r="BG455" s="53" t="s">
        <v>720</v>
      </c>
      <c r="BH455" s="52" t="s">
        <v>124</v>
      </c>
      <c r="BI455" s="90" t="s">
        <v>721</v>
      </c>
      <c r="BJ455" s="69" t="s">
        <v>708</v>
      </c>
      <c r="BK455" s="49" t="s">
        <v>709</v>
      </c>
      <c r="BL455" s="187">
        <v>45444</v>
      </c>
      <c r="BM455" s="66">
        <v>210</v>
      </c>
      <c r="BN455" s="49" t="s">
        <v>198</v>
      </c>
      <c r="BO455" s="49" t="s">
        <v>710</v>
      </c>
      <c r="BP455" s="49" t="s">
        <v>147</v>
      </c>
      <c r="BQ455" s="49" t="s">
        <v>154</v>
      </c>
      <c r="BR455" s="212">
        <v>8051974208</v>
      </c>
      <c r="BS455" s="268">
        <f>3000000000+5051974208</f>
        <v>8051974208</v>
      </c>
      <c r="BT455" s="66" t="s">
        <v>192</v>
      </c>
      <c r="BU455" s="66" t="s">
        <v>128</v>
      </c>
      <c r="BV455" s="21" t="str">
        <f t="shared" si="48"/>
        <v>Fomento_ES_2202038</v>
      </c>
      <c r="BW455" s="21" t="str">
        <f>+VLOOKUP(C455,Listas_desplega!$AI$21:$AJ$46,2,0)</f>
        <v>DF_ES</v>
      </c>
      <c r="BX455" s="47" t="str">
        <f>+VLOOKUP(E455,Listas_desplega!$J$2:$K$11,2,FALSE)</f>
        <v>Eje_E_8</v>
      </c>
      <c r="BY455" s="21" t="str">
        <f>+VLOOKUP(J455,desplegables!$AK$21:$AL$33,2,FALSE)</f>
        <v>C_2202_0700_55</v>
      </c>
      <c r="BZ455" s="21" t="str">
        <f>+VLOOKUP(D455,Listas_desplega!$AS$18:$AU$60,2,0)</f>
        <v xml:space="preserve">VES - SUB APOYOGESTI - </v>
      </c>
      <c r="CA455" s="21" t="str">
        <f>+VLOOKUP(W455,Listas_desplega!$AT$18:$AV$60,3,0)</f>
        <v>3700</v>
      </c>
      <c r="CB455" s="21" t="str">
        <f>+VLOOKUP(F455,Listas_desplega!$J$15:$L$60,2,0)</f>
        <v>FORTALECIMIENTO SISTEMA DE ES</v>
      </c>
      <c r="CC455" s="21" t="str">
        <f>+VLOOKUP(F455,Listas_desplega!$J$15:$L$60,2,0)&amp;V455</f>
        <v>FORTALECIMIENTO SISTEMA DE ES</v>
      </c>
      <c r="CD455" s="21" t="str">
        <f>+VLOOKUP(CC455,Listas_desplega!$K$15:$L$60,2,0)</f>
        <v>29</v>
      </c>
      <c r="CE455" s="65" t="str">
        <f>+VLOOKUP(D455,Listas_desplega!$AS$18:$AU$60,2,0)&amp;V455</f>
        <v xml:space="preserve">VES - SUB APOYOGESTI - </v>
      </c>
      <c r="CF455" s="21">
        <f>+VLOOKUP(D455,Listas_desplega!$AS$18:$AU$60,3,0)</f>
        <v>37</v>
      </c>
    </row>
    <row r="456" spans="2:84" ht="18.75" customHeight="1" x14ac:dyDescent="0.25">
      <c r="B456" s="49" t="s">
        <v>612</v>
      </c>
      <c r="C456" s="49" t="s">
        <v>613</v>
      </c>
      <c r="D456" s="117" t="s">
        <v>613</v>
      </c>
      <c r="E456" s="49" t="s">
        <v>615</v>
      </c>
      <c r="F456" s="82" t="s">
        <v>616</v>
      </c>
      <c r="G456" s="49" t="s">
        <v>704</v>
      </c>
      <c r="H456" s="78" t="str">
        <f>+VLOOKUP(G456,desplegables!$AH$21:$AK$33,2,0)</f>
        <v>FORTALECIMIENTO DE LOS PROCESOS DE FOMENTO DE EDUCACIÓN SUPERIOR PARA MEJORAR LAS CONDICIONES INSTITUCIONALES QUE GARANTICEN EQUIDAD EN EL ACCESO, PERMANENCIA Y PERTINENCIA EN LA EDUCACIÓN SUPERIOR  NACIONAL</v>
      </c>
      <c r="I456" s="79">
        <f>+VLOOKUP(G456,desplegables!$AH$21:$AK$33,3,0)</f>
        <v>202300000000425</v>
      </c>
      <c r="J456" s="51" t="str">
        <f>+VLOOKUP(G456,desplegables!$AH$21:$AK$33,4,0)</f>
        <v>C-2202-0700-55</v>
      </c>
      <c r="K456" s="109" t="s">
        <v>683</v>
      </c>
      <c r="L456" s="110" t="e">
        <f>+VLOOKUP(K456,desplegables!$BO$81:$BP$110,2,FALSE)</f>
        <v>#N/A</v>
      </c>
      <c r="M456" s="49" t="s">
        <v>705</v>
      </c>
      <c r="N456" s="51">
        <f>VLOOKUP(M456,desplegables!$BO$20:$BP$51,2,0)</f>
        <v>2202038</v>
      </c>
      <c r="O456" s="49" t="s">
        <v>719</v>
      </c>
      <c r="P456" s="21" t="s">
        <v>90</v>
      </c>
      <c r="Q456" s="51" t="str">
        <f>+VLOOKUP(P456,desplegables!$B$3:$C$5,2,0)</f>
        <v>02</v>
      </c>
      <c r="R456" s="169" t="e">
        <f t="shared" si="62"/>
        <v>#N/A</v>
      </c>
      <c r="S456"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6"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56" s="69" t="s">
        <v>127</v>
      </c>
      <c r="V456" s="21"/>
      <c r="W456" s="21" t="str">
        <f t="shared" ref="W456:W517" si="64">+CE456</f>
        <v xml:space="preserve">VES - DIR DE FOMENTO - </v>
      </c>
      <c r="X456" s="51" t="str">
        <f t="shared" ref="X456:X517" si="65">+CA456</f>
        <v>3600</v>
      </c>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70"/>
      <c r="BG456" s="53">
        <v>80111620</v>
      </c>
      <c r="BH456" s="52" t="s">
        <v>92</v>
      </c>
      <c r="BI456" s="90" t="s">
        <v>722</v>
      </c>
      <c r="BJ456" s="69" t="s">
        <v>92</v>
      </c>
      <c r="BK456" s="49" t="s">
        <v>94</v>
      </c>
      <c r="BL456" s="187">
        <v>45300</v>
      </c>
      <c r="BM456" s="66">
        <v>232</v>
      </c>
      <c r="BN456" s="49" t="s">
        <v>198</v>
      </c>
      <c r="BO456" s="49" t="s">
        <v>96</v>
      </c>
      <c r="BP456" s="49" t="s">
        <v>97</v>
      </c>
      <c r="BQ456" s="49" t="s">
        <v>98</v>
      </c>
      <c r="BR456" s="212">
        <v>39501750</v>
      </c>
      <c r="BS456" s="213">
        <v>39501750</v>
      </c>
      <c r="BT456" s="66" t="s">
        <v>192</v>
      </c>
      <c r="BU456" s="66" t="s">
        <v>128</v>
      </c>
      <c r="BV456" s="21" t="str">
        <f t="shared" si="48"/>
        <v>Fomento_ES_2202038</v>
      </c>
      <c r="BW456" s="21" t="str">
        <f>+VLOOKUP(C456,Listas_desplega!$AI$21:$AJ$46,2,0)</f>
        <v>DF_ES</v>
      </c>
      <c r="BX456" s="47" t="str">
        <f>+VLOOKUP(E456,Listas_desplega!$J$2:$K$11,2,FALSE)</f>
        <v>Eje_E_8</v>
      </c>
      <c r="BY456" s="21" t="str">
        <f>+VLOOKUP(J456,desplegables!$AK$21:$AL$33,2,FALSE)</f>
        <v>C_2202_0700_55</v>
      </c>
      <c r="BZ456" s="21" t="str">
        <f>+VLOOKUP(D456,Listas_desplega!$AS$18:$AU$60,2,0)</f>
        <v xml:space="preserve">VES - DIR DE FOMENTO - </v>
      </c>
      <c r="CA456" s="21" t="str">
        <f>+VLOOKUP(W456,Listas_desplega!$AT$18:$AV$60,3,0)</f>
        <v>3600</v>
      </c>
      <c r="CB456" s="21" t="str">
        <f>+VLOOKUP(F456,Listas_desplega!$J$15:$L$60,2,0)</f>
        <v>FORTALECIMIENTO SISTEMA DE ES</v>
      </c>
      <c r="CC456" s="21" t="str">
        <f>+VLOOKUP(F456,Listas_desplega!$J$15:$L$60,2,0)&amp;V456</f>
        <v>FORTALECIMIENTO SISTEMA DE ES</v>
      </c>
      <c r="CD456" s="21" t="str">
        <f>+VLOOKUP(CC456,Listas_desplega!$K$15:$L$60,2,0)</f>
        <v>29</v>
      </c>
      <c r="CE456" s="65" t="str">
        <f>+VLOOKUP(D456,Listas_desplega!$AS$18:$AU$60,2,0)&amp;V456</f>
        <v xml:space="preserve">VES - DIR DE FOMENTO - </v>
      </c>
      <c r="CF456" s="21">
        <f>+VLOOKUP(D456,Listas_desplega!$AS$18:$AU$60,3,0)</f>
        <v>36</v>
      </c>
    </row>
    <row r="457" spans="2:84" ht="18.75" customHeight="1" x14ac:dyDescent="0.25">
      <c r="B457" s="49" t="s">
        <v>612</v>
      </c>
      <c r="C457" s="49" t="s">
        <v>613</v>
      </c>
      <c r="D457" s="117" t="s">
        <v>613</v>
      </c>
      <c r="E457" s="49" t="s">
        <v>615</v>
      </c>
      <c r="F457" s="82" t="s">
        <v>616</v>
      </c>
      <c r="G457" s="49" t="s">
        <v>704</v>
      </c>
      <c r="H457" s="78" t="str">
        <f>+VLOOKUP(G457,desplegables!$AH$21:$AK$33,2,0)</f>
        <v>FORTALECIMIENTO DE LOS PROCESOS DE FOMENTO DE EDUCACIÓN SUPERIOR PARA MEJORAR LAS CONDICIONES INSTITUCIONALES QUE GARANTICEN EQUIDAD EN EL ACCESO, PERMANENCIA Y PERTINENCIA EN LA EDUCACIÓN SUPERIOR  NACIONAL</v>
      </c>
      <c r="I457" s="79">
        <f>+VLOOKUP(G457,desplegables!$AH$21:$AK$33,3,0)</f>
        <v>202300000000425</v>
      </c>
      <c r="J457" s="51" t="str">
        <f>+VLOOKUP(G457,desplegables!$AH$21:$AK$33,4,0)</f>
        <v>C-2202-0700-55</v>
      </c>
      <c r="K457" s="109" t="s">
        <v>683</v>
      </c>
      <c r="L457" s="110" t="e">
        <f>+VLOOKUP(K457,desplegables!$BO$81:$BP$110,2,FALSE)</f>
        <v>#N/A</v>
      </c>
      <c r="M457" s="49" t="s">
        <v>705</v>
      </c>
      <c r="N457" s="51">
        <f>VLOOKUP(M457,desplegables!$BO$20:$BP$51,2,0)</f>
        <v>2202038</v>
      </c>
      <c r="O457" s="49" t="s">
        <v>719</v>
      </c>
      <c r="P457" s="21" t="s">
        <v>90</v>
      </c>
      <c r="Q457" s="51" t="str">
        <f>+VLOOKUP(P457,desplegables!$B$3:$C$5,2,0)</f>
        <v>02</v>
      </c>
      <c r="R457" s="169" t="e">
        <f t="shared" si="62"/>
        <v>#N/A</v>
      </c>
      <c r="S457"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7"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57" s="69" t="s">
        <v>127</v>
      </c>
      <c r="V457" s="21"/>
      <c r="W457" s="21" t="str">
        <f t="shared" si="64"/>
        <v xml:space="preserve">VES - DIR DE FOMENTO - </v>
      </c>
      <c r="X457" s="51" t="str">
        <f t="shared" si="65"/>
        <v>3600</v>
      </c>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70"/>
      <c r="BG457" s="53">
        <v>80111620</v>
      </c>
      <c r="BH457" s="52" t="s">
        <v>92</v>
      </c>
      <c r="BI457" s="90" t="s">
        <v>723</v>
      </c>
      <c r="BJ457" s="69" t="s">
        <v>92</v>
      </c>
      <c r="BK457" s="49" t="s">
        <v>94</v>
      </c>
      <c r="BL457" s="187">
        <v>45293</v>
      </c>
      <c r="BM457" s="66">
        <v>239</v>
      </c>
      <c r="BN457" s="49" t="s">
        <v>198</v>
      </c>
      <c r="BO457" s="49" t="s">
        <v>96</v>
      </c>
      <c r="BP457" s="49" t="s">
        <v>97</v>
      </c>
      <c r="BQ457" s="49" t="s">
        <v>98</v>
      </c>
      <c r="BR457" s="212">
        <v>84080000</v>
      </c>
      <c r="BS457" s="213">
        <v>84080000</v>
      </c>
      <c r="BT457" s="66" t="s">
        <v>192</v>
      </c>
      <c r="BU457" s="66" t="s">
        <v>128</v>
      </c>
      <c r="BV457" s="21" t="str">
        <f t="shared" si="48"/>
        <v>Fomento_ES_2202038</v>
      </c>
      <c r="BW457" s="21" t="str">
        <f>+VLOOKUP(C457,Listas_desplega!$AI$21:$AJ$46,2,0)</f>
        <v>DF_ES</v>
      </c>
      <c r="BX457" s="47" t="str">
        <f>+VLOOKUP(E457,Listas_desplega!$J$2:$K$11,2,FALSE)</f>
        <v>Eje_E_8</v>
      </c>
      <c r="BY457" s="21" t="str">
        <f>+VLOOKUP(J457,desplegables!$AK$21:$AL$33,2,FALSE)</f>
        <v>C_2202_0700_55</v>
      </c>
      <c r="BZ457" s="21" t="str">
        <f>+VLOOKUP(D457,Listas_desplega!$AS$18:$AU$60,2,0)</f>
        <v xml:space="preserve">VES - DIR DE FOMENTO - </v>
      </c>
      <c r="CA457" s="21" t="str">
        <f>+VLOOKUP(W457,Listas_desplega!$AT$18:$AV$60,3,0)</f>
        <v>3600</v>
      </c>
      <c r="CB457" s="21" t="str">
        <f>+VLOOKUP(F457,Listas_desplega!$J$15:$L$60,2,0)</f>
        <v>FORTALECIMIENTO SISTEMA DE ES</v>
      </c>
      <c r="CC457" s="21" t="str">
        <f>+VLOOKUP(F457,Listas_desplega!$J$15:$L$60,2,0)&amp;V457</f>
        <v>FORTALECIMIENTO SISTEMA DE ES</v>
      </c>
      <c r="CD457" s="21" t="str">
        <f>+VLOOKUP(CC457,Listas_desplega!$K$15:$L$60,2,0)</f>
        <v>29</v>
      </c>
      <c r="CE457" s="65" t="str">
        <f>+VLOOKUP(D457,Listas_desplega!$AS$18:$AU$60,2,0)&amp;V457</f>
        <v xml:space="preserve">VES - DIR DE FOMENTO - </v>
      </c>
      <c r="CF457" s="21">
        <f>+VLOOKUP(D457,Listas_desplega!$AS$18:$AU$60,3,0)</f>
        <v>36</v>
      </c>
    </row>
    <row r="458" spans="2:84" ht="18.75" customHeight="1" x14ac:dyDescent="0.25">
      <c r="B458" s="49" t="s">
        <v>612</v>
      </c>
      <c r="C458" s="49" t="s">
        <v>613</v>
      </c>
      <c r="D458" s="117" t="s">
        <v>613</v>
      </c>
      <c r="E458" s="49" t="s">
        <v>615</v>
      </c>
      <c r="F458" s="82" t="s">
        <v>616</v>
      </c>
      <c r="G458" s="49" t="s">
        <v>704</v>
      </c>
      <c r="H458" s="78" t="str">
        <f>+VLOOKUP(G458,desplegables!$AH$21:$AK$33,2,0)</f>
        <v>FORTALECIMIENTO DE LOS PROCESOS DE FOMENTO DE EDUCACIÓN SUPERIOR PARA MEJORAR LAS CONDICIONES INSTITUCIONALES QUE GARANTICEN EQUIDAD EN EL ACCESO, PERMANENCIA Y PERTINENCIA EN LA EDUCACIÓN SUPERIOR  NACIONAL</v>
      </c>
      <c r="I458" s="79">
        <f>+VLOOKUP(G458,desplegables!$AH$21:$AK$33,3,0)</f>
        <v>202300000000425</v>
      </c>
      <c r="J458" s="51" t="str">
        <f>+VLOOKUP(G458,desplegables!$AH$21:$AK$33,4,0)</f>
        <v>C-2202-0700-55</v>
      </c>
      <c r="K458" s="109" t="s">
        <v>683</v>
      </c>
      <c r="L458" s="110" t="e">
        <f>+VLOOKUP(K458,desplegables!$BO$81:$BP$110,2,FALSE)</f>
        <v>#N/A</v>
      </c>
      <c r="M458" s="49" t="s">
        <v>705</v>
      </c>
      <c r="N458" s="51">
        <f>VLOOKUP(M458,desplegables!$BO$20:$BP$51,2,0)</f>
        <v>2202038</v>
      </c>
      <c r="O458" s="49" t="s">
        <v>719</v>
      </c>
      <c r="P458" s="21" t="s">
        <v>90</v>
      </c>
      <c r="Q458" s="51" t="str">
        <f>+VLOOKUP(P458,desplegables!$B$3:$C$5,2,0)</f>
        <v>02</v>
      </c>
      <c r="R458" s="169" t="e">
        <f t="shared" si="62"/>
        <v>#N/A</v>
      </c>
      <c r="S458"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8"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58" s="69" t="s">
        <v>127</v>
      </c>
      <c r="V458" s="21"/>
      <c r="W458" s="21" t="str">
        <f t="shared" si="64"/>
        <v xml:space="preserve">VES - DIR DE FOMENTO - </v>
      </c>
      <c r="X458" s="51" t="str">
        <f t="shared" si="65"/>
        <v>3600</v>
      </c>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70"/>
      <c r="BG458" s="53">
        <v>80111620</v>
      </c>
      <c r="BH458" s="52" t="s">
        <v>92</v>
      </c>
      <c r="BI458" s="90" t="s">
        <v>724</v>
      </c>
      <c r="BJ458" s="69" t="s">
        <v>92</v>
      </c>
      <c r="BK458" s="49" t="s">
        <v>94</v>
      </c>
      <c r="BL458" s="187">
        <v>45307</v>
      </c>
      <c r="BM458" s="66">
        <v>225</v>
      </c>
      <c r="BN458" s="49" t="s">
        <v>198</v>
      </c>
      <c r="BO458" s="49" t="s">
        <v>96</v>
      </c>
      <c r="BP458" s="49" t="s">
        <v>97</v>
      </c>
      <c r="BQ458" s="49" t="s">
        <v>98</v>
      </c>
      <c r="BR458" s="213">
        <v>77705535</v>
      </c>
      <c r="BS458" s="213">
        <v>77705535</v>
      </c>
      <c r="BT458" s="66" t="s">
        <v>192</v>
      </c>
      <c r="BU458" s="66" t="s">
        <v>128</v>
      </c>
      <c r="BV458" s="21" t="str">
        <f t="shared" si="48"/>
        <v>Fomento_ES_2202038</v>
      </c>
      <c r="BW458" s="21" t="str">
        <f>+VLOOKUP(C458,Listas_desplega!$AI$21:$AJ$46,2,0)</f>
        <v>DF_ES</v>
      </c>
      <c r="BX458" s="47" t="str">
        <f>+VLOOKUP(E458,Listas_desplega!$J$2:$K$11,2,FALSE)</f>
        <v>Eje_E_8</v>
      </c>
      <c r="BY458" s="21" t="str">
        <f>+VLOOKUP(J458,desplegables!$AK$21:$AL$33,2,FALSE)</f>
        <v>C_2202_0700_55</v>
      </c>
      <c r="BZ458" s="21" t="str">
        <f>+VLOOKUP(D458,Listas_desplega!$AS$18:$AU$60,2,0)</f>
        <v xml:space="preserve">VES - DIR DE FOMENTO - </v>
      </c>
      <c r="CA458" s="21" t="str">
        <f>+VLOOKUP(W458,Listas_desplega!$AT$18:$AV$60,3,0)</f>
        <v>3600</v>
      </c>
      <c r="CB458" s="21" t="str">
        <f>+VLOOKUP(F458,Listas_desplega!$J$15:$L$60,2,0)</f>
        <v>FORTALECIMIENTO SISTEMA DE ES</v>
      </c>
      <c r="CC458" s="21" t="str">
        <f>+VLOOKUP(F458,Listas_desplega!$J$15:$L$60,2,0)&amp;V458</f>
        <v>FORTALECIMIENTO SISTEMA DE ES</v>
      </c>
      <c r="CD458" s="21" t="str">
        <f>+VLOOKUP(CC458,Listas_desplega!$K$15:$L$60,2,0)</f>
        <v>29</v>
      </c>
      <c r="CE458" s="65" t="str">
        <f>+VLOOKUP(D458,Listas_desplega!$AS$18:$AU$60,2,0)&amp;V458</f>
        <v xml:space="preserve">VES - DIR DE FOMENTO - </v>
      </c>
      <c r="CF458" s="21">
        <f>+VLOOKUP(D458,Listas_desplega!$AS$18:$AU$60,3,0)</f>
        <v>36</v>
      </c>
    </row>
    <row r="459" spans="2:84" ht="18.75" customHeight="1" x14ac:dyDescent="0.25">
      <c r="B459" s="49" t="s">
        <v>612</v>
      </c>
      <c r="C459" s="49" t="s">
        <v>613</v>
      </c>
      <c r="D459" s="117" t="s">
        <v>613</v>
      </c>
      <c r="E459" s="49" t="s">
        <v>615</v>
      </c>
      <c r="F459" s="82" t="s">
        <v>616</v>
      </c>
      <c r="G459" s="49" t="s">
        <v>704</v>
      </c>
      <c r="H459" s="78" t="str">
        <f>+VLOOKUP(G459,desplegables!$AH$21:$AK$33,2,0)</f>
        <v>FORTALECIMIENTO DE LOS PROCESOS DE FOMENTO DE EDUCACIÓN SUPERIOR PARA MEJORAR LAS CONDICIONES INSTITUCIONALES QUE GARANTICEN EQUIDAD EN EL ACCESO, PERMANENCIA Y PERTINENCIA EN LA EDUCACIÓN SUPERIOR  NACIONAL</v>
      </c>
      <c r="I459" s="79">
        <f>+VLOOKUP(G459,desplegables!$AH$21:$AK$33,3,0)</f>
        <v>202300000000425</v>
      </c>
      <c r="J459" s="51" t="str">
        <f>+VLOOKUP(G459,desplegables!$AH$21:$AK$33,4,0)</f>
        <v>C-2202-0700-55</v>
      </c>
      <c r="K459" s="109" t="s">
        <v>683</v>
      </c>
      <c r="L459" s="110" t="e">
        <f>+VLOOKUP(K459,desplegables!$BO$81:$BP$110,2,FALSE)</f>
        <v>#N/A</v>
      </c>
      <c r="M459" s="49" t="s">
        <v>705</v>
      </c>
      <c r="N459" s="51">
        <f>VLOOKUP(M459,desplegables!$BO$20:$BP$51,2,0)</f>
        <v>2202038</v>
      </c>
      <c r="O459" s="49" t="s">
        <v>719</v>
      </c>
      <c r="P459" s="21" t="s">
        <v>90</v>
      </c>
      <c r="Q459" s="51" t="str">
        <f>+VLOOKUP(P459,desplegables!$B$3:$C$5,2,0)</f>
        <v>02</v>
      </c>
      <c r="R459" s="169" t="e">
        <f t="shared" si="62"/>
        <v>#N/A</v>
      </c>
      <c r="S459"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59"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59" s="69" t="s">
        <v>127</v>
      </c>
      <c r="V459" s="21"/>
      <c r="W459" s="21" t="str">
        <f t="shared" si="64"/>
        <v xml:space="preserve">VES - DIR DE FOMENTO - </v>
      </c>
      <c r="X459" s="51" t="str">
        <f t="shared" si="65"/>
        <v>3600</v>
      </c>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70"/>
      <c r="BG459" s="53">
        <v>80111620</v>
      </c>
      <c r="BH459" s="52" t="s">
        <v>92</v>
      </c>
      <c r="BI459" s="90" t="s">
        <v>725</v>
      </c>
      <c r="BJ459" s="69" t="s">
        <v>92</v>
      </c>
      <c r="BK459" s="49" t="s">
        <v>94</v>
      </c>
      <c r="BL459" s="187">
        <v>45300</v>
      </c>
      <c r="BM459" s="66">
        <v>232</v>
      </c>
      <c r="BN459" s="49" t="s">
        <v>198</v>
      </c>
      <c r="BO459" s="49" t="s">
        <v>96</v>
      </c>
      <c r="BP459" s="49" t="s">
        <v>97</v>
      </c>
      <c r="BQ459" s="49" t="s">
        <v>98</v>
      </c>
      <c r="BR459" s="212">
        <v>62061078</v>
      </c>
      <c r="BS459" s="213">
        <v>62061078</v>
      </c>
      <c r="BT459" s="66" t="s">
        <v>192</v>
      </c>
      <c r="BU459" s="66" t="s">
        <v>128</v>
      </c>
      <c r="BV459" s="21" t="str">
        <f t="shared" ref="BV459:BV521" si="66">+CONCATENATE(G459,"_",N459)</f>
        <v>Fomento_ES_2202038</v>
      </c>
      <c r="BW459" s="21" t="str">
        <f>+VLOOKUP(C459,Listas_desplega!$AI$21:$AJ$46,2,0)</f>
        <v>DF_ES</v>
      </c>
      <c r="BX459" s="47" t="str">
        <f>+VLOOKUP(E459,Listas_desplega!$J$2:$K$11,2,FALSE)</f>
        <v>Eje_E_8</v>
      </c>
      <c r="BY459" s="21" t="str">
        <f>+VLOOKUP(J459,desplegables!$AK$21:$AL$33,2,FALSE)</f>
        <v>C_2202_0700_55</v>
      </c>
      <c r="BZ459" s="21" t="str">
        <f>+VLOOKUP(D459,Listas_desplega!$AS$18:$AU$60,2,0)</f>
        <v xml:space="preserve">VES - DIR DE FOMENTO - </v>
      </c>
      <c r="CA459" s="21" t="str">
        <f>+VLOOKUP(W459,Listas_desplega!$AT$18:$AV$60,3,0)</f>
        <v>3600</v>
      </c>
      <c r="CB459" s="21" t="str">
        <f>+VLOOKUP(F459,Listas_desplega!$J$15:$L$60,2,0)</f>
        <v>FORTALECIMIENTO SISTEMA DE ES</v>
      </c>
      <c r="CC459" s="21" t="str">
        <f>+VLOOKUP(F459,Listas_desplega!$J$15:$L$60,2,0)&amp;V459</f>
        <v>FORTALECIMIENTO SISTEMA DE ES</v>
      </c>
      <c r="CD459" s="21" t="str">
        <f>+VLOOKUP(CC459,Listas_desplega!$K$15:$L$60,2,0)</f>
        <v>29</v>
      </c>
      <c r="CE459" s="65" t="str">
        <f>+VLOOKUP(D459,Listas_desplega!$AS$18:$AU$60,2,0)&amp;V459</f>
        <v xml:space="preserve">VES - DIR DE FOMENTO - </v>
      </c>
      <c r="CF459" s="21">
        <f>+VLOOKUP(D459,Listas_desplega!$AS$18:$AU$60,3,0)</f>
        <v>36</v>
      </c>
    </row>
    <row r="460" spans="2:84" ht="18.75" customHeight="1" x14ac:dyDescent="0.25">
      <c r="B460" s="49" t="s">
        <v>612</v>
      </c>
      <c r="C460" s="49" t="s">
        <v>613</v>
      </c>
      <c r="D460" s="117" t="s">
        <v>613</v>
      </c>
      <c r="E460" s="49" t="s">
        <v>615</v>
      </c>
      <c r="F460" s="82" t="s">
        <v>616</v>
      </c>
      <c r="G460" s="49" t="s">
        <v>704</v>
      </c>
      <c r="H460" s="78" t="str">
        <f>+VLOOKUP(G460,desplegables!$AH$21:$AK$33,2,0)</f>
        <v>FORTALECIMIENTO DE LOS PROCESOS DE FOMENTO DE EDUCACIÓN SUPERIOR PARA MEJORAR LAS CONDICIONES INSTITUCIONALES QUE GARANTICEN EQUIDAD EN EL ACCESO, PERMANENCIA Y PERTINENCIA EN LA EDUCACIÓN SUPERIOR  NACIONAL</v>
      </c>
      <c r="I460" s="79">
        <f>+VLOOKUP(G460,desplegables!$AH$21:$AK$33,3,0)</f>
        <v>202300000000425</v>
      </c>
      <c r="J460" s="51" t="str">
        <f>+VLOOKUP(G460,desplegables!$AH$21:$AK$33,4,0)</f>
        <v>C-2202-0700-55</v>
      </c>
      <c r="K460" s="109" t="s">
        <v>683</v>
      </c>
      <c r="L460" s="110" t="e">
        <f>+VLOOKUP(K460,desplegables!$BO$81:$BP$110,2,FALSE)</f>
        <v>#N/A</v>
      </c>
      <c r="M460" s="49" t="s">
        <v>705</v>
      </c>
      <c r="N460" s="51">
        <f>VLOOKUP(M460,desplegables!$BO$20:$BP$51,2,0)</f>
        <v>2202038</v>
      </c>
      <c r="O460" s="49" t="s">
        <v>719</v>
      </c>
      <c r="P460" s="21" t="s">
        <v>90</v>
      </c>
      <c r="Q460" s="51" t="str">
        <f>+VLOOKUP(P460,desplegables!$B$3:$C$5,2,0)</f>
        <v>02</v>
      </c>
      <c r="R460" s="169" t="e">
        <f t="shared" si="62"/>
        <v>#N/A</v>
      </c>
      <c r="S460"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0"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0" s="69" t="s">
        <v>127</v>
      </c>
      <c r="V460" s="21"/>
      <c r="W460" s="21" t="str">
        <f t="shared" si="64"/>
        <v xml:space="preserve">VES - DIR DE FOMENTO - </v>
      </c>
      <c r="X460" s="51" t="str">
        <f t="shared" si="65"/>
        <v>3600</v>
      </c>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70"/>
      <c r="BG460" s="53">
        <v>80111620</v>
      </c>
      <c r="BH460" s="52" t="s">
        <v>92</v>
      </c>
      <c r="BI460" s="90" t="s">
        <v>726</v>
      </c>
      <c r="BJ460" s="69" t="s">
        <v>92</v>
      </c>
      <c r="BK460" s="49" t="s">
        <v>94</v>
      </c>
      <c r="BL460" s="187">
        <v>45293</v>
      </c>
      <c r="BM460" s="66">
        <v>239</v>
      </c>
      <c r="BN460" s="49" t="s">
        <v>198</v>
      </c>
      <c r="BO460" s="49" t="s">
        <v>96</v>
      </c>
      <c r="BP460" s="49" t="s">
        <v>97</v>
      </c>
      <c r="BQ460" s="49" t="s">
        <v>98</v>
      </c>
      <c r="BR460" s="212">
        <v>37836000</v>
      </c>
      <c r="BS460" s="213">
        <v>37836000</v>
      </c>
      <c r="BT460" s="66" t="s">
        <v>192</v>
      </c>
      <c r="BU460" s="66" t="s">
        <v>128</v>
      </c>
      <c r="BV460" s="21" t="str">
        <f t="shared" si="66"/>
        <v>Fomento_ES_2202038</v>
      </c>
      <c r="BW460" s="21" t="str">
        <f>+VLOOKUP(C460,Listas_desplega!$AI$21:$AJ$46,2,0)</f>
        <v>DF_ES</v>
      </c>
      <c r="BX460" s="47" t="str">
        <f>+VLOOKUP(E460,Listas_desplega!$J$2:$K$11,2,FALSE)</f>
        <v>Eje_E_8</v>
      </c>
      <c r="BY460" s="21" t="str">
        <f>+VLOOKUP(J460,desplegables!$AK$21:$AL$33,2,FALSE)</f>
        <v>C_2202_0700_55</v>
      </c>
      <c r="BZ460" s="21" t="str">
        <f>+VLOOKUP(D460,Listas_desplega!$AS$18:$AU$60,2,0)</f>
        <v xml:space="preserve">VES - DIR DE FOMENTO - </v>
      </c>
      <c r="CA460" s="21" t="str">
        <f>+VLOOKUP(W460,Listas_desplega!$AT$18:$AV$60,3,0)</f>
        <v>3600</v>
      </c>
      <c r="CB460" s="21" t="str">
        <f>+VLOOKUP(F460,Listas_desplega!$J$15:$L$60,2,0)</f>
        <v>FORTALECIMIENTO SISTEMA DE ES</v>
      </c>
      <c r="CC460" s="21" t="str">
        <f>+VLOOKUP(F460,Listas_desplega!$J$15:$L$60,2,0)&amp;V460</f>
        <v>FORTALECIMIENTO SISTEMA DE ES</v>
      </c>
      <c r="CD460" s="21" t="str">
        <f>+VLOOKUP(CC460,Listas_desplega!$K$15:$L$60,2,0)</f>
        <v>29</v>
      </c>
      <c r="CE460" s="65" t="str">
        <f>+VLOOKUP(D460,Listas_desplega!$AS$18:$AU$60,2,0)&amp;V460</f>
        <v xml:space="preserve">VES - DIR DE FOMENTO - </v>
      </c>
      <c r="CF460" s="21">
        <f>+VLOOKUP(D460,Listas_desplega!$AS$18:$AU$60,3,0)</f>
        <v>36</v>
      </c>
    </row>
    <row r="461" spans="2:84" ht="18.75" customHeight="1" x14ac:dyDescent="0.25">
      <c r="B461" s="49" t="s">
        <v>612</v>
      </c>
      <c r="C461" s="49" t="s">
        <v>613</v>
      </c>
      <c r="D461" s="117" t="s">
        <v>613</v>
      </c>
      <c r="E461" s="49" t="s">
        <v>615</v>
      </c>
      <c r="F461" s="82" t="s">
        <v>616</v>
      </c>
      <c r="G461" s="49" t="s">
        <v>704</v>
      </c>
      <c r="H461" s="78" t="str">
        <f>+VLOOKUP(G461,desplegables!$AH$21:$AK$33,2,0)</f>
        <v>FORTALECIMIENTO DE LOS PROCESOS DE FOMENTO DE EDUCACIÓN SUPERIOR PARA MEJORAR LAS CONDICIONES INSTITUCIONALES QUE GARANTICEN EQUIDAD EN EL ACCESO, PERMANENCIA Y PERTINENCIA EN LA EDUCACIÓN SUPERIOR  NACIONAL</v>
      </c>
      <c r="I461" s="79">
        <f>+VLOOKUP(G461,desplegables!$AH$21:$AK$33,3,0)</f>
        <v>202300000000425</v>
      </c>
      <c r="J461" s="51" t="str">
        <f>+VLOOKUP(G461,desplegables!$AH$21:$AK$33,4,0)</f>
        <v>C-2202-0700-55</v>
      </c>
      <c r="K461" s="109" t="s">
        <v>683</v>
      </c>
      <c r="L461" s="110" t="e">
        <f>+VLOOKUP(K461,desplegables!$BO$81:$BP$110,2,FALSE)</f>
        <v>#N/A</v>
      </c>
      <c r="M461" s="49" t="s">
        <v>705</v>
      </c>
      <c r="N461" s="51">
        <f>VLOOKUP(M461,desplegables!$BO$20:$BP$51,2,0)</f>
        <v>2202038</v>
      </c>
      <c r="O461" s="49" t="s">
        <v>719</v>
      </c>
      <c r="P461" s="21" t="s">
        <v>90</v>
      </c>
      <c r="Q461" s="51" t="str">
        <f>+VLOOKUP(P461,desplegables!$B$3:$C$5,2,0)</f>
        <v>02</v>
      </c>
      <c r="R461" s="169" t="e">
        <f t="shared" si="62"/>
        <v>#N/A</v>
      </c>
      <c r="S461"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1"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1" s="69" t="s">
        <v>127</v>
      </c>
      <c r="V461" s="21"/>
      <c r="W461" s="21" t="str">
        <f t="shared" si="64"/>
        <v xml:space="preserve">VES - DIR DE FOMENTO - </v>
      </c>
      <c r="X461" s="51" t="str">
        <f t="shared" si="65"/>
        <v>3600</v>
      </c>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70"/>
      <c r="BG461" s="53">
        <v>80111620</v>
      </c>
      <c r="BH461" s="52" t="s">
        <v>92</v>
      </c>
      <c r="BI461" s="90" t="s">
        <v>727</v>
      </c>
      <c r="BJ461" s="69" t="s">
        <v>92</v>
      </c>
      <c r="BK461" s="49" t="s">
        <v>94</v>
      </c>
      <c r="BL461" s="187">
        <v>45300</v>
      </c>
      <c r="BM461" s="66">
        <v>232</v>
      </c>
      <c r="BN461" s="49" t="s">
        <v>198</v>
      </c>
      <c r="BO461" s="49" t="s">
        <v>96</v>
      </c>
      <c r="BP461" s="49" t="s">
        <v>97</v>
      </c>
      <c r="BQ461" s="49" t="s">
        <v>98</v>
      </c>
      <c r="BR461" s="212">
        <v>57782404</v>
      </c>
      <c r="BS461" s="213">
        <v>57782404</v>
      </c>
      <c r="BT461" s="66" t="s">
        <v>192</v>
      </c>
      <c r="BU461" s="66" t="s">
        <v>128</v>
      </c>
      <c r="BV461" s="21" t="str">
        <f t="shared" si="66"/>
        <v>Fomento_ES_2202038</v>
      </c>
      <c r="BW461" s="21" t="str">
        <f>+VLOOKUP(C461,Listas_desplega!$AI$21:$AJ$46,2,0)</f>
        <v>DF_ES</v>
      </c>
      <c r="BX461" s="47" t="str">
        <f>+VLOOKUP(E461,Listas_desplega!$J$2:$K$11,2,FALSE)</f>
        <v>Eje_E_8</v>
      </c>
      <c r="BY461" s="21" t="str">
        <f>+VLOOKUP(J461,desplegables!$AK$21:$AL$33,2,FALSE)</f>
        <v>C_2202_0700_55</v>
      </c>
      <c r="BZ461" s="21" t="str">
        <f>+VLOOKUP(D461,Listas_desplega!$AS$18:$AU$60,2,0)</f>
        <v xml:space="preserve">VES - DIR DE FOMENTO - </v>
      </c>
      <c r="CA461" s="21" t="str">
        <f>+VLOOKUP(W461,Listas_desplega!$AT$18:$AV$60,3,0)</f>
        <v>3600</v>
      </c>
      <c r="CB461" s="21" t="str">
        <f>+VLOOKUP(F461,Listas_desplega!$J$15:$L$60,2,0)</f>
        <v>FORTALECIMIENTO SISTEMA DE ES</v>
      </c>
      <c r="CC461" s="21" t="str">
        <f>+VLOOKUP(F461,Listas_desplega!$J$15:$L$60,2,0)&amp;V461</f>
        <v>FORTALECIMIENTO SISTEMA DE ES</v>
      </c>
      <c r="CD461" s="21" t="str">
        <f>+VLOOKUP(CC461,Listas_desplega!$K$15:$L$60,2,0)</f>
        <v>29</v>
      </c>
      <c r="CE461" s="65" t="str">
        <f>+VLOOKUP(D461,Listas_desplega!$AS$18:$AU$60,2,0)&amp;V461</f>
        <v xml:space="preserve">VES - DIR DE FOMENTO - </v>
      </c>
      <c r="CF461" s="21">
        <f>+VLOOKUP(D461,Listas_desplega!$AS$18:$AU$60,3,0)</f>
        <v>36</v>
      </c>
    </row>
    <row r="462" spans="2:84" ht="18.75" customHeight="1" x14ac:dyDescent="0.25">
      <c r="B462" s="49" t="s">
        <v>612</v>
      </c>
      <c r="C462" s="49" t="s">
        <v>613</v>
      </c>
      <c r="D462" s="117" t="s">
        <v>613</v>
      </c>
      <c r="E462" s="49" t="s">
        <v>615</v>
      </c>
      <c r="F462" s="82" t="s">
        <v>616</v>
      </c>
      <c r="G462" s="49" t="s">
        <v>704</v>
      </c>
      <c r="H462" s="78" t="str">
        <f>+VLOOKUP(G462,desplegables!$AH$21:$AK$33,2,0)</f>
        <v>FORTALECIMIENTO DE LOS PROCESOS DE FOMENTO DE EDUCACIÓN SUPERIOR PARA MEJORAR LAS CONDICIONES INSTITUCIONALES QUE GARANTICEN EQUIDAD EN EL ACCESO, PERMANENCIA Y PERTINENCIA EN LA EDUCACIÓN SUPERIOR  NACIONAL</v>
      </c>
      <c r="I462" s="79">
        <f>+VLOOKUP(G462,desplegables!$AH$21:$AK$33,3,0)</f>
        <v>202300000000425</v>
      </c>
      <c r="J462" s="51" t="str">
        <f>+VLOOKUP(G462,desplegables!$AH$21:$AK$33,4,0)</f>
        <v>C-2202-0700-55</v>
      </c>
      <c r="K462" s="109" t="s">
        <v>683</v>
      </c>
      <c r="L462" s="110" t="e">
        <f>+VLOOKUP(K462,desplegables!$BO$81:$BP$110,2,FALSE)</f>
        <v>#N/A</v>
      </c>
      <c r="M462" s="49" t="s">
        <v>705</v>
      </c>
      <c r="N462" s="51">
        <f>VLOOKUP(M462,desplegables!$BO$20:$BP$51,2,0)</f>
        <v>2202038</v>
      </c>
      <c r="O462" s="49" t="s">
        <v>719</v>
      </c>
      <c r="P462" s="21" t="s">
        <v>90</v>
      </c>
      <c r="Q462" s="51" t="str">
        <f>+VLOOKUP(P462,desplegables!$B$3:$C$5,2,0)</f>
        <v>02</v>
      </c>
      <c r="R462" s="169" t="e">
        <f t="shared" si="62"/>
        <v>#N/A</v>
      </c>
      <c r="S462"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2"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2" s="69" t="s">
        <v>127</v>
      </c>
      <c r="V462" s="21"/>
      <c r="W462" s="21" t="str">
        <f t="shared" si="64"/>
        <v xml:space="preserve">VES - DIR DE FOMENTO - </v>
      </c>
      <c r="X462" s="51" t="str">
        <f t="shared" si="65"/>
        <v>3600</v>
      </c>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70"/>
      <c r="BG462" s="53">
        <v>80111620</v>
      </c>
      <c r="BH462" s="52" t="s">
        <v>92</v>
      </c>
      <c r="BI462" s="90" t="s">
        <v>728</v>
      </c>
      <c r="BJ462" s="69" t="s">
        <v>92</v>
      </c>
      <c r="BK462" s="49" t="s">
        <v>94</v>
      </c>
      <c r="BL462" s="187">
        <v>45293</v>
      </c>
      <c r="BM462" s="66">
        <v>239</v>
      </c>
      <c r="BN462" s="49" t="s">
        <v>198</v>
      </c>
      <c r="BO462" s="49" t="s">
        <v>96</v>
      </c>
      <c r="BP462" s="49" t="s">
        <v>97</v>
      </c>
      <c r="BQ462" s="49" t="s">
        <v>98</v>
      </c>
      <c r="BR462" s="212">
        <v>82818800</v>
      </c>
      <c r="BS462" s="213">
        <v>82818800</v>
      </c>
      <c r="BT462" s="66" t="s">
        <v>192</v>
      </c>
      <c r="BU462" s="66" t="s">
        <v>128</v>
      </c>
      <c r="BV462" s="21" t="str">
        <f t="shared" si="66"/>
        <v>Fomento_ES_2202038</v>
      </c>
      <c r="BW462" s="21" t="str">
        <f>+VLOOKUP(C462,Listas_desplega!$AI$21:$AJ$46,2,0)</f>
        <v>DF_ES</v>
      </c>
      <c r="BX462" s="47" t="str">
        <f>+VLOOKUP(E462,Listas_desplega!$J$2:$K$11,2,FALSE)</f>
        <v>Eje_E_8</v>
      </c>
      <c r="BY462" s="21" t="str">
        <f>+VLOOKUP(J462,desplegables!$AK$21:$AL$33,2,FALSE)</f>
        <v>C_2202_0700_55</v>
      </c>
      <c r="BZ462" s="21" t="str">
        <f>+VLOOKUP(D462,Listas_desplega!$AS$18:$AU$60,2,0)</f>
        <v xml:space="preserve">VES - DIR DE FOMENTO - </v>
      </c>
      <c r="CA462" s="21" t="str">
        <f>+VLOOKUP(W462,Listas_desplega!$AT$18:$AV$60,3,0)</f>
        <v>3600</v>
      </c>
      <c r="CB462" s="21" t="str">
        <f>+VLOOKUP(F462,Listas_desplega!$J$15:$L$60,2,0)</f>
        <v>FORTALECIMIENTO SISTEMA DE ES</v>
      </c>
      <c r="CC462" s="21" t="str">
        <f>+VLOOKUP(F462,Listas_desplega!$J$15:$L$60,2,0)&amp;V462</f>
        <v>FORTALECIMIENTO SISTEMA DE ES</v>
      </c>
      <c r="CD462" s="21" t="str">
        <f>+VLOOKUP(CC462,Listas_desplega!$K$15:$L$60,2,0)</f>
        <v>29</v>
      </c>
      <c r="CE462" s="65" t="str">
        <f>+VLOOKUP(D462,Listas_desplega!$AS$18:$AU$60,2,0)&amp;V462</f>
        <v xml:space="preserve">VES - DIR DE FOMENTO - </v>
      </c>
      <c r="CF462" s="21">
        <f>+VLOOKUP(D462,Listas_desplega!$AS$18:$AU$60,3,0)</f>
        <v>36</v>
      </c>
    </row>
    <row r="463" spans="2:84" ht="18.75" customHeight="1" x14ac:dyDescent="0.25">
      <c r="B463" s="49" t="s">
        <v>612</v>
      </c>
      <c r="C463" s="49" t="s">
        <v>613</v>
      </c>
      <c r="D463" s="117" t="s">
        <v>613</v>
      </c>
      <c r="E463" s="49" t="s">
        <v>615</v>
      </c>
      <c r="F463" s="82" t="s">
        <v>616</v>
      </c>
      <c r="G463" s="49" t="s">
        <v>704</v>
      </c>
      <c r="H463" s="78" t="str">
        <f>+VLOOKUP(G463,desplegables!$AH$21:$AK$33,2,0)</f>
        <v>FORTALECIMIENTO DE LOS PROCESOS DE FOMENTO DE EDUCACIÓN SUPERIOR PARA MEJORAR LAS CONDICIONES INSTITUCIONALES QUE GARANTICEN EQUIDAD EN EL ACCESO, PERMANENCIA Y PERTINENCIA EN LA EDUCACIÓN SUPERIOR  NACIONAL</v>
      </c>
      <c r="I463" s="79">
        <f>+VLOOKUP(G463,desplegables!$AH$21:$AK$33,3,0)</f>
        <v>202300000000425</v>
      </c>
      <c r="J463" s="51" t="str">
        <f>+VLOOKUP(G463,desplegables!$AH$21:$AK$33,4,0)</f>
        <v>C-2202-0700-55</v>
      </c>
      <c r="K463" s="109" t="s">
        <v>683</v>
      </c>
      <c r="L463" s="110" t="e">
        <f>+VLOOKUP(K463,desplegables!$BO$81:$BP$110,2,FALSE)</f>
        <v>#N/A</v>
      </c>
      <c r="M463" s="49" t="s">
        <v>705</v>
      </c>
      <c r="N463" s="51">
        <f>VLOOKUP(M463,desplegables!$BO$20:$BP$51,2,0)</f>
        <v>2202038</v>
      </c>
      <c r="O463" s="49" t="s">
        <v>719</v>
      </c>
      <c r="P463" s="21" t="s">
        <v>90</v>
      </c>
      <c r="Q463" s="51" t="str">
        <f>+VLOOKUP(P463,desplegables!$B$3:$C$5,2,0)</f>
        <v>02</v>
      </c>
      <c r="R463" s="169" t="e">
        <f t="shared" si="62"/>
        <v>#N/A</v>
      </c>
      <c r="S463"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3"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3" s="69" t="s">
        <v>127</v>
      </c>
      <c r="V463" s="21"/>
      <c r="W463" s="21" t="str">
        <f t="shared" si="64"/>
        <v xml:space="preserve">VES - DIR DE FOMENTO - </v>
      </c>
      <c r="X463" s="51" t="str">
        <f t="shared" si="65"/>
        <v>3600</v>
      </c>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70"/>
      <c r="BG463" s="53">
        <v>80111620</v>
      </c>
      <c r="BH463" s="52" t="s">
        <v>92</v>
      </c>
      <c r="BI463" s="90" t="s">
        <v>729</v>
      </c>
      <c r="BJ463" s="69" t="s">
        <v>92</v>
      </c>
      <c r="BK463" s="49" t="s">
        <v>94</v>
      </c>
      <c r="BL463" s="187">
        <v>45307</v>
      </c>
      <c r="BM463" s="66">
        <v>225</v>
      </c>
      <c r="BN463" s="49" t="s">
        <v>198</v>
      </c>
      <c r="BO463" s="49" t="s">
        <v>96</v>
      </c>
      <c r="BP463" s="49" t="s">
        <v>97</v>
      </c>
      <c r="BQ463" s="49" t="s">
        <v>98</v>
      </c>
      <c r="BR463" s="212">
        <v>69595101</v>
      </c>
      <c r="BS463" s="213">
        <v>69595101</v>
      </c>
      <c r="BT463" s="66" t="s">
        <v>192</v>
      </c>
      <c r="BU463" s="66" t="s">
        <v>128</v>
      </c>
      <c r="BV463" s="21" t="str">
        <f t="shared" si="66"/>
        <v>Fomento_ES_2202038</v>
      </c>
      <c r="BW463" s="21" t="str">
        <f>+VLOOKUP(C463,Listas_desplega!$AI$21:$AJ$46,2,0)</f>
        <v>DF_ES</v>
      </c>
      <c r="BX463" s="47" t="str">
        <f>+VLOOKUP(E463,Listas_desplega!$J$2:$K$11,2,FALSE)</f>
        <v>Eje_E_8</v>
      </c>
      <c r="BY463" s="21" t="str">
        <f>+VLOOKUP(J463,desplegables!$AK$21:$AL$33,2,FALSE)</f>
        <v>C_2202_0700_55</v>
      </c>
      <c r="BZ463" s="21" t="str">
        <f>+VLOOKUP(D463,Listas_desplega!$AS$18:$AU$60,2,0)</f>
        <v xml:space="preserve">VES - DIR DE FOMENTO - </v>
      </c>
      <c r="CA463" s="21" t="str">
        <f>+VLOOKUP(W463,Listas_desplega!$AT$18:$AV$60,3,0)</f>
        <v>3600</v>
      </c>
      <c r="CB463" s="21" t="str">
        <f>+VLOOKUP(F463,Listas_desplega!$J$15:$L$60,2,0)</f>
        <v>FORTALECIMIENTO SISTEMA DE ES</v>
      </c>
      <c r="CC463" s="21" t="str">
        <f>+VLOOKUP(F463,Listas_desplega!$J$15:$L$60,2,0)&amp;V463</f>
        <v>FORTALECIMIENTO SISTEMA DE ES</v>
      </c>
      <c r="CD463" s="21" t="str">
        <f>+VLOOKUP(CC463,Listas_desplega!$K$15:$L$60,2,0)</f>
        <v>29</v>
      </c>
      <c r="CE463" s="65" t="str">
        <f>+VLOOKUP(D463,Listas_desplega!$AS$18:$AU$60,2,0)&amp;V463</f>
        <v xml:space="preserve">VES - DIR DE FOMENTO - </v>
      </c>
      <c r="CF463" s="21">
        <f>+VLOOKUP(D463,Listas_desplega!$AS$18:$AU$60,3,0)</f>
        <v>36</v>
      </c>
    </row>
    <row r="464" spans="2:84" ht="18.75" customHeight="1" x14ac:dyDescent="0.25">
      <c r="B464" s="49" t="s">
        <v>612</v>
      </c>
      <c r="C464" s="49" t="s">
        <v>613</v>
      </c>
      <c r="D464" s="117" t="s">
        <v>613</v>
      </c>
      <c r="E464" s="49" t="s">
        <v>615</v>
      </c>
      <c r="F464" s="82" t="s">
        <v>616</v>
      </c>
      <c r="G464" s="49" t="s">
        <v>704</v>
      </c>
      <c r="H464" s="78" t="str">
        <f>+VLOOKUP(G464,desplegables!$AH$21:$AK$33,2,0)</f>
        <v>FORTALECIMIENTO DE LOS PROCESOS DE FOMENTO DE EDUCACIÓN SUPERIOR PARA MEJORAR LAS CONDICIONES INSTITUCIONALES QUE GARANTICEN EQUIDAD EN EL ACCESO, PERMANENCIA Y PERTINENCIA EN LA EDUCACIÓN SUPERIOR  NACIONAL</v>
      </c>
      <c r="I464" s="79">
        <f>+VLOOKUP(G464,desplegables!$AH$21:$AK$33,3,0)</f>
        <v>202300000000425</v>
      </c>
      <c r="J464" s="51" t="str">
        <f>+VLOOKUP(G464,desplegables!$AH$21:$AK$33,4,0)</f>
        <v>C-2202-0700-55</v>
      </c>
      <c r="K464" s="109" t="s">
        <v>683</v>
      </c>
      <c r="L464" s="110" t="e">
        <f>+VLOOKUP(K464,desplegables!$BO$81:$BP$110,2,FALSE)</f>
        <v>#N/A</v>
      </c>
      <c r="M464" s="49" t="s">
        <v>705</v>
      </c>
      <c r="N464" s="51">
        <f>VLOOKUP(M464,desplegables!$BO$20:$BP$51,2,0)</f>
        <v>2202038</v>
      </c>
      <c r="O464" s="49" t="s">
        <v>719</v>
      </c>
      <c r="P464" s="21" t="s">
        <v>90</v>
      </c>
      <c r="Q464" s="51" t="str">
        <f>+VLOOKUP(P464,desplegables!$B$3:$C$5,2,0)</f>
        <v>02</v>
      </c>
      <c r="R464" s="169" t="e">
        <f t="shared" si="62"/>
        <v>#N/A</v>
      </c>
      <c r="S464"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4"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4" s="69" t="s">
        <v>127</v>
      </c>
      <c r="V464" s="21"/>
      <c r="W464" s="21" t="str">
        <f t="shared" si="64"/>
        <v xml:space="preserve">VES - DIR DE FOMENTO - </v>
      </c>
      <c r="X464" s="51" t="str">
        <f t="shared" si="65"/>
        <v>3600</v>
      </c>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70"/>
      <c r="BG464" s="53">
        <v>80111620</v>
      </c>
      <c r="BH464" s="52" t="s">
        <v>92</v>
      </c>
      <c r="BI464" s="90" t="s">
        <v>730</v>
      </c>
      <c r="BJ464" s="69" t="s">
        <v>92</v>
      </c>
      <c r="BK464" s="49" t="s">
        <v>94</v>
      </c>
      <c r="BL464" s="187">
        <v>45300</v>
      </c>
      <c r="BM464" s="66">
        <v>232</v>
      </c>
      <c r="BN464" s="49" t="s">
        <v>198</v>
      </c>
      <c r="BO464" s="49" t="s">
        <v>96</v>
      </c>
      <c r="BP464" s="49" t="s">
        <v>97</v>
      </c>
      <c r="BQ464" s="49" t="s">
        <v>98</v>
      </c>
      <c r="BR464" s="212">
        <v>77402862</v>
      </c>
      <c r="BS464" s="213">
        <v>77402862</v>
      </c>
      <c r="BT464" s="66" t="s">
        <v>192</v>
      </c>
      <c r="BU464" s="66" t="s">
        <v>128</v>
      </c>
      <c r="BV464" s="21" t="str">
        <f t="shared" si="66"/>
        <v>Fomento_ES_2202038</v>
      </c>
      <c r="BW464" s="21" t="str">
        <f>+VLOOKUP(C464,Listas_desplega!$AI$21:$AJ$46,2,0)</f>
        <v>DF_ES</v>
      </c>
      <c r="BX464" s="47" t="str">
        <f>+VLOOKUP(E464,Listas_desplega!$J$2:$K$11,2,FALSE)</f>
        <v>Eje_E_8</v>
      </c>
      <c r="BY464" s="21" t="str">
        <f>+VLOOKUP(J464,desplegables!$AK$21:$AL$33,2,FALSE)</f>
        <v>C_2202_0700_55</v>
      </c>
      <c r="BZ464" s="21" t="str">
        <f>+VLOOKUP(D464,Listas_desplega!$AS$18:$AU$60,2,0)</f>
        <v xml:space="preserve">VES - DIR DE FOMENTO - </v>
      </c>
      <c r="CA464" s="21" t="str">
        <f>+VLOOKUP(W464,Listas_desplega!$AT$18:$AV$60,3,0)</f>
        <v>3600</v>
      </c>
      <c r="CB464" s="21" t="str">
        <f>+VLOOKUP(F464,Listas_desplega!$J$15:$L$60,2,0)</f>
        <v>FORTALECIMIENTO SISTEMA DE ES</v>
      </c>
      <c r="CC464" s="21" t="str">
        <f>+VLOOKUP(F464,Listas_desplega!$J$15:$L$60,2,0)&amp;V464</f>
        <v>FORTALECIMIENTO SISTEMA DE ES</v>
      </c>
      <c r="CD464" s="21" t="str">
        <f>+VLOOKUP(CC464,Listas_desplega!$K$15:$L$60,2,0)</f>
        <v>29</v>
      </c>
      <c r="CE464" s="65" t="str">
        <f>+VLOOKUP(D464,Listas_desplega!$AS$18:$AU$60,2,0)&amp;V464</f>
        <v xml:space="preserve">VES - DIR DE FOMENTO - </v>
      </c>
      <c r="CF464" s="21">
        <f>+VLOOKUP(D464,Listas_desplega!$AS$18:$AU$60,3,0)</f>
        <v>36</v>
      </c>
    </row>
    <row r="465" spans="2:84" ht="18.75" customHeight="1" x14ac:dyDescent="0.25">
      <c r="B465" s="49" t="s">
        <v>612</v>
      </c>
      <c r="C465" s="49" t="s">
        <v>613</v>
      </c>
      <c r="D465" s="117" t="s">
        <v>613</v>
      </c>
      <c r="E465" s="49" t="s">
        <v>615</v>
      </c>
      <c r="F465" s="82" t="s">
        <v>616</v>
      </c>
      <c r="G465" s="49" t="s">
        <v>704</v>
      </c>
      <c r="H465" s="78" t="str">
        <f>+VLOOKUP(G465,desplegables!$AH$21:$AK$33,2,0)</f>
        <v>FORTALECIMIENTO DE LOS PROCESOS DE FOMENTO DE EDUCACIÓN SUPERIOR PARA MEJORAR LAS CONDICIONES INSTITUCIONALES QUE GARANTICEN EQUIDAD EN EL ACCESO, PERMANENCIA Y PERTINENCIA EN LA EDUCACIÓN SUPERIOR  NACIONAL</v>
      </c>
      <c r="I465" s="79">
        <f>+VLOOKUP(G465,desplegables!$AH$21:$AK$33,3,0)</f>
        <v>202300000000425</v>
      </c>
      <c r="J465" s="51" t="str">
        <f>+VLOOKUP(G465,desplegables!$AH$21:$AK$33,4,0)</f>
        <v>C-2202-0700-55</v>
      </c>
      <c r="K465" s="109" t="s">
        <v>683</v>
      </c>
      <c r="L465" s="110" t="e">
        <f>+VLOOKUP(K465,desplegables!$BO$81:$BP$110,2,FALSE)</f>
        <v>#N/A</v>
      </c>
      <c r="M465" s="49" t="s">
        <v>705</v>
      </c>
      <c r="N465" s="51">
        <f>VLOOKUP(M465,desplegables!$BO$20:$BP$51,2,0)</f>
        <v>2202038</v>
      </c>
      <c r="O465" s="49" t="s">
        <v>719</v>
      </c>
      <c r="P465" s="21" t="s">
        <v>90</v>
      </c>
      <c r="Q465" s="51" t="str">
        <f>+VLOOKUP(P465,desplegables!$B$3:$C$5,2,0)</f>
        <v>02</v>
      </c>
      <c r="R465" s="169" t="e">
        <f t="shared" si="62"/>
        <v>#N/A</v>
      </c>
      <c r="S465"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5"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5" s="69" t="s">
        <v>127</v>
      </c>
      <c r="V465" s="21"/>
      <c r="W465" s="21" t="str">
        <f t="shared" si="64"/>
        <v xml:space="preserve">VES - DIR DE FOMENTO - </v>
      </c>
      <c r="X465" s="51" t="str">
        <f t="shared" si="65"/>
        <v>3600</v>
      </c>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70"/>
      <c r="BG465" s="53">
        <v>80111620</v>
      </c>
      <c r="BH465" s="52" t="s">
        <v>92</v>
      </c>
      <c r="BI465" s="90" t="s">
        <v>730</v>
      </c>
      <c r="BJ465" s="69" t="s">
        <v>92</v>
      </c>
      <c r="BK465" s="49" t="s">
        <v>94</v>
      </c>
      <c r="BL465" s="187">
        <v>45300</v>
      </c>
      <c r="BM465" s="66">
        <v>232</v>
      </c>
      <c r="BN465" s="49" t="s">
        <v>198</v>
      </c>
      <c r="BO465" s="49" t="s">
        <v>96</v>
      </c>
      <c r="BP465" s="49" t="s">
        <v>97</v>
      </c>
      <c r="BQ465" s="49" t="s">
        <v>98</v>
      </c>
      <c r="BR465" s="212">
        <v>69014820</v>
      </c>
      <c r="BS465" s="213">
        <v>69014820</v>
      </c>
      <c r="BT465" s="66" t="s">
        <v>192</v>
      </c>
      <c r="BU465" s="66" t="s">
        <v>128</v>
      </c>
      <c r="BV465" s="21" t="str">
        <f t="shared" si="66"/>
        <v>Fomento_ES_2202038</v>
      </c>
      <c r="BW465" s="21" t="str">
        <f>+VLOOKUP(C465,Listas_desplega!$AI$21:$AJ$46,2,0)</f>
        <v>DF_ES</v>
      </c>
      <c r="BX465" s="47" t="str">
        <f>+VLOOKUP(E465,Listas_desplega!$J$2:$K$11,2,FALSE)</f>
        <v>Eje_E_8</v>
      </c>
      <c r="BY465" s="21" t="str">
        <f>+VLOOKUP(J465,desplegables!$AK$21:$AL$33,2,FALSE)</f>
        <v>C_2202_0700_55</v>
      </c>
      <c r="BZ465" s="21" t="str">
        <f>+VLOOKUP(D465,Listas_desplega!$AS$18:$AU$60,2,0)</f>
        <v xml:space="preserve">VES - DIR DE FOMENTO - </v>
      </c>
      <c r="CA465" s="21" t="str">
        <f>+VLOOKUP(W465,Listas_desplega!$AT$18:$AV$60,3,0)</f>
        <v>3600</v>
      </c>
      <c r="CB465" s="21" t="str">
        <f>+VLOOKUP(F465,Listas_desplega!$J$15:$L$60,2,0)</f>
        <v>FORTALECIMIENTO SISTEMA DE ES</v>
      </c>
      <c r="CC465" s="21" t="str">
        <f>+VLOOKUP(F465,Listas_desplega!$J$15:$L$60,2,0)&amp;V465</f>
        <v>FORTALECIMIENTO SISTEMA DE ES</v>
      </c>
      <c r="CD465" s="21" t="str">
        <f>+VLOOKUP(CC465,Listas_desplega!$K$15:$L$60,2,0)</f>
        <v>29</v>
      </c>
      <c r="CE465" s="65" t="str">
        <f>+VLOOKUP(D465,Listas_desplega!$AS$18:$AU$60,2,0)&amp;V465</f>
        <v xml:space="preserve">VES - DIR DE FOMENTO - </v>
      </c>
      <c r="CF465" s="21">
        <f>+VLOOKUP(D465,Listas_desplega!$AS$18:$AU$60,3,0)</f>
        <v>36</v>
      </c>
    </row>
    <row r="466" spans="2:84" ht="18.75" customHeight="1" x14ac:dyDescent="0.25">
      <c r="B466" s="49" t="s">
        <v>612</v>
      </c>
      <c r="C466" s="49" t="s">
        <v>613</v>
      </c>
      <c r="D466" s="117" t="s">
        <v>613</v>
      </c>
      <c r="E466" s="49" t="s">
        <v>615</v>
      </c>
      <c r="F466" s="82" t="s">
        <v>616</v>
      </c>
      <c r="G466" s="49" t="s">
        <v>704</v>
      </c>
      <c r="H466" s="78" t="str">
        <f>+VLOOKUP(G466,desplegables!$AH$21:$AK$33,2,0)</f>
        <v>FORTALECIMIENTO DE LOS PROCESOS DE FOMENTO DE EDUCACIÓN SUPERIOR PARA MEJORAR LAS CONDICIONES INSTITUCIONALES QUE GARANTICEN EQUIDAD EN EL ACCESO, PERMANENCIA Y PERTINENCIA EN LA EDUCACIÓN SUPERIOR  NACIONAL</v>
      </c>
      <c r="I466" s="79">
        <f>+VLOOKUP(G466,desplegables!$AH$21:$AK$33,3,0)</f>
        <v>202300000000425</v>
      </c>
      <c r="J466" s="51" t="str">
        <f>+VLOOKUP(G466,desplegables!$AH$21:$AK$33,4,0)</f>
        <v>C-2202-0700-55</v>
      </c>
      <c r="K466" s="109" t="s">
        <v>683</v>
      </c>
      <c r="L466" s="110" t="e">
        <f>+VLOOKUP(K466,desplegables!$BO$81:$BP$110,2,FALSE)</f>
        <v>#N/A</v>
      </c>
      <c r="M466" s="49" t="s">
        <v>705</v>
      </c>
      <c r="N466" s="51">
        <f>VLOOKUP(M466,desplegables!$BO$20:$BP$51,2,0)</f>
        <v>2202038</v>
      </c>
      <c r="O466" s="49" t="s">
        <v>719</v>
      </c>
      <c r="P466" s="21" t="s">
        <v>90</v>
      </c>
      <c r="Q466" s="51" t="str">
        <f>+VLOOKUP(P466,desplegables!$B$3:$C$5,2,0)</f>
        <v>02</v>
      </c>
      <c r="R466" s="169" t="e">
        <f t="shared" si="62"/>
        <v>#N/A</v>
      </c>
      <c r="S466"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6"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6" s="69" t="s">
        <v>127</v>
      </c>
      <c r="V466" s="21"/>
      <c r="W466" s="21" t="str">
        <f t="shared" si="64"/>
        <v xml:space="preserve">VES - DIR DE FOMENTO - </v>
      </c>
      <c r="X466" s="51" t="str">
        <f t="shared" si="65"/>
        <v>3600</v>
      </c>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70"/>
      <c r="BG466" s="53">
        <v>80111620</v>
      </c>
      <c r="BH466" s="52" t="s">
        <v>92</v>
      </c>
      <c r="BI466" s="90" t="s">
        <v>730</v>
      </c>
      <c r="BJ466" s="69" t="s">
        <v>92</v>
      </c>
      <c r="BK466" s="49" t="s">
        <v>94</v>
      </c>
      <c r="BL466" s="187">
        <v>45300</v>
      </c>
      <c r="BM466" s="66">
        <v>232</v>
      </c>
      <c r="BN466" s="49" t="s">
        <v>198</v>
      </c>
      <c r="BO466" s="49" t="s">
        <v>96</v>
      </c>
      <c r="BP466" s="49" t="s">
        <v>97</v>
      </c>
      <c r="BQ466" s="49" t="s">
        <v>98</v>
      </c>
      <c r="BR466" s="212">
        <v>69014820</v>
      </c>
      <c r="BS466" s="213">
        <v>69014820</v>
      </c>
      <c r="BT466" s="66" t="s">
        <v>192</v>
      </c>
      <c r="BU466" s="66" t="s">
        <v>128</v>
      </c>
      <c r="BV466" s="21" t="str">
        <f t="shared" si="66"/>
        <v>Fomento_ES_2202038</v>
      </c>
      <c r="BW466" s="21" t="str">
        <f>+VLOOKUP(C466,Listas_desplega!$AI$21:$AJ$46,2,0)</f>
        <v>DF_ES</v>
      </c>
      <c r="BX466" s="47" t="str">
        <f>+VLOOKUP(E466,Listas_desplega!$J$2:$K$11,2,FALSE)</f>
        <v>Eje_E_8</v>
      </c>
      <c r="BY466" s="21" t="str">
        <f>+VLOOKUP(J466,desplegables!$AK$21:$AL$33,2,FALSE)</f>
        <v>C_2202_0700_55</v>
      </c>
      <c r="BZ466" s="21" t="str">
        <f>+VLOOKUP(D466,Listas_desplega!$AS$18:$AU$60,2,0)</f>
        <v xml:space="preserve">VES - DIR DE FOMENTO - </v>
      </c>
      <c r="CA466" s="21" t="str">
        <f>+VLOOKUP(W466,Listas_desplega!$AT$18:$AV$60,3,0)</f>
        <v>3600</v>
      </c>
      <c r="CB466" s="21" t="str">
        <f>+VLOOKUP(F466,Listas_desplega!$J$15:$L$60,2,0)</f>
        <v>FORTALECIMIENTO SISTEMA DE ES</v>
      </c>
      <c r="CC466" s="21" t="str">
        <f>+VLOOKUP(F466,Listas_desplega!$J$15:$L$60,2,0)&amp;V466</f>
        <v>FORTALECIMIENTO SISTEMA DE ES</v>
      </c>
      <c r="CD466" s="21" t="str">
        <f>+VLOOKUP(CC466,Listas_desplega!$K$15:$L$60,2,0)</f>
        <v>29</v>
      </c>
      <c r="CE466" s="65" t="str">
        <f>+VLOOKUP(D466,Listas_desplega!$AS$18:$AU$60,2,0)&amp;V466</f>
        <v xml:space="preserve">VES - DIR DE FOMENTO - </v>
      </c>
      <c r="CF466" s="21">
        <f>+VLOOKUP(D466,Listas_desplega!$AS$18:$AU$60,3,0)</f>
        <v>36</v>
      </c>
    </row>
    <row r="467" spans="2:84" ht="18.75" customHeight="1" x14ac:dyDescent="0.25">
      <c r="B467" s="49" t="s">
        <v>612</v>
      </c>
      <c r="C467" s="49" t="s">
        <v>613</v>
      </c>
      <c r="D467" s="117" t="s">
        <v>613</v>
      </c>
      <c r="E467" s="49" t="s">
        <v>615</v>
      </c>
      <c r="F467" s="82" t="s">
        <v>616</v>
      </c>
      <c r="G467" s="49" t="s">
        <v>704</v>
      </c>
      <c r="H467" s="78" t="str">
        <f>+VLOOKUP(G467,desplegables!$AH$21:$AK$33,2,0)</f>
        <v>FORTALECIMIENTO DE LOS PROCESOS DE FOMENTO DE EDUCACIÓN SUPERIOR PARA MEJORAR LAS CONDICIONES INSTITUCIONALES QUE GARANTICEN EQUIDAD EN EL ACCESO, PERMANENCIA Y PERTINENCIA EN LA EDUCACIÓN SUPERIOR  NACIONAL</v>
      </c>
      <c r="I467" s="79">
        <f>+VLOOKUP(G467,desplegables!$AH$21:$AK$33,3,0)</f>
        <v>202300000000425</v>
      </c>
      <c r="J467" s="51" t="str">
        <f>+VLOOKUP(G467,desplegables!$AH$21:$AK$33,4,0)</f>
        <v>C-2202-0700-55</v>
      </c>
      <c r="K467" s="109" t="s">
        <v>683</v>
      </c>
      <c r="L467" s="110" t="e">
        <f>+VLOOKUP(K467,desplegables!$BO$81:$BP$110,2,FALSE)</f>
        <v>#N/A</v>
      </c>
      <c r="M467" s="49" t="s">
        <v>705</v>
      </c>
      <c r="N467" s="51">
        <f>VLOOKUP(M467,desplegables!$BO$20:$BP$51,2,0)</f>
        <v>2202038</v>
      </c>
      <c r="O467" s="49" t="s">
        <v>719</v>
      </c>
      <c r="P467" s="21" t="s">
        <v>90</v>
      </c>
      <c r="Q467" s="51" t="str">
        <f>+VLOOKUP(P467,desplegables!$B$3:$C$5,2,0)</f>
        <v>02</v>
      </c>
      <c r="R467" s="169" t="e">
        <f t="shared" si="62"/>
        <v>#N/A</v>
      </c>
      <c r="S467"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7"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7" s="69" t="s">
        <v>127</v>
      </c>
      <c r="V467" s="21"/>
      <c r="W467" s="21" t="str">
        <f t="shared" si="64"/>
        <v xml:space="preserve">VES - DIR DE FOMENTO - </v>
      </c>
      <c r="X467" s="51" t="str">
        <f t="shared" si="65"/>
        <v>3600</v>
      </c>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70"/>
      <c r="BG467" s="53">
        <v>80111620</v>
      </c>
      <c r="BH467" s="52" t="s">
        <v>92</v>
      </c>
      <c r="BI467" s="90" t="s">
        <v>731</v>
      </c>
      <c r="BJ467" s="69" t="s">
        <v>92</v>
      </c>
      <c r="BK467" s="49" t="s">
        <v>94</v>
      </c>
      <c r="BL467" s="187">
        <v>45307</v>
      </c>
      <c r="BM467" s="66">
        <v>225</v>
      </c>
      <c r="BN467" s="49" t="s">
        <v>198</v>
      </c>
      <c r="BO467" s="49" t="s">
        <v>96</v>
      </c>
      <c r="BP467" s="49" t="s">
        <v>97</v>
      </c>
      <c r="BQ467" s="49" t="s">
        <v>98</v>
      </c>
      <c r="BR467" s="212">
        <v>66643425</v>
      </c>
      <c r="BS467" s="213">
        <v>66643425</v>
      </c>
      <c r="BT467" s="66" t="s">
        <v>192</v>
      </c>
      <c r="BU467" s="66" t="s">
        <v>128</v>
      </c>
      <c r="BV467" s="21" t="str">
        <f t="shared" si="66"/>
        <v>Fomento_ES_2202038</v>
      </c>
      <c r="BW467" s="21" t="str">
        <f>+VLOOKUP(C467,Listas_desplega!$AI$21:$AJ$46,2,0)</f>
        <v>DF_ES</v>
      </c>
      <c r="BX467" s="47" t="str">
        <f>+VLOOKUP(E467,Listas_desplega!$J$2:$K$11,2,FALSE)</f>
        <v>Eje_E_8</v>
      </c>
      <c r="BY467" s="21" t="str">
        <f>+VLOOKUP(J467,desplegables!$AK$21:$AL$33,2,FALSE)</f>
        <v>C_2202_0700_55</v>
      </c>
      <c r="BZ467" s="21" t="str">
        <f>+VLOOKUP(D467,Listas_desplega!$AS$18:$AU$60,2,0)</f>
        <v xml:space="preserve">VES - DIR DE FOMENTO - </v>
      </c>
      <c r="CA467" s="21" t="str">
        <f>+VLOOKUP(W467,Listas_desplega!$AT$18:$AV$60,3,0)</f>
        <v>3600</v>
      </c>
      <c r="CB467" s="21" t="str">
        <f>+VLOOKUP(F467,Listas_desplega!$J$15:$L$60,2,0)</f>
        <v>FORTALECIMIENTO SISTEMA DE ES</v>
      </c>
      <c r="CC467" s="21" t="str">
        <f>+VLOOKUP(F467,Listas_desplega!$J$15:$L$60,2,0)&amp;V467</f>
        <v>FORTALECIMIENTO SISTEMA DE ES</v>
      </c>
      <c r="CD467" s="21" t="str">
        <f>+VLOOKUP(CC467,Listas_desplega!$K$15:$L$60,2,0)</f>
        <v>29</v>
      </c>
      <c r="CE467" s="65" t="str">
        <f>+VLOOKUP(D467,Listas_desplega!$AS$18:$AU$60,2,0)&amp;V467</f>
        <v xml:space="preserve">VES - DIR DE FOMENTO - </v>
      </c>
      <c r="CF467" s="21">
        <f>+VLOOKUP(D467,Listas_desplega!$AS$18:$AU$60,3,0)</f>
        <v>36</v>
      </c>
    </row>
    <row r="468" spans="2:84" ht="18.75" customHeight="1" x14ac:dyDescent="0.25">
      <c r="B468" s="49" t="s">
        <v>612</v>
      </c>
      <c r="C468" s="49" t="s">
        <v>613</v>
      </c>
      <c r="D468" s="117" t="s">
        <v>613</v>
      </c>
      <c r="E468" s="49" t="s">
        <v>615</v>
      </c>
      <c r="F468" s="82" t="s">
        <v>616</v>
      </c>
      <c r="G468" s="49" t="s">
        <v>704</v>
      </c>
      <c r="H468" s="78" t="str">
        <f>+VLOOKUP(G468,desplegables!$AH$21:$AK$33,2,0)</f>
        <v>FORTALECIMIENTO DE LOS PROCESOS DE FOMENTO DE EDUCACIÓN SUPERIOR PARA MEJORAR LAS CONDICIONES INSTITUCIONALES QUE GARANTICEN EQUIDAD EN EL ACCESO, PERMANENCIA Y PERTINENCIA EN LA EDUCACIÓN SUPERIOR  NACIONAL</v>
      </c>
      <c r="I468" s="79">
        <f>+VLOOKUP(G468,desplegables!$AH$21:$AK$33,3,0)</f>
        <v>202300000000425</v>
      </c>
      <c r="J468" s="51" t="str">
        <f>+VLOOKUP(G468,desplegables!$AH$21:$AK$33,4,0)</f>
        <v>C-2202-0700-55</v>
      </c>
      <c r="K468" s="109" t="s">
        <v>683</v>
      </c>
      <c r="L468" s="110" t="e">
        <f>+VLOOKUP(K468,desplegables!$BO$81:$BP$110,2,FALSE)</f>
        <v>#N/A</v>
      </c>
      <c r="M468" s="49" t="s">
        <v>705</v>
      </c>
      <c r="N468" s="51">
        <f>VLOOKUP(M468,desplegables!$BO$20:$BP$51,2,0)</f>
        <v>2202038</v>
      </c>
      <c r="O468" s="49" t="s">
        <v>719</v>
      </c>
      <c r="P468" s="21" t="s">
        <v>90</v>
      </c>
      <c r="Q468" s="51" t="str">
        <f>+VLOOKUP(P468,desplegables!$B$3:$C$5,2,0)</f>
        <v>02</v>
      </c>
      <c r="R468" s="169" t="e">
        <f t="shared" si="62"/>
        <v>#N/A</v>
      </c>
      <c r="S468"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68"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68" s="69" t="s">
        <v>127</v>
      </c>
      <c r="V468" s="21"/>
      <c r="W468" s="21" t="str">
        <f t="shared" si="64"/>
        <v xml:space="preserve">VES - DIR DE FOMENTO - </v>
      </c>
      <c r="X468" s="51" t="str">
        <f t="shared" si="65"/>
        <v>3600</v>
      </c>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70"/>
      <c r="BG468" s="53">
        <v>80111620</v>
      </c>
      <c r="BH468" s="52" t="s">
        <v>92</v>
      </c>
      <c r="BI468" s="90" t="s">
        <v>731</v>
      </c>
      <c r="BJ468" s="69" t="s">
        <v>92</v>
      </c>
      <c r="BK468" s="49" t="s">
        <v>94</v>
      </c>
      <c r="BL468" s="187">
        <v>45307</v>
      </c>
      <c r="BM468" s="66">
        <v>225</v>
      </c>
      <c r="BN468" s="49" t="s">
        <v>198</v>
      </c>
      <c r="BO468" s="49" t="s">
        <v>96</v>
      </c>
      <c r="BP468" s="49" t="s">
        <v>97</v>
      </c>
      <c r="BQ468" s="49" t="s">
        <v>98</v>
      </c>
      <c r="BR468" s="212">
        <v>66643425</v>
      </c>
      <c r="BS468" s="213">
        <v>66643425</v>
      </c>
      <c r="BT468" s="66" t="s">
        <v>192</v>
      </c>
      <c r="BU468" s="66" t="s">
        <v>128</v>
      </c>
      <c r="BV468" s="21" t="str">
        <f t="shared" si="66"/>
        <v>Fomento_ES_2202038</v>
      </c>
      <c r="BW468" s="21" t="str">
        <f>+VLOOKUP(C468,Listas_desplega!$AI$21:$AJ$46,2,0)</f>
        <v>DF_ES</v>
      </c>
      <c r="BX468" s="47" t="str">
        <f>+VLOOKUP(E468,Listas_desplega!$J$2:$K$11,2,FALSE)</f>
        <v>Eje_E_8</v>
      </c>
      <c r="BY468" s="21" t="str">
        <f>+VLOOKUP(J468,desplegables!$AK$21:$AL$33,2,FALSE)</f>
        <v>C_2202_0700_55</v>
      </c>
      <c r="BZ468" s="21" t="str">
        <f>+VLOOKUP(D468,Listas_desplega!$AS$18:$AU$60,2,0)</f>
        <v xml:space="preserve">VES - DIR DE FOMENTO - </v>
      </c>
      <c r="CA468" s="21" t="str">
        <f>+VLOOKUP(W468,Listas_desplega!$AT$18:$AV$60,3,0)</f>
        <v>3600</v>
      </c>
      <c r="CB468" s="21" t="str">
        <f>+VLOOKUP(F468,Listas_desplega!$J$15:$L$60,2,0)</f>
        <v>FORTALECIMIENTO SISTEMA DE ES</v>
      </c>
      <c r="CC468" s="21" t="str">
        <f>+VLOOKUP(F468,Listas_desplega!$J$15:$L$60,2,0)&amp;V468</f>
        <v>FORTALECIMIENTO SISTEMA DE ES</v>
      </c>
      <c r="CD468" s="21" t="str">
        <f>+VLOOKUP(CC468,Listas_desplega!$K$15:$L$60,2,0)</f>
        <v>29</v>
      </c>
      <c r="CE468" s="65" t="str">
        <f>+VLOOKUP(D468,Listas_desplega!$AS$18:$AU$60,2,0)&amp;V468</f>
        <v xml:space="preserve">VES - DIR DE FOMENTO - </v>
      </c>
      <c r="CF468" s="21">
        <f>+VLOOKUP(D468,Listas_desplega!$AS$18:$AU$60,3,0)</f>
        <v>36</v>
      </c>
    </row>
    <row r="469" spans="2:84" ht="18.75" customHeight="1" x14ac:dyDescent="0.25">
      <c r="B469" s="49" t="s">
        <v>612</v>
      </c>
      <c r="C469" s="49" t="s">
        <v>613</v>
      </c>
      <c r="D469" s="117" t="s">
        <v>613</v>
      </c>
      <c r="E469" s="49" t="s">
        <v>615</v>
      </c>
      <c r="F469" s="82" t="s">
        <v>616</v>
      </c>
      <c r="G469" s="49" t="s">
        <v>704</v>
      </c>
      <c r="H469" s="78" t="s">
        <v>732</v>
      </c>
      <c r="I469" s="79">
        <v>202300000000425</v>
      </c>
      <c r="J469" s="51" t="s">
        <v>733</v>
      </c>
      <c r="K469" s="109" t="s">
        <v>683</v>
      </c>
      <c r="L469" s="110" t="s">
        <v>734</v>
      </c>
      <c r="M469" s="49" t="s">
        <v>705</v>
      </c>
      <c r="N469" s="51">
        <v>2202038</v>
      </c>
      <c r="O469" s="49" t="s">
        <v>719</v>
      </c>
      <c r="P469" s="21" t="s">
        <v>90</v>
      </c>
      <c r="Q469" s="51" t="s">
        <v>133</v>
      </c>
      <c r="R469" s="169" t="s">
        <v>735</v>
      </c>
      <c r="S469" s="126" t="s">
        <v>736</v>
      </c>
      <c r="T469" s="244" t="s">
        <v>737</v>
      </c>
      <c r="U469" s="69" t="s">
        <v>127</v>
      </c>
      <c r="V469" s="21"/>
      <c r="W469" s="21" t="s">
        <v>738</v>
      </c>
      <c r="X469" s="51" t="s">
        <v>739</v>
      </c>
      <c r="AZ469" s="116"/>
      <c r="BA469" s="116"/>
      <c r="BB469" s="116"/>
      <c r="BC469" s="116"/>
      <c r="BD469" s="116"/>
      <c r="BE469" s="116"/>
      <c r="BF469" s="70"/>
      <c r="BG469" s="69">
        <v>80111620</v>
      </c>
      <c r="BH469" s="69" t="s">
        <v>92</v>
      </c>
      <c r="BI469" s="69" t="s">
        <v>731</v>
      </c>
      <c r="BJ469" s="69" t="s">
        <v>92</v>
      </c>
      <c r="BK469" s="69" t="s">
        <v>94</v>
      </c>
      <c r="BL469" s="271">
        <v>45300</v>
      </c>
      <c r="BM469" s="69">
        <v>225</v>
      </c>
      <c r="BN469" s="69" t="s">
        <v>198</v>
      </c>
      <c r="BO469" s="69" t="s">
        <v>96</v>
      </c>
      <c r="BP469" s="69" t="s">
        <v>97</v>
      </c>
      <c r="BQ469" s="69" t="s">
        <v>98</v>
      </c>
      <c r="BR469" s="212">
        <v>66934718</v>
      </c>
      <c r="BS469" s="213">
        <v>66934718</v>
      </c>
      <c r="BT469" s="53" t="s">
        <v>192</v>
      </c>
      <c r="BU469" s="53" t="s">
        <v>128</v>
      </c>
      <c r="BV469" s="69" t="s">
        <v>740</v>
      </c>
      <c r="BW469" s="69" t="s">
        <v>741</v>
      </c>
      <c r="BX469" s="69" t="s">
        <v>742</v>
      </c>
      <c r="BY469" s="69" t="s">
        <v>743</v>
      </c>
      <c r="BZ469" s="69" t="s">
        <v>738</v>
      </c>
      <c r="CA469" s="69" t="s">
        <v>739</v>
      </c>
      <c r="CB469" s="69" t="s">
        <v>744</v>
      </c>
      <c r="CC469" s="69" t="s">
        <v>744</v>
      </c>
      <c r="CD469" s="69" t="s">
        <v>745</v>
      </c>
      <c r="CE469" s="69" t="s">
        <v>738</v>
      </c>
      <c r="CF469" s="69">
        <v>36</v>
      </c>
    </row>
    <row r="470" spans="2:84" ht="18.75" customHeight="1" x14ac:dyDescent="0.25">
      <c r="B470" s="49" t="s">
        <v>612</v>
      </c>
      <c r="C470" s="49" t="s">
        <v>613</v>
      </c>
      <c r="D470" s="117" t="s">
        <v>613</v>
      </c>
      <c r="E470" s="49" t="s">
        <v>615</v>
      </c>
      <c r="F470" s="82" t="s">
        <v>616</v>
      </c>
      <c r="G470" s="49" t="s">
        <v>704</v>
      </c>
      <c r="H470" s="78" t="str">
        <f>+VLOOKUP(G470,desplegables!$AH$21:$AK$33,2,0)</f>
        <v>FORTALECIMIENTO DE LOS PROCESOS DE FOMENTO DE EDUCACIÓN SUPERIOR PARA MEJORAR LAS CONDICIONES INSTITUCIONALES QUE GARANTICEN EQUIDAD EN EL ACCESO, PERMANENCIA Y PERTINENCIA EN LA EDUCACIÓN SUPERIOR  NACIONAL</v>
      </c>
      <c r="I470" s="79">
        <f>+VLOOKUP(G470,desplegables!$AH$21:$AK$33,3,0)</f>
        <v>202300000000425</v>
      </c>
      <c r="J470" s="51" t="str">
        <f>+VLOOKUP(G470,desplegables!$AH$21:$AK$33,4,0)</f>
        <v>C-2202-0700-55</v>
      </c>
      <c r="K470" s="109" t="s">
        <v>683</v>
      </c>
      <c r="L470" s="110" t="e">
        <f>+VLOOKUP(K470,desplegables!$BO$81:$BP$110,2,FALSE)</f>
        <v>#N/A</v>
      </c>
      <c r="M470" s="49" t="s">
        <v>705</v>
      </c>
      <c r="N470" s="51">
        <f>VLOOKUP(M470,desplegables!$BO$20:$BP$51,2,0)</f>
        <v>2202038</v>
      </c>
      <c r="O470" s="49" t="s">
        <v>719</v>
      </c>
      <c r="P470" s="21" t="s">
        <v>90</v>
      </c>
      <c r="Q470" s="51" t="str">
        <f>+VLOOKUP(P470,desplegables!$B$3:$C$5,2,0)</f>
        <v>02</v>
      </c>
      <c r="R470" s="169" t="e">
        <f t="shared" si="62"/>
        <v>#N/A</v>
      </c>
      <c r="S470"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0"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0" s="69" t="s">
        <v>127</v>
      </c>
      <c r="V470" s="21"/>
      <c r="W470" s="21" t="str">
        <f t="shared" si="64"/>
        <v xml:space="preserve">VES - DIR DE FOMENTO - </v>
      </c>
      <c r="X470" s="51" t="str">
        <f t="shared" si="65"/>
        <v>3600</v>
      </c>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70"/>
      <c r="BG470" s="53">
        <v>80111620</v>
      </c>
      <c r="BH470" s="52" t="s">
        <v>92</v>
      </c>
      <c r="BI470" s="90" t="s">
        <v>746</v>
      </c>
      <c r="BJ470" s="69" t="s">
        <v>92</v>
      </c>
      <c r="BK470" s="49" t="s">
        <v>94</v>
      </c>
      <c r="BL470" s="187">
        <v>45300</v>
      </c>
      <c r="BM470" s="66">
        <v>225</v>
      </c>
      <c r="BN470" s="49" t="s">
        <v>198</v>
      </c>
      <c r="BO470" s="49" t="s">
        <v>96</v>
      </c>
      <c r="BP470" s="49" t="s">
        <v>97</v>
      </c>
      <c r="BQ470" s="49" t="s">
        <v>98</v>
      </c>
      <c r="BR470" s="212">
        <v>67350068</v>
      </c>
      <c r="BS470" s="213">
        <v>67350068</v>
      </c>
      <c r="BT470" s="66" t="s">
        <v>192</v>
      </c>
      <c r="BU470" s="66" t="s">
        <v>128</v>
      </c>
      <c r="BV470" s="21" t="str">
        <f t="shared" si="66"/>
        <v>Fomento_ES_2202038</v>
      </c>
      <c r="BW470" s="21" t="str">
        <f>+VLOOKUP(C470,Listas_desplega!$AI$21:$AJ$46,2,0)</f>
        <v>DF_ES</v>
      </c>
      <c r="BX470" s="47" t="str">
        <f>+VLOOKUP(E470,Listas_desplega!$J$2:$K$11,2,FALSE)</f>
        <v>Eje_E_8</v>
      </c>
      <c r="BY470" s="21" t="str">
        <f>+VLOOKUP(J470,desplegables!$AK$21:$AL$33,2,FALSE)</f>
        <v>C_2202_0700_55</v>
      </c>
      <c r="BZ470" s="21" t="str">
        <f>+VLOOKUP(D470,Listas_desplega!$AS$18:$AU$60,2,0)</f>
        <v xml:space="preserve">VES - DIR DE FOMENTO - </v>
      </c>
      <c r="CA470" s="21" t="str">
        <f>+VLOOKUP(W470,Listas_desplega!$AT$18:$AV$60,3,0)</f>
        <v>3600</v>
      </c>
      <c r="CB470" s="21" t="str">
        <f>+VLOOKUP(F470,Listas_desplega!$J$15:$L$60,2,0)</f>
        <v>FORTALECIMIENTO SISTEMA DE ES</v>
      </c>
      <c r="CC470" s="21" t="str">
        <f>+VLOOKUP(F470,Listas_desplega!$J$15:$L$60,2,0)&amp;V470</f>
        <v>FORTALECIMIENTO SISTEMA DE ES</v>
      </c>
      <c r="CD470" s="21" t="str">
        <f>+VLOOKUP(CC470,Listas_desplega!$K$15:$L$60,2,0)</f>
        <v>29</v>
      </c>
      <c r="CE470" s="65" t="str">
        <f>+VLOOKUP(D470,Listas_desplega!$AS$18:$AU$60,2,0)&amp;V470</f>
        <v xml:space="preserve">VES - DIR DE FOMENTO - </v>
      </c>
      <c r="CF470" s="21">
        <f>+VLOOKUP(D470,Listas_desplega!$AS$18:$AU$60,3,0)</f>
        <v>36</v>
      </c>
    </row>
    <row r="471" spans="2:84" ht="18.75" customHeight="1" x14ac:dyDescent="0.25">
      <c r="B471" s="49" t="s">
        <v>612</v>
      </c>
      <c r="C471" s="49" t="s">
        <v>613</v>
      </c>
      <c r="D471" s="49" t="s">
        <v>613</v>
      </c>
      <c r="E471" s="49" t="s">
        <v>615</v>
      </c>
      <c r="F471" s="82" t="s">
        <v>616</v>
      </c>
      <c r="G471" s="49" t="s">
        <v>704</v>
      </c>
      <c r="H471" s="78" t="str">
        <f>+VLOOKUP(G471,desplegables!$AH$21:$AK$33,2,0)</f>
        <v>FORTALECIMIENTO DE LOS PROCESOS DE FOMENTO DE EDUCACIÓN SUPERIOR PARA MEJORAR LAS CONDICIONES INSTITUCIONALES QUE GARANTICEN EQUIDAD EN EL ACCESO, PERMANENCIA Y PERTINENCIA EN LA EDUCACIÓN SUPERIOR  NACIONAL</v>
      </c>
      <c r="I471" s="79">
        <f>+VLOOKUP(G471,desplegables!$AH$21:$AK$33,3,0)</f>
        <v>202300000000425</v>
      </c>
      <c r="J471" s="51" t="str">
        <f>+VLOOKUP(G471,desplegables!$AH$21:$AK$33,4,0)</f>
        <v>C-2202-0700-55</v>
      </c>
      <c r="K471" s="109" t="s">
        <v>683</v>
      </c>
      <c r="L471" s="110" t="e">
        <f>+VLOOKUP(K471,desplegables!$BO$81:$BP$110,2,FALSE)</f>
        <v>#N/A</v>
      </c>
      <c r="M471" s="49" t="s">
        <v>705</v>
      </c>
      <c r="N471" s="51">
        <f>VLOOKUP(M471,desplegables!$BO$20:$BP$51,2,0)</f>
        <v>2202038</v>
      </c>
      <c r="O471" s="49" t="s">
        <v>719</v>
      </c>
      <c r="P471" s="21" t="s">
        <v>90</v>
      </c>
      <c r="Q471" s="51" t="str">
        <f>+VLOOKUP(P471,desplegables!$B$3:$C$5,2,0)</f>
        <v>02</v>
      </c>
      <c r="R471" s="169" t="e">
        <f t="shared" si="62"/>
        <v>#N/A</v>
      </c>
      <c r="S471"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1"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1" s="69" t="s">
        <v>127</v>
      </c>
      <c r="V471" s="21"/>
      <c r="W471" s="21" t="str">
        <f t="shared" si="64"/>
        <v xml:space="preserve">VES - DIR DE FOMENTO - </v>
      </c>
      <c r="X471" s="51" t="str">
        <f t="shared" si="65"/>
        <v>3600</v>
      </c>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70"/>
      <c r="BG471" s="53">
        <v>80111620</v>
      </c>
      <c r="BH471" s="52" t="s">
        <v>92</v>
      </c>
      <c r="BI471" s="90" t="s">
        <v>747</v>
      </c>
      <c r="BJ471" s="69" t="s">
        <v>92</v>
      </c>
      <c r="BK471" s="49" t="s">
        <v>94</v>
      </c>
      <c r="BL471" s="187">
        <v>45293</v>
      </c>
      <c r="BM471" s="66">
        <v>225</v>
      </c>
      <c r="BN471" s="49" t="s">
        <v>198</v>
      </c>
      <c r="BO471" s="49" t="s">
        <v>96</v>
      </c>
      <c r="BP471" s="49" t="s">
        <v>97</v>
      </c>
      <c r="BQ471" s="49" t="s">
        <v>98</v>
      </c>
      <c r="BR471" s="212">
        <v>80000000</v>
      </c>
      <c r="BS471" s="213">
        <v>80000000</v>
      </c>
      <c r="BT471" s="66" t="s">
        <v>192</v>
      </c>
      <c r="BU471" s="66" t="s">
        <v>128</v>
      </c>
      <c r="BV471" s="21" t="str">
        <f t="shared" si="66"/>
        <v>Fomento_ES_2202038</v>
      </c>
      <c r="BW471" s="21" t="str">
        <f>+VLOOKUP(C471,Listas_desplega!$AI$21:$AJ$46,2,0)</f>
        <v>DF_ES</v>
      </c>
      <c r="BX471" s="47" t="str">
        <f>+VLOOKUP(E471,Listas_desplega!$J$2:$K$11,2,FALSE)</f>
        <v>Eje_E_8</v>
      </c>
      <c r="BY471" s="21" t="str">
        <f>+VLOOKUP(J471,desplegables!$AK$21:$AL$33,2,FALSE)</f>
        <v>C_2202_0700_55</v>
      </c>
      <c r="BZ471" s="21" t="str">
        <f>+VLOOKUP(D471,Listas_desplega!$AS$18:$AU$60,2,0)</f>
        <v xml:space="preserve">VES - DIR DE FOMENTO - </v>
      </c>
      <c r="CA471" s="21" t="str">
        <f>+VLOOKUP(W471,Listas_desplega!$AT$18:$AV$60,3,0)</f>
        <v>3600</v>
      </c>
      <c r="CB471" s="21" t="str">
        <f>+VLOOKUP(F471,Listas_desplega!$J$15:$L$60,2,0)</f>
        <v>FORTALECIMIENTO SISTEMA DE ES</v>
      </c>
      <c r="CC471" s="21" t="str">
        <f>+VLOOKUP(F471,Listas_desplega!$J$15:$L$60,2,0)&amp;V471</f>
        <v>FORTALECIMIENTO SISTEMA DE ES</v>
      </c>
      <c r="CD471" s="21" t="str">
        <f>+VLOOKUP(CC471,Listas_desplega!$K$15:$L$60,2,0)</f>
        <v>29</v>
      </c>
      <c r="CE471" s="65" t="str">
        <f>+VLOOKUP(D471,Listas_desplega!$AS$18:$AU$60,2,0)&amp;V471</f>
        <v xml:space="preserve">VES - DIR DE FOMENTO - </v>
      </c>
      <c r="CF471" s="21">
        <f>+VLOOKUP(D471,Listas_desplega!$AS$18:$AU$60,3,0)</f>
        <v>36</v>
      </c>
    </row>
    <row r="472" spans="2:84" ht="18.75" customHeight="1" x14ac:dyDescent="0.25">
      <c r="B472" s="49" t="s">
        <v>612</v>
      </c>
      <c r="C472" s="49" t="s">
        <v>613</v>
      </c>
      <c r="D472" s="49" t="s">
        <v>613</v>
      </c>
      <c r="E472" s="49" t="s">
        <v>615</v>
      </c>
      <c r="F472" s="82" t="s">
        <v>616</v>
      </c>
      <c r="G472" s="49" t="s">
        <v>704</v>
      </c>
      <c r="H472" s="78" t="str">
        <f>+VLOOKUP(G472,desplegables!$AH$21:$AK$33,2,0)</f>
        <v>FORTALECIMIENTO DE LOS PROCESOS DE FOMENTO DE EDUCACIÓN SUPERIOR PARA MEJORAR LAS CONDICIONES INSTITUCIONALES QUE GARANTICEN EQUIDAD EN EL ACCESO, PERMANENCIA Y PERTINENCIA EN LA EDUCACIÓN SUPERIOR  NACIONAL</v>
      </c>
      <c r="I472" s="79">
        <f>+VLOOKUP(G472,desplegables!$AH$21:$AK$33,3,0)</f>
        <v>202300000000425</v>
      </c>
      <c r="J472" s="51" t="str">
        <f>+VLOOKUP(G472,desplegables!$AH$21:$AK$33,4,0)</f>
        <v>C-2202-0700-55</v>
      </c>
      <c r="K472" s="109" t="s">
        <v>683</v>
      </c>
      <c r="L472" s="110" t="e">
        <f>+VLOOKUP(K472,desplegables!$BO$81:$BP$110,2,FALSE)</f>
        <v>#N/A</v>
      </c>
      <c r="M472" s="49" t="s">
        <v>705</v>
      </c>
      <c r="N472" s="51">
        <f>VLOOKUP(M472,desplegables!$BO$20:$BP$51,2,0)</f>
        <v>2202038</v>
      </c>
      <c r="O472" s="49" t="s">
        <v>719</v>
      </c>
      <c r="P472" s="21" t="s">
        <v>90</v>
      </c>
      <c r="Q472" s="51" t="str">
        <f>+VLOOKUP(P472,desplegables!$B$3:$C$5,2,0)</f>
        <v>02</v>
      </c>
      <c r="R472" s="169" t="e">
        <f t="shared" si="62"/>
        <v>#N/A</v>
      </c>
      <c r="S472"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2"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2" s="69" t="s">
        <v>127</v>
      </c>
      <c r="V472" s="21"/>
      <c r="W472" s="21" t="str">
        <f t="shared" si="64"/>
        <v xml:space="preserve">VES - DIR DE FOMENTO - </v>
      </c>
      <c r="X472" s="51" t="str">
        <f t="shared" si="65"/>
        <v>3600</v>
      </c>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70"/>
      <c r="BG472" s="53">
        <v>80111620</v>
      </c>
      <c r="BH472" s="52" t="s">
        <v>92</v>
      </c>
      <c r="BI472" s="90" t="s">
        <v>748</v>
      </c>
      <c r="BJ472" s="69" t="s">
        <v>92</v>
      </c>
      <c r="BK472" s="49" t="s">
        <v>94</v>
      </c>
      <c r="BL472" s="187">
        <v>45293</v>
      </c>
      <c r="BM472" s="66">
        <v>239</v>
      </c>
      <c r="BN472" s="49" t="s">
        <v>198</v>
      </c>
      <c r="BO472" s="49" t="s">
        <v>96</v>
      </c>
      <c r="BP472" s="49" t="s">
        <v>97</v>
      </c>
      <c r="BQ472" s="49" t="s">
        <v>98</v>
      </c>
      <c r="BR472" s="212">
        <v>67264000</v>
      </c>
      <c r="BS472" s="213">
        <v>67264000</v>
      </c>
      <c r="BT472" s="66" t="s">
        <v>192</v>
      </c>
      <c r="BU472" s="66" t="s">
        <v>128</v>
      </c>
      <c r="BV472" s="21" t="str">
        <f t="shared" si="66"/>
        <v>Fomento_ES_2202038</v>
      </c>
      <c r="BW472" s="21" t="str">
        <f>+VLOOKUP(C472,Listas_desplega!$AI$21:$AJ$46,2,0)</f>
        <v>DF_ES</v>
      </c>
      <c r="BX472" s="47" t="str">
        <f>+VLOOKUP(E472,Listas_desplega!$J$2:$K$11,2,FALSE)</f>
        <v>Eje_E_8</v>
      </c>
      <c r="BY472" s="21" t="str">
        <f>+VLOOKUP(J472,desplegables!$AK$21:$AL$33,2,FALSE)</f>
        <v>C_2202_0700_55</v>
      </c>
      <c r="BZ472" s="21" t="str">
        <f>+VLOOKUP(D472,Listas_desplega!$AS$18:$AU$60,2,0)</f>
        <v xml:space="preserve">VES - DIR DE FOMENTO - </v>
      </c>
      <c r="CA472" s="21" t="str">
        <f>+VLOOKUP(W472,Listas_desplega!$AT$18:$AV$60,3,0)</f>
        <v>3600</v>
      </c>
      <c r="CB472" s="21" t="str">
        <f>+VLOOKUP(F472,Listas_desplega!$J$15:$L$60,2,0)</f>
        <v>FORTALECIMIENTO SISTEMA DE ES</v>
      </c>
      <c r="CC472" s="21" t="str">
        <f>+VLOOKUP(F472,Listas_desplega!$J$15:$L$60,2,0)&amp;V472</f>
        <v>FORTALECIMIENTO SISTEMA DE ES</v>
      </c>
      <c r="CD472" s="21" t="str">
        <f>+VLOOKUP(CC472,Listas_desplega!$K$15:$L$60,2,0)</f>
        <v>29</v>
      </c>
      <c r="CE472" s="65" t="str">
        <f>+VLOOKUP(D472,Listas_desplega!$AS$18:$AU$60,2,0)&amp;V472</f>
        <v xml:space="preserve">VES - DIR DE FOMENTO - </v>
      </c>
      <c r="CF472" s="21">
        <f>+VLOOKUP(D472,Listas_desplega!$AS$18:$AU$60,3,0)</f>
        <v>36</v>
      </c>
    </row>
    <row r="473" spans="2:84" ht="18.75" customHeight="1" x14ac:dyDescent="0.25">
      <c r="B473" s="49" t="s">
        <v>612</v>
      </c>
      <c r="C473" s="49" t="s">
        <v>613</v>
      </c>
      <c r="D473" s="49" t="s">
        <v>613</v>
      </c>
      <c r="E473" s="49" t="s">
        <v>615</v>
      </c>
      <c r="F473" s="82" t="s">
        <v>616</v>
      </c>
      <c r="G473" s="49" t="s">
        <v>704</v>
      </c>
      <c r="H473" s="78" t="str">
        <f>+VLOOKUP(G473,desplegables!$AH$21:$AK$33,2,0)</f>
        <v>FORTALECIMIENTO DE LOS PROCESOS DE FOMENTO DE EDUCACIÓN SUPERIOR PARA MEJORAR LAS CONDICIONES INSTITUCIONALES QUE GARANTICEN EQUIDAD EN EL ACCESO, PERMANENCIA Y PERTINENCIA EN LA EDUCACIÓN SUPERIOR  NACIONAL</v>
      </c>
      <c r="I473" s="79">
        <f>+VLOOKUP(G473,desplegables!$AH$21:$AK$33,3,0)</f>
        <v>202300000000425</v>
      </c>
      <c r="J473" s="51" t="str">
        <f>+VLOOKUP(G473,desplegables!$AH$21:$AK$33,4,0)</f>
        <v>C-2202-0700-55</v>
      </c>
      <c r="K473" s="109" t="s">
        <v>683</v>
      </c>
      <c r="L473" s="110" t="e">
        <f>+VLOOKUP(K473,desplegables!$BO$81:$BP$110,2,FALSE)</f>
        <v>#N/A</v>
      </c>
      <c r="M473" s="49" t="s">
        <v>705</v>
      </c>
      <c r="N473" s="51">
        <f>VLOOKUP(M473,desplegables!$BO$20:$BP$51,2,0)</f>
        <v>2202038</v>
      </c>
      <c r="O473" s="49" t="s">
        <v>719</v>
      </c>
      <c r="P473" s="21" t="s">
        <v>90</v>
      </c>
      <c r="Q473" s="51" t="str">
        <f>+VLOOKUP(P473,desplegables!$B$3:$C$5,2,0)</f>
        <v>02</v>
      </c>
      <c r="R473" s="169" t="e">
        <f t="shared" si="62"/>
        <v>#N/A</v>
      </c>
      <c r="S473"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3"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3" s="69" t="s">
        <v>127</v>
      </c>
      <c r="V473" s="21"/>
      <c r="W473" s="21" t="str">
        <f t="shared" si="64"/>
        <v xml:space="preserve">VES - DIR DE FOMENTO - </v>
      </c>
      <c r="X473" s="51" t="str">
        <f t="shared" si="65"/>
        <v>3600</v>
      </c>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70"/>
      <c r="BG473" s="53">
        <v>80111620</v>
      </c>
      <c r="BH473" s="52" t="s">
        <v>92</v>
      </c>
      <c r="BI473" s="90" t="s">
        <v>749</v>
      </c>
      <c r="BJ473" s="69" t="s">
        <v>92</v>
      </c>
      <c r="BK473" s="49" t="s">
        <v>94</v>
      </c>
      <c r="BL473" s="187">
        <v>45293</v>
      </c>
      <c r="BM473" s="66">
        <v>239</v>
      </c>
      <c r="BN473" s="49" t="s">
        <v>198</v>
      </c>
      <c r="BO473" s="49" t="s">
        <v>96</v>
      </c>
      <c r="BP473" s="49" t="s">
        <v>97</v>
      </c>
      <c r="BQ473" s="49" t="s">
        <v>98</v>
      </c>
      <c r="BR473" s="212">
        <v>67264000</v>
      </c>
      <c r="BS473" s="213">
        <v>67264000</v>
      </c>
      <c r="BT473" s="66" t="s">
        <v>192</v>
      </c>
      <c r="BU473" s="66" t="s">
        <v>128</v>
      </c>
      <c r="BV473" s="21" t="str">
        <f t="shared" si="66"/>
        <v>Fomento_ES_2202038</v>
      </c>
      <c r="BW473" s="21" t="str">
        <f>+VLOOKUP(C473,Listas_desplega!$AI$21:$AJ$46,2,0)</f>
        <v>DF_ES</v>
      </c>
      <c r="BX473" s="47" t="str">
        <f>+VLOOKUP(E473,Listas_desplega!$J$2:$K$11,2,FALSE)</f>
        <v>Eje_E_8</v>
      </c>
      <c r="BY473" s="21" t="str">
        <f>+VLOOKUP(J473,desplegables!$AK$21:$AL$33,2,FALSE)</f>
        <v>C_2202_0700_55</v>
      </c>
      <c r="BZ473" s="21" t="str">
        <f>+VLOOKUP(D473,Listas_desplega!$AS$18:$AU$60,2,0)</f>
        <v xml:space="preserve">VES - DIR DE FOMENTO - </v>
      </c>
      <c r="CA473" s="21" t="str">
        <f>+VLOOKUP(W473,Listas_desplega!$AT$18:$AV$60,3,0)</f>
        <v>3600</v>
      </c>
      <c r="CB473" s="21" t="str">
        <f>+VLOOKUP(F473,Listas_desplega!$J$15:$L$60,2,0)</f>
        <v>FORTALECIMIENTO SISTEMA DE ES</v>
      </c>
      <c r="CC473" s="21" t="str">
        <f>+VLOOKUP(F473,Listas_desplega!$J$15:$L$60,2,0)&amp;V473</f>
        <v>FORTALECIMIENTO SISTEMA DE ES</v>
      </c>
      <c r="CD473" s="21" t="str">
        <f>+VLOOKUP(CC473,Listas_desplega!$K$15:$L$60,2,0)</f>
        <v>29</v>
      </c>
      <c r="CE473" s="65" t="str">
        <f>+VLOOKUP(D473,Listas_desplega!$AS$18:$AU$60,2,0)&amp;V473</f>
        <v xml:space="preserve">VES - DIR DE FOMENTO - </v>
      </c>
      <c r="CF473" s="21">
        <f>+VLOOKUP(D473,Listas_desplega!$AS$18:$AU$60,3,0)</f>
        <v>36</v>
      </c>
    </row>
    <row r="474" spans="2:84" ht="18.75" customHeight="1" x14ac:dyDescent="0.25">
      <c r="B474" s="49" t="s">
        <v>612</v>
      </c>
      <c r="C474" s="49" t="s">
        <v>613</v>
      </c>
      <c r="D474" s="49" t="s">
        <v>613</v>
      </c>
      <c r="E474" s="49" t="s">
        <v>615</v>
      </c>
      <c r="F474" s="82" t="s">
        <v>616</v>
      </c>
      <c r="G474" s="49" t="s">
        <v>704</v>
      </c>
      <c r="H474" s="78" t="str">
        <f>+VLOOKUP(G474,desplegables!$AH$21:$AK$33,2,0)</f>
        <v>FORTALECIMIENTO DE LOS PROCESOS DE FOMENTO DE EDUCACIÓN SUPERIOR PARA MEJORAR LAS CONDICIONES INSTITUCIONALES QUE GARANTICEN EQUIDAD EN EL ACCESO, PERMANENCIA Y PERTINENCIA EN LA EDUCACIÓN SUPERIOR  NACIONAL</v>
      </c>
      <c r="I474" s="79">
        <f>+VLOOKUP(G474,desplegables!$AH$21:$AK$33,3,0)</f>
        <v>202300000000425</v>
      </c>
      <c r="J474" s="51" t="str">
        <f>+VLOOKUP(G474,desplegables!$AH$21:$AK$33,4,0)</f>
        <v>C-2202-0700-55</v>
      </c>
      <c r="K474" s="109" t="s">
        <v>683</v>
      </c>
      <c r="L474" s="110" t="e">
        <f>+VLOOKUP(K474,desplegables!$BO$81:$BP$110,2,FALSE)</f>
        <v>#N/A</v>
      </c>
      <c r="M474" s="49" t="s">
        <v>705</v>
      </c>
      <c r="N474" s="51">
        <f>VLOOKUP(M474,desplegables!$BO$20:$BP$51,2,0)</f>
        <v>2202038</v>
      </c>
      <c r="O474" s="49" t="s">
        <v>719</v>
      </c>
      <c r="P474" s="21" t="s">
        <v>90</v>
      </c>
      <c r="Q474" s="51" t="str">
        <f>+VLOOKUP(P474,desplegables!$B$3:$C$5,2,0)</f>
        <v>02</v>
      </c>
      <c r="R474" s="169" t="e">
        <f t="shared" si="62"/>
        <v>#N/A</v>
      </c>
      <c r="S474"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4"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4" s="69" t="s">
        <v>127</v>
      </c>
      <c r="V474" s="21"/>
      <c r="W474" s="21" t="str">
        <f t="shared" si="64"/>
        <v xml:space="preserve">VES - DIR DE FOMENTO - </v>
      </c>
      <c r="X474" s="51" t="str">
        <f t="shared" si="65"/>
        <v>3600</v>
      </c>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70"/>
      <c r="BG474" s="53">
        <v>80111620</v>
      </c>
      <c r="BH474" s="52" t="s">
        <v>92</v>
      </c>
      <c r="BI474" s="90" t="s">
        <v>750</v>
      </c>
      <c r="BJ474" s="69" t="s">
        <v>92</v>
      </c>
      <c r="BK474" s="49" t="s">
        <v>94</v>
      </c>
      <c r="BL474" s="187">
        <v>45307</v>
      </c>
      <c r="BM474" s="66">
        <v>225</v>
      </c>
      <c r="BN474" s="49" t="s">
        <v>198</v>
      </c>
      <c r="BO474" s="49" t="s">
        <v>96</v>
      </c>
      <c r="BP474" s="49" t="s">
        <v>97</v>
      </c>
      <c r="BQ474" s="49" t="s">
        <v>98</v>
      </c>
      <c r="BR474" s="212">
        <v>63060000</v>
      </c>
      <c r="BS474" s="213">
        <v>63060000</v>
      </c>
      <c r="BT474" s="66" t="s">
        <v>192</v>
      </c>
      <c r="BU474" s="66" t="s">
        <v>128</v>
      </c>
      <c r="BV474" s="21" t="str">
        <f t="shared" si="66"/>
        <v>Fomento_ES_2202038</v>
      </c>
      <c r="BW474" s="21" t="str">
        <f>+VLOOKUP(C474,Listas_desplega!$AI$21:$AJ$46,2,0)</f>
        <v>DF_ES</v>
      </c>
      <c r="BX474" s="47" t="str">
        <f>+VLOOKUP(E474,Listas_desplega!$J$2:$K$11,2,FALSE)</f>
        <v>Eje_E_8</v>
      </c>
      <c r="BY474" s="21" t="str">
        <f>+VLOOKUP(J474,desplegables!$AK$21:$AL$33,2,FALSE)</f>
        <v>C_2202_0700_55</v>
      </c>
      <c r="BZ474" s="21" t="str">
        <f>+VLOOKUP(D474,Listas_desplega!$AS$18:$AU$60,2,0)</f>
        <v xml:space="preserve">VES - DIR DE FOMENTO - </v>
      </c>
      <c r="CA474" s="21" t="str">
        <f>+VLOOKUP(W474,Listas_desplega!$AT$18:$AV$60,3,0)</f>
        <v>3600</v>
      </c>
      <c r="CB474" s="21" t="str">
        <f>+VLOOKUP(F474,Listas_desplega!$J$15:$L$60,2,0)</f>
        <v>FORTALECIMIENTO SISTEMA DE ES</v>
      </c>
      <c r="CC474" s="21" t="str">
        <f>+VLOOKUP(F474,Listas_desplega!$J$15:$L$60,2,0)&amp;V474</f>
        <v>FORTALECIMIENTO SISTEMA DE ES</v>
      </c>
      <c r="CD474" s="21" t="str">
        <f>+VLOOKUP(CC474,Listas_desplega!$K$15:$L$60,2,0)</f>
        <v>29</v>
      </c>
      <c r="CE474" s="65" t="str">
        <f>+VLOOKUP(D474,Listas_desplega!$AS$18:$AU$60,2,0)&amp;V474</f>
        <v xml:space="preserve">VES - DIR DE FOMENTO - </v>
      </c>
      <c r="CF474" s="21">
        <f>+VLOOKUP(D474,Listas_desplega!$AS$18:$AU$60,3,0)</f>
        <v>36</v>
      </c>
    </row>
    <row r="475" spans="2:84" ht="18.75" customHeight="1" x14ac:dyDescent="0.25">
      <c r="B475" s="49" t="s">
        <v>612</v>
      </c>
      <c r="C475" s="49" t="s">
        <v>613</v>
      </c>
      <c r="D475" s="117" t="s">
        <v>613</v>
      </c>
      <c r="E475" s="49" t="s">
        <v>615</v>
      </c>
      <c r="F475" s="82" t="s">
        <v>616</v>
      </c>
      <c r="G475" s="49" t="s">
        <v>704</v>
      </c>
      <c r="H475" s="78" t="str">
        <f>+VLOOKUP(G475,desplegables!$AH$21:$AK$33,2,0)</f>
        <v>FORTALECIMIENTO DE LOS PROCESOS DE FOMENTO DE EDUCACIÓN SUPERIOR PARA MEJORAR LAS CONDICIONES INSTITUCIONALES QUE GARANTICEN EQUIDAD EN EL ACCESO, PERMANENCIA Y PERTINENCIA EN LA EDUCACIÓN SUPERIOR  NACIONAL</v>
      </c>
      <c r="I475" s="79">
        <f>+VLOOKUP(G475,desplegables!$AH$21:$AK$33,3,0)</f>
        <v>202300000000425</v>
      </c>
      <c r="J475" s="51" t="str">
        <f>+VLOOKUP(G475,desplegables!$AH$21:$AK$33,4,0)</f>
        <v>C-2202-0700-55</v>
      </c>
      <c r="K475" s="109" t="s">
        <v>683</v>
      </c>
      <c r="L475" s="110" t="e">
        <f>+VLOOKUP(K475,desplegables!$BO$81:$BP$110,2,FALSE)</f>
        <v>#N/A</v>
      </c>
      <c r="M475" s="49" t="s">
        <v>705</v>
      </c>
      <c r="N475" s="51">
        <f>VLOOKUP(M475,desplegables!$BO$20:$BP$51,2,0)</f>
        <v>2202038</v>
      </c>
      <c r="O475" s="49" t="s">
        <v>719</v>
      </c>
      <c r="P475" s="21" t="s">
        <v>90</v>
      </c>
      <c r="Q475" s="51" t="str">
        <f>+VLOOKUP(P475,desplegables!$B$3:$C$5,2,0)</f>
        <v>02</v>
      </c>
      <c r="R475" s="169" t="e">
        <f t="shared" si="62"/>
        <v>#N/A</v>
      </c>
      <c r="S475"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5"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5" s="69" t="s">
        <v>127</v>
      </c>
      <c r="V475" s="21"/>
      <c r="W475" s="21" t="str">
        <f t="shared" si="64"/>
        <v xml:space="preserve">VES - DIR DE FOMENTO - </v>
      </c>
      <c r="X475" s="51" t="str">
        <f t="shared" si="65"/>
        <v>3600</v>
      </c>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70"/>
      <c r="BG475" s="53">
        <v>80111620</v>
      </c>
      <c r="BH475" s="52" t="s">
        <v>92</v>
      </c>
      <c r="BI475" s="90" t="s">
        <v>751</v>
      </c>
      <c r="BJ475" s="69" t="s">
        <v>92</v>
      </c>
      <c r="BK475" s="49" t="s">
        <v>94</v>
      </c>
      <c r="BL475" s="187" t="s">
        <v>752</v>
      </c>
      <c r="BM475" s="66" t="s">
        <v>752</v>
      </c>
      <c r="BN475" s="49" t="s">
        <v>198</v>
      </c>
      <c r="BO475" s="49" t="s">
        <v>96</v>
      </c>
      <c r="BP475" s="49" t="s">
        <v>97</v>
      </c>
      <c r="BQ475" s="49" t="s">
        <v>98</v>
      </c>
      <c r="BR475" s="212">
        <v>400000000</v>
      </c>
      <c r="BS475" s="213">
        <v>400000000</v>
      </c>
      <c r="BT475" s="66" t="s">
        <v>192</v>
      </c>
      <c r="BU475" s="66" t="s">
        <v>128</v>
      </c>
      <c r="BV475" s="21" t="str">
        <f t="shared" si="66"/>
        <v>Fomento_ES_2202038</v>
      </c>
      <c r="BW475" s="21" t="str">
        <f>+VLOOKUP(C475,Listas_desplega!$AI$21:$AJ$46,2,0)</f>
        <v>DF_ES</v>
      </c>
      <c r="BX475" s="47" t="str">
        <f>+VLOOKUP(E475,Listas_desplega!$J$2:$K$11,2,FALSE)</f>
        <v>Eje_E_8</v>
      </c>
      <c r="BY475" s="21" t="str">
        <f>+VLOOKUP(J475,desplegables!$AK$21:$AL$33,2,FALSE)</f>
        <v>C_2202_0700_55</v>
      </c>
      <c r="BZ475" s="21" t="str">
        <f>+VLOOKUP(D475,Listas_desplega!$AS$18:$AU$60,2,0)</f>
        <v xml:space="preserve">VES - DIR DE FOMENTO - </v>
      </c>
      <c r="CA475" s="21" t="str">
        <f>+VLOOKUP(W475,Listas_desplega!$AT$18:$AV$60,3,0)</f>
        <v>3600</v>
      </c>
      <c r="CB475" s="21" t="str">
        <f>+VLOOKUP(F475,Listas_desplega!$J$15:$L$60,2,0)</f>
        <v>FORTALECIMIENTO SISTEMA DE ES</v>
      </c>
      <c r="CC475" s="21" t="str">
        <f>+VLOOKUP(F475,Listas_desplega!$J$15:$L$60,2,0)&amp;V475</f>
        <v>FORTALECIMIENTO SISTEMA DE ES</v>
      </c>
      <c r="CD475" s="21" t="str">
        <f>+VLOOKUP(CC475,Listas_desplega!$K$15:$L$60,2,0)</f>
        <v>29</v>
      </c>
      <c r="CE475" s="65" t="str">
        <f>+VLOOKUP(D475,Listas_desplega!$AS$18:$AU$60,2,0)&amp;V475</f>
        <v xml:space="preserve">VES - DIR DE FOMENTO - </v>
      </c>
      <c r="CF475" s="21">
        <f>+VLOOKUP(D475,Listas_desplega!$AS$18:$AU$60,3,0)</f>
        <v>36</v>
      </c>
    </row>
    <row r="476" spans="2:84" ht="18.75" customHeight="1" x14ac:dyDescent="0.25">
      <c r="B476" s="49" t="s">
        <v>612</v>
      </c>
      <c r="C476" s="49" t="s">
        <v>613</v>
      </c>
      <c r="D476" s="117" t="s">
        <v>613</v>
      </c>
      <c r="E476" s="49" t="s">
        <v>615</v>
      </c>
      <c r="F476" s="82" t="s">
        <v>616</v>
      </c>
      <c r="G476" s="49" t="s">
        <v>704</v>
      </c>
      <c r="H476" s="78" t="str">
        <f>+VLOOKUP(G476,desplegables!$AH$21:$AK$33,2,0)</f>
        <v>FORTALECIMIENTO DE LOS PROCESOS DE FOMENTO DE EDUCACIÓN SUPERIOR PARA MEJORAR LAS CONDICIONES INSTITUCIONALES QUE GARANTICEN EQUIDAD EN EL ACCESO, PERMANENCIA Y PERTINENCIA EN LA EDUCACIÓN SUPERIOR  NACIONAL</v>
      </c>
      <c r="I476" s="79">
        <f>+VLOOKUP(G476,desplegables!$AH$21:$AK$33,3,0)</f>
        <v>202300000000425</v>
      </c>
      <c r="J476" s="51" t="str">
        <f>+VLOOKUP(G476,desplegables!$AH$21:$AK$33,4,0)</f>
        <v>C-2202-0700-55</v>
      </c>
      <c r="K476" s="109" t="s">
        <v>683</v>
      </c>
      <c r="L476" s="110" t="e">
        <f>+VLOOKUP(K476,desplegables!$BO$81:$BP$110,2,FALSE)</f>
        <v>#N/A</v>
      </c>
      <c r="M476" s="49" t="s">
        <v>705</v>
      </c>
      <c r="N476" s="51">
        <f>VLOOKUP(M476,desplegables!$BO$20:$BP$51,2,0)</f>
        <v>2202038</v>
      </c>
      <c r="O476" s="49" t="s">
        <v>719</v>
      </c>
      <c r="P476" s="21" t="s">
        <v>90</v>
      </c>
      <c r="Q476" s="51" t="str">
        <f>+VLOOKUP(P476,desplegables!$B$3:$C$5,2,0)</f>
        <v>02</v>
      </c>
      <c r="R476" s="169" t="e">
        <f t="shared" si="62"/>
        <v>#N/A</v>
      </c>
      <c r="S476"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6"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6" s="69" t="s">
        <v>127</v>
      </c>
      <c r="V476" s="21"/>
      <c r="W476" s="21" t="str">
        <f t="shared" si="64"/>
        <v xml:space="preserve">VES - DIR DE FOMENTO - </v>
      </c>
      <c r="X476" s="51" t="str">
        <f t="shared" si="65"/>
        <v>3600</v>
      </c>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70"/>
      <c r="BG476" s="53">
        <v>80111620</v>
      </c>
      <c r="BH476" s="52" t="s">
        <v>92</v>
      </c>
      <c r="BI476" s="90" t="s">
        <v>753</v>
      </c>
      <c r="BJ476" s="69" t="s">
        <v>92</v>
      </c>
      <c r="BK476" s="49" t="s">
        <v>178</v>
      </c>
      <c r="BL476" s="187">
        <v>45536</v>
      </c>
      <c r="BM476" s="66">
        <v>120</v>
      </c>
      <c r="BN476" s="49" t="s">
        <v>198</v>
      </c>
      <c r="BO476" s="49" t="s">
        <v>96</v>
      </c>
      <c r="BP476" s="49" t="s">
        <v>97</v>
      </c>
      <c r="BQ476" s="49" t="s">
        <v>98</v>
      </c>
      <c r="BR476" s="212">
        <v>194431814</v>
      </c>
      <c r="BS476" s="213">
        <v>194431814</v>
      </c>
      <c r="BT476" s="66" t="s">
        <v>192</v>
      </c>
      <c r="BU476" s="66" t="s">
        <v>128</v>
      </c>
      <c r="BV476" s="21" t="str">
        <f t="shared" si="66"/>
        <v>Fomento_ES_2202038</v>
      </c>
      <c r="BW476" s="21" t="str">
        <f>+VLOOKUP(C476,Listas_desplega!$AI$21:$AJ$46,2,0)</f>
        <v>DF_ES</v>
      </c>
      <c r="BX476" s="47" t="str">
        <f>+VLOOKUP(E476,Listas_desplega!$J$2:$K$11,2,FALSE)</f>
        <v>Eje_E_8</v>
      </c>
      <c r="BY476" s="21" t="str">
        <f>+VLOOKUP(J476,desplegables!$AK$21:$AL$33,2,FALSE)</f>
        <v>C_2202_0700_55</v>
      </c>
      <c r="BZ476" s="21" t="str">
        <f>+VLOOKUP(D476,Listas_desplega!$AS$18:$AU$60,2,0)</f>
        <v xml:space="preserve">VES - DIR DE FOMENTO - </v>
      </c>
      <c r="CA476" s="21" t="str">
        <f>+VLOOKUP(W476,Listas_desplega!$AT$18:$AV$60,3,0)</f>
        <v>3600</v>
      </c>
      <c r="CB476" s="21" t="str">
        <f>+VLOOKUP(F476,Listas_desplega!$J$15:$L$60,2,0)</f>
        <v>FORTALECIMIENTO SISTEMA DE ES</v>
      </c>
      <c r="CC476" s="21" t="str">
        <f>+VLOOKUP(F476,Listas_desplega!$J$15:$L$60,2,0)&amp;V476</f>
        <v>FORTALECIMIENTO SISTEMA DE ES</v>
      </c>
      <c r="CD476" s="21" t="str">
        <f>+VLOOKUP(CC476,Listas_desplega!$K$15:$L$60,2,0)</f>
        <v>29</v>
      </c>
      <c r="CE476" s="65" t="str">
        <f>+VLOOKUP(D476,Listas_desplega!$AS$18:$AU$60,2,0)&amp;V476</f>
        <v xml:space="preserve">VES - DIR DE FOMENTO - </v>
      </c>
      <c r="CF476" s="21">
        <f>+VLOOKUP(D476,Listas_desplega!$AS$18:$AU$60,3,0)</f>
        <v>36</v>
      </c>
    </row>
    <row r="477" spans="2:84" ht="18.75" customHeight="1" x14ac:dyDescent="0.25">
      <c r="B477" s="49" t="s">
        <v>612</v>
      </c>
      <c r="C477" s="49" t="s">
        <v>613</v>
      </c>
      <c r="D477" s="49" t="s">
        <v>613</v>
      </c>
      <c r="E477" s="49" t="s">
        <v>615</v>
      </c>
      <c r="F477" s="82" t="s">
        <v>616</v>
      </c>
      <c r="G477" s="49" t="s">
        <v>704</v>
      </c>
      <c r="H477" s="78" t="str">
        <f>+VLOOKUP(G477,desplegables!$AH$21:$AK$33,2,0)</f>
        <v>FORTALECIMIENTO DE LOS PROCESOS DE FOMENTO DE EDUCACIÓN SUPERIOR PARA MEJORAR LAS CONDICIONES INSTITUCIONALES QUE GARANTICEN EQUIDAD EN EL ACCESO, PERMANENCIA Y PERTINENCIA EN LA EDUCACIÓN SUPERIOR  NACIONAL</v>
      </c>
      <c r="I477" s="79">
        <f>+VLOOKUP(G477,desplegables!$AH$21:$AK$33,3,0)</f>
        <v>202300000000425</v>
      </c>
      <c r="J477" s="51" t="str">
        <f>+VLOOKUP(G477,desplegables!$AH$21:$AK$33,4,0)</f>
        <v>C-2202-0700-55</v>
      </c>
      <c r="K477" s="109" t="s">
        <v>683</v>
      </c>
      <c r="L477" s="110" t="e">
        <f>+VLOOKUP(K477,desplegables!$BO$81:$BP$110,2,FALSE)</f>
        <v>#N/A</v>
      </c>
      <c r="M477" s="49" t="s">
        <v>705</v>
      </c>
      <c r="N477" s="51">
        <f>VLOOKUP(M477,desplegables!$BO$20:$BP$51,2,0)</f>
        <v>2202038</v>
      </c>
      <c r="O477" s="49" t="s">
        <v>754</v>
      </c>
      <c r="P477" s="21" t="s">
        <v>90</v>
      </c>
      <c r="Q477" s="51" t="str">
        <f>+VLOOKUP(P477,desplegables!$B$3:$C$5,2,0)</f>
        <v>02</v>
      </c>
      <c r="R477" s="169" t="e">
        <f t="shared" si="62"/>
        <v>#N/A</v>
      </c>
      <c r="S477"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7"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7" s="69" t="s">
        <v>127</v>
      </c>
      <c r="V477" s="21"/>
      <c r="W477" s="21" t="str">
        <f t="shared" si="64"/>
        <v xml:space="preserve">VES - DIR DE FOMENTO - </v>
      </c>
      <c r="X477" s="51" t="str">
        <f t="shared" si="65"/>
        <v>3600</v>
      </c>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70"/>
      <c r="BG477" s="53">
        <v>80111620</v>
      </c>
      <c r="BH477" s="52" t="s">
        <v>92</v>
      </c>
      <c r="BI477" s="90" t="s">
        <v>753</v>
      </c>
      <c r="BJ477" s="69" t="s">
        <v>92</v>
      </c>
      <c r="BK477" s="49" t="s">
        <v>94</v>
      </c>
      <c r="BL477" s="121">
        <v>45307</v>
      </c>
      <c r="BM477" s="66">
        <v>225</v>
      </c>
      <c r="BN477" s="49" t="s">
        <v>198</v>
      </c>
      <c r="BO477" s="49" t="s">
        <v>96</v>
      </c>
      <c r="BP477" s="49" t="s">
        <v>97</v>
      </c>
      <c r="BQ477" s="49" t="s">
        <v>98</v>
      </c>
      <c r="BR477" s="212">
        <v>28983953</v>
      </c>
      <c r="BS477" s="213">
        <v>28983953</v>
      </c>
      <c r="BT477" s="66" t="s">
        <v>192</v>
      </c>
      <c r="BU477" s="66" t="s">
        <v>128</v>
      </c>
      <c r="BV477" s="21" t="str">
        <f t="shared" si="66"/>
        <v>Fomento_ES_2202038</v>
      </c>
      <c r="BW477" s="21" t="str">
        <f>+VLOOKUP(C477,Listas_desplega!$AI$21:$AJ$46,2,0)</f>
        <v>DF_ES</v>
      </c>
      <c r="BX477" s="47" t="str">
        <f>+VLOOKUP(E477,Listas_desplega!$J$2:$K$11,2,FALSE)</f>
        <v>Eje_E_8</v>
      </c>
      <c r="BY477" s="21" t="str">
        <f>+VLOOKUP(J477,desplegables!$AK$21:$AL$33,2,FALSE)</f>
        <v>C_2202_0700_55</v>
      </c>
      <c r="BZ477" s="21" t="str">
        <f>+VLOOKUP(D477,Listas_desplega!$AS$18:$AU$60,2,0)</f>
        <v xml:space="preserve">VES - DIR DE FOMENTO - </v>
      </c>
      <c r="CA477" s="21" t="str">
        <f>+VLOOKUP(W477,Listas_desplega!$AT$18:$AV$60,3,0)</f>
        <v>3600</v>
      </c>
      <c r="CB477" s="21" t="str">
        <f>+VLOOKUP(F477,Listas_desplega!$J$15:$L$60,2,0)</f>
        <v>FORTALECIMIENTO SISTEMA DE ES</v>
      </c>
      <c r="CC477" s="21" t="str">
        <f>+VLOOKUP(F477,Listas_desplega!$J$15:$L$60,2,0)&amp;V477</f>
        <v>FORTALECIMIENTO SISTEMA DE ES</v>
      </c>
      <c r="CD477" s="21" t="str">
        <f>+VLOOKUP(CC477,Listas_desplega!$K$15:$L$60,2,0)</f>
        <v>29</v>
      </c>
      <c r="CE477" s="65" t="str">
        <f>+VLOOKUP(D477,Listas_desplega!$AS$18:$AU$60,2,0)&amp;V477</f>
        <v xml:space="preserve">VES - DIR DE FOMENTO - </v>
      </c>
      <c r="CF477" s="21">
        <f>+VLOOKUP(D477,Listas_desplega!$AS$18:$AU$60,3,0)</f>
        <v>36</v>
      </c>
    </row>
    <row r="478" spans="2:84" ht="18.75" customHeight="1" x14ac:dyDescent="0.25">
      <c r="B478" s="49" t="s">
        <v>612</v>
      </c>
      <c r="C478" s="49" t="s">
        <v>613</v>
      </c>
      <c r="D478" s="49" t="s">
        <v>613</v>
      </c>
      <c r="E478" s="49" t="s">
        <v>615</v>
      </c>
      <c r="F478" s="82" t="s">
        <v>616</v>
      </c>
      <c r="G478" s="49" t="s">
        <v>704</v>
      </c>
      <c r="H478" s="78" t="str">
        <f>+VLOOKUP(G478,desplegables!$AH$21:$AK$33,2,0)</f>
        <v>FORTALECIMIENTO DE LOS PROCESOS DE FOMENTO DE EDUCACIÓN SUPERIOR PARA MEJORAR LAS CONDICIONES INSTITUCIONALES QUE GARANTICEN EQUIDAD EN EL ACCESO, PERMANENCIA Y PERTINENCIA EN LA EDUCACIÓN SUPERIOR  NACIONAL</v>
      </c>
      <c r="I478" s="79">
        <f>+VLOOKUP(G478,desplegables!$AH$21:$AK$33,3,0)</f>
        <v>202300000000425</v>
      </c>
      <c r="J478" s="51" t="str">
        <f>+VLOOKUP(G478,desplegables!$AH$21:$AK$33,4,0)</f>
        <v>C-2202-0700-55</v>
      </c>
      <c r="K478" s="109" t="s">
        <v>683</v>
      </c>
      <c r="L478" s="110" t="e">
        <f>+VLOOKUP(K478,desplegables!$BO$81:$BP$110,2,FALSE)</f>
        <v>#N/A</v>
      </c>
      <c r="M478" s="49" t="s">
        <v>705</v>
      </c>
      <c r="N478" s="51">
        <f>VLOOKUP(M478,desplegables!$BO$20:$BP$51,2,0)</f>
        <v>2202038</v>
      </c>
      <c r="O478" s="49" t="s">
        <v>754</v>
      </c>
      <c r="P478" s="21" t="s">
        <v>90</v>
      </c>
      <c r="Q478" s="51" t="str">
        <f>+VLOOKUP(P478,desplegables!$B$3:$C$5,2,0)</f>
        <v>02</v>
      </c>
      <c r="R478" s="169" t="e">
        <f t="shared" si="62"/>
        <v>#N/A</v>
      </c>
      <c r="S478"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8"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8" s="69" t="s">
        <v>127</v>
      </c>
      <c r="V478" s="21"/>
      <c r="W478" s="21" t="str">
        <f t="shared" si="64"/>
        <v xml:space="preserve">VES - DIR DE FOMENTO - </v>
      </c>
      <c r="X478" s="51" t="str">
        <f t="shared" si="65"/>
        <v>3600</v>
      </c>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70"/>
      <c r="BG478" s="53">
        <v>80111620</v>
      </c>
      <c r="BH478" s="52" t="s">
        <v>92</v>
      </c>
      <c r="BI478" s="90" t="s">
        <v>718</v>
      </c>
      <c r="BJ478" s="69" t="s">
        <v>92</v>
      </c>
      <c r="BK478" s="49" t="s">
        <v>178</v>
      </c>
      <c r="BL478" s="121">
        <v>45536</v>
      </c>
      <c r="BM478" s="66">
        <v>120</v>
      </c>
      <c r="BN478" s="49" t="s">
        <v>198</v>
      </c>
      <c r="BO478" s="49" t="s">
        <v>96</v>
      </c>
      <c r="BP478" s="49" t="s">
        <v>97</v>
      </c>
      <c r="BQ478" s="49" t="s">
        <v>98</v>
      </c>
      <c r="BR478" s="212">
        <v>15458108</v>
      </c>
      <c r="BS478" s="213">
        <v>15458108</v>
      </c>
      <c r="BT478" s="66" t="s">
        <v>192</v>
      </c>
      <c r="BU478" s="66" t="s">
        <v>128</v>
      </c>
      <c r="BV478" s="21" t="str">
        <f t="shared" si="66"/>
        <v>Fomento_ES_2202038</v>
      </c>
      <c r="BW478" s="21" t="str">
        <f>+VLOOKUP(C478,Listas_desplega!$AI$21:$AJ$46,2,0)</f>
        <v>DF_ES</v>
      </c>
      <c r="BX478" s="47" t="str">
        <f>+VLOOKUP(E478,Listas_desplega!$J$2:$K$11,2,FALSE)</f>
        <v>Eje_E_8</v>
      </c>
      <c r="BY478" s="21" t="str">
        <f>+VLOOKUP(J478,desplegables!$AK$21:$AL$33,2,FALSE)</f>
        <v>C_2202_0700_55</v>
      </c>
      <c r="BZ478" s="21" t="str">
        <f>+VLOOKUP(D478,Listas_desplega!$AS$18:$AU$60,2,0)</f>
        <v xml:space="preserve">VES - DIR DE FOMENTO - </v>
      </c>
      <c r="CA478" s="21" t="str">
        <f>+VLOOKUP(W478,Listas_desplega!$AT$18:$AV$60,3,0)</f>
        <v>3600</v>
      </c>
      <c r="CB478" s="21" t="str">
        <f>+VLOOKUP(F478,Listas_desplega!$J$15:$L$60,2,0)</f>
        <v>FORTALECIMIENTO SISTEMA DE ES</v>
      </c>
      <c r="CC478" s="21" t="str">
        <f>+VLOOKUP(F478,Listas_desplega!$J$15:$L$60,2,0)&amp;V478</f>
        <v>FORTALECIMIENTO SISTEMA DE ES</v>
      </c>
      <c r="CD478" s="21" t="str">
        <f>+VLOOKUP(CC478,Listas_desplega!$K$15:$L$60,2,0)</f>
        <v>29</v>
      </c>
      <c r="CE478" s="65" t="str">
        <f>+VLOOKUP(D478,Listas_desplega!$AS$18:$AU$60,2,0)&amp;V478</f>
        <v xml:space="preserve">VES - DIR DE FOMENTO - </v>
      </c>
      <c r="CF478" s="21">
        <f>+VLOOKUP(D478,Listas_desplega!$AS$18:$AU$60,3,0)</f>
        <v>36</v>
      </c>
    </row>
    <row r="479" spans="2:84" ht="18.75" customHeight="1" x14ac:dyDescent="0.25">
      <c r="B479" s="49" t="s">
        <v>612</v>
      </c>
      <c r="C479" s="49" t="s">
        <v>613</v>
      </c>
      <c r="D479" s="49" t="s">
        <v>613</v>
      </c>
      <c r="E479" s="49" t="s">
        <v>615</v>
      </c>
      <c r="F479" s="82" t="s">
        <v>616</v>
      </c>
      <c r="G479" s="49" t="s">
        <v>704</v>
      </c>
      <c r="H479" s="78" t="str">
        <f>+VLOOKUP(G479,desplegables!$AH$21:$AK$33,2,0)</f>
        <v>FORTALECIMIENTO DE LOS PROCESOS DE FOMENTO DE EDUCACIÓN SUPERIOR PARA MEJORAR LAS CONDICIONES INSTITUCIONALES QUE GARANTICEN EQUIDAD EN EL ACCESO, PERMANENCIA Y PERTINENCIA EN LA EDUCACIÓN SUPERIOR  NACIONAL</v>
      </c>
      <c r="I479" s="79">
        <f>+VLOOKUP(G479,desplegables!$AH$21:$AK$33,3,0)</f>
        <v>202300000000425</v>
      </c>
      <c r="J479" s="51" t="str">
        <f>+VLOOKUP(G479,desplegables!$AH$21:$AK$33,4,0)</f>
        <v>C-2202-0700-55</v>
      </c>
      <c r="K479" s="109" t="s">
        <v>683</v>
      </c>
      <c r="L479" s="110" t="e">
        <f>+VLOOKUP(K479,desplegables!$BO$81:$BP$110,2,FALSE)</f>
        <v>#N/A</v>
      </c>
      <c r="M479" s="49" t="s">
        <v>705</v>
      </c>
      <c r="N479" s="51">
        <f>VLOOKUP(M479,desplegables!$BO$20:$BP$51,2,0)</f>
        <v>2202038</v>
      </c>
      <c r="O479" s="49" t="s">
        <v>754</v>
      </c>
      <c r="P479" s="21" t="s">
        <v>90</v>
      </c>
      <c r="Q479" s="51" t="str">
        <f>+VLOOKUP(P479,desplegables!$B$3:$C$5,2,0)</f>
        <v>02</v>
      </c>
      <c r="R479" s="169" t="e">
        <f t="shared" si="62"/>
        <v>#N/A</v>
      </c>
      <c r="S479"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79"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79" s="69" t="s">
        <v>127</v>
      </c>
      <c r="V479" s="21"/>
      <c r="W479" s="21" t="str">
        <f t="shared" si="64"/>
        <v xml:space="preserve">VES - DIR DE FOMENTO - </v>
      </c>
      <c r="X479" s="51" t="str">
        <f t="shared" si="65"/>
        <v>3600</v>
      </c>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v>3024383654</v>
      </c>
      <c r="AW479" s="116"/>
      <c r="AX479" s="116"/>
      <c r="AY479" s="116"/>
      <c r="AZ479" s="116"/>
      <c r="BA479" s="116"/>
      <c r="BB479" s="116"/>
      <c r="BC479" s="116"/>
      <c r="BD479" s="116"/>
      <c r="BE479" s="116"/>
      <c r="BF479" s="70"/>
      <c r="BG479" s="53" t="s">
        <v>755</v>
      </c>
      <c r="BH479" s="52" t="s">
        <v>193</v>
      </c>
      <c r="BI479" s="90" t="s">
        <v>756</v>
      </c>
      <c r="BJ479" s="69" t="s">
        <v>708</v>
      </c>
      <c r="BK479" s="49" t="s">
        <v>248</v>
      </c>
      <c r="BL479" s="121" t="s">
        <v>755</v>
      </c>
      <c r="BM479" s="66" t="s">
        <v>755</v>
      </c>
      <c r="BN479" s="49" t="s">
        <v>198</v>
      </c>
      <c r="BO479" s="49" t="s">
        <v>388</v>
      </c>
      <c r="BP479" s="49" t="s">
        <v>196</v>
      </c>
      <c r="BQ479" s="49" t="s">
        <v>98</v>
      </c>
      <c r="BR479" s="212">
        <v>3024383654</v>
      </c>
      <c r="BS479" s="213">
        <v>3024383654</v>
      </c>
      <c r="BT479" s="66" t="s">
        <v>192</v>
      </c>
      <c r="BU479" s="66" t="s">
        <v>128</v>
      </c>
      <c r="BV479" s="21" t="str">
        <f t="shared" si="66"/>
        <v>Fomento_ES_2202038</v>
      </c>
      <c r="BW479" s="21" t="str">
        <f>+VLOOKUP(C479,Listas_desplega!$AI$21:$AJ$46,2,0)</f>
        <v>DF_ES</v>
      </c>
      <c r="BX479" s="47" t="str">
        <f>+VLOOKUP(E479,Listas_desplega!$J$2:$K$11,2,FALSE)</f>
        <v>Eje_E_8</v>
      </c>
      <c r="BY479" s="21" t="str">
        <f>+VLOOKUP(J479,desplegables!$AK$21:$AL$33,2,FALSE)</f>
        <v>C_2202_0700_55</v>
      </c>
      <c r="BZ479" s="21" t="str">
        <f>+VLOOKUP(D479,Listas_desplega!$AS$18:$AU$60,2,0)</f>
        <v xml:space="preserve">VES - DIR DE FOMENTO - </v>
      </c>
      <c r="CA479" s="21" t="str">
        <f>+VLOOKUP(W479,Listas_desplega!$AT$18:$AV$60,3,0)</f>
        <v>3600</v>
      </c>
      <c r="CB479" s="21" t="str">
        <f>+VLOOKUP(F479,Listas_desplega!$J$15:$L$60,2,0)</f>
        <v>FORTALECIMIENTO SISTEMA DE ES</v>
      </c>
      <c r="CC479" s="21" t="str">
        <f>+VLOOKUP(F479,Listas_desplega!$J$15:$L$60,2,0)&amp;V479</f>
        <v>FORTALECIMIENTO SISTEMA DE ES</v>
      </c>
      <c r="CD479" s="21" t="str">
        <f>+VLOOKUP(CC479,Listas_desplega!$K$15:$L$60,2,0)</f>
        <v>29</v>
      </c>
      <c r="CE479" s="65" t="str">
        <f>+VLOOKUP(D479,Listas_desplega!$AS$18:$AU$60,2,0)&amp;V479</f>
        <v xml:space="preserve">VES - DIR DE FOMENTO - </v>
      </c>
      <c r="CF479" s="21">
        <f>+VLOOKUP(D479,Listas_desplega!$AS$18:$AU$60,3,0)</f>
        <v>36</v>
      </c>
    </row>
    <row r="480" spans="2:84" ht="18.75" customHeight="1" x14ac:dyDescent="0.25">
      <c r="B480" s="49" t="s">
        <v>612</v>
      </c>
      <c r="C480" s="49" t="s">
        <v>613</v>
      </c>
      <c r="D480" s="49" t="s">
        <v>613</v>
      </c>
      <c r="E480" s="49" t="s">
        <v>615</v>
      </c>
      <c r="F480" s="82" t="s">
        <v>616</v>
      </c>
      <c r="G480" s="49" t="s">
        <v>704</v>
      </c>
      <c r="H480" s="78" t="str">
        <f>+VLOOKUP(G480,desplegables!$AH$21:$AK$33,2,0)</f>
        <v>FORTALECIMIENTO DE LOS PROCESOS DE FOMENTO DE EDUCACIÓN SUPERIOR PARA MEJORAR LAS CONDICIONES INSTITUCIONALES QUE GARANTICEN EQUIDAD EN EL ACCESO, PERMANENCIA Y PERTINENCIA EN LA EDUCACIÓN SUPERIOR  NACIONAL</v>
      </c>
      <c r="I480" s="79">
        <f>+VLOOKUP(G480,desplegables!$AH$21:$AK$33,3,0)</f>
        <v>202300000000425</v>
      </c>
      <c r="J480" s="51" t="str">
        <f>+VLOOKUP(G480,desplegables!$AH$21:$AK$33,4,0)</f>
        <v>C-2202-0700-55</v>
      </c>
      <c r="K480" s="109" t="s">
        <v>683</v>
      </c>
      <c r="L480" s="110" t="e">
        <f>+VLOOKUP(K480,desplegables!$BO$81:$BP$110,2,FALSE)</f>
        <v>#N/A</v>
      </c>
      <c r="M480" s="49" t="s">
        <v>705</v>
      </c>
      <c r="N480" s="51">
        <f>VLOOKUP(M480,desplegables!$BO$20:$BP$51,2,0)</f>
        <v>2202038</v>
      </c>
      <c r="O480" s="49" t="s">
        <v>754</v>
      </c>
      <c r="P480" s="21" t="s">
        <v>90</v>
      </c>
      <c r="Q480" s="51" t="str">
        <f>+VLOOKUP(P480,desplegables!$B$3:$C$5,2,0)</f>
        <v>02</v>
      </c>
      <c r="R480" s="169" t="e">
        <f t="shared" si="62"/>
        <v>#N/A</v>
      </c>
      <c r="S480"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0"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0" s="69" t="s">
        <v>127</v>
      </c>
      <c r="V480" s="21"/>
      <c r="W480" s="21" t="str">
        <f t="shared" si="64"/>
        <v xml:space="preserve">VES - DIR DE FOMENTO - </v>
      </c>
      <c r="X480" s="51" t="str">
        <f t="shared" si="65"/>
        <v>3600</v>
      </c>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70"/>
      <c r="BG480" s="53" t="s">
        <v>755</v>
      </c>
      <c r="BH480" s="52" t="s">
        <v>137</v>
      </c>
      <c r="BI480" s="90" t="s">
        <v>757</v>
      </c>
      <c r="BJ480" s="69" t="s">
        <v>708</v>
      </c>
      <c r="BK480" s="49" t="s">
        <v>248</v>
      </c>
      <c r="BL480" s="121" t="s">
        <v>755</v>
      </c>
      <c r="BM480" s="66" t="s">
        <v>755</v>
      </c>
      <c r="BN480" s="49" t="s">
        <v>198</v>
      </c>
      <c r="BO480" s="49" t="s">
        <v>283</v>
      </c>
      <c r="BP480" s="49" t="s">
        <v>130</v>
      </c>
      <c r="BQ480" s="49" t="s">
        <v>98</v>
      </c>
      <c r="BR480" s="212">
        <v>988627035</v>
      </c>
      <c r="BS480" s="213">
        <v>988627035</v>
      </c>
      <c r="BT480" s="66" t="s">
        <v>192</v>
      </c>
      <c r="BU480" s="66" t="s">
        <v>128</v>
      </c>
      <c r="BV480" s="21" t="str">
        <f t="shared" si="66"/>
        <v>Fomento_ES_2202038</v>
      </c>
      <c r="BW480" s="21" t="str">
        <f>+VLOOKUP(C480,Listas_desplega!$AI$21:$AJ$46,2,0)</f>
        <v>DF_ES</v>
      </c>
      <c r="BX480" s="47" t="str">
        <f>+VLOOKUP(E480,Listas_desplega!$J$2:$K$11,2,FALSE)</f>
        <v>Eje_E_8</v>
      </c>
      <c r="BY480" s="21" t="str">
        <f>+VLOOKUP(J480,desplegables!$AK$21:$AL$33,2,FALSE)</f>
        <v>C_2202_0700_55</v>
      </c>
      <c r="BZ480" s="21" t="str">
        <f>+VLOOKUP(D480,Listas_desplega!$AS$18:$AU$60,2,0)</f>
        <v xml:space="preserve">VES - DIR DE FOMENTO - </v>
      </c>
      <c r="CA480" s="21" t="str">
        <f>+VLOOKUP(W480,Listas_desplega!$AT$18:$AV$60,3,0)</f>
        <v>3600</v>
      </c>
      <c r="CB480" s="21" t="str">
        <f>+VLOOKUP(F480,Listas_desplega!$J$15:$L$60,2,0)</f>
        <v>FORTALECIMIENTO SISTEMA DE ES</v>
      </c>
      <c r="CC480" s="21" t="str">
        <f>+VLOOKUP(F480,Listas_desplega!$J$15:$L$60,2,0)&amp;V480</f>
        <v>FORTALECIMIENTO SISTEMA DE ES</v>
      </c>
      <c r="CD480" s="21" t="str">
        <f>+VLOOKUP(CC480,Listas_desplega!$K$15:$L$60,2,0)</f>
        <v>29</v>
      </c>
      <c r="CE480" s="65" t="str">
        <f>+VLOOKUP(D480,Listas_desplega!$AS$18:$AU$60,2,0)&amp;V480</f>
        <v xml:space="preserve">VES - DIR DE FOMENTO - </v>
      </c>
      <c r="CF480" s="21">
        <f>+VLOOKUP(D480,Listas_desplega!$AS$18:$AU$60,3,0)</f>
        <v>36</v>
      </c>
    </row>
    <row r="481" spans="2:84" ht="18.75" customHeight="1" x14ac:dyDescent="0.25">
      <c r="B481" s="49" t="s">
        <v>612</v>
      </c>
      <c r="C481" s="49" t="s">
        <v>613</v>
      </c>
      <c r="D481" s="49" t="s">
        <v>613</v>
      </c>
      <c r="E481" s="49" t="s">
        <v>615</v>
      </c>
      <c r="F481" s="82" t="s">
        <v>616</v>
      </c>
      <c r="G481" s="49" t="s">
        <v>704</v>
      </c>
      <c r="H481" s="78" t="str">
        <f>+VLOOKUP(G481,desplegables!$AH$21:$AK$33,2,0)</f>
        <v>FORTALECIMIENTO DE LOS PROCESOS DE FOMENTO DE EDUCACIÓN SUPERIOR PARA MEJORAR LAS CONDICIONES INSTITUCIONALES QUE GARANTICEN EQUIDAD EN EL ACCESO, PERMANENCIA Y PERTINENCIA EN LA EDUCACIÓN SUPERIOR  NACIONAL</v>
      </c>
      <c r="I481" s="79">
        <f>+VLOOKUP(G481,desplegables!$AH$21:$AK$33,3,0)</f>
        <v>202300000000425</v>
      </c>
      <c r="J481" s="51" t="str">
        <f>+VLOOKUP(G481,desplegables!$AH$21:$AK$33,4,0)</f>
        <v>C-2202-0700-55</v>
      </c>
      <c r="K481" s="109" t="s">
        <v>683</v>
      </c>
      <c r="L481" s="110" t="e">
        <f>+VLOOKUP(K481,desplegables!$BO$81:$BP$110,2,FALSE)</f>
        <v>#N/A</v>
      </c>
      <c r="M481" s="49" t="s">
        <v>705</v>
      </c>
      <c r="N481" s="51">
        <f>VLOOKUP(M481,desplegables!$BO$20:$BP$51,2,0)</f>
        <v>2202038</v>
      </c>
      <c r="O481" s="49" t="s">
        <v>754</v>
      </c>
      <c r="P481" s="21" t="s">
        <v>90</v>
      </c>
      <c r="Q481" s="51" t="str">
        <f>+VLOOKUP(P481,desplegables!$B$3:$C$5,2,0)</f>
        <v>02</v>
      </c>
      <c r="R481" s="169" t="e">
        <f t="shared" si="62"/>
        <v>#N/A</v>
      </c>
      <c r="S481"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1"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1" s="69" t="s">
        <v>127</v>
      </c>
      <c r="V481" s="21"/>
      <c r="W481" s="21" t="str">
        <f t="shared" si="64"/>
        <v xml:space="preserve">VES - DIR DE FOMENTO - </v>
      </c>
      <c r="X481" s="51" t="str">
        <f t="shared" si="65"/>
        <v>3600</v>
      </c>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70"/>
      <c r="BG481" s="53" t="s">
        <v>755</v>
      </c>
      <c r="BH481" s="52" t="s">
        <v>758</v>
      </c>
      <c r="BI481" s="90" t="s">
        <v>759</v>
      </c>
      <c r="BJ481" s="69" t="s">
        <v>708</v>
      </c>
      <c r="BK481" s="49" t="s">
        <v>266</v>
      </c>
      <c r="BL481" s="121">
        <v>45413</v>
      </c>
      <c r="BM481" s="66">
        <v>240</v>
      </c>
      <c r="BN481" s="49" t="s">
        <v>198</v>
      </c>
      <c r="BO481" s="49" t="s">
        <v>508</v>
      </c>
      <c r="BP481" s="49" t="s">
        <v>165</v>
      </c>
      <c r="BQ481" s="49" t="s">
        <v>98</v>
      </c>
      <c r="BR481" s="212">
        <v>20000000</v>
      </c>
      <c r="BS481" s="213">
        <v>20000000</v>
      </c>
      <c r="BT481" s="66" t="s">
        <v>192</v>
      </c>
      <c r="BU481" s="66" t="s">
        <v>128</v>
      </c>
      <c r="BV481" s="21" t="str">
        <f t="shared" si="66"/>
        <v>Fomento_ES_2202038</v>
      </c>
      <c r="BW481" s="21" t="str">
        <f>+VLOOKUP(C481,Listas_desplega!$AI$21:$AJ$46,2,0)</f>
        <v>DF_ES</v>
      </c>
      <c r="BX481" s="47" t="str">
        <f>+VLOOKUP(E481,Listas_desplega!$J$2:$K$11,2,FALSE)</f>
        <v>Eje_E_8</v>
      </c>
      <c r="BY481" s="21" t="str">
        <f>+VLOOKUP(J481,desplegables!$AK$21:$AL$33,2,FALSE)</f>
        <v>C_2202_0700_55</v>
      </c>
      <c r="BZ481" s="21" t="str">
        <f>+VLOOKUP(D481,Listas_desplega!$AS$18:$AU$60,2,0)</f>
        <v xml:space="preserve">VES - DIR DE FOMENTO - </v>
      </c>
      <c r="CA481" s="21" t="str">
        <f>+VLOOKUP(W481,Listas_desplega!$AT$18:$AV$60,3,0)</f>
        <v>3600</v>
      </c>
      <c r="CB481" s="21" t="str">
        <f>+VLOOKUP(F481,Listas_desplega!$J$15:$L$60,2,0)</f>
        <v>FORTALECIMIENTO SISTEMA DE ES</v>
      </c>
      <c r="CC481" s="21" t="str">
        <f>+VLOOKUP(F481,Listas_desplega!$J$15:$L$60,2,0)&amp;V481</f>
        <v>FORTALECIMIENTO SISTEMA DE ES</v>
      </c>
      <c r="CD481" s="21" t="str">
        <f>+VLOOKUP(CC481,Listas_desplega!$K$15:$L$60,2,0)</f>
        <v>29</v>
      </c>
      <c r="CE481" s="65" t="str">
        <f>+VLOOKUP(D481,Listas_desplega!$AS$18:$AU$60,2,0)&amp;V481</f>
        <v xml:space="preserve">VES - DIR DE FOMENTO - </v>
      </c>
      <c r="CF481" s="21">
        <f>+VLOOKUP(D481,Listas_desplega!$AS$18:$AU$60,3,0)</f>
        <v>36</v>
      </c>
    </row>
    <row r="482" spans="2:84" ht="18.75" customHeight="1" x14ac:dyDescent="0.25">
      <c r="B482" s="49" t="s">
        <v>612</v>
      </c>
      <c r="C482" s="49" t="s">
        <v>613</v>
      </c>
      <c r="D482" s="49" t="s">
        <v>613</v>
      </c>
      <c r="E482" s="49" t="s">
        <v>615</v>
      </c>
      <c r="F482" s="82" t="s">
        <v>616</v>
      </c>
      <c r="G482" s="49" t="s">
        <v>704</v>
      </c>
      <c r="H482" s="78" t="str">
        <f>+VLOOKUP(G482,desplegables!$AH$21:$AK$33,2,0)</f>
        <v>FORTALECIMIENTO DE LOS PROCESOS DE FOMENTO DE EDUCACIÓN SUPERIOR PARA MEJORAR LAS CONDICIONES INSTITUCIONALES QUE GARANTICEN EQUIDAD EN EL ACCESO, PERMANENCIA Y PERTINENCIA EN LA EDUCACIÓN SUPERIOR  NACIONAL</v>
      </c>
      <c r="I482" s="79">
        <f>+VLOOKUP(G482,desplegables!$AH$21:$AK$33,3,0)</f>
        <v>202300000000425</v>
      </c>
      <c r="J482" s="51" t="str">
        <f>+VLOOKUP(G482,desplegables!$AH$21:$AK$33,4,0)</f>
        <v>C-2202-0700-55</v>
      </c>
      <c r="K482" s="109" t="s">
        <v>683</v>
      </c>
      <c r="L482" s="110" t="e">
        <f>+VLOOKUP(K482,desplegables!$BO$81:$BP$110,2,FALSE)</f>
        <v>#N/A</v>
      </c>
      <c r="M482" s="49" t="s">
        <v>705</v>
      </c>
      <c r="N482" s="51">
        <f>VLOOKUP(M482,desplegables!$BO$20:$BP$51,2,0)</f>
        <v>2202038</v>
      </c>
      <c r="O482" s="49" t="s">
        <v>754</v>
      </c>
      <c r="P482" s="21" t="s">
        <v>90</v>
      </c>
      <c r="Q482" s="51" t="str">
        <f>+VLOOKUP(P482,desplegables!$B$3:$C$5,2,0)</f>
        <v>02</v>
      </c>
      <c r="R482" s="169" t="e">
        <f t="shared" si="62"/>
        <v>#N/A</v>
      </c>
      <c r="S482"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2"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2" s="69" t="s">
        <v>127</v>
      </c>
      <c r="V482" s="21"/>
      <c r="W482" s="21" t="str">
        <f t="shared" si="64"/>
        <v xml:space="preserve">VES - DIR DE FOMENTO - </v>
      </c>
      <c r="X482" s="51" t="str">
        <f t="shared" si="65"/>
        <v>3600</v>
      </c>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70"/>
      <c r="BG482" s="53" t="s">
        <v>128</v>
      </c>
      <c r="BH482" s="52" t="s">
        <v>134</v>
      </c>
      <c r="BI482" s="90" t="s">
        <v>760</v>
      </c>
      <c r="BJ482" s="69" t="s">
        <v>128</v>
      </c>
      <c r="BK482" s="49" t="s">
        <v>128</v>
      </c>
      <c r="BL482" s="121" t="s">
        <v>128</v>
      </c>
      <c r="BM482" s="66" t="s">
        <v>128</v>
      </c>
      <c r="BN482" s="49" t="s">
        <v>128</v>
      </c>
      <c r="BO482" s="49" t="s">
        <v>128</v>
      </c>
      <c r="BP482" s="49" t="s">
        <v>128</v>
      </c>
      <c r="BQ482" s="49" t="s">
        <v>98</v>
      </c>
      <c r="BR482" s="212">
        <v>630000000</v>
      </c>
      <c r="BS482" s="213">
        <v>630000000</v>
      </c>
      <c r="BT482" s="66" t="s">
        <v>192</v>
      </c>
      <c r="BU482" s="66" t="s">
        <v>128</v>
      </c>
      <c r="BV482" s="21" t="str">
        <f t="shared" si="66"/>
        <v>Fomento_ES_2202038</v>
      </c>
      <c r="BW482" s="21" t="str">
        <f>+VLOOKUP(C482,Listas_desplega!$AI$21:$AJ$46,2,0)</f>
        <v>DF_ES</v>
      </c>
      <c r="BX482" s="47" t="str">
        <f>+VLOOKUP(E482,Listas_desplega!$J$2:$K$11,2,FALSE)</f>
        <v>Eje_E_8</v>
      </c>
      <c r="BY482" s="21" t="str">
        <f>+VLOOKUP(J482,desplegables!$AK$21:$AL$33,2,FALSE)</f>
        <v>C_2202_0700_55</v>
      </c>
      <c r="BZ482" s="21" t="str">
        <f>+VLOOKUP(D482,Listas_desplega!$AS$18:$AU$60,2,0)</f>
        <v xml:space="preserve">VES - DIR DE FOMENTO - </v>
      </c>
      <c r="CA482" s="21" t="str">
        <f>+VLOOKUP(W482,Listas_desplega!$AT$18:$AV$60,3,0)</f>
        <v>3600</v>
      </c>
      <c r="CB482" s="21" t="str">
        <f>+VLOOKUP(F482,Listas_desplega!$J$15:$L$60,2,0)</f>
        <v>FORTALECIMIENTO SISTEMA DE ES</v>
      </c>
      <c r="CC482" s="21" t="str">
        <f>+VLOOKUP(F482,Listas_desplega!$J$15:$L$60,2,0)&amp;V482</f>
        <v>FORTALECIMIENTO SISTEMA DE ES</v>
      </c>
      <c r="CD482" s="21" t="str">
        <f>+VLOOKUP(CC482,Listas_desplega!$K$15:$L$60,2,0)</f>
        <v>29</v>
      </c>
      <c r="CE482" s="65" t="str">
        <f>+VLOOKUP(D482,Listas_desplega!$AS$18:$AU$60,2,0)&amp;V482</f>
        <v xml:space="preserve">VES - DIR DE FOMENTO - </v>
      </c>
      <c r="CF482" s="21">
        <f>+VLOOKUP(D482,Listas_desplega!$AS$18:$AU$60,3,0)</f>
        <v>36</v>
      </c>
    </row>
    <row r="483" spans="2:84" ht="18.75" customHeight="1" x14ac:dyDescent="0.25">
      <c r="B483" s="49" t="s">
        <v>612</v>
      </c>
      <c r="C483" s="49" t="s">
        <v>613</v>
      </c>
      <c r="D483" s="49" t="s">
        <v>692</v>
      </c>
      <c r="E483" s="49" t="s">
        <v>615</v>
      </c>
      <c r="F483" s="82" t="s">
        <v>616</v>
      </c>
      <c r="G483" s="49" t="s">
        <v>704</v>
      </c>
      <c r="H483" s="78" t="str">
        <f>+VLOOKUP(G483,desplegables!$AH$21:$AK$33,2,0)</f>
        <v>FORTALECIMIENTO DE LOS PROCESOS DE FOMENTO DE EDUCACIÓN SUPERIOR PARA MEJORAR LAS CONDICIONES INSTITUCIONALES QUE GARANTICEN EQUIDAD EN EL ACCESO, PERMANENCIA Y PERTINENCIA EN LA EDUCACIÓN SUPERIOR  NACIONAL</v>
      </c>
      <c r="I483" s="79">
        <f>+VLOOKUP(G483,desplegables!$AH$21:$AK$33,3,0)</f>
        <v>202300000000425</v>
      </c>
      <c r="J483" s="51" t="str">
        <f>+VLOOKUP(G483,desplegables!$AH$21:$AK$33,4,0)</f>
        <v>C-2202-0700-55</v>
      </c>
      <c r="K483" s="109" t="s">
        <v>683</v>
      </c>
      <c r="L483" s="110" t="e">
        <f>+VLOOKUP(K483,desplegables!$BO$81:$BP$110,2,FALSE)</f>
        <v>#N/A</v>
      </c>
      <c r="M483" s="49" t="s">
        <v>705</v>
      </c>
      <c r="N483" s="51">
        <f>VLOOKUP(M483,desplegables!$BO$20:$BP$51,2,0)</f>
        <v>2202038</v>
      </c>
      <c r="O483" s="49" t="s">
        <v>761</v>
      </c>
      <c r="P483" s="21" t="s">
        <v>90</v>
      </c>
      <c r="Q483" s="51" t="str">
        <f>+VLOOKUP(P483,desplegables!$B$3:$C$5,2,0)</f>
        <v>02</v>
      </c>
      <c r="R483" s="169" t="e">
        <f t="shared" si="62"/>
        <v>#N/A</v>
      </c>
      <c r="S483"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3"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3" s="69" t="s">
        <v>127</v>
      </c>
      <c r="V483" s="21"/>
      <c r="W483" s="21" t="str">
        <f t="shared" si="64"/>
        <v xml:space="preserve">VES - SUB DESARROLLO - </v>
      </c>
      <c r="X483" s="51" t="str">
        <f t="shared" si="65"/>
        <v>3800</v>
      </c>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70"/>
      <c r="BG483" s="53">
        <v>80111620</v>
      </c>
      <c r="BH483" s="52" t="s">
        <v>92</v>
      </c>
      <c r="BI483" s="90" t="s">
        <v>762</v>
      </c>
      <c r="BJ483" s="69" t="s">
        <v>92</v>
      </c>
      <c r="BK483" s="49" t="s">
        <v>94</v>
      </c>
      <c r="BL483" s="121">
        <v>45307</v>
      </c>
      <c r="BM483" s="66">
        <v>225</v>
      </c>
      <c r="BN483" s="49" t="s">
        <v>198</v>
      </c>
      <c r="BO483" s="49" t="s">
        <v>96</v>
      </c>
      <c r="BP483" s="49" t="s">
        <v>97</v>
      </c>
      <c r="BQ483" s="49" t="s">
        <v>98</v>
      </c>
      <c r="BR483" s="212">
        <v>60127043</v>
      </c>
      <c r="BS483" s="213">
        <v>60127043</v>
      </c>
      <c r="BT483" s="66" t="s">
        <v>192</v>
      </c>
      <c r="BU483" s="66" t="s">
        <v>128</v>
      </c>
      <c r="BV483" s="21" t="str">
        <f t="shared" si="66"/>
        <v>Fomento_ES_2202038</v>
      </c>
      <c r="BW483" s="21" t="str">
        <f>+VLOOKUP(C483,Listas_desplega!$AI$21:$AJ$46,2,0)</f>
        <v>DF_ES</v>
      </c>
      <c r="BX483" s="47" t="str">
        <f>+VLOOKUP(E483,Listas_desplega!$J$2:$K$11,2,FALSE)</f>
        <v>Eje_E_8</v>
      </c>
      <c r="BY483" s="21" t="str">
        <f>+VLOOKUP(J483,desplegables!$AK$21:$AL$33,2,FALSE)</f>
        <v>C_2202_0700_55</v>
      </c>
      <c r="BZ483" s="21" t="str">
        <f>+VLOOKUP(D483,Listas_desplega!$AS$18:$AU$60,2,0)</f>
        <v xml:space="preserve">VES - SUB DESARROLLO - </v>
      </c>
      <c r="CA483" s="21" t="str">
        <f>+VLOOKUP(W483,Listas_desplega!$AT$18:$AV$60,3,0)</f>
        <v>3800</v>
      </c>
      <c r="CB483" s="21" t="str">
        <f>+VLOOKUP(F483,Listas_desplega!$J$15:$L$60,2,0)</f>
        <v>FORTALECIMIENTO SISTEMA DE ES</v>
      </c>
      <c r="CC483" s="21" t="str">
        <f>+VLOOKUP(F483,Listas_desplega!$J$15:$L$60,2,0)&amp;V483</f>
        <v>FORTALECIMIENTO SISTEMA DE ES</v>
      </c>
      <c r="CD483" s="21" t="str">
        <f>+VLOOKUP(CC483,Listas_desplega!$K$15:$L$60,2,0)</f>
        <v>29</v>
      </c>
      <c r="CE483" s="65" t="str">
        <f>+VLOOKUP(D483,Listas_desplega!$AS$18:$AU$60,2,0)&amp;V483</f>
        <v xml:space="preserve">VES - SUB DESARROLLO - </v>
      </c>
      <c r="CF483" s="21">
        <f>+VLOOKUP(D483,Listas_desplega!$AS$18:$AU$60,3,0)</f>
        <v>38</v>
      </c>
    </row>
    <row r="484" spans="2:84" ht="18.75" customHeight="1" x14ac:dyDescent="0.25">
      <c r="B484" s="49" t="s">
        <v>612</v>
      </c>
      <c r="C484" s="49" t="s">
        <v>613</v>
      </c>
      <c r="D484" s="49" t="s">
        <v>692</v>
      </c>
      <c r="E484" s="49" t="s">
        <v>615</v>
      </c>
      <c r="F484" s="82" t="s">
        <v>616</v>
      </c>
      <c r="G484" s="49" t="s">
        <v>704</v>
      </c>
      <c r="H484" s="78" t="str">
        <f>+VLOOKUP(G484,desplegables!$AH$21:$AK$33,2,0)</f>
        <v>FORTALECIMIENTO DE LOS PROCESOS DE FOMENTO DE EDUCACIÓN SUPERIOR PARA MEJORAR LAS CONDICIONES INSTITUCIONALES QUE GARANTICEN EQUIDAD EN EL ACCESO, PERMANENCIA Y PERTINENCIA EN LA EDUCACIÓN SUPERIOR  NACIONAL</v>
      </c>
      <c r="I484" s="79">
        <f>+VLOOKUP(G484,desplegables!$AH$21:$AK$33,3,0)</f>
        <v>202300000000425</v>
      </c>
      <c r="J484" s="51" t="str">
        <f>+VLOOKUP(G484,desplegables!$AH$21:$AK$33,4,0)</f>
        <v>C-2202-0700-55</v>
      </c>
      <c r="K484" s="109" t="s">
        <v>683</v>
      </c>
      <c r="L484" s="110" t="e">
        <f>+VLOOKUP(K484,desplegables!$BO$81:$BP$110,2,FALSE)</f>
        <v>#N/A</v>
      </c>
      <c r="M484" s="49" t="s">
        <v>705</v>
      </c>
      <c r="N484" s="51">
        <f>VLOOKUP(M484,desplegables!$BO$20:$BP$51,2,0)</f>
        <v>2202038</v>
      </c>
      <c r="O484" s="49" t="s">
        <v>761</v>
      </c>
      <c r="P484" s="21" t="s">
        <v>90</v>
      </c>
      <c r="Q484" s="51" t="str">
        <f>+VLOOKUP(P484,desplegables!$B$3:$C$5,2,0)</f>
        <v>02</v>
      </c>
      <c r="R484" s="169" t="e">
        <f t="shared" si="62"/>
        <v>#N/A</v>
      </c>
      <c r="S484"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4"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4" s="69" t="s">
        <v>127</v>
      </c>
      <c r="V484" s="21"/>
      <c r="W484" s="21" t="str">
        <f t="shared" si="64"/>
        <v xml:space="preserve">VES - SUB DESARROLLO - </v>
      </c>
      <c r="X484" s="51" t="str">
        <f t="shared" si="65"/>
        <v>3800</v>
      </c>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70"/>
      <c r="BG484" s="53">
        <v>80111620</v>
      </c>
      <c r="BH484" s="52" t="s">
        <v>92</v>
      </c>
      <c r="BI484" s="90" t="s">
        <v>763</v>
      </c>
      <c r="BJ484" s="69" t="s">
        <v>92</v>
      </c>
      <c r="BK484" s="49" t="s">
        <v>94</v>
      </c>
      <c r="BL484" s="121">
        <v>45307</v>
      </c>
      <c r="BM484" s="66">
        <v>225</v>
      </c>
      <c r="BN484" s="49" t="s">
        <v>198</v>
      </c>
      <c r="BO484" s="49" t="s">
        <v>96</v>
      </c>
      <c r="BP484" s="49" t="s">
        <v>97</v>
      </c>
      <c r="BQ484" s="49" t="s">
        <v>98</v>
      </c>
      <c r="BR484" s="212">
        <v>49177838</v>
      </c>
      <c r="BS484" s="213">
        <v>49177838</v>
      </c>
      <c r="BT484" s="66" t="s">
        <v>192</v>
      </c>
      <c r="BU484" s="66" t="s">
        <v>128</v>
      </c>
      <c r="BV484" s="21" t="str">
        <f t="shared" si="66"/>
        <v>Fomento_ES_2202038</v>
      </c>
      <c r="BW484" s="21" t="str">
        <f>+VLOOKUP(C484,Listas_desplega!$AI$21:$AJ$46,2,0)</f>
        <v>DF_ES</v>
      </c>
      <c r="BX484" s="47" t="str">
        <f>+VLOOKUP(E484,Listas_desplega!$J$2:$K$11,2,FALSE)</f>
        <v>Eje_E_8</v>
      </c>
      <c r="BY484" s="21" t="str">
        <f>+VLOOKUP(J484,desplegables!$AK$21:$AL$33,2,FALSE)</f>
        <v>C_2202_0700_55</v>
      </c>
      <c r="BZ484" s="21" t="str">
        <f>+VLOOKUP(D484,Listas_desplega!$AS$18:$AU$60,2,0)</f>
        <v xml:space="preserve">VES - SUB DESARROLLO - </v>
      </c>
      <c r="CA484" s="21" t="str">
        <f>+VLOOKUP(W484,Listas_desplega!$AT$18:$AV$60,3,0)</f>
        <v>3800</v>
      </c>
      <c r="CB484" s="21" t="str">
        <f>+VLOOKUP(F484,Listas_desplega!$J$15:$L$60,2,0)</f>
        <v>FORTALECIMIENTO SISTEMA DE ES</v>
      </c>
      <c r="CC484" s="21" t="str">
        <f>+VLOOKUP(F484,Listas_desplega!$J$15:$L$60,2,0)&amp;V484</f>
        <v>FORTALECIMIENTO SISTEMA DE ES</v>
      </c>
      <c r="CD484" s="21" t="str">
        <f>+VLOOKUP(CC484,Listas_desplega!$K$15:$L$60,2,0)</f>
        <v>29</v>
      </c>
      <c r="CE484" s="65" t="str">
        <f>+VLOOKUP(D484,Listas_desplega!$AS$18:$AU$60,2,0)&amp;V484</f>
        <v xml:space="preserve">VES - SUB DESARROLLO - </v>
      </c>
      <c r="CF484" s="21">
        <f>+VLOOKUP(D484,Listas_desplega!$AS$18:$AU$60,3,0)</f>
        <v>38</v>
      </c>
    </row>
    <row r="485" spans="2:84" ht="18.75" customHeight="1" x14ac:dyDescent="0.25">
      <c r="B485" s="49" t="s">
        <v>612</v>
      </c>
      <c r="C485" s="49" t="s">
        <v>613</v>
      </c>
      <c r="D485" s="49" t="s">
        <v>692</v>
      </c>
      <c r="E485" s="49" t="s">
        <v>615</v>
      </c>
      <c r="F485" s="82" t="s">
        <v>616</v>
      </c>
      <c r="G485" s="49" t="s">
        <v>704</v>
      </c>
      <c r="H485" s="78" t="str">
        <f>+VLOOKUP(G485,desplegables!$AH$21:$AK$33,2,0)</f>
        <v>FORTALECIMIENTO DE LOS PROCESOS DE FOMENTO DE EDUCACIÓN SUPERIOR PARA MEJORAR LAS CONDICIONES INSTITUCIONALES QUE GARANTICEN EQUIDAD EN EL ACCESO, PERMANENCIA Y PERTINENCIA EN LA EDUCACIÓN SUPERIOR  NACIONAL</v>
      </c>
      <c r="I485" s="79">
        <f>+VLOOKUP(G485,desplegables!$AH$21:$AK$33,3,0)</f>
        <v>202300000000425</v>
      </c>
      <c r="J485" s="51" t="str">
        <f>+VLOOKUP(G485,desplegables!$AH$21:$AK$33,4,0)</f>
        <v>C-2202-0700-55</v>
      </c>
      <c r="K485" s="109" t="s">
        <v>683</v>
      </c>
      <c r="L485" s="110" t="e">
        <f>+VLOOKUP(K485,desplegables!$BO$81:$BP$110,2,FALSE)</f>
        <v>#N/A</v>
      </c>
      <c r="M485" s="49" t="s">
        <v>705</v>
      </c>
      <c r="N485" s="51">
        <f>VLOOKUP(M485,desplegables!$BO$20:$BP$51,2,0)</f>
        <v>2202038</v>
      </c>
      <c r="O485" s="49" t="s">
        <v>761</v>
      </c>
      <c r="P485" s="21" t="s">
        <v>90</v>
      </c>
      <c r="Q485" s="51" t="str">
        <f>+VLOOKUP(P485,desplegables!$B$3:$C$5,2,0)</f>
        <v>02</v>
      </c>
      <c r="R485" s="169" t="e">
        <f t="shared" si="62"/>
        <v>#N/A</v>
      </c>
      <c r="S485"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5"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5" s="69" t="s">
        <v>127</v>
      </c>
      <c r="V485" s="21"/>
      <c r="W485" s="21" t="str">
        <f t="shared" si="64"/>
        <v xml:space="preserve">VES - SUB DESARROLLO - </v>
      </c>
      <c r="X485" s="51" t="str">
        <f t="shared" si="65"/>
        <v>3800</v>
      </c>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70"/>
      <c r="BG485" s="53">
        <v>80111620</v>
      </c>
      <c r="BH485" s="52" t="s">
        <v>92</v>
      </c>
      <c r="BI485" s="90" t="s">
        <v>764</v>
      </c>
      <c r="BJ485" s="69" t="s">
        <v>92</v>
      </c>
      <c r="BK485" s="49" t="s">
        <v>94</v>
      </c>
      <c r="BL485" s="121">
        <v>45307</v>
      </c>
      <c r="BM485" s="66">
        <v>225</v>
      </c>
      <c r="BN485" s="49" t="s">
        <v>198</v>
      </c>
      <c r="BO485" s="49" t="s">
        <v>96</v>
      </c>
      <c r="BP485" s="49" t="s">
        <v>97</v>
      </c>
      <c r="BQ485" s="49" t="s">
        <v>98</v>
      </c>
      <c r="BR485" s="212">
        <v>55728638</v>
      </c>
      <c r="BS485" s="213">
        <v>55728638</v>
      </c>
      <c r="BT485" s="66" t="s">
        <v>192</v>
      </c>
      <c r="BU485" s="66" t="s">
        <v>128</v>
      </c>
      <c r="BV485" s="21" t="str">
        <f t="shared" si="66"/>
        <v>Fomento_ES_2202038</v>
      </c>
      <c r="BW485" s="21" t="str">
        <f>+VLOOKUP(C485,Listas_desplega!$AI$21:$AJ$46,2,0)</f>
        <v>DF_ES</v>
      </c>
      <c r="BX485" s="47" t="str">
        <f>+VLOOKUP(E485,Listas_desplega!$J$2:$K$11,2,FALSE)</f>
        <v>Eje_E_8</v>
      </c>
      <c r="BY485" s="21" t="str">
        <f>+VLOOKUP(J485,desplegables!$AK$21:$AL$33,2,FALSE)</f>
        <v>C_2202_0700_55</v>
      </c>
      <c r="BZ485" s="21" t="str">
        <f>+VLOOKUP(D485,Listas_desplega!$AS$18:$AU$60,2,0)</f>
        <v xml:space="preserve">VES - SUB DESARROLLO - </v>
      </c>
      <c r="CA485" s="21" t="str">
        <f>+VLOOKUP(W485,Listas_desplega!$AT$18:$AV$60,3,0)</f>
        <v>3800</v>
      </c>
      <c r="CB485" s="21" t="str">
        <f>+VLOOKUP(F485,Listas_desplega!$J$15:$L$60,2,0)</f>
        <v>FORTALECIMIENTO SISTEMA DE ES</v>
      </c>
      <c r="CC485" s="21" t="str">
        <f>+VLOOKUP(F485,Listas_desplega!$J$15:$L$60,2,0)&amp;V485</f>
        <v>FORTALECIMIENTO SISTEMA DE ES</v>
      </c>
      <c r="CD485" s="21" t="str">
        <f>+VLOOKUP(CC485,Listas_desplega!$K$15:$L$60,2,0)</f>
        <v>29</v>
      </c>
      <c r="CE485" s="65" t="str">
        <f>+VLOOKUP(D485,Listas_desplega!$AS$18:$AU$60,2,0)&amp;V485</f>
        <v xml:space="preserve">VES - SUB DESARROLLO - </v>
      </c>
      <c r="CF485" s="21">
        <f>+VLOOKUP(D485,Listas_desplega!$AS$18:$AU$60,3,0)</f>
        <v>38</v>
      </c>
    </row>
    <row r="486" spans="2:84" ht="18.75" customHeight="1" x14ac:dyDescent="0.25">
      <c r="B486" s="49" t="s">
        <v>612</v>
      </c>
      <c r="C486" s="49" t="s">
        <v>613</v>
      </c>
      <c r="D486" s="49" t="s">
        <v>692</v>
      </c>
      <c r="E486" s="49" t="s">
        <v>615</v>
      </c>
      <c r="F486" s="82" t="s">
        <v>616</v>
      </c>
      <c r="G486" s="49" t="s">
        <v>704</v>
      </c>
      <c r="H486" s="78" t="str">
        <f>+VLOOKUP(G486,desplegables!$AH$21:$AK$33,2,0)</f>
        <v>FORTALECIMIENTO DE LOS PROCESOS DE FOMENTO DE EDUCACIÓN SUPERIOR PARA MEJORAR LAS CONDICIONES INSTITUCIONALES QUE GARANTICEN EQUIDAD EN EL ACCESO, PERMANENCIA Y PERTINENCIA EN LA EDUCACIÓN SUPERIOR  NACIONAL</v>
      </c>
      <c r="I486" s="79">
        <f>+VLOOKUP(G486,desplegables!$AH$21:$AK$33,3,0)</f>
        <v>202300000000425</v>
      </c>
      <c r="J486" s="51" t="str">
        <f>+VLOOKUP(G486,desplegables!$AH$21:$AK$33,4,0)</f>
        <v>C-2202-0700-55</v>
      </c>
      <c r="K486" s="109" t="s">
        <v>683</v>
      </c>
      <c r="L486" s="110" t="e">
        <f>+VLOOKUP(K486,desplegables!$BO$81:$BP$110,2,FALSE)</f>
        <v>#N/A</v>
      </c>
      <c r="M486" s="49" t="s">
        <v>705</v>
      </c>
      <c r="N486" s="51">
        <f>VLOOKUP(M486,desplegables!$BO$20:$BP$51,2,0)</f>
        <v>2202038</v>
      </c>
      <c r="O486" s="49" t="s">
        <v>761</v>
      </c>
      <c r="P486" s="21" t="s">
        <v>90</v>
      </c>
      <c r="Q486" s="51" t="str">
        <f>+VLOOKUP(P486,desplegables!$B$3:$C$5,2,0)</f>
        <v>02</v>
      </c>
      <c r="R486" s="169" t="e">
        <f t="shared" si="62"/>
        <v>#N/A</v>
      </c>
      <c r="S486"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6"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6" s="69" t="s">
        <v>127</v>
      </c>
      <c r="V486" s="21"/>
      <c r="W486" s="21" t="str">
        <f t="shared" si="64"/>
        <v xml:space="preserve">VES - SUB DESARROLLO - </v>
      </c>
      <c r="X486" s="51" t="str">
        <f t="shared" si="65"/>
        <v>3800</v>
      </c>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70"/>
      <c r="BG486" s="53">
        <v>80111620</v>
      </c>
      <c r="BH486" s="52" t="s">
        <v>92</v>
      </c>
      <c r="BI486" s="90" t="s">
        <v>765</v>
      </c>
      <c r="BJ486" s="69" t="s">
        <v>92</v>
      </c>
      <c r="BK486" s="49" t="s">
        <v>94</v>
      </c>
      <c r="BL486" s="121">
        <v>45307</v>
      </c>
      <c r="BM486" s="66">
        <v>225</v>
      </c>
      <c r="BN486" s="49" t="s">
        <v>198</v>
      </c>
      <c r="BO486" s="49" t="s">
        <v>96</v>
      </c>
      <c r="BP486" s="49" t="s">
        <v>97</v>
      </c>
      <c r="BQ486" s="49" t="s">
        <v>98</v>
      </c>
      <c r="BR486" s="212">
        <v>55728638</v>
      </c>
      <c r="BS486" s="213">
        <v>55728638</v>
      </c>
      <c r="BT486" s="66" t="s">
        <v>192</v>
      </c>
      <c r="BU486" s="66" t="s">
        <v>128</v>
      </c>
      <c r="BV486" s="21" t="str">
        <f t="shared" si="66"/>
        <v>Fomento_ES_2202038</v>
      </c>
      <c r="BW486" s="21" t="str">
        <f>+VLOOKUP(C486,Listas_desplega!$AI$21:$AJ$46,2,0)</f>
        <v>DF_ES</v>
      </c>
      <c r="BX486" s="47" t="str">
        <f>+VLOOKUP(E486,Listas_desplega!$J$2:$K$11,2,FALSE)</f>
        <v>Eje_E_8</v>
      </c>
      <c r="BY486" s="21" t="str">
        <f>+VLOOKUP(J486,desplegables!$AK$21:$AL$33,2,FALSE)</f>
        <v>C_2202_0700_55</v>
      </c>
      <c r="BZ486" s="21" t="str">
        <f>+VLOOKUP(D486,Listas_desplega!$AS$18:$AU$60,2,0)</f>
        <v xml:space="preserve">VES - SUB DESARROLLO - </v>
      </c>
      <c r="CA486" s="21" t="str">
        <f>+VLOOKUP(W486,Listas_desplega!$AT$18:$AV$60,3,0)</f>
        <v>3800</v>
      </c>
      <c r="CB486" s="21" t="str">
        <f>+VLOOKUP(F486,Listas_desplega!$J$15:$L$60,2,0)</f>
        <v>FORTALECIMIENTO SISTEMA DE ES</v>
      </c>
      <c r="CC486" s="21" t="str">
        <f>+VLOOKUP(F486,Listas_desplega!$J$15:$L$60,2,0)&amp;V486</f>
        <v>FORTALECIMIENTO SISTEMA DE ES</v>
      </c>
      <c r="CD486" s="21" t="str">
        <f>+VLOOKUP(CC486,Listas_desplega!$K$15:$L$60,2,0)</f>
        <v>29</v>
      </c>
      <c r="CE486" s="65" t="str">
        <f>+VLOOKUP(D486,Listas_desplega!$AS$18:$AU$60,2,0)&amp;V486</f>
        <v xml:space="preserve">VES - SUB DESARROLLO - </v>
      </c>
      <c r="CF486" s="21">
        <f>+VLOOKUP(D486,Listas_desplega!$AS$18:$AU$60,3,0)</f>
        <v>38</v>
      </c>
    </row>
    <row r="487" spans="2:84" ht="18.75" customHeight="1" x14ac:dyDescent="0.25">
      <c r="B487" s="49" t="s">
        <v>612</v>
      </c>
      <c r="C487" s="49" t="s">
        <v>613</v>
      </c>
      <c r="D487" s="49" t="s">
        <v>692</v>
      </c>
      <c r="E487" s="49" t="s">
        <v>615</v>
      </c>
      <c r="F487" s="82" t="s">
        <v>616</v>
      </c>
      <c r="G487" s="49" t="s">
        <v>704</v>
      </c>
      <c r="H487" s="78" t="str">
        <f>+VLOOKUP(G487,desplegables!$AH$21:$AK$33,2,0)</f>
        <v>FORTALECIMIENTO DE LOS PROCESOS DE FOMENTO DE EDUCACIÓN SUPERIOR PARA MEJORAR LAS CONDICIONES INSTITUCIONALES QUE GARANTICEN EQUIDAD EN EL ACCESO, PERMANENCIA Y PERTINENCIA EN LA EDUCACIÓN SUPERIOR  NACIONAL</v>
      </c>
      <c r="I487" s="79">
        <f>+VLOOKUP(G487,desplegables!$AH$21:$AK$33,3,0)</f>
        <v>202300000000425</v>
      </c>
      <c r="J487" s="51" t="str">
        <f>+VLOOKUP(G487,desplegables!$AH$21:$AK$33,4,0)</f>
        <v>C-2202-0700-55</v>
      </c>
      <c r="K487" s="109" t="s">
        <v>683</v>
      </c>
      <c r="L487" s="110" t="e">
        <f>+VLOOKUP(K487,desplegables!$BO$81:$BP$110,2,FALSE)</f>
        <v>#N/A</v>
      </c>
      <c r="M487" s="49" t="s">
        <v>705</v>
      </c>
      <c r="N487" s="51">
        <f>VLOOKUP(M487,desplegables!$BO$20:$BP$51,2,0)</f>
        <v>2202038</v>
      </c>
      <c r="O487" s="49" t="s">
        <v>761</v>
      </c>
      <c r="P487" s="21" t="s">
        <v>90</v>
      </c>
      <c r="Q487" s="51" t="str">
        <f>+VLOOKUP(P487,desplegables!$B$3:$C$5,2,0)</f>
        <v>02</v>
      </c>
      <c r="R487" s="169" t="e">
        <f t="shared" si="62"/>
        <v>#N/A</v>
      </c>
      <c r="S487"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7"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7" s="69" t="s">
        <v>127</v>
      </c>
      <c r="V487" s="21"/>
      <c r="W487" s="21" t="str">
        <f t="shared" si="64"/>
        <v xml:space="preserve">VES - SUB DESARROLLO - </v>
      </c>
      <c r="X487" s="51" t="str">
        <f t="shared" si="65"/>
        <v>3800</v>
      </c>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70"/>
      <c r="BG487" s="53">
        <v>80111620</v>
      </c>
      <c r="BH487" s="52" t="s">
        <v>92</v>
      </c>
      <c r="BI487" s="90" t="s">
        <v>766</v>
      </c>
      <c r="BJ487" s="69" t="s">
        <v>92</v>
      </c>
      <c r="BK487" s="49" t="s">
        <v>94</v>
      </c>
      <c r="BL487" s="121">
        <v>45293</v>
      </c>
      <c r="BM487" s="66">
        <v>239</v>
      </c>
      <c r="BN487" s="49" t="s">
        <v>198</v>
      </c>
      <c r="BO487" s="49" t="s">
        <v>96</v>
      </c>
      <c r="BP487" s="49" t="s">
        <v>97</v>
      </c>
      <c r="BQ487" s="49" t="s">
        <v>98</v>
      </c>
      <c r="BR487" s="212">
        <v>83244728</v>
      </c>
      <c r="BS487" s="213">
        <v>83244728</v>
      </c>
      <c r="BT487" s="66" t="s">
        <v>192</v>
      </c>
      <c r="BU487" s="66" t="s">
        <v>128</v>
      </c>
      <c r="BV487" s="21" t="str">
        <f t="shared" si="66"/>
        <v>Fomento_ES_2202038</v>
      </c>
      <c r="BW487" s="21" t="str">
        <f>+VLOOKUP(C487,Listas_desplega!$AI$21:$AJ$46,2,0)</f>
        <v>DF_ES</v>
      </c>
      <c r="BX487" s="47" t="str">
        <f>+VLOOKUP(E487,Listas_desplega!$J$2:$K$11,2,FALSE)</f>
        <v>Eje_E_8</v>
      </c>
      <c r="BY487" s="21" t="str">
        <f>+VLOOKUP(J487,desplegables!$AK$21:$AL$33,2,FALSE)</f>
        <v>C_2202_0700_55</v>
      </c>
      <c r="BZ487" s="21" t="str">
        <f>+VLOOKUP(D487,Listas_desplega!$AS$18:$AU$60,2,0)</f>
        <v xml:space="preserve">VES - SUB DESARROLLO - </v>
      </c>
      <c r="CA487" s="21" t="str">
        <f>+VLOOKUP(W487,Listas_desplega!$AT$18:$AV$60,3,0)</f>
        <v>3800</v>
      </c>
      <c r="CB487" s="21" t="str">
        <f>+VLOOKUP(F487,Listas_desplega!$J$15:$L$60,2,0)</f>
        <v>FORTALECIMIENTO SISTEMA DE ES</v>
      </c>
      <c r="CC487" s="21" t="str">
        <f>+VLOOKUP(F487,Listas_desplega!$J$15:$L$60,2,0)&amp;V487</f>
        <v>FORTALECIMIENTO SISTEMA DE ES</v>
      </c>
      <c r="CD487" s="21" t="str">
        <f>+VLOOKUP(CC487,Listas_desplega!$K$15:$L$60,2,0)</f>
        <v>29</v>
      </c>
      <c r="CE487" s="65" t="str">
        <f>+VLOOKUP(D487,Listas_desplega!$AS$18:$AU$60,2,0)&amp;V487</f>
        <v xml:space="preserve">VES - SUB DESARROLLO - </v>
      </c>
      <c r="CF487" s="21">
        <f>+VLOOKUP(D487,Listas_desplega!$AS$18:$AU$60,3,0)</f>
        <v>38</v>
      </c>
    </row>
    <row r="488" spans="2:84" ht="18.75" customHeight="1" x14ac:dyDescent="0.25">
      <c r="B488" s="49" t="s">
        <v>612</v>
      </c>
      <c r="C488" s="49" t="s">
        <v>613</v>
      </c>
      <c r="D488" s="49" t="s">
        <v>692</v>
      </c>
      <c r="E488" s="49" t="s">
        <v>615</v>
      </c>
      <c r="F488" s="82" t="s">
        <v>616</v>
      </c>
      <c r="G488" s="49" t="s">
        <v>704</v>
      </c>
      <c r="H488" s="78" t="str">
        <f>+VLOOKUP(G488,desplegables!$AH$21:$AK$33,2,0)</f>
        <v>FORTALECIMIENTO DE LOS PROCESOS DE FOMENTO DE EDUCACIÓN SUPERIOR PARA MEJORAR LAS CONDICIONES INSTITUCIONALES QUE GARANTICEN EQUIDAD EN EL ACCESO, PERMANENCIA Y PERTINENCIA EN LA EDUCACIÓN SUPERIOR  NACIONAL</v>
      </c>
      <c r="I488" s="79">
        <f>+VLOOKUP(G488,desplegables!$AH$21:$AK$33,3,0)</f>
        <v>202300000000425</v>
      </c>
      <c r="J488" s="51" t="str">
        <f>+VLOOKUP(G488,desplegables!$AH$21:$AK$33,4,0)</f>
        <v>C-2202-0700-55</v>
      </c>
      <c r="K488" s="109" t="s">
        <v>683</v>
      </c>
      <c r="L488" s="110" t="e">
        <f>+VLOOKUP(K488,desplegables!$BO$81:$BP$110,2,FALSE)</f>
        <v>#N/A</v>
      </c>
      <c r="M488" s="49" t="s">
        <v>705</v>
      </c>
      <c r="N488" s="51">
        <f>VLOOKUP(M488,desplegables!$BO$20:$BP$51,2,0)</f>
        <v>2202038</v>
      </c>
      <c r="O488" s="49" t="s">
        <v>761</v>
      </c>
      <c r="P488" s="21" t="s">
        <v>90</v>
      </c>
      <c r="Q488" s="51" t="str">
        <f>+VLOOKUP(P488,desplegables!$B$3:$C$5,2,0)</f>
        <v>02</v>
      </c>
      <c r="R488" s="169" t="e">
        <f t="shared" si="62"/>
        <v>#N/A</v>
      </c>
      <c r="S488"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8"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8" s="69" t="s">
        <v>127</v>
      </c>
      <c r="V488" s="21"/>
      <c r="W488" s="21" t="str">
        <f t="shared" si="64"/>
        <v xml:space="preserve">VES - SUB DESARROLLO - </v>
      </c>
      <c r="X488" s="51" t="str">
        <f t="shared" si="65"/>
        <v>3800</v>
      </c>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70"/>
      <c r="BG488" s="53">
        <v>80111620</v>
      </c>
      <c r="BH488" s="52" t="s">
        <v>92</v>
      </c>
      <c r="BI488" s="90" t="s">
        <v>767</v>
      </c>
      <c r="BJ488" s="69" t="s">
        <v>92</v>
      </c>
      <c r="BK488" s="49" t="s">
        <v>94</v>
      </c>
      <c r="BL488" s="121">
        <v>45293</v>
      </c>
      <c r="BM488" s="66">
        <v>239</v>
      </c>
      <c r="BN488" s="49" t="s">
        <v>198</v>
      </c>
      <c r="BO488" s="49" t="s">
        <v>96</v>
      </c>
      <c r="BP488" s="49" t="s">
        <v>97</v>
      </c>
      <c r="BQ488" s="49" t="s">
        <v>98</v>
      </c>
      <c r="BR488" s="212">
        <v>52456360</v>
      </c>
      <c r="BS488" s="213">
        <v>52456360</v>
      </c>
      <c r="BT488" s="66" t="s">
        <v>192</v>
      </c>
      <c r="BU488" s="66" t="s">
        <v>128</v>
      </c>
      <c r="BV488" s="21" t="str">
        <f t="shared" si="66"/>
        <v>Fomento_ES_2202038</v>
      </c>
      <c r="BW488" s="21" t="str">
        <f>+VLOOKUP(C488,Listas_desplega!$AI$21:$AJ$46,2,0)</f>
        <v>DF_ES</v>
      </c>
      <c r="BX488" s="47" t="str">
        <f>+VLOOKUP(E488,Listas_desplega!$J$2:$K$11,2,FALSE)</f>
        <v>Eje_E_8</v>
      </c>
      <c r="BY488" s="21" t="str">
        <f>+VLOOKUP(J488,desplegables!$AK$21:$AL$33,2,FALSE)</f>
        <v>C_2202_0700_55</v>
      </c>
      <c r="BZ488" s="21" t="str">
        <f>+VLOOKUP(D488,Listas_desplega!$AS$18:$AU$60,2,0)</f>
        <v xml:space="preserve">VES - SUB DESARROLLO - </v>
      </c>
      <c r="CA488" s="21" t="str">
        <f>+VLOOKUP(W488,Listas_desplega!$AT$18:$AV$60,3,0)</f>
        <v>3800</v>
      </c>
      <c r="CB488" s="21" t="str">
        <f>+VLOOKUP(F488,Listas_desplega!$J$15:$L$60,2,0)</f>
        <v>FORTALECIMIENTO SISTEMA DE ES</v>
      </c>
      <c r="CC488" s="21" t="str">
        <f>+VLOOKUP(F488,Listas_desplega!$J$15:$L$60,2,0)&amp;V488</f>
        <v>FORTALECIMIENTO SISTEMA DE ES</v>
      </c>
      <c r="CD488" s="21" t="str">
        <f>+VLOOKUP(CC488,Listas_desplega!$K$15:$L$60,2,0)</f>
        <v>29</v>
      </c>
      <c r="CE488" s="65" t="str">
        <f>+VLOOKUP(D488,Listas_desplega!$AS$18:$AU$60,2,0)&amp;V488</f>
        <v xml:space="preserve">VES - SUB DESARROLLO - </v>
      </c>
      <c r="CF488" s="21">
        <f>+VLOOKUP(D488,Listas_desplega!$AS$18:$AU$60,3,0)</f>
        <v>38</v>
      </c>
    </row>
    <row r="489" spans="2:84" ht="18.75" customHeight="1" x14ac:dyDescent="0.25">
      <c r="B489" s="49" t="s">
        <v>612</v>
      </c>
      <c r="C489" s="49" t="s">
        <v>613</v>
      </c>
      <c r="D489" s="49" t="s">
        <v>692</v>
      </c>
      <c r="E489" s="49" t="s">
        <v>615</v>
      </c>
      <c r="F489" s="82" t="s">
        <v>616</v>
      </c>
      <c r="G489" s="49" t="s">
        <v>704</v>
      </c>
      <c r="H489" s="78" t="str">
        <f>+VLOOKUP(G489,desplegables!$AH$21:$AK$33,2,0)</f>
        <v>FORTALECIMIENTO DE LOS PROCESOS DE FOMENTO DE EDUCACIÓN SUPERIOR PARA MEJORAR LAS CONDICIONES INSTITUCIONALES QUE GARANTICEN EQUIDAD EN EL ACCESO, PERMANENCIA Y PERTINENCIA EN LA EDUCACIÓN SUPERIOR  NACIONAL</v>
      </c>
      <c r="I489" s="79">
        <f>+VLOOKUP(G489,desplegables!$AH$21:$AK$33,3,0)</f>
        <v>202300000000425</v>
      </c>
      <c r="J489" s="51" t="str">
        <f>+VLOOKUP(G489,desplegables!$AH$21:$AK$33,4,0)</f>
        <v>C-2202-0700-55</v>
      </c>
      <c r="K489" s="109" t="s">
        <v>683</v>
      </c>
      <c r="L489" s="110" t="e">
        <f>+VLOOKUP(K489,desplegables!$BO$81:$BP$110,2,FALSE)</f>
        <v>#N/A</v>
      </c>
      <c r="M489" s="49" t="s">
        <v>705</v>
      </c>
      <c r="N489" s="51">
        <f>VLOOKUP(M489,desplegables!$BO$20:$BP$51,2,0)</f>
        <v>2202038</v>
      </c>
      <c r="O489" s="49" t="s">
        <v>761</v>
      </c>
      <c r="P489" s="21" t="s">
        <v>90</v>
      </c>
      <c r="Q489" s="51" t="str">
        <f>+VLOOKUP(P489,desplegables!$B$3:$C$5,2,0)</f>
        <v>02</v>
      </c>
      <c r="R489" s="169" t="e">
        <f t="shared" si="62"/>
        <v>#N/A</v>
      </c>
      <c r="S489"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89"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89" s="69" t="s">
        <v>127</v>
      </c>
      <c r="V489" s="21"/>
      <c r="W489" s="21" t="str">
        <f t="shared" si="64"/>
        <v xml:space="preserve">VES - SUB DESARROLLO - </v>
      </c>
      <c r="X489" s="51" t="str">
        <f t="shared" si="65"/>
        <v>3800</v>
      </c>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70"/>
      <c r="BG489" s="53">
        <v>80111620</v>
      </c>
      <c r="BH489" s="52" t="s">
        <v>92</v>
      </c>
      <c r="BI489" s="90" t="s">
        <v>768</v>
      </c>
      <c r="BJ489" s="69" t="s">
        <v>92</v>
      </c>
      <c r="BK489" s="49" t="s">
        <v>94</v>
      </c>
      <c r="BL489" s="121">
        <v>45307</v>
      </c>
      <c r="BM489" s="66">
        <v>225</v>
      </c>
      <c r="BN489" s="49" t="s">
        <v>198</v>
      </c>
      <c r="BO489" s="49" t="s">
        <v>96</v>
      </c>
      <c r="BP489" s="49" t="s">
        <v>97</v>
      </c>
      <c r="BQ489" s="49" t="s">
        <v>98</v>
      </c>
      <c r="BR489" s="212">
        <v>70108178</v>
      </c>
      <c r="BS489" s="213">
        <v>70108178</v>
      </c>
      <c r="BT489" s="66" t="s">
        <v>192</v>
      </c>
      <c r="BU489" s="66" t="s">
        <v>128</v>
      </c>
      <c r="BV489" s="21" t="str">
        <f t="shared" si="66"/>
        <v>Fomento_ES_2202038</v>
      </c>
      <c r="BW489" s="21" t="str">
        <f>+VLOOKUP(C489,Listas_desplega!$AI$21:$AJ$46,2,0)</f>
        <v>DF_ES</v>
      </c>
      <c r="BX489" s="47" t="str">
        <f>+VLOOKUP(E489,Listas_desplega!$J$2:$K$11,2,FALSE)</f>
        <v>Eje_E_8</v>
      </c>
      <c r="BY489" s="21" t="str">
        <f>+VLOOKUP(J489,desplegables!$AK$21:$AL$33,2,FALSE)</f>
        <v>C_2202_0700_55</v>
      </c>
      <c r="BZ489" s="21" t="str">
        <f>+VLOOKUP(D489,Listas_desplega!$AS$18:$AU$60,2,0)</f>
        <v xml:space="preserve">VES - SUB DESARROLLO - </v>
      </c>
      <c r="CA489" s="21" t="str">
        <f>+VLOOKUP(W489,Listas_desplega!$AT$18:$AV$60,3,0)</f>
        <v>3800</v>
      </c>
      <c r="CB489" s="21" t="str">
        <f>+VLOOKUP(F489,Listas_desplega!$J$15:$L$60,2,0)</f>
        <v>FORTALECIMIENTO SISTEMA DE ES</v>
      </c>
      <c r="CC489" s="21" t="str">
        <f>+VLOOKUP(F489,Listas_desplega!$J$15:$L$60,2,0)&amp;V489</f>
        <v>FORTALECIMIENTO SISTEMA DE ES</v>
      </c>
      <c r="CD489" s="21" t="str">
        <f>+VLOOKUP(CC489,Listas_desplega!$K$15:$L$60,2,0)</f>
        <v>29</v>
      </c>
      <c r="CE489" s="65" t="str">
        <f>+VLOOKUP(D489,Listas_desplega!$AS$18:$AU$60,2,0)&amp;V489</f>
        <v xml:space="preserve">VES - SUB DESARROLLO - </v>
      </c>
      <c r="CF489" s="21">
        <f>+VLOOKUP(D489,Listas_desplega!$AS$18:$AU$60,3,0)</f>
        <v>38</v>
      </c>
    </row>
    <row r="490" spans="2:84" ht="18.75" customHeight="1" x14ac:dyDescent="0.25">
      <c r="B490" s="49" t="s">
        <v>612</v>
      </c>
      <c r="C490" s="49" t="s">
        <v>613</v>
      </c>
      <c r="D490" s="49" t="s">
        <v>692</v>
      </c>
      <c r="E490" s="49" t="s">
        <v>615</v>
      </c>
      <c r="F490" s="82" t="s">
        <v>616</v>
      </c>
      <c r="G490" s="49" t="s">
        <v>704</v>
      </c>
      <c r="H490" s="78" t="str">
        <f>+VLOOKUP(G490,desplegables!$AH$21:$AK$33,2,0)</f>
        <v>FORTALECIMIENTO DE LOS PROCESOS DE FOMENTO DE EDUCACIÓN SUPERIOR PARA MEJORAR LAS CONDICIONES INSTITUCIONALES QUE GARANTICEN EQUIDAD EN EL ACCESO, PERMANENCIA Y PERTINENCIA EN LA EDUCACIÓN SUPERIOR  NACIONAL</v>
      </c>
      <c r="I490" s="79">
        <f>+VLOOKUP(G490,desplegables!$AH$21:$AK$33,3,0)</f>
        <v>202300000000425</v>
      </c>
      <c r="J490" s="51" t="str">
        <f>+VLOOKUP(G490,desplegables!$AH$21:$AK$33,4,0)</f>
        <v>C-2202-0700-55</v>
      </c>
      <c r="K490" s="109" t="s">
        <v>683</v>
      </c>
      <c r="L490" s="110" t="e">
        <f>+VLOOKUP(K490,desplegables!$BO$81:$BP$110,2,FALSE)</f>
        <v>#N/A</v>
      </c>
      <c r="M490" s="49" t="s">
        <v>705</v>
      </c>
      <c r="N490" s="51">
        <f>VLOOKUP(M490,desplegables!$BO$20:$BP$51,2,0)</f>
        <v>2202038</v>
      </c>
      <c r="O490" s="49" t="s">
        <v>761</v>
      </c>
      <c r="P490" s="21" t="s">
        <v>90</v>
      </c>
      <c r="Q490" s="51" t="str">
        <f>+VLOOKUP(P490,desplegables!$B$3:$C$5,2,0)</f>
        <v>02</v>
      </c>
      <c r="R490" s="169" t="e">
        <f t="shared" si="62"/>
        <v>#N/A</v>
      </c>
      <c r="S490"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90"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90" s="69" t="s">
        <v>127</v>
      </c>
      <c r="V490" s="21"/>
      <c r="W490" s="21" t="str">
        <f t="shared" si="64"/>
        <v xml:space="preserve">VES - SUB DESARROLLO - </v>
      </c>
      <c r="X490" s="51" t="str">
        <f t="shared" si="65"/>
        <v>3800</v>
      </c>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70"/>
      <c r="BG490" s="53">
        <v>80111620</v>
      </c>
      <c r="BH490" s="52" t="s">
        <v>92</v>
      </c>
      <c r="BI490" s="90" t="s">
        <v>718</v>
      </c>
      <c r="BJ490" s="69" t="s">
        <v>92</v>
      </c>
      <c r="BK490" s="49" t="s">
        <v>178</v>
      </c>
      <c r="BL490" s="121">
        <v>45536</v>
      </c>
      <c r="BM490" s="66">
        <v>120</v>
      </c>
      <c r="BN490" s="49" t="s">
        <v>198</v>
      </c>
      <c r="BO490" s="49" t="s">
        <v>96</v>
      </c>
      <c r="BP490" s="49" t="s">
        <v>97</v>
      </c>
      <c r="BQ490" s="49" t="s">
        <v>98</v>
      </c>
      <c r="BR490" s="212">
        <v>222981386</v>
      </c>
      <c r="BS490" s="213">
        <v>222981386</v>
      </c>
      <c r="BT490" s="66" t="s">
        <v>192</v>
      </c>
      <c r="BU490" s="66" t="s">
        <v>128</v>
      </c>
      <c r="BV490" s="21" t="str">
        <f t="shared" si="66"/>
        <v>Fomento_ES_2202038</v>
      </c>
      <c r="BW490" s="21" t="str">
        <f>+VLOOKUP(C490,Listas_desplega!$AI$21:$AJ$46,2,0)</f>
        <v>DF_ES</v>
      </c>
      <c r="BX490" s="47" t="str">
        <f>+VLOOKUP(E490,Listas_desplega!$J$2:$K$11,2,FALSE)</f>
        <v>Eje_E_8</v>
      </c>
      <c r="BY490" s="21" t="str">
        <f>+VLOOKUP(J490,desplegables!$AK$21:$AL$33,2,FALSE)</f>
        <v>C_2202_0700_55</v>
      </c>
      <c r="BZ490" s="21" t="str">
        <f>+VLOOKUP(D490,Listas_desplega!$AS$18:$AU$60,2,0)</f>
        <v xml:space="preserve">VES - SUB DESARROLLO - </v>
      </c>
      <c r="CA490" s="21" t="str">
        <f>+VLOOKUP(W490,Listas_desplega!$AT$18:$AV$60,3,0)</f>
        <v>3800</v>
      </c>
      <c r="CB490" s="21" t="str">
        <f>+VLOOKUP(F490,Listas_desplega!$J$15:$L$60,2,0)</f>
        <v>FORTALECIMIENTO SISTEMA DE ES</v>
      </c>
      <c r="CC490" s="21" t="str">
        <f>+VLOOKUP(F490,Listas_desplega!$J$15:$L$60,2,0)&amp;V490</f>
        <v>FORTALECIMIENTO SISTEMA DE ES</v>
      </c>
      <c r="CD490" s="21" t="str">
        <f>+VLOOKUP(CC490,Listas_desplega!$K$15:$L$60,2,0)</f>
        <v>29</v>
      </c>
      <c r="CE490" s="65" t="str">
        <f>+VLOOKUP(D490,Listas_desplega!$AS$18:$AU$60,2,0)&amp;V490</f>
        <v xml:space="preserve">VES - SUB DESARROLLO - </v>
      </c>
      <c r="CF490" s="21">
        <f>+VLOOKUP(D490,Listas_desplega!$AS$18:$AU$60,3,0)</f>
        <v>38</v>
      </c>
    </row>
    <row r="491" spans="2:84" ht="18.75" customHeight="1" x14ac:dyDescent="0.25">
      <c r="B491" s="49" t="s">
        <v>612</v>
      </c>
      <c r="C491" s="49" t="s">
        <v>613</v>
      </c>
      <c r="D491" s="49" t="s">
        <v>692</v>
      </c>
      <c r="E491" s="49" t="s">
        <v>615</v>
      </c>
      <c r="F491" s="82" t="s">
        <v>616</v>
      </c>
      <c r="G491" s="49" t="s">
        <v>704</v>
      </c>
      <c r="H491" s="78" t="str">
        <f>+VLOOKUP(G491,desplegables!$AH$21:$AK$33,2,0)</f>
        <v>FORTALECIMIENTO DE LOS PROCESOS DE FOMENTO DE EDUCACIÓN SUPERIOR PARA MEJORAR LAS CONDICIONES INSTITUCIONALES QUE GARANTICEN EQUIDAD EN EL ACCESO, PERMANENCIA Y PERTINENCIA EN LA EDUCACIÓN SUPERIOR  NACIONAL</v>
      </c>
      <c r="I491" s="79">
        <f>+VLOOKUP(G491,desplegables!$AH$21:$AK$33,3,0)</f>
        <v>202300000000425</v>
      </c>
      <c r="J491" s="51" t="str">
        <f>+VLOOKUP(G491,desplegables!$AH$21:$AK$33,4,0)</f>
        <v>C-2202-0700-55</v>
      </c>
      <c r="K491" s="109" t="s">
        <v>683</v>
      </c>
      <c r="L491" s="110" t="e">
        <f>+VLOOKUP(K491,desplegables!$BO$81:$BP$110,2,FALSE)</f>
        <v>#N/A</v>
      </c>
      <c r="M491" s="49" t="s">
        <v>705</v>
      </c>
      <c r="N491" s="51">
        <f>VLOOKUP(M491,desplegables!$BO$20:$BP$51,2,0)</f>
        <v>2202038</v>
      </c>
      <c r="O491" s="49" t="s">
        <v>769</v>
      </c>
      <c r="P491" s="21" t="s">
        <v>90</v>
      </c>
      <c r="Q491" s="51" t="str">
        <f>+VLOOKUP(P491,desplegables!$B$3:$C$5,2,0)</f>
        <v>02</v>
      </c>
      <c r="R491" s="169" t="e">
        <f t="shared" si="62"/>
        <v>#N/A</v>
      </c>
      <c r="S491" s="126" t="str">
        <f t="shared" si="61"/>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91"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91" s="69" t="s">
        <v>127</v>
      </c>
      <c r="V491" s="21"/>
      <c r="W491" s="21" t="str">
        <f t="shared" si="64"/>
        <v xml:space="preserve">VES - SUB DESARROLLO - </v>
      </c>
      <c r="X491" s="51" t="str">
        <f t="shared" si="65"/>
        <v>3800</v>
      </c>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70"/>
      <c r="BG491" s="53">
        <v>81112205</v>
      </c>
      <c r="BH491" s="52" t="s">
        <v>124</v>
      </c>
      <c r="BI491" s="90" t="s">
        <v>770</v>
      </c>
      <c r="BJ491" s="69" t="s">
        <v>708</v>
      </c>
      <c r="BK491" s="49" t="s">
        <v>94</v>
      </c>
      <c r="BL491" s="121">
        <v>45323</v>
      </c>
      <c r="BM491" s="66">
        <v>330</v>
      </c>
      <c r="BN491" s="49" t="s">
        <v>198</v>
      </c>
      <c r="BO491" s="49" t="s">
        <v>515</v>
      </c>
      <c r="BP491" s="49" t="s">
        <v>196</v>
      </c>
      <c r="BQ491" s="49" t="s">
        <v>98</v>
      </c>
      <c r="BR491" s="212">
        <v>1500000000</v>
      </c>
      <c r="BS491" s="213">
        <v>1500000000</v>
      </c>
      <c r="BT491" s="66" t="s">
        <v>192</v>
      </c>
      <c r="BU491" s="66" t="s">
        <v>128</v>
      </c>
      <c r="BV491" s="21" t="str">
        <f t="shared" si="66"/>
        <v>Fomento_ES_2202038</v>
      </c>
      <c r="BW491" s="21" t="str">
        <f>+VLOOKUP(C491,Listas_desplega!$AI$21:$AJ$46,2,0)</f>
        <v>DF_ES</v>
      </c>
      <c r="BX491" s="47" t="str">
        <f>+VLOOKUP(E491,Listas_desplega!$J$2:$K$11,2,FALSE)</f>
        <v>Eje_E_8</v>
      </c>
      <c r="BY491" s="21" t="str">
        <f>+VLOOKUP(J491,desplegables!$AK$21:$AL$33,2,FALSE)</f>
        <v>C_2202_0700_55</v>
      </c>
      <c r="BZ491" s="21" t="str">
        <f>+VLOOKUP(D491,Listas_desplega!$AS$18:$AU$60,2,0)</f>
        <v xml:space="preserve">VES - SUB DESARROLLO - </v>
      </c>
      <c r="CA491" s="21" t="str">
        <f>+VLOOKUP(W491,Listas_desplega!$AT$18:$AV$60,3,0)</f>
        <v>3800</v>
      </c>
      <c r="CB491" s="21" t="str">
        <f>+VLOOKUP(F491,Listas_desplega!$J$15:$L$60,2,0)</f>
        <v>FORTALECIMIENTO SISTEMA DE ES</v>
      </c>
      <c r="CC491" s="21" t="str">
        <f>+VLOOKUP(F491,Listas_desplega!$J$15:$L$60,2,0)&amp;V491</f>
        <v>FORTALECIMIENTO SISTEMA DE ES</v>
      </c>
      <c r="CD491" s="21" t="str">
        <f>+VLOOKUP(CC491,Listas_desplega!$K$15:$L$60,2,0)</f>
        <v>29</v>
      </c>
      <c r="CE491" s="65" t="str">
        <f>+VLOOKUP(D491,Listas_desplega!$AS$18:$AU$60,2,0)&amp;V491</f>
        <v xml:space="preserve">VES - SUB DESARROLLO - </v>
      </c>
      <c r="CF491" s="21">
        <f>+VLOOKUP(D491,Listas_desplega!$AS$18:$AU$60,3,0)</f>
        <v>38</v>
      </c>
    </row>
    <row r="492" spans="2:84" ht="18.75" customHeight="1" x14ac:dyDescent="0.25">
      <c r="B492" s="49" t="s">
        <v>612</v>
      </c>
      <c r="C492" s="49" t="s">
        <v>613</v>
      </c>
      <c r="D492" s="49" t="s">
        <v>692</v>
      </c>
      <c r="E492" s="49" t="s">
        <v>615</v>
      </c>
      <c r="F492" s="82" t="s">
        <v>616</v>
      </c>
      <c r="G492" s="49" t="s">
        <v>704</v>
      </c>
      <c r="H492" s="78" t="str">
        <f>+VLOOKUP(G492,desplegables!$AH$21:$AK$33,2,0)</f>
        <v>FORTALECIMIENTO DE LOS PROCESOS DE FOMENTO DE EDUCACIÓN SUPERIOR PARA MEJORAR LAS CONDICIONES INSTITUCIONALES QUE GARANTICEN EQUIDAD EN EL ACCESO, PERMANENCIA Y PERTINENCIA EN LA EDUCACIÓN SUPERIOR  NACIONAL</v>
      </c>
      <c r="I492" s="79">
        <f>+VLOOKUP(G492,desplegables!$AH$21:$AK$33,3,0)</f>
        <v>202300000000425</v>
      </c>
      <c r="J492" s="51" t="str">
        <f>+VLOOKUP(G492,desplegables!$AH$21:$AK$33,4,0)</f>
        <v>C-2202-0700-55</v>
      </c>
      <c r="K492" s="109" t="s">
        <v>683</v>
      </c>
      <c r="L492" s="110" t="e">
        <f>+VLOOKUP(K492,desplegables!$BO$81:$BP$110,2,FALSE)</f>
        <v>#N/A</v>
      </c>
      <c r="M492" s="49" t="s">
        <v>705</v>
      </c>
      <c r="N492" s="51">
        <f>VLOOKUP(M492,desplegables!$BO$20:$BP$51,2,0)</f>
        <v>2202038</v>
      </c>
      <c r="O492" s="49" t="s">
        <v>769</v>
      </c>
      <c r="P492" s="21" t="s">
        <v>90</v>
      </c>
      <c r="Q492" s="51" t="str">
        <f>+VLOOKUP(P492,desplegables!$B$3:$C$5,2,0)</f>
        <v>02</v>
      </c>
      <c r="R492" s="169" t="e">
        <f t="shared" si="62"/>
        <v>#N/A</v>
      </c>
      <c r="S492" s="126" t="str">
        <f t="shared" ref="S492:S556" si="67">UPPER(P492&amp;"-"&amp;M492&amp;"-"&amp;H492)</f>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92"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92" s="69" t="s">
        <v>127</v>
      </c>
      <c r="V492" s="21"/>
      <c r="W492" s="21" t="str">
        <f t="shared" si="64"/>
        <v xml:space="preserve">VES - SUB DESARROLLO - </v>
      </c>
      <c r="X492" s="51" t="str">
        <f t="shared" si="65"/>
        <v>3800</v>
      </c>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70"/>
      <c r="BG492" s="53">
        <v>80111620</v>
      </c>
      <c r="BH492" s="52" t="s">
        <v>92</v>
      </c>
      <c r="BI492" s="90" t="s">
        <v>771</v>
      </c>
      <c r="BJ492" s="69" t="s">
        <v>92</v>
      </c>
      <c r="BK492" s="49" t="s">
        <v>94</v>
      </c>
      <c r="BL492" s="121">
        <v>45307</v>
      </c>
      <c r="BM492" s="66">
        <v>225</v>
      </c>
      <c r="BN492" s="49" t="s">
        <v>198</v>
      </c>
      <c r="BO492" s="49" t="s">
        <v>96</v>
      </c>
      <c r="BP492" s="49" t="s">
        <v>97</v>
      </c>
      <c r="BQ492" s="49" t="s">
        <v>98</v>
      </c>
      <c r="BR492" s="212">
        <v>49177838</v>
      </c>
      <c r="BS492" s="213">
        <v>49177838</v>
      </c>
      <c r="BT492" s="66" t="s">
        <v>192</v>
      </c>
      <c r="BU492" s="66" t="s">
        <v>128</v>
      </c>
      <c r="BV492" s="21" t="str">
        <f t="shared" si="66"/>
        <v>Fomento_ES_2202038</v>
      </c>
      <c r="BW492" s="21" t="str">
        <f>+VLOOKUP(C492,Listas_desplega!$AI$21:$AJ$46,2,0)</f>
        <v>DF_ES</v>
      </c>
      <c r="BX492" s="47" t="str">
        <f>+VLOOKUP(E492,Listas_desplega!$J$2:$K$11,2,FALSE)</f>
        <v>Eje_E_8</v>
      </c>
      <c r="BY492" s="21" t="str">
        <f>+VLOOKUP(J492,desplegables!$AK$21:$AL$33,2,FALSE)</f>
        <v>C_2202_0700_55</v>
      </c>
      <c r="BZ492" s="21" t="str">
        <f>+VLOOKUP(D492,Listas_desplega!$AS$18:$AU$60,2,0)</f>
        <v xml:space="preserve">VES - SUB DESARROLLO - </v>
      </c>
      <c r="CA492" s="21" t="str">
        <f>+VLOOKUP(W492,Listas_desplega!$AT$18:$AV$60,3,0)</f>
        <v>3800</v>
      </c>
      <c r="CB492" s="21" t="str">
        <f>+VLOOKUP(F492,Listas_desplega!$J$15:$L$60,2,0)</f>
        <v>FORTALECIMIENTO SISTEMA DE ES</v>
      </c>
      <c r="CC492" s="21" t="str">
        <f>+VLOOKUP(F492,Listas_desplega!$J$15:$L$60,2,0)&amp;V492</f>
        <v>FORTALECIMIENTO SISTEMA DE ES</v>
      </c>
      <c r="CD492" s="21" t="str">
        <f>+VLOOKUP(CC492,Listas_desplega!$K$15:$L$60,2,0)</f>
        <v>29</v>
      </c>
      <c r="CE492" s="65" t="str">
        <f>+VLOOKUP(D492,Listas_desplega!$AS$18:$AU$60,2,0)&amp;V492</f>
        <v xml:space="preserve">VES - SUB DESARROLLO - </v>
      </c>
      <c r="CF492" s="21">
        <f>+VLOOKUP(D492,Listas_desplega!$AS$18:$AU$60,3,0)</f>
        <v>38</v>
      </c>
    </row>
    <row r="493" spans="2:84" ht="18.75" customHeight="1" x14ac:dyDescent="0.25">
      <c r="B493" s="49" t="s">
        <v>612</v>
      </c>
      <c r="C493" s="49" t="s">
        <v>613</v>
      </c>
      <c r="D493" s="49" t="s">
        <v>692</v>
      </c>
      <c r="E493" s="49" t="s">
        <v>615</v>
      </c>
      <c r="F493" s="82" t="s">
        <v>616</v>
      </c>
      <c r="G493" s="49" t="s">
        <v>704</v>
      </c>
      <c r="H493" s="78" t="str">
        <f>+VLOOKUP(G493,desplegables!$AH$21:$AK$33,2,0)</f>
        <v>FORTALECIMIENTO DE LOS PROCESOS DE FOMENTO DE EDUCACIÓN SUPERIOR PARA MEJORAR LAS CONDICIONES INSTITUCIONALES QUE GARANTICEN EQUIDAD EN EL ACCESO, PERMANENCIA Y PERTINENCIA EN LA EDUCACIÓN SUPERIOR  NACIONAL</v>
      </c>
      <c r="I493" s="79">
        <f>+VLOOKUP(G493,desplegables!$AH$21:$AK$33,3,0)</f>
        <v>202300000000425</v>
      </c>
      <c r="J493" s="51" t="str">
        <f>+VLOOKUP(G493,desplegables!$AH$21:$AK$33,4,0)</f>
        <v>C-2202-0700-55</v>
      </c>
      <c r="K493" s="109" t="s">
        <v>683</v>
      </c>
      <c r="L493" s="110" t="e">
        <f>+VLOOKUP(K493,desplegables!$BO$81:$BP$110,2,FALSE)</f>
        <v>#N/A</v>
      </c>
      <c r="M493" s="49" t="s">
        <v>705</v>
      </c>
      <c r="N493" s="51">
        <f>VLOOKUP(M493,desplegables!$BO$20:$BP$51,2,0)</f>
        <v>2202038</v>
      </c>
      <c r="O493" s="49" t="s">
        <v>769</v>
      </c>
      <c r="P493" s="21" t="s">
        <v>90</v>
      </c>
      <c r="Q493" s="51" t="str">
        <f>+VLOOKUP(P493,desplegables!$B$3:$C$5,2,0)</f>
        <v>02</v>
      </c>
      <c r="R493" s="169" t="e">
        <f t="shared" si="62"/>
        <v>#N/A</v>
      </c>
      <c r="S493" s="126" t="str">
        <f t="shared" si="67"/>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93"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93" s="69" t="s">
        <v>127</v>
      </c>
      <c r="V493" s="21"/>
      <c r="W493" s="21" t="str">
        <f t="shared" si="64"/>
        <v xml:space="preserve">VES - SUB DESARROLLO - </v>
      </c>
      <c r="X493" s="51" t="str">
        <f t="shared" si="65"/>
        <v>3800</v>
      </c>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70"/>
      <c r="BG493" s="53">
        <v>80111620</v>
      </c>
      <c r="BH493" s="52" t="s">
        <v>92</v>
      </c>
      <c r="BI493" s="90" t="s">
        <v>772</v>
      </c>
      <c r="BJ493" s="69" t="s">
        <v>92</v>
      </c>
      <c r="BK493" s="49" t="s">
        <v>94</v>
      </c>
      <c r="BL493" s="121">
        <v>45307</v>
      </c>
      <c r="BM493" s="66">
        <v>225</v>
      </c>
      <c r="BN493" s="49" t="s">
        <v>198</v>
      </c>
      <c r="BO493" s="49" t="s">
        <v>96</v>
      </c>
      <c r="BP493" s="49" t="s">
        <v>97</v>
      </c>
      <c r="BQ493" s="49" t="s">
        <v>98</v>
      </c>
      <c r="BR493" s="212">
        <v>70111650</v>
      </c>
      <c r="BS493" s="213">
        <v>70111650</v>
      </c>
      <c r="BT493" s="66" t="s">
        <v>192</v>
      </c>
      <c r="BU493" s="66" t="s">
        <v>128</v>
      </c>
      <c r="BV493" s="21" t="str">
        <f t="shared" si="66"/>
        <v>Fomento_ES_2202038</v>
      </c>
      <c r="BW493" s="21" t="str">
        <f>+VLOOKUP(C493,Listas_desplega!$AI$21:$AJ$46,2,0)</f>
        <v>DF_ES</v>
      </c>
      <c r="BX493" s="47" t="str">
        <f>+VLOOKUP(E493,Listas_desplega!$J$2:$K$11,2,FALSE)</f>
        <v>Eje_E_8</v>
      </c>
      <c r="BY493" s="21" t="str">
        <f>+VLOOKUP(J493,desplegables!$AK$21:$AL$33,2,FALSE)</f>
        <v>C_2202_0700_55</v>
      </c>
      <c r="BZ493" s="21" t="str">
        <f>+VLOOKUP(D493,Listas_desplega!$AS$18:$AU$60,2,0)</f>
        <v xml:space="preserve">VES - SUB DESARROLLO - </v>
      </c>
      <c r="CA493" s="21" t="str">
        <f>+VLOOKUP(W493,Listas_desplega!$AT$18:$AV$60,3,0)</f>
        <v>3800</v>
      </c>
      <c r="CB493" s="21" t="str">
        <f>+VLOOKUP(F493,Listas_desplega!$J$15:$L$60,2,0)</f>
        <v>FORTALECIMIENTO SISTEMA DE ES</v>
      </c>
      <c r="CC493" s="21" t="str">
        <f>+VLOOKUP(F493,Listas_desplega!$J$15:$L$60,2,0)&amp;V493</f>
        <v>FORTALECIMIENTO SISTEMA DE ES</v>
      </c>
      <c r="CD493" s="21" t="str">
        <f>+VLOOKUP(CC493,Listas_desplega!$K$15:$L$60,2,0)</f>
        <v>29</v>
      </c>
      <c r="CE493" s="65" t="str">
        <f>+VLOOKUP(D493,Listas_desplega!$AS$18:$AU$60,2,0)&amp;V493</f>
        <v xml:space="preserve">VES - SUB DESARROLLO - </v>
      </c>
      <c r="CF493" s="21">
        <f>+VLOOKUP(D493,Listas_desplega!$AS$18:$AU$60,3,0)</f>
        <v>38</v>
      </c>
    </row>
    <row r="494" spans="2:84" ht="18.75" customHeight="1" x14ac:dyDescent="0.25">
      <c r="B494" s="49" t="s">
        <v>612</v>
      </c>
      <c r="C494" s="49" t="s">
        <v>613</v>
      </c>
      <c r="D494" s="49" t="s">
        <v>692</v>
      </c>
      <c r="E494" s="49" t="s">
        <v>615</v>
      </c>
      <c r="F494" s="82" t="s">
        <v>616</v>
      </c>
      <c r="G494" s="49" t="s">
        <v>704</v>
      </c>
      <c r="H494" s="78" t="str">
        <f>+VLOOKUP(G494,desplegables!$AH$21:$AK$33,2,0)</f>
        <v>FORTALECIMIENTO DE LOS PROCESOS DE FOMENTO DE EDUCACIÓN SUPERIOR PARA MEJORAR LAS CONDICIONES INSTITUCIONALES QUE GARANTICEN EQUIDAD EN EL ACCESO, PERMANENCIA Y PERTINENCIA EN LA EDUCACIÓN SUPERIOR  NACIONAL</v>
      </c>
      <c r="I494" s="79">
        <f>+VLOOKUP(G494,desplegables!$AH$21:$AK$33,3,0)</f>
        <v>202300000000425</v>
      </c>
      <c r="J494" s="51" t="str">
        <f>+VLOOKUP(G494,desplegables!$AH$21:$AK$33,4,0)</f>
        <v>C-2202-0700-55</v>
      </c>
      <c r="K494" s="109" t="s">
        <v>683</v>
      </c>
      <c r="L494" s="110" t="e">
        <f>+VLOOKUP(K494,desplegables!$BO$81:$BP$110,2,FALSE)</f>
        <v>#N/A</v>
      </c>
      <c r="M494" s="49" t="s">
        <v>705</v>
      </c>
      <c r="N494" s="51">
        <f>VLOOKUP(M494,desplegables!$BO$20:$BP$51,2,0)</f>
        <v>2202038</v>
      </c>
      <c r="O494" s="49" t="s">
        <v>769</v>
      </c>
      <c r="P494" s="21" t="s">
        <v>90</v>
      </c>
      <c r="Q494" s="51" t="str">
        <f>+VLOOKUP(P494,desplegables!$B$3:$C$5,2,0)</f>
        <v>02</v>
      </c>
      <c r="R494" s="169" t="e">
        <f t="shared" si="62"/>
        <v>#N/A</v>
      </c>
      <c r="S494" s="126" t="str">
        <f t="shared" si="67"/>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94"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94" s="69" t="s">
        <v>127</v>
      </c>
      <c r="V494" s="21"/>
      <c r="W494" s="21" t="str">
        <f t="shared" si="64"/>
        <v xml:space="preserve">VES - SUB DESARROLLO - </v>
      </c>
      <c r="X494" s="51" t="str">
        <f t="shared" si="65"/>
        <v>3800</v>
      </c>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70"/>
      <c r="BG494" s="53">
        <v>80111620</v>
      </c>
      <c r="BH494" s="52" t="s">
        <v>92</v>
      </c>
      <c r="BI494" s="90" t="s">
        <v>773</v>
      </c>
      <c r="BJ494" s="69" t="s">
        <v>92</v>
      </c>
      <c r="BK494" s="49" t="s">
        <v>94</v>
      </c>
      <c r="BL494" s="121">
        <v>45307</v>
      </c>
      <c r="BM494" s="66">
        <v>225</v>
      </c>
      <c r="BN494" s="49" t="s">
        <v>198</v>
      </c>
      <c r="BO494" s="49" t="s">
        <v>96</v>
      </c>
      <c r="BP494" s="49" t="s">
        <v>97</v>
      </c>
      <c r="BQ494" s="49" t="s">
        <v>98</v>
      </c>
      <c r="BR494" s="212">
        <v>49177838</v>
      </c>
      <c r="BS494" s="213">
        <v>49177838</v>
      </c>
      <c r="BT494" s="66" t="s">
        <v>192</v>
      </c>
      <c r="BU494" s="66" t="s">
        <v>128</v>
      </c>
      <c r="BV494" s="21" t="str">
        <f t="shared" si="66"/>
        <v>Fomento_ES_2202038</v>
      </c>
      <c r="BW494" s="21" t="str">
        <f>+VLOOKUP(C494,Listas_desplega!$AI$21:$AJ$46,2,0)</f>
        <v>DF_ES</v>
      </c>
      <c r="BX494" s="47" t="str">
        <f>+VLOOKUP(E494,Listas_desplega!$J$2:$K$11,2,FALSE)</f>
        <v>Eje_E_8</v>
      </c>
      <c r="BY494" s="21" t="str">
        <f>+VLOOKUP(J494,desplegables!$AK$21:$AL$33,2,FALSE)</f>
        <v>C_2202_0700_55</v>
      </c>
      <c r="BZ494" s="21" t="str">
        <f>+VLOOKUP(D494,Listas_desplega!$AS$18:$AU$60,2,0)</f>
        <v xml:space="preserve">VES - SUB DESARROLLO - </v>
      </c>
      <c r="CA494" s="21" t="str">
        <f>+VLOOKUP(W494,Listas_desplega!$AT$18:$AV$60,3,0)</f>
        <v>3800</v>
      </c>
      <c r="CB494" s="21" t="str">
        <f>+VLOOKUP(F494,Listas_desplega!$J$15:$L$60,2,0)</f>
        <v>FORTALECIMIENTO SISTEMA DE ES</v>
      </c>
      <c r="CC494" s="21" t="str">
        <f>+VLOOKUP(F494,Listas_desplega!$J$15:$L$60,2,0)&amp;V494</f>
        <v>FORTALECIMIENTO SISTEMA DE ES</v>
      </c>
      <c r="CD494" s="21" t="str">
        <f>+VLOOKUP(CC494,Listas_desplega!$K$15:$L$60,2,0)</f>
        <v>29</v>
      </c>
      <c r="CE494" s="65" t="str">
        <f>+VLOOKUP(D494,Listas_desplega!$AS$18:$AU$60,2,0)&amp;V494</f>
        <v xml:space="preserve">VES - SUB DESARROLLO - </v>
      </c>
      <c r="CF494" s="21">
        <f>+VLOOKUP(D494,Listas_desplega!$AS$18:$AU$60,3,0)</f>
        <v>38</v>
      </c>
    </row>
    <row r="495" spans="2:84" ht="18.75" customHeight="1" x14ac:dyDescent="0.25">
      <c r="B495" s="49" t="s">
        <v>612</v>
      </c>
      <c r="C495" s="49" t="s">
        <v>613</v>
      </c>
      <c r="D495" s="49" t="s">
        <v>692</v>
      </c>
      <c r="E495" s="49" t="s">
        <v>615</v>
      </c>
      <c r="F495" s="82" t="s">
        <v>616</v>
      </c>
      <c r="G495" s="49" t="s">
        <v>704</v>
      </c>
      <c r="H495" s="78" t="str">
        <f>+VLOOKUP(G495,desplegables!$AH$21:$AK$33,2,0)</f>
        <v>FORTALECIMIENTO DE LOS PROCESOS DE FOMENTO DE EDUCACIÓN SUPERIOR PARA MEJORAR LAS CONDICIONES INSTITUCIONALES QUE GARANTICEN EQUIDAD EN EL ACCESO, PERMANENCIA Y PERTINENCIA EN LA EDUCACIÓN SUPERIOR  NACIONAL</v>
      </c>
      <c r="I495" s="79">
        <f>+VLOOKUP(G495,desplegables!$AH$21:$AK$33,3,0)</f>
        <v>202300000000425</v>
      </c>
      <c r="J495" s="51" t="str">
        <f>+VLOOKUP(G495,desplegables!$AH$21:$AK$33,4,0)</f>
        <v>C-2202-0700-55</v>
      </c>
      <c r="K495" s="109" t="s">
        <v>683</v>
      </c>
      <c r="L495" s="110" t="e">
        <f>+VLOOKUP(K495,desplegables!$BO$81:$BP$110,2,FALSE)</f>
        <v>#N/A</v>
      </c>
      <c r="M495" s="49" t="s">
        <v>705</v>
      </c>
      <c r="N495" s="51">
        <f>VLOOKUP(M495,desplegables!$BO$20:$BP$51,2,0)</f>
        <v>2202038</v>
      </c>
      <c r="O495" s="49" t="s">
        <v>769</v>
      </c>
      <c r="P495" s="21" t="s">
        <v>90</v>
      </c>
      <c r="Q495" s="51" t="str">
        <f>+VLOOKUP(P495,desplegables!$B$3:$C$5,2,0)</f>
        <v>02</v>
      </c>
      <c r="R495" s="169" t="e">
        <f t="shared" si="62"/>
        <v>#N/A</v>
      </c>
      <c r="S495" s="126" t="str">
        <f t="shared" si="67"/>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95"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95" s="69" t="s">
        <v>127</v>
      </c>
      <c r="V495" s="21"/>
      <c r="W495" s="21" t="str">
        <f t="shared" si="64"/>
        <v xml:space="preserve">VES - SUB DESARROLLO - </v>
      </c>
      <c r="X495" s="51" t="str">
        <f t="shared" si="65"/>
        <v>3800</v>
      </c>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70"/>
      <c r="BG495" s="53">
        <v>80111620</v>
      </c>
      <c r="BH495" s="52" t="s">
        <v>92</v>
      </c>
      <c r="BI495" s="90" t="s">
        <v>774</v>
      </c>
      <c r="BJ495" s="69" t="s">
        <v>92</v>
      </c>
      <c r="BK495" s="49" t="s">
        <v>94</v>
      </c>
      <c r="BL495" s="121">
        <v>45307</v>
      </c>
      <c r="BM495" s="66">
        <v>225</v>
      </c>
      <c r="BN495" s="49" t="s">
        <v>198</v>
      </c>
      <c r="BO495" s="49" t="s">
        <v>96</v>
      </c>
      <c r="BP495" s="49" t="s">
        <v>97</v>
      </c>
      <c r="BQ495" s="49" t="s">
        <v>98</v>
      </c>
      <c r="BR495" s="212">
        <v>53692845</v>
      </c>
      <c r="BS495" s="213">
        <v>53692845</v>
      </c>
      <c r="BT495" s="66" t="s">
        <v>192</v>
      </c>
      <c r="BU495" s="66" t="s">
        <v>128</v>
      </c>
      <c r="BV495" s="21" t="str">
        <f t="shared" si="66"/>
        <v>Fomento_ES_2202038</v>
      </c>
      <c r="BW495" s="21" t="str">
        <f>+VLOOKUP(C495,Listas_desplega!$AI$21:$AJ$46,2,0)</f>
        <v>DF_ES</v>
      </c>
      <c r="BX495" s="47" t="str">
        <f>+VLOOKUP(E495,Listas_desplega!$J$2:$K$11,2,FALSE)</f>
        <v>Eje_E_8</v>
      </c>
      <c r="BY495" s="21" t="str">
        <f>+VLOOKUP(J495,desplegables!$AK$21:$AL$33,2,FALSE)</f>
        <v>C_2202_0700_55</v>
      </c>
      <c r="BZ495" s="21" t="str">
        <f>+VLOOKUP(D495,Listas_desplega!$AS$18:$AU$60,2,0)</f>
        <v xml:space="preserve">VES - SUB DESARROLLO - </v>
      </c>
      <c r="CA495" s="21" t="str">
        <f>+VLOOKUP(W495,Listas_desplega!$AT$18:$AV$60,3,0)</f>
        <v>3800</v>
      </c>
      <c r="CB495" s="21" t="str">
        <f>+VLOOKUP(F495,Listas_desplega!$J$15:$L$60,2,0)</f>
        <v>FORTALECIMIENTO SISTEMA DE ES</v>
      </c>
      <c r="CC495" s="21" t="str">
        <f>+VLOOKUP(F495,Listas_desplega!$J$15:$L$60,2,0)&amp;V495</f>
        <v>FORTALECIMIENTO SISTEMA DE ES</v>
      </c>
      <c r="CD495" s="21" t="str">
        <f>+VLOOKUP(CC495,Listas_desplega!$K$15:$L$60,2,0)</f>
        <v>29</v>
      </c>
      <c r="CE495" s="65" t="str">
        <f>+VLOOKUP(D495,Listas_desplega!$AS$18:$AU$60,2,0)&amp;V495</f>
        <v xml:space="preserve">VES - SUB DESARROLLO - </v>
      </c>
      <c r="CF495" s="21">
        <f>+VLOOKUP(D495,Listas_desplega!$AS$18:$AU$60,3,0)</f>
        <v>38</v>
      </c>
    </row>
    <row r="496" spans="2:84" ht="18.75" customHeight="1" x14ac:dyDescent="0.25">
      <c r="B496" s="49" t="s">
        <v>612</v>
      </c>
      <c r="C496" s="49" t="s">
        <v>613</v>
      </c>
      <c r="D496" s="49" t="s">
        <v>692</v>
      </c>
      <c r="E496" s="49" t="s">
        <v>615</v>
      </c>
      <c r="F496" s="82" t="s">
        <v>616</v>
      </c>
      <c r="G496" s="49" t="s">
        <v>704</v>
      </c>
      <c r="H496" s="78" t="str">
        <f>+VLOOKUP(G496,desplegables!$AH$21:$AK$33,2,0)</f>
        <v>FORTALECIMIENTO DE LOS PROCESOS DE FOMENTO DE EDUCACIÓN SUPERIOR PARA MEJORAR LAS CONDICIONES INSTITUCIONALES QUE GARANTICEN EQUIDAD EN EL ACCESO, PERMANENCIA Y PERTINENCIA EN LA EDUCACIÓN SUPERIOR  NACIONAL</v>
      </c>
      <c r="I496" s="79">
        <f>+VLOOKUP(G496,desplegables!$AH$21:$AK$33,3,0)</f>
        <v>202300000000425</v>
      </c>
      <c r="J496" s="51" t="str">
        <f>+VLOOKUP(G496,desplegables!$AH$21:$AK$33,4,0)</f>
        <v>C-2202-0700-55</v>
      </c>
      <c r="K496" s="109" t="s">
        <v>683</v>
      </c>
      <c r="L496" s="110" t="e">
        <f>+VLOOKUP(K496,desplegables!$BO$81:$BP$110,2,FALSE)</f>
        <v>#N/A</v>
      </c>
      <c r="M496" s="49" t="s">
        <v>705</v>
      </c>
      <c r="N496" s="51">
        <f>VLOOKUP(M496,desplegables!$BO$20:$BP$51,2,0)</f>
        <v>2202038</v>
      </c>
      <c r="O496" s="49" t="s">
        <v>769</v>
      </c>
      <c r="P496" s="21" t="s">
        <v>90</v>
      </c>
      <c r="Q496" s="51" t="str">
        <f>+VLOOKUP(P496,desplegables!$B$3:$C$5,2,0)</f>
        <v>02</v>
      </c>
      <c r="R496" s="169" t="e">
        <f t="shared" si="62"/>
        <v>#N/A</v>
      </c>
      <c r="S496" s="126" t="str">
        <f t="shared" si="67"/>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496" s="244" t="str">
        <f t="shared" si="63"/>
        <v>ADQUIS. DE BYS - SERVICIO DE FOMENTO PARA LA REGIONALIZACIÓN EN LA EDUCACIÓN SUPERIOR O TERCIARIA - ACOMPAÑAMIENTO EN PROCESOS DE REGIONALIZACIÓN A LAS IES - 2. SEGURIDAD HUMANA Y JUSTICIA SOCIAL / K40. EDUCACIÓN SUPERIOR COMO UN DERECHO - INFRAESTRUCTURA</v>
      </c>
      <c r="U496" s="69" t="s">
        <v>127</v>
      </c>
      <c r="V496" s="21"/>
      <c r="W496" s="21" t="str">
        <f t="shared" si="64"/>
        <v xml:space="preserve">VES - SUB DESARROLLO - </v>
      </c>
      <c r="X496" s="51" t="str">
        <f t="shared" si="65"/>
        <v>3800</v>
      </c>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70"/>
      <c r="BG496" s="53">
        <v>80111620</v>
      </c>
      <c r="BH496" s="52" t="s">
        <v>92</v>
      </c>
      <c r="BI496" s="90" t="s">
        <v>718</v>
      </c>
      <c r="BJ496" s="69" t="s">
        <v>92</v>
      </c>
      <c r="BK496" s="49" t="s">
        <v>178</v>
      </c>
      <c r="BL496" s="121">
        <v>45536</v>
      </c>
      <c r="BM496" s="66">
        <v>120</v>
      </c>
      <c r="BN496" s="49" t="s">
        <v>198</v>
      </c>
      <c r="BO496" s="49" t="s">
        <v>96</v>
      </c>
      <c r="BP496" s="49" t="s">
        <v>97</v>
      </c>
      <c r="BQ496" s="49" t="s">
        <v>98</v>
      </c>
      <c r="BR496" s="212">
        <v>118485423</v>
      </c>
      <c r="BS496" s="213">
        <v>118485423</v>
      </c>
      <c r="BT496" s="66" t="s">
        <v>192</v>
      </c>
      <c r="BU496" s="66" t="s">
        <v>128</v>
      </c>
      <c r="BV496" s="21" t="str">
        <f t="shared" si="66"/>
        <v>Fomento_ES_2202038</v>
      </c>
      <c r="BW496" s="21" t="str">
        <f>+VLOOKUP(C496,Listas_desplega!$AI$21:$AJ$46,2,0)</f>
        <v>DF_ES</v>
      </c>
      <c r="BX496" s="47" t="str">
        <f>+VLOOKUP(E496,Listas_desplega!$J$2:$K$11,2,FALSE)</f>
        <v>Eje_E_8</v>
      </c>
      <c r="BY496" s="21" t="str">
        <f>+VLOOKUP(J496,desplegables!$AK$21:$AL$33,2,FALSE)</f>
        <v>C_2202_0700_55</v>
      </c>
      <c r="BZ496" s="21" t="str">
        <f>+VLOOKUP(D496,Listas_desplega!$AS$18:$AU$60,2,0)</f>
        <v xml:space="preserve">VES - SUB DESARROLLO - </v>
      </c>
      <c r="CA496" s="21" t="str">
        <f>+VLOOKUP(W496,Listas_desplega!$AT$18:$AV$60,3,0)</f>
        <v>3800</v>
      </c>
      <c r="CB496" s="21" t="str">
        <f>+VLOOKUP(F496,Listas_desplega!$J$15:$L$60,2,0)</f>
        <v>FORTALECIMIENTO SISTEMA DE ES</v>
      </c>
      <c r="CC496" s="21" t="str">
        <f>+VLOOKUP(F496,Listas_desplega!$J$15:$L$60,2,0)&amp;V496</f>
        <v>FORTALECIMIENTO SISTEMA DE ES</v>
      </c>
      <c r="CD496" s="21" t="str">
        <f>+VLOOKUP(CC496,Listas_desplega!$K$15:$L$60,2,0)</f>
        <v>29</v>
      </c>
      <c r="CE496" s="65" t="str">
        <f>+VLOOKUP(D496,Listas_desplega!$AS$18:$AU$60,2,0)&amp;V496</f>
        <v xml:space="preserve">VES - SUB DESARROLLO - </v>
      </c>
      <c r="CF496" s="21">
        <f>+VLOOKUP(D496,Listas_desplega!$AS$18:$AU$60,3,0)</f>
        <v>38</v>
      </c>
    </row>
    <row r="497" spans="2:84" ht="18.75" customHeight="1" x14ac:dyDescent="0.25">
      <c r="B497" s="49" t="s">
        <v>612</v>
      </c>
      <c r="C497" s="49" t="s">
        <v>613</v>
      </c>
      <c r="D497" s="49" t="s">
        <v>614</v>
      </c>
      <c r="E497" s="49" t="s">
        <v>615</v>
      </c>
      <c r="F497" s="82" t="s">
        <v>616</v>
      </c>
      <c r="G497" s="49" t="s">
        <v>704</v>
      </c>
      <c r="H497" s="78" t="str">
        <f>+VLOOKUP(G497,desplegables!$AH$21:$AK$33,2,0)</f>
        <v>FORTALECIMIENTO DE LOS PROCESOS DE FOMENTO DE EDUCACIÓN SUPERIOR PARA MEJORAR LAS CONDICIONES INSTITUCIONALES QUE GARANTICEN EQUIDAD EN EL ACCESO, PERMANENCIA Y PERTINENCIA EN LA EDUCACIÓN SUPERIOR  NACIONAL</v>
      </c>
      <c r="I497" s="79">
        <f>+VLOOKUP(G497,desplegables!$AH$21:$AK$33,3,0)</f>
        <v>202300000000425</v>
      </c>
      <c r="J497" s="51" t="str">
        <f>+VLOOKUP(G497,desplegables!$AH$21:$AK$33,4,0)</f>
        <v>C-2202-0700-55</v>
      </c>
      <c r="K497" s="109" t="s">
        <v>683</v>
      </c>
      <c r="L497" s="110" t="e">
        <f>+VLOOKUP(K497,desplegables!$BO$81:$BP$110,2,FALSE)</f>
        <v>#N/A</v>
      </c>
      <c r="M497" s="49" t="s">
        <v>775</v>
      </c>
      <c r="N497" s="51" t="e">
        <f>VLOOKUP(M497,desplegables!$BO$20:$BP$51,2,0)</f>
        <v>#N/A</v>
      </c>
      <c r="O497" s="49" t="s">
        <v>776</v>
      </c>
      <c r="P497" s="21" t="s">
        <v>90</v>
      </c>
      <c r="Q497" s="51" t="str">
        <f>+VLOOKUP(P497,desplegables!$B$3:$C$5,2,0)</f>
        <v>02</v>
      </c>
      <c r="R497" s="169" t="e">
        <f t="shared" si="62"/>
        <v>#N/A</v>
      </c>
      <c r="S497"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497"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497" s="69" t="s">
        <v>127</v>
      </c>
      <c r="V497" s="21"/>
      <c r="W497" s="21" t="str">
        <f t="shared" si="64"/>
        <v xml:space="preserve">VES - SUB APOYOGESTI - </v>
      </c>
      <c r="X497" s="51" t="str">
        <f t="shared" si="65"/>
        <v>3700</v>
      </c>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70"/>
      <c r="BG497" s="53" t="s">
        <v>755</v>
      </c>
      <c r="BH497" s="52" t="s">
        <v>124</v>
      </c>
      <c r="BI497" s="90" t="s">
        <v>777</v>
      </c>
      <c r="BJ497" s="69" t="s">
        <v>708</v>
      </c>
      <c r="BK497" s="49" t="s">
        <v>145</v>
      </c>
      <c r="BL497" s="121">
        <v>45383</v>
      </c>
      <c r="BM497" s="66">
        <v>270</v>
      </c>
      <c r="BN497" s="49" t="s">
        <v>198</v>
      </c>
      <c r="BO497" s="49" t="s">
        <v>228</v>
      </c>
      <c r="BP497" s="49" t="s">
        <v>229</v>
      </c>
      <c r="BQ497" s="49" t="s">
        <v>98</v>
      </c>
      <c r="BR497" s="212">
        <v>1000000000</v>
      </c>
      <c r="BS497" s="213">
        <v>1000000000</v>
      </c>
      <c r="BT497" s="66" t="s">
        <v>192</v>
      </c>
      <c r="BU497" s="66" t="s">
        <v>128</v>
      </c>
      <c r="BV497" s="21" t="e">
        <f t="shared" si="66"/>
        <v>#N/A</v>
      </c>
      <c r="BW497" s="21" t="str">
        <f>+VLOOKUP(C497,Listas_desplega!$AI$21:$AJ$46,2,0)</f>
        <v>DF_ES</v>
      </c>
      <c r="BX497" s="47" t="str">
        <f>+VLOOKUP(E497,Listas_desplega!$J$2:$K$11,2,FALSE)</f>
        <v>Eje_E_8</v>
      </c>
      <c r="BY497" s="21" t="str">
        <f>+VLOOKUP(J497,desplegables!$AK$21:$AL$33,2,FALSE)</f>
        <v>C_2202_0700_55</v>
      </c>
      <c r="BZ497" s="21" t="str">
        <f>+VLOOKUP(D497,Listas_desplega!$AS$18:$AU$60,2,0)</f>
        <v xml:space="preserve">VES - SUB APOYOGESTI - </v>
      </c>
      <c r="CA497" s="21" t="str">
        <f>+VLOOKUP(W497,Listas_desplega!$AT$18:$AV$60,3,0)</f>
        <v>3700</v>
      </c>
      <c r="CB497" s="21" t="str">
        <f>+VLOOKUP(F497,Listas_desplega!$J$15:$L$60,2,0)</f>
        <v>FORTALECIMIENTO SISTEMA DE ES</v>
      </c>
      <c r="CC497" s="21" t="str">
        <f>+VLOOKUP(F497,Listas_desplega!$J$15:$L$60,2,0)&amp;V497</f>
        <v>FORTALECIMIENTO SISTEMA DE ES</v>
      </c>
      <c r="CD497" s="21" t="str">
        <f>+VLOOKUP(CC497,Listas_desplega!$K$15:$L$60,2,0)</f>
        <v>29</v>
      </c>
      <c r="CE497" s="65" t="str">
        <f>+VLOOKUP(D497,Listas_desplega!$AS$18:$AU$60,2,0)&amp;V497</f>
        <v xml:space="preserve">VES - SUB APOYOGESTI - </v>
      </c>
      <c r="CF497" s="21">
        <f>+VLOOKUP(D497,Listas_desplega!$AS$18:$AU$60,3,0)</f>
        <v>37</v>
      </c>
    </row>
    <row r="498" spans="2:84" ht="18.75" customHeight="1" x14ac:dyDescent="0.25">
      <c r="B498" s="49" t="s">
        <v>612</v>
      </c>
      <c r="C498" s="49" t="s">
        <v>613</v>
      </c>
      <c r="D498" s="49" t="s">
        <v>614</v>
      </c>
      <c r="E498" s="49" t="s">
        <v>615</v>
      </c>
      <c r="F498" s="82" t="s">
        <v>616</v>
      </c>
      <c r="G498" s="49" t="s">
        <v>704</v>
      </c>
      <c r="H498" s="78" t="str">
        <f>+VLOOKUP(G498,desplegables!$AH$21:$AK$33,2,0)</f>
        <v>FORTALECIMIENTO DE LOS PROCESOS DE FOMENTO DE EDUCACIÓN SUPERIOR PARA MEJORAR LAS CONDICIONES INSTITUCIONALES QUE GARANTICEN EQUIDAD EN EL ACCESO, PERMANENCIA Y PERTINENCIA EN LA EDUCACIÓN SUPERIOR  NACIONAL</v>
      </c>
      <c r="I498" s="79">
        <f>+VLOOKUP(G498,desplegables!$AH$21:$AK$33,3,0)</f>
        <v>202300000000425</v>
      </c>
      <c r="J498" s="51" t="str">
        <f>+VLOOKUP(G498,desplegables!$AH$21:$AK$33,4,0)</f>
        <v>C-2202-0700-55</v>
      </c>
      <c r="K498" s="109" t="s">
        <v>683</v>
      </c>
      <c r="L498" s="110" t="e">
        <f>+VLOOKUP(K498,desplegables!$BO$81:$BP$110,2,FALSE)</f>
        <v>#N/A</v>
      </c>
      <c r="M498" s="49" t="s">
        <v>775</v>
      </c>
      <c r="N498" s="51" t="e">
        <f>VLOOKUP(M498,desplegables!$BO$20:$BP$51,2,0)</f>
        <v>#N/A</v>
      </c>
      <c r="O498" s="49" t="s">
        <v>778</v>
      </c>
      <c r="P498" s="49" t="s">
        <v>621</v>
      </c>
      <c r="Q498" s="51" t="str">
        <f>+VLOOKUP(P498,desplegables!$B$3:$C$5,2,0)</f>
        <v>03</v>
      </c>
      <c r="R498" s="169" t="e">
        <f t="shared" si="62"/>
        <v>#N/A</v>
      </c>
      <c r="S498" s="126" t="str">
        <f t="shared" si="67"/>
        <v>TRANSF. CTES-SERVICIO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498" s="244" t="str">
        <f t="shared" si="63"/>
        <v>TRANSF. CTES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498" s="69" t="s">
        <v>127</v>
      </c>
      <c r="V498" s="21"/>
      <c r="W498" s="21" t="str">
        <f t="shared" si="64"/>
        <v xml:space="preserve">VES - SUB APOYOGESTI - </v>
      </c>
      <c r="X498" s="51" t="str">
        <f t="shared" si="65"/>
        <v>3700</v>
      </c>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70"/>
      <c r="BG498" s="53" t="s">
        <v>128</v>
      </c>
      <c r="BH498" s="52" t="s">
        <v>128</v>
      </c>
      <c r="BI498" s="90" t="s">
        <v>779</v>
      </c>
      <c r="BJ498" s="69" t="s">
        <v>128</v>
      </c>
      <c r="BK498" s="49" t="s">
        <v>128</v>
      </c>
      <c r="BL498" s="121" t="s">
        <v>128</v>
      </c>
      <c r="BM498" s="66" t="s">
        <v>128</v>
      </c>
      <c r="BN498" s="49" t="s">
        <v>128</v>
      </c>
      <c r="BO498" s="49" t="s">
        <v>128</v>
      </c>
      <c r="BP498" s="49" t="s">
        <v>128</v>
      </c>
      <c r="BQ498" s="49" t="s">
        <v>98</v>
      </c>
      <c r="BR498" s="212">
        <v>3058790200</v>
      </c>
      <c r="BS498" s="213">
        <v>3058790200</v>
      </c>
      <c r="BT498" s="66" t="s">
        <v>192</v>
      </c>
      <c r="BU498" s="66" t="s">
        <v>128</v>
      </c>
      <c r="BV498" s="21" t="e">
        <f t="shared" si="66"/>
        <v>#N/A</v>
      </c>
      <c r="BW498" s="21" t="str">
        <f>+VLOOKUP(C498,Listas_desplega!$AI$21:$AJ$46,2,0)</f>
        <v>DF_ES</v>
      </c>
      <c r="BX498" s="47" t="str">
        <f>+VLOOKUP(E498,Listas_desplega!$J$2:$K$11,2,FALSE)</f>
        <v>Eje_E_8</v>
      </c>
      <c r="BY498" s="21" t="str">
        <f>+VLOOKUP(J498,desplegables!$AK$21:$AL$33,2,FALSE)</f>
        <v>C_2202_0700_55</v>
      </c>
      <c r="BZ498" s="21" t="str">
        <f>+VLOOKUP(D498,Listas_desplega!$AS$18:$AU$60,2,0)</f>
        <v xml:space="preserve">VES - SUB APOYOGESTI - </v>
      </c>
      <c r="CA498" s="21" t="str">
        <f>+VLOOKUP(W498,Listas_desplega!$AT$18:$AV$60,3,0)</f>
        <v>3700</v>
      </c>
      <c r="CB498" s="21" t="str">
        <f>+VLOOKUP(F498,Listas_desplega!$J$15:$L$60,2,0)</f>
        <v>FORTALECIMIENTO SISTEMA DE ES</v>
      </c>
      <c r="CC498" s="21" t="str">
        <f>+VLOOKUP(F498,Listas_desplega!$J$15:$L$60,2,0)&amp;V498</f>
        <v>FORTALECIMIENTO SISTEMA DE ES</v>
      </c>
      <c r="CD498" s="21" t="str">
        <f>+VLOOKUP(CC498,Listas_desplega!$K$15:$L$60,2,0)</f>
        <v>29</v>
      </c>
      <c r="CE498" s="65" t="str">
        <f>+VLOOKUP(D498,Listas_desplega!$AS$18:$AU$60,2,0)&amp;V498</f>
        <v xml:space="preserve">VES - SUB APOYOGESTI - </v>
      </c>
      <c r="CF498" s="21">
        <f>+VLOOKUP(D498,Listas_desplega!$AS$18:$AU$60,3,0)</f>
        <v>37</v>
      </c>
    </row>
    <row r="499" spans="2:84" ht="18.75" customHeight="1" x14ac:dyDescent="0.25">
      <c r="B499" s="49" t="s">
        <v>612</v>
      </c>
      <c r="C499" s="49" t="s">
        <v>613</v>
      </c>
      <c r="D499" s="49" t="s">
        <v>614</v>
      </c>
      <c r="E499" s="49" t="s">
        <v>615</v>
      </c>
      <c r="F499" s="82" t="s">
        <v>616</v>
      </c>
      <c r="G499" s="49" t="s">
        <v>704</v>
      </c>
      <c r="H499" s="78" t="str">
        <f>+VLOOKUP(G499,desplegables!$AH$21:$AK$33,2,0)</f>
        <v>FORTALECIMIENTO DE LOS PROCESOS DE FOMENTO DE EDUCACIÓN SUPERIOR PARA MEJORAR LAS CONDICIONES INSTITUCIONALES QUE GARANTICEN EQUIDAD EN EL ACCESO, PERMANENCIA Y PERTINENCIA EN LA EDUCACIÓN SUPERIOR  NACIONAL</v>
      </c>
      <c r="I499" s="79">
        <f>+VLOOKUP(G499,desplegables!$AH$21:$AK$33,3,0)</f>
        <v>202300000000425</v>
      </c>
      <c r="J499" s="51" t="str">
        <f>+VLOOKUP(G499,desplegables!$AH$21:$AK$33,4,0)</f>
        <v>C-2202-0700-55</v>
      </c>
      <c r="K499" s="109" t="s">
        <v>683</v>
      </c>
      <c r="L499" s="110" t="e">
        <f>+VLOOKUP(K499,desplegables!$BO$81:$BP$110,2,FALSE)</f>
        <v>#N/A</v>
      </c>
      <c r="M499" s="49" t="s">
        <v>775</v>
      </c>
      <c r="N499" s="51" t="e">
        <f>VLOOKUP(M499,desplegables!$BO$20:$BP$51,2,0)</f>
        <v>#N/A</v>
      </c>
      <c r="O499" s="49" t="s">
        <v>778</v>
      </c>
      <c r="P499" s="21" t="s">
        <v>90</v>
      </c>
      <c r="Q499" s="51" t="str">
        <f>+VLOOKUP(P499,desplegables!$B$3:$C$5,2,0)</f>
        <v>02</v>
      </c>
      <c r="R499" s="169" t="e">
        <f t="shared" si="62"/>
        <v>#N/A</v>
      </c>
      <c r="S499"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499"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499" s="69" t="s">
        <v>127</v>
      </c>
      <c r="V499" s="21"/>
      <c r="W499" s="21" t="str">
        <f t="shared" si="64"/>
        <v xml:space="preserve">VES - SUB APOYOGESTI - </v>
      </c>
      <c r="X499" s="51" t="str">
        <f t="shared" si="65"/>
        <v>3700</v>
      </c>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70"/>
      <c r="BG499" s="53" t="s">
        <v>780</v>
      </c>
      <c r="BH499" s="52" t="s">
        <v>124</v>
      </c>
      <c r="BI499" s="90" t="s">
        <v>781</v>
      </c>
      <c r="BJ499" s="69" t="s">
        <v>708</v>
      </c>
      <c r="BK499" s="49" t="s">
        <v>145</v>
      </c>
      <c r="BL499" s="121">
        <v>45383</v>
      </c>
      <c r="BM499" s="66">
        <v>270</v>
      </c>
      <c r="BN499" s="49" t="s">
        <v>198</v>
      </c>
      <c r="BO499" s="49" t="s">
        <v>782</v>
      </c>
      <c r="BP499" s="49" t="s">
        <v>783</v>
      </c>
      <c r="BQ499" s="49" t="s">
        <v>98</v>
      </c>
      <c r="BR499" s="212">
        <v>500000000</v>
      </c>
      <c r="BS499" s="213">
        <v>500000000</v>
      </c>
      <c r="BT499" s="66" t="s">
        <v>192</v>
      </c>
      <c r="BU499" s="66" t="s">
        <v>128</v>
      </c>
      <c r="BV499" s="21" t="e">
        <f t="shared" si="66"/>
        <v>#N/A</v>
      </c>
      <c r="BW499" s="21" t="str">
        <f>+VLOOKUP(C499,Listas_desplega!$AI$21:$AJ$46,2,0)</f>
        <v>DF_ES</v>
      </c>
      <c r="BX499" s="47" t="str">
        <f>+VLOOKUP(E499,Listas_desplega!$J$2:$K$11,2,FALSE)</f>
        <v>Eje_E_8</v>
      </c>
      <c r="BY499" s="21" t="str">
        <f>+VLOOKUP(J499,desplegables!$AK$21:$AL$33,2,FALSE)</f>
        <v>C_2202_0700_55</v>
      </c>
      <c r="BZ499" s="21" t="str">
        <f>+VLOOKUP(D499,Listas_desplega!$AS$18:$AU$60,2,0)</f>
        <v xml:space="preserve">VES - SUB APOYOGESTI - </v>
      </c>
      <c r="CA499" s="21" t="str">
        <f>+VLOOKUP(W499,Listas_desplega!$AT$18:$AV$60,3,0)</f>
        <v>3700</v>
      </c>
      <c r="CB499" s="21" t="str">
        <f>+VLOOKUP(F499,Listas_desplega!$J$15:$L$60,2,0)</f>
        <v>FORTALECIMIENTO SISTEMA DE ES</v>
      </c>
      <c r="CC499" s="21" t="str">
        <f>+VLOOKUP(F499,Listas_desplega!$J$15:$L$60,2,0)&amp;V499</f>
        <v>FORTALECIMIENTO SISTEMA DE ES</v>
      </c>
      <c r="CD499" s="21" t="str">
        <f>+VLOOKUP(CC499,Listas_desplega!$K$15:$L$60,2,0)</f>
        <v>29</v>
      </c>
      <c r="CE499" s="65" t="str">
        <f>+VLOOKUP(D499,Listas_desplega!$AS$18:$AU$60,2,0)&amp;V499</f>
        <v xml:space="preserve">VES - SUB APOYOGESTI - </v>
      </c>
      <c r="CF499" s="21">
        <f>+VLOOKUP(D499,Listas_desplega!$AS$18:$AU$60,3,0)</f>
        <v>37</v>
      </c>
    </row>
    <row r="500" spans="2:84" ht="18.75" customHeight="1" x14ac:dyDescent="0.25">
      <c r="B500" s="49" t="s">
        <v>612</v>
      </c>
      <c r="C500" s="49" t="s">
        <v>613</v>
      </c>
      <c r="D500" s="49" t="s">
        <v>614</v>
      </c>
      <c r="E500" s="49" t="s">
        <v>615</v>
      </c>
      <c r="F500" s="82" t="s">
        <v>616</v>
      </c>
      <c r="G500" s="49" t="s">
        <v>704</v>
      </c>
      <c r="H500" s="78" t="str">
        <f>+VLOOKUP(G500,desplegables!$AH$21:$AK$33,2,0)</f>
        <v>FORTALECIMIENTO DE LOS PROCESOS DE FOMENTO DE EDUCACIÓN SUPERIOR PARA MEJORAR LAS CONDICIONES INSTITUCIONALES QUE GARANTICEN EQUIDAD EN EL ACCESO, PERMANENCIA Y PERTINENCIA EN LA EDUCACIÓN SUPERIOR  NACIONAL</v>
      </c>
      <c r="I500" s="79">
        <f>+VLOOKUP(G500,desplegables!$AH$21:$AK$33,3,0)</f>
        <v>202300000000425</v>
      </c>
      <c r="J500" s="51" t="str">
        <f>+VLOOKUP(G500,desplegables!$AH$21:$AK$33,4,0)</f>
        <v>C-2202-0700-55</v>
      </c>
      <c r="K500" s="109" t="s">
        <v>683</v>
      </c>
      <c r="L500" s="110" t="e">
        <f>+VLOOKUP(K500,desplegables!$BO$81:$BP$110,2,FALSE)</f>
        <v>#N/A</v>
      </c>
      <c r="M500" s="49" t="s">
        <v>775</v>
      </c>
      <c r="N500" s="51" t="e">
        <f>VLOOKUP(M500,desplegables!$BO$20:$BP$51,2,0)</f>
        <v>#N/A</v>
      </c>
      <c r="O500" s="49" t="s">
        <v>778</v>
      </c>
      <c r="P500" s="21" t="s">
        <v>90</v>
      </c>
      <c r="Q500" s="51" t="str">
        <f>+VLOOKUP(P500,desplegables!$B$3:$C$5,2,0)</f>
        <v>02</v>
      </c>
      <c r="R500" s="169" t="e">
        <f t="shared" si="62"/>
        <v>#N/A</v>
      </c>
      <c r="S500"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500"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500" s="69" t="s">
        <v>127</v>
      </c>
      <c r="V500" s="21"/>
      <c r="W500" s="21" t="str">
        <f t="shared" si="64"/>
        <v xml:space="preserve">VES - SUB APOYOGESTI - </v>
      </c>
      <c r="X500" s="51" t="str">
        <f t="shared" si="65"/>
        <v>3700</v>
      </c>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70"/>
      <c r="BG500" s="53" t="s">
        <v>780</v>
      </c>
      <c r="BH500" s="52" t="s">
        <v>124</v>
      </c>
      <c r="BI500" s="90" t="s">
        <v>784</v>
      </c>
      <c r="BJ500" s="69" t="s">
        <v>708</v>
      </c>
      <c r="BK500" s="49" t="s">
        <v>145</v>
      </c>
      <c r="BL500" s="121">
        <v>45383</v>
      </c>
      <c r="BM500" s="66">
        <v>270</v>
      </c>
      <c r="BN500" s="49" t="s">
        <v>198</v>
      </c>
      <c r="BO500" s="49" t="s">
        <v>782</v>
      </c>
      <c r="BP500" s="49" t="s">
        <v>783</v>
      </c>
      <c r="BQ500" s="49" t="s">
        <v>98</v>
      </c>
      <c r="BR500" s="212">
        <v>400000000</v>
      </c>
      <c r="BS500" s="213">
        <v>400000000</v>
      </c>
      <c r="BT500" s="66" t="s">
        <v>192</v>
      </c>
      <c r="BU500" s="66" t="s">
        <v>128</v>
      </c>
      <c r="BV500" s="21" t="e">
        <f t="shared" si="66"/>
        <v>#N/A</v>
      </c>
      <c r="BW500" s="21" t="str">
        <f>+VLOOKUP(C500,Listas_desplega!$AI$21:$AJ$46,2,0)</f>
        <v>DF_ES</v>
      </c>
      <c r="BX500" s="47" t="str">
        <f>+VLOOKUP(E500,Listas_desplega!$J$2:$K$11,2,FALSE)</f>
        <v>Eje_E_8</v>
      </c>
      <c r="BY500" s="21" t="str">
        <f>+VLOOKUP(J500,desplegables!$AK$21:$AL$33,2,FALSE)</f>
        <v>C_2202_0700_55</v>
      </c>
      <c r="BZ500" s="21" t="str">
        <f>+VLOOKUP(D500,Listas_desplega!$AS$18:$AU$60,2,0)</f>
        <v xml:space="preserve">VES - SUB APOYOGESTI - </v>
      </c>
      <c r="CA500" s="21" t="str">
        <f>+VLOOKUP(W500,Listas_desplega!$AT$18:$AV$60,3,0)</f>
        <v>3700</v>
      </c>
      <c r="CB500" s="21" t="str">
        <f>+VLOOKUP(F500,Listas_desplega!$J$15:$L$60,2,0)</f>
        <v>FORTALECIMIENTO SISTEMA DE ES</v>
      </c>
      <c r="CC500" s="21" t="str">
        <f>+VLOOKUP(F500,Listas_desplega!$J$15:$L$60,2,0)&amp;V500</f>
        <v>FORTALECIMIENTO SISTEMA DE ES</v>
      </c>
      <c r="CD500" s="21" t="str">
        <f>+VLOOKUP(CC500,Listas_desplega!$K$15:$L$60,2,0)</f>
        <v>29</v>
      </c>
      <c r="CE500" s="65" t="str">
        <f>+VLOOKUP(D500,Listas_desplega!$AS$18:$AU$60,2,0)&amp;V500</f>
        <v xml:space="preserve">VES - SUB APOYOGESTI - </v>
      </c>
      <c r="CF500" s="21">
        <f>+VLOOKUP(D500,Listas_desplega!$AS$18:$AU$60,3,0)</f>
        <v>37</v>
      </c>
    </row>
    <row r="501" spans="2:84" ht="18.75" customHeight="1" x14ac:dyDescent="0.25">
      <c r="B501" s="49" t="s">
        <v>612</v>
      </c>
      <c r="C501" s="49" t="s">
        <v>613</v>
      </c>
      <c r="D501" s="49" t="s">
        <v>614</v>
      </c>
      <c r="E501" s="49" t="s">
        <v>615</v>
      </c>
      <c r="F501" s="82" t="s">
        <v>616</v>
      </c>
      <c r="G501" s="49" t="s">
        <v>704</v>
      </c>
      <c r="H501" s="78" t="str">
        <f>+VLOOKUP(G501,desplegables!$AH$21:$AK$33,2,0)</f>
        <v>FORTALECIMIENTO DE LOS PROCESOS DE FOMENTO DE EDUCACIÓN SUPERIOR PARA MEJORAR LAS CONDICIONES INSTITUCIONALES QUE GARANTICEN EQUIDAD EN EL ACCESO, PERMANENCIA Y PERTINENCIA EN LA EDUCACIÓN SUPERIOR  NACIONAL</v>
      </c>
      <c r="I501" s="79">
        <f>+VLOOKUP(G501,desplegables!$AH$21:$AK$33,3,0)</f>
        <v>202300000000425</v>
      </c>
      <c r="J501" s="51" t="str">
        <f>+VLOOKUP(G501,desplegables!$AH$21:$AK$33,4,0)</f>
        <v>C-2202-0700-55</v>
      </c>
      <c r="K501" s="109" t="s">
        <v>683</v>
      </c>
      <c r="L501" s="110" t="e">
        <f>+VLOOKUP(K501,desplegables!$BO$81:$BP$110,2,FALSE)</f>
        <v>#N/A</v>
      </c>
      <c r="M501" s="49" t="s">
        <v>775</v>
      </c>
      <c r="N501" s="51" t="e">
        <f>VLOOKUP(M501,desplegables!$BO$20:$BP$51,2,0)</f>
        <v>#N/A</v>
      </c>
      <c r="O501" s="49" t="s">
        <v>778</v>
      </c>
      <c r="P501" s="21" t="s">
        <v>90</v>
      </c>
      <c r="Q501" s="51" t="str">
        <f>+VLOOKUP(P501,desplegables!$B$3:$C$5,2,0)</f>
        <v>02</v>
      </c>
      <c r="R501" s="169" t="e">
        <f t="shared" si="62"/>
        <v>#N/A</v>
      </c>
      <c r="S501"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501"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501" s="69" t="s">
        <v>127</v>
      </c>
      <c r="V501" s="21"/>
      <c r="W501" s="21" t="str">
        <f t="shared" si="64"/>
        <v xml:space="preserve">VES - SUB APOYOGESTI - </v>
      </c>
      <c r="X501" s="51" t="str">
        <f t="shared" si="65"/>
        <v>3700</v>
      </c>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70"/>
      <c r="BG501" s="53" t="s">
        <v>780</v>
      </c>
      <c r="BH501" s="52" t="s">
        <v>124</v>
      </c>
      <c r="BI501" s="90" t="s">
        <v>785</v>
      </c>
      <c r="BJ501" s="69" t="s">
        <v>708</v>
      </c>
      <c r="BK501" s="49" t="s">
        <v>248</v>
      </c>
      <c r="BL501" s="121">
        <v>45383</v>
      </c>
      <c r="BM501" s="66">
        <v>270</v>
      </c>
      <c r="BN501" s="49" t="s">
        <v>198</v>
      </c>
      <c r="BO501" s="49" t="s">
        <v>158</v>
      </c>
      <c r="BP501" s="49" t="s">
        <v>159</v>
      </c>
      <c r="BQ501" s="49" t="s">
        <v>98</v>
      </c>
      <c r="BR501" s="212">
        <v>400000000</v>
      </c>
      <c r="BS501" s="213">
        <v>400000000</v>
      </c>
      <c r="BT501" s="66" t="s">
        <v>192</v>
      </c>
      <c r="BU501" s="66" t="s">
        <v>128</v>
      </c>
      <c r="BV501" s="21" t="e">
        <f t="shared" si="66"/>
        <v>#N/A</v>
      </c>
      <c r="BW501" s="21" t="str">
        <f>+VLOOKUP(C501,Listas_desplega!$AI$21:$AJ$46,2,0)</f>
        <v>DF_ES</v>
      </c>
      <c r="BX501" s="47" t="str">
        <f>+VLOOKUP(E501,Listas_desplega!$J$2:$K$11,2,FALSE)</f>
        <v>Eje_E_8</v>
      </c>
      <c r="BY501" s="21" t="str">
        <f>+VLOOKUP(J501,desplegables!$AK$21:$AL$33,2,FALSE)</f>
        <v>C_2202_0700_55</v>
      </c>
      <c r="BZ501" s="21" t="str">
        <f>+VLOOKUP(D501,Listas_desplega!$AS$18:$AU$60,2,0)</f>
        <v xml:space="preserve">VES - SUB APOYOGESTI - </v>
      </c>
      <c r="CA501" s="21" t="str">
        <f>+VLOOKUP(W501,Listas_desplega!$AT$18:$AV$60,3,0)</f>
        <v>3700</v>
      </c>
      <c r="CB501" s="21" t="str">
        <f>+VLOOKUP(F501,Listas_desplega!$J$15:$L$60,2,0)</f>
        <v>FORTALECIMIENTO SISTEMA DE ES</v>
      </c>
      <c r="CC501" s="21" t="str">
        <f>+VLOOKUP(F501,Listas_desplega!$J$15:$L$60,2,0)&amp;V501</f>
        <v>FORTALECIMIENTO SISTEMA DE ES</v>
      </c>
      <c r="CD501" s="21" t="str">
        <f>+VLOOKUP(CC501,Listas_desplega!$K$15:$L$60,2,0)</f>
        <v>29</v>
      </c>
      <c r="CE501" s="65" t="str">
        <f>+VLOOKUP(D501,Listas_desplega!$AS$18:$AU$60,2,0)&amp;V501</f>
        <v xml:space="preserve">VES - SUB APOYOGESTI - </v>
      </c>
      <c r="CF501" s="21">
        <f>+VLOOKUP(D501,Listas_desplega!$AS$18:$AU$60,3,0)</f>
        <v>37</v>
      </c>
    </row>
    <row r="502" spans="2:84" ht="18.75" customHeight="1" x14ac:dyDescent="0.25">
      <c r="B502" s="49" t="s">
        <v>612</v>
      </c>
      <c r="C502" s="49" t="s">
        <v>613</v>
      </c>
      <c r="D502" s="49" t="s">
        <v>614</v>
      </c>
      <c r="E502" s="49" t="s">
        <v>615</v>
      </c>
      <c r="F502" s="82" t="s">
        <v>616</v>
      </c>
      <c r="G502" s="49" t="s">
        <v>704</v>
      </c>
      <c r="H502" s="78" t="str">
        <f>+VLOOKUP(G502,desplegables!$AH$21:$AK$33,2,0)</f>
        <v>FORTALECIMIENTO DE LOS PROCESOS DE FOMENTO DE EDUCACIÓN SUPERIOR PARA MEJORAR LAS CONDICIONES INSTITUCIONALES QUE GARANTICEN EQUIDAD EN EL ACCESO, PERMANENCIA Y PERTINENCIA EN LA EDUCACIÓN SUPERIOR  NACIONAL</v>
      </c>
      <c r="I502" s="79">
        <f>+VLOOKUP(G502,desplegables!$AH$21:$AK$33,3,0)</f>
        <v>202300000000425</v>
      </c>
      <c r="J502" s="51" t="str">
        <f>+VLOOKUP(G502,desplegables!$AH$21:$AK$33,4,0)</f>
        <v>C-2202-0700-55</v>
      </c>
      <c r="K502" s="109" t="s">
        <v>683</v>
      </c>
      <c r="L502" s="110" t="e">
        <f>+VLOOKUP(K502,desplegables!$BO$81:$BP$110,2,FALSE)</f>
        <v>#N/A</v>
      </c>
      <c r="M502" s="49" t="s">
        <v>775</v>
      </c>
      <c r="N502" s="51" t="e">
        <f>VLOOKUP(M502,desplegables!$BO$20:$BP$51,2,0)</f>
        <v>#N/A</v>
      </c>
      <c r="O502" s="49" t="s">
        <v>778</v>
      </c>
      <c r="P502" s="21" t="s">
        <v>90</v>
      </c>
      <c r="Q502" s="51" t="str">
        <f>+VLOOKUP(P502,desplegables!$B$3:$C$5,2,0)</f>
        <v>02</v>
      </c>
      <c r="R502" s="169" t="e">
        <f t="shared" si="62"/>
        <v>#N/A</v>
      </c>
      <c r="S502"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502"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502" s="69" t="s">
        <v>127</v>
      </c>
      <c r="V502" s="21"/>
      <c r="W502" s="21" t="str">
        <f t="shared" si="64"/>
        <v xml:space="preserve">VES - SUB APOYOGESTI - </v>
      </c>
      <c r="X502" s="51" t="str">
        <f t="shared" si="65"/>
        <v>3700</v>
      </c>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70"/>
      <c r="BG502" s="53" t="s">
        <v>780</v>
      </c>
      <c r="BH502" s="52" t="s">
        <v>124</v>
      </c>
      <c r="BI502" s="90" t="s">
        <v>786</v>
      </c>
      <c r="BJ502" s="69" t="s">
        <v>708</v>
      </c>
      <c r="BK502" s="49" t="s">
        <v>248</v>
      </c>
      <c r="BL502" s="121">
        <v>45383</v>
      </c>
      <c r="BM502" s="66">
        <v>270</v>
      </c>
      <c r="BN502" s="49" t="s">
        <v>198</v>
      </c>
      <c r="BO502" s="49" t="s">
        <v>158</v>
      </c>
      <c r="BP502" s="49" t="s">
        <v>159</v>
      </c>
      <c r="BQ502" s="49" t="s">
        <v>98</v>
      </c>
      <c r="BR502" s="212">
        <v>400000000</v>
      </c>
      <c r="BS502" s="213">
        <v>400000000</v>
      </c>
      <c r="BT502" s="66" t="s">
        <v>192</v>
      </c>
      <c r="BU502" s="66" t="s">
        <v>128</v>
      </c>
      <c r="BV502" s="21" t="e">
        <f t="shared" si="66"/>
        <v>#N/A</v>
      </c>
      <c r="BW502" s="21" t="str">
        <f>+VLOOKUP(C502,Listas_desplega!$AI$21:$AJ$46,2,0)</f>
        <v>DF_ES</v>
      </c>
      <c r="BX502" s="47" t="str">
        <f>+VLOOKUP(E502,Listas_desplega!$J$2:$K$11,2,FALSE)</f>
        <v>Eje_E_8</v>
      </c>
      <c r="BY502" s="21" t="str">
        <f>+VLOOKUP(J502,desplegables!$AK$21:$AL$33,2,FALSE)</f>
        <v>C_2202_0700_55</v>
      </c>
      <c r="BZ502" s="21" t="str">
        <f>+VLOOKUP(D502,Listas_desplega!$AS$18:$AU$60,2,0)</f>
        <v xml:space="preserve">VES - SUB APOYOGESTI - </v>
      </c>
      <c r="CA502" s="21" t="str">
        <f>+VLOOKUP(W502,Listas_desplega!$AT$18:$AV$60,3,0)</f>
        <v>3700</v>
      </c>
      <c r="CB502" s="21" t="str">
        <f>+VLOOKUP(F502,Listas_desplega!$J$15:$L$60,2,0)</f>
        <v>FORTALECIMIENTO SISTEMA DE ES</v>
      </c>
      <c r="CC502" s="21" t="str">
        <f>+VLOOKUP(F502,Listas_desplega!$J$15:$L$60,2,0)&amp;V502</f>
        <v>FORTALECIMIENTO SISTEMA DE ES</v>
      </c>
      <c r="CD502" s="21" t="str">
        <f>+VLOOKUP(CC502,Listas_desplega!$K$15:$L$60,2,0)</f>
        <v>29</v>
      </c>
      <c r="CE502" s="65" t="str">
        <f>+VLOOKUP(D502,Listas_desplega!$AS$18:$AU$60,2,0)&amp;V502</f>
        <v xml:space="preserve">VES - SUB APOYOGESTI - </v>
      </c>
      <c r="CF502" s="21">
        <f>+VLOOKUP(D502,Listas_desplega!$AS$18:$AU$60,3,0)</f>
        <v>37</v>
      </c>
    </row>
    <row r="503" spans="2:84" ht="18.75" customHeight="1" x14ac:dyDescent="0.25">
      <c r="B503" s="49" t="s">
        <v>612</v>
      </c>
      <c r="C503" s="49" t="s">
        <v>613</v>
      </c>
      <c r="D503" s="49" t="s">
        <v>614</v>
      </c>
      <c r="E503" s="49" t="s">
        <v>615</v>
      </c>
      <c r="F503" s="82" t="s">
        <v>616</v>
      </c>
      <c r="G503" s="49" t="s">
        <v>704</v>
      </c>
      <c r="H503" s="78" t="str">
        <f>+VLOOKUP(G503,desplegables!$AH$21:$AK$33,2,0)</f>
        <v>FORTALECIMIENTO DE LOS PROCESOS DE FOMENTO DE EDUCACIÓN SUPERIOR PARA MEJORAR LAS CONDICIONES INSTITUCIONALES QUE GARANTICEN EQUIDAD EN EL ACCESO, PERMANENCIA Y PERTINENCIA EN LA EDUCACIÓN SUPERIOR  NACIONAL</v>
      </c>
      <c r="I503" s="79">
        <f>+VLOOKUP(G503,desplegables!$AH$21:$AK$33,3,0)</f>
        <v>202300000000425</v>
      </c>
      <c r="J503" s="51" t="str">
        <f>+VLOOKUP(G503,desplegables!$AH$21:$AK$33,4,0)</f>
        <v>C-2202-0700-55</v>
      </c>
      <c r="K503" s="109" t="s">
        <v>683</v>
      </c>
      <c r="L503" s="110" t="e">
        <f>+VLOOKUP(K503,desplegables!$BO$81:$BP$110,2,FALSE)</f>
        <v>#N/A</v>
      </c>
      <c r="M503" s="49" t="s">
        <v>775</v>
      </c>
      <c r="N503" s="51" t="e">
        <f>VLOOKUP(M503,desplegables!$BO$20:$BP$51,2,0)</f>
        <v>#N/A</v>
      </c>
      <c r="O503" s="49" t="s">
        <v>778</v>
      </c>
      <c r="P503" s="21" t="s">
        <v>90</v>
      </c>
      <c r="Q503" s="51" t="str">
        <f>+VLOOKUP(P503,desplegables!$B$3:$C$5,2,0)</f>
        <v>02</v>
      </c>
      <c r="R503" s="169" t="e">
        <f t="shared" si="62"/>
        <v>#N/A</v>
      </c>
      <c r="S503"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503"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503" s="69" t="s">
        <v>127</v>
      </c>
      <c r="V503" s="21"/>
      <c r="W503" s="21" t="str">
        <f t="shared" si="64"/>
        <v xml:space="preserve">VES - SUB APOYOGESTI - </v>
      </c>
      <c r="X503" s="51" t="str">
        <f t="shared" si="65"/>
        <v>3700</v>
      </c>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70"/>
      <c r="BG503" s="53" t="s">
        <v>780</v>
      </c>
      <c r="BH503" s="52" t="s">
        <v>124</v>
      </c>
      <c r="BI503" s="90" t="s">
        <v>787</v>
      </c>
      <c r="BJ503" s="69" t="s">
        <v>708</v>
      </c>
      <c r="BK503" s="49" t="s">
        <v>145</v>
      </c>
      <c r="BL503" s="121">
        <v>45383</v>
      </c>
      <c r="BM503" s="66">
        <v>270</v>
      </c>
      <c r="BN503" s="49" t="s">
        <v>198</v>
      </c>
      <c r="BO503" s="49" t="s">
        <v>782</v>
      </c>
      <c r="BP503" s="49" t="s">
        <v>783</v>
      </c>
      <c r="BQ503" s="49" t="s">
        <v>98</v>
      </c>
      <c r="BR503" s="212">
        <v>300000000</v>
      </c>
      <c r="BS503" s="213">
        <v>300000000</v>
      </c>
      <c r="BT503" s="66" t="s">
        <v>192</v>
      </c>
      <c r="BU503" s="66" t="s">
        <v>128</v>
      </c>
      <c r="BV503" s="21" t="e">
        <f t="shared" si="66"/>
        <v>#N/A</v>
      </c>
      <c r="BW503" s="21" t="str">
        <f>+VLOOKUP(C503,Listas_desplega!$AI$21:$AJ$46,2,0)</f>
        <v>DF_ES</v>
      </c>
      <c r="BX503" s="47" t="str">
        <f>+VLOOKUP(E503,Listas_desplega!$J$2:$K$11,2,FALSE)</f>
        <v>Eje_E_8</v>
      </c>
      <c r="BY503" s="21" t="str">
        <f>+VLOOKUP(J503,desplegables!$AK$21:$AL$33,2,FALSE)</f>
        <v>C_2202_0700_55</v>
      </c>
      <c r="BZ503" s="21" t="str">
        <f>+VLOOKUP(D503,Listas_desplega!$AS$18:$AU$60,2,0)</f>
        <v xml:space="preserve">VES - SUB APOYOGESTI - </v>
      </c>
      <c r="CA503" s="21" t="str">
        <f>+VLOOKUP(W503,Listas_desplega!$AT$18:$AV$60,3,0)</f>
        <v>3700</v>
      </c>
      <c r="CB503" s="21" t="str">
        <f>+VLOOKUP(F503,Listas_desplega!$J$15:$L$60,2,0)</f>
        <v>FORTALECIMIENTO SISTEMA DE ES</v>
      </c>
      <c r="CC503" s="21" t="str">
        <f>+VLOOKUP(F503,Listas_desplega!$J$15:$L$60,2,0)&amp;V503</f>
        <v>FORTALECIMIENTO SISTEMA DE ES</v>
      </c>
      <c r="CD503" s="21" t="str">
        <f>+VLOOKUP(CC503,Listas_desplega!$K$15:$L$60,2,0)</f>
        <v>29</v>
      </c>
      <c r="CE503" s="65" t="str">
        <f>+VLOOKUP(D503,Listas_desplega!$AS$18:$AU$60,2,0)&amp;V503</f>
        <v xml:space="preserve">VES - SUB APOYOGESTI - </v>
      </c>
      <c r="CF503" s="21">
        <f>+VLOOKUP(D503,Listas_desplega!$AS$18:$AU$60,3,0)</f>
        <v>37</v>
      </c>
    </row>
    <row r="504" spans="2:84" ht="18.75" customHeight="1" x14ac:dyDescent="0.25">
      <c r="B504" s="49" t="s">
        <v>612</v>
      </c>
      <c r="C504" s="49" t="s">
        <v>613</v>
      </c>
      <c r="D504" s="49" t="s">
        <v>614</v>
      </c>
      <c r="E504" s="49" t="s">
        <v>615</v>
      </c>
      <c r="F504" s="82" t="s">
        <v>616</v>
      </c>
      <c r="G504" s="49" t="s">
        <v>704</v>
      </c>
      <c r="H504" s="78" t="str">
        <f>+VLOOKUP(G504,desplegables!$AH$21:$AK$33,2,0)</f>
        <v>FORTALECIMIENTO DE LOS PROCESOS DE FOMENTO DE EDUCACIÓN SUPERIOR PARA MEJORAR LAS CONDICIONES INSTITUCIONALES QUE GARANTICEN EQUIDAD EN EL ACCESO, PERMANENCIA Y PERTINENCIA EN LA EDUCACIÓN SUPERIOR  NACIONAL</v>
      </c>
      <c r="I504" s="79">
        <f>+VLOOKUP(G504,desplegables!$AH$21:$AK$33,3,0)</f>
        <v>202300000000425</v>
      </c>
      <c r="J504" s="51" t="str">
        <f>+VLOOKUP(G504,desplegables!$AH$21:$AK$33,4,0)</f>
        <v>C-2202-0700-55</v>
      </c>
      <c r="K504" s="109" t="s">
        <v>683</v>
      </c>
      <c r="L504" s="110" t="e">
        <f>+VLOOKUP(K504,desplegables!$BO$81:$BP$110,2,FALSE)</f>
        <v>#N/A</v>
      </c>
      <c r="M504" s="49" t="s">
        <v>775</v>
      </c>
      <c r="N504" s="51" t="e">
        <f>VLOOKUP(M504,desplegables!$BO$20:$BP$51,2,0)</f>
        <v>#N/A</v>
      </c>
      <c r="O504" s="49" t="s">
        <v>778</v>
      </c>
      <c r="P504" s="21" t="s">
        <v>90</v>
      </c>
      <c r="Q504" s="51" t="str">
        <f>+VLOOKUP(P504,desplegables!$B$3:$C$5,2,0)</f>
        <v>02</v>
      </c>
      <c r="R504" s="169" t="e">
        <f t="shared" si="62"/>
        <v>#N/A</v>
      </c>
      <c r="S504"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504"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504" s="69" t="s">
        <v>127</v>
      </c>
      <c r="V504" s="21"/>
      <c r="W504" s="21" t="str">
        <f t="shared" si="64"/>
        <v xml:space="preserve">VES - SUB APOYOGESTI - </v>
      </c>
      <c r="X504" s="51" t="str">
        <f t="shared" si="65"/>
        <v>3700</v>
      </c>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70"/>
      <c r="BG504" s="53" t="s">
        <v>780</v>
      </c>
      <c r="BH504" s="52" t="s">
        <v>124</v>
      </c>
      <c r="BI504" s="273" t="s">
        <v>788</v>
      </c>
      <c r="BJ504" s="69" t="s">
        <v>708</v>
      </c>
      <c r="BK504" s="49" t="s">
        <v>145</v>
      </c>
      <c r="BL504" s="121">
        <v>45383</v>
      </c>
      <c r="BM504" s="66">
        <v>270</v>
      </c>
      <c r="BN504" s="49" t="s">
        <v>198</v>
      </c>
      <c r="BO504" s="49" t="s">
        <v>782</v>
      </c>
      <c r="BP504" s="49" t="s">
        <v>783</v>
      </c>
      <c r="BQ504" s="49" t="s">
        <v>98</v>
      </c>
      <c r="BR504" s="212">
        <v>200000000</v>
      </c>
      <c r="BS504" s="213">
        <v>200000000</v>
      </c>
      <c r="BT504" s="66" t="s">
        <v>192</v>
      </c>
      <c r="BU504" s="66" t="s">
        <v>128</v>
      </c>
      <c r="BV504" s="21" t="e">
        <f t="shared" si="66"/>
        <v>#N/A</v>
      </c>
      <c r="BW504" s="21" t="str">
        <f>+VLOOKUP(C504,Listas_desplega!$AI$21:$AJ$46,2,0)</f>
        <v>DF_ES</v>
      </c>
      <c r="BX504" s="47" t="str">
        <f>+VLOOKUP(E504,Listas_desplega!$J$2:$K$11,2,FALSE)</f>
        <v>Eje_E_8</v>
      </c>
      <c r="BY504" s="21" t="str">
        <f>+VLOOKUP(J504,desplegables!$AK$21:$AL$33,2,FALSE)</f>
        <v>C_2202_0700_55</v>
      </c>
      <c r="BZ504" s="21" t="str">
        <f>+VLOOKUP(D504,Listas_desplega!$AS$18:$AU$60,2,0)</f>
        <v xml:space="preserve">VES - SUB APOYOGESTI - </v>
      </c>
      <c r="CA504" s="21" t="str">
        <f>+VLOOKUP(W504,Listas_desplega!$AT$18:$AV$60,3,0)</f>
        <v>3700</v>
      </c>
      <c r="CB504" s="21" t="str">
        <f>+VLOOKUP(F504,Listas_desplega!$J$15:$L$60,2,0)</f>
        <v>FORTALECIMIENTO SISTEMA DE ES</v>
      </c>
      <c r="CC504" s="21" t="str">
        <f>+VLOOKUP(F504,Listas_desplega!$J$15:$L$60,2,0)&amp;V504</f>
        <v>FORTALECIMIENTO SISTEMA DE ES</v>
      </c>
      <c r="CD504" s="21" t="str">
        <f>+VLOOKUP(CC504,Listas_desplega!$K$15:$L$60,2,0)</f>
        <v>29</v>
      </c>
      <c r="CE504" s="65" t="str">
        <f>+VLOOKUP(D504,Listas_desplega!$AS$18:$AU$60,2,0)&amp;V504</f>
        <v xml:space="preserve">VES - SUB APOYOGESTI - </v>
      </c>
      <c r="CF504" s="21">
        <f>+VLOOKUP(D504,Listas_desplega!$AS$18:$AU$60,3,0)</f>
        <v>37</v>
      </c>
    </row>
    <row r="505" spans="2:84" ht="18.75" customHeight="1" x14ac:dyDescent="0.25">
      <c r="B505" s="49" t="s">
        <v>612</v>
      </c>
      <c r="C505" s="49" t="s">
        <v>613</v>
      </c>
      <c r="D505" s="49" t="s">
        <v>614</v>
      </c>
      <c r="E505" s="49" t="s">
        <v>615</v>
      </c>
      <c r="F505" s="82" t="s">
        <v>616</v>
      </c>
      <c r="G505" s="49" t="s">
        <v>704</v>
      </c>
      <c r="H505" s="78" t="str">
        <f>+VLOOKUP(G505,desplegables!$AH$21:$AK$33,2,0)</f>
        <v>FORTALECIMIENTO DE LOS PROCESOS DE FOMENTO DE EDUCACIÓN SUPERIOR PARA MEJORAR LAS CONDICIONES INSTITUCIONALES QUE GARANTICEN EQUIDAD EN EL ACCESO, PERMANENCIA Y PERTINENCIA EN LA EDUCACIÓN SUPERIOR  NACIONAL</v>
      </c>
      <c r="I505" s="79">
        <f>+VLOOKUP(G505,desplegables!$AH$21:$AK$33,3,0)</f>
        <v>202300000000425</v>
      </c>
      <c r="J505" s="51" t="str">
        <f>+VLOOKUP(G505,desplegables!$AH$21:$AK$33,4,0)</f>
        <v>C-2202-0700-55</v>
      </c>
      <c r="K505" s="109" t="s">
        <v>683</v>
      </c>
      <c r="L505" s="110" t="e">
        <f>+VLOOKUP(K505,desplegables!$BO$81:$BP$110,2,FALSE)</f>
        <v>#N/A</v>
      </c>
      <c r="M505" s="49" t="s">
        <v>775</v>
      </c>
      <c r="N505" s="51" t="e">
        <f>VLOOKUP(M505,desplegables!$BO$20:$BP$51,2,0)</f>
        <v>#N/A</v>
      </c>
      <c r="O505" s="49" t="s">
        <v>778</v>
      </c>
      <c r="P505" s="21" t="s">
        <v>90</v>
      </c>
      <c r="Q505" s="51" t="str">
        <f>+VLOOKUP(P505,desplegables!$B$3:$C$5,2,0)</f>
        <v>02</v>
      </c>
      <c r="R505" s="169" t="e">
        <f t="shared" si="62"/>
        <v>#N/A</v>
      </c>
      <c r="S505"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505"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505" s="69" t="s">
        <v>127</v>
      </c>
      <c r="V505" s="21"/>
      <c r="W505" s="21" t="str">
        <f t="shared" si="64"/>
        <v xml:space="preserve">VES - SUB APOYOGESTI - </v>
      </c>
      <c r="X505" s="51" t="str">
        <f t="shared" si="65"/>
        <v>3700</v>
      </c>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70"/>
      <c r="BG505" s="53">
        <v>80111620</v>
      </c>
      <c r="BH505" s="52" t="s">
        <v>92</v>
      </c>
      <c r="BI505" s="90" t="s">
        <v>789</v>
      </c>
      <c r="BJ505" s="69" t="s">
        <v>92</v>
      </c>
      <c r="BK505" s="49" t="s">
        <v>94</v>
      </c>
      <c r="BL505" s="121">
        <v>45307</v>
      </c>
      <c r="BM505" s="66">
        <v>225</v>
      </c>
      <c r="BN505" s="49" t="s">
        <v>198</v>
      </c>
      <c r="BO505" s="49" t="s">
        <v>96</v>
      </c>
      <c r="BP505" s="49" t="s">
        <v>97</v>
      </c>
      <c r="BQ505" s="49" t="s">
        <v>98</v>
      </c>
      <c r="BR505" s="212">
        <v>67629630</v>
      </c>
      <c r="BS505" s="213">
        <v>67629630</v>
      </c>
      <c r="BT505" s="66" t="s">
        <v>192</v>
      </c>
      <c r="BU505" s="66" t="s">
        <v>128</v>
      </c>
      <c r="BV505" s="21" t="e">
        <f t="shared" si="66"/>
        <v>#N/A</v>
      </c>
      <c r="BW505" s="21" t="str">
        <f>+VLOOKUP(C505,Listas_desplega!$AI$21:$AJ$46,2,0)</f>
        <v>DF_ES</v>
      </c>
      <c r="BX505" s="47" t="str">
        <f>+VLOOKUP(E505,Listas_desplega!$J$2:$K$11,2,FALSE)</f>
        <v>Eje_E_8</v>
      </c>
      <c r="BY505" s="21" t="str">
        <f>+VLOOKUP(J505,desplegables!$AK$21:$AL$33,2,FALSE)</f>
        <v>C_2202_0700_55</v>
      </c>
      <c r="BZ505" s="21" t="str">
        <f>+VLOOKUP(D505,Listas_desplega!$AS$18:$AU$60,2,0)</f>
        <v xml:space="preserve">VES - SUB APOYOGESTI - </v>
      </c>
      <c r="CA505" s="21" t="str">
        <f>+VLOOKUP(W505,Listas_desplega!$AT$18:$AV$60,3,0)</f>
        <v>3700</v>
      </c>
      <c r="CB505" s="21" t="str">
        <f>+VLOOKUP(F505,Listas_desplega!$J$15:$L$60,2,0)</f>
        <v>FORTALECIMIENTO SISTEMA DE ES</v>
      </c>
      <c r="CC505" s="21" t="str">
        <f>+VLOOKUP(F505,Listas_desplega!$J$15:$L$60,2,0)&amp;V505</f>
        <v>FORTALECIMIENTO SISTEMA DE ES</v>
      </c>
      <c r="CD505" s="21" t="str">
        <f>+VLOOKUP(CC505,Listas_desplega!$K$15:$L$60,2,0)</f>
        <v>29</v>
      </c>
      <c r="CE505" s="65" t="str">
        <f>+VLOOKUP(D505,Listas_desplega!$AS$18:$AU$60,2,0)&amp;V505</f>
        <v xml:space="preserve">VES - SUB APOYOGESTI - </v>
      </c>
      <c r="CF505" s="21">
        <f>+VLOOKUP(D505,Listas_desplega!$AS$18:$AU$60,3,0)</f>
        <v>37</v>
      </c>
    </row>
    <row r="506" spans="2:84" ht="18.75" customHeight="1" x14ac:dyDescent="0.25">
      <c r="B506" s="49" t="s">
        <v>612</v>
      </c>
      <c r="C506" s="49" t="s">
        <v>613</v>
      </c>
      <c r="D506" s="49" t="s">
        <v>614</v>
      </c>
      <c r="E506" s="49" t="s">
        <v>615</v>
      </c>
      <c r="F506" s="82" t="s">
        <v>616</v>
      </c>
      <c r="G506" s="49" t="s">
        <v>704</v>
      </c>
      <c r="H506" s="78" t="str">
        <f>+VLOOKUP(G506,desplegables!$AH$21:$AK$33,2,0)</f>
        <v>FORTALECIMIENTO DE LOS PROCESOS DE FOMENTO DE EDUCACIÓN SUPERIOR PARA MEJORAR LAS CONDICIONES INSTITUCIONALES QUE GARANTICEN EQUIDAD EN EL ACCESO, PERMANENCIA Y PERTINENCIA EN LA EDUCACIÓN SUPERIOR  NACIONAL</v>
      </c>
      <c r="I506" s="79">
        <f>+VLOOKUP(G506,desplegables!$AH$21:$AK$33,3,0)</f>
        <v>202300000000425</v>
      </c>
      <c r="J506" s="51" t="str">
        <f>+VLOOKUP(G506,desplegables!$AH$21:$AK$33,4,0)</f>
        <v>C-2202-0700-55</v>
      </c>
      <c r="K506" s="109" t="s">
        <v>683</v>
      </c>
      <c r="L506" s="110" t="e">
        <f>+VLOOKUP(K506,desplegables!$BO$81:$BP$110,2,FALSE)</f>
        <v>#N/A</v>
      </c>
      <c r="M506" s="49" t="s">
        <v>775</v>
      </c>
      <c r="N506" s="51" t="e">
        <f>VLOOKUP(M506,desplegables!$BO$20:$BP$51,2,0)</f>
        <v>#N/A</v>
      </c>
      <c r="O506" s="49" t="s">
        <v>778</v>
      </c>
      <c r="P506" s="21" t="s">
        <v>90</v>
      </c>
      <c r="Q506" s="51" t="str">
        <f>+VLOOKUP(P506,desplegables!$B$3:$C$5,2,0)</f>
        <v>02</v>
      </c>
      <c r="R506" s="169" t="e">
        <f t="shared" si="62"/>
        <v>#N/A</v>
      </c>
      <c r="S506" s="126" t="str">
        <f t="shared" si="67"/>
        <v>ADQUIS. DE BYS-SERVICIO DE FOMENTO PARA EL ACCESO A LA EDUCACIÓN SUPERIOR O TERCIARIA  - INSTITUCIONES DE EDUCACIÓN TERCIARIA O SUPERIOR CON ACOMPAÑAMIENTO EN PROCESOS DE REGIONALIZACIÓN-FORTALECIMIENTO DE LOS PROCESOS DE FOMENTO DE EDUCACIÓN SUPERIOR PARA MEJORAR LAS CONDICIONES INSTITUCIONALES QUE GARANTICEN EQUIDAD EN EL ACCESO, PERMANENCIA Y PERTINENCIA EN LA EDUCACIÓN SUPERIOR  NACIONAL</v>
      </c>
      <c r="T506" s="244" t="str">
        <f t="shared" si="63"/>
        <v>ADQUIS. DE BYS - SERVICIO DE FOMENTO PARA EL ACCESO A LA EDUCACIÓN SUPERIOR O TERCIARIA  - INSTITUCIONES DE EDUCACIÓN TERCIARIA O SUPERIOR CON ACOMPAÑAMIENTO EN PROCESOS DE REGIONALIZACIÓN - 2. SEGURIDAD HUMANA Y JUSTICIA SOCIAL / K40. EDUCACIÓN SUPERIOR COMO UN DERECHO - INFRAESTRUCTURA</v>
      </c>
      <c r="U506" s="69" t="s">
        <v>127</v>
      </c>
      <c r="V506" s="21"/>
      <c r="W506" s="21" t="str">
        <f t="shared" si="64"/>
        <v xml:space="preserve">VES - SUB APOYOGESTI - </v>
      </c>
      <c r="X506" s="51" t="str">
        <f t="shared" si="65"/>
        <v>3700</v>
      </c>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70"/>
      <c r="BG506" s="53">
        <v>80111620</v>
      </c>
      <c r="BH506" s="52" t="s">
        <v>92</v>
      </c>
      <c r="BI506" s="90" t="s">
        <v>718</v>
      </c>
      <c r="BJ506" s="69" t="s">
        <v>92</v>
      </c>
      <c r="BK506" s="49" t="s">
        <v>178</v>
      </c>
      <c r="BL506" s="121">
        <v>45536</v>
      </c>
      <c r="BM506" s="66">
        <v>120</v>
      </c>
      <c r="BN506" s="49" t="s">
        <v>198</v>
      </c>
      <c r="BO506" s="49" t="s">
        <v>96</v>
      </c>
      <c r="BP506" s="49" t="s">
        <v>97</v>
      </c>
      <c r="BQ506" s="49" t="s">
        <v>98</v>
      </c>
      <c r="BR506" s="212">
        <v>36069136</v>
      </c>
      <c r="BS506" s="213">
        <v>36069136</v>
      </c>
      <c r="BT506" s="66" t="s">
        <v>192</v>
      </c>
      <c r="BU506" s="66" t="s">
        <v>128</v>
      </c>
      <c r="BV506" s="21" t="e">
        <f t="shared" si="66"/>
        <v>#N/A</v>
      </c>
      <c r="BW506" s="21" t="str">
        <f>+VLOOKUP(C506,Listas_desplega!$AI$21:$AJ$46,2,0)</f>
        <v>DF_ES</v>
      </c>
      <c r="BX506" s="47" t="str">
        <f>+VLOOKUP(E506,Listas_desplega!$J$2:$K$11,2,FALSE)</f>
        <v>Eje_E_8</v>
      </c>
      <c r="BY506" s="21" t="str">
        <f>+VLOOKUP(J506,desplegables!$AK$21:$AL$33,2,FALSE)</f>
        <v>C_2202_0700_55</v>
      </c>
      <c r="BZ506" s="21" t="str">
        <f>+VLOOKUP(D506,Listas_desplega!$AS$18:$AU$60,2,0)</f>
        <v xml:space="preserve">VES - SUB APOYOGESTI - </v>
      </c>
      <c r="CA506" s="21" t="str">
        <f>+VLOOKUP(W506,Listas_desplega!$AT$18:$AV$60,3,0)</f>
        <v>3700</v>
      </c>
      <c r="CB506" s="21" t="str">
        <f>+VLOOKUP(F506,Listas_desplega!$J$15:$L$60,2,0)</f>
        <v>FORTALECIMIENTO SISTEMA DE ES</v>
      </c>
      <c r="CC506" s="21" t="str">
        <f>+VLOOKUP(F506,Listas_desplega!$J$15:$L$60,2,0)&amp;V506</f>
        <v>FORTALECIMIENTO SISTEMA DE ES</v>
      </c>
      <c r="CD506" s="21" t="str">
        <f>+VLOOKUP(CC506,Listas_desplega!$K$15:$L$60,2,0)</f>
        <v>29</v>
      </c>
      <c r="CE506" s="65" t="str">
        <f>+VLOOKUP(D506,Listas_desplega!$AS$18:$AU$60,2,0)&amp;V506</f>
        <v xml:space="preserve">VES - SUB APOYOGESTI - </v>
      </c>
      <c r="CF506" s="21">
        <f>+VLOOKUP(D506,Listas_desplega!$AS$18:$AU$60,3,0)</f>
        <v>37</v>
      </c>
    </row>
    <row r="507" spans="2:84" ht="18.75" customHeight="1" x14ac:dyDescent="0.25">
      <c r="B507" s="95" t="s">
        <v>612</v>
      </c>
      <c r="C507" s="95" t="s">
        <v>613</v>
      </c>
      <c r="D507" s="49" t="s">
        <v>614</v>
      </c>
      <c r="E507" s="49" t="s">
        <v>615</v>
      </c>
      <c r="F507" s="82" t="s">
        <v>616</v>
      </c>
      <c r="G507" s="49" t="s">
        <v>704</v>
      </c>
      <c r="H507" s="78" t="str">
        <f>+VLOOKUP(G507,desplegables!$AH$21:$AK$33,2,0)</f>
        <v>FORTALECIMIENTO DE LOS PROCESOS DE FOMENTO DE EDUCACIÓN SUPERIOR PARA MEJORAR LAS CONDICIONES INSTITUCIONALES QUE GARANTICEN EQUIDAD EN EL ACCESO, PERMANENCIA Y PERTINENCIA EN LA EDUCACIÓN SUPERIOR  NACIONAL</v>
      </c>
      <c r="I507" s="79">
        <f>+VLOOKUP(G507,desplegables!$AH$21:$AK$33,3,0)</f>
        <v>202300000000425</v>
      </c>
      <c r="J507" s="51" t="str">
        <f>+VLOOKUP(G507,desplegables!$AH$21:$AK$33,4,0)</f>
        <v>C-2202-0700-55</v>
      </c>
      <c r="K507" s="109" t="s">
        <v>683</v>
      </c>
      <c r="L507" s="110" t="e">
        <f>+VLOOKUP(K507,desplegables!$BO$81:$BP$110,2,FALSE)</f>
        <v>#N/A</v>
      </c>
      <c r="M507" s="49" t="s">
        <v>790</v>
      </c>
      <c r="N507" s="51" t="e">
        <f>VLOOKUP(M507,desplegables!$BO$20:$BP$51,2,0)</f>
        <v>#N/A</v>
      </c>
      <c r="O507" s="49" t="s">
        <v>791</v>
      </c>
      <c r="P507" s="21" t="s">
        <v>90</v>
      </c>
      <c r="Q507" s="51" t="str">
        <f>+VLOOKUP(P507,desplegables!$B$3:$C$5,2,0)</f>
        <v>02</v>
      </c>
      <c r="R507" s="169" t="e">
        <f t="shared" si="62"/>
        <v>#N/A</v>
      </c>
      <c r="S507"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07" s="244" t="str">
        <f t="shared" si="63"/>
        <v>ADQUIS. DE BYS - SERVICIO DE ASISTENCIA TÉCNICA PARA EL FOMENTO A LA CALIDAD Y PERTINENCIA DE LA EDUCACIÓN SUPERIOR - 2. SEGURIDAD HUMANA Y JUSTICIA SOCIAL / K40. EDUCACIÓN SUPERIOR COMO UN DERECHO - INFRAESTRUCTURA</v>
      </c>
      <c r="U507" s="69" t="s">
        <v>127</v>
      </c>
      <c r="V507" s="21"/>
      <c r="W507" s="21" t="str">
        <f t="shared" si="64"/>
        <v xml:space="preserve">VES - SUB APOYOGESTI - </v>
      </c>
      <c r="X507" s="51" t="str">
        <f t="shared" si="65"/>
        <v>3700</v>
      </c>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70"/>
      <c r="BG507" s="53" t="s">
        <v>792</v>
      </c>
      <c r="BH507" s="52" t="s">
        <v>124</v>
      </c>
      <c r="BI507" s="90" t="s">
        <v>793</v>
      </c>
      <c r="BJ507" s="69" t="s">
        <v>708</v>
      </c>
      <c r="BK507" s="49" t="s">
        <v>266</v>
      </c>
      <c r="BL507" s="121">
        <v>45413</v>
      </c>
      <c r="BM507" s="66">
        <v>240</v>
      </c>
      <c r="BN507" s="49" t="s">
        <v>198</v>
      </c>
      <c r="BO507" s="49" t="s">
        <v>228</v>
      </c>
      <c r="BP507" s="49" t="s">
        <v>229</v>
      </c>
      <c r="BQ507" s="49" t="s">
        <v>98</v>
      </c>
      <c r="BR507" s="212">
        <v>2000000000</v>
      </c>
      <c r="BS507" s="212">
        <v>2000000000</v>
      </c>
      <c r="BT507" s="66" t="s">
        <v>192</v>
      </c>
      <c r="BU507" s="66" t="s">
        <v>128</v>
      </c>
      <c r="BV507" s="21" t="e">
        <f t="shared" si="66"/>
        <v>#N/A</v>
      </c>
      <c r="BW507" s="21" t="str">
        <f>+VLOOKUP(C507,Listas_desplega!$AI$21:$AJ$46,2,0)</f>
        <v>DF_ES</v>
      </c>
      <c r="BX507" s="47" t="str">
        <f>+VLOOKUP(E507,Listas_desplega!$J$2:$K$11,2,FALSE)</f>
        <v>Eje_E_8</v>
      </c>
      <c r="BY507" s="21" t="str">
        <f>+VLOOKUP(J507,desplegables!$AK$21:$AL$33,2,FALSE)</f>
        <v>C_2202_0700_55</v>
      </c>
      <c r="BZ507" s="21" t="str">
        <f>+VLOOKUP(D507,Listas_desplega!$AS$18:$AU$60,2,0)</f>
        <v xml:space="preserve">VES - SUB APOYOGESTI - </v>
      </c>
      <c r="CA507" s="21" t="str">
        <f>+VLOOKUP(W507,Listas_desplega!$AT$18:$AV$60,3,0)</f>
        <v>3700</v>
      </c>
      <c r="CB507" s="21" t="str">
        <f>+VLOOKUP(F507,Listas_desplega!$J$15:$L$60,2,0)</f>
        <v>FORTALECIMIENTO SISTEMA DE ES</v>
      </c>
      <c r="CC507" s="21" t="str">
        <f>+VLOOKUP(F507,Listas_desplega!$J$15:$L$60,2,0)&amp;V507</f>
        <v>FORTALECIMIENTO SISTEMA DE ES</v>
      </c>
      <c r="CD507" s="21" t="str">
        <f>+VLOOKUP(CC507,Listas_desplega!$K$15:$L$60,2,0)</f>
        <v>29</v>
      </c>
      <c r="CE507" s="65" t="str">
        <f>+VLOOKUP(D507,Listas_desplega!$AS$18:$AU$60,2,0)&amp;V507</f>
        <v xml:space="preserve">VES - SUB APOYOGESTI - </v>
      </c>
      <c r="CF507" s="21">
        <f>+VLOOKUP(D507,Listas_desplega!$AS$18:$AU$60,3,0)</f>
        <v>37</v>
      </c>
    </row>
    <row r="508" spans="2:84" ht="18.75" customHeight="1" x14ac:dyDescent="0.25">
      <c r="B508" s="49" t="s">
        <v>612</v>
      </c>
      <c r="C508" s="49" t="s">
        <v>613</v>
      </c>
      <c r="D508" s="49" t="s">
        <v>614</v>
      </c>
      <c r="E508" s="49" t="s">
        <v>615</v>
      </c>
      <c r="F508" s="82" t="s">
        <v>616</v>
      </c>
      <c r="G508" s="49" t="s">
        <v>704</v>
      </c>
      <c r="H508" s="78" t="str">
        <f>+VLOOKUP(G508,desplegables!$AH$21:$AK$33,2,0)</f>
        <v>FORTALECIMIENTO DE LOS PROCESOS DE FOMENTO DE EDUCACIÓN SUPERIOR PARA MEJORAR LAS CONDICIONES INSTITUCIONALES QUE GARANTICEN EQUIDAD EN EL ACCESO, PERMANENCIA Y PERTINENCIA EN LA EDUCACIÓN SUPERIOR  NACIONAL</v>
      </c>
      <c r="I508" s="79">
        <f>+VLOOKUP(G508,desplegables!$AH$21:$AK$33,3,0)</f>
        <v>202300000000425</v>
      </c>
      <c r="J508" s="51" t="str">
        <f>+VLOOKUP(G508,desplegables!$AH$21:$AK$33,4,0)</f>
        <v>C-2202-0700-55</v>
      </c>
      <c r="K508" s="109" t="s">
        <v>683</v>
      </c>
      <c r="L508" s="110" t="e">
        <f>+VLOOKUP(K508,desplegables!$BO$81:$BP$110,2,FALSE)</f>
        <v>#N/A</v>
      </c>
      <c r="M508" s="49" t="s">
        <v>790</v>
      </c>
      <c r="N508" s="51" t="e">
        <f>VLOOKUP(M508,desplegables!$BO$20:$BP$51,2,0)</f>
        <v>#N/A</v>
      </c>
      <c r="O508" s="49" t="s">
        <v>791</v>
      </c>
      <c r="P508" s="21" t="s">
        <v>90</v>
      </c>
      <c r="Q508" s="51" t="str">
        <f>+VLOOKUP(P508,desplegables!$B$3:$C$5,2,0)</f>
        <v>02</v>
      </c>
      <c r="R508" s="169" t="e">
        <f t="shared" si="62"/>
        <v>#N/A</v>
      </c>
      <c r="S508"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08" s="244" t="str">
        <f t="shared" si="63"/>
        <v>ADQUIS. DE BYS - SERVICIO DE ASISTENCIA TÉCNICA PARA EL FOMENTO A LA CALIDAD Y PERTINENCIA DE LA EDUCACIÓN SUPERIOR - 2. SEGURIDAD HUMANA Y JUSTICIA SOCIAL / K40. EDUCACIÓN SUPERIOR COMO UN DERECHO - INFRAESTRUCTURA</v>
      </c>
      <c r="U508" s="69" t="s">
        <v>127</v>
      </c>
      <c r="V508" s="21"/>
      <c r="W508" s="21" t="str">
        <f t="shared" si="64"/>
        <v xml:space="preserve">VES - SUB APOYOGESTI - </v>
      </c>
      <c r="X508" s="51" t="str">
        <f t="shared" si="65"/>
        <v>3700</v>
      </c>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70"/>
      <c r="BG508" s="53">
        <v>80111620</v>
      </c>
      <c r="BH508" s="52" t="s">
        <v>92</v>
      </c>
      <c r="BI508" s="90" t="s">
        <v>794</v>
      </c>
      <c r="BJ508" s="69" t="s">
        <v>92</v>
      </c>
      <c r="BK508" s="49" t="s">
        <v>94</v>
      </c>
      <c r="BL508" s="121">
        <v>45307</v>
      </c>
      <c r="BM508" s="66">
        <v>225</v>
      </c>
      <c r="BN508" s="49" t="s">
        <v>198</v>
      </c>
      <c r="BO508" s="49" t="s">
        <v>96</v>
      </c>
      <c r="BP508" s="49" t="s">
        <v>97</v>
      </c>
      <c r="BQ508" s="49" t="s">
        <v>98</v>
      </c>
      <c r="BR508" s="212">
        <v>74905995</v>
      </c>
      <c r="BS508" s="213">
        <v>74905995</v>
      </c>
      <c r="BT508" s="66" t="s">
        <v>192</v>
      </c>
      <c r="BU508" s="66" t="s">
        <v>128</v>
      </c>
      <c r="BV508" s="21" t="e">
        <f t="shared" si="66"/>
        <v>#N/A</v>
      </c>
      <c r="BW508" s="21" t="str">
        <f>+VLOOKUP(C508,Listas_desplega!$AI$21:$AJ$46,2,0)</f>
        <v>DF_ES</v>
      </c>
      <c r="BX508" s="47" t="str">
        <f>+VLOOKUP(E508,Listas_desplega!$J$2:$K$11,2,FALSE)</f>
        <v>Eje_E_8</v>
      </c>
      <c r="BY508" s="21" t="str">
        <f>+VLOOKUP(J508,desplegables!$AK$21:$AL$33,2,FALSE)</f>
        <v>C_2202_0700_55</v>
      </c>
      <c r="BZ508" s="21" t="str">
        <f>+VLOOKUP(D508,Listas_desplega!$AS$18:$AU$60,2,0)</f>
        <v xml:space="preserve">VES - SUB APOYOGESTI - </v>
      </c>
      <c r="CA508" s="21" t="str">
        <f>+VLOOKUP(W508,Listas_desplega!$AT$18:$AV$60,3,0)</f>
        <v>3700</v>
      </c>
      <c r="CB508" s="21" t="str">
        <f>+VLOOKUP(F508,Listas_desplega!$J$15:$L$60,2,0)</f>
        <v>FORTALECIMIENTO SISTEMA DE ES</v>
      </c>
      <c r="CC508" s="21" t="str">
        <f>+VLOOKUP(F508,Listas_desplega!$J$15:$L$60,2,0)&amp;V508</f>
        <v>FORTALECIMIENTO SISTEMA DE ES</v>
      </c>
      <c r="CD508" s="21" t="str">
        <f>+VLOOKUP(CC508,Listas_desplega!$K$15:$L$60,2,0)</f>
        <v>29</v>
      </c>
      <c r="CE508" s="65" t="str">
        <f>+VLOOKUP(D508,Listas_desplega!$AS$18:$AU$60,2,0)&amp;V508</f>
        <v xml:space="preserve">VES - SUB APOYOGESTI - </v>
      </c>
      <c r="CF508" s="21">
        <f>+VLOOKUP(D508,Listas_desplega!$AS$18:$AU$60,3,0)</f>
        <v>37</v>
      </c>
    </row>
    <row r="509" spans="2:84" ht="18.75" customHeight="1" x14ac:dyDescent="0.25">
      <c r="B509" s="49" t="s">
        <v>612</v>
      </c>
      <c r="C509" s="49" t="s">
        <v>613</v>
      </c>
      <c r="D509" s="49" t="s">
        <v>614</v>
      </c>
      <c r="E509" s="49" t="s">
        <v>615</v>
      </c>
      <c r="F509" s="82" t="s">
        <v>616</v>
      </c>
      <c r="G509" s="49" t="s">
        <v>704</v>
      </c>
      <c r="H509" s="78" t="str">
        <f>+VLOOKUP(G509,desplegables!$AH$21:$AK$33,2,0)</f>
        <v>FORTALECIMIENTO DE LOS PROCESOS DE FOMENTO DE EDUCACIÓN SUPERIOR PARA MEJORAR LAS CONDICIONES INSTITUCIONALES QUE GARANTICEN EQUIDAD EN EL ACCESO, PERMANENCIA Y PERTINENCIA EN LA EDUCACIÓN SUPERIOR  NACIONAL</v>
      </c>
      <c r="I509" s="79">
        <f>+VLOOKUP(G509,desplegables!$AH$21:$AK$33,3,0)</f>
        <v>202300000000425</v>
      </c>
      <c r="J509" s="51" t="str">
        <f>+VLOOKUP(G509,desplegables!$AH$21:$AK$33,4,0)</f>
        <v>C-2202-0700-55</v>
      </c>
      <c r="K509" s="109" t="s">
        <v>683</v>
      </c>
      <c r="L509" s="110" t="e">
        <f>+VLOOKUP(K509,desplegables!$BO$81:$BP$110,2,FALSE)</f>
        <v>#N/A</v>
      </c>
      <c r="M509" s="49" t="s">
        <v>790</v>
      </c>
      <c r="N509" s="51" t="e">
        <f>VLOOKUP(M509,desplegables!$BO$20:$BP$51,2,0)</f>
        <v>#N/A</v>
      </c>
      <c r="O509" s="49" t="s">
        <v>791</v>
      </c>
      <c r="P509" s="21" t="s">
        <v>90</v>
      </c>
      <c r="Q509" s="51" t="str">
        <f>+VLOOKUP(P509,desplegables!$B$3:$C$5,2,0)</f>
        <v>02</v>
      </c>
      <c r="R509" s="169" t="e">
        <f t="shared" ref="R509:R573" si="68">+J509&amp;"-"&amp;L509&amp;"-"&amp;N509&amp;"-"&amp;Q509</f>
        <v>#N/A</v>
      </c>
      <c r="S509"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09" s="244" t="str">
        <f t="shared" si="63"/>
        <v>ADQUIS. DE BYS - SERVICIO DE ASISTENCIA TÉCNICA PARA EL FOMENTO A LA CALIDAD Y PERTINENCIA DE LA EDUCACIÓN SUPERIOR - 2. SEGURIDAD HUMANA Y JUSTICIA SOCIAL / K40. EDUCACIÓN SUPERIOR COMO UN DERECHO - INFRAESTRUCTURA</v>
      </c>
      <c r="U509" s="69" t="s">
        <v>127</v>
      </c>
      <c r="V509" s="21"/>
      <c r="W509" s="21" t="str">
        <f t="shared" si="64"/>
        <v xml:space="preserve">VES - SUB APOYOGESTI - </v>
      </c>
      <c r="X509" s="51" t="str">
        <f t="shared" si="65"/>
        <v>3700</v>
      </c>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70"/>
      <c r="BG509" s="53">
        <v>80111620</v>
      </c>
      <c r="BH509" s="52" t="s">
        <v>92</v>
      </c>
      <c r="BI509" s="90" t="s">
        <v>795</v>
      </c>
      <c r="BJ509" s="69" t="s">
        <v>92</v>
      </c>
      <c r="BK509" s="49" t="s">
        <v>94</v>
      </c>
      <c r="BL509" s="121">
        <v>45307</v>
      </c>
      <c r="BM509" s="66">
        <v>225</v>
      </c>
      <c r="BN509" s="49" t="s">
        <v>198</v>
      </c>
      <c r="BO509" s="49" t="s">
        <v>96</v>
      </c>
      <c r="BP509" s="49" t="s">
        <v>97</v>
      </c>
      <c r="BQ509" s="49" t="s">
        <v>98</v>
      </c>
      <c r="BR509" s="212">
        <v>61566405</v>
      </c>
      <c r="BS509" s="213">
        <v>61566405</v>
      </c>
      <c r="BT509" s="66" t="s">
        <v>192</v>
      </c>
      <c r="BU509" s="66" t="s">
        <v>128</v>
      </c>
      <c r="BV509" s="21" t="e">
        <f t="shared" si="66"/>
        <v>#N/A</v>
      </c>
      <c r="BW509" s="21" t="str">
        <f>+VLOOKUP(C509,Listas_desplega!$AI$21:$AJ$46,2,0)</f>
        <v>DF_ES</v>
      </c>
      <c r="BX509" s="47" t="str">
        <f>+VLOOKUP(E509,Listas_desplega!$J$2:$K$11,2,FALSE)</f>
        <v>Eje_E_8</v>
      </c>
      <c r="BY509" s="21" t="str">
        <f>+VLOOKUP(J509,desplegables!$AK$21:$AL$33,2,FALSE)</f>
        <v>C_2202_0700_55</v>
      </c>
      <c r="BZ509" s="21" t="str">
        <f>+VLOOKUP(D509,Listas_desplega!$AS$18:$AU$60,2,0)</f>
        <v xml:space="preserve">VES - SUB APOYOGESTI - </v>
      </c>
      <c r="CA509" s="21" t="str">
        <f>+VLOOKUP(W509,Listas_desplega!$AT$18:$AV$60,3,0)</f>
        <v>3700</v>
      </c>
      <c r="CB509" s="21" t="str">
        <f>+VLOOKUP(F509,Listas_desplega!$J$15:$L$60,2,0)</f>
        <v>FORTALECIMIENTO SISTEMA DE ES</v>
      </c>
      <c r="CC509" s="21" t="str">
        <f>+VLOOKUP(F509,Listas_desplega!$J$15:$L$60,2,0)&amp;V509</f>
        <v>FORTALECIMIENTO SISTEMA DE ES</v>
      </c>
      <c r="CD509" s="21" t="str">
        <f>+VLOOKUP(CC509,Listas_desplega!$K$15:$L$60,2,0)</f>
        <v>29</v>
      </c>
      <c r="CE509" s="65" t="str">
        <f>+VLOOKUP(D509,Listas_desplega!$AS$18:$AU$60,2,0)&amp;V509</f>
        <v xml:space="preserve">VES - SUB APOYOGESTI - </v>
      </c>
      <c r="CF509" s="21">
        <f>+VLOOKUP(D509,Listas_desplega!$AS$18:$AU$60,3,0)</f>
        <v>37</v>
      </c>
    </row>
    <row r="510" spans="2:84" ht="18.75" customHeight="1" x14ac:dyDescent="0.25">
      <c r="B510" s="49" t="s">
        <v>612</v>
      </c>
      <c r="C510" s="49" t="s">
        <v>613</v>
      </c>
      <c r="D510" s="49" t="s">
        <v>614</v>
      </c>
      <c r="E510" s="49" t="s">
        <v>615</v>
      </c>
      <c r="F510" s="82" t="s">
        <v>616</v>
      </c>
      <c r="G510" s="49" t="s">
        <v>704</v>
      </c>
      <c r="H510" s="78" t="str">
        <f>+VLOOKUP(G510,desplegables!$AH$21:$AK$33,2,0)</f>
        <v>FORTALECIMIENTO DE LOS PROCESOS DE FOMENTO DE EDUCACIÓN SUPERIOR PARA MEJORAR LAS CONDICIONES INSTITUCIONALES QUE GARANTICEN EQUIDAD EN EL ACCESO, PERMANENCIA Y PERTINENCIA EN LA EDUCACIÓN SUPERIOR  NACIONAL</v>
      </c>
      <c r="I510" s="79">
        <f>+VLOOKUP(G510,desplegables!$AH$21:$AK$33,3,0)</f>
        <v>202300000000425</v>
      </c>
      <c r="J510" s="51" t="str">
        <f>+VLOOKUP(G510,desplegables!$AH$21:$AK$33,4,0)</f>
        <v>C-2202-0700-55</v>
      </c>
      <c r="K510" s="109" t="s">
        <v>683</v>
      </c>
      <c r="L510" s="110" t="e">
        <f>+VLOOKUP(K510,desplegables!$BO$81:$BP$110,2,FALSE)</f>
        <v>#N/A</v>
      </c>
      <c r="M510" s="49" t="s">
        <v>790</v>
      </c>
      <c r="N510" s="51" t="e">
        <f>VLOOKUP(M510,desplegables!$BO$20:$BP$51,2,0)</f>
        <v>#N/A</v>
      </c>
      <c r="O510" s="49" t="s">
        <v>791</v>
      </c>
      <c r="P510" s="21" t="s">
        <v>90</v>
      </c>
      <c r="Q510" s="51" t="str">
        <f>+VLOOKUP(P510,desplegables!$B$3:$C$5,2,0)</f>
        <v>02</v>
      </c>
      <c r="R510" s="169" t="e">
        <f t="shared" si="68"/>
        <v>#N/A</v>
      </c>
      <c r="S510"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0" s="244" t="str">
        <f t="shared" si="63"/>
        <v>ADQUIS. DE BYS - SERVICIO DE ASISTENCIA TÉCNICA PARA EL FOMENTO A LA CALIDAD Y PERTINENCIA DE LA EDUCACIÓN SUPERIOR - 2. SEGURIDAD HUMANA Y JUSTICIA SOCIAL / K40. EDUCACIÓN SUPERIOR COMO UN DERECHO - INFRAESTRUCTURA</v>
      </c>
      <c r="U510" s="69" t="s">
        <v>127</v>
      </c>
      <c r="V510" s="21"/>
      <c r="W510" s="21" t="str">
        <f t="shared" si="64"/>
        <v xml:space="preserve">VES - SUB APOYOGESTI - </v>
      </c>
      <c r="X510" s="51" t="str">
        <f t="shared" si="65"/>
        <v>3700</v>
      </c>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70"/>
      <c r="BG510" s="53">
        <v>80111620</v>
      </c>
      <c r="BH510" s="52" t="s">
        <v>92</v>
      </c>
      <c r="BI510" s="90" t="s">
        <v>718</v>
      </c>
      <c r="BJ510" s="69" t="s">
        <v>92</v>
      </c>
      <c r="BK510" s="49" t="s">
        <v>178</v>
      </c>
      <c r="BL510" s="121">
        <v>45536</v>
      </c>
      <c r="BM510" s="66">
        <v>120</v>
      </c>
      <c r="BN510" s="49" t="s">
        <v>198</v>
      </c>
      <c r="BO510" s="49" t="s">
        <v>96</v>
      </c>
      <c r="BP510" s="49" t="s">
        <v>97</v>
      </c>
      <c r="BQ510" s="49" t="s">
        <v>98</v>
      </c>
      <c r="BR510" s="212">
        <v>72785280</v>
      </c>
      <c r="BS510" s="213">
        <v>72785280</v>
      </c>
      <c r="BT510" s="66" t="s">
        <v>192</v>
      </c>
      <c r="BU510" s="66" t="s">
        <v>128</v>
      </c>
      <c r="BV510" s="21" t="e">
        <f t="shared" si="66"/>
        <v>#N/A</v>
      </c>
      <c r="BW510" s="21" t="str">
        <f>+VLOOKUP(C510,Listas_desplega!$AI$21:$AJ$46,2,0)</f>
        <v>DF_ES</v>
      </c>
      <c r="BX510" s="47" t="str">
        <f>+VLOOKUP(E510,Listas_desplega!$J$2:$K$11,2,FALSE)</f>
        <v>Eje_E_8</v>
      </c>
      <c r="BY510" s="21" t="str">
        <f>+VLOOKUP(J510,desplegables!$AK$21:$AL$33,2,FALSE)</f>
        <v>C_2202_0700_55</v>
      </c>
      <c r="BZ510" s="21" t="str">
        <f>+VLOOKUP(D510,Listas_desplega!$AS$18:$AU$60,2,0)</f>
        <v xml:space="preserve">VES - SUB APOYOGESTI - </v>
      </c>
      <c r="CA510" s="21" t="str">
        <f>+VLOOKUP(W510,Listas_desplega!$AT$18:$AV$60,3,0)</f>
        <v>3700</v>
      </c>
      <c r="CB510" s="21" t="str">
        <f>+VLOOKUP(F510,Listas_desplega!$J$15:$L$60,2,0)</f>
        <v>FORTALECIMIENTO SISTEMA DE ES</v>
      </c>
      <c r="CC510" s="21" t="str">
        <f>+VLOOKUP(F510,Listas_desplega!$J$15:$L$60,2,0)&amp;V510</f>
        <v>FORTALECIMIENTO SISTEMA DE ES</v>
      </c>
      <c r="CD510" s="21" t="str">
        <f>+VLOOKUP(CC510,Listas_desplega!$K$15:$L$60,2,0)</f>
        <v>29</v>
      </c>
      <c r="CE510" s="65" t="str">
        <f>+VLOOKUP(D510,Listas_desplega!$AS$18:$AU$60,2,0)&amp;V510</f>
        <v xml:space="preserve">VES - SUB APOYOGESTI - </v>
      </c>
      <c r="CF510" s="21">
        <f>+VLOOKUP(D510,Listas_desplega!$AS$18:$AU$60,3,0)</f>
        <v>37</v>
      </c>
    </row>
    <row r="511" spans="2:84" ht="18.75" customHeight="1" x14ac:dyDescent="0.25">
      <c r="B511" s="49" t="s">
        <v>612</v>
      </c>
      <c r="C511" s="49" t="s">
        <v>613</v>
      </c>
      <c r="D511" s="49" t="s">
        <v>614</v>
      </c>
      <c r="E511" s="49" t="s">
        <v>615</v>
      </c>
      <c r="F511" s="82" t="s">
        <v>616</v>
      </c>
      <c r="G511" s="49" t="s">
        <v>704</v>
      </c>
      <c r="H511" s="78" t="str">
        <f>+VLOOKUP(G511,desplegables!$AH$21:$AK$33,2,0)</f>
        <v>FORTALECIMIENTO DE LOS PROCESOS DE FOMENTO DE EDUCACIÓN SUPERIOR PARA MEJORAR LAS CONDICIONES INSTITUCIONALES QUE GARANTICEN EQUIDAD EN EL ACCESO, PERMANENCIA Y PERTINENCIA EN LA EDUCACIÓN SUPERIOR  NACIONAL</v>
      </c>
      <c r="I511" s="79">
        <f>+VLOOKUP(G511,desplegables!$AH$21:$AK$33,3,0)</f>
        <v>202300000000425</v>
      </c>
      <c r="J511" s="51" t="str">
        <f>+VLOOKUP(G511,desplegables!$AH$21:$AK$33,4,0)</f>
        <v>C-2202-0700-55</v>
      </c>
      <c r="K511" s="109" t="s">
        <v>683</v>
      </c>
      <c r="L511" s="110" t="e">
        <f>+VLOOKUP(K511,desplegables!$BO$81:$BP$110,2,FALSE)</f>
        <v>#N/A</v>
      </c>
      <c r="M511" s="49" t="s">
        <v>790</v>
      </c>
      <c r="N511" s="51" t="e">
        <f>VLOOKUP(M511,desplegables!$BO$20:$BP$51,2,0)</f>
        <v>#N/A</v>
      </c>
      <c r="O511" s="49" t="s">
        <v>796</v>
      </c>
      <c r="P511" s="21" t="s">
        <v>90</v>
      </c>
      <c r="Q511" s="51" t="str">
        <f>+VLOOKUP(P511,desplegables!$B$3:$C$5,2,0)</f>
        <v>02</v>
      </c>
      <c r="R511" s="169" t="e">
        <f t="shared" si="68"/>
        <v>#N/A</v>
      </c>
      <c r="S511"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1" s="244" t="str">
        <f t="shared" si="63"/>
        <v>ADQUIS. DE BYS - SERVICIO DE ASISTENCIA TÉCNICA PARA EL FOMENTO A LA CALIDAD Y PERTINENCIA DE LA EDUCACIÓN SUPERIOR - 2. SEGURIDAD HUMANA Y JUSTICIA SOCIAL / K40. EDUCACIÓN SUPERIOR COMO UN DERECHO - INFRAESTRUCTURA</v>
      </c>
      <c r="U511" s="69" t="s">
        <v>127</v>
      </c>
      <c r="V511" s="21"/>
      <c r="W511" s="21" t="str">
        <f t="shared" si="64"/>
        <v xml:space="preserve">VES - SUB APOYOGESTI - </v>
      </c>
      <c r="X511" s="51" t="str">
        <f t="shared" si="65"/>
        <v>3700</v>
      </c>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70"/>
      <c r="BG511" s="53" t="s">
        <v>792</v>
      </c>
      <c r="BH511" s="52" t="s">
        <v>124</v>
      </c>
      <c r="BI511" s="90" t="s">
        <v>797</v>
      </c>
      <c r="BJ511" s="69" t="s">
        <v>708</v>
      </c>
      <c r="BK511" s="49" t="s">
        <v>145</v>
      </c>
      <c r="BL511" s="121">
        <v>45383</v>
      </c>
      <c r="BM511" s="66">
        <v>270</v>
      </c>
      <c r="BN511" s="49" t="s">
        <v>198</v>
      </c>
      <c r="BO511" s="49" t="s">
        <v>146</v>
      </c>
      <c r="BP511" s="49" t="s">
        <v>147</v>
      </c>
      <c r="BQ511" s="49" t="s">
        <v>98</v>
      </c>
      <c r="BR511" s="212">
        <v>500000000</v>
      </c>
      <c r="BS511" s="213">
        <v>500000000</v>
      </c>
      <c r="BT511" s="66" t="s">
        <v>192</v>
      </c>
      <c r="BU511" s="66" t="s">
        <v>128</v>
      </c>
      <c r="BV511" s="21" t="e">
        <f t="shared" si="66"/>
        <v>#N/A</v>
      </c>
      <c r="BW511" s="21" t="str">
        <f>+VLOOKUP(C511,Listas_desplega!$AI$21:$AJ$46,2,0)</f>
        <v>DF_ES</v>
      </c>
      <c r="BX511" s="47" t="str">
        <f>+VLOOKUP(E511,Listas_desplega!$J$2:$K$11,2,FALSE)</f>
        <v>Eje_E_8</v>
      </c>
      <c r="BY511" s="21" t="str">
        <f>+VLOOKUP(J511,desplegables!$AK$21:$AL$33,2,FALSE)</f>
        <v>C_2202_0700_55</v>
      </c>
      <c r="BZ511" s="21" t="str">
        <f>+VLOOKUP(D511,Listas_desplega!$AS$18:$AU$60,2,0)</f>
        <v xml:space="preserve">VES - SUB APOYOGESTI - </v>
      </c>
      <c r="CA511" s="21" t="str">
        <f>+VLOOKUP(W511,Listas_desplega!$AT$18:$AV$60,3,0)</f>
        <v>3700</v>
      </c>
      <c r="CB511" s="21" t="str">
        <f>+VLOOKUP(F511,Listas_desplega!$J$15:$L$60,2,0)</f>
        <v>FORTALECIMIENTO SISTEMA DE ES</v>
      </c>
      <c r="CC511" s="21" t="str">
        <f>+VLOOKUP(F511,Listas_desplega!$J$15:$L$60,2,0)&amp;V511</f>
        <v>FORTALECIMIENTO SISTEMA DE ES</v>
      </c>
      <c r="CD511" s="21" t="str">
        <f>+VLOOKUP(CC511,Listas_desplega!$K$15:$L$60,2,0)</f>
        <v>29</v>
      </c>
      <c r="CE511" s="65" t="str">
        <f>+VLOOKUP(D511,Listas_desplega!$AS$18:$AU$60,2,0)&amp;V511</f>
        <v xml:space="preserve">VES - SUB APOYOGESTI - </v>
      </c>
      <c r="CF511" s="21">
        <f>+VLOOKUP(D511,Listas_desplega!$AS$18:$AU$60,3,0)</f>
        <v>37</v>
      </c>
    </row>
    <row r="512" spans="2:84" ht="18.75" customHeight="1" x14ac:dyDescent="0.25">
      <c r="B512" s="49" t="s">
        <v>612</v>
      </c>
      <c r="C512" s="49" t="s">
        <v>613</v>
      </c>
      <c r="D512" s="49" t="s">
        <v>614</v>
      </c>
      <c r="E512" s="49" t="s">
        <v>615</v>
      </c>
      <c r="F512" s="82" t="s">
        <v>616</v>
      </c>
      <c r="G512" s="49" t="s">
        <v>704</v>
      </c>
      <c r="H512" s="78" t="str">
        <f>+VLOOKUP(G512,desplegables!$AH$21:$AK$33,2,0)</f>
        <v>FORTALECIMIENTO DE LOS PROCESOS DE FOMENTO DE EDUCACIÓN SUPERIOR PARA MEJORAR LAS CONDICIONES INSTITUCIONALES QUE GARANTICEN EQUIDAD EN EL ACCESO, PERMANENCIA Y PERTINENCIA EN LA EDUCACIÓN SUPERIOR  NACIONAL</v>
      </c>
      <c r="I512" s="79">
        <f>+VLOOKUP(G512,desplegables!$AH$21:$AK$33,3,0)</f>
        <v>202300000000425</v>
      </c>
      <c r="J512" s="51" t="str">
        <f>+VLOOKUP(G512,desplegables!$AH$21:$AK$33,4,0)</f>
        <v>C-2202-0700-55</v>
      </c>
      <c r="K512" s="109" t="s">
        <v>683</v>
      </c>
      <c r="L512" s="110" t="e">
        <f>+VLOOKUP(K512,desplegables!$BO$81:$BP$110,2,FALSE)</f>
        <v>#N/A</v>
      </c>
      <c r="M512" s="49" t="s">
        <v>790</v>
      </c>
      <c r="N512" s="51" t="e">
        <f>VLOOKUP(M512,desplegables!$BO$20:$BP$51,2,0)</f>
        <v>#N/A</v>
      </c>
      <c r="O512" s="49" t="s">
        <v>796</v>
      </c>
      <c r="P512" s="21" t="s">
        <v>90</v>
      </c>
      <c r="Q512" s="51" t="str">
        <f>+VLOOKUP(P512,desplegables!$B$3:$C$5,2,0)</f>
        <v>02</v>
      </c>
      <c r="R512" s="169" t="e">
        <f t="shared" si="68"/>
        <v>#N/A</v>
      </c>
      <c r="S512"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2" s="244" t="str">
        <f t="shared" si="63"/>
        <v>ADQUIS. DE BYS - SERVICIO DE ASISTENCIA TÉCNICA PARA EL FOMENTO A LA CALIDAD Y PERTINENCIA DE LA EDUCACIÓN SUPERIOR - 2. SEGURIDAD HUMANA Y JUSTICIA SOCIAL / K40. EDUCACIÓN SUPERIOR COMO UN DERECHO - INFRAESTRUCTURA</v>
      </c>
      <c r="U512" s="69" t="s">
        <v>127</v>
      </c>
      <c r="V512" s="21"/>
      <c r="W512" s="21" t="str">
        <f t="shared" si="64"/>
        <v xml:space="preserve">VES - SUB APOYOGESTI - </v>
      </c>
      <c r="X512" s="51" t="str">
        <f t="shared" si="65"/>
        <v>3700</v>
      </c>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70"/>
      <c r="BG512" s="53" t="s">
        <v>792</v>
      </c>
      <c r="BH512" s="52" t="s">
        <v>124</v>
      </c>
      <c r="BI512" s="90" t="s">
        <v>798</v>
      </c>
      <c r="BJ512" s="69" t="s">
        <v>708</v>
      </c>
      <c r="BK512" s="49" t="s">
        <v>145</v>
      </c>
      <c r="BL512" s="121">
        <v>45383</v>
      </c>
      <c r="BM512" s="66">
        <v>270</v>
      </c>
      <c r="BN512" s="49" t="s">
        <v>198</v>
      </c>
      <c r="BO512" s="49" t="s">
        <v>146</v>
      </c>
      <c r="BP512" s="49" t="s">
        <v>147</v>
      </c>
      <c r="BQ512" s="49" t="s">
        <v>98</v>
      </c>
      <c r="BR512" s="212">
        <v>3500000000</v>
      </c>
      <c r="BS512" s="213">
        <v>3500000000</v>
      </c>
      <c r="BT512" s="66" t="s">
        <v>192</v>
      </c>
      <c r="BU512" s="66" t="s">
        <v>128</v>
      </c>
      <c r="BV512" s="21" t="e">
        <f t="shared" si="66"/>
        <v>#N/A</v>
      </c>
      <c r="BW512" s="21" t="str">
        <f>+VLOOKUP(C512,Listas_desplega!$AI$21:$AJ$46,2,0)</f>
        <v>DF_ES</v>
      </c>
      <c r="BX512" s="47" t="str">
        <f>+VLOOKUP(E512,Listas_desplega!$J$2:$K$11,2,FALSE)</f>
        <v>Eje_E_8</v>
      </c>
      <c r="BY512" s="21" t="str">
        <f>+VLOOKUP(J512,desplegables!$AK$21:$AL$33,2,FALSE)</f>
        <v>C_2202_0700_55</v>
      </c>
      <c r="BZ512" s="21" t="str">
        <f>+VLOOKUP(D512,Listas_desplega!$AS$18:$AU$60,2,0)</f>
        <v xml:space="preserve">VES - SUB APOYOGESTI - </v>
      </c>
      <c r="CA512" s="21" t="str">
        <f>+VLOOKUP(W512,Listas_desplega!$AT$18:$AV$60,3,0)</f>
        <v>3700</v>
      </c>
      <c r="CB512" s="21" t="str">
        <f>+VLOOKUP(F512,Listas_desplega!$J$15:$L$60,2,0)</f>
        <v>FORTALECIMIENTO SISTEMA DE ES</v>
      </c>
      <c r="CC512" s="21" t="str">
        <f>+VLOOKUP(F512,Listas_desplega!$J$15:$L$60,2,0)&amp;V512</f>
        <v>FORTALECIMIENTO SISTEMA DE ES</v>
      </c>
      <c r="CD512" s="21" t="str">
        <f>+VLOOKUP(CC512,Listas_desplega!$K$15:$L$60,2,0)</f>
        <v>29</v>
      </c>
      <c r="CE512" s="65" t="str">
        <f>+VLOOKUP(D512,Listas_desplega!$AS$18:$AU$60,2,0)&amp;V512</f>
        <v xml:space="preserve">VES - SUB APOYOGESTI - </v>
      </c>
      <c r="CF512" s="21">
        <f>+VLOOKUP(D512,Listas_desplega!$AS$18:$AU$60,3,0)</f>
        <v>37</v>
      </c>
    </row>
    <row r="513" spans="2:84" ht="18.75" customHeight="1" x14ac:dyDescent="0.25">
      <c r="B513" s="49" t="s">
        <v>612</v>
      </c>
      <c r="C513" s="49" t="s">
        <v>613</v>
      </c>
      <c r="D513" s="49" t="s">
        <v>614</v>
      </c>
      <c r="E513" s="49" t="s">
        <v>615</v>
      </c>
      <c r="F513" s="82" t="s">
        <v>616</v>
      </c>
      <c r="G513" s="49" t="s">
        <v>704</v>
      </c>
      <c r="H513" s="78" t="str">
        <f>+VLOOKUP(G513,desplegables!$AH$21:$AK$33,2,0)</f>
        <v>FORTALECIMIENTO DE LOS PROCESOS DE FOMENTO DE EDUCACIÓN SUPERIOR PARA MEJORAR LAS CONDICIONES INSTITUCIONALES QUE GARANTICEN EQUIDAD EN EL ACCESO, PERMANENCIA Y PERTINENCIA EN LA EDUCACIÓN SUPERIOR  NACIONAL</v>
      </c>
      <c r="I513" s="79">
        <f>+VLOOKUP(G513,desplegables!$AH$21:$AK$33,3,0)</f>
        <v>202300000000425</v>
      </c>
      <c r="J513" s="51" t="str">
        <f>+VLOOKUP(G513,desplegables!$AH$21:$AK$33,4,0)</f>
        <v>C-2202-0700-55</v>
      </c>
      <c r="K513" s="109" t="s">
        <v>683</v>
      </c>
      <c r="L513" s="110" t="e">
        <f>+VLOOKUP(K513,desplegables!$BO$81:$BP$110,2,FALSE)</f>
        <v>#N/A</v>
      </c>
      <c r="M513" s="49" t="s">
        <v>790</v>
      </c>
      <c r="N513" s="51" t="e">
        <f>VLOOKUP(M513,desplegables!$BO$20:$BP$51,2,0)</f>
        <v>#N/A</v>
      </c>
      <c r="O513" s="49" t="s">
        <v>796</v>
      </c>
      <c r="P513" s="21" t="s">
        <v>90</v>
      </c>
      <c r="Q513" s="51" t="str">
        <f>+VLOOKUP(P513,desplegables!$B$3:$C$5,2,0)</f>
        <v>02</v>
      </c>
      <c r="R513" s="169" t="e">
        <f t="shared" si="68"/>
        <v>#N/A</v>
      </c>
      <c r="S513"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3" s="244" t="str">
        <f t="shared" si="63"/>
        <v>ADQUIS. DE BYS - SERVICIO DE ASISTENCIA TÉCNICA PARA EL FOMENTO A LA CALIDAD Y PERTINENCIA DE LA EDUCACIÓN SUPERIOR - 2. SEGURIDAD HUMANA Y JUSTICIA SOCIAL / K40. EDUCACIÓN SUPERIOR COMO UN DERECHO - INFRAESTRUCTURA</v>
      </c>
      <c r="U513" s="69" t="s">
        <v>127</v>
      </c>
      <c r="V513" s="21"/>
      <c r="W513" s="21" t="str">
        <f t="shared" si="64"/>
        <v xml:space="preserve">VES - SUB APOYOGESTI - </v>
      </c>
      <c r="X513" s="51" t="str">
        <f t="shared" si="65"/>
        <v>3700</v>
      </c>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70"/>
      <c r="BG513" s="53">
        <v>80111620</v>
      </c>
      <c r="BH513" s="52" t="s">
        <v>92</v>
      </c>
      <c r="BI513" s="90" t="s">
        <v>794</v>
      </c>
      <c r="BJ513" s="69" t="s">
        <v>92</v>
      </c>
      <c r="BK513" s="49" t="s">
        <v>94</v>
      </c>
      <c r="BL513" s="121">
        <v>45293</v>
      </c>
      <c r="BM513" s="66">
        <v>239</v>
      </c>
      <c r="BN513" s="49" t="s">
        <v>198</v>
      </c>
      <c r="BO513" s="49" t="s">
        <v>96</v>
      </c>
      <c r="BP513" s="49" t="s">
        <v>97</v>
      </c>
      <c r="BQ513" s="49" t="s">
        <v>98</v>
      </c>
      <c r="BR513" s="212">
        <v>79899728</v>
      </c>
      <c r="BS513" s="213">
        <v>79899728</v>
      </c>
      <c r="BT513" s="66" t="s">
        <v>192</v>
      </c>
      <c r="BU513" s="66" t="s">
        <v>128</v>
      </c>
      <c r="BV513" s="21" t="e">
        <f t="shared" si="66"/>
        <v>#N/A</v>
      </c>
      <c r="BW513" s="21" t="str">
        <f>+VLOOKUP(C513,Listas_desplega!$AI$21:$AJ$46,2,0)</f>
        <v>DF_ES</v>
      </c>
      <c r="BX513" s="47" t="str">
        <f>+VLOOKUP(E513,Listas_desplega!$J$2:$K$11,2,FALSE)</f>
        <v>Eje_E_8</v>
      </c>
      <c r="BY513" s="21" t="str">
        <f>+VLOOKUP(J513,desplegables!$AK$21:$AL$33,2,FALSE)</f>
        <v>C_2202_0700_55</v>
      </c>
      <c r="BZ513" s="21" t="str">
        <f>+VLOOKUP(D513,Listas_desplega!$AS$18:$AU$60,2,0)</f>
        <v xml:space="preserve">VES - SUB APOYOGESTI - </v>
      </c>
      <c r="CA513" s="21" t="str">
        <f>+VLOOKUP(W513,Listas_desplega!$AT$18:$AV$60,3,0)</f>
        <v>3700</v>
      </c>
      <c r="CB513" s="21" t="str">
        <f>+VLOOKUP(F513,Listas_desplega!$J$15:$L$60,2,0)</f>
        <v>FORTALECIMIENTO SISTEMA DE ES</v>
      </c>
      <c r="CC513" s="21" t="str">
        <f>+VLOOKUP(F513,Listas_desplega!$J$15:$L$60,2,0)&amp;V513</f>
        <v>FORTALECIMIENTO SISTEMA DE ES</v>
      </c>
      <c r="CD513" s="21" t="str">
        <f>+VLOOKUP(CC513,Listas_desplega!$K$15:$L$60,2,0)</f>
        <v>29</v>
      </c>
      <c r="CE513" s="65" t="str">
        <f>+VLOOKUP(D513,Listas_desplega!$AS$18:$AU$60,2,0)&amp;V513</f>
        <v xml:space="preserve">VES - SUB APOYOGESTI - </v>
      </c>
      <c r="CF513" s="21">
        <f>+VLOOKUP(D513,Listas_desplega!$AS$18:$AU$60,3,0)</f>
        <v>37</v>
      </c>
    </row>
    <row r="514" spans="2:84" ht="18.75" customHeight="1" x14ac:dyDescent="0.25">
      <c r="B514" s="49" t="s">
        <v>612</v>
      </c>
      <c r="C514" s="49" t="s">
        <v>613</v>
      </c>
      <c r="D514" s="49" t="s">
        <v>614</v>
      </c>
      <c r="E514" s="49" t="s">
        <v>615</v>
      </c>
      <c r="F514" s="82" t="s">
        <v>616</v>
      </c>
      <c r="G514" s="49" t="s">
        <v>704</v>
      </c>
      <c r="H514" s="78" t="str">
        <f>+VLOOKUP(G514,desplegables!$AH$21:$AK$33,2,0)</f>
        <v>FORTALECIMIENTO DE LOS PROCESOS DE FOMENTO DE EDUCACIÓN SUPERIOR PARA MEJORAR LAS CONDICIONES INSTITUCIONALES QUE GARANTICEN EQUIDAD EN EL ACCESO, PERMANENCIA Y PERTINENCIA EN LA EDUCACIÓN SUPERIOR  NACIONAL</v>
      </c>
      <c r="I514" s="79">
        <f>+VLOOKUP(G514,desplegables!$AH$21:$AK$33,3,0)</f>
        <v>202300000000425</v>
      </c>
      <c r="J514" s="51" t="str">
        <f>+VLOOKUP(G514,desplegables!$AH$21:$AK$33,4,0)</f>
        <v>C-2202-0700-55</v>
      </c>
      <c r="K514" s="109" t="s">
        <v>683</v>
      </c>
      <c r="L514" s="110" t="e">
        <f>+VLOOKUP(K514,desplegables!$BO$81:$BP$110,2,FALSE)</f>
        <v>#N/A</v>
      </c>
      <c r="M514" s="49" t="s">
        <v>790</v>
      </c>
      <c r="N514" s="51" t="e">
        <f>VLOOKUP(M514,desplegables!$BO$20:$BP$51,2,0)</f>
        <v>#N/A</v>
      </c>
      <c r="O514" s="49" t="s">
        <v>796</v>
      </c>
      <c r="P514" s="21" t="s">
        <v>90</v>
      </c>
      <c r="Q514" s="51" t="str">
        <f>+VLOOKUP(P514,desplegables!$B$3:$C$5,2,0)</f>
        <v>02</v>
      </c>
      <c r="R514" s="169" t="e">
        <f t="shared" si="68"/>
        <v>#N/A</v>
      </c>
      <c r="S514"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4" s="244" t="str">
        <f t="shared" si="63"/>
        <v>ADQUIS. DE BYS - SERVICIO DE ASISTENCIA TÉCNICA PARA EL FOMENTO A LA CALIDAD Y PERTINENCIA DE LA EDUCACIÓN SUPERIOR - 2. SEGURIDAD HUMANA Y JUSTICIA SOCIAL / K40. EDUCACIÓN SUPERIOR COMO UN DERECHO - INFRAESTRUCTURA</v>
      </c>
      <c r="U514" s="69" t="s">
        <v>127</v>
      </c>
      <c r="V514" s="21"/>
      <c r="W514" s="21" t="str">
        <f t="shared" si="64"/>
        <v xml:space="preserve">VES - SUB APOYOGESTI - </v>
      </c>
      <c r="X514" s="51" t="str">
        <f t="shared" si="65"/>
        <v>3700</v>
      </c>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70"/>
      <c r="BG514" s="53">
        <v>80111620</v>
      </c>
      <c r="BH514" s="52" t="s">
        <v>92</v>
      </c>
      <c r="BI514" s="90" t="s">
        <v>799</v>
      </c>
      <c r="BJ514" s="69" t="s">
        <v>92</v>
      </c>
      <c r="BK514" s="49" t="s">
        <v>94</v>
      </c>
      <c r="BL514" s="121">
        <v>45307</v>
      </c>
      <c r="BM514" s="66">
        <v>225</v>
      </c>
      <c r="BN514" s="49" t="s">
        <v>198</v>
      </c>
      <c r="BO514" s="49" t="s">
        <v>96</v>
      </c>
      <c r="BP514" s="49" t="s">
        <v>97</v>
      </c>
      <c r="BQ514" s="49" t="s">
        <v>98</v>
      </c>
      <c r="BR514" s="212">
        <v>90648750</v>
      </c>
      <c r="BS514" s="213">
        <v>90648750</v>
      </c>
      <c r="BT514" s="66" t="s">
        <v>192</v>
      </c>
      <c r="BU514" s="66" t="s">
        <v>128</v>
      </c>
      <c r="BV514" s="21" t="e">
        <f t="shared" si="66"/>
        <v>#N/A</v>
      </c>
      <c r="BW514" s="21" t="str">
        <f>+VLOOKUP(C514,Listas_desplega!$AI$21:$AJ$46,2,0)</f>
        <v>DF_ES</v>
      </c>
      <c r="BX514" s="47" t="str">
        <f>+VLOOKUP(E514,Listas_desplega!$J$2:$K$11,2,FALSE)</f>
        <v>Eje_E_8</v>
      </c>
      <c r="BY514" s="21" t="str">
        <f>+VLOOKUP(J514,desplegables!$AK$21:$AL$33,2,FALSE)</f>
        <v>C_2202_0700_55</v>
      </c>
      <c r="BZ514" s="21" t="str">
        <f>+VLOOKUP(D514,Listas_desplega!$AS$18:$AU$60,2,0)</f>
        <v xml:space="preserve">VES - SUB APOYOGESTI - </v>
      </c>
      <c r="CA514" s="21" t="str">
        <f>+VLOOKUP(W514,Listas_desplega!$AT$18:$AV$60,3,0)</f>
        <v>3700</v>
      </c>
      <c r="CB514" s="21" t="str">
        <f>+VLOOKUP(F514,Listas_desplega!$J$15:$L$60,2,0)</f>
        <v>FORTALECIMIENTO SISTEMA DE ES</v>
      </c>
      <c r="CC514" s="21" t="str">
        <f>+VLOOKUP(F514,Listas_desplega!$J$15:$L$60,2,0)&amp;V514</f>
        <v>FORTALECIMIENTO SISTEMA DE ES</v>
      </c>
      <c r="CD514" s="21" t="str">
        <f>+VLOOKUP(CC514,Listas_desplega!$K$15:$L$60,2,0)</f>
        <v>29</v>
      </c>
      <c r="CE514" s="65" t="str">
        <f>+VLOOKUP(D514,Listas_desplega!$AS$18:$AU$60,2,0)&amp;V514</f>
        <v xml:space="preserve">VES - SUB APOYOGESTI - </v>
      </c>
      <c r="CF514" s="21">
        <f>+VLOOKUP(D514,Listas_desplega!$AS$18:$AU$60,3,0)</f>
        <v>37</v>
      </c>
    </row>
    <row r="515" spans="2:84" ht="18.75" customHeight="1" x14ac:dyDescent="0.25">
      <c r="B515" s="49" t="s">
        <v>612</v>
      </c>
      <c r="C515" s="49" t="s">
        <v>613</v>
      </c>
      <c r="D515" s="49" t="s">
        <v>614</v>
      </c>
      <c r="E515" s="49" t="s">
        <v>615</v>
      </c>
      <c r="F515" s="82" t="s">
        <v>616</v>
      </c>
      <c r="G515" s="49" t="s">
        <v>704</v>
      </c>
      <c r="H515" s="78" t="str">
        <f>+VLOOKUP(G515,desplegables!$AH$21:$AK$33,2,0)</f>
        <v>FORTALECIMIENTO DE LOS PROCESOS DE FOMENTO DE EDUCACIÓN SUPERIOR PARA MEJORAR LAS CONDICIONES INSTITUCIONALES QUE GARANTICEN EQUIDAD EN EL ACCESO, PERMANENCIA Y PERTINENCIA EN LA EDUCACIÓN SUPERIOR  NACIONAL</v>
      </c>
      <c r="I515" s="79">
        <f>+VLOOKUP(G515,desplegables!$AH$21:$AK$33,3,0)</f>
        <v>202300000000425</v>
      </c>
      <c r="J515" s="51" t="str">
        <f>+VLOOKUP(G515,desplegables!$AH$21:$AK$33,4,0)</f>
        <v>C-2202-0700-55</v>
      </c>
      <c r="K515" s="109" t="s">
        <v>683</v>
      </c>
      <c r="L515" s="110" t="e">
        <f>+VLOOKUP(K515,desplegables!$BO$81:$BP$110,2,FALSE)</f>
        <v>#N/A</v>
      </c>
      <c r="M515" s="49" t="s">
        <v>790</v>
      </c>
      <c r="N515" s="51" t="e">
        <f>VLOOKUP(M515,desplegables!$BO$20:$BP$51,2,0)</f>
        <v>#N/A</v>
      </c>
      <c r="O515" s="49" t="s">
        <v>796</v>
      </c>
      <c r="P515" s="21" t="s">
        <v>90</v>
      </c>
      <c r="Q515" s="51" t="str">
        <f>+VLOOKUP(P515,desplegables!$B$3:$C$5,2,0)</f>
        <v>02</v>
      </c>
      <c r="R515" s="169" t="e">
        <f t="shared" si="68"/>
        <v>#N/A</v>
      </c>
      <c r="S515"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5" s="244" t="str">
        <f t="shared" si="63"/>
        <v>ADQUIS. DE BYS - SERVICIO DE ASISTENCIA TÉCNICA PARA EL FOMENTO A LA CALIDAD Y PERTINENCIA DE LA EDUCACIÓN SUPERIOR - 2. SEGURIDAD HUMANA Y JUSTICIA SOCIAL / K40. EDUCACIÓN SUPERIOR COMO UN DERECHO - INFRAESTRUCTURA</v>
      </c>
      <c r="U515" s="69" t="s">
        <v>127</v>
      </c>
      <c r="V515" s="21"/>
      <c r="W515" s="21" t="str">
        <f t="shared" si="64"/>
        <v xml:space="preserve">VES - SUB APOYOGESTI - </v>
      </c>
      <c r="X515" s="51" t="str">
        <f t="shared" si="65"/>
        <v>3700</v>
      </c>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70"/>
      <c r="BG515" s="53">
        <v>80111620</v>
      </c>
      <c r="BH515" s="52" t="s">
        <v>92</v>
      </c>
      <c r="BI515" s="90" t="s">
        <v>800</v>
      </c>
      <c r="BJ515" s="69" t="s">
        <v>92</v>
      </c>
      <c r="BK515" s="49" t="s">
        <v>94</v>
      </c>
      <c r="BL515" s="121">
        <v>45307</v>
      </c>
      <c r="BM515" s="66">
        <v>225</v>
      </c>
      <c r="BN515" s="49" t="s">
        <v>198</v>
      </c>
      <c r="BO515" s="49" t="s">
        <v>96</v>
      </c>
      <c r="BP515" s="49" t="s">
        <v>97</v>
      </c>
      <c r="BQ515" s="49" t="s">
        <v>98</v>
      </c>
      <c r="BR515" s="212">
        <v>90648750</v>
      </c>
      <c r="BS515" s="213">
        <v>90648750</v>
      </c>
      <c r="BT515" s="66" t="s">
        <v>192</v>
      </c>
      <c r="BU515" s="66" t="s">
        <v>128</v>
      </c>
      <c r="BV515" s="21" t="e">
        <f t="shared" si="66"/>
        <v>#N/A</v>
      </c>
      <c r="BW515" s="21" t="str">
        <f>+VLOOKUP(C515,Listas_desplega!$AI$21:$AJ$46,2,0)</f>
        <v>DF_ES</v>
      </c>
      <c r="BX515" s="47" t="str">
        <f>+VLOOKUP(E515,Listas_desplega!$J$2:$K$11,2,FALSE)</f>
        <v>Eje_E_8</v>
      </c>
      <c r="BY515" s="21" t="str">
        <f>+VLOOKUP(J515,desplegables!$AK$21:$AL$33,2,FALSE)</f>
        <v>C_2202_0700_55</v>
      </c>
      <c r="BZ515" s="21" t="str">
        <f>+VLOOKUP(D515,Listas_desplega!$AS$18:$AU$60,2,0)</f>
        <v xml:space="preserve">VES - SUB APOYOGESTI - </v>
      </c>
      <c r="CA515" s="21" t="str">
        <f>+VLOOKUP(W515,Listas_desplega!$AT$18:$AV$60,3,0)</f>
        <v>3700</v>
      </c>
      <c r="CB515" s="21" t="str">
        <f>+VLOOKUP(F515,Listas_desplega!$J$15:$L$60,2,0)</f>
        <v>FORTALECIMIENTO SISTEMA DE ES</v>
      </c>
      <c r="CC515" s="21" t="str">
        <f>+VLOOKUP(F515,Listas_desplega!$J$15:$L$60,2,0)&amp;V515</f>
        <v>FORTALECIMIENTO SISTEMA DE ES</v>
      </c>
      <c r="CD515" s="21" t="str">
        <f>+VLOOKUP(CC515,Listas_desplega!$K$15:$L$60,2,0)</f>
        <v>29</v>
      </c>
      <c r="CE515" s="65" t="str">
        <f>+VLOOKUP(D515,Listas_desplega!$AS$18:$AU$60,2,0)&amp;V515</f>
        <v xml:space="preserve">VES - SUB APOYOGESTI - </v>
      </c>
      <c r="CF515" s="21">
        <f>+VLOOKUP(D515,Listas_desplega!$AS$18:$AU$60,3,0)</f>
        <v>37</v>
      </c>
    </row>
    <row r="516" spans="2:84" ht="18.75" customHeight="1" x14ac:dyDescent="0.25">
      <c r="B516" s="49" t="s">
        <v>612</v>
      </c>
      <c r="C516" s="49" t="s">
        <v>613</v>
      </c>
      <c r="D516" s="49" t="s">
        <v>614</v>
      </c>
      <c r="E516" s="49" t="s">
        <v>615</v>
      </c>
      <c r="F516" s="82" t="s">
        <v>616</v>
      </c>
      <c r="G516" s="49" t="s">
        <v>704</v>
      </c>
      <c r="H516" s="78" t="str">
        <f>+VLOOKUP(G516,desplegables!$AH$21:$AK$33,2,0)</f>
        <v>FORTALECIMIENTO DE LOS PROCESOS DE FOMENTO DE EDUCACIÓN SUPERIOR PARA MEJORAR LAS CONDICIONES INSTITUCIONALES QUE GARANTICEN EQUIDAD EN EL ACCESO, PERMANENCIA Y PERTINENCIA EN LA EDUCACIÓN SUPERIOR  NACIONAL</v>
      </c>
      <c r="I516" s="79">
        <f>+VLOOKUP(G516,desplegables!$AH$21:$AK$33,3,0)</f>
        <v>202300000000425</v>
      </c>
      <c r="J516" s="51" t="str">
        <f>+VLOOKUP(G516,desplegables!$AH$21:$AK$33,4,0)</f>
        <v>C-2202-0700-55</v>
      </c>
      <c r="K516" s="109" t="s">
        <v>683</v>
      </c>
      <c r="L516" s="110" t="e">
        <f>+VLOOKUP(K516,desplegables!$BO$81:$BP$110,2,FALSE)</f>
        <v>#N/A</v>
      </c>
      <c r="M516" s="49" t="s">
        <v>790</v>
      </c>
      <c r="N516" s="51" t="e">
        <f>VLOOKUP(M516,desplegables!$BO$20:$BP$51,2,0)</f>
        <v>#N/A</v>
      </c>
      <c r="O516" s="49" t="s">
        <v>796</v>
      </c>
      <c r="P516" s="21" t="s">
        <v>90</v>
      </c>
      <c r="Q516" s="51" t="str">
        <f>+VLOOKUP(P516,desplegables!$B$3:$C$5,2,0)</f>
        <v>02</v>
      </c>
      <c r="R516" s="169" t="e">
        <f t="shared" si="68"/>
        <v>#N/A</v>
      </c>
      <c r="S516"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6" s="244" t="str">
        <f t="shared" si="63"/>
        <v>ADQUIS. DE BYS - SERVICIO DE ASISTENCIA TÉCNICA PARA EL FOMENTO A LA CALIDAD Y PERTINENCIA DE LA EDUCACIÓN SUPERIOR - 2. SEGURIDAD HUMANA Y JUSTICIA SOCIAL / K40. EDUCACIÓN SUPERIOR COMO UN DERECHO - INFRAESTRUCTURA</v>
      </c>
      <c r="U516" s="69" t="s">
        <v>127</v>
      </c>
      <c r="V516" s="21"/>
      <c r="W516" s="21" t="str">
        <f t="shared" si="64"/>
        <v xml:space="preserve">VES - SUB APOYOGESTI - </v>
      </c>
      <c r="X516" s="51" t="str">
        <f t="shared" si="65"/>
        <v>3700</v>
      </c>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70"/>
      <c r="BG516" s="53">
        <v>80111620</v>
      </c>
      <c r="BH516" s="52" t="s">
        <v>92</v>
      </c>
      <c r="BI516" s="90" t="s">
        <v>800</v>
      </c>
      <c r="BJ516" s="69" t="s">
        <v>92</v>
      </c>
      <c r="BK516" s="49" t="s">
        <v>94</v>
      </c>
      <c r="BL516" s="121">
        <v>45307</v>
      </c>
      <c r="BM516" s="66">
        <v>225</v>
      </c>
      <c r="BN516" s="49" t="s">
        <v>198</v>
      </c>
      <c r="BO516" s="49" t="s">
        <v>96</v>
      </c>
      <c r="BP516" s="49" t="s">
        <v>97</v>
      </c>
      <c r="BQ516" s="49" t="s">
        <v>98</v>
      </c>
      <c r="BR516" s="212">
        <v>90648750</v>
      </c>
      <c r="BS516" s="213">
        <v>90648750</v>
      </c>
      <c r="BT516" s="66" t="s">
        <v>192</v>
      </c>
      <c r="BU516" s="66" t="s">
        <v>128</v>
      </c>
      <c r="BV516" s="21" t="e">
        <f t="shared" si="66"/>
        <v>#N/A</v>
      </c>
      <c r="BW516" s="21" t="str">
        <f>+VLOOKUP(C516,Listas_desplega!$AI$21:$AJ$46,2,0)</f>
        <v>DF_ES</v>
      </c>
      <c r="BX516" s="47" t="str">
        <f>+VLOOKUP(E516,Listas_desplega!$J$2:$K$11,2,FALSE)</f>
        <v>Eje_E_8</v>
      </c>
      <c r="BY516" s="21" t="str">
        <f>+VLOOKUP(J516,desplegables!$AK$21:$AL$33,2,FALSE)</f>
        <v>C_2202_0700_55</v>
      </c>
      <c r="BZ516" s="21" t="str">
        <f>+VLOOKUP(D516,Listas_desplega!$AS$18:$AU$60,2,0)</f>
        <v xml:space="preserve">VES - SUB APOYOGESTI - </v>
      </c>
      <c r="CA516" s="21" t="str">
        <f>+VLOOKUP(W516,Listas_desplega!$AT$18:$AV$60,3,0)</f>
        <v>3700</v>
      </c>
      <c r="CB516" s="21" t="str">
        <f>+VLOOKUP(F516,Listas_desplega!$J$15:$L$60,2,0)</f>
        <v>FORTALECIMIENTO SISTEMA DE ES</v>
      </c>
      <c r="CC516" s="21" t="str">
        <f>+VLOOKUP(F516,Listas_desplega!$J$15:$L$60,2,0)&amp;V516</f>
        <v>FORTALECIMIENTO SISTEMA DE ES</v>
      </c>
      <c r="CD516" s="21" t="str">
        <f>+VLOOKUP(CC516,Listas_desplega!$K$15:$L$60,2,0)</f>
        <v>29</v>
      </c>
      <c r="CE516" s="65" t="str">
        <f>+VLOOKUP(D516,Listas_desplega!$AS$18:$AU$60,2,0)&amp;V516</f>
        <v xml:space="preserve">VES - SUB APOYOGESTI - </v>
      </c>
      <c r="CF516" s="21">
        <f>+VLOOKUP(D516,Listas_desplega!$AS$18:$AU$60,3,0)</f>
        <v>37</v>
      </c>
    </row>
    <row r="517" spans="2:84" ht="18.75" customHeight="1" x14ac:dyDescent="0.25">
      <c r="B517" s="49" t="s">
        <v>612</v>
      </c>
      <c r="C517" s="49" t="s">
        <v>613</v>
      </c>
      <c r="D517" s="49" t="s">
        <v>614</v>
      </c>
      <c r="E517" s="49" t="s">
        <v>615</v>
      </c>
      <c r="F517" s="82" t="s">
        <v>616</v>
      </c>
      <c r="G517" s="49" t="s">
        <v>704</v>
      </c>
      <c r="H517" s="78" t="str">
        <f>+VLOOKUP(G517,desplegables!$AH$21:$AK$33,2,0)</f>
        <v>FORTALECIMIENTO DE LOS PROCESOS DE FOMENTO DE EDUCACIÓN SUPERIOR PARA MEJORAR LAS CONDICIONES INSTITUCIONALES QUE GARANTICEN EQUIDAD EN EL ACCESO, PERMANENCIA Y PERTINENCIA EN LA EDUCACIÓN SUPERIOR  NACIONAL</v>
      </c>
      <c r="I517" s="79">
        <f>+VLOOKUP(G517,desplegables!$AH$21:$AK$33,3,0)</f>
        <v>202300000000425</v>
      </c>
      <c r="J517" s="51" t="str">
        <f>+VLOOKUP(G517,desplegables!$AH$21:$AK$33,4,0)</f>
        <v>C-2202-0700-55</v>
      </c>
      <c r="K517" s="109" t="s">
        <v>683</v>
      </c>
      <c r="L517" s="110" t="e">
        <f>+VLOOKUP(K517,desplegables!$BO$81:$BP$110,2,FALSE)</f>
        <v>#N/A</v>
      </c>
      <c r="M517" s="49" t="s">
        <v>790</v>
      </c>
      <c r="N517" s="51" t="e">
        <f>VLOOKUP(M517,desplegables!$BO$20:$BP$51,2,0)</f>
        <v>#N/A</v>
      </c>
      <c r="O517" s="49" t="s">
        <v>796</v>
      </c>
      <c r="P517" s="21" t="s">
        <v>90</v>
      </c>
      <c r="Q517" s="51" t="str">
        <f>+VLOOKUP(P517,desplegables!$B$3:$C$5,2,0)</f>
        <v>02</v>
      </c>
      <c r="R517" s="169" t="e">
        <f t="shared" si="68"/>
        <v>#N/A</v>
      </c>
      <c r="S517"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7" s="244" t="str">
        <f t="shared" ref="T517:T580" si="69">UPPER(P517&amp;" - "&amp;M517&amp;" - "&amp;K517)</f>
        <v>ADQUIS. DE BYS - SERVICIO DE ASISTENCIA TÉCNICA PARA EL FOMENTO A LA CALIDAD Y PERTINENCIA DE LA EDUCACIÓN SUPERIOR - 2. SEGURIDAD HUMANA Y JUSTICIA SOCIAL / K40. EDUCACIÓN SUPERIOR COMO UN DERECHO - INFRAESTRUCTURA</v>
      </c>
      <c r="U517" s="69" t="s">
        <v>127</v>
      </c>
      <c r="V517" s="21"/>
      <c r="W517" s="21" t="str">
        <f t="shared" si="64"/>
        <v xml:space="preserve">VES - SUB APOYOGESTI - </v>
      </c>
      <c r="X517" s="51" t="str">
        <f t="shared" si="65"/>
        <v>3700</v>
      </c>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70"/>
      <c r="BG517" s="53">
        <v>80111620</v>
      </c>
      <c r="BH517" s="52" t="s">
        <v>92</v>
      </c>
      <c r="BI517" s="90" t="s">
        <v>801</v>
      </c>
      <c r="BJ517" s="69" t="s">
        <v>92</v>
      </c>
      <c r="BK517" s="49" t="s">
        <v>94</v>
      </c>
      <c r="BL517" s="121">
        <v>45307</v>
      </c>
      <c r="BM517" s="66">
        <v>225</v>
      </c>
      <c r="BN517" s="49" t="s">
        <v>198</v>
      </c>
      <c r="BO517" s="49" t="s">
        <v>96</v>
      </c>
      <c r="BP517" s="49" t="s">
        <v>97</v>
      </c>
      <c r="BQ517" s="49" t="s">
        <v>98</v>
      </c>
      <c r="BR517" s="212">
        <v>90648750</v>
      </c>
      <c r="BS517" s="213">
        <v>90648750</v>
      </c>
      <c r="BT517" s="66" t="s">
        <v>192</v>
      </c>
      <c r="BU517" s="66" t="s">
        <v>128</v>
      </c>
      <c r="BV517" s="21" t="e">
        <f t="shared" si="66"/>
        <v>#N/A</v>
      </c>
      <c r="BW517" s="21" t="str">
        <f>+VLOOKUP(C517,Listas_desplega!$AI$21:$AJ$46,2,0)</f>
        <v>DF_ES</v>
      </c>
      <c r="BX517" s="47" t="str">
        <f>+VLOOKUP(E517,Listas_desplega!$J$2:$K$11,2,FALSE)</f>
        <v>Eje_E_8</v>
      </c>
      <c r="BY517" s="21" t="str">
        <f>+VLOOKUP(J517,desplegables!$AK$21:$AL$33,2,FALSE)</f>
        <v>C_2202_0700_55</v>
      </c>
      <c r="BZ517" s="21" t="str">
        <f>+VLOOKUP(D517,Listas_desplega!$AS$18:$AU$60,2,0)</f>
        <v xml:space="preserve">VES - SUB APOYOGESTI - </v>
      </c>
      <c r="CA517" s="21" t="str">
        <f>+VLOOKUP(W517,Listas_desplega!$AT$18:$AV$60,3,0)</f>
        <v>3700</v>
      </c>
      <c r="CB517" s="21" t="str">
        <f>+VLOOKUP(F517,Listas_desplega!$J$15:$L$60,2,0)</f>
        <v>FORTALECIMIENTO SISTEMA DE ES</v>
      </c>
      <c r="CC517" s="21" t="str">
        <f>+VLOOKUP(F517,Listas_desplega!$J$15:$L$60,2,0)&amp;V517</f>
        <v>FORTALECIMIENTO SISTEMA DE ES</v>
      </c>
      <c r="CD517" s="21" t="str">
        <f>+VLOOKUP(CC517,Listas_desplega!$K$15:$L$60,2,0)</f>
        <v>29</v>
      </c>
      <c r="CE517" s="65" t="str">
        <f>+VLOOKUP(D517,Listas_desplega!$AS$18:$AU$60,2,0)&amp;V517</f>
        <v xml:space="preserve">VES - SUB APOYOGESTI - </v>
      </c>
      <c r="CF517" s="21">
        <f>+VLOOKUP(D517,Listas_desplega!$AS$18:$AU$60,3,0)</f>
        <v>37</v>
      </c>
    </row>
    <row r="518" spans="2:84" ht="18.75" customHeight="1" x14ac:dyDescent="0.25">
      <c r="B518" s="49" t="s">
        <v>612</v>
      </c>
      <c r="C518" s="49" t="s">
        <v>613</v>
      </c>
      <c r="D518" s="49" t="s">
        <v>614</v>
      </c>
      <c r="E518" s="49" t="s">
        <v>615</v>
      </c>
      <c r="F518" s="82" t="s">
        <v>616</v>
      </c>
      <c r="G518" s="49" t="s">
        <v>704</v>
      </c>
      <c r="H518" s="78" t="str">
        <f>+VLOOKUP(G518,desplegables!$AH$21:$AK$33,2,0)</f>
        <v>FORTALECIMIENTO DE LOS PROCESOS DE FOMENTO DE EDUCACIÓN SUPERIOR PARA MEJORAR LAS CONDICIONES INSTITUCIONALES QUE GARANTICEN EQUIDAD EN EL ACCESO, PERMANENCIA Y PERTINENCIA EN LA EDUCACIÓN SUPERIOR  NACIONAL</v>
      </c>
      <c r="I518" s="79">
        <f>+VLOOKUP(G518,desplegables!$AH$21:$AK$33,3,0)</f>
        <v>202300000000425</v>
      </c>
      <c r="J518" s="51" t="str">
        <f>+VLOOKUP(G518,desplegables!$AH$21:$AK$33,4,0)</f>
        <v>C-2202-0700-55</v>
      </c>
      <c r="K518" s="109" t="s">
        <v>683</v>
      </c>
      <c r="L518" s="110" t="e">
        <f>+VLOOKUP(K518,desplegables!$BO$81:$BP$110,2,FALSE)</f>
        <v>#N/A</v>
      </c>
      <c r="M518" s="49" t="s">
        <v>790</v>
      </c>
      <c r="N518" s="51" t="e">
        <f>VLOOKUP(M518,desplegables!$BO$20:$BP$51,2,0)</f>
        <v>#N/A</v>
      </c>
      <c r="O518" s="49" t="s">
        <v>796</v>
      </c>
      <c r="P518" s="21" t="s">
        <v>90</v>
      </c>
      <c r="Q518" s="51" t="str">
        <f>+VLOOKUP(P518,desplegables!$B$3:$C$5,2,0)</f>
        <v>02</v>
      </c>
      <c r="R518" s="169" t="e">
        <f t="shared" si="68"/>
        <v>#N/A</v>
      </c>
      <c r="S518"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8" s="244" t="str">
        <f t="shared" si="69"/>
        <v>ADQUIS. DE BYS - SERVICIO DE ASISTENCIA TÉCNICA PARA EL FOMENTO A LA CALIDAD Y PERTINENCIA DE LA EDUCACIÓN SUPERIOR - 2. SEGURIDAD HUMANA Y JUSTICIA SOCIAL / K40. EDUCACIÓN SUPERIOR COMO UN DERECHO - INFRAESTRUCTURA</v>
      </c>
      <c r="U518" s="69" t="s">
        <v>127</v>
      </c>
      <c r="V518" s="21"/>
      <c r="W518" s="21" t="str">
        <f t="shared" ref="W518:W581" si="70">+CE518</f>
        <v xml:space="preserve">VES - SUB APOYOGESTI - </v>
      </c>
      <c r="X518" s="51" t="str">
        <f t="shared" ref="X518:X581" si="71">+CA518</f>
        <v>3700</v>
      </c>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70"/>
      <c r="BG518" s="53">
        <v>80111620</v>
      </c>
      <c r="BH518" s="52" t="s">
        <v>92</v>
      </c>
      <c r="BI518" s="90" t="s">
        <v>718</v>
      </c>
      <c r="BJ518" s="69" t="s">
        <v>92</v>
      </c>
      <c r="BK518" s="49" t="s">
        <v>178</v>
      </c>
      <c r="BL518" s="121">
        <v>45536</v>
      </c>
      <c r="BM518" s="66">
        <v>120</v>
      </c>
      <c r="BN518" s="49" t="s">
        <v>198</v>
      </c>
      <c r="BO518" s="49" t="s">
        <v>96</v>
      </c>
      <c r="BP518" s="49" t="s">
        <v>97</v>
      </c>
      <c r="BQ518" s="49" t="s">
        <v>98</v>
      </c>
      <c r="BR518" s="212">
        <v>233333864</v>
      </c>
      <c r="BS518" s="213">
        <v>233333864</v>
      </c>
      <c r="BT518" s="66" t="s">
        <v>192</v>
      </c>
      <c r="BU518" s="66" t="s">
        <v>128</v>
      </c>
      <c r="BV518" s="21" t="e">
        <f t="shared" si="66"/>
        <v>#N/A</v>
      </c>
      <c r="BW518" s="21" t="str">
        <f>+VLOOKUP(C518,Listas_desplega!$AI$21:$AJ$46,2,0)</f>
        <v>DF_ES</v>
      </c>
      <c r="BX518" s="47" t="str">
        <f>+VLOOKUP(E518,Listas_desplega!$J$2:$K$11,2,FALSE)</f>
        <v>Eje_E_8</v>
      </c>
      <c r="BY518" s="21" t="str">
        <f>+VLOOKUP(J518,desplegables!$AK$21:$AL$33,2,FALSE)</f>
        <v>C_2202_0700_55</v>
      </c>
      <c r="BZ518" s="21" t="str">
        <f>+VLOOKUP(D518,Listas_desplega!$AS$18:$AU$60,2,0)</f>
        <v xml:space="preserve">VES - SUB APOYOGESTI - </v>
      </c>
      <c r="CA518" s="21" t="str">
        <f>+VLOOKUP(W518,Listas_desplega!$AT$18:$AV$60,3,0)</f>
        <v>3700</v>
      </c>
      <c r="CB518" s="21" t="str">
        <f>+VLOOKUP(F518,Listas_desplega!$J$15:$L$60,2,0)</f>
        <v>FORTALECIMIENTO SISTEMA DE ES</v>
      </c>
      <c r="CC518" s="21" t="str">
        <f>+VLOOKUP(F518,Listas_desplega!$J$15:$L$60,2,0)&amp;V518</f>
        <v>FORTALECIMIENTO SISTEMA DE ES</v>
      </c>
      <c r="CD518" s="21" t="str">
        <f>+VLOOKUP(CC518,Listas_desplega!$K$15:$L$60,2,0)</f>
        <v>29</v>
      </c>
      <c r="CE518" s="65" t="str">
        <f>+VLOOKUP(D518,Listas_desplega!$AS$18:$AU$60,2,0)&amp;V518</f>
        <v xml:space="preserve">VES - SUB APOYOGESTI - </v>
      </c>
      <c r="CF518" s="21">
        <f>+VLOOKUP(D518,Listas_desplega!$AS$18:$AU$60,3,0)</f>
        <v>37</v>
      </c>
    </row>
    <row r="519" spans="2:84" ht="18.75" customHeight="1" x14ac:dyDescent="0.25">
      <c r="B519" s="49" t="s">
        <v>612</v>
      </c>
      <c r="C519" s="49" t="s">
        <v>613</v>
      </c>
      <c r="D519" s="49" t="s">
        <v>614</v>
      </c>
      <c r="E519" s="49" t="s">
        <v>615</v>
      </c>
      <c r="F519" s="82" t="s">
        <v>616</v>
      </c>
      <c r="G519" s="49" t="s">
        <v>704</v>
      </c>
      <c r="H519" s="78" t="str">
        <f>+VLOOKUP(G519,desplegables!$AH$21:$AK$33,2,0)</f>
        <v>FORTALECIMIENTO DE LOS PROCESOS DE FOMENTO DE EDUCACIÓN SUPERIOR PARA MEJORAR LAS CONDICIONES INSTITUCIONALES QUE GARANTICEN EQUIDAD EN EL ACCESO, PERMANENCIA Y PERTINENCIA EN LA EDUCACIÓN SUPERIOR  NACIONAL</v>
      </c>
      <c r="I519" s="79">
        <f>+VLOOKUP(G519,desplegables!$AH$21:$AK$33,3,0)</f>
        <v>202300000000425</v>
      </c>
      <c r="J519" s="51" t="str">
        <f>+VLOOKUP(G519,desplegables!$AH$21:$AK$33,4,0)</f>
        <v>C-2202-0700-55</v>
      </c>
      <c r="K519" s="109" t="s">
        <v>683</v>
      </c>
      <c r="L519" s="110" t="e">
        <f>+VLOOKUP(K519,desplegables!$BO$81:$BP$110,2,FALSE)</f>
        <v>#N/A</v>
      </c>
      <c r="M519" s="49" t="s">
        <v>790</v>
      </c>
      <c r="N519" s="51" t="e">
        <f>VLOOKUP(M519,desplegables!$BO$20:$BP$51,2,0)</f>
        <v>#N/A</v>
      </c>
      <c r="O519" s="49" t="s">
        <v>802</v>
      </c>
      <c r="P519" s="21" t="s">
        <v>90</v>
      </c>
      <c r="Q519" s="51" t="str">
        <f>+VLOOKUP(P519,desplegables!$B$3:$C$5,2,0)</f>
        <v>02</v>
      </c>
      <c r="R519" s="169" t="e">
        <f t="shared" si="68"/>
        <v>#N/A</v>
      </c>
      <c r="S519"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19" s="244" t="str">
        <f t="shared" si="69"/>
        <v>ADQUIS. DE BYS - SERVICIO DE ASISTENCIA TÉCNICA PARA EL FOMENTO A LA CALIDAD Y PERTINENCIA DE LA EDUCACIÓN SUPERIOR - 2. SEGURIDAD HUMANA Y JUSTICIA SOCIAL / K40. EDUCACIÓN SUPERIOR COMO UN DERECHO - INFRAESTRUCTURA</v>
      </c>
      <c r="U519" s="69" t="s">
        <v>127</v>
      </c>
      <c r="V519" s="21"/>
      <c r="W519" s="21" t="str">
        <f t="shared" si="70"/>
        <v xml:space="preserve">VES - SUB APOYOGESTI - </v>
      </c>
      <c r="X519" s="51" t="str">
        <f t="shared" si="71"/>
        <v>3700</v>
      </c>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70"/>
      <c r="BG519" s="53" t="s">
        <v>803</v>
      </c>
      <c r="BH519" s="52" t="s">
        <v>124</v>
      </c>
      <c r="BI519" s="90" t="s">
        <v>804</v>
      </c>
      <c r="BJ519" s="69" t="s">
        <v>708</v>
      </c>
      <c r="BK519" s="49" t="s">
        <v>145</v>
      </c>
      <c r="BL519" s="121">
        <v>45383</v>
      </c>
      <c r="BM519" s="66">
        <v>270</v>
      </c>
      <c r="BN519" s="49" t="s">
        <v>198</v>
      </c>
      <c r="BO519" s="49" t="s">
        <v>596</v>
      </c>
      <c r="BP519" s="49" t="s">
        <v>805</v>
      </c>
      <c r="BQ519" s="49" t="s">
        <v>98</v>
      </c>
      <c r="BR519" s="212">
        <v>500000000</v>
      </c>
      <c r="BS519" s="213">
        <v>500000000</v>
      </c>
      <c r="BT519" s="66" t="s">
        <v>192</v>
      </c>
      <c r="BU519" s="66" t="s">
        <v>128</v>
      </c>
      <c r="BV519" s="21" t="e">
        <f t="shared" si="66"/>
        <v>#N/A</v>
      </c>
      <c r="BW519" s="21" t="str">
        <f>+VLOOKUP(C519,Listas_desplega!$AI$21:$AJ$46,2,0)</f>
        <v>DF_ES</v>
      </c>
      <c r="BX519" s="47" t="str">
        <f>+VLOOKUP(E519,Listas_desplega!$J$2:$K$11,2,FALSE)</f>
        <v>Eje_E_8</v>
      </c>
      <c r="BY519" s="21" t="str">
        <f>+VLOOKUP(J519,desplegables!$AK$21:$AL$33,2,FALSE)</f>
        <v>C_2202_0700_55</v>
      </c>
      <c r="BZ519" s="21" t="str">
        <f>+VLOOKUP(D519,Listas_desplega!$AS$18:$AU$60,2,0)</f>
        <v xml:space="preserve">VES - SUB APOYOGESTI - </v>
      </c>
      <c r="CA519" s="21" t="str">
        <f>+VLOOKUP(W519,Listas_desplega!$AT$18:$AV$60,3,0)</f>
        <v>3700</v>
      </c>
      <c r="CB519" s="21" t="str">
        <f>+VLOOKUP(F519,Listas_desplega!$J$15:$L$60,2,0)</f>
        <v>FORTALECIMIENTO SISTEMA DE ES</v>
      </c>
      <c r="CC519" s="21" t="str">
        <f>+VLOOKUP(F519,Listas_desplega!$J$15:$L$60,2,0)&amp;V519</f>
        <v>FORTALECIMIENTO SISTEMA DE ES</v>
      </c>
      <c r="CD519" s="21" t="str">
        <f>+VLOOKUP(CC519,Listas_desplega!$K$15:$L$60,2,0)</f>
        <v>29</v>
      </c>
      <c r="CE519" s="65" t="str">
        <f>+VLOOKUP(D519,Listas_desplega!$AS$18:$AU$60,2,0)&amp;V519</f>
        <v xml:space="preserve">VES - SUB APOYOGESTI - </v>
      </c>
      <c r="CF519" s="21">
        <f>+VLOOKUP(D519,Listas_desplega!$AS$18:$AU$60,3,0)</f>
        <v>37</v>
      </c>
    </row>
    <row r="520" spans="2:84" ht="18.75" customHeight="1" x14ac:dyDescent="0.25">
      <c r="B520" s="49" t="s">
        <v>612</v>
      </c>
      <c r="C520" s="49" t="s">
        <v>613</v>
      </c>
      <c r="D520" s="49" t="s">
        <v>614</v>
      </c>
      <c r="E520" s="49" t="s">
        <v>615</v>
      </c>
      <c r="F520" s="82" t="s">
        <v>616</v>
      </c>
      <c r="G520" s="49" t="s">
        <v>704</v>
      </c>
      <c r="H520" s="78" t="str">
        <f>+VLOOKUP(G520,desplegables!$AH$21:$AK$33,2,0)</f>
        <v>FORTALECIMIENTO DE LOS PROCESOS DE FOMENTO DE EDUCACIÓN SUPERIOR PARA MEJORAR LAS CONDICIONES INSTITUCIONALES QUE GARANTICEN EQUIDAD EN EL ACCESO, PERMANENCIA Y PERTINENCIA EN LA EDUCACIÓN SUPERIOR  NACIONAL</v>
      </c>
      <c r="I520" s="79">
        <f>+VLOOKUP(G520,desplegables!$AH$21:$AK$33,3,0)</f>
        <v>202300000000425</v>
      </c>
      <c r="J520" s="51" t="str">
        <f>+VLOOKUP(G520,desplegables!$AH$21:$AK$33,4,0)</f>
        <v>C-2202-0700-55</v>
      </c>
      <c r="K520" s="109" t="s">
        <v>683</v>
      </c>
      <c r="L520" s="110" t="e">
        <f>+VLOOKUP(K520,desplegables!$BO$81:$BP$110,2,FALSE)</f>
        <v>#N/A</v>
      </c>
      <c r="M520" s="49" t="s">
        <v>790</v>
      </c>
      <c r="N520" s="51" t="e">
        <f>VLOOKUP(M520,desplegables!$BO$20:$BP$51,2,0)</f>
        <v>#N/A</v>
      </c>
      <c r="O520" s="49" t="s">
        <v>802</v>
      </c>
      <c r="P520" s="21" t="s">
        <v>90</v>
      </c>
      <c r="Q520" s="51" t="str">
        <f>+VLOOKUP(P520,desplegables!$B$3:$C$5,2,0)</f>
        <v>02</v>
      </c>
      <c r="R520" s="169" t="e">
        <f t="shared" si="68"/>
        <v>#N/A</v>
      </c>
      <c r="S520"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20" s="244" t="str">
        <f t="shared" si="69"/>
        <v>ADQUIS. DE BYS - SERVICIO DE ASISTENCIA TÉCNICA PARA EL FOMENTO A LA CALIDAD Y PERTINENCIA DE LA EDUCACIÓN SUPERIOR - 2. SEGURIDAD HUMANA Y JUSTICIA SOCIAL / K40. EDUCACIÓN SUPERIOR COMO UN DERECHO - INFRAESTRUCTURA</v>
      </c>
      <c r="U520" s="69" t="s">
        <v>127</v>
      </c>
      <c r="V520" s="21"/>
      <c r="W520" s="21" t="str">
        <f t="shared" si="70"/>
        <v xml:space="preserve">VES - SUB APOYOGESTI - </v>
      </c>
      <c r="X520" s="51" t="str">
        <f t="shared" si="71"/>
        <v>3700</v>
      </c>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70"/>
      <c r="BG520" s="53" t="s">
        <v>792</v>
      </c>
      <c r="BH520" s="52" t="s">
        <v>124</v>
      </c>
      <c r="BI520" s="90" t="s">
        <v>806</v>
      </c>
      <c r="BJ520" s="69" t="s">
        <v>708</v>
      </c>
      <c r="BK520" s="49" t="s">
        <v>145</v>
      </c>
      <c r="BL520" s="121">
        <v>45383</v>
      </c>
      <c r="BM520" s="66">
        <v>270</v>
      </c>
      <c r="BN520" s="49" t="s">
        <v>198</v>
      </c>
      <c r="BO520" s="49" t="s">
        <v>228</v>
      </c>
      <c r="BP520" s="49" t="s">
        <v>229</v>
      </c>
      <c r="BQ520" s="49" t="s">
        <v>98</v>
      </c>
      <c r="BR520" s="212">
        <v>700000000</v>
      </c>
      <c r="BS520" s="213">
        <v>700000000</v>
      </c>
      <c r="BT520" s="66" t="s">
        <v>192</v>
      </c>
      <c r="BU520" s="66" t="s">
        <v>128</v>
      </c>
      <c r="BV520" s="21" t="e">
        <f t="shared" si="66"/>
        <v>#N/A</v>
      </c>
      <c r="BW520" s="21" t="str">
        <f>+VLOOKUP(C520,Listas_desplega!$AI$21:$AJ$46,2,0)</f>
        <v>DF_ES</v>
      </c>
      <c r="BX520" s="47" t="str">
        <f>+VLOOKUP(E520,Listas_desplega!$J$2:$K$11,2,FALSE)</f>
        <v>Eje_E_8</v>
      </c>
      <c r="BY520" s="21" t="str">
        <f>+VLOOKUP(J520,desplegables!$AK$21:$AL$33,2,FALSE)</f>
        <v>C_2202_0700_55</v>
      </c>
      <c r="BZ520" s="21" t="str">
        <f>+VLOOKUP(D520,Listas_desplega!$AS$18:$AU$60,2,0)</f>
        <v xml:space="preserve">VES - SUB APOYOGESTI - </v>
      </c>
      <c r="CA520" s="21" t="str">
        <f>+VLOOKUP(W520,Listas_desplega!$AT$18:$AV$60,3,0)</f>
        <v>3700</v>
      </c>
      <c r="CB520" s="21" t="str">
        <f>+VLOOKUP(F520,Listas_desplega!$J$15:$L$60,2,0)</f>
        <v>FORTALECIMIENTO SISTEMA DE ES</v>
      </c>
      <c r="CC520" s="21" t="str">
        <f>+VLOOKUP(F520,Listas_desplega!$J$15:$L$60,2,0)&amp;V520</f>
        <v>FORTALECIMIENTO SISTEMA DE ES</v>
      </c>
      <c r="CD520" s="21" t="str">
        <f>+VLOOKUP(CC520,Listas_desplega!$K$15:$L$60,2,0)</f>
        <v>29</v>
      </c>
      <c r="CE520" s="65" t="str">
        <f>+VLOOKUP(D520,Listas_desplega!$AS$18:$AU$60,2,0)&amp;V520</f>
        <v xml:space="preserve">VES - SUB APOYOGESTI - </v>
      </c>
      <c r="CF520" s="21">
        <f>+VLOOKUP(D520,Listas_desplega!$AS$18:$AU$60,3,0)</f>
        <v>37</v>
      </c>
    </row>
    <row r="521" spans="2:84" ht="18.75" customHeight="1" x14ac:dyDescent="0.25">
      <c r="B521" s="49" t="s">
        <v>612</v>
      </c>
      <c r="C521" s="49" t="s">
        <v>613</v>
      </c>
      <c r="D521" s="49" t="s">
        <v>614</v>
      </c>
      <c r="E521" s="49" t="s">
        <v>615</v>
      </c>
      <c r="F521" s="82" t="s">
        <v>616</v>
      </c>
      <c r="G521" s="49" t="s">
        <v>704</v>
      </c>
      <c r="H521" s="78" t="str">
        <f>+VLOOKUP(G521,desplegables!$AH$21:$AK$33,2,0)</f>
        <v>FORTALECIMIENTO DE LOS PROCESOS DE FOMENTO DE EDUCACIÓN SUPERIOR PARA MEJORAR LAS CONDICIONES INSTITUCIONALES QUE GARANTICEN EQUIDAD EN EL ACCESO, PERMANENCIA Y PERTINENCIA EN LA EDUCACIÓN SUPERIOR  NACIONAL</v>
      </c>
      <c r="I521" s="79">
        <f>+VLOOKUP(G521,desplegables!$AH$21:$AK$33,3,0)</f>
        <v>202300000000425</v>
      </c>
      <c r="J521" s="51" t="str">
        <f>+VLOOKUP(G521,desplegables!$AH$21:$AK$33,4,0)</f>
        <v>C-2202-0700-55</v>
      </c>
      <c r="K521" s="109" t="s">
        <v>683</v>
      </c>
      <c r="L521" s="110" t="e">
        <f>+VLOOKUP(K521,desplegables!$BO$81:$BP$110,2,FALSE)</f>
        <v>#N/A</v>
      </c>
      <c r="M521" s="49" t="s">
        <v>790</v>
      </c>
      <c r="N521" s="51" t="e">
        <f>VLOOKUP(M521,desplegables!$BO$20:$BP$51,2,0)</f>
        <v>#N/A</v>
      </c>
      <c r="O521" s="49" t="s">
        <v>802</v>
      </c>
      <c r="P521" s="21" t="s">
        <v>90</v>
      </c>
      <c r="Q521" s="51" t="str">
        <f>+VLOOKUP(P521,desplegables!$B$3:$C$5,2,0)</f>
        <v>02</v>
      </c>
      <c r="R521" s="169" t="e">
        <f t="shared" si="68"/>
        <v>#N/A</v>
      </c>
      <c r="S521" s="126" t="str">
        <f t="shared" si="67"/>
        <v>ADQUIS. DE BYS-SERVICIO DE ASISTENCIA TÉCNICA PARA EL FOMENTO A LA CALIDAD Y PERTINENCIA DE LA EDUCACIÓN SUPERIOR-FORTALECIMIENTO DE LOS PROCESOS DE FOMENTO DE EDUCACIÓN SUPERIOR PARA MEJORAR LAS CONDICIONES INSTITUCIONALES QUE GARANTICEN EQUIDAD EN EL ACCESO, PERMANENCIA Y PERTINENCIA EN LA EDUCACIÓN SUPERIOR  NACIONAL</v>
      </c>
      <c r="T521" s="244" t="str">
        <f t="shared" si="69"/>
        <v>ADQUIS. DE BYS - SERVICIO DE ASISTENCIA TÉCNICA PARA EL FOMENTO A LA CALIDAD Y PERTINENCIA DE LA EDUCACIÓN SUPERIOR - 2. SEGURIDAD HUMANA Y JUSTICIA SOCIAL / K40. EDUCACIÓN SUPERIOR COMO UN DERECHO - INFRAESTRUCTURA</v>
      </c>
      <c r="U521" s="69" t="s">
        <v>127</v>
      </c>
      <c r="V521" s="21"/>
      <c r="W521" s="21" t="str">
        <f t="shared" si="70"/>
        <v xml:space="preserve">VES - SUB APOYOGESTI - </v>
      </c>
      <c r="X521" s="51" t="str">
        <f t="shared" si="71"/>
        <v>3700</v>
      </c>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70"/>
      <c r="BG521" s="53" t="s">
        <v>792</v>
      </c>
      <c r="BH521" s="52" t="s">
        <v>124</v>
      </c>
      <c r="BI521" s="199" t="s">
        <v>807</v>
      </c>
      <c r="BJ521" s="69" t="s">
        <v>708</v>
      </c>
      <c r="BK521" s="49" t="s">
        <v>709</v>
      </c>
      <c r="BL521" s="121">
        <v>45444</v>
      </c>
      <c r="BM521" s="66">
        <v>210</v>
      </c>
      <c r="BN521" s="49" t="s">
        <v>198</v>
      </c>
      <c r="BO521" s="270" t="s">
        <v>146</v>
      </c>
      <c r="BP521" s="270" t="s">
        <v>147</v>
      </c>
      <c r="BQ521" s="49" t="s">
        <v>98</v>
      </c>
      <c r="BR521" s="212">
        <v>1450000000</v>
      </c>
      <c r="BS521" s="212">
        <v>1450000000</v>
      </c>
      <c r="BT521" s="66" t="s">
        <v>192</v>
      </c>
      <c r="BU521" s="66" t="s">
        <v>128</v>
      </c>
      <c r="BV521" s="21" t="e">
        <f t="shared" si="66"/>
        <v>#N/A</v>
      </c>
      <c r="BW521" s="21" t="str">
        <f>+VLOOKUP(C521,Listas_desplega!$AI$21:$AJ$46,2,0)</f>
        <v>DF_ES</v>
      </c>
      <c r="BX521" s="47" t="str">
        <f>+VLOOKUP(E521,Listas_desplega!$J$2:$K$11,2,FALSE)</f>
        <v>Eje_E_8</v>
      </c>
      <c r="BY521" s="21" t="str">
        <f>+VLOOKUP(J521,desplegables!$AK$21:$AL$33,2,FALSE)</f>
        <v>C_2202_0700_55</v>
      </c>
      <c r="BZ521" s="21" t="str">
        <f>+VLOOKUP(D521,Listas_desplega!$AS$18:$AU$60,2,0)</f>
        <v xml:space="preserve">VES - SUB APOYOGESTI - </v>
      </c>
      <c r="CA521" s="21" t="str">
        <f>+VLOOKUP(W521,Listas_desplega!$AT$18:$AV$60,3,0)</f>
        <v>3700</v>
      </c>
      <c r="CB521" s="21" t="str">
        <f>+VLOOKUP(F521,Listas_desplega!$J$15:$L$60,2,0)</f>
        <v>FORTALECIMIENTO SISTEMA DE ES</v>
      </c>
      <c r="CC521" s="21" t="str">
        <f>+VLOOKUP(F521,Listas_desplega!$J$15:$L$60,2,0)&amp;V521</f>
        <v>FORTALECIMIENTO SISTEMA DE ES</v>
      </c>
      <c r="CD521" s="21" t="str">
        <f>+VLOOKUP(CC521,Listas_desplega!$K$15:$L$60,2,0)</f>
        <v>29</v>
      </c>
      <c r="CE521" s="65" t="str">
        <f>+VLOOKUP(D521,Listas_desplega!$AS$18:$AU$60,2,0)&amp;V521</f>
        <v xml:space="preserve">VES - SUB APOYOGESTI - </v>
      </c>
      <c r="CF521" s="21">
        <f>+VLOOKUP(D521,Listas_desplega!$AS$18:$AU$60,3,0)</f>
        <v>37</v>
      </c>
    </row>
    <row r="522" spans="2:84" ht="18.75" customHeight="1" x14ac:dyDescent="0.25">
      <c r="B522" s="49" t="s">
        <v>173</v>
      </c>
      <c r="C522" s="49" t="s">
        <v>588</v>
      </c>
      <c r="D522" s="49" t="s">
        <v>808</v>
      </c>
      <c r="E522" s="49" t="s">
        <v>615</v>
      </c>
      <c r="F522" s="82" t="s">
        <v>616</v>
      </c>
      <c r="G522" s="49" t="s">
        <v>704</v>
      </c>
      <c r="H522" s="78" t="str">
        <f>+VLOOKUP(G522,desplegables!$AH$21:$AK$33,2,0)</f>
        <v>FORTALECIMIENTO DE LOS PROCESOS DE FOMENTO DE EDUCACIÓN SUPERIOR PARA MEJORAR LAS CONDICIONES INSTITUCIONALES QUE GARANTICEN EQUIDAD EN EL ACCESO, PERMANENCIA Y PERTINENCIA EN LA EDUCACIÓN SUPERIOR  NACIONAL</v>
      </c>
      <c r="I522" s="79">
        <f>+VLOOKUP(G522,desplegables!$AH$21:$AK$33,3,0)</f>
        <v>202300000000425</v>
      </c>
      <c r="J522" s="51" t="str">
        <f>+VLOOKUP(G522,desplegables!$AH$21:$AK$33,4,0)</f>
        <v>C-2202-0700-55</v>
      </c>
      <c r="K522" s="109" t="s">
        <v>683</v>
      </c>
      <c r="L522" s="110" t="e">
        <f>+VLOOKUP(K522,desplegables!$BO$81:$BP$110,2,FALSE)</f>
        <v>#N/A</v>
      </c>
      <c r="M522" s="49" t="s">
        <v>705</v>
      </c>
      <c r="N522" s="51">
        <f>VLOOKUP(M522,desplegables!$BO$20:$BP$51,2,0)</f>
        <v>2202038</v>
      </c>
      <c r="O522" s="49" t="s">
        <v>754</v>
      </c>
      <c r="P522" s="21" t="s">
        <v>90</v>
      </c>
      <c r="Q522" s="51" t="str">
        <f>+VLOOKUP(P522,desplegables!$B$3:$C$5,2,0)</f>
        <v>02</v>
      </c>
      <c r="R522" s="169" t="e">
        <f t="shared" ref="R522" si="72">+J522&amp;"-"&amp;L522&amp;"-"&amp;N522&amp;"-"&amp;Q522</f>
        <v>#N/A</v>
      </c>
      <c r="S522" s="126" t="str">
        <f t="shared" si="67"/>
        <v>ADQUIS. DE BYS-SERVICIO DE FOMENTO PARA LA REGIONALIZACIÓN EN LA EDUCACIÓN SUPERIOR O TERCIARIA - ACOMPAÑAMIENTO EN PROCESOS DE REGIONALIZACIÓN A LAS IES-FORTALECIMIENTO DE LOS PROCESOS DE FOMENTO DE EDUCACIÓN SUPERIOR PARA MEJORAR LAS CONDICIONES INSTITUCIONALES QUE GARANTICEN EQUIDAD EN EL ACCESO, PERMANENCIA Y PERTINENCIA EN LA EDUCACIÓN SUPERIOR  NACIONAL</v>
      </c>
      <c r="T522" s="244" t="str">
        <f t="shared" si="69"/>
        <v>ADQUIS. DE BYS - SERVICIO DE FOMENTO PARA LA REGIONALIZACIÓN EN LA EDUCACIÓN SUPERIOR O TERCIARIA - ACOMPAÑAMIENTO EN PROCESOS DE REGIONALIZACIÓN A LAS IES - 2. SEGURIDAD HUMANA Y JUSTICIA SOCIAL / K40. EDUCACIÓN SUPERIOR COMO UN DERECHO - INFRAESTRUCTURA</v>
      </c>
      <c r="U522" s="69" t="s">
        <v>127</v>
      </c>
      <c r="V522" s="21"/>
      <c r="W522" s="21" t="str">
        <f t="shared" si="70"/>
        <v xml:space="preserve">OFIC. TECNOLOGIAYSIS - </v>
      </c>
      <c r="X522" s="51" t="str">
        <f t="shared" si="71"/>
        <v>1700</v>
      </c>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66" t="s">
        <v>809</v>
      </c>
      <c r="BG522" s="53" t="s">
        <v>809</v>
      </c>
      <c r="BH522" s="52" t="s">
        <v>124</v>
      </c>
      <c r="BI522" s="199" t="s">
        <v>810</v>
      </c>
      <c r="BJ522" s="69" t="s">
        <v>708</v>
      </c>
      <c r="BK522" s="49" t="s">
        <v>248</v>
      </c>
      <c r="BL522" s="121" t="s">
        <v>809</v>
      </c>
      <c r="BM522" s="66" t="s">
        <v>809</v>
      </c>
      <c r="BN522" s="49" t="s">
        <v>198</v>
      </c>
      <c r="BO522" s="269" t="s">
        <v>809</v>
      </c>
      <c r="BP522" s="269" t="s">
        <v>809</v>
      </c>
      <c r="BQ522" s="49" t="s">
        <v>98</v>
      </c>
      <c r="BR522" s="212">
        <v>600000000</v>
      </c>
      <c r="BS522" s="213">
        <v>600000000</v>
      </c>
      <c r="BT522" s="66" t="s">
        <v>192</v>
      </c>
      <c r="BU522" s="66" t="s">
        <v>128</v>
      </c>
      <c r="BV522" s="21" t="str">
        <f t="shared" ref="BV522:BV585" si="73">+CONCATENATE(G522,"_",N522)</f>
        <v>Fomento_ES_2202038</v>
      </c>
      <c r="BW522" s="21" t="e">
        <f>+VLOOKUP(C522,Listas_desplega!$AI$21:$AJ$46,2,0)</f>
        <v>#N/A</v>
      </c>
      <c r="BX522" s="47" t="str">
        <f>+VLOOKUP(E522,Listas_desplega!$J$2:$K$11,2,FALSE)</f>
        <v>Eje_E_8</v>
      </c>
      <c r="BY522" s="21" t="str">
        <f>+VLOOKUP(J522,desplegables!$AK$21:$AL$33,2,FALSE)</f>
        <v>C_2202_0700_55</v>
      </c>
      <c r="BZ522" s="21" t="str">
        <f>+VLOOKUP(D522,Listas_desplega!$AS$18:$AU$60,2,0)</f>
        <v xml:space="preserve">OFIC. TECNOLOGIAYSIS - </v>
      </c>
      <c r="CA522" s="21" t="str">
        <f>+VLOOKUP(W522,Listas_desplega!$AT$18:$AV$60,3,0)</f>
        <v>1700</v>
      </c>
      <c r="CB522" s="21" t="str">
        <f>+VLOOKUP(F522,Listas_desplega!$J$15:$L$60,2,0)</f>
        <v>FORTALECIMIENTO SISTEMA DE ES</v>
      </c>
      <c r="CC522" s="21" t="str">
        <f>+VLOOKUP(F522,Listas_desplega!$J$15:$L$60,2,0)&amp;V522</f>
        <v>FORTALECIMIENTO SISTEMA DE ES</v>
      </c>
      <c r="CD522" s="21" t="str">
        <f>+VLOOKUP(CC522,Listas_desplega!$K$15:$L$60,2,0)</f>
        <v>29</v>
      </c>
      <c r="CE522" s="65" t="str">
        <f>+VLOOKUP(D522,Listas_desplega!$AS$18:$AU$60,2,0)&amp;V522</f>
        <v xml:space="preserve">OFIC. TECNOLOGIAYSIS - </v>
      </c>
      <c r="CF522" s="21">
        <f>+VLOOKUP(D522,Listas_desplega!$AS$18:$AU$60,3,0)</f>
        <v>17</v>
      </c>
    </row>
    <row r="523" spans="2:84" ht="18.75" customHeight="1" x14ac:dyDescent="0.2">
      <c r="B523" s="49" t="s">
        <v>612</v>
      </c>
      <c r="C523" s="49" t="s">
        <v>811</v>
      </c>
      <c r="D523" s="49" t="s">
        <v>811</v>
      </c>
      <c r="E523" s="49" t="s">
        <v>615</v>
      </c>
      <c r="F523" s="82" t="s">
        <v>668</v>
      </c>
      <c r="G523" s="49" t="s">
        <v>812</v>
      </c>
      <c r="H523" s="78" t="str">
        <f>+VLOOKUP(G523,desplegables!$AH$21:$AK$33,2,0)</f>
        <v>INCREMENTO EN LA CALIDAD DEL SERVICIO PÚBLICO DE EDUCACIÓN SUPERIOR EN COLOMBIA NACIONAL  NACIONAL</v>
      </c>
      <c r="I523" s="79">
        <f>+VLOOKUP(G523,desplegables!$AH$21:$AK$33,3,0)</f>
        <v>202300000000426</v>
      </c>
      <c r="J523" s="51" t="str">
        <f>+VLOOKUP(G523,desplegables!$AH$21:$AK$33,4,0)</f>
        <v>C-2202-0700-56</v>
      </c>
      <c r="K523" s="109" t="s">
        <v>813</v>
      </c>
      <c r="L523" s="110" t="e">
        <f>+VLOOKUP(K523,desplegables!$BO$81:$BP$110,2,FALSE)</f>
        <v>#N/A</v>
      </c>
      <c r="M523" s="49" t="s">
        <v>814</v>
      </c>
      <c r="N523" s="51" t="e">
        <f>VLOOKUP(M523,desplegables!$BO$20:$BP$51,2,0)</f>
        <v>#N/A</v>
      </c>
      <c r="O523" s="49" t="s">
        <v>815</v>
      </c>
      <c r="P523" s="21" t="s">
        <v>90</v>
      </c>
      <c r="Q523" s="51" t="str">
        <f>+VLOOKUP(P523,desplegables!$B$3:$C$5,2,0)</f>
        <v>02</v>
      </c>
      <c r="R523" s="169" t="e">
        <f t="shared" si="68"/>
        <v>#N/A</v>
      </c>
      <c r="S523" s="126" t="str">
        <f t="shared" si="67"/>
        <v>ADQUIS. DE BYS-DOCUMENTOS DE INVESTIGACIÓN APLICADA  - DISEÑAR E IMPLEMENTAR UN MECANISMO DE CONTINGENCIA PARA LA RESOLUCIÓN DE PROCESOS REZAGADOS-INCREMENTO EN LA CALIDAD DEL SERVICIO PÚBLICO DE EDUCACIÓN SUPERIOR EN COLOMBIA NACIONAL  NACIONAL</v>
      </c>
      <c r="T523" s="244" t="str">
        <f t="shared" si="69"/>
        <v>ADQUIS. DE BYS - DOCUMENTOS DE INVESTIGACIÓN APLICADA  - DISEÑAR E IMPLEMENTAR UN MECANISMO DE CONTINGENCIA PARA LA RESOLUCIÓN DE PROCESOS REZAGADOS - 2. SEGURIDAD HUMANA Y JUSTICIA SOCIAL / K41. RECONCEPTUALIZACIÓN DEL SISTEMA DE ASEGURAMIENTO DE LA CALIDAD DE LA EDUCACIÓN SUPERIOR</v>
      </c>
      <c r="U523" s="49" t="s">
        <v>150</v>
      </c>
      <c r="V523" s="21"/>
      <c r="W523" s="21" t="str">
        <f t="shared" si="70"/>
        <v xml:space="preserve">VES - DIR DE CALIDAD - </v>
      </c>
      <c r="X523" s="51" t="str">
        <f t="shared" si="71"/>
        <v>3300</v>
      </c>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118"/>
      <c r="BG523" s="118"/>
      <c r="BH523" s="118" t="s">
        <v>92</v>
      </c>
      <c r="BI523" s="95" t="s">
        <v>816</v>
      </c>
      <c r="BJ523" s="118" t="s">
        <v>817</v>
      </c>
      <c r="BK523" s="118" t="s">
        <v>818</v>
      </c>
      <c r="BL523" s="119">
        <v>45474</v>
      </c>
      <c r="BM523" s="118">
        <v>6</v>
      </c>
      <c r="BN523" s="118" t="s">
        <v>95</v>
      </c>
      <c r="BO523" s="120"/>
      <c r="BP523" s="120"/>
      <c r="BQ523" s="49" t="s">
        <v>98</v>
      </c>
      <c r="BR523" s="219">
        <v>768501537</v>
      </c>
      <c r="BS523" s="220">
        <v>768501537</v>
      </c>
      <c r="BT523" s="180" t="s">
        <v>192</v>
      </c>
      <c r="BU523" s="180" t="s">
        <v>128</v>
      </c>
      <c r="BV523" s="21" t="e">
        <f t="shared" si="73"/>
        <v>#N/A</v>
      </c>
      <c r="BW523" s="21" t="str">
        <f>+VLOOKUP(C523,Listas_desplega!$AI$21:$AJ$46,2,0)</f>
        <v>DC_ES</v>
      </c>
      <c r="BX523" s="47" t="str">
        <f>+VLOOKUP(E523,Listas_desplega!$J$2:$K$11,2,FALSE)</f>
        <v>Eje_E_8</v>
      </c>
      <c r="BY523" s="21" t="str">
        <f>+VLOOKUP(J523,desplegables!$AK$21:$AL$33,2,FALSE)</f>
        <v>C_2202_0700_56</v>
      </c>
      <c r="BZ523" s="21" t="str">
        <f>+VLOOKUP(D523,Listas_desplega!$AS$18:$AU$60,2,0)</f>
        <v xml:space="preserve">VES - DIR DE CALIDAD - </v>
      </c>
      <c r="CA523" s="21" t="str">
        <f>+VLOOKUP(W523,Listas_desplega!$AT$18:$AV$60,3,0)</f>
        <v>3300</v>
      </c>
      <c r="CB523" s="21" t="str">
        <f>+VLOOKUP(F523,Listas_desplega!$J$15:$L$60,2,0)</f>
        <v>UNIVERSIDAD EN TU TERRITORIO</v>
      </c>
      <c r="CC523" s="21" t="str">
        <f>+VLOOKUP(F523,Listas_desplega!$J$15:$L$60,2,0)&amp;V523</f>
        <v>UNIVERSIDAD EN TU TERRITORIO</v>
      </c>
      <c r="CD523" s="21" t="str">
        <f>+VLOOKUP(CC523,Listas_desplega!$K$15:$L$60,2,0)</f>
        <v>26</v>
      </c>
      <c r="CE523" s="65" t="str">
        <f>+VLOOKUP(D523,Listas_desplega!$AS$18:$AU$60,2,0)&amp;V523</f>
        <v xml:space="preserve">VES - DIR DE CALIDAD - </v>
      </c>
      <c r="CF523" s="21">
        <f>+VLOOKUP(D523,Listas_desplega!$AS$18:$AU$60,3,0)</f>
        <v>33</v>
      </c>
    </row>
    <row r="524" spans="2:84" ht="46.5" customHeight="1" x14ac:dyDescent="0.2">
      <c r="B524" s="49" t="s">
        <v>612</v>
      </c>
      <c r="C524" s="49" t="s">
        <v>811</v>
      </c>
      <c r="D524" s="49" t="s">
        <v>811</v>
      </c>
      <c r="E524" s="49" t="s">
        <v>615</v>
      </c>
      <c r="F524" s="82" t="s">
        <v>668</v>
      </c>
      <c r="G524" s="49" t="s">
        <v>812</v>
      </c>
      <c r="H524" s="78" t="str">
        <f>+VLOOKUP(G524,desplegables!$AH$21:$AK$33,2,0)</f>
        <v>INCREMENTO EN LA CALIDAD DEL SERVICIO PÚBLICO DE EDUCACIÓN SUPERIOR EN COLOMBIA NACIONAL  NACIONAL</v>
      </c>
      <c r="I524" s="79">
        <f>+VLOOKUP(G524,desplegables!$AH$21:$AK$33,3,0)</f>
        <v>202300000000426</v>
      </c>
      <c r="J524" s="51" t="str">
        <f>+VLOOKUP(G524,desplegables!$AH$21:$AK$33,4,0)</f>
        <v>C-2202-0700-56</v>
      </c>
      <c r="K524" s="109" t="s">
        <v>813</v>
      </c>
      <c r="L524" s="110" t="e">
        <f>+VLOOKUP(K524,desplegables!$BO$81:$BP$110,2,FALSE)</f>
        <v>#N/A</v>
      </c>
      <c r="M524" s="49" t="s">
        <v>819</v>
      </c>
      <c r="N524" s="51" t="e">
        <f>VLOOKUP(M524,desplegables!$BO$20:$BP$51,2,0)</f>
        <v>#N/A</v>
      </c>
      <c r="O524" s="49" t="s">
        <v>820</v>
      </c>
      <c r="P524" s="21" t="s">
        <v>90</v>
      </c>
      <c r="Q524" s="51" t="str">
        <f>+VLOOKUP(P524,desplegables!$B$3:$C$5,2,0)</f>
        <v>02</v>
      </c>
      <c r="R524" s="169" t="e">
        <f t="shared" si="68"/>
        <v>#N/A</v>
      </c>
      <c r="S524" s="126" t="str">
        <f t="shared" si="67"/>
        <v>ADQUIS. DE BYS-DOCUMENTOS DE LINEAMIENTOS TÉCNICOS  - REDISEÑAR LOS CUATRO PRINCIPALES PROCESOS DEL SACES REGISTRO CALIFICADO, ACREDITACIÓN EN ALTA CALIDAD, CONVALIDACIONES DE TÍTULOS E INSPECCIÓN Y VIGILANCIA-INCREMENTO EN LA CALIDAD DEL SERVICIO PÚBLICO DE EDUCACIÓN SUPERIOR EN COLOMBIA NACIONAL  NACIONAL</v>
      </c>
      <c r="T524" s="244" t="str">
        <f t="shared" si="69"/>
        <v>ADQUIS. DE BYS - DOCUMENTOS DE LINEAMIENTOS TÉCNICOS  - REDISEÑAR LOS CUATRO PRINCIPALES PROCESOS DEL SACES REGISTRO CALIFICADO, ACREDITACIÓN EN ALTA CALIDAD, CONVALIDACIONES DE TÍTULOS E INSPECCIÓN Y VIGILANCIA - 2. SEGURIDAD HUMANA Y JUSTICIA SOCIAL / K41. RECONCEPTUALIZACIÓN DEL SISTEMA DE ASEGURAMIENTO DE LA CALIDAD DE LA EDUCACIÓN SUPERIOR</v>
      </c>
      <c r="U524" s="49" t="s">
        <v>150</v>
      </c>
      <c r="V524" s="21"/>
      <c r="W524" s="21" t="str">
        <f t="shared" si="70"/>
        <v xml:space="preserve">VES - DIR DE CALIDAD - </v>
      </c>
      <c r="X524" s="51" t="str">
        <f t="shared" si="71"/>
        <v>3300</v>
      </c>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118" t="s">
        <v>92</v>
      </c>
      <c r="BI524" s="95" t="s">
        <v>816</v>
      </c>
      <c r="BJ524" s="118" t="s">
        <v>817</v>
      </c>
      <c r="BK524" s="118" t="s">
        <v>818</v>
      </c>
      <c r="BL524" s="119">
        <v>45474</v>
      </c>
      <c r="BM524" s="118">
        <v>6</v>
      </c>
      <c r="BN524" s="118" t="s">
        <v>95</v>
      </c>
      <c r="BO524" s="95"/>
      <c r="BP524" s="95"/>
      <c r="BQ524" s="49" t="s">
        <v>98</v>
      </c>
      <c r="BR524" s="219">
        <v>576375000</v>
      </c>
      <c r="BS524" s="220">
        <v>576375000</v>
      </c>
      <c r="BT524" s="180" t="s">
        <v>192</v>
      </c>
      <c r="BU524" s="180" t="s">
        <v>128</v>
      </c>
      <c r="BV524" s="21" t="e">
        <f t="shared" si="73"/>
        <v>#N/A</v>
      </c>
      <c r="BW524" s="21" t="str">
        <f>+VLOOKUP(C524,Listas_desplega!$AI$21:$AJ$46,2,0)</f>
        <v>DC_ES</v>
      </c>
      <c r="BX524" s="47" t="str">
        <f>+VLOOKUP(E524,Listas_desplega!$J$2:$K$11,2,FALSE)</f>
        <v>Eje_E_8</v>
      </c>
      <c r="BY524" s="21" t="str">
        <f>+VLOOKUP(J524,desplegables!$AK$21:$AL$33,2,FALSE)</f>
        <v>C_2202_0700_56</v>
      </c>
      <c r="BZ524" s="21" t="str">
        <f>+VLOOKUP(D524,Listas_desplega!$AS$18:$AU$60,2,0)</f>
        <v xml:space="preserve">VES - DIR DE CALIDAD - </v>
      </c>
      <c r="CA524" s="21" t="str">
        <f>+VLOOKUP(W524,Listas_desplega!$AT$18:$AV$60,3,0)</f>
        <v>3300</v>
      </c>
      <c r="CB524" s="21" t="str">
        <f>+VLOOKUP(F524,Listas_desplega!$J$15:$L$60,2,0)</f>
        <v>UNIVERSIDAD EN TU TERRITORIO</v>
      </c>
      <c r="CC524" s="21" t="str">
        <f>+VLOOKUP(F524,Listas_desplega!$J$15:$L$60,2,0)&amp;V524</f>
        <v>UNIVERSIDAD EN TU TERRITORIO</v>
      </c>
      <c r="CD524" s="21" t="str">
        <f>+VLOOKUP(CC524,Listas_desplega!$K$15:$L$60,2,0)</f>
        <v>26</v>
      </c>
      <c r="CE524" s="65" t="str">
        <f>+VLOOKUP(D524,Listas_desplega!$AS$18:$AU$60,2,0)&amp;V524</f>
        <v xml:space="preserve">VES - DIR DE CALIDAD - </v>
      </c>
      <c r="CF524" s="21">
        <f>+VLOOKUP(D524,Listas_desplega!$AS$18:$AU$60,3,0)</f>
        <v>33</v>
      </c>
    </row>
    <row r="525" spans="2:84" ht="32.25" customHeight="1" x14ac:dyDescent="0.2">
      <c r="B525" s="49" t="s">
        <v>612</v>
      </c>
      <c r="C525" s="49" t="s">
        <v>811</v>
      </c>
      <c r="D525" s="49" t="s">
        <v>811</v>
      </c>
      <c r="E525" s="49" t="s">
        <v>615</v>
      </c>
      <c r="F525" s="82" t="s">
        <v>668</v>
      </c>
      <c r="G525" s="49" t="s">
        <v>812</v>
      </c>
      <c r="H525" s="78" t="str">
        <f>+VLOOKUP(G525,desplegables!$AH$21:$AK$33,2,0)</f>
        <v>INCREMENTO EN LA CALIDAD DEL SERVICIO PÚBLICO DE EDUCACIÓN SUPERIOR EN COLOMBIA NACIONAL  NACIONAL</v>
      </c>
      <c r="I525" s="79">
        <f>+VLOOKUP(G525,desplegables!$AH$21:$AK$33,3,0)</f>
        <v>202300000000426</v>
      </c>
      <c r="J525" s="51" t="str">
        <f>+VLOOKUP(G525,desplegables!$AH$21:$AK$33,4,0)</f>
        <v>C-2202-0700-56</v>
      </c>
      <c r="K525" s="109" t="s">
        <v>813</v>
      </c>
      <c r="L525" s="110" t="e">
        <f>+VLOOKUP(K525,desplegables!$BO$81:$BP$110,2,FALSE)</f>
        <v>#N/A</v>
      </c>
      <c r="M525" s="49" t="s">
        <v>821</v>
      </c>
      <c r="N525" s="51" t="e">
        <f>VLOOKUP(M525,desplegables!$BO$20:$BP$51,2,0)</f>
        <v>#N/A</v>
      </c>
      <c r="O525" s="49" t="s">
        <v>822</v>
      </c>
      <c r="P525" s="21" t="s">
        <v>90</v>
      </c>
      <c r="Q525" s="51" t="str">
        <f>+VLOOKUP(P525,desplegables!$B$3:$C$5,2,0)</f>
        <v>02</v>
      </c>
      <c r="R525" s="169" t="e">
        <f t="shared" si="68"/>
        <v>#N/A</v>
      </c>
      <c r="S525" s="126" t="str">
        <f t="shared" si="67"/>
        <v>ADQUIS. DE BYS-SERVICIO DE INFORMACIÓN IMPLEMENTADO  - SISTEMAS DE INFORMACIÓN Y GESTIÓN PARA CADA PROCESO IMPLEMENTADOS-INCREMENTO EN LA CALIDAD DEL SERVICIO PÚBLICO DE EDUCACIÓN SUPERIOR EN COLOMBIA NACIONAL  NACIONAL</v>
      </c>
      <c r="T525" s="244" t="str">
        <f t="shared" si="69"/>
        <v>ADQUIS. DE BYS - SERVICIO DE INFORMACIÓN IMPLEMENTADO  - SISTEMAS DE INFORMACIÓN Y GESTIÓN PARA CADA PROCESO IMPLEMENTADOS - 2. SEGURIDAD HUMANA Y JUSTICIA SOCIAL / K41. RECONCEPTUALIZACIÓN DEL SISTEMA DE ASEGURAMIENTO DE LA CALIDAD DE LA EDUCACIÓN SUPERIOR</v>
      </c>
      <c r="U525" s="49" t="s">
        <v>150</v>
      </c>
      <c r="V525" s="21"/>
      <c r="W525" s="21" t="str">
        <f t="shared" si="70"/>
        <v xml:space="preserve">VES - DIR DE CALIDAD - </v>
      </c>
      <c r="X525" s="51" t="str">
        <f t="shared" si="71"/>
        <v>3300</v>
      </c>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118" t="s">
        <v>92</v>
      </c>
      <c r="BI525" s="95" t="s">
        <v>816</v>
      </c>
      <c r="BJ525" s="118" t="s">
        <v>817</v>
      </c>
      <c r="BK525" s="118" t="s">
        <v>818</v>
      </c>
      <c r="BL525" s="119">
        <v>45474</v>
      </c>
      <c r="BM525" s="118">
        <v>6</v>
      </c>
      <c r="BN525" s="118" t="s">
        <v>95</v>
      </c>
      <c r="BO525" s="95"/>
      <c r="BP525" s="95"/>
      <c r="BQ525" s="49" t="s">
        <v>98</v>
      </c>
      <c r="BR525" s="219">
        <v>1588102176</v>
      </c>
      <c r="BS525" s="220">
        <v>1588102176</v>
      </c>
      <c r="BT525" s="180" t="s">
        <v>192</v>
      </c>
      <c r="BU525" s="180" t="s">
        <v>128</v>
      </c>
      <c r="BV525" s="21" t="e">
        <f t="shared" si="73"/>
        <v>#N/A</v>
      </c>
      <c r="BW525" s="21" t="str">
        <f>+VLOOKUP(C525,Listas_desplega!$AI$21:$AJ$46,2,0)</f>
        <v>DC_ES</v>
      </c>
      <c r="BX525" s="47" t="str">
        <f>+VLOOKUP(E525,Listas_desplega!$J$2:$K$11,2,FALSE)</f>
        <v>Eje_E_8</v>
      </c>
      <c r="BY525" s="21" t="str">
        <f>+VLOOKUP(J525,desplegables!$AK$21:$AL$33,2,FALSE)</f>
        <v>C_2202_0700_56</v>
      </c>
      <c r="BZ525" s="21" t="str">
        <f>+VLOOKUP(D525,Listas_desplega!$AS$18:$AU$60,2,0)</f>
        <v xml:space="preserve">VES - DIR DE CALIDAD - </v>
      </c>
      <c r="CA525" s="21" t="str">
        <f>+VLOOKUP(W525,Listas_desplega!$AT$18:$AV$60,3,0)</f>
        <v>3300</v>
      </c>
      <c r="CB525" s="21" t="str">
        <f>+VLOOKUP(F525,Listas_desplega!$J$15:$L$60,2,0)</f>
        <v>UNIVERSIDAD EN TU TERRITORIO</v>
      </c>
      <c r="CC525" s="21" t="str">
        <f>+VLOOKUP(F525,Listas_desplega!$J$15:$L$60,2,0)&amp;V525</f>
        <v>UNIVERSIDAD EN TU TERRITORIO</v>
      </c>
      <c r="CD525" s="21" t="str">
        <f>+VLOOKUP(CC525,Listas_desplega!$K$15:$L$60,2,0)</f>
        <v>26</v>
      </c>
      <c r="CE525" s="65" t="str">
        <f>+VLOOKUP(D525,Listas_desplega!$AS$18:$AU$60,2,0)&amp;V525</f>
        <v xml:space="preserve">VES - DIR DE CALIDAD - </v>
      </c>
      <c r="CF525" s="21">
        <f>+VLOOKUP(D525,Listas_desplega!$AS$18:$AU$60,3,0)</f>
        <v>33</v>
      </c>
    </row>
    <row r="526" spans="2:84" ht="34.25" customHeight="1" x14ac:dyDescent="0.2">
      <c r="B526" s="49" t="s">
        <v>612</v>
      </c>
      <c r="C526" s="49" t="s">
        <v>811</v>
      </c>
      <c r="D526" s="49" t="s">
        <v>811</v>
      </c>
      <c r="E526" s="49" t="s">
        <v>615</v>
      </c>
      <c r="F526" s="82" t="s">
        <v>668</v>
      </c>
      <c r="G526" s="49" t="s">
        <v>812</v>
      </c>
      <c r="H526" s="78" t="str">
        <f>+VLOOKUP(G526,desplegables!$AH$21:$AK$33,2,0)</f>
        <v>INCREMENTO EN LA CALIDAD DEL SERVICIO PÚBLICO DE EDUCACIÓN SUPERIOR EN COLOMBIA NACIONAL  NACIONAL</v>
      </c>
      <c r="I526" s="79">
        <f>+VLOOKUP(G526,desplegables!$AH$21:$AK$33,3,0)</f>
        <v>202300000000426</v>
      </c>
      <c r="J526" s="51" t="str">
        <f>+VLOOKUP(G526,desplegables!$AH$21:$AK$33,4,0)</f>
        <v>C-2202-0700-56</v>
      </c>
      <c r="K526" s="109" t="s">
        <v>813</v>
      </c>
      <c r="L526" s="110" t="e">
        <f>+VLOOKUP(K526,desplegables!$BO$81:$BP$110,2,FALSE)</f>
        <v>#N/A</v>
      </c>
      <c r="M526" s="49" t="s">
        <v>821</v>
      </c>
      <c r="N526" s="51" t="e">
        <f>VLOOKUP(M526,desplegables!$BO$20:$BP$51,2,0)</f>
        <v>#N/A</v>
      </c>
      <c r="O526" s="49" t="s">
        <v>823</v>
      </c>
      <c r="P526" s="21" t="s">
        <v>90</v>
      </c>
      <c r="Q526" s="51" t="str">
        <f>+VLOOKUP(P526,desplegables!$B$3:$C$5,2,0)</f>
        <v>02</v>
      </c>
      <c r="R526" s="169" t="e">
        <f t="shared" si="68"/>
        <v>#N/A</v>
      </c>
      <c r="S526" s="126" t="str">
        <f t="shared" si="67"/>
        <v>ADQUIS. DE BYS-SERVICIO DE INFORMACIÓN IMPLEMENTADO  - SISTEMAS DE INFORMACIÓN Y GESTIÓN PARA CADA PROCESO IMPLEMENTADOS-INCREMENTO EN LA CALIDAD DEL SERVICIO PÚBLICO DE EDUCACIÓN SUPERIOR EN COLOMBIA NACIONAL  NACIONAL</v>
      </c>
      <c r="T526" s="244" t="str">
        <f t="shared" si="69"/>
        <v>ADQUIS. DE BYS - SERVICIO DE INFORMACIÓN IMPLEMENTADO  - SISTEMAS DE INFORMACIÓN Y GESTIÓN PARA CADA PROCESO IMPLEMENTADOS - 2. SEGURIDAD HUMANA Y JUSTICIA SOCIAL / K41. RECONCEPTUALIZACIÓN DEL SISTEMA DE ASEGURAMIENTO DE LA CALIDAD DE LA EDUCACIÓN SUPERIOR</v>
      </c>
      <c r="U526" s="49" t="s">
        <v>150</v>
      </c>
      <c r="V526" s="21"/>
      <c r="W526" s="21" t="str">
        <f t="shared" si="70"/>
        <v xml:space="preserve">VES - DIR DE CALIDAD - </v>
      </c>
      <c r="X526" s="51" t="str">
        <f t="shared" si="71"/>
        <v>3300</v>
      </c>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118" t="s">
        <v>92</v>
      </c>
      <c r="BI526" s="95" t="s">
        <v>816</v>
      </c>
      <c r="BJ526" s="118" t="s">
        <v>817</v>
      </c>
      <c r="BK526" s="118" t="s">
        <v>818</v>
      </c>
      <c r="BL526" s="119">
        <v>45474</v>
      </c>
      <c r="BM526" s="118">
        <v>6</v>
      </c>
      <c r="BN526" s="118" t="s">
        <v>95</v>
      </c>
      <c r="BO526" s="95"/>
      <c r="BP526" s="95"/>
      <c r="BQ526" s="49" t="s">
        <v>98</v>
      </c>
      <c r="BR526" s="219">
        <v>344383331</v>
      </c>
      <c r="BS526" s="220">
        <v>344383331</v>
      </c>
      <c r="BT526" s="180" t="s">
        <v>192</v>
      </c>
      <c r="BU526" s="180" t="s">
        <v>128</v>
      </c>
      <c r="BV526" s="21" t="e">
        <f t="shared" si="73"/>
        <v>#N/A</v>
      </c>
      <c r="BW526" s="21" t="str">
        <f>+VLOOKUP(C526,Listas_desplega!$AI$21:$AJ$46,2,0)</f>
        <v>DC_ES</v>
      </c>
      <c r="BX526" s="47" t="str">
        <f>+VLOOKUP(E526,Listas_desplega!$J$2:$K$11,2,FALSE)</f>
        <v>Eje_E_8</v>
      </c>
      <c r="BY526" s="21" t="str">
        <f>+VLOOKUP(J526,desplegables!$AK$21:$AL$33,2,FALSE)</f>
        <v>C_2202_0700_56</v>
      </c>
      <c r="BZ526" s="21" t="str">
        <f>+VLOOKUP(D526,Listas_desplega!$AS$18:$AU$60,2,0)</f>
        <v xml:space="preserve">VES - DIR DE CALIDAD - </v>
      </c>
      <c r="CA526" s="21" t="str">
        <f>+VLOOKUP(W526,Listas_desplega!$AT$18:$AV$60,3,0)</f>
        <v>3300</v>
      </c>
      <c r="CB526" s="21" t="str">
        <f>+VLOOKUP(F526,Listas_desplega!$J$15:$L$60,2,0)</f>
        <v>UNIVERSIDAD EN TU TERRITORIO</v>
      </c>
      <c r="CC526" s="21" t="str">
        <f>+VLOOKUP(F526,Listas_desplega!$J$15:$L$60,2,0)&amp;V526</f>
        <v>UNIVERSIDAD EN TU TERRITORIO</v>
      </c>
      <c r="CD526" s="21" t="str">
        <f>+VLOOKUP(CC526,Listas_desplega!$K$15:$L$60,2,0)</f>
        <v>26</v>
      </c>
      <c r="CE526" s="65" t="str">
        <f>+VLOOKUP(D526,Listas_desplega!$AS$18:$AU$60,2,0)&amp;V526</f>
        <v xml:space="preserve">VES - DIR DE CALIDAD - </v>
      </c>
      <c r="CF526" s="21">
        <f>+VLOOKUP(D526,Listas_desplega!$AS$18:$AU$60,3,0)</f>
        <v>33</v>
      </c>
    </row>
    <row r="527" spans="2:84" ht="18.75" customHeight="1" x14ac:dyDescent="0.2">
      <c r="B527" s="49" t="s">
        <v>612</v>
      </c>
      <c r="C527" s="49" t="s">
        <v>811</v>
      </c>
      <c r="D527" s="49" t="s">
        <v>811</v>
      </c>
      <c r="E527" s="49" t="s">
        <v>615</v>
      </c>
      <c r="F527" s="82" t="s">
        <v>668</v>
      </c>
      <c r="G527" s="49" t="s">
        <v>812</v>
      </c>
      <c r="H527" s="78" t="str">
        <f>+VLOOKUP(G527,desplegables!$AH$21:$AK$33,2,0)</f>
        <v>INCREMENTO EN LA CALIDAD DEL SERVICIO PÚBLICO DE EDUCACIÓN SUPERIOR EN COLOMBIA NACIONAL  NACIONAL</v>
      </c>
      <c r="I527" s="79">
        <f>+VLOOKUP(G527,desplegables!$AH$21:$AK$33,3,0)</f>
        <v>202300000000426</v>
      </c>
      <c r="J527" s="51" t="str">
        <f>+VLOOKUP(G527,desplegables!$AH$21:$AK$33,4,0)</f>
        <v>C-2202-0700-56</v>
      </c>
      <c r="K527" s="109" t="s">
        <v>813</v>
      </c>
      <c r="L527" s="110" t="e">
        <f>+VLOOKUP(K527,desplegables!$BO$81:$BP$110,2,FALSE)</f>
        <v>#N/A</v>
      </c>
      <c r="M527" s="49" t="s">
        <v>824</v>
      </c>
      <c r="N527" s="51" t="e">
        <f>VLOOKUP(M527,desplegables!$BO$20:$BP$51,2,0)</f>
        <v>#N/A</v>
      </c>
      <c r="O527" s="49" t="s">
        <v>825</v>
      </c>
      <c r="P527" s="21" t="s">
        <v>90</v>
      </c>
      <c r="Q527" s="51" t="str">
        <f>+VLOOKUP(P527,desplegables!$B$3:$C$5,2,0)</f>
        <v>02</v>
      </c>
      <c r="R527" s="169" t="e">
        <f t="shared" si="68"/>
        <v>#N/A</v>
      </c>
      <c r="S527" s="126" t="str">
        <f t="shared" si="67"/>
        <v>ADQUIS. DE BYS-SERVICIO DE ACREDITACIÓN DE LA CALIDAD DE LA EDUCACIÓN SUPERIOR-INCREMENTO EN LA CALIDAD DEL SERVICIO PÚBLICO DE EDUCACIÓN SUPERIOR EN COLOMBIA NACIONAL  NACIONAL</v>
      </c>
      <c r="T527" s="244" t="str">
        <f t="shared" si="69"/>
        <v>ADQUIS. DE BYS - SERVICIO DE ACREDITACIÓN DE LA CALIDAD DE LA EDUCACIÓN SUPERIOR - 2. SEGURIDAD HUMANA Y JUSTICIA SOCIAL / K41. RECONCEPTUALIZACIÓN DEL SISTEMA DE ASEGURAMIENTO DE LA CALIDAD DE LA EDUCACIÓN SUPERIOR</v>
      </c>
      <c r="U527" s="69" t="s">
        <v>127</v>
      </c>
      <c r="V527" s="21"/>
      <c r="W527" s="21" t="str">
        <f t="shared" si="70"/>
        <v xml:space="preserve">VES - DIR DE CALIDAD - </v>
      </c>
      <c r="X527" s="51" t="str">
        <f t="shared" si="71"/>
        <v>3300</v>
      </c>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118" t="s">
        <v>92</v>
      </c>
      <c r="BI527" s="95" t="s">
        <v>826</v>
      </c>
      <c r="BJ527" s="118" t="s">
        <v>826</v>
      </c>
      <c r="BK527" s="95"/>
      <c r="BL527" s="95"/>
      <c r="BM527" s="115"/>
      <c r="BN527" s="95"/>
      <c r="BO527" s="95"/>
      <c r="BP527" s="95"/>
      <c r="BQ527" s="49" t="s">
        <v>98</v>
      </c>
      <c r="BR527" s="219">
        <v>701967484</v>
      </c>
      <c r="BS527" s="220">
        <v>701967484</v>
      </c>
      <c r="BT527" s="180" t="s">
        <v>192</v>
      </c>
      <c r="BU527" s="180" t="s">
        <v>128</v>
      </c>
      <c r="BV527" s="21" t="e">
        <f t="shared" si="73"/>
        <v>#N/A</v>
      </c>
      <c r="BW527" s="21" t="str">
        <f>+VLOOKUP(C527,Listas_desplega!$AI$21:$AJ$46,2,0)</f>
        <v>DC_ES</v>
      </c>
      <c r="BX527" s="47" t="str">
        <f>+VLOOKUP(E527,Listas_desplega!$J$2:$K$11,2,FALSE)</f>
        <v>Eje_E_8</v>
      </c>
      <c r="BY527" s="21" t="str">
        <f>+VLOOKUP(J527,desplegables!$AK$21:$AL$33,2,FALSE)</f>
        <v>C_2202_0700_56</v>
      </c>
      <c r="BZ527" s="21" t="str">
        <f>+VLOOKUP(D527,Listas_desplega!$AS$18:$AU$60,2,0)</f>
        <v xml:space="preserve">VES - DIR DE CALIDAD - </v>
      </c>
      <c r="CA527" s="21" t="str">
        <f>+VLOOKUP(W527,Listas_desplega!$AT$18:$AV$60,3,0)</f>
        <v>3300</v>
      </c>
      <c r="CB527" s="21" t="str">
        <f>+VLOOKUP(F527,Listas_desplega!$J$15:$L$60,2,0)</f>
        <v>UNIVERSIDAD EN TU TERRITORIO</v>
      </c>
      <c r="CC527" s="21" t="str">
        <f>+VLOOKUP(F527,Listas_desplega!$J$15:$L$60,2,0)&amp;V527</f>
        <v>UNIVERSIDAD EN TU TERRITORIO</v>
      </c>
      <c r="CD527" s="21" t="str">
        <f>+VLOOKUP(CC527,Listas_desplega!$K$15:$L$60,2,0)</f>
        <v>26</v>
      </c>
      <c r="CE527" s="65" t="str">
        <f>+VLOOKUP(D527,Listas_desplega!$AS$18:$AU$60,2,0)&amp;V527</f>
        <v xml:space="preserve">VES - DIR DE CALIDAD - </v>
      </c>
      <c r="CF527" s="21">
        <f>+VLOOKUP(D527,Listas_desplega!$AS$18:$AU$60,3,0)</f>
        <v>33</v>
      </c>
    </row>
    <row r="528" spans="2:84" ht="18.75" customHeight="1" x14ac:dyDescent="0.2">
      <c r="B528" s="49" t="s">
        <v>612</v>
      </c>
      <c r="C528" s="49" t="s">
        <v>811</v>
      </c>
      <c r="D528" s="49" t="s">
        <v>811</v>
      </c>
      <c r="E528" s="49" t="s">
        <v>615</v>
      </c>
      <c r="F528" s="82" t="s">
        <v>668</v>
      </c>
      <c r="G528" s="49" t="s">
        <v>812</v>
      </c>
      <c r="H528" s="78" t="str">
        <f>+VLOOKUP(G528,desplegables!$AH$21:$AK$33,2,0)</f>
        <v>INCREMENTO EN LA CALIDAD DEL SERVICIO PÚBLICO DE EDUCACIÓN SUPERIOR EN COLOMBIA NACIONAL  NACIONAL</v>
      </c>
      <c r="I528" s="79">
        <f>+VLOOKUP(G528,desplegables!$AH$21:$AK$33,3,0)</f>
        <v>202300000000426</v>
      </c>
      <c r="J528" s="51" t="str">
        <f>+VLOOKUP(G528,desplegables!$AH$21:$AK$33,4,0)</f>
        <v>C-2202-0700-56</v>
      </c>
      <c r="K528" s="109" t="s">
        <v>813</v>
      </c>
      <c r="L528" s="110" t="e">
        <f>+VLOOKUP(K528,desplegables!$BO$81:$BP$110,2,FALSE)</f>
        <v>#N/A</v>
      </c>
      <c r="M528" s="49" t="s">
        <v>824</v>
      </c>
      <c r="N528" s="51" t="e">
        <f>VLOOKUP(M528,desplegables!$BO$20:$BP$51,2,0)</f>
        <v>#N/A</v>
      </c>
      <c r="O528" s="49" t="s">
        <v>825</v>
      </c>
      <c r="P528" s="21" t="s">
        <v>90</v>
      </c>
      <c r="Q528" s="51" t="str">
        <f>+VLOOKUP(P528,desplegables!$B$3:$C$5,2,0)</f>
        <v>02</v>
      </c>
      <c r="R528" s="169" t="e">
        <f t="shared" si="68"/>
        <v>#N/A</v>
      </c>
      <c r="S528" s="126" t="str">
        <f t="shared" si="67"/>
        <v>ADQUIS. DE BYS-SERVICIO DE ACREDITACIÓN DE LA CALIDAD DE LA EDUCACIÓN SUPERIOR-INCREMENTO EN LA CALIDAD DEL SERVICIO PÚBLICO DE EDUCACIÓN SUPERIOR EN COLOMBIA NACIONAL  NACIONAL</v>
      </c>
      <c r="T528" s="244" t="str">
        <f t="shared" si="69"/>
        <v>ADQUIS. DE BYS - SERVICIO DE ACREDITACIÓN DE LA CALIDAD DE LA EDUCACIÓN SUPERIOR - 2. SEGURIDAD HUMANA Y JUSTICIA SOCIAL / K41. RECONCEPTUALIZACIÓN DEL SISTEMA DE ASEGURAMIENTO DE LA CALIDAD DE LA EDUCACIÓN SUPERIOR</v>
      </c>
      <c r="U528" s="69" t="s">
        <v>127</v>
      </c>
      <c r="V528" s="21"/>
      <c r="W528" s="21" t="str">
        <f t="shared" si="70"/>
        <v xml:space="preserve">VES - DIR DE CALIDAD - </v>
      </c>
      <c r="X528" s="51" t="str">
        <f t="shared" si="71"/>
        <v>3300</v>
      </c>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118" t="s">
        <v>92</v>
      </c>
      <c r="BI528" s="49" t="s">
        <v>827</v>
      </c>
      <c r="BJ528" s="118" t="s">
        <v>828</v>
      </c>
      <c r="BK528" s="49" t="s">
        <v>818</v>
      </c>
      <c r="BL528" s="121">
        <v>45478</v>
      </c>
      <c r="BM528" s="118">
        <v>5.5</v>
      </c>
      <c r="BN528" s="118" t="s">
        <v>95</v>
      </c>
      <c r="BO528" s="49" t="s">
        <v>508</v>
      </c>
      <c r="BP528" s="49" t="s">
        <v>196</v>
      </c>
      <c r="BQ528" s="49" t="s">
        <v>98</v>
      </c>
      <c r="BR528" s="219">
        <v>150000000</v>
      </c>
      <c r="BS528" s="220">
        <v>150000000</v>
      </c>
      <c r="BT528" s="180" t="s">
        <v>192</v>
      </c>
      <c r="BU528" s="180" t="s">
        <v>128</v>
      </c>
      <c r="BV528" s="21" t="e">
        <f t="shared" si="73"/>
        <v>#N/A</v>
      </c>
      <c r="BW528" s="21" t="str">
        <f>+VLOOKUP(C528,Listas_desplega!$AI$21:$AJ$46,2,0)</f>
        <v>DC_ES</v>
      </c>
      <c r="BX528" s="47" t="str">
        <f>+VLOOKUP(E528,Listas_desplega!$J$2:$K$11,2,FALSE)</f>
        <v>Eje_E_8</v>
      </c>
      <c r="BY528" s="21" t="str">
        <f>+VLOOKUP(J528,desplegables!$AK$21:$AL$33,2,FALSE)</f>
        <v>C_2202_0700_56</v>
      </c>
      <c r="BZ528" s="21" t="str">
        <f>+VLOOKUP(D528,Listas_desplega!$AS$18:$AU$60,2,0)</f>
        <v xml:space="preserve">VES - DIR DE CALIDAD - </v>
      </c>
      <c r="CA528" s="21" t="str">
        <f>+VLOOKUP(W528,Listas_desplega!$AT$18:$AV$60,3,0)</f>
        <v>3300</v>
      </c>
      <c r="CB528" s="21" t="str">
        <f>+VLOOKUP(F528,Listas_desplega!$J$15:$L$60,2,0)</f>
        <v>UNIVERSIDAD EN TU TERRITORIO</v>
      </c>
      <c r="CC528" s="21" t="str">
        <f>+VLOOKUP(F528,Listas_desplega!$J$15:$L$60,2,0)&amp;V528</f>
        <v>UNIVERSIDAD EN TU TERRITORIO</v>
      </c>
      <c r="CD528" s="21" t="str">
        <f>+VLOOKUP(CC528,Listas_desplega!$K$15:$L$60,2,0)</f>
        <v>26</v>
      </c>
      <c r="CE528" s="65" t="str">
        <f>+VLOOKUP(D528,Listas_desplega!$AS$18:$AU$60,2,0)&amp;V528</f>
        <v xml:space="preserve">VES - DIR DE CALIDAD - </v>
      </c>
      <c r="CF528" s="21">
        <f>+VLOOKUP(D528,Listas_desplega!$AS$18:$AU$60,3,0)</f>
        <v>33</v>
      </c>
    </row>
    <row r="529" spans="2:84" ht="18.75" customHeight="1" x14ac:dyDescent="0.2">
      <c r="B529" s="49" t="s">
        <v>612</v>
      </c>
      <c r="C529" s="49" t="s">
        <v>811</v>
      </c>
      <c r="D529" s="49" t="s">
        <v>811</v>
      </c>
      <c r="E529" s="49" t="s">
        <v>615</v>
      </c>
      <c r="F529" s="82" t="s">
        <v>668</v>
      </c>
      <c r="G529" s="49" t="s">
        <v>812</v>
      </c>
      <c r="H529" s="78" t="str">
        <f>+VLOOKUP(G529,desplegables!$AH$21:$AK$33,2,0)</f>
        <v>INCREMENTO EN LA CALIDAD DEL SERVICIO PÚBLICO DE EDUCACIÓN SUPERIOR EN COLOMBIA NACIONAL  NACIONAL</v>
      </c>
      <c r="I529" s="79">
        <f>+VLOOKUP(G529,desplegables!$AH$21:$AK$33,3,0)</f>
        <v>202300000000426</v>
      </c>
      <c r="J529" s="51" t="str">
        <f>+VLOOKUP(G529,desplegables!$AH$21:$AK$33,4,0)</f>
        <v>C-2202-0700-56</v>
      </c>
      <c r="K529" s="109" t="s">
        <v>813</v>
      </c>
      <c r="L529" s="110" t="e">
        <f>+VLOOKUP(K529,desplegables!$BO$81:$BP$110,2,FALSE)</f>
        <v>#N/A</v>
      </c>
      <c r="M529" s="49" t="s">
        <v>824</v>
      </c>
      <c r="N529" s="51" t="e">
        <f>VLOOKUP(M529,desplegables!$BO$20:$BP$51,2,0)</f>
        <v>#N/A</v>
      </c>
      <c r="O529" s="49" t="s">
        <v>825</v>
      </c>
      <c r="P529" s="21" t="s">
        <v>90</v>
      </c>
      <c r="Q529" s="51" t="str">
        <f>+VLOOKUP(P529,desplegables!$B$3:$C$5,2,0)</f>
        <v>02</v>
      </c>
      <c r="R529" s="169" t="e">
        <f t="shared" si="68"/>
        <v>#N/A</v>
      </c>
      <c r="S529" s="126" t="str">
        <f t="shared" si="67"/>
        <v>ADQUIS. DE BYS-SERVICIO DE ACREDITACIÓN DE LA CALIDAD DE LA EDUCACIÓN SUPERIOR-INCREMENTO EN LA CALIDAD DEL SERVICIO PÚBLICO DE EDUCACIÓN SUPERIOR EN COLOMBIA NACIONAL  NACIONAL</v>
      </c>
      <c r="T529" s="244" t="str">
        <f t="shared" si="69"/>
        <v>ADQUIS. DE BYS - SERVICIO DE ACREDITACIÓN DE LA CALIDAD DE LA EDUCACIÓN SUPERIOR - 2. SEGURIDAD HUMANA Y JUSTICIA SOCIAL / K41. RECONCEPTUALIZACIÓN DEL SISTEMA DE ASEGURAMIENTO DE LA CALIDAD DE LA EDUCACIÓN SUPERIOR</v>
      </c>
      <c r="U529" s="69" t="s">
        <v>127</v>
      </c>
      <c r="V529" s="21"/>
      <c r="W529" s="21" t="str">
        <f t="shared" si="70"/>
        <v xml:space="preserve">VES - DIR DE CALIDAD - </v>
      </c>
      <c r="X529" s="51" t="str">
        <f t="shared" si="71"/>
        <v>3300</v>
      </c>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118" t="s">
        <v>92</v>
      </c>
      <c r="BI529" s="49" t="s">
        <v>829</v>
      </c>
      <c r="BJ529" s="118" t="s">
        <v>830</v>
      </c>
      <c r="BK529" s="49" t="s">
        <v>266</v>
      </c>
      <c r="BL529" s="121">
        <v>45427</v>
      </c>
      <c r="BM529" s="118">
        <v>7</v>
      </c>
      <c r="BN529" s="118" t="s">
        <v>95</v>
      </c>
      <c r="BO529" s="49" t="s">
        <v>508</v>
      </c>
      <c r="BP529" s="49" t="s">
        <v>196</v>
      </c>
      <c r="BQ529" s="49" t="s">
        <v>98</v>
      </c>
      <c r="BR529" s="219">
        <v>200000000</v>
      </c>
      <c r="BS529" s="220">
        <v>200000000</v>
      </c>
      <c r="BT529" s="180" t="s">
        <v>192</v>
      </c>
      <c r="BU529" s="180" t="s">
        <v>128</v>
      </c>
      <c r="BV529" s="21" t="e">
        <f t="shared" si="73"/>
        <v>#N/A</v>
      </c>
      <c r="BW529" s="21" t="str">
        <f>+VLOOKUP(C529,Listas_desplega!$AI$21:$AJ$46,2,0)</f>
        <v>DC_ES</v>
      </c>
      <c r="BX529" s="47" t="str">
        <f>+VLOOKUP(E529,Listas_desplega!$J$2:$K$11,2,FALSE)</f>
        <v>Eje_E_8</v>
      </c>
      <c r="BY529" s="21" t="str">
        <f>+VLOOKUP(J529,desplegables!$AK$21:$AL$33,2,FALSE)</f>
        <v>C_2202_0700_56</v>
      </c>
      <c r="BZ529" s="21" t="str">
        <f>+VLOOKUP(D529,Listas_desplega!$AS$18:$AU$60,2,0)</f>
        <v xml:space="preserve">VES - DIR DE CALIDAD - </v>
      </c>
      <c r="CA529" s="21" t="str">
        <f>+VLOOKUP(W529,Listas_desplega!$AT$18:$AV$60,3,0)</f>
        <v>3300</v>
      </c>
      <c r="CB529" s="21" t="str">
        <f>+VLOOKUP(F529,Listas_desplega!$J$15:$L$60,2,0)</f>
        <v>UNIVERSIDAD EN TU TERRITORIO</v>
      </c>
      <c r="CC529" s="21" t="str">
        <f>+VLOOKUP(F529,Listas_desplega!$J$15:$L$60,2,0)&amp;V529</f>
        <v>UNIVERSIDAD EN TU TERRITORIO</v>
      </c>
      <c r="CD529" s="21" t="str">
        <f>+VLOOKUP(CC529,Listas_desplega!$K$15:$L$60,2,0)</f>
        <v>26</v>
      </c>
      <c r="CE529" s="65" t="str">
        <f>+VLOOKUP(D529,Listas_desplega!$AS$18:$AU$60,2,0)&amp;V529</f>
        <v xml:space="preserve">VES - DIR DE CALIDAD - </v>
      </c>
      <c r="CF529" s="21">
        <f>+VLOOKUP(D529,Listas_desplega!$AS$18:$AU$60,3,0)</f>
        <v>33</v>
      </c>
    </row>
    <row r="530" spans="2:84" ht="18.75" customHeight="1" x14ac:dyDescent="0.2">
      <c r="B530" s="49" t="s">
        <v>612</v>
      </c>
      <c r="C530" s="49" t="s">
        <v>811</v>
      </c>
      <c r="D530" s="49" t="s">
        <v>811</v>
      </c>
      <c r="E530" s="49" t="s">
        <v>615</v>
      </c>
      <c r="F530" s="82" t="s">
        <v>668</v>
      </c>
      <c r="G530" s="49" t="s">
        <v>812</v>
      </c>
      <c r="H530" s="78" t="str">
        <f>+VLOOKUP(G530,desplegables!$AH$21:$AK$33,2,0)</f>
        <v>INCREMENTO EN LA CALIDAD DEL SERVICIO PÚBLICO DE EDUCACIÓN SUPERIOR EN COLOMBIA NACIONAL  NACIONAL</v>
      </c>
      <c r="I530" s="79">
        <f>+VLOOKUP(G530,desplegables!$AH$21:$AK$33,3,0)</f>
        <v>202300000000426</v>
      </c>
      <c r="J530" s="51" t="str">
        <f>+VLOOKUP(G530,desplegables!$AH$21:$AK$33,4,0)</f>
        <v>C-2202-0700-56</v>
      </c>
      <c r="K530" s="109" t="s">
        <v>813</v>
      </c>
      <c r="L530" s="110" t="e">
        <f>+VLOOKUP(K530,desplegables!$BO$81:$BP$110,2,FALSE)</f>
        <v>#N/A</v>
      </c>
      <c r="M530" s="49" t="s">
        <v>824</v>
      </c>
      <c r="N530" s="51" t="e">
        <f>VLOOKUP(M530,desplegables!$BO$20:$BP$51,2,0)</f>
        <v>#N/A</v>
      </c>
      <c r="O530" s="49" t="s">
        <v>825</v>
      </c>
      <c r="P530" s="21" t="s">
        <v>90</v>
      </c>
      <c r="Q530" s="51" t="str">
        <f>+VLOOKUP(P530,desplegables!$B$3:$C$5,2,0)</f>
        <v>02</v>
      </c>
      <c r="R530" s="169" t="e">
        <f t="shared" si="68"/>
        <v>#N/A</v>
      </c>
      <c r="S530" s="126" t="str">
        <f t="shared" si="67"/>
        <v>ADQUIS. DE BYS-SERVICIO DE ACREDITACIÓN DE LA CALIDAD DE LA EDUCACIÓN SUPERIOR-INCREMENTO EN LA CALIDAD DEL SERVICIO PÚBLICO DE EDUCACIÓN SUPERIOR EN COLOMBIA NACIONAL  NACIONAL</v>
      </c>
      <c r="T530" s="244" t="str">
        <f t="shared" si="69"/>
        <v>ADQUIS. DE BYS - SERVICIO DE ACREDITACIÓN DE LA CALIDAD DE LA EDUCACIÓN SUPERIOR - 2. SEGURIDAD HUMANA Y JUSTICIA SOCIAL / K41. RECONCEPTUALIZACIÓN DEL SISTEMA DE ASEGURAMIENTO DE LA CALIDAD DE LA EDUCACIÓN SUPERIOR</v>
      </c>
      <c r="U530" s="69" t="s">
        <v>127</v>
      </c>
      <c r="V530" s="21"/>
      <c r="W530" s="21" t="str">
        <f t="shared" si="70"/>
        <v xml:space="preserve">VES - DIR DE CALIDAD - </v>
      </c>
      <c r="X530" s="51" t="str">
        <f t="shared" si="71"/>
        <v>3300</v>
      </c>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118" t="s">
        <v>92</v>
      </c>
      <c r="BI530" s="49" t="s">
        <v>831</v>
      </c>
      <c r="BJ530" s="118" t="s">
        <v>832</v>
      </c>
      <c r="BK530" s="49" t="s">
        <v>709</v>
      </c>
      <c r="BL530" s="121">
        <v>45424</v>
      </c>
      <c r="BM530" s="118">
        <v>6.5</v>
      </c>
      <c r="BN530" s="118" t="s">
        <v>95</v>
      </c>
      <c r="BO530" s="49" t="s">
        <v>508</v>
      </c>
      <c r="BP530" s="49" t="s">
        <v>196</v>
      </c>
      <c r="BQ530" s="49" t="s">
        <v>98</v>
      </c>
      <c r="BR530" s="219">
        <v>150000000</v>
      </c>
      <c r="BS530" s="220">
        <v>150000000</v>
      </c>
      <c r="BT530" s="180" t="s">
        <v>192</v>
      </c>
      <c r="BU530" s="180" t="s">
        <v>128</v>
      </c>
      <c r="BV530" s="21" t="e">
        <f t="shared" si="73"/>
        <v>#N/A</v>
      </c>
      <c r="BW530" s="21" t="str">
        <f>+VLOOKUP(C530,Listas_desplega!$AI$21:$AJ$46,2,0)</f>
        <v>DC_ES</v>
      </c>
      <c r="BX530" s="47" t="str">
        <f>+VLOOKUP(E530,Listas_desplega!$J$2:$K$11,2,FALSE)</f>
        <v>Eje_E_8</v>
      </c>
      <c r="BY530" s="21" t="str">
        <f>+VLOOKUP(J530,desplegables!$AK$21:$AL$33,2,FALSE)</f>
        <v>C_2202_0700_56</v>
      </c>
      <c r="BZ530" s="21" t="str">
        <f>+VLOOKUP(D530,Listas_desplega!$AS$18:$AU$60,2,0)</f>
        <v xml:space="preserve">VES - DIR DE CALIDAD - </v>
      </c>
      <c r="CA530" s="21" t="str">
        <f>+VLOOKUP(W530,Listas_desplega!$AT$18:$AV$60,3,0)</f>
        <v>3300</v>
      </c>
      <c r="CB530" s="21" t="str">
        <f>+VLOOKUP(F530,Listas_desplega!$J$15:$L$60,2,0)</f>
        <v>UNIVERSIDAD EN TU TERRITORIO</v>
      </c>
      <c r="CC530" s="21" t="str">
        <f>+VLOOKUP(F530,Listas_desplega!$J$15:$L$60,2,0)&amp;V530</f>
        <v>UNIVERSIDAD EN TU TERRITORIO</v>
      </c>
      <c r="CD530" s="21" t="str">
        <f>+VLOOKUP(CC530,Listas_desplega!$K$15:$L$60,2,0)</f>
        <v>26</v>
      </c>
      <c r="CE530" s="65" t="str">
        <f>+VLOOKUP(D530,Listas_desplega!$AS$18:$AU$60,2,0)&amp;V530</f>
        <v xml:space="preserve">VES - DIR DE CALIDAD - </v>
      </c>
      <c r="CF530" s="21">
        <f>+VLOOKUP(D530,Listas_desplega!$AS$18:$AU$60,3,0)</f>
        <v>33</v>
      </c>
    </row>
    <row r="531" spans="2:84" ht="18.75" customHeight="1" x14ac:dyDescent="0.2">
      <c r="B531" s="49" t="s">
        <v>612</v>
      </c>
      <c r="C531" s="49" t="s">
        <v>811</v>
      </c>
      <c r="D531" s="49" t="s">
        <v>811</v>
      </c>
      <c r="E531" s="49" t="s">
        <v>615</v>
      </c>
      <c r="F531" s="82" t="s">
        <v>668</v>
      </c>
      <c r="G531" s="49" t="s">
        <v>812</v>
      </c>
      <c r="H531" s="78" t="str">
        <f>+VLOOKUP(G531,desplegables!$AH$21:$AK$33,2,0)</f>
        <v>INCREMENTO EN LA CALIDAD DEL SERVICIO PÚBLICO DE EDUCACIÓN SUPERIOR EN COLOMBIA NACIONAL  NACIONAL</v>
      </c>
      <c r="I531" s="79">
        <f>+VLOOKUP(G531,desplegables!$AH$21:$AK$33,3,0)</f>
        <v>202300000000426</v>
      </c>
      <c r="J531" s="51" t="str">
        <f>+VLOOKUP(G531,desplegables!$AH$21:$AK$33,4,0)</f>
        <v>C-2202-0700-56</v>
      </c>
      <c r="K531" s="109" t="s">
        <v>813</v>
      </c>
      <c r="L531" s="110" t="e">
        <f>+VLOOKUP(K531,desplegables!$BO$81:$BP$110,2,FALSE)</f>
        <v>#N/A</v>
      </c>
      <c r="M531" s="49" t="s">
        <v>824</v>
      </c>
      <c r="N531" s="51" t="e">
        <f>VLOOKUP(M531,desplegables!$BO$20:$BP$51,2,0)</f>
        <v>#N/A</v>
      </c>
      <c r="O531" s="49" t="s">
        <v>833</v>
      </c>
      <c r="P531" s="21" t="s">
        <v>90</v>
      </c>
      <c r="Q531" s="51" t="str">
        <f>+VLOOKUP(P531,desplegables!$B$3:$C$5,2,0)</f>
        <v>02</v>
      </c>
      <c r="R531" s="169" t="e">
        <f t="shared" si="68"/>
        <v>#N/A</v>
      </c>
      <c r="S531" s="126" t="str">
        <f t="shared" si="67"/>
        <v>ADQUIS. DE BYS-SERVICIO DE ACREDITACIÓN DE LA CALIDAD DE LA EDUCACIÓN SUPERIOR-INCREMENTO EN LA CALIDAD DEL SERVICIO PÚBLICO DE EDUCACIÓN SUPERIOR EN COLOMBIA NACIONAL  NACIONAL</v>
      </c>
      <c r="T531" s="244" t="str">
        <f t="shared" si="69"/>
        <v>ADQUIS. DE BYS - SERVICIO DE ACREDITACIÓN DE LA CALIDAD DE LA EDUCACIÓN SUPERIOR - 2. SEGURIDAD HUMANA Y JUSTICIA SOCIAL / K41. RECONCEPTUALIZACIÓN DEL SISTEMA DE ASEGURAMIENTO DE LA CALIDAD DE LA EDUCACIÓN SUPERIOR</v>
      </c>
      <c r="U531" s="69" t="s">
        <v>127</v>
      </c>
      <c r="V531" s="21"/>
      <c r="W531" s="21" t="str">
        <f t="shared" si="70"/>
        <v xml:space="preserve">VES - DIR DE CALIDAD - </v>
      </c>
      <c r="X531" s="51" t="str">
        <f t="shared" si="71"/>
        <v>3300</v>
      </c>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118" t="s">
        <v>92</v>
      </c>
      <c r="BI531" s="95" t="s">
        <v>826</v>
      </c>
      <c r="BJ531" s="118" t="s">
        <v>826</v>
      </c>
      <c r="BK531" s="95"/>
      <c r="BL531" s="95"/>
      <c r="BM531" s="115"/>
      <c r="BN531" s="95"/>
      <c r="BO531" s="95"/>
      <c r="BP531" s="95"/>
      <c r="BQ531" s="49" t="s">
        <v>98</v>
      </c>
      <c r="BR531" s="219">
        <v>701967484</v>
      </c>
      <c r="BS531" s="220">
        <v>701967484</v>
      </c>
      <c r="BT531" s="180" t="s">
        <v>192</v>
      </c>
      <c r="BU531" s="180" t="s">
        <v>128</v>
      </c>
      <c r="BV531" s="21" t="e">
        <f t="shared" si="73"/>
        <v>#N/A</v>
      </c>
      <c r="BW531" s="21" t="str">
        <f>+VLOOKUP(C531,Listas_desplega!$AI$21:$AJ$46,2,0)</f>
        <v>DC_ES</v>
      </c>
      <c r="BX531" s="47" t="str">
        <f>+VLOOKUP(E531,Listas_desplega!$J$2:$K$11,2,FALSE)</f>
        <v>Eje_E_8</v>
      </c>
      <c r="BY531" s="21" t="str">
        <f>+VLOOKUP(J531,desplegables!$AK$21:$AL$33,2,FALSE)</f>
        <v>C_2202_0700_56</v>
      </c>
      <c r="BZ531" s="21" t="str">
        <f>+VLOOKUP(D531,Listas_desplega!$AS$18:$AU$60,2,0)</f>
        <v xml:space="preserve">VES - DIR DE CALIDAD - </v>
      </c>
      <c r="CA531" s="21" t="str">
        <f>+VLOOKUP(W531,Listas_desplega!$AT$18:$AV$60,3,0)</f>
        <v>3300</v>
      </c>
      <c r="CB531" s="21" t="str">
        <f>+VLOOKUP(F531,Listas_desplega!$J$15:$L$60,2,0)</f>
        <v>UNIVERSIDAD EN TU TERRITORIO</v>
      </c>
      <c r="CC531" s="21" t="str">
        <f>+VLOOKUP(F531,Listas_desplega!$J$15:$L$60,2,0)&amp;V531</f>
        <v>UNIVERSIDAD EN TU TERRITORIO</v>
      </c>
      <c r="CD531" s="21" t="str">
        <f>+VLOOKUP(CC531,Listas_desplega!$K$15:$L$60,2,0)</f>
        <v>26</v>
      </c>
      <c r="CE531" s="65" t="str">
        <f>+VLOOKUP(D531,Listas_desplega!$AS$18:$AU$60,2,0)&amp;V531</f>
        <v xml:space="preserve">VES - DIR DE CALIDAD - </v>
      </c>
      <c r="CF531" s="21">
        <f>+VLOOKUP(D531,Listas_desplega!$AS$18:$AU$60,3,0)</f>
        <v>33</v>
      </c>
    </row>
    <row r="532" spans="2:84" ht="18.75" customHeight="1" x14ac:dyDescent="0.2">
      <c r="B532" s="49" t="s">
        <v>612</v>
      </c>
      <c r="C532" s="49" t="s">
        <v>811</v>
      </c>
      <c r="D532" s="49" t="s">
        <v>811</v>
      </c>
      <c r="E532" s="49" t="s">
        <v>615</v>
      </c>
      <c r="F532" s="82" t="s">
        <v>668</v>
      </c>
      <c r="G532" s="49" t="s">
        <v>812</v>
      </c>
      <c r="H532" s="78" t="str">
        <f>+VLOOKUP(G532,desplegables!$AH$21:$AK$33,2,0)</f>
        <v>INCREMENTO EN LA CALIDAD DEL SERVICIO PÚBLICO DE EDUCACIÓN SUPERIOR EN COLOMBIA NACIONAL  NACIONAL</v>
      </c>
      <c r="I532" s="79">
        <f>+VLOOKUP(G532,desplegables!$AH$21:$AK$33,3,0)</f>
        <v>202300000000426</v>
      </c>
      <c r="J532" s="51" t="str">
        <f>+VLOOKUP(G532,desplegables!$AH$21:$AK$33,4,0)</f>
        <v>C-2202-0700-56</v>
      </c>
      <c r="K532" s="109" t="s">
        <v>813</v>
      </c>
      <c r="L532" s="110" t="e">
        <f>+VLOOKUP(K532,desplegables!$BO$81:$BP$110,2,FALSE)</f>
        <v>#N/A</v>
      </c>
      <c r="M532" s="49" t="s">
        <v>824</v>
      </c>
      <c r="N532" s="51" t="e">
        <f>VLOOKUP(M532,desplegables!$BO$20:$BP$51,2,0)</f>
        <v>#N/A</v>
      </c>
      <c r="O532" s="49" t="s">
        <v>833</v>
      </c>
      <c r="P532" s="21" t="s">
        <v>90</v>
      </c>
      <c r="Q532" s="51" t="str">
        <f>+VLOOKUP(P532,desplegables!$B$3:$C$5,2,0)</f>
        <v>02</v>
      </c>
      <c r="R532" s="169" t="e">
        <f t="shared" si="68"/>
        <v>#N/A</v>
      </c>
      <c r="S532" s="126" t="str">
        <f t="shared" si="67"/>
        <v>ADQUIS. DE BYS-SERVICIO DE ACREDITACIÓN DE LA CALIDAD DE LA EDUCACIÓN SUPERIOR-INCREMENTO EN LA CALIDAD DEL SERVICIO PÚBLICO DE EDUCACIÓN SUPERIOR EN COLOMBIA NACIONAL  NACIONAL</v>
      </c>
      <c r="T532" s="244" t="str">
        <f t="shared" si="69"/>
        <v>ADQUIS. DE BYS - SERVICIO DE ACREDITACIÓN DE LA CALIDAD DE LA EDUCACIÓN SUPERIOR - 2. SEGURIDAD HUMANA Y JUSTICIA SOCIAL / K41. RECONCEPTUALIZACIÓN DEL SISTEMA DE ASEGURAMIENTO DE LA CALIDAD DE LA EDUCACIÓN SUPERIOR</v>
      </c>
      <c r="U532" s="69" t="s">
        <v>127</v>
      </c>
      <c r="V532" s="21"/>
      <c r="W532" s="21" t="str">
        <f t="shared" si="70"/>
        <v xml:space="preserve">VES - DIR DE CALIDAD - </v>
      </c>
      <c r="X532" s="51" t="str">
        <f t="shared" si="71"/>
        <v>3300</v>
      </c>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118" t="s">
        <v>92</v>
      </c>
      <c r="BI532" s="49" t="s">
        <v>827</v>
      </c>
      <c r="BJ532" s="118" t="s">
        <v>828</v>
      </c>
      <c r="BK532" s="49" t="s">
        <v>818</v>
      </c>
      <c r="BL532" s="121">
        <v>45478</v>
      </c>
      <c r="BM532" s="118">
        <v>5.5</v>
      </c>
      <c r="BN532" s="118" t="s">
        <v>95</v>
      </c>
      <c r="BO532" s="49" t="s">
        <v>508</v>
      </c>
      <c r="BP532" s="49" t="s">
        <v>196</v>
      </c>
      <c r="BQ532" s="49" t="s">
        <v>98</v>
      </c>
      <c r="BR532" s="219">
        <v>150000000</v>
      </c>
      <c r="BS532" s="220">
        <v>150000000</v>
      </c>
      <c r="BT532" s="180" t="s">
        <v>192</v>
      </c>
      <c r="BU532" s="180" t="s">
        <v>128</v>
      </c>
      <c r="BV532" s="21" t="e">
        <f t="shared" si="73"/>
        <v>#N/A</v>
      </c>
      <c r="BW532" s="21" t="str">
        <f>+VLOOKUP(C532,Listas_desplega!$AI$21:$AJ$46,2,0)</f>
        <v>DC_ES</v>
      </c>
      <c r="BX532" s="47" t="str">
        <f>+VLOOKUP(E532,Listas_desplega!$J$2:$K$11,2,FALSE)</f>
        <v>Eje_E_8</v>
      </c>
      <c r="BY532" s="21" t="str">
        <f>+VLOOKUP(J532,desplegables!$AK$21:$AL$33,2,FALSE)</f>
        <v>C_2202_0700_56</v>
      </c>
      <c r="BZ532" s="21" t="str">
        <f>+VLOOKUP(D532,Listas_desplega!$AS$18:$AU$60,2,0)</f>
        <v xml:space="preserve">VES - DIR DE CALIDAD - </v>
      </c>
      <c r="CA532" s="21" t="str">
        <f>+VLOOKUP(W532,Listas_desplega!$AT$18:$AV$60,3,0)</f>
        <v>3300</v>
      </c>
      <c r="CB532" s="21" t="str">
        <f>+VLOOKUP(F532,Listas_desplega!$J$15:$L$60,2,0)</f>
        <v>UNIVERSIDAD EN TU TERRITORIO</v>
      </c>
      <c r="CC532" s="21" t="str">
        <f>+VLOOKUP(F532,Listas_desplega!$J$15:$L$60,2,0)&amp;V532</f>
        <v>UNIVERSIDAD EN TU TERRITORIO</v>
      </c>
      <c r="CD532" s="21" t="str">
        <f>+VLOOKUP(CC532,Listas_desplega!$K$15:$L$60,2,0)</f>
        <v>26</v>
      </c>
      <c r="CE532" s="65" t="str">
        <f>+VLOOKUP(D532,Listas_desplega!$AS$18:$AU$60,2,0)&amp;V532</f>
        <v xml:space="preserve">VES - DIR DE CALIDAD - </v>
      </c>
      <c r="CF532" s="21">
        <f>+VLOOKUP(D532,Listas_desplega!$AS$18:$AU$60,3,0)</f>
        <v>33</v>
      </c>
    </row>
    <row r="533" spans="2:84" ht="18.75" customHeight="1" x14ac:dyDescent="0.2">
      <c r="B533" s="49" t="s">
        <v>612</v>
      </c>
      <c r="C533" s="49" t="s">
        <v>811</v>
      </c>
      <c r="D533" s="49" t="s">
        <v>811</v>
      </c>
      <c r="E533" s="49" t="s">
        <v>615</v>
      </c>
      <c r="F533" s="82" t="s">
        <v>668</v>
      </c>
      <c r="G533" s="49" t="s">
        <v>812</v>
      </c>
      <c r="H533" s="78" t="str">
        <f>+VLOOKUP(G533,desplegables!$AH$21:$AK$33,2,0)</f>
        <v>INCREMENTO EN LA CALIDAD DEL SERVICIO PÚBLICO DE EDUCACIÓN SUPERIOR EN COLOMBIA NACIONAL  NACIONAL</v>
      </c>
      <c r="I533" s="79">
        <f>+VLOOKUP(G533,desplegables!$AH$21:$AK$33,3,0)</f>
        <v>202300000000426</v>
      </c>
      <c r="J533" s="51" t="str">
        <f>+VLOOKUP(G533,desplegables!$AH$21:$AK$33,4,0)</f>
        <v>C-2202-0700-56</v>
      </c>
      <c r="K533" s="109" t="s">
        <v>813</v>
      </c>
      <c r="L533" s="110" t="e">
        <f>+VLOOKUP(K533,desplegables!$BO$81:$BP$110,2,FALSE)</f>
        <v>#N/A</v>
      </c>
      <c r="M533" s="49" t="s">
        <v>824</v>
      </c>
      <c r="N533" s="51" t="e">
        <f>VLOOKUP(M533,desplegables!$BO$20:$BP$51,2,0)</f>
        <v>#N/A</v>
      </c>
      <c r="O533" s="49" t="s">
        <v>833</v>
      </c>
      <c r="P533" s="21" t="s">
        <v>90</v>
      </c>
      <c r="Q533" s="51" t="str">
        <f>+VLOOKUP(P533,desplegables!$B$3:$C$5,2,0)</f>
        <v>02</v>
      </c>
      <c r="R533" s="169" t="e">
        <f t="shared" si="68"/>
        <v>#N/A</v>
      </c>
      <c r="S533" s="126" t="str">
        <f t="shared" si="67"/>
        <v>ADQUIS. DE BYS-SERVICIO DE ACREDITACIÓN DE LA CALIDAD DE LA EDUCACIÓN SUPERIOR-INCREMENTO EN LA CALIDAD DEL SERVICIO PÚBLICO DE EDUCACIÓN SUPERIOR EN COLOMBIA NACIONAL  NACIONAL</v>
      </c>
      <c r="T533" s="244" t="str">
        <f t="shared" si="69"/>
        <v>ADQUIS. DE BYS - SERVICIO DE ACREDITACIÓN DE LA CALIDAD DE LA EDUCACIÓN SUPERIOR - 2. SEGURIDAD HUMANA Y JUSTICIA SOCIAL / K41. RECONCEPTUALIZACIÓN DEL SISTEMA DE ASEGURAMIENTO DE LA CALIDAD DE LA EDUCACIÓN SUPERIOR</v>
      </c>
      <c r="U533" s="69" t="s">
        <v>127</v>
      </c>
      <c r="V533" s="21"/>
      <c r="W533" s="21" t="str">
        <f t="shared" si="70"/>
        <v xml:space="preserve">VES - DIR DE CALIDAD - </v>
      </c>
      <c r="X533" s="51" t="str">
        <f t="shared" si="71"/>
        <v>3300</v>
      </c>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118" t="s">
        <v>92</v>
      </c>
      <c r="BI533" s="49" t="s">
        <v>829</v>
      </c>
      <c r="BJ533" s="118" t="s">
        <v>830</v>
      </c>
      <c r="BK533" s="49" t="s">
        <v>266</v>
      </c>
      <c r="BL533" s="121">
        <v>45427</v>
      </c>
      <c r="BM533" s="118">
        <v>7</v>
      </c>
      <c r="BN533" s="118" t="s">
        <v>95</v>
      </c>
      <c r="BO533" s="49" t="s">
        <v>508</v>
      </c>
      <c r="BP533" s="49" t="s">
        <v>196</v>
      </c>
      <c r="BQ533" s="49" t="s">
        <v>98</v>
      </c>
      <c r="BR533" s="219">
        <v>200000000</v>
      </c>
      <c r="BS533" s="220">
        <v>200000000</v>
      </c>
      <c r="BT533" s="180" t="s">
        <v>192</v>
      </c>
      <c r="BU533" s="180" t="s">
        <v>128</v>
      </c>
      <c r="BV533" s="21" t="e">
        <f t="shared" si="73"/>
        <v>#N/A</v>
      </c>
      <c r="BW533" s="21" t="str">
        <f>+VLOOKUP(C533,Listas_desplega!$AI$21:$AJ$46,2,0)</f>
        <v>DC_ES</v>
      </c>
      <c r="BX533" s="47" t="str">
        <f>+VLOOKUP(E533,Listas_desplega!$J$2:$K$11,2,FALSE)</f>
        <v>Eje_E_8</v>
      </c>
      <c r="BY533" s="21" t="str">
        <f>+VLOOKUP(J533,desplegables!$AK$21:$AL$33,2,FALSE)</f>
        <v>C_2202_0700_56</v>
      </c>
      <c r="BZ533" s="21" t="str">
        <f>+VLOOKUP(D533,Listas_desplega!$AS$18:$AU$60,2,0)</f>
        <v xml:space="preserve">VES - DIR DE CALIDAD - </v>
      </c>
      <c r="CA533" s="21" t="str">
        <f>+VLOOKUP(W533,Listas_desplega!$AT$18:$AV$60,3,0)</f>
        <v>3300</v>
      </c>
      <c r="CB533" s="21" t="str">
        <f>+VLOOKUP(F533,Listas_desplega!$J$15:$L$60,2,0)</f>
        <v>UNIVERSIDAD EN TU TERRITORIO</v>
      </c>
      <c r="CC533" s="21" t="str">
        <f>+VLOOKUP(F533,Listas_desplega!$J$15:$L$60,2,0)&amp;V533</f>
        <v>UNIVERSIDAD EN TU TERRITORIO</v>
      </c>
      <c r="CD533" s="21" t="str">
        <f>+VLOOKUP(CC533,Listas_desplega!$K$15:$L$60,2,0)</f>
        <v>26</v>
      </c>
      <c r="CE533" s="65" t="str">
        <f>+VLOOKUP(D533,Listas_desplega!$AS$18:$AU$60,2,0)&amp;V533</f>
        <v xml:space="preserve">VES - DIR DE CALIDAD - </v>
      </c>
      <c r="CF533" s="21">
        <f>+VLOOKUP(D533,Listas_desplega!$AS$18:$AU$60,3,0)</f>
        <v>33</v>
      </c>
    </row>
    <row r="534" spans="2:84" ht="18.75" customHeight="1" x14ac:dyDescent="0.2">
      <c r="B534" s="49" t="s">
        <v>612</v>
      </c>
      <c r="C534" s="49" t="s">
        <v>811</v>
      </c>
      <c r="D534" s="49" t="s">
        <v>811</v>
      </c>
      <c r="E534" s="49" t="s">
        <v>615</v>
      </c>
      <c r="F534" s="82" t="s">
        <v>668</v>
      </c>
      <c r="G534" s="49" t="s">
        <v>812</v>
      </c>
      <c r="H534" s="78" t="str">
        <f>+VLOOKUP(G534,desplegables!$AH$21:$AK$33,2,0)</f>
        <v>INCREMENTO EN LA CALIDAD DEL SERVICIO PÚBLICO DE EDUCACIÓN SUPERIOR EN COLOMBIA NACIONAL  NACIONAL</v>
      </c>
      <c r="I534" s="79">
        <f>+VLOOKUP(G534,desplegables!$AH$21:$AK$33,3,0)</f>
        <v>202300000000426</v>
      </c>
      <c r="J534" s="51" t="str">
        <f>+VLOOKUP(G534,desplegables!$AH$21:$AK$33,4,0)</f>
        <v>C-2202-0700-56</v>
      </c>
      <c r="K534" s="109" t="s">
        <v>813</v>
      </c>
      <c r="L534" s="110" t="e">
        <f>+VLOOKUP(K534,desplegables!$BO$81:$BP$110,2,FALSE)</f>
        <v>#N/A</v>
      </c>
      <c r="M534" s="49" t="s">
        <v>824</v>
      </c>
      <c r="N534" s="51" t="e">
        <f>VLOOKUP(M534,desplegables!$BO$20:$BP$51,2,0)</f>
        <v>#N/A</v>
      </c>
      <c r="O534" s="49" t="s">
        <v>833</v>
      </c>
      <c r="P534" s="21" t="s">
        <v>90</v>
      </c>
      <c r="Q534" s="51" t="str">
        <f>+VLOOKUP(P534,desplegables!$B$3:$C$5,2,0)</f>
        <v>02</v>
      </c>
      <c r="R534" s="169" t="e">
        <f t="shared" si="68"/>
        <v>#N/A</v>
      </c>
      <c r="S534" s="126" t="str">
        <f t="shared" si="67"/>
        <v>ADQUIS. DE BYS-SERVICIO DE ACREDITACIÓN DE LA CALIDAD DE LA EDUCACIÓN SUPERIOR-INCREMENTO EN LA CALIDAD DEL SERVICIO PÚBLICO DE EDUCACIÓN SUPERIOR EN COLOMBIA NACIONAL  NACIONAL</v>
      </c>
      <c r="T534" s="244" t="str">
        <f t="shared" si="69"/>
        <v>ADQUIS. DE BYS - SERVICIO DE ACREDITACIÓN DE LA CALIDAD DE LA EDUCACIÓN SUPERIOR - 2. SEGURIDAD HUMANA Y JUSTICIA SOCIAL / K41. RECONCEPTUALIZACIÓN DEL SISTEMA DE ASEGURAMIENTO DE LA CALIDAD DE LA EDUCACIÓN SUPERIOR</v>
      </c>
      <c r="U534" s="69" t="s">
        <v>127</v>
      </c>
      <c r="V534" s="21"/>
      <c r="W534" s="21" t="str">
        <f t="shared" si="70"/>
        <v xml:space="preserve">VES - DIR DE CALIDAD - </v>
      </c>
      <c r="X534" s="51" t="str">
        <f t="shared" si="71"/>
        <v>3300</v>
      </c>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118" t="s">
        <v>92</v>
      </c>
      <c r="BI534" s="49" t="s">
        <v>831</v>
      </c>
      <c r="BJ534" s="118" t="s">
        <v>832</v>
      </c>
      <c r="BK534" s="49" t="s">
        <v>709</v>
      </c>
      <c r="BL534" s="121">
        <v>45424</v>
      </c>
      <c r="BM534" s="118">
        <v>6.5</v>
      </c>
      <c r="BN534" s="118" t="s">
        <v>95</v>
      </c>
      <c r="BO534" s="49" t="s">
        <v>508</v>
      </c>
      <c r="BP534" s="49" t="s">
        <v>196</v>
      </c>
      <c r="BQ534" s="49" t="s">
        <v>98</v>
      </c>
      <c r="BR534" s="219">
        <v>150000000</v>
      </c>
      <c r="BS534" s="220">
        <v>150000000</v>
      </c>
      <c r="BT534" s="180" t="s">
        <v>192</v>
      </c>
      <c r="BU534" s="180" t="s">
        <v>128</v>
      </c>
      <c r="BV534" s="21" t="e">
        <f t="shared" si="73"/>
        <v>#N/A</v>
      </c>
      <c r="BW534" s="21" t="str">
        <f>+VLOOKUP(C534,Listas_desplega!$AI$21:$AJ$46,2,0)</f>
        <v>DC_ES</v>
      </c>
      <c r="BX534" s="47" t="str">
        <f>+VLOOKUP(E534,Listas_desplega!$J$2:$K$11,2,FALSE)</f>
        <v>Eje_E_8</v>
      </c>
      <c r="BY534" s="21" t="str">
        <f>+VLOOKUP(J534,desplegables!$AK$21:$AL$33,2,FALSE)</f>
        <v>C_2202_0700_56</v>
      </c>
      <c r="BZ534" s="21" t="str">
        <f>+VLOOKUP(D534,Listas_desplega!$AS$18:$AU$60,2,0)</f>
        <v xml:space="preserve">VES - DIR DE CALIDAD - </v>
      </c>
      <c r="CA534" s="21" t="str">
        <f>+VLOOKUP(W534,Listas_desplega!$AT$18:$AV$60,3,0)</f>
        <v>3300</v>
      </c>
      <c r="CB534" s="21" t="str">
        <f>+VLOOKUP(F534,Listas_desplega!$J$15:$L$60,2,0)</f>
        <v>UNIVERSIDAD EN TU TERRITORIO</v>
      </c>
      <c r="CC534" s="21" t="str">
        <f>+VLOOKUP(F534,Listas_desplega!$J$15:$L$60,2,0)&amp;V534</f>
        <v>UNIVERSIDAD EN TU TERRITORIO</v>
      </c>
      <c r="CD534" s="21" t="str">
        <f>+VLOOKUP(CC534,Listas_desplega!$K$15:$L$60,2,0)</f>
        <v>26</v>
      </c>
      <c r="CE534" s="65" t="str">
        <f>+VLOOKUP(D534,Listas_desplega!$AS$18:$AU$60,2,0)&amp;V534</f>
        <v xml:space="preserve">VES - DIR DE CALIDAD - </v>
      </c>
      <c r="CF534" s="21">
        <f>+VLOOKUP(D534,Listas_desplega!$AS$18:$AU$60,3,0)</f>
        <v>33</v>
      </c>
    </row>
    <row r="535" spans="2:84" ht="18.75" customHeight="1" x14ac:dyDescent="0.2">
      <c r="B535" s="49" t="s">
        <v>612</v>
      </c>
      <c r="C535" s="49" t="s">
        <v>811</v>
      </c>
      <c r="D535" s="49" t="s">
        <v>811</v>
      </c>
      <c r="E535" s="49" t="s">
        <v>615</v>
      </c>
      <c r="F535" s="82" t="s">
        <v>668</v>
      </c>
      <c r="G535" s="49" t="s">
        <v>812</v>
      </c>
      <c r="H535" s="78" t="str">
        <f>+VLOOKUP(G535,desplegables!$AH$21:$AK$33,2,0)</f>
        <v>INCREMENTO EN LA CALIDAD DEL SERVICIO PÚBLICO DE EDUCACIÓN SUPERIOR EN COLOMBIA NACIONAL  NACIONAL</v>
      </c>
      <c r="I535" s="79">
        <f>+VLOOKUP(G535,desplegables!$AH$21:$AK$33,3,0)</f>
        <v>202300000000426</v>
      </c>
      <c r="J535" s="51" t="str">
        <f>+VLOOKUP(G535,desplegables!$AH$21:$AK$33,4,0)</f>
        <v>C-2202-0700-56</v>
      </c>
      <c r="K535" s="109" t="s">
        <v>813</v>
      </c>
      <c r="L535" s="110" t="e">
        <f>+VLOOKUP(K535,desplegables!$BO$81:$BP$110,2,FALSE)</f>
        <v>#N/A</v>
      </c>
      <c r="M535" s="49" t="s">
        <v>834</v>
      </c>
      <c r="N535" s="51" t="e">
        <f>VLOOKUP(M535,desplegables!$BO$20:$BP$51,2,0)</f>
        <v>#N/A</v>
      </c>
      <c r="O535" s="49" t="s">
        <v>835</v>
      </c>
      <c r="P535" s="21" t="s">
        <v>90</v>
      </c>
      <c r="Q535" s="51" t="str">
        <f>+VLOOKUP(P535,desplegables!$B$3:$C$5,2,0)</f>
        <v>02</v>
      </c>
      <c r="R535" s="169" t="e">
        <f t="shared" si="68"/>
        <v>#N/A</v>
      </c>
      <c r="S535" s="126" t="str">
        <f t="shared" si="67"/>
        <v>ADQUIS. DE BYS-SERVICIO DE ASISTENCIA TÉCNICA -INCREMENTO EN LA CALIDAD DEL SERVICIO PÚBLICO DE EDUCACIÓN SUPERIOR EN COLOMBIA NACIONAL  NACIONAL</v>
      </c>
      <c r="T535" s="244" t="str">
        <f t="shared" si="69"/>
        <v>ADQUIS. DE BYS - SERVICIO DE ASISTENCIA TÉCNICA  - 2. SEGURIDAD HUMANA Y JUSTICIA SOCIAL / K41. RECONCEPTUALIZACIÓN DEL SISTEMA DE ASEGURAMIENTO DE LA CALIDAD DE LA EDUCACIÓN SUPERIOR</v>
      </c>
      <c r="U535" s="69" t="s">
        <v>127</v>
      </c>
      <c r="V535" s="21"/>
      <c r="W535" s="21" t="str">
        <f t="shared" si="70"/>
        <v xml:space="preserve">VES - DIR DE CALIDAD - </v>
      </c>
      <c r="X535" s="51" t="str">
        <f t="shared" si="71"/>
        <v>3300</v>
      </c>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6">
        <v>861415</v>
      </c>
      <c r="BH535" s="118" t="s">
        <v>92</v>
      </c>
      <c r="BI535" s="49" t="s">
        <v>836</v>
      </c>
      <c r="BJ535" s="118" t="s">
        <v>837</v>
      </c>
      <c r="BK535" s="49" t="s">
        <v>266</v>
      </c>
      <c r="BL535" s="121">
        <v>45414</v>
      </c>
      <c r="BM535" s="118">
        <v>7</v>
      </c>
      <c r="BN535" s="49" t="s">
        <v>95</v>
      </c>
      <c r="BO535" s="49" t="s">
        <v>152</v>
      </c>
      <c r="BP535" s="49" t="s">
        <v>153</v>
      </c>
      <c r="BQ535" s="49" t="s">
        <v>98</v>
      </c>
      <c r="BR535" s="219">
        <v>200000000</v>
      </c>
      <c r="BS535" s="220">
        <v>200000000</v>
      </c>
      <c r="BT535" s="180" t="s">
        <v>192</v>
      </c>
      <c r="BU535" s="180" t="s">
        <v>128</v>
      </c>
      <c r="BV535" s="21" t="e">
        <f t="shared" si="73"/>
        <v>#N/A</v>
      </c>
      <c r="BW535" s="21" t="str">
        <f>+VLOOKUP(C535,Listas_desplega!$AI$21:$AJ$46,2,0)</f>
        <v>DC_ES</v>
      </c>
      <c r="BX535" s="47" t="str">
        <f>+VLOOKUP(E535,Listas_desplega!$J$2:$K$11,2,FALSE)</f>
        <v>Eje_E_8</v>
      </c>
      <c r="BY535" s="21" t="str">
        <f>+VLOOKUP(J535,desplegables!$AK$21:$AL$33,2,FALSE)</f>
        <v>C_2202_0700_56</v>
      </c>
      <c r="BZ535" s="21" t="str">
        <f>+VLOOKUP(D535,Listas_desplega!$AS$18:$AU$60,2,0)</f>
        <v xml:space="preserve">VES - DIR DE CALIDAD - </v>
      </c>
      <c r="CA535" s="21" t="str">
        <f>+VLOOKUP(W535,Listas_desplega!$AT$18:$AV$60,3,0)</f>
        <v>3300</v>
      </c>
      <c r="CB535" s="21" t="str">
        <f>+VLOOKUP(F535,Listas_desplega!$J$15:$L$60,2,0)</f>
        <v>UNIVERSIDAD EN TU TERRITORIO</v>
      </c>
      <c r="CC535" s="21" t="str">
        <f>+VLOOKUP(F535,Listas_desplega!$J$15:$L$60,2,0)&amp;V535</f>
        <v>UNIVERSIDAD EN TU TERRITORIO</v>
      </c>
      <c r="CD535" s="21" t="str">
        <f>+VLOOKUP(CC535,Listas_desplega!$K$15:$L$60,2,0)</f>
        <v>26</v>
      </c>
      <c r="CE535" s="65" t="str">
        <f>+VLOOKUP(D535,Listas_desplega!$AS$18:$AU$60,2,0)&amp;V535</f>
        <v xml:space="preserve">VES - DIR DE CALIDAD - </v>
      </c>
      <c r="CF535" s="21">
        <f>+VLOOKUP(D535,Listas_desplega!$AS$18:$AU$60,3,0)</f>
        <v>33</v>
      </c>
    </row>
    <row r="536" spans="2:84" ht="18.75" customHeight="1" x14ac:dyDescent="0.2">
      <c r="B536" s="49" t="s">
        <v>612</v>
      </c>
      <c r="C536" s="49" t="s">
        <v>811</v>
      </c>
      <c r="D536" s="49" t="s">
        <v>811</v>
      </c>
      <c r="E536" s="49" t="s">
        <v>615</v>
      </c>
      <c r="F536" s="82" t="s">
        <v>668</v>
      </c>
      <c r="G536" s="49" t="s">
        <v>812</v>
      </c>
      <c r="H536" s="78" t="str">
        <f>+VLOOKUP(G536,desplegables!$AH$21:$AK$33,2,0)</f>
        <v>INCREMENTO EN LA CALIDAD DEL SERVICIO PÚBLICO DE EDUCACIÓN SUPERIOR EN COLOMBIA NACIONAL  NACIONAL</v>
      </c>
      <c r="I536" s="79">
        <f>+VLOOKUP(G536,desplegables!$AH$21:$AK$33,3,0)</f>
        <v>202300000000426</v>
      </c>
      <c r="J536" s="51" t="str">
        <f>+VLOOKUP(G536,desplegables!$AH$21:$AK$33,4,0)</f>
        <v>C-2202-0700-56</v>
      </c>
      <c r="K536" s="109" t="s">
        <v>813</v>
      </c>
      <c r="L536" s="110" t="e">
        <f>+VLOOKUP(K536,desplegables!$BO$81:$BP$110,2,FALSE)</f>
        <v>#N/A</v>
      </c>
      <c r="M536" s="49" t="s">
        <v>834</v>
      </c>
      <c r="N536" s="51" t="e">
        <f>VLOOKUP(M536,desplegables!$BO$20:$BP$51,2,0)</f>
        <v>#N/A</v>
      </c>
      <c r="O536" s="49" t="s">
        <v>835</v>
      </c>
      <c r="P536" s="21" t="s">
        <v>90</v>
      </c>
      <c r="Q536" s="51" t="str">
        <f>+VLOOKUP(P536,desplegables!$B$3:$C$5,2,0)</f>
        <v>02</v>
      </c>
      <c r="R536" s="169" t="e">
        <f t="shared" si="68"/>
        <v>#N/A</v>
      </c>
      <c r="S536" s="126" t="str">
        <f t="shared" si="67"/>
        <v>ADQUIS. DE BYS-SERVICIO DE ASISTENCIA TÉCNICA -INCREMENTO EN LA CALIDAD DEL SERVICIO PÚBLICO DE EDUCACIÓN SUPERIOR EN COLOMBIA NACIONAL  NACIONAL</v>
      </c>
      <c r="T536" s="244" t="str">
        <f t="shared" si="69"/>
        <v>ADQUIS. DE BYS - SERVICIO DE ASISTENCIA TÉCNICA  - 2. SEGURIDAD HUMANA Y JUSTICIA SOCIAL / K41. RECONCEPTUALIZACIÓN DEL SISTEMA DE ASEGURAMIENTO DE LA CALIDAD DE LA EDUCACIÓN SUPERIOR</v>
      </c>
      <c r="U536" s="69" t="s">
        <v>127</v>
      </c>
      <c r="V536" s="21"/>
      <c r="W536" s="21" t="str">
        <f t="shared" si="70"/>
        <v xml:space="preserve">VES - DIR DE CALIDAD - </v>
      </c>
      <c r="X536" s="51" t="str">
        <f t="shared" si="71"/>
        <v>3300</v>
      </c>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118" t="s">
        <v>134</v>
      </c>
      <c r="BI536" s="21" t="s">
        <v>838</v>
      </c>
      <c r="BJ536" s="118" t="s">
        <v>838</v>
      </c>
      <c r="BK536" s="49" t="s">
        <v>94</v>
      </c>
      <c r="BL536" s="121">
        <v>45292</v>
      </c>
      <c r="BM536" s="118">
        <v>12</v>
      </c>
      <c r="BN536" s="49" t="s">
        <v>95</v>
      </c>
      <c r="BO536" s="49" t="s">
        <v>128</v>
      </c>
      <c r="BP536" s="49" t="s">
        <v>128</v>
      </c>
      <c r="BQ536" s="49" t="s">
        <v>98</v>
      </c>
      <c r="BR536" s="219">
        <v>30000000</v>
      </c>
      <c r="BS536" s="220">
        <v>30000000</v>
      </c>
      <c r="BT536" s="180" t="s">
        <v>192</v>
      </c>
      <c r="BU536" s="180" t="s">
        <v>128</v>
      </c>
      <c r="BV536" s="21" t="e">
        <f t="shared" si="73"/>
        <v>#N/A</v>
      </c>
      <c r="BW536" s="21" t="str">
        <f>+VLOOKUP(C536,Listas_desplega!$AI$21:$AJ$46,2,0)</f>
        <v>DC_ES</v>
      </c>
      <c r="BX536" s="47" t="str">
        <f>+VLOOKUP(E536,Listas_desplega!$J$2:$K$11,2,FALSE)</f>
        <v>Eje_E_8</v>
      </c>
      <c r="BY536" s="21" t="str">
        <f>+VLOOKUP(J536,desplegables!$AK$21:$AL$33,2,FALSE)</f>
        <v>C_2202_0700_56</v>
      </c>
      <c r="BZ536" s="21" t="str">
        <f>+VLOOKUP(D536,Listas_desplega!$AS$18:$AU$60,2,0)</f>
        <v xml:space="preserve">VES - DIR DE CALIDAD - </v>
      </c>
      <c r="CA536" s="21" t="str">
        <f>+VLOOKUP(W536,Listas_desplega!$AT$18:$AV$60,3,0)</f>
        <v>3300</v>
      </c>
      <c r="CB536" s="21" t="str">
        <f>+VLOOKUP(F536,Listas_desplega!$J$15:$L$60,2,0)</f>
        <v>UNIVERSIDAD EN TU TERRITORIO</v>
      </c>
      <c r="CC536" s="21" t="str">
        <f>+VLOOKUP(F536,Listas_desplega!$J$15:$L$60,2,0)&amp;V536</f>
        <v>UNIVERSIDAD EN TU TERRITORIO</v>
      </c>
      <c r="CD536" s="21" t="str">
        <f>+VLOOKUP(CC536,Listas_desplega!$K$15:$L$60,2,0)</f>
        <v>26</v>
      </c>
      <c r="CE536" s="65" t="str">
        <f>+VLOOKUP(D536,Listas_desplega!$AS$18:$AU$60,2,0)&amp;V536</f>
        <v xml:space="preserve">VES - DIR DE CALIDAD - </v>
      </c>
      <c r="CF536" s="21">
        <f>+VLOOKUP(D536,Listas_desplega!$AS$18:$AU$60,3,0)</f>
        <v>33</v>
      </c>
    </row>
    <row r="537" spans="2:84" ht="18.75" customHeight="1" x14ac:dyDescent="0.2">
      <c r="B537" s="49" t="s">
        <v>612</v>
      </c>
      <c r="C537" s="49" t="s">
        <v>811</v>
      </c>
      <c r="D537" s="49" t="s">
        <v>811</v>
      </c>
      <c r="E537" s="49" t="s">
        <v>615</v>
      </c>
      <c r="F537" s="82" t="s">
        <v>668</v>
      </c>
      <c r="G537" s="49" t="s">
        <v>812</v>
      </c>
      <c r="H537" s="78" t="str">
        <f>+VLOOKUP(G537,desplegables!$AH$21:$AK$33,2,0)</f>
        <v>INCREMENTO EN LA CALIDAD DEL SERVICIO PÚBLICO DE EDUCACIÓN SUPERIOR EN COLOMBIA NACIONAL  NACIONAL</v>
      </c>
      <c r="I537" s="79">
        <f>+VLOOKUP(G537,desplegables!$AH$21:$AK$33,3,0)</f>
        <v>202300000000426</v>
      </c>
      <c r="J537" s="51" t="str">
        <f>+VLOOKUP(G537,desplegables!$AH$21:$AK$33,4,0)</f>
        <v>C-2202-0700-56</v>
      </c>
      <c r="K537" s="109" t="s">
        <v>813</v>
      </c>
      <c r="L537" s="110" t="e">
        <f>+VLOOKUP(K537,desplegables!$BO$81:$BP$110,2,FALSE)</f>
        <v>#N/A</v>
      </c>
      <c r="M537" s="49" t="s">
        <v>834</v>
      </c>
      <c r="N537" s="51" t="e">
        <f>VLOOKUP(M537,desplegables!$BO$20:$BP$51,2,0)</f>
        <v>#N/A</v>
      </c>
      <c r="O537" s="49" t="s">
        <v>835</v>
      </c>
      <c r="P537" s="21" t="s">
        <v>90</v>
      </c>
      <c r="Q537" s="51" t="str">
        <f>+VLOOKUP(P537,desplegables!$B$3:$C$5,2,0)</f>
        <v>02</v>
      </c>
      <c r="R537" s="169" t="e">
        <f t="shared" si="68"/>
        <v>#N/A</v>
      </c>
      <c r="S537" s="126" t="str">
        <f t="shared" si="67"/>
        <v>ADQUIS. DE BYS-SERVICIO DE ASISTENCIA TÉCNICA -INCREMENTO EN LA CALIDAD DEL SERVICIO PÚBLICO DE EDUCACIÓN SUPERIOR EN COLOMBIA NACIONAL  NACIONAL</v>
      </c>
      <c r="T537" s="244" t="str">
        <f t="shared" si="69"/>
        <v>ADQUIS. DE BYS - SERVICIO DE ASISTENCIA TÉCNICA  - 2. SEGURIDAD HUMANA Y JUSTICIA SOCIAL / K41. RECONCEPTUALIZACIÓN DEL SISTEMA DE ASEGURAMIENTO DE LA CALIDAD DE LA EDUCACIÓN SUPERIOR</v>
      </c>
      <c r="U537" s="69" t="s">
        <v>127</v>
      </c>
      <c r="V537" s="21"/>
      <c r="W537" s="21" t="str">
        <f t="shared" si="70"/>
        <v xml:space="preserve">VES - DIR DE CALIDAD - </v>
      </c>
      <c r="X537" s="51" t="str">
        <f t="shared" si="71"/>
        <v>3300</v>
      </c>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267">
        <v>200000000</v>
      </c>
      <c r="AW537" s="68"/>
      <c r="AX537" s="68"/>
      <c r="AY537" s="68"/>
      <c r="AZ537" s="68"/>
      <c r="BA537" s="68"/>
      <c r="BB537" s="68"/>
      <c r="BC537" s="68"/>
      <c r="BD537" s="68"/>
      <c r="BE537" s="68"/>
      <c r="BF537" s="68"/>
      <c r="BG537" s="68"/>
      <c r="BH537" s="118" t="s">
        <v>193</v>
      </c>
      <c r="BI537" s="122" t="s">
        <v>839</v>
      </c>
      <c r="BJ537" s="118" t="s">
        <v>839</v>
      </c>
      <c r="BK537" s="49" t="s">
        <v>94</v>
      </c>
      <c r="BL537" s="95"/>
      <c r="BM537" s="115"/>
      <c r="BN537" s="95"/>
      <c r="BO537" s="95"/>
      <c r="BP537" s="95"/>
      <c r="BQ537" s="49" t="s">
        <v>98</v>
      </c>
      <c r="BR537" s="219">
        <v>700000000</v>
      </c>
      <c r="BS537" s="220">
        <v>700000000</v>
      </c>
      <c r="BT537" s="180" t="s">
        <v>192</v>
      </c>
      <c r="BU537" s="180" t="s">
        <v>128</v>
      </c>
      <c r="BV537" s="21" t="e">
        <f t="shared" si="73"/>
        <v>#N/A</v>
      </c>
      <c r="BW537" s="21" t="str">
        <f>+VLOOKUP(C537,Listas_desplega!$AI$21:$AJ$46,2,0)</f>
        <v>DC_ES</v>
      </c>
      <c r="BX537" s="47" t="str">
        <f>+VLOOKUP(E537,Listas_desplega!$J$2:$K$11,2,FALSE)</f>
        <v>Eje_E_8</v>
      </c>
      <c r="BY537" s="21" t="str">
        <f>+VLOOKUP(J537,desplegables!$AK$21:$AL$33,2,FALSE)</f>
        <v>C_2202_0700_56</v>
      </c>
      <c r="BZ537" s="21" t="str">
        <f>+VLOOKUP(D537,Listas_desplega!$AS$18:$AU$60,2,0)</f>
        <v xml:space="preserve">VES - DIR DE CALIDAD - </v>
      </c>
      <c r="CA537" s="21" t="str">
        <f>+VLOOKUP(W537,Listas_desplega!$AT$18:$AV$60,3,0)</f>
        <v>3300</v>
      </c>
      <c r="CB537" s="21" t="str">
        <f>+VLOOKUP(F537,Listas_desplega!$J$15:$L$60,2,0)</f>
        <v>UNIVERSIDAD EN TU TERRITORIO</v>
      </c>
      <c r="CC537" s="21" t="str">
        <f>+VLOOKUP(F537,Listas_desplega!$J$15:$L$60,2,0)&amp;V537</f>
        <v>UNIVERSIDAD EN TU TERRITORIO</v>
      </c>
      <c r="CD537" s="21" t="str">
        <f>+VLOOKUP(CC537,Listas_desplega!$K$15:$L$60,2,0)</f>
        <v>26</v>
      </c>
      <c r="CE537" s="65" t="str">
        <f>+VLOOKUP(D537,Listas_desplega!$AS$18:$AU$60,2,0)&amp;V537</f>
        <v xml:space="preserve">VES - DIR DE CALIDAD - </v>
      </c>
      <c r="CF537" s="21">
        <f>+VLOOKUP(D537,Listas_desplega!$AS$18:$AU$60,3,0)</f>
        <v>33</v>
      </c>
    </row>
    <row r="538" spans="2:84" ht="18.75" customHeight="1" x14ac:dyDescent="0.2">
      <c r="B538" s="49" t="s">
        <v>612</v>
      </c>
      <c r="C538" s="49" t="s">
        <v>811</v>
      </c>
      <c r="D538" s="49" t="s">
        <v>811</v>
      </c>
      <c r="E538" s="49" t="s">
        <v>615</v>
      </c>
      <c r="F538" s="82" t="s">
        <v>668</v>
      </c>
      <c r="G538" s="49" t="s">
        <v>812</v>
      </c>
      <c r="H538" s="78" t="str">
        <f>+VLOOKUP(G538,desplegables!$AH$21:$AK$33,2,0)</f>
        <v>INCREMENTO EN LA CALIDAD DEL SERVICIO PÚBLICO DE EDUCACIÓN SUPERIOR EN COLOMBIA NACIONAL  NACIONAL</v>
      </c>
      <c r="I538" s="79">
        <f>+VLOOKUP(G538,desplegables!$AH$21:$AK$33,3,0)</f>
        <v>202300000000426</v>
      </c>
      <c r="J538" s="51" t="str">
        <f>+VLOOKUP(G538,desplegables!$AH$21:$AK$33,4,0)</f>
        <v>C-2202-0700-56</v>
      </c>
      <c r="K538" s="109" t="s">
        <v>813</v>
      </c>
      <c r="L538" s="110" t="e">
        <f>+VLOOKUP(K538,desplegables!$BO$81:$BP$110,2,FALSE)</f>
        <v>#N/A</v>
      </c>
      <c r="M538" s="49" t="s">
        <v>834</v>
      </c>
      <c r="N538" s="51" t="e">
        <f>VLOOKUP(M538,desplegables!$BO$20:$BP$51,2,0)</f>
        <v>#N/A</v>
      </c>
      <c r="O538" s="49" t="s">
        <v>835</v>
      </c>
      <c r="P538" s="21" t="s">
        <v>90</v>
      </c>
      <c r="Q538" s="51" t="str">
        <f>+VLOOKUP(P538,desplegables!$B$3:$C$5,2,0)</f>
        <v>02</v>
      </c>
      <c r="R538" s="169" t="e">
        <f t="shared" si="68"/>
        <v>#N/A</v>
      </c>
      <c r="S538" s="126" t="str">
        <f t="shared" si="67"/>
        <v>ADQUIS. DE BYS-SERVICIO DE ASISTENCIA TÉCNICA -INCREMENTO EN LA CALIDAD DEL SERVICIO PÚBLICO DE EDUCACIÓN SUPERIOR EN COLOMBIA NACIONAL  NACIONAL</v>
      </c>
      <c r="T538" s="244" t="str">
        <f t="shared" si="69"/>
        <v>ADQUIS. DE BYS - SERVICIO DE ASISTENCIA TÉCNICA  - 2. SEGURIDAD HUMANA Y JUSTICIA SOCIAL / K41. RECONCEPTUALIZACIÓN DEL SISTEMA DE ASEGURAMIENTO DE LA CALIDAD DE LA EDUCACIÓN SUPERIOR</v>
      </c>
      <c r="U538" s="69" t="s">
        <v>127</v>
      </c>
      <c r="V538" s="21"/>
      <c r="W538" s="21" t="str">
        <f t="shared" si="70"/>
        <v xml:space="preserve">VES - DIR DE CALIDAD - </v>
      </c>
      <c r="X538" s="51" t="str">
        <f t="shared" si="71"/>
        <v>3300</v>
      </c>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118" t="s">
        <v>92</v>
      </c>
      <c r="BI538" s="21" t="s">
        <v>840</v>
      </c>
      <c r="BJ538" s="118" t="s">
        <v>841</v>
      </c>
      <c r="BK538" s="49" t="s">
        <v>145</v>
      </c>
      <c r="BL538" s="121">
        <v>45383</v>
      </c>
      <c r="BM538" s="118">
        <v>9</v>
      </c>
      <c r="BN538" s="49" t="s">
        <v>95</v>
      </c>
      <c r="BO538" s="49" t="s">
        <v>508</v>
      </c>
      <c r="BP538" s="49" t="s">
        <v>196</v>
      </c>
      <c r="BQ538" s="49" t="s">
        <v>98</v>
      </c>
      <c r="BR538" s="219">
        <v>700000000</v>
      </c>
      <c r="BS538" s="220">
        <v>700000000</v>
      </c>
      <c r="BT538" s="180" t="s">
        <v>192</v>
      </c>
      <c r="BU538" s="180" t="s">
        <v>128</v>
      </c>
      <c r="BV538" s="21" t="e">
        <f t="shared" si="73"/>
        <v>#N/A</v>
      </c>
      <c r="BW538" s="21" t="str">
        <f>+VLOOKUP(C538,Listas_desplega!$AI$21:$AJ$46,2,0)</f>
        <v>DC_ES</v>
      </c>
      <c r="BX538" s="47" t="str">
        <f>+VLOOKUP(E538,Listas_desplega!$J$2:$K$11,2,FALSE)</f>
        <v>Eje_E_8</v>
      </c>
      <c r="BY538" s="21" t="str">
        <f>+VLOOKUP(J538,desplegables!$AK$21:$AL$33,2,FALSE)</f>
        <v>C_2202_0700_56</v>
      </c>
      <c r="BZ538" s="21" t="str">
        <f>+VLOOKUP(D538,Listas_desplega!$AS$18:$AU$60,2,0)</f>
        <v xml:space="preserve">VES - DIR DE CALIDAD - </v>
      </c>
      <c r="CA538" s="21" t="str">
        <f>+VLOOKUP(W538,Listas_desplega!$AT$18:$AV$60,3,0)</f>
        <v>3300</v>
      </c>
      <c r="CB538" s="21" t="str">
        <f>+VLOOKUP(F538,Listas_desplega!$J$15:$L$60,2,0)</f>
        <v>UNIVERSIDAD EN TU TERRITORIO</v>
      </c>
      <c r="CC538" s="21" t="str">
        <f>+VLOOKUP(F538,Listas_desplega!$J$15:$L$60,2,0)&amp;V538</f>
        <v>UNIVERSIDAD EN TU TERRITORIO</v>
      </c>
      <c r="CD538" s="21" t="str">
        <f>+VLOOKUP(CC538,Listas_desplega!$K$15:$L$60,2,0)</f>
        <v>26</v>
      </c>
      <c r="CE538" s="65" t="str">
        <f>+VLOOKUP(D538,Listas_desplega!$AS$18:$AU$60,2,0)&amp;V538</f>
        <v xml:space="preserve">VES - DIR DE CALIDAD - </v>
      </c>
      <c r="CF538" s="21">
        <f>+VLOOKUP(D538,Listas_desplega!$AS$18:$AU$60,3,0)</f>
        <v>33</v>
      </c>
    </row>
    <row r="539" spans="2:84" ht="18.75" customHeight="1" x14ac:dyDescent="0.2">
      <c r="B539" s="49" t="s">
        <v>612</v>
      </c>
      <c r="C539" s="49" t="s">
        <v>811</v>
      </c>
      <c r="D539" s="49" t="s">
        <v>811</v>
      </c>
      <c r="E539" s="49" t="s">
        <v>615</v>
      </c>
      <c r="F539" s="82" t="s">
        <v>668</v>
      </c>
      <c r="G539" s="49" t="s">
        <v>812</v>
      </c>
      <c r="H539" s="78" t="str">
        <f>+VLOOKUP(G539,desplegables!$AH$21:$AK$33,2,0)</f>
        <v>INCREMENTO EN LA CALIDAD DEL SERVICIO PÚBLICO DE EDUCACIÓN SUPERIOR EN COLOMBIA NACIONAL  NACIONAL</v>
      </c>
      <c r="I539" s="79">
        <f>+VLOOKUP(G539,desplegables!$AH$21:$AK$33,3,0)</f>
        <v>202300000000426</v>
      </c>
      <c r="J539" s="51" t="str">
        <f>+VLOOKUP(G539,desplegables!$AH$21:$AK$33,4,0)</f>
        <v>C-2202-0700-56</v>
      </c>
      <c r="K539" s="109" t="s">
        <v>813</v>
      </c>
      <c r="L539" s="110" t="e">
        <f>+VLOOKUP(K539,desplegables!$BO$81:$BP$110,2,FALSE)</f>
        <v>#N/A</v>
      </c>
      <c r="M539" s="49" t="s">
        <v>834</v>
      </c>
      <c r="N539" s="51" t="e">
        <f>VLOOKUP(M539,desplegables!$BO$20:$BP$51,2,0)</f>
        <v>#N/A</v>
      </c>
      <c r="O539" s="49" t="s">
        <v>835</v>
      </c>
      <c r="P539" s="21" t="s">
        <v>90</v>
      </c>
      <c r="Q539" s="51" t="str">
        <f>+VLOOKUP(P539,desplegables!$B$3:$C$5,2,0)</f>
        <v>02</v>
      </c>
      <c r="R539" s="169" t="e">
        <f t="shared" si="68"/>
        <v>#N/A</v>
      </c>
      <c r="S539" s="126" t="str">
        <f t="shared" si="67"/>
        <v>ADQUIS. DE BYS-SERVICIO DE ASISTENCIA TÉCNICA -INCREMENTO EN LA CALIDAD DEL SERVICIO PÚBLICO DE EDUCACIÓN SUPERIOR EN COLOMBIA NACIONAL  NACIONAL</v>
      </c>
      <c r="T539" s="244" t="str">
        <f t="shared" si="69"/>
        <v>ADQUIS. DE BYS - SERVICIO DE ASISTENCIA TÉCNICA  - 2. SEGURIDAD HUMANA Y JUSTICIA SOCIAL / K41. RECONCEPTUALIZACIÓN DEL SISTEMA DE ASEGURAMIENTO DE LA CALIDAD DE LA EDUCACIÓN SUPERIOR</v>
      </c>
      <c r="U539" s="69" t="s">
        <v>127</v>
      </c>
      <c r="V539" s="21"/>
      <c r="W539" s="21" t="str">
        <f t="shared" si="70"/>
        <v xml:space="preserve">VES - DIR DE CALIDAD - </v>
      </c>
      <c r="X539" s="51" t="str">
        <f t="shared" si="71"/>
        <v>3300</v>
      </c>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118" t="s">
        <v>193</v>
      </c>
      <c r="BI539" s="21" t="s">
        <v>842</v>
      </c>
      <c r="BJ539" s="118" t="s">
        <v>842</v>
      </c>
      <c r="BK539" s="49" t="s">
        <v>94</v>
      </c>
      <c r="BL539" s="121">
        <v>45306</v>
      </c>
      <c r="BM539" s="118">
        <v>8</v>
      </c>
      <c r="BN539" s="49" t="s">
        <v>95</v>
      </c>
      <c r="BO539" s="49" t="s">
        <v>96</v>
      </c>
      <c r="BP539" s="49" t="s">
        <v>196</v>
      </c>
      <c r="BQ539" s="49" t="s">
        <v>98</v>
      </c>
      <c r="BR539" s="219">
        <v>33000000</v>
      </c>
      <c r="BS539" s="220">
        <v>33000000</v>
      </c>
      <c r="BT539" s="180" t="s">
        <v>192</v>
      </c>
      <c r="BU539" s="180" t="s">
        <v>128</v>
      </c>
      <c r="BV539" s="21" t="e">
        <f t="shared" si="73"/>
        <v>#N/A</v>
      </c>
      <c r="BW539" s="21" t="str">
        <f>+VLOOKUP(C539,Listas_desplega!$AI$21:$AJ$46,2,0)</f>
        <v>DC_ES</v>
      </c>
      <c r="BX539" s="47" t="str">
        <f>+VLOOKUP(E539,Listas_desplega!$J$2:$K$11,2,FALSE)</f>
        <v>Eje_E_8</v>
      </c>
      <c r="BY539" s="21" t="str">
        <f>+VLOOKUP(J539,desplegables!$AK$21:$AL$33,2,FALSE)</f>
        <v>C_2202_0700_56</v>
      </c>
      <c r="BZ539" s="21" t="str">
        <f>+VLOOKUP(D539,Listas_desplega!$AS$18:$AU$60,2,0)</f>
        <v xml:space="preserve">VES - DIR DE CALIDAD - </v>
      </c>
      <c r="CA539" s="21" t="str">
        <f>+VLOOKUP(W539,Listas_desplega!$AT$18:$AV$60,3,0)</f>
        <v>3300</v>
      </c>
      <c r="CB539" s="21" t="str">
        <f>+VLOOKUP(F539,Listas_desplega!$J$15:$L$60,2,0)</f>
        <v>UNIVERSIDAD EN TU TERRITORIO</v>
      </c>
      <c r="CC539" s="21" t="str">
        <f>+VLOOKUP(F539,Listas_desplega!$J$15:$L$60,2,0)&amp;V539</f>
        <v>UNIVERSIDAD EN TU TERRITORIO</v>
      </c>
      <c r="CD539" s="21" t="str">
        <f>+VLOOKUP(CC539,Listas_desplega!$K$15:$L$60,2,0)</f>
        <v>26</v>
      </c>
      <c r="CE539" s="65" t="str">
        <f>+VLOOKUP(D539,Listas_desplega!$AS$18:$AU$60,2,0)&amp;V539</f>
        <v xml:space="preserve">VES - DIR DE CALIDAD - </v>
      </c>
      <c r="CF539" s="21">
        <f>+VLOOKUP(D539,Listas_desplega!$AS$18:$AU$60,3,0)</f>
        <v>33</v>
      </c>
    </row>
    <row r="540" spans="2:84" ht="18.75" customHeight="1" x14ac:dyDescent="0.2">
      <c r="B540" s="49" t="s">
        <v>612</v>
      </c>
      <c r="C540" s="49" t="s">
        <v>811</v>
      </c>
      <c r="D540" s="49" t="s">
        <v>811</v>
      </c>
      <c r="E540" s="49" t="s">
        <v>615</v>
      </c>
      <c r="F540" s="82" t="s">
        <v>668</v>
      </c>
      <c r="G540" s="49" t="s">
        <v>812</v>
      </c>
      <c r="H540" s="78" t="str">
        <f>+VLOOKUP(G540,desplegables!$AH$21:$AK$33,2,0)</f>
        <v>INCREMENTO EN LA CALIDAD DEL SERVICIO PÚBLICO DE EDUCACIÓN SUPERIOR EN COLOMBIA NACIONAL  NACIONAL</v>
      </c>
      <c r="I540" s="79">
        <f>+VLOOKUP(G540,desplegables!$AH$21:$AK$33,3,0)</f>
        <v>202300000000426</v>
      </c>
      <c r="J540" s="51" t="str">
        <f>+VLOOKUP(G540,desplegables!$AH$21:$AK$33,4,0)</f>
        <v>C-2202-0700-56</v>
      </c>
      <c r="K540" s="109" t="s">
        <v>813</v>
      </c>
      <c r="L540" s="110" t="e">
        <f>+VLOOKUP(K540,desplegables!$BO$81:$BP$110,2,FALSE)</f>
        <v>#N/A</v>
      </c>
      <c r="M540" s="49" t="s">
        <v>834</v>
      </c>
      <c r="N540" s="51" t="e">
        <f>VLOOKUP(M540,desplegables!$BO$20:$BP$51,2,0)</f>
        <v>#N/A</v>
      </c>
      <c r="O540" s="49" t="s">
        <v>835</v>
      </c>
      <c r="P540" s="21" t="s">
        <v>90</v>
      </c>
      <c r="Q540" s="51" t="str">
        <f>+VLOOKUP(P540,desplegables!$B$3:$C$5,2,0)</f>
        <v>02</v>
      </c>
      <c r="R540" s="169" t="e">
        <f t="shared" si="68"/>
        <v>#N/A</v>
      </c>
      <c r="S540" s="126" t="str">
        <f t="shared" si="67"/>
        <v>ADQUIS. DE BYS-SERVICIO DE ASISTENCIA TÉCNICA -INCREMENTO EN LA CALIDAD DEL SERVICIO PÚBLICO DE EDUCACIÓN SUPERIOR EN COLOMBIA NACIONAL  NACIONAL</v>
      </c>
      <c r="T540" s="244" t="str">
        <f t="shared" si="69"/>
        <v>ADQUIS. DE BYS - SERVICIO DE ASISTENCIA TÉCNICA  - 2. SEGURIDAD HUMANA Y JUSTICIA SOCIAL / K41. RECONCEPTUALIZACIÓN DEL SISTEMA DE ASEGURAMIENTO DE LA CALIDAD DE LA EDUCACIÓN SUPERIOR</v>
      </c>
      <c r="U540" s="69" t="s">
        <v>127</v>
      </c>
      <c r="V540" s="21"/>
      <c r="W540" s="21" t="str">
        <f t="shared" si="70"/>
        <v xml:space="preserve">VES - DIR DE CALIDAD - </v>
      </c>
      <c r="X540" s="51" t="str">
        <f t="shared" si="71"/>
        <v>3300</v>
      </c>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118" t="s">
        <v>137</v>
      </c>
      <c r="BI540" s="122" t="s">
        <v>843</v>
      </c>
      <c r="BJ540" s="118" t="s">
        <v>843</v>
      </c>
      <c r="BK540" s="49" t="s">
        <v>94</v>
      </c>
      <c r="BL540" s="121">
        <v>45352</v>
      </c>
      <c r="BM540" s="118">
        <v>10</v>
      </c>
      <c r="BN540" s="49" t="s">
        <v>95</v>
      </c>
      <c r="BO540" s="95"/>
      <c r="BP540" s="95"/>
      <c r="BQ540" s="49" t="s">
        <v>98</v>
      </c>
      <c r="BR540" s="219">
        <v>30000000</v>
      </c>
      <c r="BS540" s="220">
        <v>30000000</v>
      </c>
      <c r="BT540" s="180" t="s">
        <v>192</v>
      </c>
      <c r="BU540" s="180" t="s">
        <v>128</v>
      </c>
      <c r="BV540" s="21" t="e">
        <f t="shared" si="73"/>
        <v>#N/A</v>
      </c>
      <c r="BW540" s="21" t="str">
        <f>+VLOOKUP(C540,Listas_desplega!$AI$21:$AJ$46,2,0)</f>
        <v>DC_ES</v>
      </c>
      <c r="BX540" s="47" t="str">
        <f>+VLOOKUP(E540,Listas_desplega!$J$2:$K$11,2,FALSE)</f>
        <v>Eje_E_8</v>
      </c>
      <c r="BY540" s="21" t="str">
        <f>+VLOOKUP(J540,desplegables!$AK$21:$AL$33,2,FALSE)</f>
        <v>C_2202_0700_56</v>
      </c>
      <c r="BZ540" s="21" t="str">
        <f>+VLOOKUP(D540,Listas_desplega!$AS$18:$AU$60,2,0)</f>
        <v xml:space="preserve">VES - DIR DE CALIDAD - </v>
      </c>
      <c r="CA540" s="21" t="str">
        <f>+VLOOKUP(W540,Listas_desplega!$AT$18:$AV$60,3,0)</f>
        <v>3300</v>
      </c>
      <c r="CB540" s="21" t="str">
        <f>+VLOOKUP(F540,Listas_desplega!$J$15:$L$60,2,0)</f>
        <v>UNIVERSIDAD EN TU TERRITORIO</v>
      </c>
      <c r="CC540" s="21" t="str">
        <f>+VLOOKUP(F540,Listas_desplega!$J$15:$L$60,2,0)&amp;V540</f>
        <v>UNIVERSIDAD EN TU TERRITORIO</v>
      </c>
      <c r="CD540" s="21" t="str">
        <f>+VLOOKUP(CC540,Listas_desplega!$K$15:$L$60,2,0)</f>
        <v>26</v>
      </c>
      <c r="CE540" s="65" t="str">
        <f>+VLOOKUP(D540,Listas_desplega!$AS$18:$AU$60,2,0)&amp;V540</f>
        <v xml:space="preserve">VES - DIR DE CALIDAD - </v>
      </c>
      <c r="CF540" s="21">
        <f>+VLOOKUP(D540,Listas_desplega!$AS$18:$AU$60,3,0)</f>
        <v>33</v>
      </c>
    </row>
    <row r="541" spans="2:84" ht="18.75" customHeight="1" x14ac:dyDescent="0.2">
      <c r="B541" s="49" t="s">
        <v>612</v>
      </c>
      <c r="C541" s="49" t="s">
        <v>811</v>
      </c>
      <c r="D541" s="49" t="s">
        <v>811</v>
      </c>
      <c r="E541" s="49" t="s">
        <v>615</v>
      </c>
      <c r="F541" s="82" t="s">
        <v>668</v>
      </c>
      <c r="G541" s="49" t="s">
        <v>812</v>
      </c>
      <c r="H541" s="78" t="str">
        <f>+VLOOKUP(G541,desplegables!$AH$21:$AK$33,2,0)</f>
        <v>INCREMENTO EN LA CALIDAD DEL SERVICIO PÚBLICO DE EDUCACIÓN SUPERIOR EN COLOMBIA NACIONAL  NACIONAL</v>
      </c>
      <c r="I541" s="79">
        <f>+VLOOKUP(G541,desplegables!$AH$21:$AK$33,3,0)</f>
        <v>202300000000426</v>
      </c>
      <c r="J541" s="51" t="str">
        <f>+VLOOKUP(G541,desplegables!$AH$21:$AK$33,4,0)</f>
        <v>C-2202-0700-56</v>
      </c>
      <c r="K541" s="109" t="s">
        <v>813</v>
      </c>
      <c r="L541" s="110" t="e">
        <f>+VLOOKUP(K541,desplegables!$BO$81:$BP$110,2,FALSE)</f>
        <v>#N/A</v>
      </c>
      <c r="M541" s="49" t="s">
        <v>834</v>
      </c>
      <c r="N541" s="51" t="e">
        <f>VLOOKUP(M541,desplegables!$BO$20:$BP$51,2,0)</f>
        <v>#N/A</v>
      </c>
      <c r="O541" s="49" t="s">
        <v>835</v>
      </c>
      <c r="P541" s="21" t="s">
        <v>90</v>
      </c>
      <c r="Q541" s="51" t="str">
        <f>+VLOOKUP(P541,desplegables!$B$3:$C$5,2,0)</f>
        <v>02</v>
      </c>
      <c r="R541" s="169" t="e">
        <f t="shared" si="68"/>
        <v>#N/A</v>
      </c>
      <c r="S541" s="126" t="str">
        <f t="shared" si="67"/>
        <v>ADQUIS. DE BYS-SERVICIO DE ASISTENCIA TÉCNICA -INCREMENTO EN LA CALIDAD DEL SERVICIO PÚBLICO DE EDUCACIÓN SUPERIOR EN COLOMBIA NACIONAL  NACIONAL</v>
      </c>
      <c r="T541" s="244" t="str">
        <f t="shared" si="69"/>
        <v>ADQUIS. DE BYS - SERVICIO DE ASISTENCIA TÉCNICA  - 2. SEGURIDAD HUMANA Y JUSTICIA SOCIAL / K41. RECONCEPTUALIZACIÓN DEL SISTEMA DE ASEGURAMIENTO DE LA CALIDAD DE LA EDUCACIÓN SUPERIOR</v>
      </c>
      <c r="U541" s="69" t="s">
        <v>127</v>
      </c>
      <c r="V541" s="21"/>
      <c r="W541" s="21" t="str">
        <f t="shared" si="70"/>
        <v xml:space="preserve">VES - DIR DE CALIDAD - </v>
      </c>
      <c r="X541" s="51" t="str">
        <f t="shared" si="71"/>
        <v>3300</v>
      </c>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118" t="s">
        <v>92</v>
      </c>
      <c r="BI541" s="122" t="s">
        <v>844</v>
      </c>
      <c r="BJ541" s="118" t="s">
        <v>844</v>
      </c>
      <c r="BK541" s="95"/>
      <c r="BL541" s="95"/>
      <c r="BM541" s="115"/>
      <c r="BN541" s="95"/>
      <c r="BO541" s="95"/>
      <c r="BP541" s="95"/>
      <c r="BQ541" s="49" t="s">
        <v>98</v>
      </c>
      <c r="BR541" s="219">
        <v>900000000</v>
      </c>
      <c r="BS541" s="220">
        <v>900000000</v>
      </c>
      <c r="BT541" s="180" t="s">
        <v>192</v>
      </c>
      <c r="BU541" s="180" t="s">
        <v>128</v>
      </c>
      <c r="BV541" s="21" t="e">
        <f t="shared" si="73"/>
        <v>#N/A</v>
      </c>
      <c r="BW541" s="21" t="str">
        <f>+VLOOKUP(C541,Listas_desplega!$AI$21:$AJ$46,2,0)</f>
        <v>DC_ES</v>
      </c>
      <c r="BX541" s="47" t="str">
        <f>+VLOOKUP(E541,Listas_desplega!$J$2:$K$11,2,FALSE)</f>
        <v>Eje_E_8</v>
      </c>
      <c r="BY541" s="21" t="str">
        <f>+VLOOKUP(J541,desplegables!$AK$21:$AL$33,2,FALSE)</f>
        <v>C_2202_0700_56</v>
      </c>
      <c r="BZ541" s="21" t="str">
        <f>+VLOOKUP(D541,Listas_desplega!$AS$18:$AU$60,2,0)</f>
        <v xml:space="preserve">VES - DIR DE CALIDAD - </v>
      </c>
      <c r="CA541" s="21" t="str">
        <f>+VLOOKUP(W541,Listas_desplega!$AT$18:$AV$60,3,0)</f>
        <v>3300</v>
      </c>
      <c r="CB541" s="21" t="str">
        <f>+VLOOKUP(F541,Listas_desplega!$J$15:$L$60,2,0)</f>
        <v>UNIVERSIDAD EN TU TERRITORIO</v>
      </c>
      <c r="CC541" s="21" t="str">
        <f>+VLOOKUP(F541,Listas_desplega!$J$15:$L$60,2,0)&amp;V541</f>
        <v>UNIVERSIDAD EN TU TERRITORIO</v>
      </c>
      <c r="CD541" s="21" t="str">
        <f>+VLOOKUP(CC541,Listas_desplega!$K$15:$L$60,2,0)</f>
        <v>26</v>
      </c>
      <c r="CE541" s="65" t="str">
        <f>+VLOOKUP(D541,Listas_desplega!$AS$18:$AU$60,2,0)&amp;V541</f>
        <v xml:space="preserve">VES - DIR DE CALIDAD - </v>
      </c>
      <c r="CF541" s="21">
        <f>+VLOOKUP(D541,Listas_desplega!$AS$18:$AU$60,3,0)</f>
        <v>33</v>
      </c>
    </row>
    <row r="542" spans="2:84" ht="18.75" customHeight="1" x14ac:dyDescent="0.2">
      <c r="B542" s="49" t="s">
        <v>612</v>
      </c>
      <c r="C542" s="49" t="s">
        <v>811</v>
      </c>
      <c r="D542" s="49" t="s">
        <v>811</v>
      </c>
      <c r="E542" s="49" t="s">
        <v>615</v>
      </c>
      <c r="F542" s="82" t="s">
        <v>616</v>
      </c>
      <c r="G542" s="49" t="s">
        <v>812</v>
      </c>
      <c r="H542" s="78" t="str">
        <f>+VLOOKUP(G542,desplegables!$AH$21:$AK$33,2,0)</f>
        <v>INCREMENTO EN LA CALIDAD DEL SERVICIO PÚBLICO DE EDUCACIÓN SUPERIOR EN COLOMBIA NACIONAL  NACIONAL</v>
      </c>
      <c r="I542" s="79">
        <f>+VLOOKUP(G542,desplegables!$AH$21:$AK$33,3,0)</f>
        <v>202300000000426</v>
      </c>
      <c r="J542" s="51" t="str">
        <f>+VLOOKUP(G542,desplegables!$AH$21:$AK$33,4,0)</f>
        <v>C-2202-0700-56</v>
      </c>
      <c r="K542" s="109" t="s">
        <v>813</v>
      </c>
      <c r="L542" s="110" t="e">
        <f>+VLOOKUP(K542,desplegables!$BO$81:$BP$110,2,FALSE)</f>
        <v>#N/A</v>
      </c>
      <c r="M542" s="49" t="s">
        <v>834</v>
      </c>
      <c r="N542" s="51" t="e">
        <f>VLOOKUP(M542,desplegables!$BO$20:$BP$51,2,0)</f>
        <v>#N/A</v>
      </c>
      <c r="O542" s="49" t="s">
        <v>845</v>
      </c>
      <c r="P542" s="21" t="s">
        <v>90</v>
      </c>
      <c r="Q542" s="51" t="str">
        <f>+VLOOKUP(P542,desplegables!$B$3:$C$5,2,0)</f>
        <v>02</v>
      </c>
      <c r="R542" s="169" t="e">
        <f t="shared" si="68"/>
        <v>#N/A</v>
      </c>
      <c r="S542" s="126" t="str">
        <f t="shared" si="67"/>
        <v>ADQUIS. DE BYS-SERVICIO DE ASISTENCIA TÉCNICA -INCREMENTO EN LA CALIDAD DEL SERVICIO PÚBLICO DE EDUCACIÓN SUPERIOR EN COLOMBIA NACIONAL  NACIONAL</v>
      </c>
      <c r="T542" s="244" t="str">
        <f t="shared" si="69"/>
        <v>ADQUIS. DE BYS - SERVICIO DE ASISTENCIA TÉCNICA  - 2. SEGURIDAD HUMANA Y JUSTICIA SOCIAL / K41. RECONCEPTUALIZACIÓN DEL SISTEMA DE ASEGURAMIENTO DE LA CALIDAD DE LA EDUCACIÓN SUPERIOR</v>
      </c>
      <c r="U542" s="69" t="s">
        <v>127</v>
      </c>
      <c r="V542" s="21"/>
      <c r="W542" s="21" t="str">
        <f t="shared" si="70"/>
        <v xml:space="preserve">VES - DIR DE CALIDAD - </v>
      </c>
      <c r="X542" s="51" t="str">
        <f t="shared" si="71"/>
        <v>3300</v>
      </c>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118" t="s">
        <v>92</v>
      </c>
      <c r="BI542" s="95" t="s">
        <v>826</v>
      </c>
      <c r="BJ542" s="118" t="s">
        <v>826</v>
      </c>
      <c r="BK542" s="95"/>
      <c r="BL542" s="95"/>
      <c r="BM542" s="115"/>
      <c r="BN542" s="95"/>
      <c r="BO542" s="95"/>
      <c r="BP542" s="95"/>
      <c r="BQ542" s="49" t="s">
        <v>98</v>
      </c>
      <c r="BR542" s="219">
        <v>774928000</v>
      </c>
      <c r="BS542" s="220">
        <v>774928000</v>
      </c>
      <c r="BT542" s="180" t="s">
        <v>192</v>
      </c>
      <c r="BU542" s="180" t="s">
        <v>128</v>
      </c>
      <c r="BV542" s="21" t="e">
        <f t="shared" si="73"/>
        <v>#N/A</v>
      </c>
      <c r="BW542" s="21" t="str">
        <f>+VLOOKUP(C542,Listas_desplega!$AI$21:$AJ$46,2,0)</f>
        <v>DC_ES</v>
      </c>
      <c r="BX542" s="47" t="str">
        <f>+VLOOKUP(E542,Listas_desplega!$J$2:$K$11,2,FALSE)</f>
        <v>Eje_E_8</v>
      </c>
      <c r="BY542" s="21" t="str">
        <f>+VLOOKUP(J542,desplegables!$AK$21:$AL$33,2,FALSE)</f>
        <v>C_2202_0700_56</v>
      </c>
      <c r="BZ542" s="21" t="str">
        <f>+VLOOKUP(D542,Listas_desplega!$AS$18:$AU$60,2,0)</f>
        <v xml:space="preserve">VES - DIR DE CALIDAD - </v>
      </c>
      <c r="CA542" s="21" t="str">
        <f>+VLOOKUP(W542,Listas_desplega!$AT$18:$AV$60,3,0)</f>
        <v>3300</v>
      </c>
      <c r="CB542" s="21" t="str">
        <f>+VLOOKUP(F542,Listas_desplega!$J$15:$L$60,2,0)</f>
        <v>FORTALECIMIENTO SISTEMA DE ES</v>
      </c>
      <c r="CC542" s="21" t="str">
        <f>+VLOOKUP(F542,Listas_desplega!$J$15:$L$60,2,0)&amp;V542</f>
        <v>FORTALECIMIENTO SISTEMA DE ES</v>
      </c>
      <c r="CD542" s="21" t="str">
        <f>+VLOOKUP(CC542,Listas_desplega!$K$15:$L$60,2,0)</f>
        <v>29</v>
      </c>
      <c r="CE542" s="65" t="str">
        <f>+VLOOKUP(D542,Listas_desplega!$AS$18:$AU$60,2,0)&amp;V542</f>
        <v xml:space="preserve">VES - DIR DE CALIDAD - </v>
      </c>
      <c r="CF542" s="21">
        <f>+VLOOKUP(D542,Listas_desplega!$AS$18:$AU$60,3,0)</f>
        <v>33</v>
      </c>
    </row>
    <row r="543" spans="2:84" ht="18.75" customHeight="1" x14ac:dyDescent="0.2">
      <c r="B543" s="49" t="s">
        <v>612</v>
      </c>
      <c r="C543" s="49" t="s">
        <v>811</v>
      </c>
      <c r="D543" s="49" t="s">
        <v>811</v>
      </c>
      <c r="E543" s="49" t="s">
        <v>615</v>
      </c>
      <c r="F543" s="82" t="s">
        <v>616</v>
      </c>
      <c r="G543" s="49" t="s">
        <v>812</v>
      </c>
      <c r="H543" s="78" t="str">
        <f>+VLOOKUP(G543,desplegables!$AH$21:$AK$33,2,0)</f>
        <v>INCREMENTO EN LA CALIDAD DEL SERVICIO PÚBLICO DE EDUCACIÓN SUPERIOR EN COLOMBIA NACIONAL  NACIONAL</v>
      </c>
      <c r="I543" s="79">
        <f>+VLOOKUP(G543,desplegables!$AH$21:$AK$33,3,0)</f>
        <v>202300000000426</v>
      </c>
      <c r="J543" s="51" t="str">
        <f>+VLOOKUP(G543,desplegables!$AH$21:$AK$33,4,0)</f>
        <v>C-2202-0700-56</v>
      </c>
      <c r="K543" s="109" t="s">
        <v>813</v>
      </c>
      <c r="L543" s="110" t="e">
        <f>+VLOOKUP(K543,desplegables!$BO$81:$BP$110,2,FALSE)</f>
        <v>#N/A</v>
      </c>
      <c r="M543" s="49" t="s">
        <v>834</v>
      </c>
      <c r="N543" s="51" t="e">
        <f>VLOOKUP(M543,desplegables!$BO$20:$BP$51,2,0)</f>
        <v>#N/A</v>
      </c>
      <c r="O543" s="49" t="s">
        <v>845</v>
      </c>
      <c r="P543" s="21" t="s">
        <v>90</v>
      </c>
      <c r="Q543" s="51" t="str">
        <f>+VLOOKUP(P543,desplegables!$B$3:$C$5,2,0)</f>
        <v>02</v>
      </c>
      <c r="R543" s="169" t="e">
        <f t="shared" si="68"/>
        <v>#N/A</v>
      </c>
      <c r="S543" s="126" t="str">
        <f t="shared" si="67"/>
        <v>ADQUIS. DE BYS-SERVICIO DE ASISTENCIA TÉCNICA -INCREMENTO EN LA CALIDAD DEL SERVICIO PÚBLICO DE EDUCACIÓN SUPERIOR EN COLOMBIA NACIONAL  NACIONAL</v>
      </c>
      <c r="T543" s="244" t="str">
        <f t="shared" si="69"/>
        <v>ADQUIS. DE BYS - SERVICIO DE ASISTENCIA TÉCNICA  - 2. SEGURIDAD HUMANA Y JUSTICIA SOCIAL / K41. RECONCEPTUALIZACIÓN DEL SISTEMA DE ASEGURAMIENTO DE LA CALIDAD DE LA EDUCACIÓN SUPERIOR</v>
      </c>
      <c r="U543" s="69" t="s">
        <v>127</v>
      </c>
      <c r="V543" s="21"/>
      <c r="W543" s="21" t="str">
        <f t="shared" si="70"/>
        <v xml:space="preserve">VES - DIR DE CALIDAD - </v>
      </c>
      <c r="X543" s="51" t="str">
        <f t="shared" si="71"/>
        <v>3300</v>
      </c>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118" t="s">
        <v>92</v>
      </c>
      <c r="BI543" s="122" t="s">
        <v>846</v>
      </c>
      <c r="BJ543" s="118" t="s">
        <v>846</v>
      </c>
      <c r="BK543" s="95"/>
      <c r="BL543" s="95"/>
      <c r="BM543" s="115"/>
      <c r="BN543" s="95"/>
      <c r="BO543" s="95"/>
      <c r="BP543" s="95"/>
      <c r="BQ543" s="49" t="s">
        <v>98</v>
      </c>
      <c r="BR543" s="219">
        <v>300000000</v>
      </c>
      <c r="BS543" s="220">
        <v>300000000</v>
      </c>
      <c r="BT543" s="180" t="s">
        <v>192</v>
      </c>
      <c r="BU543" s="180" t="s">
        <v>128</v>
      </c>
      <c r="BV543" s="21" t="e">
        <f t="shared" si="73"/>
        <v>#N/A</v>
      </c>
      <c r="BW543" s="21" t="str">
        <f>+VLOOKUP(C543,Listas_desplega!$AI$21:$AJ$46,2,0)</f>
        <v>DC_ES</v>
      </c>
      <c r="BX543" s="47" t="str">
        <f>+VLOOKUP(E543,Listas_desplega!$J$2:$K$11,2,FALSE)</f>
        <v>Eje_E_8</v>
      </c>
      <c r="BY543" s="21" t="str">
        <f>+VLOOKUP(J543,desplegables!$AK$21:$AL$33,2,FALSE)</f>
        <v>C_2202_0700_56</v>
      </c>
      <c r="BZ543" s="21" t="str">
        <f>+VLOOKUP(D543,Listas_desplega!$AS$18:$AU$60,2,0)</f>
        <v xml:space="preserve">VES - DIR DE CALIDAD - </v>
      </c>
      <c r="CA543" s="21" t="str">
        <f>+VLOOKUP(W543,Listas_desplega!$AT$18:$AV$60,3,0)</f>
        <v>3300</v>
      </c>
      <c r="CB543" s="21" t="str">
        <f>+VLOOKUP(F543,Listas_desplega!$J$15:$L$60,2,0)</f>
        <v>FORTALECIMIENTO SISTEMA DE ES</v>
      </c>
      <c r="CC543" s="21" t="str">
        <f>+VLOOKUP(F543,Listas_desplega!$J$15:$L$60,2,0)&amp;V543</f>
        <v>FORTALECIMIENTO SISTEMA DE ES</v>
      </c>
      <c r="CD543" s="21" t="str">
        <f>+VLOOKUP(CC543,Listas_desplega!$K$15:$L$60,2,0)</f>
        <v>29</v>
      </c>
      <c r="CE543" s="65" t="str">
        <f>+VLOOKUP(D543,Listas_desplega!$AS$18:$AU$60,2,0)&amp;V543</f>
        <v xml:space="preserve">VES - DIR DE CALIDAD - </v>
      </c>
      <c r="CF543" s="21">
        <f>+VLOOKUP(D543,Listas_desplega!$AS$18:$AU$60,3,0)</f>
        <v>33</v>
      </c>
    </row>
    <row r="544" spans="2:84" ht="18.75" customHeight="1" x14ac:dyDescent="0.2">
      <c r="B544" s="49" t="s">
        <v>612</v>
      </c>
      <c r="C544" s="49" t="s">
        <v>811</v>
      </c>
      <c r="D544" s="49" t="s">
        <v>811</v>
      </c>
      <c r="E544" s="49" t="s">
        <v>615</v>
      </c>
      <c r="F544" s="82" t="s">
        <v>616</v>
      </c>
      <c r="G544" s="49" t="s">
        <v>812</v>
      </c>
      <c r="H544" s="78" t="str">
        <f>+VLOOKUP(G544,desplegables!$AH$21:$AK$33,2,0)</f>
        <v>INCREMENTO EN LA CALIDAD DEL SERVICIO PÚBLICO DE EDUCACIÓN SUPERIOR EN COLOMBIA NACIONAL  NACIONAL</v>
      </c>
      <c r="I544" s="79">
        <f>+VLOOKUP(G544,desplegables!$AH$21:$AK$33,3,0)</f>
        <v>202300000000426</v>
      </c>
      <c r="J544" s="51" t="str">
        <f>+VLOOKUP(G544,desplegables!$AH$21:$AK$33,4,0)</f>
        <v>C-2202-0700-56</v>
      </c>
      <c r="K544" s="109" t="s">
        <v>813</v>
      </c>
      <c r="L544" s="110" t="e">
        <f>+VLOOKUP(K544,desplegables!$BO$81:$BP$110,2,FALSE)</f>
        <v>#N/A</v>
      </c>
      <c r="M544" s="49" t="s">
        <v>834</v>
      </c>
      <c r="N544" s="51" t="e">
        <f>VLOOKUP(M544,desplegables!$BO$20:$BP$51,2,0)</f>
        <v>#N/A</v>
      </c>
      <c r="O544" s="49" t="s">
        <v>845</v>
      </c>
      <c r="P544" s="21" t="s">
        <v>90</v>
      </c>
      <c r="Q544" s="51" t="str">
        <f>+VLOOKUP(P544,desplegables!$B$3:$C$5,2,0)</f>
        <v>02</v>
      </c>
      <c r="R544" s="169" t="e">
        <f t="shared" si="68"/>
        <v>#N/A</v>
      </c>
      <c r="S544" s="126" t="str">
        <f t="shared" si="67"/>
        <v>ADQUIS. DE BYS-SERVICIO DE ASISTENCIA TÉCNICA -INCREMENTO EN LA CALIDAD DEL SERVICIO PÚBLICO DE EDUCACIÓN SUPERIOR EN COLOMBIA NACIONAL  NACIONAL</v>
      </c>
      <c r="T544" s="244" t="str">
        <f t="shared" si="69"/>
        <v>ADQUIS. DE BYS - SERVICIO DE ASISTENCIA TÉCNICA  - 2. SEGURIDAD HUMANA Y JUSTICIA SOCIAL / K41. RECONCEPTUALIZACIÓN DEL SISTEMA DE ASEGURAMIENTO DE LA CALIDAD DE LA EDUCACIÓN SUPERIOR</v>
      </c>
      <c r="U544" s="69" t="s">
        <v>127</v>
      </c>
      <c r="V544" s="21"/>
      <c r="W544" s="21" t="str">
        <f t="shared" si="70"/>
        <v xml:space="preserve">VES - DIR DE CALIDAD - </v>
      </c>
      <c r="X544" s="51" t="str">
        <f t="shared" si="71"/>
        <v>3300</v>
      </c>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c r="BE544" s="68"/>
      <c r="BF544" s="68"/>
      <c r="BG544" s="68"/>
      <c r="BH544" s="118" t="s">
        <v>92</v>
      </c>
      <c r="BI544" s="21" t="s">
        <v>847</v>
      </c>
      <c r="BJ544" s="118" t="s">
        <v>848</v>
      </c>
      <c r="BK544" s="49" t="s">
        <v>709</v>
      </c>
      <c r="BL544" s="121">
        <v>45453</v>
      </c>
      <c r="BM544" s="118">
        <v>6.5</v>
      </c>
      <c r="BN544" s="49" t="s">
        <v>95</v>
      </c>
      <c r="BO544" s="49" t="s">
        <v>508</v>
      </c>
      <c r="BP544" s="49" t="s">
        <v>196</v>
      </c>
      <c r="BQ544" s="49" t="s">
        <v>98</v>
      </c>
      <c r="BR544" s="219">
        <v>300000000</v>
      </c>
      <c r="BS544" s="220">
        <v>300000000</v>
      </c>
      <c r="BT544" s="180" t="s">
        <v>192</v>
      </c>
      <c r="BU544" s="180" t="s">
        <v>128</v>
      </c>
      <c r="BV544" s="21" t="e">
        <f t="shared" si="73"/>
        <v>#N/A</v>
      </c>
      <c r="BW544" s="21" t="str">
        <f>+VLOOKUP(C544,Listas_desplega!$AI$21:$AJ$46,2,0)</f>
        <v>DC_ES</v>
      </c>
      <c r="BX544" s="47" t="str">
        <f>+VLOOKUP(E544,Listas_desplega!$J$2:$K$11,2,FALSE)</f>
        <v>Eje_E_8</v>
      </c>
      <c r="BY544" s="21" t="str">
        <f>+VLOOKUP(J544,desplegables!$AK$21:$AL$33,2,FALSE)</f>
        <v>C_2202_0700_56</v>
      </c>
      <c r="BZ544" s="21" t="str">
        <f>+VLOOKUP(D544,Listas_desplega!$AS$18:$AU$60,2,0)</f>
        <v xml:space="preserve">VES - DIR DE CALIDAD - </v>
      </c>
      <c r="CA544" s="21" t="str">
        <f>+VLOOKUP(W544,Listas_desplega!$AT$18:$AV$60,3,0)</f>
        <v>3300</v>
      </c>
      <c r="CB544" s="21" t="str">
        <f>+VLOOKUP(F544,Listas_desplega!$J$15:$L$60,2,0)</f>
        <v>FORTALECIMIENTO SISTEMA DE ES</v>
      </c>
      <c r="CC544" s="21" t="str">
        <f>+VLOOKUP(F544,Listas_desplega!$J$15:$L$60,2,0)&amp;V544</f>
        <v>FORTALECIMIENTO SISTEMA DE ES</v>
      </c>
      <c r="CD544" s="21" t="str">
        <f>+VLOOKUP(CC544,Listas_desplega!$K$15:$L$60,2,0)</f>
        <v>29</v>
      </c>
      <c r="CE544" s="65" t="str">
        <f>+VLOOKUP(D544,Listas_desplega!$AS$18:$AU$60,2,0)&amp;V544</f>
        <v xml:space="preserve">VES - DIR DE CALIDAD - </v>
      </c>
      <c r="CF544" s="21">
        <f>+VLOOKUP(D544,Listas_desplega!$AS$18:$AU$60,3,0)</f>
        <v>33</v>
      </c>
    </row>
    <row r="545" spans="2:84" ht="18.75" customHeight="1" x14ac:dyDescent="0.2">
      <c r="B545" s="49" t="s">
        <v>612</v>
      </c>
      <c r="C545" s="49" t="s">
        <v>811</v>
      </c>
      <c r="D545" s="49" t="s">
        <v>811</v>
      </c>
      <c r="E545" s="49" t="s">
        <v>615</v>
      </c>
      <c r="F545" s="82" t="s">
        <v>616</v>
      </c>
      <c r="G545" s="49" t="s">
        <v>812</v>
      </c>
      <c r="H545" s="78" t="str">
        <f>+VLOOKUP(G545,desplegables!$AH$21:$AK$33,2,0)</f>
        <v>INCREMENTO EN LA CALIDAD DEL SERVICIO PÚBLICO DE EDUCACIÓN SUPERIOR EN COLOMBIA NACIONAL  NACIONAL</v>
      </c>
      <c r="I545" s="79">
        <f>+VLOOKUP(G545,desplegables!$AH$21:$AK$33,3,0)</f>
        <v>202300000000426</v>
      </c>
      <c r="J545" s="51" t="str">
        <f>+VLOOKUP(G545,desplegables!$AH$21:$AK$33,4,0)</f>
        <v>C-2202-0700-56</v>
      </c>
      <c r="K545" s="109" t="s">
        <v>813</v>
      </c>
      <c r="L545" s="110" t="e">
        <f>+VLOOKUP(K545,desplegables!$BO$81:$BP$110,2,FALSE)</f>
        <v>#N/A</v>
      </c>
      <c r="M545" s="49" t="s">
        <v>849</v>
      </c>
      <c r="N545" s="51" t="e">
        <f>VLOOKUP(M545,desplegables!$BO$20:$BP$51,2,0)</f>
        <v>#N/A</v>
      </c>
      <c r="O545" s="49" t="s">
        <v>850</v>
      </c>
      <c r="P545" s="21" t="s">
        <v>90</v>
      </c>
      <c r="Q545" s="51" t="str">
        <f>+VLOOKUP(P545,desplegables!$B$3:$C$5,2,0)</f>
        <v>02</v>
      </c>
      <c r="R545" s="169" t="e">
        <f t="shared" si="68"/>
        <v>#N/A</v>
      </c>
      <c r="S545"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45"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45" s="69" t="s">
        <v>127</v>
      </c>
      <c r="V545" s="21"/>
      <c r="W545" s="21" t="str">
        <f t="shared" si="70"/>
        <v xml:space="preserve">VES - DIR DE CALIDAD - </v>
      </c>
      <c r="X545" s="51" t="str">
        <f t="shared" si="71"/>
        <v>3300</v>
      </c>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c r="BE545" s="68"/>
      <c r="BF545" s="68"/>
      <c r="BG545" s="68"/>
      <c r="BH545" s="118" t="s">
        <v>134</v>
      </c>
      <c r="BI545" s="49" t="s">
        <v>838</v>
      </c>
      <c r="BJ545" s="118" t="s">
        <v>838</v>
      </c>
      <c r="BK545" s="49" t="s">
        <v>94</v>
      </c>
      <c r="BL545" s="121">
        <v>45292</v>
      </c>
      <c r="BM545" s="118">
        <v>12</v>
      </c>
      <c r="BN545" s="49" t="s">
        <v>95</v>
      </c>
      <c r="BO545" s="49" t="s">
        <v>128</v>
      </c>
      <c r="BP545" s="49" t="s">
        <v>128</v>
      </c>
      <c r="BQ545" s="49" t="s">
        <v>98</v>
      </c>
      <c r="BR545" s="219">
        <v>135000000</v>
      </c>
      <c r="BS545" s="220">
        <v>135000000</v>
      </c>
      <c r="BT545" s="180" t="s">
        <v>192</v>
      </c>
      <c r="BU545" s="180" t="s">
        <v>128</v>
      </c>
      <c r="BV545" s="21" t="e">
        <f t="shared" si="73"/>
        <v>#N/A</v>
      </c>
      <c r="BW545" s="21" t="str">
        <f>+VLOOKUP(C545,Listas_desplega!$AI$21:$AJ$46,2,0)</f>
        <v>DC_ES</v>
      </c>
      <c r="BX545" s="47" t="str">
        <f>+VLOOKUP(E545,Listas_desplega!$J$2:$K$11,2,FALSE)</f>
        <v>Eje_E_8</v>
      </c>
      <c r="BY545" s="21" t="str">
        <f>+VLOOKUP(J545,desplegables!$AK$21:$AL$33,2,FALSE)</f>
        <v>C_2202_0700_56</v>
      </c>
      <c r="BZ545" s="21" t="str">
        <f>+VLOOKUP(D545,Listas_desplega!$AS$18:$AU$60,2,0)</f>
        <v xml:space="preserve">VES - DIR DE CALIDAD - </v>
      </c>
      <c r="CA545" s="21" t="str">
        <f>+VLOOKUP(W545,Listas_desplega!$AT$18:$AV$60,3,0)</f>
        <v>3300</v>
      </c>
      <c r="CB545" s="21" t="str">
        <f>+VLOOKUP(F545,Listas_desplega!$J$15:$L$60,2,0)</f>
        <v>FORTALECIMIENTO SISTEMA DE ES</v>
      </c>
      <c r="CC545" s="21" t="str">
        <f>+VLOOKUP(F545,Listas_desplega!$J$15:$L$60,2,0)&amp;V545</f>
        <v>FORTALECIMIENTO SISTEMA DE ES</v>
      </c>
      <c r="CD545" s="21" t="str">
        <f>+VLOOKUP(CC545,Listas_desplega!$K$15:$L$60,2,0)</f>
        <v>29</v>
      </c>
      <c r="CE545" s="65" t="str">
        <f>+VLOOKUP(D545,Listas_desplega!$AS$18:$AU$60,2,0)&amp;V545</f>
        <v xml:space="preserve">VES - DIR DE CALIDAD - </v>
      </c>
      <c r="CF545" s="21">
        <f>+VLOOKUP(D545,Listas_desplega!$AS$18:$AU$60,3,0)</f>
        <v>33</v>
      </c>
    </row>
    <row r="546" spans="2:84" ht="18.75" customHeight="1" x14ac:dyDescent="0.2">
      <c r="B546" s="49" t="s">
        <v>612</v>
      </c>
      <c r="C546" s="49" t="s">
        <v>811</v>
      </c>
      <c r="D546" s="49" t="s">
        <v>811</v>
      </c>
      <c r="E546" s="49" t="s">
        <v>615</v>
      </c>
      <c r="F546" s="82" t="s">
        <v>616</v>
      </c>
      <c r="G546" s="49" t="s">
        <v>812</v>
      </c>
      <c r="H546" s="78" t="str">
        <f>+VLOOKUP(G546,desplegables!$AH$21:$AK$33,2,0)</f>
        <v>INCREMENTO EN LA CALIDAD DEL SERVICIO PÚBLICO DE EDUCACIÓN SUPERIOR EN COLOMBIA NACIONAL  NACIONAL</v>
      </c>
      <c r="I546" s="79">
        <f>+VLOOKUP(G546,desplegables!$AH$21:$AK$33,3,0)</f>
        <v>202300000000426</v>
      </c>
      <c r="J546" s="51" t="str">
        <f>+VLOOKUP(G546,desplegables!$AH$21:$AK$33,4,0)</f>
        <v>C-2202-0700-56</v>
      </c>
      <c r="K546" s="109" t="s">
        <v>813</v>
      </c>
      <c r="L546" s="110" t="e">
        <f>+VLOOKUP(K546,desplegables!$BO$81:$BP$110,2,FALSE)</f>
        <v>#N/A</v>
      </c>
      <c r="M546" s="49" t="s">
        <v>849</v>
      </c>
      <c r="N546" s="51" t="e">
        <f>VLOOKUP(M546,desplegables!$BO$20:$BP$51,2,0)</f>
        <v>#N/A</v>
      </c>
      <c r="O546" s="49" t="s">
        <v>850</v>
      </c>
      <c r="P546" s="21" t="s">
        <v>90</v>
      </c>
      <c r="Q546" s="51" t="str">
        <f>+VLOOKUP(P546,desplegables!$B$3:$C$5,2,0)</f>
        <v>02</v>
      </c>
      <c r="R546" s="169" t="e">
        <f t="shared" si="68"/>
        <v>#N/A</v>
      </c>
      <c r="S546"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46"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46" s="69" t="s">
        <v>127</v>
      </c>
      <c r="V546" s="21"/>
      <c r="W546" s="21" t="str">
        <f t="shared" si="70"/>
        <v xml:space="preserve">VES - DIR DE CALIDAD - </v>
      </c>
      <c r="X546" s="51" t="str">
        <f t="shared" si="71"/>
        <v>3300</v>
      </c>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c r="BE546" s="68"/>
      <c r="BF546" s="68"/>
      <c r="BG546" s="68"/>
      <c r="BH546" s="118" t="s">
        <v>137</v>
      </c>
      <c r="BI546" s="95" t="s">
        <v>843</v>
      </c>
      <c r="BJ546" s="118" t="s">
        <v>843</v>
      </c>
      <c r="BK546" s="49" t="s">
        <v>94</v>
      </c>
      <c r="BL546" s="121">
        <v>45352</v>
      </c>
      <c r="BM546" s="118">
        <v>10</v>
      </c>
      <c r="BN546" s="49" t="s">
        <v>95</v>
      </c>
      <c r="BO546" s="95"/>
      <c r="BP546" s="95"/>
      <c r="BQ546" s="49" t="s">
        <v>98</v>
      </c>
      <c r="BR546" s="219">
        <v>135000000</v>
      </c>
      <c r="BS546" s="220">
        <v>135000000</v>
      </c>
      <c r="BT546" s="180" t="s">
        <v>192</v>
      </c>
      <c r="BU546" s="180" t="s">
        <v>128</v>
      </c>
      <c r="BV546" s="21" t="e">
        <f t="shared" si="73"/>
        <v>#N/A</v>
      </c>
      <c r="BW546" s="21" t="str">
        <f>+VLOOKUP(C546,Listas_desplega!$AI$21:$AJ$46,2,0)</f>
        <v>DC_ES</v>
      </c>
      <c r="BX546" s="47" t="str">
        <f>+VLOOKUP(E546,Listas_desplega!$J$2:$K$11,2,FALSE)</f>
        <v>Eje_E_8</v>
      </c>
      <c r="BY546" s="21" t="str">
        <f>+VLOOKUP(J546,desplegables!$AK$21:$AL$33,2,FALSE)</f>
        <v>C_2202_0700_56</v>
      </c>
      <c r="BZ546" s="21" t="str">
        <f>+VLOOKUP(D546,Listas_desplega!$AS$18:$AU$60,2,0)</f>
        <v xml:space="preserve">VES - DIR DE CALIDAD - </v>
      </c>
      <c r="CA546" s="21" t="str">
        <f>+VLOOKUP(W546,Listas_desplega!$AT$18:$AV$60,3,0)</f>
        <v>3300</v>
      </c>
      <c r="CB546" s="21" t="str">
        <f>+VLOOKUP(F546,Listas_desplega!$J$15:$L$60,2,0)</f>
        <v>FORTALECIMIENTO SISTEMA DE ES</v>
      </c>
      <c r="CC546" s="21" t="str">
        <f>+VLOOKUP(F546,Listas_desplega!$J$15:$L$60,2,0)&amp;V546</f>
        <v>FORTALECIMIENTO SISTEMA DE ES</v>
      </c>
      <c r="CD546" s="21" t="str">
        <f>+VLOOKUP(CC546,Listas_desplega!$K$15:$L$60,2,0)</f>
        <v>29</v>
      </c>
      <c r="CE546" s="65" t="str">
        <f>+VLOOKUP(D546,Listas_desplega!$AS$18:$AU$60,2,0)&amp;V546</f>
        <v xml:space="preserve">VES - DIR DE CALIDAD - </v>
      </c>
      <c r="CF546" s="21">
        <f>+VLOOKUP(D546,Listas_desplega!$AS$18:$AU$60,3,0)</f>
        <v>33</v>
      </c>
    </row>
    <row r="547" spans="2:84" ht="18.75" customHeight="1" x14ac:dyDescent="0.2">
      <c r="B547" s="49" t="s">
        <v>612</v>
      </c>
      <c r="C547" s="49" t="s">
        <v>811</v>
      </c>
      <c r="D547" s="49" t="s">
        <v>811</v>
      </c>
      <c r="E547" s="49" t="s">
        <v>615</v>
      </c>
      <c r="F547" s="82" t="s">
        <v>616</v>
      </c>
      <c r="G547" s="49" t="s">
        <v>812</v>
      </c>
      <c r="H547" s="78" t="str">
        <f>+VLOOKUP(G547,desplegables!$AH$21:$AK$33,2,0)</f>
        <v>INCREMENTO EN LA CALIDAD DEL SERVICIO PÚBLICO DE EDUCACIÓN SUPERIOR EN COLOMBIA NACIONAL  NACIONAL</v>
      </c>
      <c r="I547" s="79">
        <f>+VLOOKUP(G547,desplegables!$AH$21:$AK$33,3,0)</f>
        <v>202300000000426</v>
      </c>
      <c r="J547" s="51" t="str">
        <f>+VLOOKUP(G547,desplegables!$AH$21:$AK$33,4,0)</f>
        <v>C-2202-0700-56</v>
      </c>
      <c r="K547" s="109" t="s">
        <v>813</v>
      </c>
      <c r="L547" s="110" t="e">
        <f>+VLOOKUP(K547,desplegables!$BO$81:$BP$110,2,FALSE)</f>
        <v>#N/A</v>
      </c>
      <c r="M547" s="49" t="s">
        <v>849</v>
      </c>
      <c r="N547" s="51" t="e">
        <f>VLOOKUP(M547,desplegables!$BO$20:$BP$51,2,0)</f>
        <v>#N/A</v>
      </c>
      <c r="O547" s="49" t="s">
        <v>851</v>
      </c>
      <c r="P547" s="21" t="s">
        <v>90</v>
      </c>
      <c r="Q547" s="51" t="str">
        <f>+VLOOKUP(P547,desplegables!$B$3:$C$5,2,0)</f>
        <v>02</v>
      </c>
      <c r="R547" s="169" t="e">
        <f t="shared" si="68"/>
        <v>#N/A</v>
      </c>
      <c r="S547"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47"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47" s="69" t="s">
        <v>127</v>
      </c>
      <c r="V547" s="21"/>
      <c r="W547" s="21" t="str">
        <f t="shared" si="70"/>
        <v xml:space="preserve">VES - DIR DE CALIDAD - </v>
      </c>
      <c r="X547" s="51" t="str">
        <f t="shared" si="71"/>
        <v>3300</v>
      </c>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c r="BE547" s="68"/>
      <c r="BF547" s="68"/>
      <c r="BG547" s="68"/>
      <c r="BH547" s="118" t="s">
        <v>134</v>
      </c>
      <c r="BI547" s="49" t="s">
        <v>838</v>
      </c>
      <c r="BJ547" s="118" t="s">
        <v>838</v>
      </c>
      <c r="BK547" s="49" t="s">
        <v>94</v>
      </c>
      <c r="BL547" s="121">
        <v>45292</v>
      </c>
      <c r="BM547" s="118">
        <v>12</v>
      </c>
      <c r="BN547" s="49" t="s">
        <v>95</v>
      </c>
      <c r="BO547" s="49" t="s">
        <v>128</v>
      </c>
      <c r="BP547" s="49" t="s">
        <v>128</v>
      </c>
      <c r="BQ547" s="49" t="s">
        <v>98</v>
      </c>
      <c r="BR547" s="219">
        <v>135000000</v>
      </c>
      <c r="BS547" s="220">
        <v>135000000</v>
      </c>
      <c r="BT547" s="180" t="s">
        <v>192</v>
      </c>
      <c r="BU547" s="180" t="s">
        <v>128</v>
      </c>
      <c r="BV547" s="21" t="e">
        <f t="shared" si="73"/>
        <v>#N/A</v>
      </c>
      <c r="BW547" s="21" t="str">
        <f>+VLOOKUP(C547,Listas_desplega!$AI$21:$AJ$46,2,0)</f>
        <v>DC_ES</v>
      </c>
      <c r="BX547" s="47" t="str">
        <f>+VLOOKUP(E547,Listas_desplega!$J$2:$K$11,2,FALSE)</f>
        <v>Eje_E_8</v>
      </c>
      <c r="BY547" s="21" t="str">
        <f>+VLOOKUP(J547,desplegables!$AK$21:$AL$33,2,FALSE)</f>
        <v>C_2202_0700_56</v>
      </c>
      <c r="BZ547" s="21" t="str">
        <f>+VLOOKUP(D547,Listas_desplega!$AS$18:$AU$60,2,0)</f>
        <v xml:space="preserve">VES - DIR DE CALIDAD - </v>
      </c>
      <c r="CA547" s="21" t="str">
        <f>+VLOOKUP(W547,Listas_desplega!$AT$18:$AV$60,3,0)</f>
        <v>3300</v>
      </c>
      <c r="CB547" s="21" t="str">
        <f>+VLOOKUP(F547,Listas_desplega!$J$15:$L$60,2,0)</f>
        <v>FORTALECIMIENTO SISTEMA DE ES</v>
      </c>
      <c r="CC547" s="21" t="str">
        <f>+VLOOKUP(F547,Listas_desplega!$J$15:$L$60,2,0)&amp;V547</f>
        <v>FORTALECIMIENTO SISTEMA DE ES</v>
      </c>
      <c r="CD547" s="21" t="str">
        <f>+VLOOKUP(CC547,Listas_desplega!$K$15:$L$60,2,0)</f>
        <v>29</v>
      </c>
      <c r="CE547" s="65" t="str">
        <f>+VLOOKUP(D547,Listas_desplega!$AS$18:$AU$60,2,0)&amp;V547</f>
        <v xml:space="preserve">VES - DIR DE CALIDAD - </v>
      </c>
      <c r="CF547" s="21">
        <f>+VLOOKUP(D547,Listas_desplega!$AS$18:$AU$60,3,0)</f>
        <v>33</v>
      </c>
    </row>
    <row r="548" spans="2:84" ht="18.75" customHeight="1" x14ac:dyDescent="0.2">
      <c r="B548" s="49" t="s">
        <v>612</v>
      </c>
      <c r="C548" s="49" t="s">
        <v>811</v>
      </c>
      <c r="D548" s="49" t="s">
        <v>811</v>
      </c>
      <c r="E548" s="49" t="s">
        <v>615</v>
      </c>
      <c r="F548" s="82" t="s">
        <v>616</v>
      </c>
      <c r="G548" s="49" t="s">
        <v>812</v>
      </c>
      <c r="H548" s="78" t="str">
        <f>+VLOOKUP(G548,desplegables!$AH$21:$AK$33,2,0)</f>
        <v>INCREMENTO EN LA CALIDAD DEL SERVICIO PÚBLICO DE EDUCACIÓN SUPERIOR EN COLOMBIA NACIONAL  NACIONAL</v>
      </c>
      <c r="I548" s="79">
        <f>+VLOOKUP(G548,desplegables!$AH$21:$AK$33,3,0)</f>
        <v>202300000000426</v>
      </c>
      <c r="J548" s="51" t="str">
        <f>+VLOOKUP(G548,desplegables!$AH$21:$AK$33,4,0)</f>
        <v>C-2202-0700-56</v>
      </c>
      <c r="K548" s="109" t="s">
        <v>813</v>
      </c>
      <c r="L548" s="110" t="e">
        <f>+VLOOKUP(K548,desplegables!$BO$81:$BP$110,2,FALSE)</f>
        <v>#N/A</v>
      </c>
      <c r="M548" s="49" t="s">
        <v>849</v>
      </c>
      <c r="N548" s="51" t="e">
        <f>VLOOKUP(M548,desplegables!$BO$20:$BP$51,2,0)</f>
        <v>#N/A</v>
      </c>
      <c r="O548" s="49" t="s">
        <v>851</v>
      </c>
      <c r="P548" s="21" t="s">
        <v>90</v>
      </c>
      <c r="Q548" s="51" t="str">
        <f>+VLOOKUP(P548,desplegables!$B$3:$C$5,2,0)</f>
        <v>02</v>
      </c>
      <c r="R548" s="169" t="e">
        <f t="shared" si="68"/>
        <v>#N/A</v>
      </c>
      <c r="S548"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48"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48" s="69" t="s">
        <v>127</v>
      </c>
      <c r="V548" s="21"/>
      <c r="W548" s="21" t="str">
        <f t="shared" si="70"/>
        <v xml:space="preserve">VES - DIR DE CALIDAD - </v>
      </c>
      <c r="X548" s="51" t="str">
        <f t="shared" si="71"/>
        <v>3300</v>
      </c>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c r="BE548" s="68"/>
      <c r="BF548" s="68"/>
      <c r="BG548" s="68"/>
      <c r="BH548" s="118" t="s">
        <v>137</v>
      </c>
      <c r="BI548" s="95" t="s">
        <v>843</v>
      </c>
      <c r="BJ548" s="118" t="s">
        <v>843</v>
      </c>
      <c r="BK548" s="49" t="s">
        <v>94</v>
      </c>
      <c r="BL548" s="121">
        <v>45352</v>
      </c>
      <c r="BM548" s="118">
        <v>10</v>
      </c>
      <c r="BN548" s="49" t="s">
        <v>95</v>
      </c>
      <c r="BO548" s="95"/>
      <c r="BP548" s="95"/>
      <c r="BQ548" s="49" t="s">
        <v>98</v>
      </c>
      <c r="BR548" s="219">
        <v>135000000</v>
      </c>
      <c r="BS548" s="220">
        <v>135000000</v>
      </c>
      <c r="BT548" s="180" t="s">
        <v>192</v>
      </c>
      <c r="BU548" s="180" t="s">
        <v>128</v>
      </c>
      <c r="BV548" s="21" t="e">
        <f t="shared" si="73"/>
        <v>#N/A</v>
      </c>
      <c r="BW548" s="21" t="str">
        <f>+VLOOKUP(C548,Listas_desplega!$AI$21:$AJ$46,2,0)</f>
        <v>DC_ES</v>
      </c>
      <c r="BX548" s="47" t="str">
        <f>+VLOOKUP(E548,Listas_desplega!$J$2:$K$11,2,FALSE)</f>
        <v>Eje_E_8</v>
      </c>
      <c r="BY548" s="21" t="str">
        <f>+VLOOKUP(J548,desplegables!$AK$21:$AL$33,2,FALSE)</f>
        <v>C_2202_0700_56</v>
      </c>
      <c r="BZ548" s="21" t="str">
        <f>+VLOOKUP(D548,Listas_desplega!$AS$18:$AU$60,2,0)</f>
        <v xml:space="preserve">VES - DIR DE CALIDAD - </v>
      </c>
      <c r="CA548" s="21" t="str">
        <f>+VLOOKUP(W548,Listas_desplega!$AT$18:$AV$60,3,0)</f>
        <v>3300</v>
      </c>
      <c r="CB548" s="21" t="str">
        <f>+VLOOKUP(F548,Listas_desplega!$J$15:$L$60,2,0)</f>
        <v>FORTALECIMIENTO SISTEMA DE ES</v>
      </c>
      <c r="CC548" s="21" t="str">
        <f>+VLOOKUP(F548,Listas_desplega!$J$15:$L$60,2,0)&amp;V548</f>
        <v>FORTALECIMIENTO SISTEMA DE ES</v>
      </c>
      <c r="CD548" s="21" t="str">
        <f>+VLOOKUP(CC548,Listas_desplega!$K$15:$L$60,2,0)</f>
        <v>29</v>
      </c>
      <c r="CE548" s="65" t="str">
        <f>+VLOOKUP(D548,Listas_desplega!$AS$18:$AU$60,2,0)&amp;V548</f>
        <v xml:space="preserve">VES - DIR DE CALIDAD - </v>
      </c>
      <c r="CF548" s="21">
        <f>+VLOOKUP(D548,Listas_desplega!$AS$18:$AU$60,3,0)</f>
        <v>33</v>
      </c>
    </row>
    <row r="549" spans="2:84" ht="18.75" customHeight="1" x14ac:dyDescent="0.2">
      <c r="B549" s="49" t="s">
        <v>612</v>
      </c>
      <c r="C549" s="49" t="s">
        <v>811</v>
      </c>
      <c r="D549" s="49" t="s">
        <v>811</v>
      </c>
      <c r="E549" s="49" t="s">
        <v>615</v>
      </c>
      <c r="F549" s="82" t="s">
        <v>616</v>
      </c>
      <c r="G549" s="49" t="s">
        <v>812</v>
      </c>
      <c r="H549" s="78" t="str">
        <f>+VLOOKUP(G549,desplegables!$AH$21:$AK$33,2,0)</f>
        <v>INCREMENTO EN LA CALIDAD DEL SERVICIO PÚBLICO DE EDUCACIÓN SUPERIOR EN COLOMBIA NACIONAL  NACIONAL</v>
      </c>
      <c r="I549" s="79">
        <f>+VLOOKUP(G549,desplegables!$AH$21:$AK$33,3,0)</f>
        <v>202300000000426</v>
      </c>
      <c r="J549" s="51" t="str">
        <f>+VLOOKUP(G549,desplegables!$AH$21:$AK$33,4,0)</f>
        <v>C-2202-0700-56</v>
      </c>
      <c r="K549" s="109" t="s">
        <v>813</v>
      </c>
      <c r="L549" s="110" t="e">
        <f>+VLOOKUP(K549,desplegables!$BO$81:$BP$110,2,FALSE)</f>
        <v>#N/A</v>
      </c>
      <c r="M549" s="49" t="s">
        <v>849</v>
      </c>
      <c r="N549" s="51" t="e">
        <f>VLOOKUP(M549,desplegables!$BO$20:$BP$51,2,0)</f>
        <v>#N/A</v>
      </c>
      <c r="O549" s="49" t="s">
        <v>852</v>
      </c>
      <c r="P549" s="21" t="s">
        <v>90</v>
      </c>
      <c r="Q549" s="51" t="str">
        <f>+VLOOKUP(P549,desplegables!$B$3:$C$5,2,0)</f>
        <v>02</v>
      </c>
      <c r="R549" s="169" t="e">
        <f t="shared" si="68"/>
        <v>#N/A</v>
      </c>
      <c r="S549"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49"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49" s="69" t="s">
        <v>127</v>
      </c>
      <c r="V549" s="21"/>
      <c r="W549" s="21" t="str">
        <f t="shared" si="70"/>
        <v xml:space="preserve">VES - DIR DE CALIDAD - </v>
      </c>
      <c r="X549" s="51" t="str">
        <f t="shared" si="71"/>
        <v>3300</v>
      </c>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c r="BE549" s="68"/>
      <c r="BF549" s="68"/>
      <c r="BG549" s="68"/>
      <c r="BH549" s="118" t="s">
        <v>92</v>
      </c>
      <c r="BI549" s="21" t="s">
        <v>853</v>
      </c>
      <c r="BJ549" s="118" t="s">
        <v>854</v>
      </c>
      <c r="BK549" s="49" t="s">
        <v>145</v>
      </c>
      <c r="BL549" s="121">
        <v>45397</v>
      </c>
      <c r="BM549" s="118">
        <v>7.5</v>
      </c>
      <c r="BN549" s="49" t="s">
        <v>95</v>
      </c>
      <c r="BO549" s="49" t="s">
        <v>508</v>
      </c>
      <c r="BP549" s="49" t="s">
        <v>196</v>
      </c>
      <c r="BQ549" s="49" t="s">
        <v>98</v>
      </c>
      <c r="BR549" s="219">
        <v>800000000</v>
      </c>
      <c r="BS549" s="220">
        <v>800000000</v>
      </c>
      <c r="BT549" s="180" t="s">
        <v>192</v>
      </c>
      <c r="BU549" s="180" t="s">
        <v>128</v>
      </c>
      <c r="BV549" s="21" t="e">
        <f t="shared" si="73"/>
        <v>#N/A</v>
      </c>
      <c r="BW549" s="21" t="str">
        <f>+VLOOKUP(C549,Listas_desplega!$AI$21:$AJ$46,2,0)</f>
        <v>DC_ES</v>
      </c>
      <c r="BX549" s="47" t="str">
        <f>+VLOOKUP(E549,Listas_desplega!$J$2:$K$11,2,FALSE)</f>
        <v>Eje_E_8</v>
      </c>
      <c r="BY549" s="21" t="str">
        <f>+VLOOKUP(J549,desplegables!$AK$21:$AL$33,2,FALSE)</f>
        <v>C_2202_0700_56</v>
      </c>
      <c r="BZ549" s="21" t="str">
        <f>+VLOOKUP(D549,Listas_desplega!$AS$18:$AU$60,2,0)</f>
        <v xml:space="preserve">VES - DIR DE CALIDAD - </v>
      </c>
      <c r="CA549" s="21" t="str">
        <f>+VLOOKUP(W549,Listas_desplega!$AT$18:$AV$60,3,0)</f>
        <v>3300</v>
      </c>
      <c r="CB549" s="21" t="str">
        <f>+VLOOKUP(F549,Listas_desplega!$J$15:$L$60,2,0)</f>
        <v>FORTALECIMIENTO SISTEMA DE ES</v>
      </c>
      <c r="CC549" s="21" t="str">
        <f>+VLOOKUP(F549,Listas_desplega!$J$15:$L$60,2,0)&amp;V549</f>
        <v>FORTALECIMIENTO SISTEMA DE ES</v>
      </c>
      <c r="CD549" s="21" t="str">
        <f>+VLOOKUP(CC549,Listas_desplega!$K$15:$L$60,2,0)</f>
        <v>29</v>
      </c>
      <c r="CE549" s="65" t="str">
        <f>+VLOOKUP(D549,Listas_desplega!$AS$18:$AU$60,2,0)&amp;V549</f>
        <v xml:space="preserve">VES - DIR DE CALIDAD - </v>
      </c>
      <c r="CF549" s="21">
        <f>+VLOOKUP(D549,Listas_desplega!$AS$18:$AU$60,3,0)</f>
        <v>33</v>
      </c>
    </row>
    <row r="550" spans="2:84" ht="18.75" customHeight="1" x14ac:dyDescent="0.2">
      <c r="B550" s="49" t="s">
        <v>612</v>
      </c>
      <c r="C550" s="49" t="s">
        <v>811</v>
      </c>
      <c r="D550" s="49" t="s">
        <v>811</v>
      </c>
      <c r="E550" s="49" t="s">
        <v>615</v>
      </c>
      <c r="F550" s="82" t="s">
        <v>668</v>
      </c>
      <c r="G550" s="49" t="s">
        <v>812</v>
      </c>
      <c r="H550" s="78" t="str">
        <f>+VLOOKUP(G550,desplegables!$AH$21:$AK$33,2,0)</f>
        <v>INCREMENTO EN LA CALIDAD DEL SERVICIO PÚBLICO DE EDUCACIÓN SUPERIOR EN COLOMBIA NACIONAL  NACIONAL</v>
      </c>
      <c r="I550" s="79">
        <f>+VLOOKUP(G550,desplegables!$AH$21:$AK$33,3,0)</f>
        <v>202300000000426</v>
      </c>
      <c r="J550" s="51" t="str">
        <f>+VLOOKUP(G550,desplegables!$AH$21:$AK$33,4,0)</f>
        <v>C-2202-0700-56</v>
      </c>
      <c r="K550" s="109" t="s">
        <v>813</v>
      </c>
      <c r="L550" s="110" t="e">
        <f>+VLOOKUP(K550,desplegables!$BO$81:$BP$110,2,FALSE)</f>
        <v>#N/A</v>
      </c>
      <c r="M550" s="49" t="s">
        <v>824</v>
      </c>
      <c r="N550" s="51" t="e">
        <f>VLOOKUP(M550,desplegables!$BO$20:$BP$51,2,0)</f>
        <v>#N/A</v>
      </c>
      <c r="O550" s="49" t="s">
        <v>833</v>
      </c>
      <c r="P550" s="21" t="s">
        <v>90</v>
      </c>
      <c r="Q550" s="51" t="str">
        <f>+VLOOKUP(P550,desplegables!$B$3:$C$5,2,0)</f>
        <v>02</v>
      </c>
      <c r="R550" s="169" t="e">
        <f t="shared" si="68"/>
        <v>#N/A</v>
      </c>
      <c r="S550" s="126" t="str">
        <f t="shared" si="67"/>
        <v>ADQUIS. DE BYS-SERVICIO DE ACREDITACIÓN DE LA CALIDAD DE LA EDUCACIÓN SUPERIOR-INCREMENTO EN LA CALIDAD DEL SERVICIO PÚBLICO DE EDUCACIÓN SUPERIOR EN COLOMBIA NACIONAL  NACIONAL</v>
      </c>
      <c r="T550" s="244" t="str">
        <f t="shared" si="69"/>
        <v>ADQUIS. DE BYS - SERVICIO DE ACREDITACIÓN DE LA CALIDAD DE LA EDUCACIÓN SUPERIOR - 2. SEGURIDAD HUMANA Y JUSTICIA SOCIAL / K41. RECONCEPTUALIZACIÓN DEL SISTEMA DE ASEGURAMIENTO DE LA CALIDAD DE LA EDUCACIÓN SUPERIOR</v>
      </c>
      <c r="U550" s="69" t="s">
        <v>127</v>
      </c>
      <c r="V550" s="21"/>
      <c r="W550" s="21" t="str">
        <f t="shared" si="70"/>
        <v xml:space="preserve">VES - DIR DE CALIDAD - </v>
      </c>
      <c r="X550" s="51" t="str">
        <f t="shared" si="71"/>
        <v>3300</v>
      </c>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c r="BE550" s="68"/>
      <c r="BF550" s="68"/>
      <c r="BG550" s="68"/>
      <c r="BH550" s="118" t="s">
        <v>92</v>
      </c>
      <c r="BI550" s="49" t="s">
        <v>855</v>
      </c>
      <c r="BJ550" s="118" t="s">
        <v>856</v>
      </c>
      <c r="BK550" s="49" t="s">
        <v>145</v>
      </c>
      <c r="BL550" s="121">
        <v>45401</v>
      </c>
      <c r="BM550" s="118">
        <v>7.5</v>
      </c>
      <c r="BN550" s="49" t="s">
        <v>95</v>
      </c>
      <c r="BO550" s="49" t="s">
        <v>388</v>
      </c>
      <c r="BP550" s="49" t="s">
        <v>126</v>
      </c>
      <c r="BQ550" s="49" t="s">
        <v>98</v>
      </c>
      <c r="BR550" s="219">
        <v>3678590159.2399998</v>
      </c>
      <c r="BS550" s="220">
        <v>3678590159</v>
      </c>
      <c r="BT550" s="180" t="s">
        <v>192</v>
      </c>
      <c r="BU550" s="180" t="s">
        <v>128</v>
      </c>
      <c r="BV550" s="21" t="e">
        <f t="shared" si="73"/>
        <v>#N/A</v>
      </c>
      <c r="BW550" s="21" t="str">
        <f>+VLOOKUP(C550,Listas_desplega!$AI$21:$AJ$46,2,0)</f>
        <v>DC_ES</v>
      </c>
      <c r="BX550" s="47" t="str">
        <f>+VLOOKUP(E550,Listas_desplega!$J$2:$K$11,2,FALSE)</f>
        <v>Eje_E_8</v>
      </c>
      <c r="BY550" s="21" t="str">
        <f>+VLOOKUP(J550,desplegables!$AK$21:$AL$33,2,FALSE)</f>
        <v>C_2202_0700_56</v>
      </c>
      <c r="BZ550" s="21" t="str">
        <f>+VLOOKUP(D550,Listas_desplega!$AS$18:$AU$60,2,0)</f>
        <v xml:space="preserve">VES - DIR DE CALIDAD - </v>
      </c>
      <c r="CA550" s="21" t="str">
        <f>+VLOOKUP(W550,Listas_desplega!$AT$18:$AV$60,3,0)</f>
        <v>3300</v>
      </c>
      <c r="CB550" s="21" t="str">
        <f>+VLOOKUP(F550,Listas_desplega!$J$15:$L$60,2,0)</f>
        <v>UNIVERSIDAD EN TU TERRITORIO</v>
      </c>
      <c r="CC550" s="21" t="str">
        <f>+VLOOKUP(F550,Listas_desplega!$J$15:$L$60,2,0)&amp;V550</f>
        <v>UNIVERSIDAD EN TU TERRITORIO</v>
      </c>
      <c r="CD550" s="21" t="str">
        <f>+VLOOKUP(CC550,Listas_desplega!$K$15:$L$60,2,0)</f>
        <v>26</v>
      </c>
      <c r="CE550" s="65" t="str">
        <f>+VLOOKUP(D550,Listas_desplega!$AS$18:$AU$60,2,0)&amp;V550</f>
        <v xml:space="preserve">VES - DIR DE CALIDAD - </v>
      </c>
      <c r="CF550" s="21">
        <f>+VLOOKUP(D550,Listas_desplega!$AS$18:$AU$60,3,0)</f>
        <v>33</v>
      </c>
    </row>
    <row r="551" spans="2:84" ht="18.75" customHeight="1" x14ac:dyDescent="0.2">
      <c r="B551" s="49" t="s">
        <v>612</v>
      </c>
      <c r="C551" s="49" t="s">
        <v>811</v>
      </c>
      <c r="D551" s="49" t="s">
        <v>811</v>
      </c>
      <c r="E551" s="49" t="s">
        <v>615</v>
      </c>
      <c r="F551" s="82" t="s">
        <v>668</v>
      </c>
      <c r="G551" s="49" t="s">
        <v>812</v>
      </c>
      <c r="H551" s="78" t="str">
        <f>+VLOOKUP(G551,desplegables!$AH$21:$AK$33,2,0)</f>
        <v>INCREMENTO EN LA CALIDAD DEL SERVICIO PÚBLICO DE EDUCACIÓN SUPERIOR EN COLOMBIA NACIONAL  NACIONAL</v>
      </c>
      <c r="I551" s="79">
        <f>+VLOOKUP(G551,desplegables!$AH$21:$AK$33,3,0)</f>
        <v>202300000000426</v>
      </c>
      <c r="J551" s="51" t="str">
        <f>+VLOOKUP(G551,desplegables!$AH$21:$AK$33,4,0)</f>
        <v>C-2202-0700-56</v>
      </c>
      <c r="K551" s="109" t="s">
        <v>813</v>
      </c>
      <c r="L551" s="110" t="e">
        <f>+VLOOKUP(K551,desplegables!$BO$81:$BP$110,2,FALSE)</f>
        <v>#N/A</v>
      </c>
      <c r="M551" s="49" t="s">
        <v>824</v>
      </c>
      <c r="N551" s="51" t="e">
        <f>VLOOKUP(M551,desplegables!$BO$20:$BP$51,2,0)</f>
        <v>#N/A</v>
      </c>
      <c r="O551" s="49" t="s">
        <v>825</v>
      </c>
      <c r="P551" s="21" t="s">
        <v>90</v>
      </c>
      <c r="Q551" s="51" t="str">
        <f>+VLOOKUP(P551,desplegables!$B$3:$C$5,2,0)</f>
        <v>02</v>
      </c>
      <c r="R551" s="169" t="e">
        <f t="shared" si="68"/>
        <v>#N/A</v>
      </c>
      <c r="S551" s="126" t="str">
        <f t="shared" si="67"/>
        <v>ADQUIS. DE BYS-SERVICIO DE ACREDITACIÓN DE LA CALIDAD DE LA EDUCACIÓN SUPERIOR-INCREMENTO EN LA CALIDAD DEL SERVICIO PÚBLICO DE EDUCACIÓN SUPERIOR EN COLOMBIA NACIONAL  NACIONAL</v>
      </c>
      <c r="T551" s="244" t="str">
        <f t="shared" si="69"/>
        <v>ADQUIS. DE BYS - SERVICIO DE ACREDITACIÓN DE LA CALIDAD DE LA EDUCACIÓN SUPERIOR - 2. SEGURIDAD HUMANA Y JUSTICIA SOCIAL / K41. RECONCEPTUALIZACIÓN DEL SISTEMA DE ASEGURAMIENTO DE LA CALIDAD DE LA EDUCACIÓN SUPERIOR</v>
      </c>
      <c r="U551" s="69" t="s">
        <v>127</v>
      </c>
      <c r="V551" s="21"/>
      <c r="W551" s="21" t="str">
        <f t="shared" si="70"/>
        <v xml:space="preserve">VES - DIR DE CALIDAD - </v>
      </c>
      <c r="X551" s="51" t="str">
        <f t="shared" si="71"/>
        <v>3300</v>
      </c>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c r="BE551" s="68"/>
      <c r="BF551" s="68"/>
      <c r="BG551" s="68"/>
      <c r="BH551" s="118" t="s">
        <v>92</v>
      </c>
      <c r="BI551" s="49" t="s">
        <v>857</v>
      </c>
      <c r="BJ551" s="118" t="s">
        <v>858</v>
      </c>
      <c r="BK551" s="49" t="s">
        <v>145</v>
      </c>
      <c r="BL551" s="121">
        <v>45399</v>
      </c>
      <c r="BM551" s="118">
        <v>7.5</v>
      </c>
      <c r="BN551" s="49" t="s">
        <v>95</v>
      </c>
      <c r="BO551" s="49" t="s">
        <v>195</v>
      </c>
      <c r="BP551" s="49" t="s">
        <v>196</v>
      </c>
      <c r="BQ551" s="49" t="s">
        <v>98</v>
      </c>
      <c r="BR551" s="219">
        <v>1727920950.76</v>
      </c>
      <c r="BS551" s="220">
        <v>1727920951</v>
      </c>
      <c r="BT551" s="180" t="s">
        <v>192</v>
      </c>
      <c r="BU551" s="180" t="s">
        <v>128</v>
      </c>
      <c r="BV551" s="21" t="e">
        <f t="shared" si="73"/>
        <v>#N/A</v>
      </c>
      <c r="BW551" s="21" t="str">
        <f>+VLOOKUP(C551,Listas_desplega!$AI$21:$AJ$46,2,0)</f>
        <v>DC_ES</v>
      </c>
      <c r="BX551" s="47" t="str">
        <f>+VLOOKUP(E551,Listas_desplega!$J$2:$K$11,2,FALSE)</f>
        <v>Eje_E_8</v>
      </c>
      <c r="BY551" s="21" t="str">
        <f>+VLOOKUP(J551,desplegables!$AK$21:$AL$33,2,FALSE)</f>
        <v>C_2202_0700_56</v>
      </c>
      <c r="BZ551" s="21" t="str">
        <f>+VLOOKUP(D551,Listas_desplega!$AS$18:$AU$60,2,0)</f>
        <v xml:space="preserve">VES - DIR DE CALIDAD - </v>
      </c>
      <c r="CA551" s="21" t="str">
        <f>+VLOOKUP(W551,Listas_desplega!$AT$18:$AV$60,3,0)</f>
        <v>3300</v>
      </c>
      <c r="CB551" s="21" t="str">
        <f>+VLOOKUP(F551,Listas_desplega!$J$15:$L$60,2,0)</f>
        <v>UNIVERSIDAD EN TU TERRITORIO</v>
      </c>
      <c r="CC551" s="21" t="str">
        <f>+VLOOKUP(F551,Listas_desplega!$J$15:$L$60,2,0)&amp;V551</f>
        <v>UNIVERSIDAD EN TU TERRITORIO</v>
      </c>
      <c r="CD551" s="21" t="str">
        <f>+VLOOKUP(CC551,Listas_desplega!$K$15:$L$60,2,0)</f>
        <v>26</v>
      </c>
      <c r="CE551" s="65" t="str">
        <f>+VLOOKUP(D551,Listas_desplega!$AS$18:$AU$60,2,0)&amp;V551</f>
        <v xml:space="preserve">VES - DIR DE CALIDAD - </v>
      </c>
      <c r="CF551" s="21">
        <f>+VLOOKUP(D551,Listas_desplega!$AS$18:$AU$60,3,0)</f>
        <v>33</v>
      </c>
    </row>
    <row r="552" spans="2:84" ht="18.75" customHeight="1" x14ac:dyDescent="0.2">
      <c r="B552" s="49" t="s">
        <v>612</v>
      </c>
      <c r="C552" s="49" t="s">
        <v>811</v>
      </c>
      <c r="D552" s="49" t="s">
        <v>811</v>
      </c>
      <c r="E552" s="49" t="s">
        <v>615</v>
      </c>
      <c r="F552" s="82" t="s">
        <v>668</v>
      </c>
      <c r="G552" s="49" t="s">
        <v>812</v>
      </c>
      <c r="H552" s="78" t="str">
        <f>+VLOOKUP(G552,desplegables!$AH$21:$AK$33,2,0)</f>
        <v>INCREMENTO EN LA CALIDAD DEL SERVICIO PÚBLICO DE EDUCACIÓN SUPERIOR EN COLOMBIA NACIONAL  NACIONAL</v>
      </c>
      <c r="I552" s="79">
        <f>+VLOOKUP(G552,desplegables!$AH$21:$AK$33,3,0)</f>
        <v>202300000000426</v>
      </c>
      <c r="J552" s="51" t="str">
        <f>+VLOOKUP(G552,desplegables!$AH$21:$AK$33,4,0)</f>
        <v>C-2202-0700-56</v>
      </c>
      <c r="K552" s="109" t="s">
        <v>813</v>
      </c>
      <c r="L552" s="110" t="e">
        <f>+VLOOKUP(K552,desplegables!$BO$81:$BP$110,2,FALSE)</f>
        <v>#N/A</v>
      </c>
      <c r="M552" s="49" t="s">
        <v>824</v>
      </c>
      <c r="N552" s="51" t="e">
        <f>VLOOKUP(M552,desplegables!$BO$20:$BP$51,2,0)</f>
        <v>#N/A</v>
      </c>
      <c r="O552" s="49" t="s">
        <v>825</v>
      </c>
      <c r="P552" s="21" t="s">
        <v>90</v>
      </c>
      <c r="Q552" s="51" t="str">
        <f>+VLOOKUP(P552,desplegables!$B$3:$C$5,2,0)</f>
        <v>02</v>
      </c>
      <c r="R552" s="169" t="e">
        <f t="shared" si="68"/>
        <v>#N/A</v>
      </c>
      <c r="S552" s="126" t="str">
        <f t="shared" si="67"/>
        <v>ADQUIS. DE BYS-SERVICIO DE ACREDITACIÓN DE LA CALIDAD DE LA EDUCACIÓN SUPERIOR-INCREMENTO EN LA CALIDAD DEL SERVICIO PÚBLICO DE EDUCACIÓN SUPERIOR EN COLOMBIA NACIONAL  NACIONAL</v>
      </c>
      <c r="T552" s="244" t="str">
        <f t="shared" si="69"/>
        <v>ADQUIS. DE BYS - SERVICIO DE ACREDITACIÓN DE LA CALIDAD DE LA EDUCACIÓN SUPERIOR - 2. SEGURIDAD HUMANA Y JUSTICIA SOCIAL / K41. RECONCEPTUALIZACIÓN DEL SISTEMA DE ASEGURAMIENTO DE LA CALIDAD DE LA EDUCACIÓN SUPERIOR</v>
      </c>
      <c r="U552" s="69" t="s">
        <v>127</v>
      </c>
      <c r="V552" s="21"/>
      <c r="W552" s="21" t="str">
        <f t="shared" si="70"/>
        <v xml:space="preserve">VES - DIR DE CALIDAD - </v>
      </c>
      <c r="X552" s="51" t="str">
        <f t="shared" si="71"/>
        <v>3300</v>
      </c>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c r="BE552" s="68"/>
      <c r="BF552" s="68"/>
      <c r="BG552" s="68"/>
      <c r="BH552" s="118" t="s">
        <v>92</v>
      </c>
      <c r="BI552" s="49" t="s">
        <v>855</v>
      </c>
      <c r="BJ552" s="118" t="s">
        <v>856</v>
      </c>
      <c r="BK552" s="49" t="s">
        <v>145</v>
      </c>
      <c r="BL552" s="121">
        <v>45401</v>
      </c>
      <c r="BM552" s="118">
        <v>7.5</v>
      </c>
      <c r="BN552" s="49" t="s">
        <v>95</v>
      </c>
      <c r="BO552" s="49" t="s">
        <v>388</v>
      </c>
      <c r="BP552" s="49" t="s">
        <v>126</v>
      </c>
      <c r="BQ552" s="49" t="s">
        <v>98</v>
      </c>
      <c r="BR552" s="219">
        <v>8583377038.2399998</v>
      </c>
      <c r="BS552" s="220">
        <v>8583377038</v>
      </c>
      <c r="BT552" s="180" t="s">
        <v>192</v>
      </c>
      <c r="BU552" s="180" t="s">
        <v>128</v>
      </c>
      <c r="BV552" s="21" t="e">
        <f t="shared" si="73"/>
        <v>#N/A</v>
      </c>
      <c r="BW552" s="21" t="str">
        <f>+VLOOKUP(C552,Listas_desplega!$AI$21:$AJ$46,2,0)</f>
        <v>DC_ES</v>
      </c>
      <c r="BX552" s="47" t="str">
        <f>+VLOOKUP(E552,Listas_desplega!$J$2:$K$11,2,FALSE)</f>
        <v>Eje_E_8</v>
      </c>
      <c r="BY552" s="21" t="str">
        <f>+VLOOKUP(J552,desplegables!$AK$21:$AL$33,2,FALSE)</f>
        <v>C_2202_0700_56</v>
      </c>
      <c r="BZ552" s="21" t="str">
        <f>+VLOOKUP(D552,Listas_desplega!$AS$18:$AU$60,2,0)</f>
        <v xml:space="preserve">VES - DIR DE CALIDAD - </v>
      </c>
      <c r="CA552" s="21" t="str">
        <f>+VLOOKUP(W552,Listas_desplega!$AT$18:$AV$60,3,0)</f>
        <v>3300</v>
      </c>
      <c r="CB552" s="21" t="str">
        <f>+VLOOKUP(F552,Listas_desplega!$J$15:$L$60,2,0)</f>
        <v>UNIVERSIDAD EN TU TERRITORIO</v>
      </c>
      <c r="CC552" s="21" t="str">
        <f>+VLOOKUP(F552,Listas_desplega!$J$15:$L$60,2,0)&amp;V552</f>
        <v>UNIVERSIDAD EN TU TERRITORIO</v>
      </c>
      <c r="CD552" s="21" t="str">
        <f>+VLOOKUP(CC552,Listas_desplega!$K$15:$L$60,2,0)</f>
        <v>26</v>
      </c>
      <c r="CE552" s="65" t="str">
        <f>+VLOOKUP(D552,Listas_desplega!$AS$18:$AU$60,2,0)&amp;V552</f>
        <v xml:space="preserve">VES - DIR DE CALIDAD - </v>
      </c>
      <c r="CF552" s="21">
        <f>+VLOOKUP(D552,Listas_desplega!$AS$18:$AU$60,3,0)</f>
        <v>33</v>
      </c>
    </row>
    <row r="553" spans="2:84" ht="18.75" customHeight="1" x14ac:dyDescent="0.2">
      <c r="B553" s="49" t="s">
        <v>612</v>
      </c>
      <c r="C553" s="49" t="s">
        <v>811</v>
      </c>
      <c r="D553" s="49" t="s">
        <v>811</v>
      </c>
      <c r="E553" s="49" t="s">
        <v>615</v>
      </c>
      <c r="F553" s="82" t="s">
        <v>668</v>
      </c>
      <c r="G553" s="49" t="s">
        <v>812</v>
      </c>
      <c r="H553" s="78" t="str">
        <f>+VLOOKUP(G553,desplegables!$AH$21:$AK$33,2,0)</f>
        <v>INCREMENTO EN LA CALIDAD DEL SERVICIO PÚBLICO DE EDUCACIÓN SUPERIOR EN COLOMBIA NACIONAL  NACIONAL</v>
      </c>
      <c r="I553" s="79">
        <f>+VLOOKUP(G553,desplegables!$AH$21:$AK$33,3,0)</f>
        <v>202300000000426</v>
      </c>
      <c r="J553" s="51" t="str">
        <f>+VLOOKUP(G553,desplegables!$AH$21:$AK$33,4,0)</f>
        <v>C-2202-0700-56</v>
      </c>
      <c r="K553" s="109" t="s">
        <v>813</v>
      </c>
      <c r="L553" s="110" t="e">
        <f>+VLOOKUP(K553,desplegables!$BO$81:$BP$110,2,FALSE)</f>
        <v>#N/A</v>
      </c>
      <c r="M553" s="49" t="s">
        <v>824</v>
      </c>
      <c r="N553" s="51" t="e">
        <f>VLOOKUP(M553,desplegables!$BO$20:$BP$51,2,0)</f>
        <v>#N/A</v>
      </c>
      <c r="O553" s="49" t="s">
        <v>833</v>
      </c>
      <c r="P553" s="21" t="s">
        <v>90</v>
      </c>
      <c r="Q553" s="51" t="str">
        <f>+VLOOKUP(P553,desplegables!$B$3:$C$5,2,0)</f>
        <v>02</v>
      </c>
      <c r="R553" s="169" t="e">
        <f t="shared" si="68"/>
        <v>#N/A</v>
      </c>
      <c r="S553" s="126" t="str">
        <f t="shared" si="67"/>
        <v>ADQUIS. DE BYS-SERVICIO DE ACREDITACIÓN DE LA CALIDAD DE LA EDUCACIÓN SUPERIOR-INCREMENTO EN LA CALIDAD DEL SERVICIO PÚBLICO DE EDUCACIÓN SUPERIOR EN COLOMBIA NACIONAL  NACIONAL</v>
      </c>
      <c r="T553" s="244" t="str">
        <f t="shared" si="69"/>
        <v>ADQUIS. DE BYS - SERVICIO DE ACREDITACIÓN DE LA CALIDAD DE LA EDUCACIÓN SUPERIOR - 2. SEGURIDAD HUMANA Y JUSTICIA SOCIAL / K41. RECONCEPTUALIZACIÓN DEL SISTEMA DE ASEGURAMIENTO DE LA CALIDAD DE LA EDUCACIÓN SUPERIOR</v>
      </c>
      <c r="U553" s="69" t="s">
        <v>127</v>
      </c>
      <c r="V553" s="21"/>
      <c r="W553" s="21" t="str">
        <f t="shared" si="70"/>
        <v xml:space="preserve">VES - DIR DE CALIDAD - </v>
      </c>
      <c r="X553" s="51" t="str">
        <f t="shared" si="71"/>
        <v>3300</v>
      </c>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118" t="s">
        <v>92</v>
      </c>
      <c r="BI553" s="49" t="s">
        <v>857</v>
      </c>
      <c r="BJ553" s="118" t="s">
        <v>858</v>
      </c>
      <c r="BK553" s="49" t="s">
        <v>145</v>
      </c>
      <c r="BL553" s="121">
        <v>45399</v>
      </c>
      <c r="BM553" s="118">
        <v>7.5</v>
      </c>
      <c r="BN553" s="49" t="s">
        <v>95</v>
      </c>
      <c r="BO553" s="49" t="s">
        <v>195</v>
      </c>
      <c r="BP553" s="49" t="s">
        <v>196</v>
      </c>
      <c r="BQ553" s="49" t="s">
        <v>98</v>
      </c>
      <c r="BR553" s="219">
        <v>4031815551.7600002</v>
      </c>
      <c r="BS553" s="220">
        <v>4031815552</v>
      </c>
      <c r="BT553" s="180" t="s">
        <v>192</v>
      </c>
      <c r="BU553" s="180" t="s">
        <v>128</v>
      </c>
      <c r="BV553" s="21" t="e">
        <f t="shared" si="73"/>
        <v>#N/A</v>
      </c>
      <c r="BW553" s="21" t="str">
        <f>+VLOOKUP(C553,Listas_desplega!$AI$21:$AJ$46,2,0)</f>
        <v>DC_ES</v>
      </c>
      <c r="BX553" s="47" t="str">
        <f>+VLOOKUP(E553,Listas_desplega!$J$2:$K$11,2,FALSE)</f>
        <v>Eje_E_8</v>
      </c>
      <c r="BY553" s="21" t="str">
        <f>+VLOOKUP(J553,desplegables!$AK$21:$AL$33,2,FALSE)</f>
        <v>C_2202_0700_56</v>
      </c>
      <c r="BZ553" s="21" t="str">
        <f>+VLOOKUP(D553,Listas_desplega!$AS$18:$AU$60,2,0)</f>
        <v xml:space="preserve">VES - DIR DE CALIDAD - </v>
      </c>
      <c r="CA553" s="21" t="str">
        <f>+VLOOKUP(W553,Listas_desplega!$AT$18:$AV$60,3,0)</f>
        <v>3300</v>
      </c>
      <c r="CB553" s="21" t="str">
        <f>+VLOOKUP(F553,Listas_desplega!$J$15:$L$60,2,0)</f>
        <v>UNIVERSIDAD EN TU TERRITORIO</v>
      </c>
      <c r="CC553" s="21" t="str">
        <f>+VLOOKUP(F553,Listas_desplega!$J$15:$L$60,2,0)&amp;V553</f>
        <v>UNIVERSIDAD EN TU TERRITORIO</v>
      </c>
      <c r="CD553" s="21" t="str">
        <f>+VLOOKUP(CC553,Listas_desplega!$K$15:$L$60,2,0)</f>
        <v>26</v>
      </c>
      <c r="CE553" s="65" t="str">
        <f>+VLOOKUP(D553,Listas_desplega!$AS$18:$AU$60,2,0)&amp;V553</f>
        <v xml:space="preserve">VES - DIR DE CALIDAD - </v>
      </c>
      <c r="CF553" s="21">
        <f>+VLOOKUP(D553,Listas_desplega!$AS$18:$AU$60,3,0)</f>
        <v>33</v>
      </c>
    </row>
    <row r="554" spans="2:84" ht="18.75" customHeight="1" x14ac:dyDescent="0.2">
      <c r="B554" s="49" t="s">
        <v>612</v>
      </c>
      <c r="C554" s="49" t="s">
        <v>811</v>
      </c>
      <c r="D554" s="49" t="s">
        <v>811</v>
      </c>
      <c r="E554" s="49" t="s">
        <v>615</v>
      </c>
      <c r="F554" s="82" t="s">
        <v>616</v>
      </c>
      <c r="G554" s="49" t="s">
        <v>812</v>
      </c>
      <c r="H554" s="78" t="str">
        <f>+VLOOKUP(G554,desplegables!$AH$21:$AK$33,2,0)</f>
        <v>INCREMENTO EN LA CALIDAD DEL SERVICIO PÚBLICO DE EDUCACIÓN SUPERIOR EN COLOMBIA NACIONAL  NACIONAL</v>
      </c>
      <c r="I554" s="79">
        <f>+VLOOKUP(G554,desplegables!$AH$21:$AK$33,3,0)</f>
        <v>202300000000426</v>
      </c>
      <c r="J554" s="51" t="str">
        <f>+VLOOKUP(G554,desplegables!$AH$21:$AK$33,4,0)</f>
        <v>C-2202-0700-56</v>
      </c>
      <c r="K554" s="109" t="s">
        <v>813</v>
      </c>
      <c r="L554" s="110" t="e">
        <f>+VLOOKUP(K554,desplegables!$BO$81:$BP$110,2,FALSE)</f>
        <v>#N/A</v>
      </c>
      <c r="M554" s="49" t="s">
        <v>849</v>
      </c>
      <c r="N554" s="51" t="e">
        <f>VLOOKUP(M554,desplegables!$BO$20:$BP$51,2,0)</f>
        <v>#N/A</v>
      </c>
      <c r="O554" s="49" t="s">
        <v>850</v>
      </c>
      <c r="P554" s="21" t="s">
        <v>90</v>
      </c>
      <c r="Q554" s="51" t="str">
        <f>+VLOOKUP(P554,desplegables!$B$3:$C$5,2,0)</f>
        <v>02</v>
      </c>
      <c r="R554" s="169" t="e">
        <f t="shared" si="68"/>
        <v>#N/A</v>
      </c>
      <c r="S554"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54"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54" s="69" t="s">
        <v>127</v>
      </c>
      <c r="V554" s="21"/>
      <c r="W554" s="21" t="str">
        <f t="shared" si="70"/>
        <v xml:space="preserve">VES - DIR DE CALIDAD - </v>
      </c>
      <c r="X554" s="51" t="str">
        <f t="shared" si="71"/>
        <v>3300</v>
      </c>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c r="BE554" s="68"/>
      <c r="BF554" s="68"/>
      <c r="BG554" s="68"/>
      <c r="BH554" s="118" t="s">
        <v>92</v>
      </c>
      <c r="BI554" s="49" t="s">
        <v>855</v>
      </c>
      <c r="BJ554" s="118" t="s">
        <v>856</v>
      </c>
      <c r="BK554" s="49" t="s">
        <v>145</v>
      </c>
      <c r="BL554" s="121">
        <v>45401</v>
      </c>
      <c r="BM554" s="118">
        <v>7.5</v>
      </c>
      <c r="BN554" s="49" t="s">
        <v>95</v>
      </c>
      <c r="BO554" s="49" t="s">
        <v>388</v>
      </c>
      <c r="BP554" s="49" t="s">
        <v>126</v>
      </c>
      <c r="BQ554" s="49" t="s">
        <v>98</v>
      </c>
      <c r="BR554" s="219">
        <v>386668802.51999998</v>
      </c>
      <c r="BS554" s="220">
        <v>386668803</v>
      </c>
      <c r="BT554" s="180" t="s">
        <v>192</v>
      </c>
      <c r="BU554" s="180" t="s">
        <v>128</v>
      </c>
      <c r="BV554" s="21" t="e">
        <f t="shared" si="73"/>
        <v>#N/A</v>
      </c>
      <c r="BW554" s="21" t="str">
        <f>+VLOOKUP(C554,Listas_desplega!$AI$21:$AJ$46,2,0)</f>
        <v>DC_ES</v>
      </c>
      <c r="BX554" s="47" t="str">
        <f>+VLOOKUP(E554,Listas_desplega!$J$2:$K$11,2,FALSE)</f>
        <v>Eje_E_8</v>
      </c>
      <c r="BY554" s="21" t="str">
        <f>+VLOOKUP(J554,desplegables!$AK$21:$AL$33,2,FALSE)</f>
        <v>C_2202_0700_56</v>
      </c>
      <c r="BZ554" s="21" t="str">
        <f>+VLOOKUP(D554,Listas_desplega!$AS$18:$AU$60,2,0)</f>
        <v xml:space="preserve">VES - DIR DE CALIDAD - </v>
      </c>
      <c r="CA554" s="21" t="str">
        <f>+VLOOKUP(W554,Listas_desplega!$AT$18:$AV$60,3,0)</f>
        <v>3300</v>
      </c>
      <c r="CB554" s="21" t="str">
        <f>+VLOOKUP(F554,Listas_desplega!$J$15:$L$60,2,0)</f>
        <v>FORTALECIMIENTO SISTEMA DE ES</v>
      </c>
      <c r="CC554" s="21" t="str">
        <f>+VLOOKUP(F554,Listas_desplega!$J$15:$L$60,2,0)&amp;V554</f>
        <v>FORTALECIMIENTO SISTEMA DE ES</v>
      </c>
      <c r="CD554" s="21" t="str">
        <f>+VLOOKUP(CC554,Listas_desplega!$K$15:$L$60,2,0)</f>
        <v>29</v>
      </c>
      <c r="CE554" s="65" t="str">
        <f>+VLOOKUP(D554,Listas_desplega!$AS$18:$AU$60,2,0)&amp;V554</f>
        <v xml:space="preserve">VES - DIR DE CALIDAD - </v>
      </c>
      <c r="CF554" s="21">
        <f>+VLOOKUP(D554,Listas_desplega!$AS$18:$AU$60,3,0)</f>
        <v>33</v>
      </c>
    </row>
    <row r="555" spans="2:84" ht="18.75" customHeight="1" x14ac:dyDescent="0.2">
      <c r="B555" s="49" t="s">
        <v>612</v>
      </c>
      <c r="C555" s="49" t="s">
        <v>811</v>
      </c>
      <c r="D555" s="49" t="s">
        <v>811</v>
      </c>
      <c r="E555" s="49" t="s">
        <v>615</v>
      </c>
      <c r="F555" s="82" t="s">
        <v>616</v>
      </c>
      <c r="G555" s="49" t="s">
        <v>812</v>
      </c>
      <c r="H555" s="78" t="str">
        <f>+VLOOKUP(G555,desplegables!$AH$21:$AK$33,2,0)</f>
        <v>INCREMENTO EN LA CALIDAD DEL SERVICIO PÚBLICO DE EDUCACIÓN SUPERIOR EN COLOMBIA NACIONAL  NACIONAL</v>
      </c>
      <c r="I555" s="79">
        <f>+VLOOKUP(G555,desplegables!$AH$21:$AK$33,3,0)</f>
        <v>202300000000426</v>
      </c>
      <c r="J555" s="51" t="str">
        <f>+VLOOKUP(G555,desplegables!$AH$21:$AK$33,4,0)</f>
        <v>C-2202-0700-56</v>
      </c>
      <c r="K555" s="109" t="s">
        <v>813</v>
      </c>
      <c r="L555" s="110" t="e">
        <f>+VLOOKUP(K555,desplegables!$BO$81:$BP$110,2,FALSE)</f>
        <v>#N/A</v>
      </c>
      <c r="M555" s="49" t="s">
        <v>849</v>
      </c>
      <c r="N555" s="51" t="e">
        <f>VLOOKUP(M555,desplegables!$BO$20:$BP$51,2,0)</f>
        <v>#N/A</v>
      </c>
      <c r="O555" s="49" t="s">
        <v>850</v>
      </c>
      <c r="P555" s="21" t="s">
        <v>90</v>
      </c>
      <c r="Q555" s="51" t="str">
        <f>+VLOOKUP(P555,desplegables!$B$3:$C$5,2,0)</f>
        <v>02</v>
      </c>
      <c r="R555" s="169" t="e">
        <f t="shared" si="68"/>
        <v>#N/A</v>
      </c>
      <c r="S555"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55"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55" s="69" t="s">
        <v>127</v>
      </c>
      <c r="V555" s="21"/>
      <c r="W555" s="21" t="str">
        <f t="shared" si="70"/>
        <v xml:space="preserve">VES - DIR DE CALIDAD - </v>
      </c>
      <c r="X555" s="51" t="str">
        <f t="shared" si="71"/>
        <v>3300</v>
      </c>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c r="BE555" s="68"/>
      <c r="BF555" s="68"/>
      <c r="BG555" s="68"/>
      <c r="BH555" s="118" t="s">
        <v>92</v>
      </c>
      <c r="BI555" s="49" t="s">
        <v>857</v>
      </c>
      <c r="BJ555" s="118" t="s">
        <v>858</v>
      </c>
      <c r="BK555" s="49" t="s">
        <v>145</v>
      </c>
      <c r="BL555" s="121">
        <v>45399</v>
      </c>
      <c r="BM555" s="118">
        <v>7.5</v>
      </c>
      <c r="BN555" s="49" t="s">
        <v>95</v>
      </c>
      <c r="BO555" s="49" t="s">
        <v>195</v>
      </c>
      <c r="BP555" s="49" t="s">
        <v>196</v>
      </c>
      <c r="BQ555" s="49" t="s">
        <v>98</v>
      </c>
      <c r="BR555" s="219">
        <v>181627497.47999999</v>
      </c>
      <c r="BS555" s="220">
        <v>181627497</v>
      </c>
      <c r="BT555" s="180" t="s">
        <v>192</v>
      </c>
      <c r="BU555" s="180" t="s">
        <v>128</v>
      </c>
      <c r="BV555" s="21" t="e">
        <f t="shared" si="73"/>
        <v>#N/A</v>
      </c>
      <c r="BW555" s="21" t="str">
        <f>+VLOOKUP(C555,Listas_desplega!$AI$21:$AJ$46,2,0)</f>
        <v>DC_ES</v>
      </c>
      <c r="BX555" s="47" t="str">
        <f>+VLOOKUP(E555,Listas_desplega!$J$2:$K$11,2,FALSE)</f>
        <v>Eje_E_8</v>
      </c>
      <c r="BY555" s="21" t="str">
        <f>+VLOOKUP(J555,desplegables!$AK$21:$AL$33,2,FALSE)</f>
        <v>C_2202_0700_56</v>
      </c>
      <c r="BZ555" s="21" t="str">
        <f>+VLOOKUP(D555,Listas_desplega!$AS$18:$AU$60,2,0)</f>
        <v xml:space="preserve">VES - DIR DE CALIDAD - </v>
      </c>
      <c r="CA555" s="21" t="str">
        <f>+VLOOKUP(W555,Listas_desplega!$AT$18:$AV$60,3,0)</f>
        <v>3300</v>
      </c>
      <c r="CB555" s="21" t="str">
        <f>+VLOOKUP(F555,Listas_desplega!$J$15:$L$60,2,0)</f>
        <v>FORTALECIMIENTO SISTEMA DE ES</v>
      </c>
      <c r="CC555" s="21" t="str">
        <f>+VLOOKUP(F555,Listas_desplega!$J$15:$L$60,2,0)&amp;V555</f>
        <v>FORTALECIMIENTO SISTEMA DE ES</v>
      </c>
      <c r="CD555" s="21" t="str">
        <f>+VLOOKUP(CC555,Listas_desplega!$K$15:$L$60,2,0)</f>
        <v>29</v>
      </c>
      <c r="CE555" s="65" t="str">
        <f>+VLOOKUP(D555,Listas_desplega!$AS$18:$AU$60,2,0)&amp;V555</f>
        <v xml:space="preserve">VES - DIR DE CALIDAD - </v>
      </c>
      <c r="CF555" s="21">
        <f>+VLOOKUP(D555,Listas_desplega!$AS$18:$AU$60,3,0)</f>
        <v>33</v>
      </c>
    </row>
    <row r="556" spans="2:84" ht="18.75" customHeight="1" x14ac:dyDescent="0.2">
      <c r="B556" s="49" t="s">
        <v>612</v>
      </c>
      <c r="C556" s="49" t="s">
        <v>811</v>
      </c>
      <c r="D556" s="49" t="s">
        <v>811</v>
      </c>
      <c r="E556" s="49" t="s">
        <v>615</v>
      </c>
      <c r="F556" s="82" t="s">
        <v>616</v>
      </c>
      <c r="G556" s="49" t="s">
        <v>812</v>
      </c>
      <c r="H556" s="78" t="str">
        <f>+VLOOKUP(G556,desplegables!$AH$21:$AK$33,2,0)</f>
        <v>INCREMENTO EN LA CALIDAD DEL SERVICIO PÚBLICO DE EDUCACIÓN SUPERIOR EN COLOMBIA NACIONAL  NACIONAL</v>
      </c>
      <c r="I556" s="79">
        <f>+VLOOKUP(G556,desplegables!$AH$21:$AK$33,3,0)</f>
        <v>202300000000426</v>
      </c>
      <c r="J556" s="51" t="str">
        <f>+VLOOKUP(G556,desplegables!$AH$21:$AK$33,4,0)</f>
        <v>C-2202-0700-56</v>
      </c>
      <c r="K556" s="109" t="s">
        <v>813</v>
      </c>
      <c r="L556" s="110" t="e">
        <f>+VLOOKUP(K556,desplegables!$BO$81:$BP$110,2,FALSE)</f>
        <v>#N/A</v>
      </c>
      <c r="M556" s="49" t="s">
        <v>849</v>
      </c>
      <c r="N556" s="51" t="e">
        <f>VLOOKUP(M556,desplegables!$BO$20:$BP$51,2,0)</f>
        <v>#N/A</v>
      </c>
      <c r="O556" s="49" t="s">
        <v>852</v>
      </c>
      <c r="P556" s="21" t="s">
        <v>90</v>
      </c>
      <c r="Q556" s="51" t="str">
        <f>+VLOOKUP(P556,desplegables!$B$3:$C$5,2,0)</f>
        <v>02</v>
      </c>
      <c r="R556" s="169" t="e">
        <f t="shared" si="68"/>
        <v>#N/A</v>
      </c>
      <c r="S556" s="126" t="str">
        <f t="shared" si="67"/>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56"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56" s="69" t="s">
        <v>127</v>
      </c>
      <c r="V556" s="21"/>
      <c r="W556" s="21" t="str">
        <f t="shared" si="70"/>
        <v xml:space="preserve">VES - DIR DE CALIDAD - </v>
      </c>
      <c r="X556" s="51" t="str">
        <f t="shared" si="71"/>
        <v>3300</v>
      </c>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c r="BE556" s="68"/>
      <c r="BF556" s="68"/>
      <c r="BG556" s="68"/>
      <c r="BH556" s="118" t="s">
        <v>92</v>
      </c>
      <c r="BI556" s="123" t="s">
        <v>859</v>
      </c>
      <c r="BJ556" s="118" t="s">
        <v>860</v>
      </c>
      <c r="BK556" s="49" t="s">
        <v>94</v>
      </c>
      <c r="BL556" s="121">
        <v>45292</v>
      </c>
      <c r="BM556" s="118">
        <v>8</v>
      </c>
      <c r="BN556" s="49" t="s">
        <v>95</v>
      </c>
      <c r="BO556" s="49" t="s">
        <v>96</v>
      </c>
      <c r="BP556" s="49" t="s">
        <v>196</v>
      </c>
      <c r="BQ556" s="49" t="s">
        <v>98</v>
      </c>
      <c r="BR556" s="219">
        <v>81053120</v>
      </c>
      <c r="BS556" s="220">
        <v>81053120</v>
      </c>
      <c r="BT556" s="180" t="s">
        <v>192</v>
      </c>
      <c r="BU556" s="180" t="s">
        <v>128</v>
      </c>
      <c r="BV556" s="21" t="e">
        <f t="shared" si="73"/>
        <v>#N/A</v>
      </c>
      <c r="BW556" s="21" t="str">
        <f>+VLOOKUP(C556,Listas_desplega!$AI$21:$AJ$46,2,0)</f>
        <v>DC_ES</v>
      </c>
      <c r="BX556" s="47" t="str">
        <f>+VLOOKUP(E556,Listas_desplega!$J$2:$K$11,2,FALSE)</f>
        <v>Eje_E_8</v>
      </c>
      <c r="BY556" s="21" t="str">
        <f>+VLOOKUP(J556,desplegables!$AK$21:$AL$33,2,FALSE)</f>
        <v>C_2202_0700_56</v>
      </c>
      <c r="BZ556" s="21" t="str">
        <f>+VLOOKUP(D556,Listas_desplega!$AS$18:$AU$60,2,0)</f>
        <v xml:space="preserve">VES - DIR DE CALIDAD - </v>
      </c>
      <c r="CA556" s="21" t="str">
        <f>+VLOOKUP(W556,Listas_desplega!$AT$18:$AV$60,3,0)</f>
        <v>3300</v>
      </c>
      <c r="CB556" s="21" t="str">
        <f>+VLOOKUP(F556,Listas_desplega!$J$15:$L$60,2,0)</f>
        <v>FORTALECIMIENTO SISTEMA DE ES</v>
      </c>
      <c r="CC556" s="21" t="str">
        <f>+VLOOKUP(F556,Listas_desplega!$J$15:$L$60,2,0)&amp;V556</f>
        <v>FORTALECIMIENTO SISTEMA DE ES</v>
      </c>
      <c r="CD556" s="21" t="str">
        <f>+VLOOKUP(CC556,Listas_desplega!$K$15:$L$60,2,0)</f>
        <v>29</v>
      </c>
      <c r="CE556" s="65" t="str">
        <f>+VLOOKUP(D556,Listas_desplega!$AS$18:$AU$60,2,0)&amp;V556</f>
        <v xml:space="preserve">VES - DIR DE CALIDAD - </v>
      </c>
      <c r="CF556" s="21">
        <f>+VLOOKUP(D556,Listas_desplega!$AS$18:$AU$60,3,0)</f>
        <v>33</v>
      </c>
    </row>
    <row r="557" spans="2:84" ht="18.75" customHeight="1" x14ac:dyDescent="0.2">
      <c r="B557" s="49" t="s">
        <v>612</v>
      </c>
      <c r="C557" s="49" t="s">
        <v>811</v>
      </c>
      <c r="D557" s="49" t="s">
        <v>811</v>
      </c>
      <c r="E557" s="49" t="s">
        <v>615</v>
      </c>
      <c r="F557" s="82" t="s">
        <v>616</v>
      </c>
      <c r="G557" s="49" t="s">
        <v>812</v>
      </c>
      <c r="H557" s="78" t="str">
        <f>+VLOOKUP(G557,desplegables!$AH$21:$AK$33,2,0)</f>
        <v>INCREMENTO EN LA CALIDAD DEL SERVICIO PÚBLICO DE EDUCACIÓN SUPERIOR EN COLOMBIA NACIONAL  NACIONAL</v>
      </c>
      <c r="I557" s="79">
        <f>+VLOOKUP(G557,desplegables!$AH$21:$AK$33,3,0)</f>
        <v>202300000000426</v>
      </c>
      <c r="J557" s="51" t="str">
        <f>+VLOOKUP(G557,desplegables!$AH$21:$AK$33,4,0)</f>
        <v>C-2202-0700-56</v>
      </c>
      <c r="K557" s="109" t="s">
        <v>813</v>
      </c>
      <c r="L557" s="110" t="e">
        <f>+VLOOKUP(K557,desplegables!$BO$81:$BP$110,2,FALSE)</f>
        <v>#N/A</v>
      </c>
      <c r="M557" s="49" t="s">
        <v>849</v>
      </c>
      <c r="N557" s="51" t="e">
        <f>VLOOKUP(M557,desplegables!$BO$20:$BP$51,2,0)</f>
        <v>#N/A</v>
      </c>
      <c r="O557" s="49" t="s">
        <v>852</v>
      </c>
      <c r="P557" s="21" t="s">
        <v>90</v>
      </c>
      <c r="Q557" s="51" t="str">
        <f>+VLOOKUP(P557,desplegables!$B$3:$C$5,2,0)</f>
        <v>02</v>
      </c>
      <c r="R557" s="169" t="e">
        <f t="shared" si="68"/>
        <v>#N/A</v>
      </c>
      <c r="S557" s="126" t="str">
        <f t="shared" ref="S557:S620" si="74">UPPER(P557&amp;"-"&amp;M557&amp;"-"&amp;H557)</f>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57"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57" s="69" t="s">
        <v>127</v>
      </c>
      <c r="V557" s="21"/>
      <c r="W557" s="21" t="str">
        <f t="shared" si="70"/>
        <v xml:space="preserve">VES - DIR DE CALIDAD - </v>
      </c>
      <c r="X557" s="51" t="str">
        <f t="shared" si="71"/>
        <v>3300</v>
      </c>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c r="BE557" s="68"/>
      <c r="BF557" s="68"/>
      <c r="BG557" s="68"/>
      <c r="BH557" s="118" t="s">
        <v>92</v>
      </c>
      <c r="BI557" s="49" t="s">
        <v>861</v>
      </c>
      <c r="BJ557" s="118" t="s">
        <v>862</v>
      </c>
      <c r="BK557" s="49" t="s">
        <v>94</v>
      </c>
      <c r="BL557" s="121">
        <v>45292</v>
      </c>
      <c r="BM557" s="118">
        <v>8</v>
      </c>
      <c r="BN557" s="49" t="s">
        <v>95</v>
      </c>
      <c r="BO557" s="49" t="s">
        <v>96</v>
      </c>
      <c r="BP557" s="49" t="s">
        <v>196</v>
      </c>
      <c r="BQ557" s="49" t="s">
        <v>98</v>
      </c>
      <c r="BR557" s="219">
        <v>53727120</v>
      </c>
      <c r="BS557" s="220">
        <v>53727120</v>
      </c>
      <c r="BT557" s="180" t="s">
        <v>192</v>
      </c>
      <c r="BU557" s="180" t="s">
        <v>128</v>
      </c>
      <c r="BV557" s="21" t="e">
        <f t="shared" si="73"/>
        <v>#N/A</v>
      </c>
      <c r="BW557" s="21" t="str">
        <f>+VLOOKUP(C557,Listas_desplega!$AI$21:$AJ$46,2,0)</f>
        <v>DC_ES</v>
      </c>
      <c r="BX557" s="47" t="str">
        <f>+VLOOKUP(E557,Listas_desplega!$J$2:$K$11,2,FALSE)</f>
        <v>Eje_E_8</v>
      </c>
      <c r="BY557" s="21" t="str">
        <f>+VLOOKUP(J557,desplegables!$AK$21:$AL$33,2,FALSE)</f>
        <v>C_2202_0700_56</v>
      </c>
      <c r="BZ557" s="21" t="str">
        <f>+VLOOKUP(D557,Listas_desplega!$AS$18:$AU$60,2,0)</f>
        <v xml:space="preserve">VES - DIR DE CALIDAD - </v>
      </c>
      <c r="CA557" s="21" t="str">
        <f>+VLOOKUP(W557,Listas_desplega!$AT$18:$AV$60,3,0)</f>
        <v>3300</v>
      </c>
      <c r="CB557" s="21" t="str">
        <f>+VLOOKUP(F557,Listas_desplega!$J$15:$L$60,2,0)</f>
        <v>FORTALECIMIENTO SISTEMA DE ES</v>
      </c>
      <c r="CC557" s="21" t="str">
        <f>+VLOOKUP(F557,Listas_desplega!$J$15:$L$60,2,0)&amp;V557</f>
        <v>FORTALECIMIENTO SISTEMA DE ES</v>
      </c>
      <c r="CD557" s="21" t="str">
        <f>+VLOOKUP(CC557,Listas_desplega!$K$15:$L$60,2,0)</f>
        <v>29</v>
      </c>
      <c r="CE557" s="65" t="str">
        <f>+VLOOKUP(D557,Listas_desplega!$AS$18:$AU$60,2,0)&amp;V557</f>
        <v xml:space="preserve">VES - DIR DE CALIDAD - </v>
      </c>
      <c r="CF557" s="21">
        <f>+VLOOKUP(D557,Listas_desplega!$AS$18:$AU$60,3,0)</f>
        <v>33</v>
      </c>
    </row>
    <row r="558" spans="2:84" ht="18.75" customHeight="1" x14ac:dyDescent="0.2">
      <c r="B558" s="49" t="s">
        <v>612</v>
      </c>
      <c r="C558" s="49" t="s">
        <v>811</v>
      </c>
      <c r="D558" s="49" t="s">
        <v>811</v>
      </c>
      <c r="E558" s="49" t="s">
        <v>615</v>
      </c>
      <c r="F558" s="82" t="s">
        <v>616</v>
      </c>
      <c r="G558" s="49" t="s">
        <v>812</v>
      </c>
      <c r="H558" s="78" t="str">
        <f>+VLOOKUP(G558,desplegables!$AH$21:$AK$33,2,0)</f>
        <v>INCREMENTO EN LA CALIDAD DEL SERVICIO PÚBLICO DE EDUCACIÓN SUPERIOR EN COLOMBIA NACIONAL  NACIONAL</v>
      </c>
      <c r="I558" s="79">
        <f>+VLOOKUP(G558,desplegables!$AH$21:$AK$33,3,0)</f>
        <v>202300000000426</v>
      </c>
      <c r="J558" s="51" t="str">
        <f>+VLOOKUP(G558,desplegables!$AH$21:$AK$33,4,0)</f>
        <v>C-2202-0700-56</v>
      </c>
      <c r="K558" s="109" t="s">
        <v>813</v>
      </c>
      <c r="L558" s="110" t="e">
        <f>+VLOOKUP(K558,desplegables!$BO$81:$BP$110,2,FALSE)</f>
        <v>#N/A</v>
      </c>
      <c r="M558" s="49" t="s">
        <v>849</v>
      </c>
      <c r="N558" s="51" t="e">
        <f>VLOOKUP(M558,desplegables!$BO$20:$BP$51,2,0)</f>
        <v>#N/A</v>
      </c>
      <c r="O558" s="49" t="s">
        <v>852</v>
      </c>
      <c r="P558" s="21" t="s">
        <v>90</v>
      </c>
      <c r="Q558" s="51" t="str">
        <f>+VLOOKUP(P558,desplegables!$B$3:$C$5,2,0)</f>
        <v>02</v>
      </c>
      <c r="R558" s="169" t="e">
        <f t="shared" si="68"/>
        <v>#N/A</v>
      </c>
      <c r="S558"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58"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58" s="69" t="s">
        <v>127</v>
      </c>
      <c r="V558" s="21"/>
      <c r="W558" s="21" t="str">
        <f t="shared" si="70"/>
        <v xml:space="preserve">VES - DIR DE CALIDAD - </v>
      </c>
      <c r="X558" s="51" t="str">
        <f t="shared" si="71"/>
        <v>3300</v>
      </c>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c r="BE558" s="68"/>
      <c r="BF558" s="68"/>
      <c r="BG558" s="68"/>
      <c r="BH558" s="118" t="s">
        <v>92</v>
      </c>
      <c r="BI558" s="49" t="s">
        <v>863</v>
      </c>
      <c r="BJ558" s="118" t="s">
        <v>864</v>
      </c>
      <c r="BK558" s="49" t="s">
        <v>94</v>
      </c>
      <c r="BL558" s="121">
        <v>45292</v>
      </c>
      <c r="BM558" s="118">
        <v>8</v>
      </c>
      <c r="BN558" s="49" t="s">
        <v>95</v>
      </c>
      <c r="BO558" s="49" t="s">
        <v>96</v>
      </c>
      <c r="BP558" s="49" t="s">
        <v>196</v>
      </c>
      <c r="BQ558" s="49" t="s">
        <v>98</v>
      </c>
      <c r="BR558" s="219">
        <v>54652000</v>
      </c>
      <c r="BS558" s="220">
        <v>54652000</v>
      </c>
      <c r="BT558" s="180" t="s">
        <v>192</v>
      </c>
      <c r="BU558" s="180" t="s">
        <v>128</v>
      </c>
      <c r="BV558" s="21" t="e">
        <f t="shared" si="73"/>
        <v>#N/A</v>
      </c>
      <c r="BW558" s="21" t="str">
        <f>+VLOOKUP(C558,Listas_desplega!$AI$21:$AJ$46,2,0)</f>
        <v>DC_ES</v>
      </c>
      <c r="BX558" s="47" t="str">
        <f>+VLOOKUP(E558,Listas_desplega!$J$2:$K$11,2,FALSE)</f>
        <v>Eje_E_8</v>
      </c>
      <c r="BY558" s="21" t="str">
        <f>+VLOOKUP(J558,desplegables!$AK$21:$AL$33,2,FALSE)</f>
        <v>C_2202_0700_56</v>
      </c>
      <c r="BZ558" s="21" t="str">
        <f>+VLOOKUP(D558,Listas_desplega!$AS$18:$AU$60,2,0)</f>
        <v xml:space="preserve">VES - DIR DE CALIDAD - </v>
      </c>
      <c r="CA558" s="21" t="str">
        <f>+VLOOKUP(W558,Listas_desplega!$AT$18:$AV$60,3,0)</f>
        <v>3300</v>
      </c>
      <c r="CB558" s="21" t="str">
        <f>+VLOOKUP(F558,Listas_desplega!$J$15:$L$60,2,0)</f>
        <v>FORTALECIMIENTO SISTEMA DE ES</v>
      </c>
      <c r="CC558" s="21" t="str">
        <f>+VLOOKUP(F558,Listas_desplega!$J$15:$L$60,2,0)&amp;V558</f>
        <v>FORTALECIMIENTO SISTEMA DE ES</v>
      </c>
      <c r="CD558" s="21" t="str">
        <f>+VLOOKUP(CC558,Listas_desplega!$K$15:$L$60,2,0)</f>
        <v>29</v>
      </c>
      <c r="CE558" s="65" t="str">
        <f>+VLOOKUP(D558,Listas_desplega!$AS$18:$AU$60,2,0)&amp;V558</f>
        <v xml:space="preserve">VES - DIR DE CALIDAD - </v>
      </c>
      <c r="CF558" s="21">
        <f>+VLOOKUP(D558,Listas_desplega!$AS$18:$AU$60,3,0)</f>
        <v>33</v>
      </c>
    </row>
    <row r="559" spans="2:84" ht="18.75" customHeight="1" x14ac:dyDescent="0.2">
      <c r="B559" s="49" t="s">
        <v>612</v>
      </c>
      <c r="C559" s="49" t="s">
        <v>811</v>
      </c>
      <c r="D559" s="49" t="s">
        <v>811</v>
      </c>
      <c r="E559" s="49" t="s">
        <v>615</v>
      </c>
      <c r="F559" s="82" t="s">
        <v>616</v>
      </c>
      <c r="G559" s="49" t="s">
        <v>812</v>
      </c>
      <c r="H559" s="78" t="str">
        <f>+VLOOKUP(G559,desplegables!$AH$21:$AK$33,2,0)</f>
        <v>INCREMENTO EN LA CALIDAD DEL SERVICIO PÚBLICO DE EDUCACIÓN SUPERIOR EN COLOMBIA NACIONAL  NACIONAL</v>
      </c>
      <c r="I559" s="79">
        <f>+VLOOKUP(G559,desplegables!$AH$21:$AK$33,3,0)</f>
        <v>202300000000426</v>
      </c>
      <c r="J559" s="51" t="str">
        <f>+VLOOKUP(G559,desplegables!$AH$21:$AK$33,4,0)</f>
        <v>C-2202-0700-56</v>
      </c>
      <c r="K559" s="109" t="s">
        <v>813</v>
      </c>
      <c r="L559" s="110" t="e">
        <f>+VLOOKUP(K559,desplegables!$BO$81:$BP$110,2,FALSE)</f>
        <v>#N/A</v>
      </c>
      <c r="M559" s="49" t="s">
        <v>849</v>
      </c>
      <c r="N559" s="51" t="e">
        <f>VLOOKUP(M559,desplegables!$BO$20:$BP$51,2,0)</f>
        <v>#N/A</v>
      </c>
      <c r="O559" s="49" t="s">
        <v>852</v>
      </c>
      <c r="P559" s="21" t="s">
        <v>90</v>
      </c>
      <c r="Q559" s="51" t="str">
        <f>+VLOOKUP(P559,desplegables!$B$3:$C$5,2,0)</f>
        <v>02</v>
      </c>
      <c r="R559" s="169" t="e">
        <f t="shared" si="68"/>
        <v>#N/A</v>
      </c>
      <c r="S559"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59"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59" s="69" t="s">
        <v>127</v>
      </c>
      <c r="V559" s="21"/>
      <c r="W559" s="21" t="str">
        <f t="shared" si="70"/>
        <v xml:space="preserve">VES - DIR DE CALIDAD - </v>
      </c>
      <c r="X559" s="51" t="str">
        <f t="shared" si="71"/>
        <v>3300</v>
      </c>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c r="BE559" s="68"/>
      <c r="BF559" s="68"/>
      <c r="BG559" s="68"/>
      <c r="BH559" s="118" t="s">
        <v>92</v>
      </c>
      <c r="BI559" s="49" t="s">
        <v>865</v>
      </c>
      <c r="BJ559" s="118" t="s">
        <v>866</v>
      </c>
      <c r="BK559" s="49" t="s">
        <v>94</v>
      </c>
      <c r="BL559" s="121">
        <v>45292</v>
      </c>
      <c r="BM559" s="118">
        <v>8</v>
      </c>
      <c r="BN559" s="49" t="s">
        <v>95</v>
      </c>
      <c r="BO559" s="49" t="s">
        <v>96</v>
      </c>
      <c r="BP559" s="49" t="s">
        <v>196</v>
      </c>
      <c r="BQ559" s="49" t="s">
        <v>98</v>
      </c>
      <c r="BR559" s="219">
        <v>61048000</v>
      </c>
      <c r="BS559" s="220">
        <v>61048000</v>
      </c>
      <c r="BT559" s="180" t="s">
        <v>192</v>
      </c>
      <c r="BU559" s="180" t="s">
        <v>128</v>
      </c>
      <c r="BV559" s="21" t="e">
        <f t="shared" si="73"/>
        <v>#N/A</v>
      </c>
      <c r="BW559" s="21" t="str">
        <f>+VLOOKUP(C559,Listas_desplega!$AI$21:$AJ$46,2,0)</f>
        <v>DC_ES</v>
      </c>
      <c r="BX559" s="47" t="str">
        <f>+VLOOKUP(E559,Listas_desplega!$J$2:$K$11,2,FALSE)</f>
        <v>Eje_E_8</v>
      </c>
      <c r="BY559" s="21" t="str">
        <f>+VLOOKUP(J559,desplegables!$AK$21:$AL$33,2,FALSE)</f>
        <v>C_2202_0700_56</v>
      </c>
      <c r="BZ559" s="21" t="str">
        <f>+VLOOKUP(D559,Listas_desplega!$AS$18:$AU$60,2,0)</f>
        <v xml:space="preserve">VES - DIR DE CALIDAD - </v>
      </c>
      <c r="CA559" s="21" t="str">
        <f>+VLOOKUP(W559,Listas_desplega!$AT$18:$AV$60,3,0)</f>
        <v>3300</v>
      </c>
      <c r="CB559" s="21" t="str">
        <f>+VLOOKUP(F559,Listas_desplega!$J$15:$L$60,2,0)</f>
        <v>FORTALECIMIENTO SISTEMA DE ES</v>
      </c>
      <c r="CC559" s="21" t="str">
        <f>+VLOOKUP(F559,Listas_desplega!$J$15:$L$60,2,0)&amp;V559</f>
        <v>FORTALECIMIENTO SISTEMA DE ES</v>
      </c>
      <c r="CD559" s="21" t="str">
        <f>+VLOOKUP(CC559,Listas_desplega!$K$15:$L$60,2,0)</f>
        <v>29</v>
      </c>
      <c r="CE559" s="65" t="str">
        <f>+VLOOKUP(D559,Listas_desplega!$AS$18:$AU$60,2,0)&amp;V559</f>
        <v xml:space="preserve">VES - DIR DE CALIDAD - </v>
      </c>
      <c r="CF559" s="21">
        <f>+VLOOKUP(D559,Listas_desplega!$AS$18:$AU$60,3,0)</f>
        <v>33</v>
      </c>
    </row>
    <row r="560" spans="2:84" ht="18.75" customHeight="1" x14ac:dyDescent="0.2">
      <c r="B560" s="49" t="s">
        <v>612</v>
      </c>
      <c r="C560" s="49" t="s">
        <v>811</v>
      </c>
      <c r="D560" s="49" t="s">
        <v>811</v>
      </c>
      <c r="E560" s="49" t="s">
        <v>615</v>
      </c>
      <c r="F560" s="82" t="s">
        <v>616</v>
      </c>
      <c r="G560" s="49" t="s">
        <v>812</v>
      </c>
      <c r="H560" s="78" t="str">
        <f>+VLOOKUP(G560,desplegables!$AH$21:$AK$33,2,0)</f>
        <v>INCREMENTO EN LA CALIDAD DEL SERVICIO PÚBLICO DE EDUCACIÓN SUPERIOR EN COLOMBIA NACIONAL  NACIONAL</v>
      </c>
      <c r="I560" s="79">
        <f>+VLOOKUP(G560,desplegables!$AH$21:$AK$33,3,0)</f>
        <v>202300000000426</v>
      </c>
      <c r="J560" s="51" t="str">
        <f>+VLOOKUP(G560,desplegables!$AH$21:$AK$33,4,0)</f>
        <v>C-2202-0700-56</v>
      </c>
      <c r="K560" s="109" t="s">
        <v>813</v>
      </c>
      <c r="L560" s="110" t="e">
        <f>+VLOOKUP(K560,desplegables!$BO$81:$BP$110,2,FALSE)</f>
        <v>#N/A</v>
      </c>
      <c r="M560" s="49" t="s">
        <v>849</v>
      </c>
      <c r="N560" s="51" t="e">
        <f>VLOOKUP(M560,desplegables!$BO$20:$BP$51,2,0)</f>
        <v>#N/A</v>
      </c>
      <c r="O560" s="49" t="s">
        <v>852</v>
      </c>
      <c r="P560" s="21" t="s">
        <v>90</v>
      </c>
      <c r="Q560" s="51" t="str">
        <f>+VLOOKUP(P560,desplegables!$B$3:$C$5,2,0)</f>
        <v>02</v>
      </c>
      <c r="R560" s="169" t="e">
        <f t="shared" si="68"/>
        <v>#N/A</v>
      </c>
      <c r="S560"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0"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0" s="69" t="s">
        <v>127</v>
      </c>
      <c r="V560" s="21"/>
      <c r="W560" s="21" t="str">
        <f t="shared" si="70"/>
        <v xml:space="preserve">VES - DIR DE CALIDAD - </v>
      </c>
      <c r="X560" s="51" t="str">
        <f t="shared" si="71"/>
        <v>3300</v>
      </c>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c r="BE560" s="68"/>
      <c r="BF560" s="68"/>
      <c r="BG560" s="68"/>
      <c r="BH560" s="118" t="s">
        <v>92</v>
      </c>
      <c r="BI560" s="49" t="s">
        <v>867</v>
      </c>
      <c r="BJ560" s="118" t="s">
        <v>868</v>
      </c>
      <c r="BK560" s="49" t="s">
        <v>94</v>
      </c>
      <c r="BL560" s="121">
        <v>45292</v>
      </c>
      <c r="BM560" s="118">
        <v>8</v>
      </c>
      <c r="BN560" s="49" t="s">
        <v>95</v>
      </c>
      <c r="BO560" s="49" t="s">
        <v>96</v>
      </c>
      <c r="BP560" s="49" t="s">
        <v>196</v>
      </c>
      <c r="BQ560" s="49" t="s">
        <v>98</v>
      </c>
      <c r="BR560" s="219">
        <v>44000000</v>
      </c>
      <c r="BS560" s="220">
        <v>44000000</v>
      </c>
      <c r="BT560" s="180" t="s">
        <v>192</v>
      </c>
      <c r="BU560" s="180" t="s">
        <v>128</v>
      </c>
      <c r="BV560" s="21" t="e">
        <f t="shared" si="73"/>
        <v>#N/A</v>
      </c>
      <c r="BW560" s="21" t="str">
        <f>+VLOOKUP(C560,Listas_desplega!$AI$21:$AJ$46,2,0)</f>
        <v>DC_ES</v>
      </c>
      <c r="BX560" s="47" t="str">
        <f>+VLOOKUP(E560,Listas_desplega!$J$2:$K$11,2,FALSE)</f>
        <v>Eje_E_8</v>
      </c>
      <c r="BY560" s="21" t="str">
        <f>+VLOOKUP(J560,desplegables!$AK$21:$AL$33,2,FALSE)</f>
        <v>C_2202_0700_56</v>
      </c>
      <c r="BZ560" s="21" t="str">
        <f>+VLOOKUP(D560,Listas_desplega!$AS$18:$AU$60,2,0)</f>
        <v xml:space="preserve">VES - DIR DE CALIDAD - </v>
      </c>
      <c r="CA560" s="21" t="str">
        <f>+VLOOKUP(W560,Listas_desplega!$AT$18:$AV$60,3,0)</f>
        <v>3300</v>
      </c>
      <c r="CB560" s="21" t="str">
        <f>+VLOOKUP(F560,Listas_desplega!$J$15:$L$60,2,0)</f>
        <v>FORTALECIMIENTO SISTEMA DE ES</v>
      </c>
      <c r="CC560" s="21" t="str">
        <f>+VLOOKUP(F560,Listas_desplega!$J$15:$L$60,2,0)&amp;V560</f>
        <v>FORTALECIMIENTO SISTEMA DE ES</v>
      </c>
      <c r="CD560" s="21" t="str">
        <f>+VLOOKUP(CC560,Listas_desplega!$K$15:$L$60,2,0)</f>
        <v>29</v>
      </c>
      <c r="CE560" s="65" t="str">
        <f>+VLOOKUP(D560,Listas_desplega!$AS$18:$AU$60,2,0)&amp;V560</f>
        <v xml:space="preserve">VES - DIR DE CALIDAD - </v>
      </c>
      <c r="CF560" s="21">
        <f>+VLOOKUP(D560,Listas_desplega!$AS$18:$AU$60,3,0)</f>
        <v>33</v>
      </c>
    </row>
    <row r="561" spans="2:84" ht="18.75" customHeight="1" x14ac:dyDescent="0.2">
      <c r="B561" s="49" t="s">
        <v>612</v>
      </c>
      <c r="C561" s="49" t="s">
        <v>811</v>
      </c>
      <c r="D561" s="49" t="s">
        <v>811</v>
      </c>
      <c r="E561" s="49" t="s">
        <v>615</v>
      </c>
      <c r="F561" s="82" t="s">
        <v>616</v>
      </c>
      <c r="G561" s="49" t="s">
        <v>812</v>
      </c>
      <c r="H561" s="78" t="str">
        <f>+VLOOKUP(G561,desplegables!$AH$21:$AK$33,2,0)</f>
        <v>INCREMENTO EN LA CALIDAD DEL SERVICIO PÚBLICO DE EDUCACIÓN SUPERIOR EN COLOMBIA NACIONAL  NACIONAL</v>
      </c>
      <c r="I561" s="79">
        <f>+VLOOKUP(G561,desplegables!$AH$21:$AK$33,3,0)</f>
        <v>202300000000426</v>
      </c>
      <c r="J561" s="51" t="str">
        <f>+VLOOKUP(G561,desplegables!$AH$21:$AK$33,4,0)</f>
        <v>C-2202-0700-56</v>
      </c>
      <c r="K561" s="109" t="s">
        <v>813</v>
      </c>
      <c r="L561" s="110" t="e">
        <f>+VLOOKUP(K561,desplegables!$BO$81:$BP$110,2,FALSE)</f>
        <v>#N/A</v>
      </c>
      <c r="M561" s="49" t="s">
        <v>849</v>
      </c>
      <c r="N561" s="51" t="e">
        <f>VLOOKUP(M561,desplegables!$BO$20:$BP$51,2,0)</f>
        <v>#N/A</v>
      </c>
      <c r="O561" s="49" t="s">
        <v>852</v>
      </c>
      <c r="P561" s="21" t="s">
        <v>90</v>
      </c>
      <c r="Q561" s="51" t="str">
        <f>+VLOOKUP(P561,desplegables!$B$3:$C$5,2,0)</f>
        <v>02</v>
      </c>
      <c r="R561" s="169" t="e">
        <f t="shared" si="68"/>
        <v>#N/A</v>
      </c>
      <c r="S561"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1"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1" s="69" t="s">
        <v>127</v>
      </c>
      <c r="V561" s="21"/>
      <c r="W561" s="21" t="str">
        <f t="shared" si="70"/>
        <v xml:space="preserve">VES - DIR DE CALIDAD - </v>
      </c>
      <c r="X561" s="51" t="str">
        <f t="shared" si="71"/>
        <v>3300</v>
      </c>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c r="BE561" s="68"/>
      <c r="BF561" s="68"/>
      <c r="BG561" s="68"/>
      <c r="BH561" s="118" t="s">
        <v>92</v>
      </c>
      <c r="BI561" s="49" t="s">
        <v>869</v>
      </c>
      <c r="BJ561" s="118" t="s">
        <v>870</v>
      </c>
      <c r="BK561" s="49" t="s">
        <v>94</v>
      </c>
      <c r="BL561" s="121">
        <v>45292</v>
      </c>
      <c r="BM561" s="118">
        <v>8</v>
      </c>
      <c r="BN561" s="49" t="s">
        <v>95</v>
      </c>
      <c r="BO561" s="49" t="s">
        <v>96</v>
      </c>
      <c r="BP561" s="49" t="s">
        <v>196</v>
      </c>
      <c r="BQ561" s="49" t="s">
        <v>98</v>
      </c>
      <c r="BR561" s="219">
        <v>31064000</v>
      </c>
      <c r="BS561" s="220">
        <v>31064000</v>
      </c>
      <c r="BT561" s="180" t="s">
        <v>192</v>
      </c>
      <c r="BU561" s="180" t="s">
        <v>128</v>
      </c>
      <c r="BV561" s="21" t="e">
        <f t="shared" si="73"/>
        <v>#N/A</v>
      </c>
      <c r="BW561" s="21" t="str">
        <f>+VLOOKUP(C561,Listas_desplega!$AI$21:$AJ$46,2,0)</f>
        <v>DC_ES</v>
      </c>
      <c r="BX561" s="47" t="str">
        <f>+VLOOKUP(E561,Listas_desplega!$J$2:$K$11,2,FALSE)</f>
        <v>Eje_E_8</v>
      </c>
      <c r="BY561" s="21" t="str">
        <f>+VLOOKUP(J561,desplegables!$AK$21:$AL$33,2,FALSE)</f>
        <v>C_2202_0700_56</v>
      </c>
      <c r="BZ561" s="21" t="str">
        <f>+VLOOKUP(D561,Listas_desplega!$AS$18:$AU$60,2,0)</f>
        <v xml:space="preserve">VES - DIR DE CALIDAD - </v>
      </c>
      <c r="CA561" s="21" t="str">
        <f>+VLOOKUP(W561,Listas_desplega!$AT$18:$AV$60,3,0)</f>
        <v>3300</v>
      </c>
      <c r="CB561" s="21" t="str">
        <f>+VLOOKUP(F561,Listas_desplega!$J$15:$L$60,2,0)</f>
        <v>FORTALECIMIENTO SISTEMA DE ES</v>
      </c>
      <c r="CC561" s="21" t="str">
        <f>+VLOOKUP(F561,Listas_desplega!$J$15:$L$60,2,0)&amp;V561</f>
        <v>FORTALECIMIENTO SISTEMA DE ES</v>
      </c>
      <c r="CD561" s="21" t="str">
        <f>+VLOOKUP(CC561,Listas_desplega!$K$15:$L$60,2,0)</f>
        <v>29</v>
      </c>
      <c r="CE561" s="65" t="str">
        <f>+VLOOKUP(D561,Listas_desplega!$AS$18:$AU$60,2,0)&amp;V561</f>
        <v xml:space="preserve">VES - DIR DE CALIDAD - </v>
      </c>
      <c r="CF561" s="21">
        <f>+VLOOKUP(D561,Listas_desplega!$AS$18:$AU$60,3,0)</f>
        <v>33</v>
      </c>
    </row>
    <row r="562" spans="2:84" ht="18.75" customHeight="1" x14ac:dyDescent="0.2">
      <c r="B562" s="49" t="s">
        <v>612</v>
      </c>
      <c r="C562" s="49" t="s">
        <v>811</v>
      </c>
      <c r="D562" s="49" t="s">
        <v>811</v>
      </c>
      <c r="E562" s="49" t="s">
        <v>615</v>
      </c>
      <c r="F562" s="82" t="s">
        <v>616</v>
      </c>
      <c r="G562" s="49" t="s">
        <v>812</v>
      </c>
      <c r="H562" s="78" t="str">
        <f>+VLOOKUP(G562,desplegables!$AH$21:$AK$33,2,0)</f>
        <v>INCREMENTO EN LA CALIDAD DEL SERVICIO PÚBLICO DE EDUCACIÓN SUPERIOR EN COLOMBIA NACIONAL  NACIONAL</v>
      </c>
      <c r="I562" s="79">
        <f>+VLOOKUP(G562,desplegables!$AH$21:$AK$33,3,0)</f>
        <v>202300000000426</v>
      </c>
      <c r="J562" s="51" t="str">
        <f>+VLOOKUP(G562,desplegables!$AH$21:$AK$33,4,0)</f>
        <v>C-2202-0700-56</v>
      </c>
      <c r="K562" s="109" t="s">
        <v>813</v>
      </c>
      <c r="L562" s="110" t="e">
        <f>+VLOOKUP(K562,desplegables!$BO$81:$BP$110,2,FALSE)</f>
        <v>#N/A</v>
      </c>
      <c r="M562" s="49" t="s">
        <v>849</v>
      </c>
      <c r="N562" s="51" t="e">
        <f>VLOOKUP(M562,desplegables!$BO$20:$BP$51,2,0)</f>
        <v>#N/A</v>
      </c>
      <c r="O562" s="49" t="s">
        <v>852</v>
      </c>
      <c r="P562" s="21" t="s">
        <v>90</v>
      </c>
      <c r="Q562" s="51" t="str">
        <f>+VLOOKUP(P562,desplegables!$B$3:$C$5,2,0)</f>
        <v>02</v>
      </c>
      <c r="R562" s="169" t="e">
        <f t="shared" si="68"/>
        <v>#N/A</v>
      </c>
      <c r="S562"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2"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2" s="69" t="s">
        <v>127</v>
      </c>
      <c r="V562" s="21"/>
      <c r="W562" s="21" t="str">
        <f t="shared" si="70"/>
        <v xml:space="preserve">VES - DIR DE CALIDAD - </v>
      </c>
      <c r="X562" s="51" t="str">
        <f t="shared" si="71"/>
        <v>3300</v>
      </c>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c r="BE562" s="68"/>
      <c r="BF562" s="68"/>
      <c r="BG562" s="68"/>
      <c r="BH562" s="118" t="s">
        <v>92</v>
      </c>
      <c r="BI562" s="49" t="s">
        <v>871</v>
      </c>
      <c r="BJ562" s="118" t="s">
        <v>872</v>
      </c>
      <c r="BK562" s="49" t="s">
        <v>94</v>
      </c>
      <c r="BL562" s="121">
        <v>45292</v>
      </c>
      <c r="BM562" s="118">
        <v>8</v>
      </c>
      <c r="BN562" s="49" t="s">
        <v>95</v>
      </c>
      <c r="BO562" s="49" t="s">
        <v>96</v>
      </c>
      <c r="BP562" s="49" t="s">
        <v>196</v>
      </c>
      <c r="BQ562" s="49" t="s">
        <v>98</v>
      </c>
      <c r="BR562" s="219">
        <v>38256400</v>
      </c>
      <c r="BS562" s="220">
        <v>38256400</v>
      </c>
      <c r="BT562" s="180" t="s">
        <v>192</v>
      </c>
      <c r="BU562" s="180" t="s">
        <v>128</v>
      </c>
      <c r="BV562" s="21" t="e">
        <f t="shared" si="73"/>
        <v>#N/A</v>
      </c>
      <c r="BW562" s="21" t="str">
        <f>+VLOOKUP(C562,Listas_desplega!$AI$21:$AJ$46,2,0)</f>
        <v>DC_ES</v>
      </c>
      <c r="BX562" s="47" t="str">
        <f>+VLOOKUP(E562,Listas_desplega!$J$2:$K$11,2,FALSE)</f>
        <v>Eje_E_8</v>
      </c>
      <c r="BY562" s="21" t="str">
        <f>+VLOOKUP(J562,desplegables!$AK$21:$AL$33,2,FALSE)</f>
        <v>C_2202_0700_56</v>
      </c>
      <c r="BZ562" s="21" t="str">
        <f>+VLOOKUP(D562,Listas_desplega!$AS$18:$AU$60,2,0)</f>
        <v xml:space="preserve">VES - DIR DE CALIDAD - </v>
      </c>
      <c r="CA562" s="21" t="str">
        <f>+VLOOKUP(W562,Listas_desplega!$AT$18:$AV$60,3,0)</f>
        <v>3300</v>
      </c>
      <c r="CB562" s="21" t="str">
        <f>+VLOOKUP(F562,Listas_desplega!$J$15:$L$60,2,0)</f>
        <v>FORTALECIMIENTO SISTEMA DE ES</v>
      </c>
      <c r="CC562" s="21" t="str">
        <f>+VLOOKUP(F562,Listas_desplega!$J$15:$L$60,2,0)&amp;V562</f>
        <v>FORTALECIMIENTO SISTEMA DE ES</v>
      </c>
      <c r="CD562" s="21" t="str">
        <f>+VLOOKUP(CC562,Listas_desplega!$K$15:$L$60,2,0)</f>
        <v>29</v>
      </c>
      <c r="CE562" s="65" t="str">
        <f>+VLOOKUP(D562,Listas_desplega!$AS$18:$AU$60,2,0)&amp;V562</f>
        <v xml:space="preserve">VES - DIR DE CALIDAD - </v>
      </c>
      <c r="CF562" s="21">
        <f>+VLOOKUP(D562,Listas_desplega!$AS$18:$AU$60,3,0)</f>
        <v>33</v>
      </c>
    </row>
    <row r="563" spans="2:84" ht="18.75" customHeight="1" x14ac:dyDescent="0.2">
      <c r="B563" s="49" t="s">
        <v>612</v>
      </c>
      <c r="C563" s="49" t="s">
        <v>811</v>
      </c>
      <c r="D563" s="49" t="s">
        <v>811</v>
      </c>
      <c r="E563" s="49" t="s">
        <v>615</v>
      </c>
      <c r="F563" s="82" t="s">
        <v>616</v>
      </c>
      <c r="G563" s="49" t="s">
        <v>812</v>
      </c>
      <c r="H563" s="78" t="str">
        <f>+VLOOKUP(G563,desplegables!$AH$21:$AK$33,2,0)</f>
        <v>INCREMENTO EN LA CALIDAD DEL SERVICIO PÚBLICO DE EDUCACIÓN SUPERIOR EN COLOMBIA NACIONAL  NACIONAL</v>
      </c>
      <c r="I563" s="79">
        <f>+VLOOKUP(G563,desplegables!$AH$21:$AK$33,3,0)</f>
        <v>202300000000426</v>
      </c>
      <c r="J563" s="51" t="str">
        <f>+VLOOKUP(G563,desplegables!$AH$21:$AK$33,4,0)</f>
        <v>C-2202-0700-56</v>
      </c>
      <c r="K563" s="109" t="s">
        <v>813</v>
      </c>
      <c r="L563" s="110" t="e">
        <f>+VLOOKUP(K563,desplegables!$BO$81:$BP$110,2,FALSE)</f>
        <v>#N/A</v>
      </c>
      <c r="M563" s="49" t="s">
        <v>849</v>
      </c>
      <c r="N563" s="51" t="e">
        <f>VLOOKUP(M563,desplegables!$BO$20:$BP$51,2,0)</f>
        <v>#N/A</v>
      </c>
      <c r="O563" s="49" t="s">
        <v>852</v>
      </c>
      <c r="P563" s="21" t="s">
        <v>90</v>
      </c>
      <c r="Q563" s="51" t="str">
        <f>+VLOOKUP(P563,desplegables!$B$3:$C$5,2,0)</f>
        <v>02</v>
      </c>
      <c r="R563" s="169" t="e">
        <f t="shared" si="68"/>
        <v>#N/A</v>
      </c>
      <c r="S563"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3"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3" s="69" t="s">
        <v>127</v>
      </c>
      <c r="V563" s="21"/>
      <c r="W563" s="21" t="str">
        <f t="shared" si="70"/>
        <v xml:space="preserve">VES - DIR DE CALIDAD - </v>
      </c>
      <c r="X563" s="51" t="str">
        <f t="shared" si="71"/>
        <v>3300</v>
      </c>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c r="BE563" s="68"/>
      <c r="BF563" s="68"/>
      <c r="BG563" s="68"/>
      <c r="BH563" s="118" t="s">
        <v>92</v>
      </c>
      <c r="BI563" s="49" t="s">
        <v>873</v>
      </c>
      <c r="BJ563" s="118" t="s">
        <v>874</v>
      </c>
      <c r="BK563" s="49" t="s">
        <v>94</v>
      </c>
      <c r="BL563" s="121">
        <v>45306</v>
      </c>
      <c r="BM563" s="118">
        <v>7.75</v>
      </c>
      <c r="BN563" s="49" t="s">
        <v>95</v>
      </c>
      <c r="BO563" s="49" t="s">
        <v>96</v>
      </c>
      <c r="BP563" s="49" t="s">
        <v>196</v>
      </c>
      <c r="BQ563" s="49" t="s">
        <v>98</v>
      </c>
      <c r="BR563" s="219">
        <v>59132500</v>
      </c>
      <c r="BS563" s="220">
        <v>59132500</v>
      </c>
      <c r="BT563" s="180" t="s">
        <v>192</v>
      </c>
      <c r="BU563" s="180" t="s">
        <v>128</v>
      </c>
      <c r="BV563" s="21" t="e">
        <f t="shared" si="73"/>
        <v>#N/A</v>
      </c>
      <c r="BW563" s="21" t="str">
        <f>+VLOOKUP(C563,Listas_desplega!$AI$21:$AJ$46,2,0)</f>
        <v>DC_ES</v>
      </c>
      <c r="BX563" s="47" t="str">
        <f>+VLOOKUP(E563,Listas_desplega!$J$2:$K$11,2,FALSE)</f>
        <v>Eje_E_8</v>
      </c>
      <c r="BY563" s="21" t="str">
        <f>+VLOOKUP(J563,desplegables!$AK$21:$AL$33,2,FALSE)</f>
        <v>C_2202_0700_56</v>
      </c>
      <c r="BZ563" s="21" t="str">
        <f>+VLOOKUP(D563,Listas_desplega!$AS$18:$AU$60,2,0)</f>
        <v xml:space="preserve">VES - DIR DE CALIDAD - </v>
      </c>
      <c r="CA563" s="21" t="str">
        <f>+VLOOKUP(W563,Listas_desplega!$AT$18:$AV$60,3,0)</f>
        <v>3300</v>
      </c>
      <c r="CB563" s="21" t="str">
        <f>+VLOOKUP(F563,Listas_desplega!$J$15:$L$60,2,0)</f>
        <v>FORTALECIMIENTO SISTEMA DE ES</v>
      </c>
      <c r="CC563" s="21" t="str">
        <f>+VLOOKUP(F563,Listas_desplega!$J$15:$L$60,2,0)&amp;V563</f>
        <v>FORTALECIMIENTO SISTEMA DE ES</v>
      </c>
      <c r="CD563" s="21" t="str">
        <f>+VLOOKUP(CC563,Listas_desplega!$K$15:$L$60,2,0)</f>
        <v>29</v>
      </c>
      <c r="CE563" s="65" t="str">
        <f>+VLOOKUP(D563,Listas_desplega!$AS$18:$AU$60,2,0)&amp;V563</f>
        <v xml:space="preserve">VES - DIR DE CALIDAD - </v>
      </c>
      <c r="CF563" s="21">
        <f>+VLOOKUP(D563,Listas_desplega!$AS$18:$AU$60,3,0)</f>
        <v>33</v>
      </c>
    </row>
    <row r="564" spans="2:84" ht="18.75" customHeight="1" x14ac:dyDescent="0.2">
      <c r="B564" s="49" t="s">
        <v>612</v>
      </c>
      <c r="C564" s="49" t="s">
        <v>811</v>
      </c>
      <c r="D564" s="49" t="s">
        <v>811</v>
      </c>
      <c r="E564" s="49" t="s">
        <v>615</v>
      </c>
      <c r="F564" s="82" t="s">
        <v>616</v>
      </c>
      <c r="G564" s="49" t="s">
        <v>812</v>
      </c>
      <c r="H564" s="78" t="str">
        <f>+VLOOKUP(G564,desplegables!$AH$21:$AK$33,2,0)</f>
        <v>INCREMENTO EN LA CALIDAD DEL SERVICIO PÚBLICO DE EDUCACIÓN SUPERIOR EN COLOMBIA NACIONAL  NACIONAL</v>
      </c>
      <c r="I564" s="79">
        <f>+VLOOKUP(G564,desplegables!$AH$21:$AK$33,3,0)</f>
        <v>202300000000426</v>
      </c>
      <c r="J564" s="51" t="str">
        <f>+VLOOKUP(G564,desplegables!$AH$21:$AK$33,4,0)</f>
        <v>C-2202-0700-56</v>
      </c>
      <c r="K564" s="109" t="s">
        <v>813</v>
      </c>
      <c r="L564" s="110" t="e">
        <f>+VLOOKUP(K564,desplegables!$BO$81:$BP$110,2,FALSE)</f>
        <v>#N/A</v>
      </c>
      <c r="M564" s="49" t="s">
        <v>849</v>
      </c>
      <c r="N564" s="51" t="e">
        <f>VLOOKUP(M564,desplegables!$BO$20:$BP$51,2,0)</f>
        <v>#N/A</v>
      </c>
      <c r="O564" s="49" t="s">
        <v>852</v>
      </c>
      <c r="P564" s="21" t="s">
        <v>90</v>
      </c>
      <c r="Q564" s="51" t="str">
        <f>+VLOOKUP(P564,desplegables!$B$3:$C$5,2,0)</f>
        <v>02</v>
      </c>
      <c r="R564" s="169" t="e">
        <f t="shared" si="68"/>
        <v>#N/A</v>
      </c>
      <c r="S564"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4"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4" s="69" t="s">
        <v>127</v>
      </c>
      <c r="V564" s="21"/>
      <c r="W564" s="21" t="str">
        <f t="shared" si="70"/>
        <v xml:space="preserve">VES - DIR DE CALIDAD - </v>
      </c>
      <c r="X564" s="51" t="str">
        <f t="shared" si="71"/>
        <v>3300</v>
      </c>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118" t="s">
        <v>92</v>
      </c>
      <c r="BI564" s="49" t="s">
        <v>875</v>
      </c>
      <c r="BJ564" s="118" t="s">
        <v>876</v>
      </c>
      <c r="BK564" s="49" t="s">
        <v>94</v>
      </c>
      <c r="BL564" s="121">
        <v>45306</v>
      </c>
      <c r="BM564" s="118">
        <v>7.75</v>
      </c>
      <c r="BN564" s="49" t="s">
        <v>95</v>
      </c>
      <c r="BO564" s="49" t="s">
        <v>96</v>
      </c>
      <c r="BP564" s="49" t="s">
        <v>196</v>
      </c>
      <c r="BQ564" s="49" t="s">
        <v>98</v>
      </c>
      <c r="BR564" s="219">
        <v>70873750</v>
      </c>
      <c r="BS564" s="220">
        <v>70873750</v>
      </c>
      <c r="BT564" s="180" t="s">
        <v>192</v>
      </c>
      <c r="BU564" s="180" t="s">
        <v>128</v>
      </c>
      <c r="BV564" s="21" t="e">
        <f t="shared" si="73"/>
        <v>#N/A</v>
      </c>
      <c r="BW564" s="21" t="str">
        <f>+VLOOKUP(C564,Listas_desplega!$AI$21:$AJ$46,2,0)</f>
        <v>DC_ES</v>
      </c>
      <c r="BX564" s="47" t="str">
        <f>+VLOOKUP(E564,Listas_desplega!$J$2:$K$11,2,FALSE)</f>
        <v>Eje_E_8</v>
      </c>
      <c r="BY564" s="21" t="str">
        <f>+VLOOKUP(J564,desplegables!$AK$21:$AL$33,2,FALSE)</f>
        <v>C_2202_0700_56</v>
      </c>
      <c r="BZ564" s="21" t="str">
        <f>+VLOOKUP(D564,Listas_desplega!$AS$18:$AU$60,2,0)</f>
        <v xml:space="preserve">VES - DIR DE CALIDAD - </v>
      </c>
      <c r="CA564" s="21" t="str">
        <f>+VLOOKUP(W564,Listas_desplega!$AT$18:$AV$60,3,0)</f>
        <v>3300</v>
      </c>
      <c r="CB564" s="21" t="str">
        <f>+VLOOKUP(F564,Listas_desplega!$J$15:$L$60,2,0)</f>
        <v>FORTALECIMIENTO SISTEMA DE ES</v>
      </c>
      <c r="CC564" s="21" t="str">
        <f>+VLOOKUP(F564,Listas_desplega!$J$15:$L$60,2,0)&amp;V564</f>
        <v>FORTALECIMIENTO SISTEMA DE ES</v>
      </c>
      <c r="CD564" s="21" t="str">
        <f>+VLOOKUP(CC564,Listas_desplega!$K$15:$L$60,2,0)</f>
        <v>29</v>
      </c>
      <c r="CE564" s="65" t="str">
        <f>+VLOOKUP(D564,Listas_desplega!$AS$18:$AU$60,2,0)&amp;V564</f>
        <v xml:space="preserve">VES - DIR DE CALIDAD - </v>
      </c>
      <c r="CF564" s="21">
        <f>+VLOOKUP(D564,Listas_desplega!$AS$18:$AU$60,3,0)</f>
        <v>33</v>
      </c>
    </row>
    <row r="565" spans="2:84" ht="18.75" customHeight="1" x14ac:dyDescent="0.2">
      <c r="B565" s="49" t="s">
        <v>612</v>
      </c>
      <c r="C565" s="49" t="s">
        <v>811</v>
      </c>
      <c r="D565" s="49" t="s">
        <v>811</v>
      </c>
      <c r="E565" s="49" t="s">
        <v>615</v>
      </c>
      <c r="F565" s="82" t="s">
        <v>616</v>
      </c>
      <c r="G565" s="49" t="s">
        <v>812</v>
      </c>
      <c r="H565" s="78" t="str">
        <f>+VLOOKUP(G565,desplegables!$AH$21:$AK$33,2,0)</f>
        <v>INCREMENTO EN LA CALIDAD DEL SERVICIO PÚBLICO DE EDUCACIÓN SUPERIOR EN COLOMBIA NACIONAL  NACIONAL</v>
      </c>
      <c r="I565" s="79">
        <f>+VLOOKUP(G565,desplegables!$AH$21:$AK$33,3,0)</f>
        <v>202300000000426</v>
      </c>
      <c r="J565" s="51" t="str">
        <f>+VLOOKUP(G565,desplegables!$AH$21:$AK$33,4,0)</f>
        <v>C-2202-0700-56</v>
      </c>
      <c r="K565" s="109" t="s">
        <v>813</v>
      </c>
      <c r="L565" s="110" t="e">
        <f>+VLOOKUP(K565,desplegables!$BO$81:$BP$110,2,FALSE)</f>
        <v>#N/A</v>
      </c>
      <c r="M565" s="49" t="s">
        <v>849</v>
      </c>
      <c r="N565" s="51" t="e">
        <f>VLOOKUP(M565,desplegables!$BO$20:$BP$51,2,0)</f>
        <v>#N/A</v>
      </c>
      <c r="O565" s="49" t="s">
        <v>852</v>
      </c>
      <c r="P565" s="21" t="s">
        <v>90</v>
      </c>
      <c r="Q565" s="51" t="str">
        <f>+VLOOKUP(P565,desplegables!$B$3:$C$5,2,0)</f>
        <v>02</v>
      </c>
      <c r="R565" s="169" t="e">
        <f t="shared" si="68"/>
        <v>#N/A</v>
      </c>
      <c r="S565"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5"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5" s="69" t="s">
        <v>127</v>
      </c>
      <c r="V565" s="21"/>
      <c r="W565" s="21" t="str">
        <f t="shared" si="70"/>
        <v xml:space="preserve">VES - DIR DE CALIDAD - </v>
      </c>
      <c r="X565" s="51" t="str">
        <f t="shared" si="71"/>
        <v>3300</v>
      </c>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c r="BE565" s="68"/>
      <c r="BF565" s="68"/>
      <c r="BG565" s="68"/>
      <c r="BH565" s="118" t="s">
        <v>92</v>
      </c>
      <c r="BI565" s="49" t="s">
        <v>877</v>
      </c>
      <c r="BJ565" s="118" t="s">
        <v>878</v>
      </c>
      <c r="BK565" s="49" t="s">
        <v>94</v>
      </c>
      <c r="BL565" s="121">
        <v>45306</v>
      </c>
      <c r="BM565" s="118">
        <v>7.75</v>
      </c>
      <c r="BN565" s="49" t="s">
        <v>95</v>
      </c>
      <c r="BO565" s="49" t="s">
        <v>96</v>
      </c>
      <c r="BP565" s="49" t="s">
        <v>196</v>
      </c>
      <c r="BQ565" s="49" t="s">
        <v>98</v>
      </c>
      <c r="BR565" s="219">
        <v>63472500</v>
      </c>
      <c r="BS565" s="220">
        <v>63472500</v>
      </c>
      <c r="BT565" s="180" t="s">
        <v>192</v>
      </c>
      <c r="BU565" s="180" t="s">
        <v>128</v>
      </c>
      <c r="BV565" s="21" t="e">
        <f t="shared" si="73"/>
        <v>#N/A</v>
      </c>
      <c r="BW565" s="21" t="str">
        <f>+VLOOKUP(C565,Listas_desplega!$AI$21:$AJ$46,2,0)</f>
        <v>DC_ES</v>
      </c>
      <c r="BX565" s="47" t="str">
        <f>+VLOOKUP(E565,Listas_desplega!$J$2:$K$11,2,FALSE)</f>
        <v>Eje_E_8</v>
      </c>
      <c r="BY565" s="21" t="str">
        <f>+VLOOKUP(J565,desplegables!$AK$21:$AL$33,2,FALSE)</f>
        <v>C_2202_0700_56</v>
      </c>
      <c r="BZ565" s="21" t="str">
        <f>+VLOOKUP(D565,Listas_desplega!$AS$18:$AU$60,2,0)</f>
        <v xml:space="preserve">VES - DIR DE CALIDAD - </v>
      </c>
      <c r="CA565" s="21" t="str">
        <f>+VLOOKUP(W565,Listas_desplega!$AT$18:$AV$60,3,0)</f>
        <v>3300</v>
      </c>
      <c r="CB565" s="21" t="str">
        <f>+VLOOKUP(F565,Listas_desplega!$J$15:$L$60,2,0)</f>
        <v>FORTALECIMIENTO SISTEMA DE ES</v>
      </c>
      <c r="CC565" s="21" t="str">
        <f>+VLOOKUP(F565,Listas_desplega!$J$15:$L$60,2,0)&amp;V565</f>
        <v>FORTALECIMIENTO SISTEMA DE ES</v>
      </c>
      <c r="CD565" s="21" t="str">
        <f>+VLOOKUP(CC565,Listas_desplega!$K$15:$L$60,2,0)</f>
        <v>29</v>
      </c>
      <c r="CE565" s="65" t="str">
        <f>+VLOOKUP(D565,Listas_desplega!$AS$18:$AU$60,2,0)&amp;V565</f>
        <v xml:space="preserve">VES - DIR DE CALIDAD - </v>
      </c>
      <c r="CF565" s="21">
        <f>+VLOOKUP(D565,Listas_desplega!$AS$18:$AU$60,3,0)</f>
        <v>33</v>
      </c>
    </row>
    <row r="566" spans="2:84" ht="18.75" customHeight="1" x14ac:dyDescent="0.2">
      <c r="B566" s="49" t="s">
        <v>612</v>
      </c>
      <c r="C566" s="49" t="s">
        <v>811</v>
      </c>
      <c r="D566" s="49" t="s">
        <v>811</v>
      </c>
      <c r="E566" s="49" t="s">
        <v>615</v>
      </c>
      <c r="F566" s="82" t="s">
        <v>616</v>
      </c>
      <c r="G566" s="49" t="s">
        <v>812</v>
      </c>
      <c r="H566" s="78" t="str">
        <f>+VLOOKUP(G566,desplegables!$AH$21:$AK$33,2,0)</f>
        <v>INCREMENTO EN LA CALIDAD DEL SERVICIO PÚBLICO DE EDUCACIÓN SUPERIOR EN COLOMBIA NACIONAL  NACIONAL</v>
      </c>
      <c r="I566" s="79">
        <f>+VLOOKUP(G566,desplegables!$AH$21:$AK$33,3,0)</f>
        <v>202300000000426</v>
      </c>
      <c r="J566" s="51" t="str">
        <f>+VLOOKUP(G566,desplegables!$AH$21:$AK$33,4,0)</f>
        <v>C-2202-0700-56</v>
      </c>
      <c r="K566" s="109" t="s">
        <v>813</v>
      </c>
      <c r="L566" s="110" t="e">
        <f>+VLOOKUP(K566,desplegables!$BO$81:$BP$110,2,FALSE)</f>
        <v>#N/A</v>
      </c>
      <c r="M566" s="49" t="s">
        <v>849</v>
      </c>
      <c r="N566" s="51" t="e">
        <f>VLOOKUP(M566,desplegables!$BO$20:$BP$51,2,0)</f>
        <v>#N/A</v>
      </c>
      <c r="O566" s="49" t="s">
        <v>852</v>
      </c>
      <c r="P566" s="21" t="s">
        <v>90</v>
      </c>
      <c r="Q566" s="51" t="str">
        <f>+VLOOKUP(P566,desplegables!$B$3:$C$5,2,0)</f>
        <v>02</v>
      </c>
      <c r="R566" s="169" t="e">
        <f t="shared" si="68"/>
        <v>#N/A</v>
      </c>
      <c r="S566"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6"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6" s="69" t="s">
        <v>127</v>
      </c>
      <c r="V566" s="21"/>
      <c r="W566" s="21" t="str">
        <f t="shared" si="70"/>
        <v xml:space="preserve">VES - DIR DE CALIDAD - </v>
      </c>
      <c r="X566" s="51" t="str">
        <f t="shared" si="71"/>
        <v>3300</v>
      </c>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c r="BE566" s="68"/>
      <c r="BF566" s="68"/>
      <c r="BG566" s="68"/>
      <c r="BH566" s="118" t="s">
        <v>92</v>
      </c>
      <c r="BI566" s="49" t="s">
        <v>879</v>
      </c>
      <c r="BJ566" s="118" t="s">
        <v>880</v>
      </c>
      <c r="BK566" s="49" t="s">
        <v>94</v>
      </c>
      <c r="BL566" s="121">
        <v>45306</v>
      </c>
      <c r="BM566" s="118">
        <v>7.75</v>
      </c>
      <c r="BN566" s="49" t="s">
        <v>95</v>
      </c>
      <c r="BO566" s="49" t="s">
        <v>96</v>
      </c>
      <c r="BP566" s="49" t="s">
        <v>196</v>
      </c>
      <c r="BQ566" s="49" t="s">
        <v>98</v>
      </c>
      <c r="BR566" s="219">
        <v>30093250</v>
      </c>
      <c r="BS566" s="220">
        <v>30093250</v>
      </c>
      <c r="BT566" s="180" t="s">
        <v>192</v>
      </c>
      <c r="BU566" s="180" t="s">
        <v>128</v>
      </c>
      <c r="BV566" s="21" t="e">
        <f t="shared" si="73"/>
        <v>#N/A</v>
      </c>
      <c r="BW566" s="21" t="str">
        <f>+VLOOKUP(C566,Listas_desplega!$AI$21:$AJ$46,2,0)</f>
        <v>DC_ES</v>
      </c>
      <c r="BX566" s="47" t="str">
        <f>+VLOOKUP(E566,Listas_desplega!$J$2:$K$11,2,FALSE)</f>
        <v>Eje_E_8</v>
      </c>
      <c r="BY566" s="21" t="str">
        <f>+VLOOKUP(J566,desplegables!$AK$21:$AL$33,2,FALSE)</f>
        <v>C_2202_0700_56</v>
      </c>
      <c r="BZ566" s="21" t="str">
        <f>+VLOOKUP(D566,Listas_desplega!$AS$18:$AU$60,2,0)</f>
        <v xml:space="preserve">VES - DIR DE CALIDAD - </v>
      </c>
      <c r="CA566" s="21" t="str">
        <f>+VLOOKUP(W566,Listas_desplega!$AT$18:$AV$60,3,0)</f>
        <v>3300</v>
      </c>
      <c r="CB566" s="21" t="str">
        <f>+VLOOKUP(F566,Listas_desplega!$J$15:$L$60,2,0)</f>
        <v>FORTALECIMIENTO SISTEMA DE ES</v>
      </c>
      <c r="CC566" s="21" t="str">
        <f>+VLOOKUP(F566,Listas_desplega!$J$15:$L$60,2,0)&amp;V566</f>
        <v>FORTALECIMIENTO SISTEMA DE ES</v>
      </c>
      <c r="CD566" s="21" t="str">
        <f>+VLOOKUP(CC566,Listas_desplega!$K$15:$L$60,2,0)</f>
        <v>29</v>
      </c>
      <c r="CE566" s="65" t="str">
        <f>+VLOOKUP(D566,Listas_desplega!$AS$18:$AU$60,2,0)&amp;V566</f>
        <v xml:space="preserve">VES - DIR DE CALIDAD - </v>
      </c>
      <c r="CF566" s="21">
        <f>+VLOOKUP(D566,Listas_desplega!$AS$18:$AU$60,3,0)</f>
        <v>33</v>
      </c>
    </row>
    <row r="567" spans="2:84" ht="18.75" customHeight="1" x14ac:dyDescent="0.2">
      <c r="B567" s="49" t="s">
        <v>612</v>
      </c>
      <c r="C567" s="49" t="s">
        <v>811</v>
      </c>
      <c r="D567" s="49" t="s">
        <v>811</v>
      </c>
      <c r="E567" s="49" t="s">
        <v>615</v>
      </c>
      <c r="F567" s="82" t="s">
        <v>616</v>
      </c>
      <c r="G567" s="49" t="s">
        <v>812</v>
      </c>
      <c r="H567" s="78" t="str">
        <f>+VLOOKUP(G567,desplegables!$AH$21:$AK$33,2,0)</f>
        <v>INCREMENTO EN LA CALIDAD DEL SERVICIO PÚBLICO DE EDUCACIÓN SUPERIOR EN COLOMBIA NACIONAL  NACIONAL</v>
      </c>
      <c r="I567" s="79">
        <f>+VLOOKUP(G567,desplegables!$AH$21:$AK$33,3,0)</f>
        <v>202300000000426</v>
      </c>
      <c r="J567" s="51" t="str">
        <f>+VLOOKUP(G567,desplegables!$AH$21:$AK$33,4,0)</f>
        <v>C-2202-0700-56</v>
      </c>
      <c r="K567" s="109" t="s">
        <v>813</v>
      </c>
      <c r="L567" s="110" t="e">
        <f>+VLOOKUP(K567,desplegables!$BO$81:$BP$110,2,FALSE)</f>
        <v>#N/A</v>
      </c>
      <c r="M567" s="49" t="s">
        <v>849</v>
      </c>
      <c r="N567" s="51" t="e">
        <f>VLOOKUP(M567,desplegables!$BO$20:$BP$51,2,0)</f>
        <v>#N/A</v>
      </c>
      <c r="O567" s="49" t="s">
        <v>852</v>
      </c>
      <c r="P567" s="21" t="s">
        <v>90</v>
      </c>
      <c r="Q567" s="51" t="str">
        <f>+VLOOKUP(P567,desplegables!$B$3:$C$5,2,0)</f>
        <v>02</v>
      </c>
      <c r="R567" s="169" t="e">
        <f t="shared" si="68"/>
        <v>#N/A</v>
      </c>
      <c r="S567"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7"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7" s="69" t="s">
        <v>127</v>
      </c>
      <c r="V567" s="21"/>
      <c r="W567" s="21" t="str">
        <f t="shared" si="70"/>
        <v xml:space="preserve">VES - DIR DE CALIDAD - </v>
      </c>
      <c r="X567" s="51" t="str">
        <f t="shared" si="71"/>
        <v>3300</v>
      </c>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118" t="s">
        <v>92</v>
      </c>
      <c r="BI567" s="49" t="s">
        <v>881</v>
      </c>
      <c r="BJ567" s="118" t="s">
        <v>882</v>
      </c>
      <c r="BK567" s="49" t="s">
        <v>94</v>
      </c>
      <c r="BL567" s="121">
        <v>45306</v>
      </c>
      <c r="BM567" s="118">
        <v>7.75</v>
      </c>
      <c r="BN567" s="49" t="s">
        <v>95</v>
      </c>
      <c r="BO567" s="49" t="s">
        <v>96</v>
      </c>
      <c r="BP567" s="49" t="s">
        <v>196</v>
      </c>
      <c r="BQ567" s="49" t="s">
        <v>98</v>
      </c>
      <c r="BR567" s="219">
        <v>55550605</v>
      </c>
      <c r="BS567" s="220">
        <v>55550605</v>
      </c>
      <c r="BT567" s="180" t="s">
        <v>192</v>
      </c>
      <c r="BU567" s="180" t="s">
        <v>128</v>
      </c>
      <c r="BV567" s="21" t="e">
        <f t="shared" si="73"/>
        <v>#N/A</v>
      </c>
      <c r="BW567" s="21" t="str">
        <f>+VLOOKUP(C567,Listas_desplega!$AI$21:$AJ$46,2,0)</f>
        <v>DC_ES</v>
      </c>
      <c r="BX567" s="47" t="str">
        <f>+VLOOKUP(E567,Listas_desplega!$J$2:$K$11,2,FALSE)</f>
        <v>Eje_E_8</v>
      </c>
      <c r="BY567" s="21" t="str">
        <f>+VLOOKUP(J567,desplegables!$AK$21:$AL$33,2,FALSE)</f>
        <v>C_2202_0700_56</v>
      </c>
      <c r="BZ567" s="21" t="str">
        <f>+VLOOKUP(D567,Listas_desplega!$AS$18:$AU$60,2,0)</f>
        <v xml:space="preserve">VES - DIR DE CALIDAD - </v>
      </c>
      <c r="CA567" s="21" t="str">
        <f>+VLOOKUP(W567,Listas_desplega!$AT$18:$AV$60,3,0)</f>
        <v>3300</v>
      </c>
      <c r="CB567" s="21" t="str">
        <f>+VLOOKUP(F567,Listas_desplega!$J$15:$L$60,2,0)</f>
        <v>FORTALECIMIENTO SISTEMA DE ES</v>
      </c>
      <c r="CC567" s="21" t="str">
        <f>+VLOOKUP(F567,Listas_desplega!$J$15:$L$60,2,0)&amp;V567</f>
        <v>FORTALECIMIENTO SISTEMA DE ES</v>
      </c>
      <c r="CD567" s="21" t="str">
        <f>+VLOOKUP(CC567,Listas_desplega!$K$15:$L$60,2,0)</f>
        <v>29</v>
      </c>
      <c r="CE567" s="65" t="str">
        <f>+VLOOKUP(D567,Listas_desplega!$AS$18:$AU$60,2,0)&amp;V567</f>
        <v xml:space="preserve">VES - DIR DE CALIDAD - </v>
      </c>
      <c r="CF567" s="21">
        <f>+VLOOKUP(D567,Listas_desplega!$AS$18:$AU$60,3,0)</f>
        <v>33</v>
      </c>
    </row>
    <row r="568" spans="2:84" ht="18.75" customHeight="1" x14ac:dyDescent="0.2">
      <c r="B568" s="49" t="s">
        <v>612</v>
      </c>
      <c r="C568" s="49" t="s">
        <v>811</v>
      </c>
      <c r="D568" s="49" t="s">
        <v>811</v>
      </c>
      <c r="E568" s="49" t="s">
        <v>615</v>
      </c>
      <c r="F568" s="82" t="s">
        <v>616</v>
      </c>
      <c r="G568" s="49" t="s">
        <v>812</v>
      </c>
      <c r="H568" s="78" t="str">
        <f>+VLOOKUP(G568,desplegables!$AH$21:$AK$33,2,0)</f>
        <v>INCREMENTO EN LA CALIDAD DEL SERVICIO PÚBLICO DE EDUCACIÓN SUPERIOR EN COLOMBIA NACIONAL  NACIONAL</v>
      </c>
      <c r="I568" s="79">
        <f>+VLOOKUP(G568,desplegables!$AH$21:$AK$33,3,0)</f>
        <v>202300000000426</v>
      </c>
      <c r="J568" s="51" t="str">
        <f>+VLOOKUP(G568,desplegables!$AH$21:$AK$33,4,0)</f>
        <v>C-2202-0700-56</v>
      </c>
      <c r="K568" s="109" t="s">
        <v>813</v>
      </c>
      <c r="L568" s="110" t="e">
        <f>+VLOOKUP(K568,desplegables!$BO$81:$BP$110,2,FALSE)</f>
        <v>#N/A</v>
      </c>
      <c r="M568" s="49" t="s">
        <v>849</v>
      </c>
      <c r="N568" s="51" t="e">
        <f>VLOOKUP(M568,desplegables!$BO$20:$BP$51,2,0)</f>
        <v>#N/A</v>
      </c>
      <c r="O568" s="49" t="s">
        <v>852</v>
      </c>
      <c r="P568" s="21" t="s">
        <v>90</v>
      </c>
      <c r="Q568" s="51" t="str">
        <f>+VLOOKUP(P568,desplegables!$B$3:$C$5,2,0)</f>
        <v>02</v>
      </c>
      <c r="R568" s="169" t="e">
        <f t="shared" si="68"/>
        <v>#N/A</v>
      </c>
      <c r="S568"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8"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8" s="69" t="s">
        <v>127</v>
      </c>
      <c r="V568" s="21"/>
      <c r="W568" s="21" t="str">
        <f t="shared" si="70"/>
        <v xml:space="preserve">VES - DIR DE CALIDAD - </v>
      </c>
      <c r="X568" s="51" t="str">
        <f t="shared" si="71"/>
        <v>3300</v>
      </c>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118" t="s">
        <v>92</v>
      </c>
      <c r="BI568" s="49" t="s">
        <v>883</v>
      </c>
      <c r="BJ568" s="118" t="s">
        <v>884</v>
      </c>
      <c r="BK568" s="49" t="s">
        <v>94</v>
      </c>
      <c r="BL568" s="121">
        <v>45306</v>
      </c>
      <c r="BM568" s="118">
        <v>7.75</v>
      </c>
      <c r="BN568" s="49" t="s">
        <v>95</v>
      </c>
      <c r="BO568" s="49" t="s">
        <v>96</v>
      </c>
      <c r="BP568" s="49" t="s">
        <v>196</v>
      </c>
      <c r="BQ568" s="49" t="s">
        <v>98</v>
      </c>
      <c r="BR568" s="219">
        <v>37712508</v>
      </c>
      <c r="BS568" s="220">
        <v>37712508</v>
      </c>
      <c r="BT568" s="180" t="s">
        <v>192</v>
      </c>
      <c r="BU568" s="180" t="s">
        <v>128</v>
      </c>
      <c r="BV568" s="21" t="e">
        <f t="shared" si="73"/>
        <v>#N/A</v>
      </c>
      <c r="BW568" s="21" t="str">
        <f>+VLOOKUP(C568,Listas_desplega!$AI$21:$AJ$46,2,0)</f>
        <v>DC_ES</v>
      </c>
      <c r="BX568" s="47" t="str">
        <f>+VLOOKUP(E568,Listas_desplega!$J$2:$K$11,2,FALSE)</f>
        <v>Eje_E_8</v>
      </c>
      <c r="BY568" s="21" t="str">
        <f>+VLOOKUP(J568,desplegables!$AK$21:$AL$33,2,FALSE)</f>
        <v>C_2202_0700_56</v>
      </c>
      <c r="BZ568" s="21" t="str">
        <f>+VLOOKUP(D568,Listas_desplega!$AS$18:$AU$60,2,0)</f>
        <v xml:space="preserve">VES - DIR DE CALIDAD - </v>
      </c>
      <c r="CA568" s="21" t="str">
        <f>+VLOOKUP(W568,Listas_desplega!$AT$18:$AV$60,3,0)</f>
        <v>3300</v>
      </c>
      <c r="CB568" s="21" t="str">
        <f>+VLOOKUP(F568,Listas_desplega!$J$15:$L$60,2,0)</f>
        <v>FORTALECIMIENTO SISTEMA DE ES</v>
      </c>
      <c r="CC568" s="21" t="str">
        <f>+VLOOKUP(F568,Listas_desplega!$J$15:$L$60,2,0)&amp;V568</f>
        <v>FORTALECIMIENTO SISTEMA DE ES</v>
      </c>
      <c r="CD568" s="21" t="str">
        <f>+VLOOKUP(CC568,Listas_desplega!$K$15:$L$60,2,0)</f>
        <v>29</v>
      </c>
      <c r="CE568" s="65" t="str">
        <f>+VLOOKUP(D568,Listas_desplega!$AS$18:$AU$60,2,0)&amp;V568</f>
        <v xml:space="preserve">VES - DIR DE CALIDAD - </v>
      </c>
      <c r="CF568" s="21">
        <f>+VLOOKUP(D568,Listas_desplega!$AS$18:$AU$60,3,0)</f>
        <v>33</v>
      </c>
    </row>
    <row r="569" spans="2:84" ht="18.75" customHeight="1" x14ac:dyDescent="0.2">
      <c r="B569" s="49" t="s">
        <v>612</v>
      </c>
      <c r="C569" s="49" t="s">
        <v>811</v>
      </c>
      <c r="D569" s="49" t="s">
        <v>811</v>
      </c>
      <c r="E569" s="49" t="s">
        <v>615</v>
      </c>
      <c r="F569" s="82" t="s">
        <v>616</v>
      </c>
      <c r="G569" s="49" t="s">
        <v>812</v>
      </c>
      <c r="H569" s="78" t="str">
        <f>+VLOOKUP(G569,desplegables!$AH$21:$AK$33,2,0)</f>
        <v>INCREMENTO EN LA CALIDAD DEL SERVICIO PÚBLICO DE EDUCACIÓN SUPERIOR EN COLOMBIA NACIONAL  NACIONAL</v>
      </c>
      <c r="I569" s="79">
        <f>+VLOOKUP(G569,desplegables!$AH$21:$AK$33,3,0)</f>
        <v>202300000000426</v>
      </c>
      <c r="J569" s="51" t="str">
        <f>+VLOOKUP(G569,desplegables!$AH$21:$AK$33,4,0)</f>
        <v>C-2202-0700-56</v>
      </c>
      <c r="K569" s="109" t="s">
        <v>813</v>
      </c>
      <c r="L569" s="110" t="e">
        <f>+VLOOKUP(K569,desplegables!$BO$81:$BP$110,2,FALSE)</f>
        <v>#N/A</v>
      </c>
      <c r="M569" s="49" t="s">
        <v>849</v>
      </c>
      <c r="N569" s="51" t="e">
        <f>VLOOKUP(M569,desplegables!$BO$20:$BP$51,2,0)</f>
        <v>#N/A</v>
      </c>
      <c r="O569" s="49" t="s">
        <v>852</v>
      </c>
      <c r="P569" s="21" t="s">
        <v>90</v>
      </c>
      <c r="Q569" s="51" t="str">
        <f>+VLOOKUP(P569,desplegables!$B$3:$C$5,2,0)</f>
        <v>02</v>
      </c>
      <c r="R569" s="169" t="e">
        <f t="shared" si="68"/>
        <v>#N/A</v>
      </c>
      <c r="S569"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69"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69" s="69" t="s">
        <v>127</v>
      </c>
      <c r="V569" s="21"/>
      <c r="W569" s="21" t="str">
        <f t="shared" si="70"/>
        <v xml:space="preserve">VES - DIR DE CALIDAD - </v>
      </c>
      <c r="X569" s="51" t="str">
        <f t="shared" si="71"/>
        <v>3300</v>
      </c>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118" t="s">
        <v>92</v>
      </c>
      <c r="BI569" s="49" t="s">
        <v>885</v>
      </c>
      <c r="BJ569" s="118" t="s">
        <v>886</v>
      </c>
      <c r="BK569" s="49" t="s">
        <v>94</v>
      </c>
      <c r="BL569" s="121">
        <v>45306</v>
      </c>
      <c r="BM569" s="118">
        <v>7.75</v>
      </c>
      <c r="BN569" s="49" t="s">
        <v>95</v>
      </c>
      <c r="BO569" s="49" t="s">
        <v>96</v>
      </c>
      <c r="BP569" s="49" t="s">
        <v>196</v>
      </c>
      <c r="BQ569" s="49" t="s">
        <v>98</v>
      </c>
      <c r="BR569" s="219">
        <v>52944125</v>
      </c>
      <c r="BS569" s="220">
        <v>52944125</v>
      </c>
      <c r="BT569" s="180" t="s">
        <v>192</v>
      </c>
      <c r="BU569" s="180" t="s">
        <v>128</v>
      </c>
      <c r="BV569" s="21" t="e">
        <f t="shared" si="73"/>
        <v>#N/A</v>
      </c>
      <c r="BW569" s="21" t="str">
        <f>+VLOOKUP(C569,Listas_desplega!$AI$21:$AJ$46,2,0)</f>
        <v>DC_ES</v>
      </c>
      <c r="BX569" s="47" t="str">
        <f>+VLOOKUP(E569,Listas_desplega!$J$2:$K$11,2,FALSE)</f>
        <v>Eje_E_8</v>
      </c>
      <c r="BY569" s="21" t="str">
        <f>+VLOOKUP(J569,desplegables!$AK$21:$AL$33,2,FALSE)</f>
        <v>C_2202_0700_56</v>
      </c>
      <c r="BZ569" s="21" t="str">
        <f>+VLOOKUP(D569,Listas_desplega!$AS$18:$AU$60,2,0)</f>
        <v xml:space="preserve">VES - DIR DE CALIDAD - </v>
      </c>
      <c r="CA569" s="21" t="str">
        <f>+VLOOKUP(W569,Listas_desplega!$AT$18:$AV$60,3,0)</f>
        <v>3300</v>
      </c>
      <c r="CB569" s="21" t="str">
        <f>+VLOOKUP(F569,Listas_desplega!$J$15:$L$60,2,0)</f>
        <v>FORTALECIMIENTO SISTEMA DE ES</v>
      </c>
      <c r="CC569" s="21" t="str">
        <f>+VLOOKUP(F569,Listas_desplega!$J$15:$L$60,2,0)&amp;V569</f>
        <v>FORTALECIMIENTO SISTEMA DE ES</v>
      </c>
      <c r="CD569" s="21" t="str">
        <f>+VLOOKUP(CC569,Listas_desplega!$K$15:$L$60,2,0)</f>
        <v>29</v>
      </c>
      <c r="CE569" s="65" t="str">
        <f>+VLOOKUP(D569,Listas_desplega!$AS$18:$AU$60,2,0)&amp;V569</f>
        <v xml:space="preserve">VES - DIR DE CALIDAD - </v>
      </c>
      <c r="CF569" s="21">
        <f>+VLOOKUP(D569,Listas_desplega!$AS$18:$AU$60,3,0)</f>
        <v>33</v>
      </c>
    </row>
    <row r="570" spans="2:84" ht="18.75" customHeight="1" x14ac:dyDescent="0.2">
      <c r="B570" s="49" t="s">
        <v>612</v>
      </c>
      <c r="C570" s="49" t="s">
        <v>811</v>
      </c>
      <c r="D570" s="49" t="s">
        <v>811</v>
      </c>
      <c r="E570" s="49" t="s">
        <v>615</v>
      </c>
      <c r="F570" s="82" t="s">
        <v>616</v>
      </c>
      <c r="G570" s="49" t="s">
        <v>812</v>
      </c>
      <c r="H570" s="78" t="str">
        <f>+VLOOKUP(G570,desplegables!$AH$21:$AK$33,2,0)</f>
        <v>INCREMENTO EN LA CALIDAD DEL SERVICIO PÚBLICO DE EDUCACIÓN SUPERIOR EN COLOMBIA NACIONAL  NACIONAL</v>
      </c>
      <c r="I570" s="79">
        <f>+VLOOKUP(G570,desplegables!$AH$21:$AK$33,3,0)</f>
        <v>202300000000426</v>
      </c>
      <c r="J570" s="51" t="str">
        <f>+VLOOKUP(G570,desplegables!$AH$21:$AK$33,4,0)</f>
        <v>C-2202-0700-56</v>
      </c>
      <c r="K570" s="109" t="s">
        <v>813</v>
      </c>
      <c r="L570" s="110" t="e">
        <f>+VLOOKUP(K570,desplegables!$BO$81:$BP$110,2,FALSE)</f>
        <v>#N/A</v>
      </c>
      <c r="M570" s="49" t="s">
        <v>849</v>
      </c>
      <c r="N570" s="51" t="e">
        <f>VLOOKUP(M570,desplegables!$BO$20:$BP$51,2,0)</f>
        <v>#N/A</v>
      </c>
      <c r="O570" s="49" t="s">
        <v>852</v>
      </c>
      <c r="P570" s="21" t="s">
        <v>90</v>
      </c>
      <c r="Q570" s="51" t="str">
        <f>+VLOOKUP(P570,desplegables!$B$3:$C$5,2,0)</f>
        <v>02</v>
      </c>
      <c r="R570" s="169" t="e">
        <f t="shared" si="68"/>
        <v>#N/A</v>
      </c>
      <c r="S570"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0"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0" s="69" t="s">
        <v>127</v>
      </c>
      <c r="V570" s="21"/>
      <c r="W570" s="21" t="str">
        <f t="shared" si="70"/>
        <v xml:space="preserve">VES - DIR DE CALIDAD - </v>
      </c>
      <c r="X570" s="51" t="str">
        <f t="shared" si="71"/>
        <v>3300</v>
      </c>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118" t="s">
        <v>92</v>
      </c>
      <c r="BI570" s="49" t="s">
        <v>887</v>
      </c>
      <c r="BJ570" s="118" t="s">
        <v>888</v>
      </c>
      <c r="BK570" s="49" t="s">
        <v>94</v>
      </c>
      <c r="BL570" s="49"/>
      <c r="BM570" s="118">
        <v>8</v>
      </c>
      <c r="BN570" s="49" t="s">
        <v>95</v>
      </c>
      <c r="BO570" s="49" t="s">
        <v>96</v>
      </c>
      <c r="BP570" s="49" t="s">
        <v>196</v>
      </c>
      <c r="BQ570" s="49" t="s">
        <v>98</v>
      </c>
      <c r="BR570" s="219">
        <v>40800000</v>
      </c>
      <c r="BS570" s="220">
        <v>40800000</v>
      </c>
      <c r="BT570" s="180" t="s">
        <v>192</v>
      </c>
      <c r="BU570" s="180" t="s">
        <v>128</v>
      </c>
      <c r="BV570" s="21" t="e">
        <f t="shared" si="73"/>
        <v>#N/A</v>
      </c>
      <c r="BW570" s="21" t="str">
        <f>+VLOOKUP(C570,Listas_desplega!$AI$21:$AJ$46,2,0)</f>
        <v>DC_ES</v>
      </c>
      <c r="BX570" s="47" t="str">
        <f>+VLOOKUP(E570,Listas_desplega!$J$2:$K$11,2,FALSE)</f>
        <v>Eje_E_8</v>
      </c>
      <c r="BY570" s="21" t="str">
        <f>+VLOOKUP(J570,desplegables!$AK$21:$AL$33,2,FALSE)</f>
        <v>C_2202_0700_56</v>
      </c>
      <c r="BZ570" s="21" t="str">
        <f>+VLOOKUP(D570,Listas_desplega!$AS$18:$AU$60,2,0)</f>
        <v xml:space="preserve">VES - DIR DE CALIDAD - </v>
      </c>
      <c r="CA570" s="21" t="str">
        <f>+VLOOKUP(W570,Listas_desplega!$AT$18:$AV$60,3,0)</f>
        <v>3300</v>
      </c>
      <c r="CB570" s="21" t="str">
        <f>+VLOOKUP(F570,Listas_desplega!$J$15:$L$60,2,0)</f>
        <v>FORTALECIMIENTO SISTEMA DE ES</v>
      </c>
      <c r="CC570" s="21" t="str">
        <f>+VLOOKUP(F570,Listas_desplega!$J$15:$L$60,2,0)&amp;V570</f>
        <v>FORTALECIMIENTO SISTEMA DE ES</v>
      </c>
      <c r="CD570" s="21" t="str">
        <f>+VLOOKUP(CC570,Listas_desplega!$K$15:$L$60,2,0)</f>
        <v>29</v>
      </c>
      <c r="CE570" s="65" t="str">
        <f>+VLOOKUP(D570,Listas_desplega!$AS$18:$AU$60,2,0)&amp;V570</f>
        <v xml:space="preserve">VES - DIR DE CALIDAD - </v>
      </c>
      <c r="CF570" s="21">
        <f>+VLOOKUP(D570,Listas_desplega!$AS$18:$AU$60,3,0)</f>
        <v>33</v>
      </c>
    </row>
    <row r="571" spans="2:84" ht="18.75" customHeight="1" x14ac:dyDescent="0.2">
      <c r="B571" s="49" t="s">
        <v>612</v>
      </c>
      <c r="C571" s="49" t="s">
        <v>811</v>
      </c>
      <c r="D571" s="49" t="s">
        <v>811</v>
      </c>
      <c r="E571" s="49" t="s">
        <v>615</v>
      </c>
      <c r="F571" s="82" t="s">
        <v>616</v>
      </c>
      <c r="G571" s="49" t="s">
        <v>812</v>
      </c>
      <c r="H571" s="78" t="str">
        <f>+VLOOKUP(G571,desplegables!$AH$21:$AK$33,2,0)</f>
        <v>INCREMENTO EN LA CALIDAD DEL SERVICIO PÚBLICO DE EDUCACIÓN SUPERIOR EN COLOMBIA NACIONAL  NACIONAL</v>
      </c>
      <c r="I571" s="79">
        <f>+VLOOKUP(G571,desplegables!$AH$21:$AK$33,3,0)</f>
        <v>202300000000426</v>
      </c>
      <c r="J571" s="51" t="str">
        <f>+VLOOKUP(G571,desplegables!$AH$21:$AK$33,4,0)</f>
        <v>C-2202-0700-56</v>
      </c>
      <c r="K571" s="109" t="s">
        <v>813</v>
      </c>
      <c r="L571" s="110" t="e">
        <f>+VLOOKUP(K571,desplegables!$BO$81:$BP$110,2,FALSE)</f>
        <v>#N/A</v>
      </c>
      <c r="M571" s="49" t="s">
        <v>849</v>
      </c>
      <c r="N571" s="51" t="e">
        <f>VLOOKUP(M571,desplegables!$BO$20:$BP$51,2,0)</f>
        <v>#N/A</v>
      </c>
      <c r="O571" s="49" t="s">
        <v>852</v>
      </c>
      <c r="P571" s="21" t="s">
        <v>90</v>
      </c>
      <c r="Q571" s="51" t="str">
        <f>+VLOOKUP(P571,desplegables!$B$3:$C$5,2,0)</f>
        <v>02</v>
      </c>
      <c r="R571" s="169" t="e">
        <f t="shared" si="68"/>
        <v>#N/A</v>
      </c>
      <c r="S571"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1"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1" s="69" t="s">
        <v>127</v>
      </c>
      <c r="V571" s="21"/>
      <c r="W571" s="21" t="str">
        <f t="shared" si="70"/>
        <v xml:space="preserve">VES - DIR DE CALIDAD - </v>
      </c>
      <c r="X571" s="51" t="str">
        <f t="shared" si="71"/>
        <v>3300</v>
      </c>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118" t="s">
        <v>92</v>
      </c>
      <c r="BI571" s="49" t="s">
        <v>889</v>
      </c>
      <c r="BJ571" s="118" t="s">
        <v>890</v>
      </c>
      <c r="BK571" s="49" t="s">
        <v>94</v>
      </c>
      <c r="BL571" s="121">
        <v>45306</v>
      </c>
      <c r="BM571" s="118">
        <v>7.75</v>
      </c>
      <c r="BN571" s="49" t="s">
        <v>95</v>
      </c>
      <c r="BO571" s="49" t="s">
        <v>96</v>
      </c>
      <c r="BP571" s="49" t="s">
        <v>196</v>
      </c>
      <c r="BQ571" s="49" t="s">
        <v>98</v>
      </c>
      <c r="BR571" s="219">
        <v>59140250</v>
      </c>
      <c r="BS571" s="220">
        <v>59140250</v>
      </c>
      <c r="BT571" s="180" t="s">
        <v>192</v>
      </c>
      <c r="BU571" s="180" t="s">
        <v>128</v>
      </c>
      <c r="BV571" s="21" t="e">
        <f t="shared" si="73"/>
        <v>#N/A</v>
      </c>
      <c r="BW571" s="21" t="str">
        <f>+VLOOKUP(C571,Listas_desplega!$AI$21:$AJ$46,2,0)</f>
        <v>DC_ES</v>
      </c>
      <c r="BX571" s="47" t="str">
        <f>+VLOOKUP(E571,Listas_desplega!$J$2:$K$11,2,FALSE)</f>
        <v>Eje_E_8</v>
      </c>
      <c r="BY571" s="21" t="str">
        <f>+VLOOKUP(J571,desplegables!$AK$21:$AL$33,2,FALSE)</f>
        <v>C_2202_0700_56</v>
      </c>
      <c r="BZ571" s="21" t="str">
        <f>+VLOOKUP(D571,Listas_desplega!$AS$18:$AU$60,2,0)</f>
        <v xml:space="preserve">VES - DIR DE CALIDAD - </v>
      </c>
      <c r="CA571" s="21" t="str">
        <f>+VLOOKUP(W571,Listas_desplega!$AT$18:$AV$60,3,0)</f>
        <v>3300</v>
      </c>
      <c r="CB571" s="21" t="str">
        <f>+VLOOKUP(F571,Listas_desplega!$J$15:$L$60,2,0)</f>
        <v>FORTALECIMIENTO SISTEMA DE ES</v>
      </c>
      <c r="CC571" s="21" t="str">
        <f>+VLOOKUP(F571,Listas_desplega!$J$15:$L$60,2,0)&amp;V571</f>
        <v>FORTALECIMIENTO SISTEMA DE ES</v>
      </c>
      <c r="CD571" s="21" t="str">
        <f>+VLOOKUP(CC571,Listas_desplega!$K$15:$L$60,2,0)</f>
        <v>29</v>
      </c>
      <c r="CE571" s="65" t="str">
        <f>+VLOOKUP(D571,Listas_desplega!$AS$18:$AU$60,2,0)&amp;V571</f>
        <v xml:space="preserve">VES - DIR DE CALIDAD - </v>
      </c>
      <c r="CF571" s="21">
        <f>+VLOOKUP(D571,Listas_desplega!$AS$18:$AU$60,3,0)</f>
        <v>33</v>
      </c>
    </row>
    <row r="572" spans="2:84" ht="18.75" customHeight="1" x14ac:dyDescent="0.2">
      <c r="B572" s="49" t="s">
        <v>612</v>
      </c>
      <c r="C572" s="49" t="s">
        <v>811</v>
      </c>
      <c r="D572" s="49" t="s">
        <v>811</v>
      </c>
      <c r="E572" s="49" t="s">
        <v>615</v>
      </c>
      <c r="F572" s="82" t="s">
        <v>616</v>
      </c>
      <c r="G572" s="49" t="s">
        <v>812</v>
      </c>
      <c r="H572" s="78" t="str">
        <f>+VLOOKUP(G572,desplegables!$AH$21:$AK$33,2,0)</f>
        <v>INCREMENTO EN LA CALIDAD DEL SERVICIO PÚBLICO DE EDUCACIÓN SUPERIOR EN COLOMBIA NACIONAL  NACIONAL</v>
      </c>
      <c r="I572" s="79">
        <f>+VLOOKUP(G572,desplegables!$AH$21:$AK$33,3,0)</f>
        <v>202300000000426</v>
      </c>
      <c r="J572" s="51" t="str">
        <f>+VLOOKUP(G572,desplegables!$AH$21:$AK$33,4,0)</f>
        <v>C-2202-0700-56</v>
      </c>
      <c r="K572" s="109" t="s">
        <v>813</v>
      </c>
      <c r="L572" s="110" t="e">
        <f>+VLOOKUP(K572,desplegables!$BO$81:$BP$110,2,FALSE)</f>
        <v>#N/A</v>
      </c>
      <c r="M572" s="49" t="s">
        <v>849</v>
      </c>
      <c r="N572" s="51" t="e">
        <f>VLOOKUP(M572,desplegables!$BO$20:$BP$51,2,0)</f>
        <v>#N/A</v>
      </c>
      <c r="O572" s="49" t="s">
        <v>852</v>
      </c>
      <c r="P572" s="21" t="s">
        <v>90</v>
      </c>
      <c r="Q572" s="51" t="str">
        <f>+VLOOKUP(P572,desplegables!$B$3:$C$5,2,0)</f>
        <v>02</v>
      </c>
      <c r="R572" s="169" t="e">
        <f t="shared" si="68"/>
        <v>#N/A</v>
      </c>
      <c r="S572"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2"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2" s="69" t="s">
        <v>127</v>
      </c>
      <c r="V572" s="21"/>
      <c r="W572" s="21" t="str">
        <f t="shared" si="70"/>
        <v xml:space="preserve">VES - DIR DE CALIDAD - </v>
      </c>
      <c r="X572" s="51" t="str">
        <f t="shared" si="71"/>
        <v>3300</v>
      </c>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118" t="s">
        <v>92</v>
      </c>
      <c r="BI572" s="49" t="s">
        <v>891</v>
      </c>
      <c r="BJ572" s="118" t="s">
        <v>892</v>
      </c>
      <c r="BK572" s="49" t="s">
        <v>94</v>
      </c>
      <c r="BL572" s="121">
        <v>45306</v>
      </c>
      <c r="BM572" s="118">
        <v>7.75</v>
      </c>
      <c r="BN572" s="49" t="s">
        <v>95</v>
      </c>
      <c r="BO572" s="49" t="s">
        <v>96</v>
      </c>
      <c r="BP572" s="49" t="s">
        <v>196</v>
      </c>
      <c r="BQ572" s="49" t="s">
        <v>98</v>
      </c>
      <c r="BR572" s="219">
        <v>77500000</v>
      </c>
      <c r="BS572" s="220">
        <v>77500000</v>
      </c>
      <c r="BT572" s="180" t="s">
        <v>192</v>
      </c>
      <c r="BU572" s="180" t="s">
        <v>128</v>
      </c>
      <c r="BV572" s="21" t="e">
        <f t="shared" si="73"/>
        <v>#N/A</v>
      </c>
      <c r="BW572" s="21" t="str">
        <f>+VLOOKUP(C572,Listas_desplega!$AI$21:$AJ$46,2,0)</f>
        <v>DC_ES</v>
      </c>
      <c r="BX572" s="47" t="str">
        <f>+VLOOKUP(E572,Listas_desplega!$J$2:$K$11,2,FALSE)</f>
        <v>Eje_E_8</v>
      </c>
      <c r="BY572" s="21" t="str">
        <f>+VLOOKUP(J572,desplegables!$AK$21:$AL$33,2,FALSE)</f>
        <v>C_2202_0700_56</v>
      </c>
      <c r="BZ572" s="21" t="str">
        <f>+VLOOKUP(D572,Listas_desplega!$AS$18:$AU$60,2,0)</f>
        <v xml:space="preserve">VES - DIR DE CALIDAD - </v>
      </c>
      <c r="CA572" s="21" t="str">
        <f>+VLOOKUP(W572,Listas_desplega!$AT$18:$AV$60,3,0)</f>
        <v>3300</v>
      </c>
      <c r="CB572" s="21" t="str">
        <f>+VLOOKUP(F572,Listas_desplega!$J$15:$L$60,2,0)</f>
        <v>FORTALECIMIENTO SISTEMA DE ES</v>
      </c>
      <c r="CC572" s="21" t="str">
        <f>+VLOOKUP(F572,Listas_desplega!$J$15:$L$60,2,0)&amp;V572</f>
        <v>FORTALECIMIENTO SISTEMA DE ES</v>
      </c>
      <c r="CD572" s="21" t="str">
        <f>+VLOOKUP(CC572,Listas_desplega!$K$15:$L$60,2,0)</f>
        <v>29</v>
      </c>
      <c r="CE572" s="65" t="str">
        <f>+VLOOKUP(D572,Listas_desplega!$AS$18:$AU$60,2,0)&amp;V572</f>
        <v xml:space="preserve">VES - DIR DE CALIDAD - </v>
      </c>
      <c r="CF572" s="21">
        <f>+VLOOKUP(D572,Listas_desplega!$AS$18:$AU$60,3,0)</f>
        <v>33</v>
      </c>
    </row>
    <row r="573" spans="2:84" ht="18.75" customHeight="1" x14ac:dyDescent="0.2">
      <c r="B573" s="49" t="s">
        <v>612</v>
      </c>
      <c r="C573" s="49" t="s">
        <v>811</v>
      </c>
      <c r="D573" s="49" t="s">
        <v>811</v>
      </c>
      <c r="E573" s="49" t="s">
        <v>615</v>
      </c>
      <c r="F573" s="82" t="s">
        <v>616</v>
      </c>
      <c r="G573" s="49" t="s">
        <v>812</v>
      </c>
      <c r="H573" s="78" t="str">
        <f>+VLOOKUP(G573,desplegables!$AH$21:$AK$33,2,0)</f>
        <v>INCREMENTO EN LA CALIDAD DEL SERVICIO PÚBLICO DE EDUCACIÓN SUPERIOR EN COLOMBIA NACIONAL  NACIONAL</v>
      </c>
      <c r="I573" s="79">
        <f>+VLOOKUP(G573,desplegables!$AH$21:$AK$33,3,0)</f>
        <v>202300000000426</v>
      </c>
      <c r="J573" s="51" t="str">
        <f>+VLOOKUP(G573,desplegables!$AH$21:$AK$33,4,0)</f>
        <v>C-2202-0700-56</v>
      </c>
      <c r="K573" s="109" t="s">
        <v>813</v>
      </c>
      <c r="L573" s="110" t="e">
        <f>+VLOOKUP(K573,desplegables!$BO$81:$BP$110,2,FALSE)</f>
        <v>#N/A</v>
      </c>
      <c r="M573" s="49" t="s">
        <v>849</v>
      </c>
      <c r="N573" s="51" t="e">
        <f>VLOOKUP(M573,desplegables!$BO$20:$BP$51,2,0)</f>
        <v>#N/A</v>
      </c>
      <c r="O573" s="49" t="s">
        <v>852</v>
      </c>
      <c r="P573" s="21" t="s">
        <v>90</v>
      </c>
      <c r="Q573" s="51" t="str">
        <f>+VLOOKUP(P573,desplegables!$B$3:$C$5,2,0)</f>
        <v>02</v>
      </c>
      <c r="R573" s="169" t="e">
        <f t="shared" si="68"/>
        <v>#N/A</v>
      </c>
      <c r="S573"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3"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3" s="69" t="s">
        <v>127</v>
      </c>
      <c r="V573" s="21"/>
      <c r="W573" s="21" t="str">
        <f t="shared" si="70"/>
        <v xml:space="preserve">VES - DIR DE CALIDAD - </v>
      </c>
      <c r="X573" s="51" t="str">
        <f t="shared" si="71"/>
        <v>3300</v>
      </c>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118" t="s">
        <v>92</v>
      </c>
      <c r="BI573" s="49" t="s">
        <v>893</v>
      </c>
      <c r="BJ573" s="118" t="s">
        <v>894</v>
      </c>
      <c r="BK573" s="49" t="s">
        <v>94</v>
      </c>
      <c r="BL573" s="121">
        <v>45306</v>
      </c>
      <c r="BM573" s="118">
        <v>7.75</v>
      </c>
      <c r="BN573" s="49" t="s">
        <v>95</v>
      </c>
      <c r="BO573" s="49" t="s">
        <v>96</v>
      </c>
      <c r="BP573" s="49" t="s">
        <v>196</v>
      </c>
      <c r="BQ573" s="49" t="s">
        <v>98</v>
      </c>
      <c r="BR573" s="219">
        <v>37060888</v>
      </c>
      <c r="BS573" s="220">
        <v>37060888</v>
      </c>
      <c r="BT573" s="180" t="s">
        <v>192</v>
      </c>
      <c r="BU573" s="180" t="s">
        <v>128</v>
      </c>
      <c r="BV573" s="21" t="e">
        <f t="shared" si="73"/>
        <v>#N/A</v>
      </c>
      <c r="BW573" s="21" t="str">
        <f>+VLOOKUP(C573,Listas_desplega!$AI$21:$AJ$46,2,0)</f>
        <v>DC_ES</v>
      </c>
      <c r="BX573" s="47" t="str">
        <f>+VLOOKUP(E573,Listas_desplega!$J$2:$K$11,2,FALSE)</f>
        <v>Eje_E_8</v>
      </c>
      <c r="BY573" s="21" t="str">
        <f>+VLOOKUP(J573,desplegables!$AK$21:$AL$33,2,FALSE)</f>
        <v>C_2202_0700_56</v>
      </c>
      <c r="BZ573" s="21" t="str">
        <f>+VLOOKUP(D573,Listas_desplega!$AS$18:$AU$60,2,0)</f>
        <v xml:space="preserve">VES - DIR DE CALIDAD - </v>
      </c>
      <c r="CA573" s="21" t="str">
        <f>+VLOOKUP(W573,Listas_desplega!$AT$18:$AV$60,3,0)</f>
        <v>3300</v>
      </c>
      <c r="CB573" s="21" t="str">
        <f>+VLOOKUP(F573,Listas_desplega!$J$15:$L$60,2,0)</f>
        <v>FORTALECIMIENTO SISTEMA DE ES</v>
      </c>
      <c r="CC573" s="21" t="str">
        <f>+VLOOKUP(F573,Listas_desplega!$J$15:$L$60,2,0)&amp;V573</f>
        <v>FORTALECIMIENTO SISTEMA DE ES</v>
      </c>
      <c r="CD573" s="21" t="str">
        <f>+VLOOKUP(CC573,Listas_desplega!$K$15:$L$60,2,0)</f>
        <v>29</v>
      </c>
      <c r="CE573" s="65" t="str">
        <f>+VLOOKUP(D573,Listas_desplega!$AS$18:$AU$60,2,0)&amp;V573</f>
        <v xml:space="preserve">VES - DIR DE CALIDAD - </v>
      </c>
      <c r="CF573" s="21">
        <f>+VLOOKUP(D573,Listas_desplega!$AS$18:$AU$60,3,0)</f>
        <v>33</v>
      </c>
    </row>
    <row r="574" spans="2:84" ht="18.75" customHeight="1" x14ac:dyDescent="0.2">
      <c r="B574" s="49" t="s">
        <v>612</v>
      </c>
      <c r="C574" s="49" t="s">
        <v>811</v>
      </c>
      <c r="D574" s="49" t="s">
        <v>811</v>
      </c>
      <c r="E574" s="49" t="s">
        <v>615</v>
      </c>
      <c r="F574" s="82" t="s">
        <v>616</v>
      </c>
      <c r="G574" s="49" t="s">
        <v>812</v>
      </c>
      <c r="H574" s="78" t="str">
        <f>+VLOOKUP(G574,desplegables!$AH$21:$AK$33,2,0)</f>
        <v>INCREMENTO EN LA CALIDAD DEL SERVICIO PÚBLICO DE EDUCACIÓN SUPERIOR EN COLOMBIA NACIONAL  NACIONAL</v>
      </c>
      <c r="I574" s="79">
        <f>+VLOOKUP(G574,desplegables!$AH$21:$AK$33,3,0)</f>
        <v>202300000000426</v>
      </c>
      <c r="J574" s="51" t="str">
        <f>+VLOOKUP(G574,desplegables!$AH$21:$AK$33,4,0)</f>
        <v>C-2202-0700-56</v>
      </c>
      <c r="K574" s="109" t="s">
        <v>813</v>
      </c>
      <c r="L574" s="110" t="e">
        <f>+VLOOKUP(K574,desplegables!$BO$81:$BP$110,2,FALSE)</f>
        <v>#N/A</v>
      </c>
      <c r="M574" s="49" t="s">
        <v>849</v>
      </c>
      <c r="N574" s="51" t="e">
        <f>VLOOKUP(M574,desplegables!$BO$20:$BP$51,2,0)</f>
        <v>#N/A</v>
      </c>
      <c r="O574" s="49" t="s">
        <v>852</v>
      </c>
      <c r="P574" s="21" t="s">
        <v>90</v>
      </c>
      <c r="Q574" s="51" t="str">
        <f>+VLOOKUP(P574,desplegables!$B$3:$C$5,2,0)</f>
        <v>02</v>
      </c>
      <c r="R574" s="169" t="e">
        <f t="shared" ref="R574:R637" si="75">+J574&amp;"-"&amp;L574&amp;"-"&amp;N574&amp;"-"&amp;Q574</f>
        <v>#N/A</v>
      </c>
      <c r="S574"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4"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4" s="69" t="s">
        <v>127</v>
      </c>
      <c r="V574" s="21"/>
      <c r="W574" s="21" t="str">
        <f t="shared" si="70"/>
        <v xml:space="preserve">VES - DIR DE CALIDAD - </v>
      </c>
      <c r="X574" s="51" t="str">
        <f t="shared" si="71"/>
        <v>3300</v>
      </c>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118" t="s">
        <v>92</v>
      </c>
      <c r="BI574" s="49" t="s">
        <v>895</v>
      </c>
      <c r="BJ574" s="118" t="s">
        <v>896</v>
      </c>
      <c r="BK574" s="49" t="s">
        <v>94</v>
      </c>
      <c r="BL574" s="121">
        <v>45306</v>
      </c>
      <c r="BM574" s="118">
        <v>7.75</v>
      </c>
      <c r="BN574" s="49" t="s">
        <v>95</v>
      </c>
      <c r="BO574" s="49" t="s">
        <v>96</v>
      </c>
      <c r="BP574" s="49" t="s">
        <v>196</v>
      </c>
      <c r="BQ574" s="49" t="s">
        <v>98</v>
      </c>
      <c r="BR574" s="219">
        <v>52944125</v>
      </c>
      <c r="BS574" s="220">
        <v>52944125</v>
      </c>
      <c r="BT574" s="180" t="s">
        <v>192</v>
      </c>
      <c r="BU574" s="180" t="s">
        <v>128</v>
      </c>
      <c r="BV574" s="21" t="e">
        <f t="shared" si="73"/>
        <v>#N/A</v>
      </c>
      <c r="BW574" s="21" t="str">
        <f>+VLOOKUP(C574,Listas_desplega!$AI$21:$AJ$46,2,0)</f>
        <v>DC_ES</v>
      </c>
      <c r="BX574" s="47" t="str">
        <f>+VLOOKUP(E574,Listas_desplega!$J$2:$K$11,2,FALSE)</f>
        <v>Eje_E_8</v>
      </c>
      <c r="BY574" s="21" t="str">
        <f>+VLOOKUP(J574,desplegables!$AK$21:$AL$33,2,FALSE)</f>
        <v>C_2202_0700_56</v>
      </c>
      <c r="BZ574" s="21" t="str">
        <f>+VLOOKUP(D574,Listas_desplega!$AS$18:$AU$60,2,0)</f>
        <v xml:space="preserve">VES - DIR DE CALIDAD - </v>
      </c>
      <c r="CA574" s="21" t="str">
        <f>+VLOOKUP(W574,Listas_desplega!$AT$18:$AV$60,3,0)</f>
        <v>3300</v>
      </c>
      <c r="CB574" s="21" t="str">
        <f>+VLOOKUP(F574,Listas_desplega!$J$15:$L$60,2,0)</f>
        <v>FORTALECIMIENTO SISTEMA DE ES</v>
      </c>
      <c r="CC574" s="21" t="str">
        <f>+VLOOKUP(F574,Listas_desplega!$J$15:$L$60,2,0)&amp;V574</f>
        <v>FORTALECIMIENTO SISTEMA DE ES</v>
      </c>
      <c r="CD574" s="21" t="str">
        <f>+VLOOKUP(CC574,Listas_desplega!$K$15:$L$60,2,0)</f>
        <v>29</v>
      </c>
      <c r="CE574" s="65" t="str">
        <f>+VLOOKUP(D574,Listas_desplega!$AS$18:$AU$60,2,0)&amp;V574</f>
        <v xml:space="preserve">VES - DIR DE CALIDAD - </v>
      </c>
      <c r="CF574" s="21">
        <f>+VLOOKUP(D574,Listas_desplega!$AS$18:$AU$60,3,0)</f>
        <v>33</v>
      </c>
    </row>
    <row r="575" spans="2:84" ht="18.75" customHeight="1" x14ac:dyDescent="0.2">
      <c r="B575" s="49" t="s">
        <v>612</v>
      </c>
      <c r="C575" s="49" t="s">
        <v>811</v>
      </c>
      <c r="D575" s="49" t="s">
        <v>811</v>
      </c>
      <c r="E575" s="49" t="s">
        <v>615</v>
      </c>
      <c r="F575" s="82" t="s">
        <v>616</v>
      </c>
      <c r="G575" s="49" t="s">
        <v>812</v>
      </c>
      <c r="H575" s="78" t="str">
        <f>+VLOOKUP(G575,desplegables!$AH$21:$AK$33,2,0)</f>
        <v>INCREMENTO EN LA CALIDAD DEL SERVICIO PÚBLICO DE EDUCACIÓN SUPERIOR EN COLOMBIA NACIONAL  NACIONAL</v>
      </c>
      <c r="I575" s="79">
        <f>+VLOOKUP(G575,desplegables!$AH$21:$AK$33,3,0)</f>
        <v>202300000000426</v>
      </c>
      <c r="J575" s="51" t="str">
        <f>+VLOOKUP(G575,desplegables!$AH$21:$AK$33,4,0)</f>
        <v>C-2202-0700-56</v>
      </c>
      <c r="K575" s="109" t="s">
        <v>813</v>
      </c>
      <c r="L575" s="110" t="e">
        <f>+VLOOKUP(K575,desplegables!$BO$81:$BP$110,2,FALSE)</f>
        <v>#N/A</v>
      </c>
      <c r="M575" s="49" t="s">
        <v>849</v>
      </c>
      <c r="N575" s="51" t="e">
        <f>VLOOKUP(M575,desplegables!$BO$20:$BP$51,2,0)</f>
        <v>#N/A</v>
      </c>
      <c r="O575" s="49" t="s">
        <v>852</v>
      </c>
      <c r="P575" s="21" t="s">
        <v>90</v>
      </c>
      <c r="Q575" s="51" t="str">
        <f>+VLOOKUP(P575,desplegables!$B$3:$C$5,2,0)</f>
        <v>02</v>
      </c>
      <c r="R575" s="169" t="e">
        <f t="shared" si="75"/>
        <v>#N/A</v>
      </c>
      <c r="S575"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5"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5" s="69" t="s">
        <v>127</v>
      </c>
      <c r="V575" s="21"/>
      <c r="W575" s="21" t="str">
        <f t="shared" si="70"/>
        <v xml:space="preserve">VES - DIR DE CALIDAD - </v>
      </c>
      <c r="X575" s="51" t="str">
        <f t="shared" si="71"/>
        <v>3300</v>
      </c>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118" t="s">
        <v>92</v>
      </c>
      <c r="BI575" s="49" t="s">
        <v>897</v>
      </c>
      <c r="BJ575" s="118" t="s">
        <v>898</v>
      </c>
      <c r="BK575" s="49" t="s">
        <v>94</v>
      </c>
      <c r="BL575" s="121">
        <v>45306</v>
      </c>
      <c r="BM575" s="118">
        <v>7.75</v>
      </c>
      <c r="BN575" s="49" t="s">
        <v>95</v>
      </c>
      <c r="BO575" s="49" t="s">
        <v>96</v>
      </c>
      <c r="BP575" s="49" t="s">
        <v>196</v>
      </c>
      <c r="BQ575" s="49" t="s">
        <v>98</v>
      </c>
      <c r="BR575" s="219">
        <v>63472500</v>
      </c>
      <c r="BS575" s="220">
        <v>63472500</v>
      </c>
      <c r="BT575" s="180" t="s">
        <v>192</v>
      </c>
      <c r="BU575" s="180" t="s">
        <v>128</v>
      </c>
      <c r="BV575" s="21" t="e">
        <f t="shared" si="73"/>
        <v>#N/A</v>
      </c>
      <c r="BW575" s="21" t="str">
        <f>+VLOOKUP(C575,Listas_desplega!$AI$21:$AJ$46,2,0)</f>
        <v>DC_ES</v>
      </c>
      <c r="BX575" s="47" t="str">
        <f>+VLOOKUP(E575,Listas_desplega!$J$2:$K$11,2,FALSE)</f>
        <v>Eje_E_8</v>
      </c>
      <c r="BY575" s="21" t="str">
        <f>+VLOOKUP(J575,desplegables!$AK$21:$AL$33,2,FALSE)</f>
        <v>C_2202_0700_56</v>
      </c>
      <c r="BZ575" s="21" t="str">
        <f>+VLOOKUP(D575,Listas_desplega!$AS$18:$AU$60,2,0)</f>
        <v xml:space="preserve">VES - DIR DE CALIDAD - </v>
      </c>
      <c r="CA575" s="21" t="str">
        <f>+VLOOKUP(W575,Listas_desplega!$AT$18:$AV$60,3,0)</f>
        <v>3300</v>
      </c>
      <c r="CB575" s="21" t="str">
        <f>+VLOOKUP(F575,Listas_desplega!$J$15:$L$60,2,0)</f>
        <v>FORTALECIMIENTO SISTEMA DE ES</v>
      </c>
      <c r="CC575" s="21" t="str">
        <f>+VLOOKUP(F575,Listas_desplega!$J$15:$L$60,2,0)&amp;V575</f>
        <v>FORTALECIMIENTO SISTEMA DE ES</v>
      </c>
      <c r="CD575" s="21" t="str">
        <f>+VLOOKUP(CC575,Listas_desplega!$K$15:$L$60,2,0)</f>
        <v>29</v>
      </c>
      <c r="CE575" s="65" t="str">
        <f>+VLOOKUP(D575,Listas_desplega!$AS$18:$AU$60,2,0)&amp;V575</f>
        <v xml:space="preserve">VES - DIR DE CALIDAD - </v>
      </c>
      <c r="CF575" s="21">
        <f>+VLOOKUP(D575,Listas_desplega!$AS$18:$AU$60,3,0)</f>
        <v>33</v>
      </c>
    </row>
    <row r="576" spans="2:84" ht="18.75" customHeight="1" x14ac:dyDescent="0.25">
      <c r="B576" s="49" t="s">
        <v>612</v>
      </c>
      <c r="C576" s="49" t="s">
        <v>811</v>
      </c>
      <c r="D576" s="49" t="s">
        <v>811</v>
      </c>
      <c r="E576" s="49" t="s">
        <v>615</v>
      </c>
      <c r="F576" s="82" t="s">
        <v>616</v>
      </c>
      <c r="G576" s="49" t="s">
        <v>812</v>
      </c>
      <c r="H576" s="78" t="str">
        <f>+VLOOKUP(G576,desplegables!$AH$21:$AK$33,2,0)</f>
        <v>INCREMENTO EN LA CALIDAD DEL SERVICIO PÚBLICO DE EDUCACIÓN SUPERIOR EN COLOMBIA NACIONAL  NACIONAL</v>
      </c>
      <c r="I576" s="79">
        <f>+VLOOKUP(G576,desplegables!$AH$21:$AK$33,3,0)</f>
        <v>202300000000426</v>
      </c>
      <c r="J576" s="51" t="str">
        <f>+VLOOKUP(G576,desplegables!$AH$21:$AK$33,4,0)</f>
        <v>C-2202-0700-56</v>
      </c>
      <c r="K576" s="109" t="s">
        <v>813</v>
      </c>
      <c r="L576" s="110" t="e">
        <f>+VLOOKUP(K576,desplegables!$BO$81:$BP$110,2,FALSE)</f>
        <v>#N/A</v>
      </c>
      <c r="M576" s="49" t="s">
        <v>849</v>
      </c>
      <c r="N576" s="51" t="e">
        <f>VLOOKUP(M576,desplegables!$BO$20:$BP$51,2,0)</f>
        <v>#N/A</v>
      </c>
      <c r="O576" s="49" t="s">
        <v>852</v>
      </c>
      <c r="P576" s="21" t="s">
        <v>90</v>
      </c>
      <c r="Q576" s="51" t="str">
        <f>+VLOOKUP(P576,desplegables!$B$3:$C$5,2,0)</f>
        <v>02</v>
      </c>
      <c r="R576" s="169" t="e">
        <f t="shared" si="75"/>
        <v>#N/A</v>
      </c>
      <c r="S576"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6"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6" s="69" t="s">
        <v>127</v>
      </c>
      <c r="V576" s="21"/>
      <c r="W576" s="21" t="str">
        <f t="shared" si="70"/>
        <v xml:space="preserve">VES - DIR DE CALIDAD - </v>
      </c>
      <c r="X576" s="51" t="str">
        <f t="shared" si="71"/>
        <v>3300</v>
      </c>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118" t="s">
        <v>92</v>
      </c>
      <c r="BI576" s="49" t="s">
        <v>899</v>
      </c>
      <c r="BJ576" s="118" t="s">
        <v>900</v>
      </c>
      <c r="BK576" s="49" t="s">
        <v>94</v>
      </c>
      <c r="BL576" s="121">
        <v>45306</v>
      </c>
      <c r="BM576" s="118">
        <v>7.75</v>
      </c>
      <c r="BN576" s="49" t="s">
        <v>95</v>
      </c>
      <c r="BO576" s="49" t="s">
        <v>96</v>
      </c>
      <c r="BP576" s="49" t="s">
        <v>196</v>
      </c>
      <c r="BQ576" s="49" t="s">
        <v>98</v>
      </c>
      <c r="BR576" s="212">
        <v>85250000</v>
      </c>
      <c r="BS576" s="220">
        <v>85250000</v>
      </c>
      <c r="BT576" s="180" t="s">
        <v>192</v>
      </c>
      <c r="BU576" s="180" t="s">
        <v>128</v>
      </c>
      <c r="BV576" s="21" t="e">
        <f t="shared" si="73"/>
        <v>#N/A</v>
      </c>
      <c r="BW576" s="21" t="str">
        <f>+VLOOKUP(C576,Listas_desplega!$AI$21:$AJ$46,2,0)</f>
        <v>DC_ES</v>
      </c>
      <c r="BX576" s="47" t="str">
        <f>+VLOOKUP(E576,Listas_desplega!$J$2:$K$11,2,FALSE)</f>
        <v>Eje_E_8</v>
      </c>
      <c r="BY576" s="21" t="str">
        <f>+VLOOKUP(J576,desplegables!$AK$21:$AL$33,2,FALSE)</f>
        <v>C_2202_0700_56</v>
      </c>
      <c r="BZ576" s="21" t="str">
        <f>+VLOOKUP(D576,Listas_desplega!$AS$18:$AU$60,2,0)</f>
        <v xml:space="preserve">VES - DIR DE CALIDAD - </v>
      </c>
      <c r="CA576" s="21" t="str">
        <f>+VLOOKUP(W576,Listas_desplega!$AT$18:$AV$60,3,0)</f>
        <v>3300</v>
      </c>
      <c r="CB576" s="21" t="str">
        <f>+VLOOKUP(F576,Listas_desplega!$J$15:$L$60,2,0)</f>
        <v>FORTALECIMIENTO SISTEMA DE ES</v>
      </c>
      <c r="CC576" s="21" t="str">
        <f>+VLOOKUP(F576,Listas_desplega!$J$15:$L$60,2,0)&amp;V576</f>
        <v>FORTALECIMIENTO SISTEMA DE ES</v>
      </c>
      <c r="CD576" s="21" t="str">
        <f>+VLOOKUP(CC576,Listas_desplega!$K$15:$L$60,2,0)</f>
        <v>29</v>
      </c>
      <c r="CE576" s="65" t="str">
        <f>+VLOOKUP(D576,Listas_desplega!$AS$18:$AU$60,2,0)&amp;V576</f>
        <v xml:space="preserve">VES - DIR DE CALIDAD - </v>
      </c>
      <c r="CF576" s="21">
        <f>+VLOOKUP(D576,Listas_desplega!$AS$18:$AU$60,3,0)</f>
        <v>33</v>
      </c>
    </row>
    <row r="577" spans="2:84" ht="18.75" customHeight="1" x14ac:dyDescent="0.25">
      <c r="B577" s="49" t="s">
        <v>612</v>
      </c>
      <c r="C577" s="49" t="s">
        <v>811</v>
      </c>
      <c r="D577" s="49" t="s">
        <v>811</v>
      </c>
      <c r="E577" s="49" t="s">
        <v>615</v>
      </c>
      <c r="F577" s="82" t="s">
        <v>616</v>
      </c>
      <c r="G577" s="49" t="s">
        <v>812</v>
      </c>
      <c r="H577" s="78" t="str">
        <f>+VLOOKUP(G577,desplegables!$AH$21:$AK$33,2,0)</f>
        <v>INCREMENTO EN LA CALIDAD DEL SERVICIO PÚBLICO DE EDUCACIÓN SUPERIOR EN COLOMBIA NACIONAL  NACIONAL</v>
      </c>
      <c r="I577" s="79">
        <f>+VLOOKUP(G577,desplegables!$AH$21:$AK$33,3,0)</f>
        <v>202300000000426</v>
      </c>
      <c r="J577" s="51" t="str">
        <f>+VLOOKUP(G577,desplegables!$AH$21:$AK$33,4,0)</f>
        <v>C-2202-0700-56</v>
      </c>
      <c r="K577" s="109" t="s">
        <v>813</v>
      </c>
      <c r="L577" s="110" t="e">
        <f>+VLOOKUP(K577,desplegables!$BO$81:$BP$110,2,FALSE)</f>
        <v>#N/A</v>
      </c>
      <c r="M577" s="49" t="s">
        <v>849</v>
      </c>
      <c r="N577" s="51" t="e">
        <f>VLOOKUP(M577,desplegables!$BO$20:$BP$51,2,0)</f>
        <v>#N/A</v>
      </c>
      <c r="O577" s="49" t="s">
        <v>852</v>
      </c>
      <c r="P577" s="21" t="s">
        <v>90</v>
      </c>
      <c r="Q577" s="51" t="str">
        <f>+VLOOKUP(P577,desplegables!$B$3:$C$5,2,0)</f>
        <v>02</v>
      </c>
      <c r="R577" s="169" t="e">
        <f t="shared" si="75"/>
        <v>#N/A</v>
      </c>
      <c r="S577"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7"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7" s="69" t="s">
        <v>127</v>
      </c>
      <c r="V577" s="21"/>
      <c r="W577" s="21" t="str">
        <f t="shared" si="70"/>
        <v xml:space="preserve">VES - DIR DE CALIDAD - </v>
      </c>
      <c r="X577" s="51" t="str">
        <f t="shared" si="71"/>
        <v>3300</v>
      </c>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118" t="s">
        <v>92</v>
      </c>
      <c r="BI577" s="49" t="s">
        <v>901</v>
      </c>
      <c r="BJ577" s="118" t="s">
        <v>902</v>
      </c>
      <c r="BK577" s="49" t="s">
        <v>94</v>
      </c>
      <c r="BL577" s="121">
        <v>45306</v>
      </c>
      <c r="BM577" s="118">
        <v>7.75</v>
      </c>
      <c r="BN577" s="49" t="s">
        <v>95</v>
      </c>
      <c r="BO577" s="49" t="s">
        <v>96</v>
      </c>
      <c r="BP577" s="49" t="s">
        <v>196</v>
      </c>
      <c r="BQ577" s="49" t="s">
        <v>98</v>
      </c>
      <c r="BR577" s="212">
        <v>59132500</v>
      </c>
      <c r="BS577" s="220">
        <v>59132500</v>
      </c>
      <c r="BT577" s="180" t="s">
        <v>192</v>
      </c>
      <c r="BU577" s="180" t="s">
        <v>128</v>
      </c>
      <c r="BV577" s="21" t="e">
        <f t="shared" si="73"/>
        <v>#N/A</v>
      </c>
      <c r="BW577" s="21" t="str">
        <f>+VLOOKUP(C577,Listas_desplega!$AI$21:$AJ$46,2,0)</f>
        <v>DC_ES</v>
      </c>
      <c r="BX577" s="47" t="str">
        <f>+VLOOKUP(E577,Listas_desplega!$J$2:$K$11,2,FALSE)</f>
        <v>Eje_E_8</v>
      </c>
      <c r="BY577" s="21" t="str">
        <f>+VLOOKUP(J577,desplegables!$AK$21:$AL$33,2,FALSE)</f>
        <v>C_2202_0700_56</v>
      </c>
      <c r="BZ577" s="21" t="str">
        <f>+VLOOKUP(D577,Listas_desplega!$AS$18:$AU$60,2,0)</f>
        <v xml:space="preserve">VES - DIR DE CALIDAD - </v>
      </c>
      <c r="CA577" s="21" t="str">
        <f>+VLOOKUP(W577,Listas_desplega!$AT$18:$AV$60,3,0)</f>
        <v>3300</v>
      </c>
      <c r="CB577" s="21" t="str">
        <f>+VLOOKUP(F577,Listas_desplega!$J$15:$L$60,2,0)</f>
        <v>FORTALECIMIENTO SISTEMA DE ES</v>
      </c>
      <c r="CC577" s="21" t="str">
        <f>+VLOOKUP(F577,Listas_desplega!$J$15:$L$60,2,0)&amp;V577</f>
        <v>FORTALECIMIENTO SISTEMA DE ES</v>
      </c>
      <c r="CD577" s="21" t="str">
        <f>+VLOOKUP(CC577,Listas_desplega!$K$15:$L$60,2,0)</f>
        <v>29</v>
      </c>
      <c r="CE577" s="65" t="str">
        <f>+VLOOKUP(D577,Listas_desplega!$AS$18:$AU$60,2,0)&amp;V577</f>
        <v xml:space="preserve">VES - DIR DE CALIDAD - </v>
      </c>
      <c r="CF577" s="21">
        <f>+VLOOKUP(D577,Listas_desplega!$AS$18:$AU$60,3,0)</f>
        <v>33</v>
      </c>
    </row>
    <row r="578" spans="2:84" ht="18.75" customHeight="1" x14ac:dyDescent="0.25">
      <c r="B578" s="49" t="s">
        <v>612</v>
      </c>
      <c r="C578" s="49" t="s">
        <v>811</v>
      </c>
      <c r="D578" s="49" t="s">
        <v>811</v>
      </c>
      <c r="E578" s="49" t="s">
        <v>615</v>
      </c>
      <c r="F578" s="82" t="s">
        <v>616</v>
      </c>
      <c r="G578" s="49" t="s">
        <v>812</v>
      </c>
      <c r="H578" s="78" t="str">
        <f>+VLOOKUP(G578,desplegables!$AH$21:$AK$33,2,0)</f>
        <v>INCREMENTO EN LA CALIDAD DEL SERVICIO PÚBLICO DE EDUCACIÓN SUPERIOR EN COLOMBIA NACIONAL  NACIONAL</v>
      </c>
      <c r="I578" s="79">
        <f>+VLOOKUP(G578,desplegables!$AH$21:$AK$33,3,0)</f>
        <v>202300000000426</v>
      </c>
      <c r="J578" s="51" t="str">
        <f>+VLOOKUP(G578,desplegables!$AH$21:$AK$33,4,0)</f>
        <v>C-2202-0700-56</v>
      </c>
      <c r="K578" s="109" t="s">
        <v>813</v>
      </c>
      <c r="L578" s="110" t="e">
        <f>+VLOOKUP(K578,desplegables!$BO$81:$BP$110,2,FALSE)</f>
        <v>#N/A</v>
      </c>
      <c r="M578" s="49" t="s">
        <v>849</v>
      </c>
      <c r="N578" s="51" t="e">
        <f>VLOOKUP(M578,desplegables!$BO$20:$BP$51,2,0)</f>
        <v>#N/A</v>
      </c>
      <c r="O578" s="49" t="s">
        <v>852</v>
      </c>
      <c r="P578" s="21" t="s">
        <v>90</v>
      </c>
      <c r="Q578" s="51" t="str">
        <f>+VLOOKUP(P578,desplegables!$B$3:$C$5,2,0)</f>
        <v>02</v>
      </c>
      <c r="R578" s="169" t="e">
        <f t="shared" si="75"/>
        <v>#N/A</v>
      </c>
      <c r="S578"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8"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8" s="69" t="s">
        <v>127</v>
      </c>
      <c r="V578" s="21"/>
      <c r="W578" s="21" t="str">
        <f t="shared" si="70"/>
        <v xml:space="preserve">VES - DIR DE CALIDAD - </v>
      </c>
      <c r="X578" s="51" t="str">
        <f t="shared" si="71"/>
        <v>3300</v>
      </c>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118" t="s">
        <v>92</v>
      </c>
      <c r="BI578" s="49" t="s">
        <v>903</v>
      </c>
      <c r="BJ578" s="118" t="s">
        <v>904</v>
      </c>
      <c r="BK578" s="49" t="s">
        <v>94</v>
      </c>
      <c r="BL578" s="121">
        <v>45306</v>
      </c>
      <c r="BM578" s="118">
        <v>7.75</v>
      </c>
      <c r="BN578" s="49" t="s">
        <v>95</v>
      </c>
      <c r="BO578" s="49" t="s">
        <v>96</v>
      </c>
      <c r="BP578" s="49" t="s">
        <v>196</v>
      </c>
      <c r="BQ578" s="49" t="s">
        <v>98</v>
      </c>
      <c r="BR578" s="212">
        <v>27101750</v>
      </c>
      <c r="BS578" s="220">
        <v>27101750</v>
      </c>
      <c r="BT578" s="180" t="s">
        <v>192</v>
      </c>
      <c r="BU578" s="180" t="s">
        <v>128</v>
      </c>
      <c r="BV578" s="21" t="e">
        <f t="shared" si="73"/>
        <v>#N/A</v>
      </c>
      <c r="BW578" s="21" t="str">
        <f>+VLOOKUP(C578,Listas_desplega!$AI$21:$AJ$46,2,0)</f>
        <v>DC_ES</v>
      </c>
      <c r="BX578" s="47" t="str">
        <f>+VLOOKUP(E578,Listas_desplega!$J$2:$K$11,2,FALSE)</f>
        <v>Eje_E_8</v>
      </c>
      <c r="BY578" s="21" t="str">
        <f>+VLOOKUP(J578,desplegables!$AK$21:$AL$33,2,FALSE)</f>
        <v>C_2202_0700_56</v>
      </c>
      <c r="BZ578" s="21" t="str">
        <f>+VLOOKUP(D578,Listas_desplega!$AS$18:$AU$60,2,0)</f>
        <v xml:space="preserve">VES - DIR DE CALIDAD - </v>
      </c>
      <c r="CA578" s="21" t="str">
        <f>+VLOOKUP(W578,Listas_desplega!$AT$18:$AV$60,3,0)</f>
        <v>3300</v>
      </c>
      <c r="CB578" s="21" t="str">
        <f>+VLOOKUP(F578,Listas_desplega!$J$15:$L$60,2,0)</f>
        <v>FORTALECIMIENTO SISTEMA DE ES</v>
      </c>
      <c r="CC578" s="21" t="str">
        <f>+VLOOKUP(F578,Listas_desplega!$J$15:$L$60,2,0)&amp;V578</f>
        <v>FORTALECIMIENTO SISTEMA DE ES</v>
      </c>
      <c r="CD578" s="21" t="str">
        <f>+VLOOKUP(CC578,Listas_desplega!$K$15:$L$60,2,0)</f>
        <v>29</v>
      </c>
      <c r="CE578" s="65" t="str">
        <f>+VLOOKUP(D578,Listas_desplega!$AS$18:$AU$60,2,0)&amp;V578</f>
        <v xml:space="preserve">VES - DIR DE CALIDAD - </v>
      </c>
      <c r="CF578" s="21">
        <f>+VLOOKUP(D578,Listas_desplega!$AS$18:$AU$60,3,0)</f>
        <v>33</v>
      </c>
    </row>
    <row r="579" spans="2:84" ht="18.75" customHeight="1" x14ac:dyDescent="0.25">
      <c r="B579" s="49" t="s">
        <v>612</v>
      </c>
      <c r="C579" s="49" t="s">
        <v>811</v>
      </c>
      <c r="D579" s="49" t="s">
        <v>811</v>
      </c>
      <c r="E579" s="49" t="s">
        <v>615</v>
      </c>
      <c r="F579" s="82" t="s">
        <v>616</v>
      </c>
      <c r="G579" s="49" t="s">
        <v>812</v>
      </c>
      <c r="H579" s="78" t="str">
        <f>+VLOOKUP(G579,desplegables!$AH$21:$AK$33,2,0)</f>
        <v>INCREMENTO EN LA CALIDAD DEL SERVICIO PÚBLICO DE EDUCACIÓN SUPERIOR EN COLOMBIA NACIONAL  NACIONAL</v>
      </c>
      <c r="I579" s="79">
        <f>+VLOOKUP(G579,desplegables!$AH$21:$AK$33,3,0)</f>
        <v>202300000000426</v>
      </c>
      <c r="J579" s="51" t="str">
        <f>+VLOOKUP(G579,desplegables!$AH$21:$AK$33,4,0)</f>
        <v>C-2202-0700-56</v>
      </c>
      <c r="K579" s="109" t="s">
        <v>813</v>
      </c>
      <c r="L579" s="110" t="e">
        <f>+VLOOKUP(K579,desplegables!$BO$81:$BP$110,2,FALSE)</f>
        <v>#N/A</v>
      </c>
      <c r="M579" s="49" t="s">
        <v>849</v>
      </c>
      <c r="N579" s="51" t="e">
        <f>VLOOKUP(M579,desplegables!$BO$20:$BP$51,2,0)</f>
        <v>#N/A</v>
      </c>
      <c r="O579" s="49" t="s">
        <v>852</v>
      </c>
      <c r="P579" s="21" t="s">
        <v>90</v>
      </c>
      <c r="Q579" s="51" t="str">
        <f>+VLOOKUP(P579,desplegables!$B$3:$C$5,2,0)</f>
        <v>02</v>
      </c>
      <c r="R579" s="169" t="e">
        <f t="shared" si="75"/>
        <v>#N/A</v>
      </c>
      <c r="S579"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79"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79" s="69" t="s">
        <v>127</v>
      </c>
      <c r="V579" s="21"/>
      <c r="W579" s="21" t="str">
        <f t="shared" si="70"/>
        <v xml:space="preserve">VES - DIR DE CALIDAD - </v>
      </c>
      <c r="X579" s="51" t="str">
        <f t="shared" si="71"/>
        <v>3300</v>
      </c>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118" t="s">
        <v>92</v>
      </c>
      <c r="BI579" s="49" t="s">
        <v>905</v>
      </c>
      <c r="BJ579" s="118" t="s">
        <v>906</v>
      </c>
      <c r="BK579" s="49" t="s">
        <v>94</v>
      </c>
      <c r="BL579" s="121">
        <v>45306</v>
      </c>
      <c r="BM579" s="118">
        <v>7.75</v>
      </c>
      <c r="BN579" s="49" t="s">
        <v>95</v>
      </c>
      <c r="BO579" s="49" t="s">
        <v>96</v>
      </c>
      <c r="BP579" s="49" t="s">
        <v>196</v>
      </c>
      <c r="BQ579" s="49" t="s">
        <v>98</v>
      </c>
      <c r="BR579" s="212">
        <v>55550605</v>
      </c>
      <c r="BS579" s="220">
        <v>55550605</v>
      </c>
      <c r="BT579" s="180" t="s">
        <v>192</v>
      </c>
      <c r="BU579" s="180" t="s">
        <v>128</v>
      </c>
      <c r="BV579" s="21" t="e">
        <f t="shared" si="73"/>
        <v>#N/A</v>
      </c>
      <c r="BW579" s="21" t="str">
        <f>+VLOOKUP(C579,Listas_desplega!$AI$21:$AJ$46,2,0)</f>
        <v>DC_ES</v>
      </c>
      <c r="BX579" s="47" t="str">
        <f>+VLOOKUP(E579,Listas_desplega!$J$2:$K$11,2,FALSE)</f>
        <v>Eje_E_8</v>
      </c>
      <c r="BY579" s="21" t="str">
        <f>+VLOOKUP(J579,desplegables!$AK$21:$AL$33,2,FALSE)</f>
        <v>C_2202_0700_56</v>
      </c>
      <c r="BZ579" s="21" t="str">
        <f>+VLOOKUP(D579,Listas_desplega!$AS$18:$AU$60,2,0)</f>
        <v xml:space="preserve">VES - DIR DE CALIDAD - </v>
      </c>
      <c r="CA579" s="21" t="str">
        <f>+VLOOKUP(W579,Listas_desplega!$AT$18:$AV$60,3,0)</f>
        <v>3300</v>
      </c>
      <c r="CB579" s="21" t="str">
        <f>+VLOOKUP(F579,Listas_desplega!$J$15:$L$60,2,0)</f>
        <v>FORTALECIMIENTO SISTEMA DE ES</v>
      </c>
      <c r="CC579" s="21" t="str">
        <f>+VLOOKUP(F579,Listas_desplega!$J$15:$L$60,2,0)&amp;V579</f>
        <v>FORTALECIMIENTO SISTEMA DE ES</v>
      </c>
      <c r="CD579" s="21" t="str">
        <f>+VLOOKUP(CC579,Listas_desplega!$K$15:$L$60,2,0)</f>
        <v>29</v>
      </c>
      <c r="CE579" s="65" t="str">
        <f>+VLOOKUP(D579,Listas_desplega!$AS$18:$AU$60,2,0)&amp;V579</f>
        <v xml:space="preserve">VES - DIR DE CALIDAD - </v>
      </c>
      <c r="CF579" s="21">
        <f>+VLOOKUP(D579,Listas_desplega!$AS$18:$AU$60,3,0)</f>
        <v>33</v>
      </c>
    </row>
    <row r="580" spans="2:84" ht="18.75" customHeight="1" x14ac:dyDescent="0.25">
      <c r="B580" s="49" t="s">
        <v>612</v>
      </c>
      <c r="C580" s="49" t="s">
        <v>811</v>
      </c>
      <c r="D580" s="49" t="s">
        <v>811</v>
      </c>
      <c r="E580" s="49" t="s">
        <v>615</v>
      </c>
      <c r="F580" s="82" t="s">
        <v>616</v>
      </c>
      <c r="G580" s="49" t="s">
        <v>812</v>
      </c>
      <c r="H580" s="78" t="str">
        <f>+VLOOKUP(G580,desplegables!$AH$21:$AK$33,2,0)</f>
        <v>INCREMENTO EN LA CALIDAD DEL SERVICIO PÚBLICO DE EDUCACIÓN SUPERIOR EN COLOMBIA NACIONAL  NACIONAL</v>
      </c>
      <c r="I580" s="79">
        <f>+VLOOKUP(G580,desplegables!$AH$21:$AK$33,3,0)</f>
        <v>202300000000426</v>
      </c>
      <c r="J580" s="51" t="str">
        <f>+VLOOKUP(G580,desplegables!$AH$21:$AK$33,4,0)</f>
        <v>C-2202-0700-56</v>
      </c>
      <c r="K580" s="109" t="s">
        <v>813</v>
      </c>
      <c r="L580" s="110" t="e">
        <f>+VLOOKUP(K580,desplegables!$BO$81:$BP$110,2,FALSE)</f>
        <v>#N/A</v>
      </c>
      <c r="M580" s="49" t="s">
        <v>849</v>
      </c>
      <c r="N580" s="51" t="e">
        <f>VLOOKUP(M580,desplegables!$BO$20:$BP$51,2,0)</f>
        <v>#N/A</v>
      </c>
      <c r="O580" s="49" t="s">
        <v>852</v>
      </c>
      <c r="P580" s="21" t="s">
        <v>90</v>
      </c>
      <c r="Q580" s="51" t="str">
        <f>+VLOOKUP(P580,desplegables!$B$3:$C$5,2,0)</f>
        <v>02</v>
      </c>
      <c r="R580" s="169" t="e">
        <f t="shared" si="75"/>
        <v>#N/A</v>
      </c>
      <c r="S580"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80" s="244" t="str">
        <f t="shared" si="69"/>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80" s="69" t="s">
        <v>127</v>
      </c>
      <c r="V580" s="21"/>
      <c r="W580" s="21" t="str">
        <f t="shared" si="70"/>
        <v xml:space="preserve">VES - DIR DE CALIDAD - </v>
      </c>
      <c r="X580" s="51" t="str">
        <f t="shared" si="71"/>
        <v>3300</v>
      </c>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118" t="s">
        <v>92</v>
      </c>
      <c r="BI580" s="49" t="s">
        <v>905</v>
      </c>
      <c r="BJ580" s="118" t="s">
        <v>907</v>
      </c>
      <c r="BK580" s="49" t="s">
        <v>94</v>
      </c>
      <c r="BL580" s="121">
        <v>45306</v>
      </c>
      <c r="BM580" s="118">
        <v>7.75</v>
      </c>
      <c r="BN580" s="49" t="s">
        <v>95</v>
      </c>
      <c r="BO580" s="49" t="s">
        <v>96</v>
      </c>
      <c r="BP580" s="49" t="s">
        <v>196</v>
      </c>
      <c r="BQ580" s="49" t="s">
        <v>98</v>
      </c>
      <c r="BR580" s="212">
        <v>55550605</v>
      </c>
      <c r="BS580" s="220">
        <v>55550605</v>
      </c>
      <c r="BT580" s="180" t="s">
        <v>192</v>
      </c>
      <c r="BU580" s="180" t="s">
        <v>128</v>
      </c>
      <c r="BV580" s="21" t="e">
        <f t="shared" si="73"/>
        <v>#N/A</v>
      </c>
      <c r="BW580" s="21" t="str">
        <f>+VLOOKUP(C580,Listas_desplega!$AI$21:$AJ$46,2,0)</f>
        <v>DC_ES</v>
      </c>
      <c r="BX580" s="47" t="str">
        <f>+VLOOKUP(E580,Listas_desplega!$J$2:$K$11,2,FALSE)</f>
        <v>Eje_E_8</v>
      </c>
      <c r="BY580" s="21" t="str">
        <f>+VLOOKUP(J580,desplegables!$AK$21:$AL$33,2,FALSE)</f>
        <v>C_2202_0700_56</v>
      </c>
      <c r="BZ580" s="21" t="str">
        <f>+VLOOKUP(D580,Listas_desplega!$AS$18:$AU$60,2,0)</f>
        <v xml:space="preserve">VES - DIR DE CALIDAD - </v>
      </c>
      <c r="CA580" s="21" t="str">
        <f>+VLOOKUP(W580,Listas_desplega!$AT$18:$AV$60,3,0)</f>
        <v>3300</v>
      </c>
      <c r="CB580" s="21" t="str">
        <f>+VLOOKUP(F580,Listas_desplega!$J$15:$L$60,2,0)</f>
        <v>FORTALECIMIENTO SISTEMA DE ES</v>
      </c>
      <c r="CC580" s="21" t="str">
        <f>+VLOOKUP(F580,Listas_desplega!$J$15:$L$60,2,0)&amp;V580</f>
        <v>FORTALECIMIENTO SISTEMA DE ES</v>
      </c>
      <c r="CD580" s="21" t="str">
        <f>+VLOOKUP(CC580,Listas_desplega!$K$15:$L$60,2,0)</f>
        <v>29</v>
      </c>
      <c r="CE580" s="65" t="str">
        <f>+VLOOKUP(D580,Listas_desplega!$AS$18:$AU$60,2,0)&amp;V580</f>
        <v xml:space="preserve">VES - DIR DE CALIDAD - </v>
      </c>
      <c r="CF580" s="21">
        <f>+VLOOKUP(D580,Listas_desplega!$AS$18:$AU$60,3,0)</f>
        <v>33</v>
      </c>
    </row>
    <row r="581" spans="2:84" ht="18.75" customHeight="1" x14ac:dyDescent="0.25">
      <c r="B581" s="49" t="s">
        <v>612</v>
      </c>
      <c r="C581" s="49" t="s">
        <v>811</v>
      </c>
      <c r="D581" s="49" t="s">
        <v>811</v>
      </c>
      <c r="E581" s="49" t="s">
        <v>615</v>
      </c>
      <c r="F581" s="82" t="s">
        <v>616</v>
      </c>
      <c r="G581" s="49" t="s">
        <v>812</v>
      </c>
      <c r="H581" s="78" t="str">
        <f>+VLOOKUP(G581,desplegables!$AH$21:$AK$33,2,0)</f>
        <v>INCREMENTO EN LA CALIDAD DEL SERVICIO PÚBLICO DE EDUCACIÓN SUPERIOR EN COLOMBIA NACIONAL  NACIONAL</v>
      </c>
      <c r="I581" s="79">
        <f>+VLOOKUP(G581,desplegables!$AH$21:$AK$33,3,0)</f>
        <v>202300000000426</v>
      </c>
      <c r="J581" s="51" t="str">
        <f>+VLOOKUP(G581,desplegables!$AH$21:$AK$33,4,0)</f>
        <v>C-2202-0700-56</v>
      </c>
      <c r="K581" s="109" t="s">
        <v>813</v>
      </c>
      <c r="L581" s="110" t="e">
        <f>+VLOOKUP(K581,desplegables!$BO$81:$BP$110,2,FALSE)</f>
        <v>#N/A</v>
      </c>
      <c r="M581" s="49" t="s">
        <v>849</v>
      </c>
      <c r="N581" s="51" t="e">
        <f>VLOOKUP(M581,desplegables!$BO$20:$BP$51,2,0)</f>
        <v>#N/A</v>
      </c>
      <c r="O581" s="49" t="s">
        <v>852</v>
      </c>
      <c r="P581" s="21" t="s">
        <v>90</v>
      </c>
      <c r="Q581" s="51" t="str">
        <f>+VLOOKUP(P581,desplegables!$B$3:$C$5,2,0)</f>
        <v>02</v>
      </c>
      <c r="R581" s="169" t="e">
        <f t="shared" si="75"/>
        <v>#N/A</v>
      </c>
      <c r="S581"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81" s="244" t="str">
        <f t="shared" ref="T581:T644" si="76">UPPER(P581&amp;" - "&amp;M581&amp;" - "&amp;K581)</f>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81" s="69" t="s">
        <v>127</v>
      </c>
      <c r="V581" s="21"/>
      <c r="W581" s="21" t="str">
        <f t="shared" si="70"/>
        <v xml:space="preserve">VES - DIR DE CALIDAD - </v>
      </c>
      <c r="X581" s="51" t="str">
        <f t="shared" si="71"/>
        <v>3300</v>
      </c>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118" t="s">
        <v>92</v>
      </c>
      <c r="BI581" s="49" t="s">
        <v>908</v>
      </c>
      <c r="BJ581" s="118" t="s">
        <v>909</v>
      </c>
      <c r="BK581" s="49" t="s">
        <v>94</v>
      </c>
      <c r="BL581" s="121">
        <v>45306</v>
      </c>
      <c r="BM581" s="118">
        <v>7.75</v>
      </c>
      <c r="BN581" s="49" t="s">
        <v>95</v>
      </c>
      <c r="BO581" s="49" t="s">
        <v>96</v>
      </c>
      <c r="BP581" s="49" t="s">
        <v>196</v>
      </c>
      <c r="BQ581" s="49" t="s">
        <v>98</v>
      </c>
      <c r="BR581" s="212">
        <v>59140250</v>
      </c>
      <c r="BS581" s="220">
        <v>59140250</v>
      </c>
      <c r="BT581" s="180" t="s">
        <v>192</v>
      </c>
      <c r="BU581" s="180" t="s">
        <v>128</v>
      </c>
      <c r="BV581" s="21" t="e">
        <f t="shared" si="73"/>
        <v>#N/A</v>
      </c>
      <c r="BW581" s="21" t="str">
        <f>+VLOOKUP(C581,Listas_desplega!$AI$21:$AJ$46,2,0)</f>
        <v>DC_ES</v>
      </c>
      <c r="BX581" s="47" t="str">
        <f>+VLOOKUP(E581,Listas_desplega!$J$2:$K$11,2,FALSE)</f>
        <v>Eje_E_8</v>
      </c>
      <c r="BY581" s="21" t="str">
        <f>+VLOOKUP(J581,desplegables!$AK$21:$AL$33,2,FALSE)</f>
        <v>C_2202_0700_56</v>
      </c>
      <c r="BZ581" s="21" t="str">
        <f>+VLOOKUP(D581,Listas_desplega!$AS$18:$AU$60,2,0)</f>
        <v xml:space="preserve">VES - DIR DE CALIDAD - </v>
      </c>
      <c r="CA581" s="21" t="str">
        <f>+VLOOKUP(W581,Listas_desplega!$AT$18:$AV$60,3,0)</f>
        <v>3300</v>
      </c>
      <c r="CB581" s="21" t="str">
        <f>+VLOOKUP(F581,Listas_desplega!$J$15:$L$60,2,0)</f>
        <v>FORTALECIMIENTO SISTEMA DE ES</v>
      </c>
      <c r="CC581" s="21" t="str">
        <f>+VLOOKUP(F581,Listas_desplega!$J$15:$L$60,2,0)&amp;V581</f>
        <v>FORTALECIMIENTO SISTEMA DE ES</v>
      </c>
      <c r="CD581" s="21" t="str">
        <f>+VLOOKUP(CC581,Listas_desplega!$K$15:$L$60,2,0)</f>
        <v>29</v>
      </c>
      <c r="CE581" s="65" t="str">
        <f>+VLOOKUP(D581,Listas_desplega!$AS$18:$AU$60,2,0)&amp;V581</f>
        <v xml:space="preserve">VES - DIR DE CALIDAD - </v>
      </c>
      <c r="CF581" s="21">
        <f>+VLOOKUP(D581,Listas_desplega!$AS$18:$AU$60,3,0)</f>
        <v>33</v>
      </c>
    </row>
    <row r="582" spans="2:84" ht="18.75" customHeight="1" x14ac:dyDescent="0.25">
      <c r="B582" s="49" t="s">
        <v>612</v>
      </c>
      <c r="C582" s="49" t="s">
        <v>811</v>
      </c>
      <c r="D582" s="49" t="s">
        <v>811</v>
      </c>
      <c r="E582" s="49" t="s">
        <v>615</v>
      </c>
      <c r="F582" s="82" t="s">
        <v>616</v>
      </c>
      <c r="G582" s="49" t="s">
        <v>812</v>
      </c>
      <c r="H582" s="78" t="str">
        <f>+VLOOKUP(G582,desplegables!$AH$21:$AK$33,2,0)</f>
        <v>INCREMENTO EN LA CALIDAD DEL SERVICIO PÚBLICO DE EDUCACIÓN SUPERIOR EN COLOMBIA NACIONAL  NACIONAL</v>
      </c>
      <c r="I582" s="79">
        <f>+VLOOKUP(G582,desplegables!$AH$21:$AK$33,3,0)</f>
        <v>202300000000426</v>
      </c>
      <c r="J582" s="51" t="str">
        <f>+VLOOKUP(G582,desplegables!$AH$21:$AK$33,4,0)</f>
        <v>C-2202-0700-56</v>
      </c>
      <c r="K582" s="109" t="s">
        <v>813</v>
      </c>
      <c r="L582" s="110" t="e">
        <f>+VLOOKUP(K582,desplegables!$BO$81:$BP$110,2,FALSE)</f>
        <v>#N/A</v>
      </c>
      <c r="M582" s="49" t="s">
        <v>849</v>
      </c>
      <c r="N582" s="51" t="e">
        <f>VLOOKUP(M582,desplegables!$BO$20:$BP$51,2,0)</f>
        <v>#N/A</v>
      </c>
      <c r="O582" s="49" t="s">
        <v>852</v>
      </c>
      <c r="P582" s="21" t="s">
        <v>90</v>
      </c>
      <c r="Q582" s="51" t="str">
        <f>+VLOOKUP(P582,desplegables!$B$3:$C$5,2,0)</f>
        <v>02</v>
      </c>
      <c r="R582" s="169" t="e">
        <f t="shared" si="75"/>
        <v>#N/A</v>
      </c>
      <c r="S582"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82" s="244" t="str">
        <f t="shared" si="76"/>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82" s="69" t="s">
        <v>127</v>
      </c>
      <c r="V582" s="21"/>
      <c r="W582" s="21" t="str">
        <f t="shared" ref="W582:W645" si="77">+CE582</f>
        <v xml:space="preserve">VES - DIR DE CALIDAD - </v>
      </c>
      <c r="X582" s="51" t="str">
        <f t="shared" ref="X582:X645" si="78">+CA582</f>
        <v>3300</v>
      </c>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118" t="s">
        <v>92</v>
      </c>
      <c r="BI582" s="49" t="s">
        <v>910</v>
      </c>
      <c r="BJ582" s="118" t="s">
        <v>911</v>
      </c>
      <c r="BK582" s="49" t="s">
        <v>94</v>
      </c>
      <c r="BL582" s="121">
        <v>45306</v>
      </c>
      <c r="BM582" s="118">
        <v>7.75</v>
      </c>
      <c r="BN582" s="49" t="s">
        <v>95</v>
      </c>
      <c r="BO582" s="49" t="s">
        <v>96</v>
      </c>
      <c r="BP582" s="49" t="s">
        <v>196</v>
      </c>
      <c r="BQ582" s="49" t="s">
        <v>98</v>
      </c>
      <c r="BR582" s="212">
        <v>55550605</v>
      </c>
      <c r="BS582" s="220">
        <v>55550605</v>
      </c>
      <c r="BT582" s="180" t="s">
        <v>192</v>
      </c>
      <c r="BU582" s="180" t="s">
        <v>128</v>
      </c>
      <c r="BV582" s="21" t="e">
        <f t="shared" si="73"/>
        <v>#N/A</v>
      </c>
      <c r="BW582" s="21" t="str">
        <f>+VLOOKUP(C582,Listas_desplega!$AI$21:$AJ$46,2,0)</f>
        <v>DC_ES</v>
      </c>
      <c r="BX582" s="47" t="str">
        <f>+VLOOKUP(E582,Listas_desplega!$J$2:$K$11,2,FALSE)</f>
        <v>Eje_E_8</v>
      </c>
      <c r="BY582" s="21" t="str">
        <f>+VLOOKUP(J582,desplegables!$AK$21:$AL$33,2,FALSE)</f>
        <v>C_2202_0700_56</v>
      </c>
      <c r="BZ582" s="21" t="str">
        <f>+VLOOKUP(D582,Listas_desplega!$AS$18:$AU$60,2,0)</f>
        <v xml:space="preserve">VES - DIR DE CALIDAD - </v>
      </c>
      <c r="CA582" s="21" t="str">
        <f>+VLOOKUP(W582,Listas_desplega!$AT$18:$AV$60,3,0)</f>
        <v>3300</v>
      </c>
      <c r="CB582" s="21" t="str">
        <f>+VLOOKUP(F582,Listas_desplega!$J$15:$L$60,2,0)</f>
        <v>FORTALECIMIENTO SISTEMA DE ES</v>
      </c>
      <c r="CC582" s="21" t="str">
        <f>+VLOOKUP(F582,Listas_desplega!$J$15:$L$60,2,0)&amp;V582</f>
        <v>FORTALECIMIENTO SISTEMA DE ES</v>
      </c>
      <c r="CD582" s="21" t="str">
        <f>+VLOOKUP(CC582,Listas_desplega!$K$15:$L$60,2,0)</f>
        <v>29</v>
      </c>
      <c r="CE582" s="65" t="str">
        <f>+VLOOKUP(D582,Listas_desplega!$AS$18:$AU$60,2,0)&amp;V582</f>
        <v xml:space="preserve">VES - DIR DE CALIDAD - </v>
      </c>
      <c r="CF582" s="21">
        <f>+VLOOKUP(D582,Listas_desplega!$AS$18:$AU$60,3,0)</f>
        <v>33</v>
      </c>
    </row>
    <row r="583" spans="2:84" ht="18.75" customHeight="1" x14ac:dyDescent="0.25">
      <c r="B583" s="49" t="s">
        <v>612</v>
      </c>
      <c r="C583" s="49" t="s">
        <v>811</v>
      </c>
      <c r="D583" s="49" t="s">
        <v>811</v>
      </c>
      <c r="E583" s="49" t="s">
        <v>615</v>
      </c>
      <c r="F583" s="82" t="s">
        <v>616</v>
      </c>
      <c r="G583" s="49" t="s">
        <v>812</v>
      </c>
      <c r="H583" s="78" t="str">
        <f>+VLOOKUP(G583,desplegables!$AH$21:$AK$33,2,0)</f>
        <v>INCREMENTO EN LA CALIDAD DEL SERVICIO PÚBLICO DE EDUCACIÓN SUPERIOR EN COLOMBIA NACIONAL  NACIONAL</v>
      </c>
      <c r="I583" s="79">
        <f>+VLOOKUP(G583,desplegables!$AH$21:$AK$33,3,0)</f>
        <v>202300000000426</v>
      </c>
      <c r="J583" s="51" t="str">
        <f>+VLOOKUP(G583,desplegables!$AH$21:$AK$33,4,0)</f>
        <v>C-2202-0700-56</v>
      </c>
      <c r="K583" s="109" t="s">
        <v>813</v>
      </c>
      <c r="L583" s="110" t="e">
        <f>+VLOOKUP(K583,desplegables!$BO$81:$BP$110,2,FALSE)</f>
        <v>#N/A</v>
      </c>
      <c r="M583" s="49" t="s">
        <v>849</v>
      </c>
      <c r="N583" s="51" t="e">
        <f>VLOOKUP(M583,desplegables!$BO$20:$BP$51,2,0)</f>
        <v>#N/A</v>
      </c>
      <c r="O583" s="49" t="s">
        <v>852</v>
      </c>
      <c r="P583" s="21" t="s">
        <v>90</v>
      </c>
      <c r="Q583" s="51" t="str">
        <f>+VLOOKUP(P583,desplegables!$B$3:$C$5,2,0)</f>
        <v>02</v>
      </c>
      <c r="R583" s="169" t="e">
        <f t="shared" si="75"/>
        <v>#N/A</v>
      </c>
      <c r="S583"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83" s="244" t="str">
        <f t="shared" si="76"/>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83" s="69" t="s">
        <v>127</v>
      </c>
      <c r="V583" s="21"/>
      <c r="W583" s="21" t="str">
        <f t="shared" si="77"/>
        <v xml:space="preserve">VES - DIR DE CALIDAD - </v>
      </c>
      <c r="X583" s="51" t="str">
        <f t="shared" si="78"/>
        <v>3300</v>
      </c>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118" t="s">
        <v>92</v>
      </c>
      <c r="BI583" s="49" t="s">
        <v>912</v>
      </c>
      <c r="BJ583" s="118" t="s">
        <v>911</v>
      </c>
      <c r="BK583" s="49" t="s">
        <v>94</v>
      </c>
      <c r="BL583" s="121">
        <v>45306</v>
      </c>
      <c r="BM583" s="118">
        <v>7.75</v>
      </c>
      <c r="BN583" s="49" t="s">
        <v>95</v>
      </c>
      <c r="BO583" s="49" t="s">
        <v>96</v>
      </c>
      <c r="BP583" s="49" t="s">
        <v>196</v>
      </c>
      <c r="BQ583" s="49" t="s">
        <v>98</v>
      </c>
      <c r="BR583" s="212">
        <v>55550605</v>
      </c>
      <c r="BS583" s="220">
        <v>55550605</v>
      </c>
      <c r="BT583" s="180" t="s">
        <v>192</v>
      </c>
      <c r="BU583" s="180" t="s">
        <v>128</v>
      </c>
      <c r="BV583" s="21" t="e">
        <f t="shared" si="73"/>
        <v>#N/A</v>
      </c>
      <c r="BW583" s="21" t="str">
        <f>+VLOOKUP(C583,Listas_desplega!$AI$21:$AJ$46,2,0)</f>
        <v>DC_ES</v>
      </c>
      <c r="BX583" s="47" t="str">
        <f>+VLOOKUP(E583,Listas_desplega!$J$2:$K$11,2,FALSE)</f>
        <v>Eje_E_8</v>
      </c>
      <c r="BY583" s="21" t="str">
        <f>+VLOOKUP(J583,desplegables!$AK$21:$AL$33,2,FALSE)</f>
        <v>C_2202_0700_56</v>
      </c>
      <c r="BZ583" s="21" t="str">
        <f>+VLOOKUP(D583,Listas_desplega!$AS$18:$AU$60,2,0)</f>
        <v xml:space="preserve">VES - DIR DE CALIDAD - </v>
      </c>
      <c r="CA583" s="21" t="str">
        <f>+VLOOKUP(W583,Listas_desplega!$AT$18:$AV$60,3,0)</f>
        <v>3300</v>
      </c>
      <c r="CB583" s="21" t="str">
        <f>+VLOOKUP(F583,Listas_desplega!$J$15:$L$60,2,0)</f>
        <v>FORTALECIMIENTO SISTEMA DE ES</v>
      </c>
      <c r="CC583" s="21" t="str">
        <f>+VLOOKUP(F583,Listas_desplega!$J$15:$L$60,2,0)&amp;V583</f>
        <v>FORTALECIMIENTO SISTEMA DE ES</v>
      </c>
      <c r="CD583" s="21" t="str">
        <f>+VLOOKUP(CC583,Listas_desplega!$K$15:$L$60,2,0)</f>
        <v>29</v>
      </c>
      <c r="CE583" s="65" t="str">
        <f>+VLOOKUP(D583,Listas_desplega!$AS$18:$AU$60,2,0)&amp;V583</f>
        <v xml:space="preserve">VES - DIR DE CALIDAD - </v>
      </c>
      <c r="CF583" s="21">
        <f>+VLOOKUP(D583,Listas_desplega!$AS$18:$AU$60,3,0)</f>
        <v>33</v>
      </c>
    </row>
    <row r="584" spans="2:84" ht="18.75" customHeight="1" x14ac:dyDescent="0.25">
      <c r="B584" s="49" t="s">
        <v>612</v>
      </c>
      <c r="C584" s="49" t="s">
        <v>811</v>
      </c>
      <c r="D584" s="49" t="s">
        <v>811</v>
      </c>
      <c r="E584" s="49" t="s">
        <v>615</v>
      </c>
      <c r="F584" s="82" t="s">
        <v>616</v>
      </c>
      <c r="G584" s="49" t="s">
        <v>812</v>
      </c>
      <c r="H584" s="78" t="str">
        <f>+VLOOKUP(G584,desplegables!$AH$21:$AK$33,2,0)</f>
        <v>INCREMENTO EN LA CALIDAD DEL SERVICIO PÚBLICO DE EDUCACIÓN SUPERIOR EN COLOMBIA NACIONAL  NACIONAL</v>
      </c>
      <c r="I584" s="79">
        <f>+VLOOKUP(G584,desplegables!$AH$21:$AK$33,3,0)</f>
        <v>202300000000426</v>
      </c>
      <c r="J584" s="51" t="str">
        <f>+VLOOKUP(G584,desplegables!$AH$21:$AK$33,4,0)</f>
        <v>C-2202-0700-56</v>
      </c>
      <c r="K584" s="109" t="s">
        <v>813</v>
      </c>
      <c r="L584" s="110" t="e">
        <f>+VLOOKUP(K584,desplegables!$BO$81:$BP$110,2,FALSE)</f>
        <v>#N/A</v>
      </c>
      <c r="M584" s="49" t="s">
        <v>849</v>
      </c>
      <c r="N584" s="51" t="e">
        <f>VLOOKUP(M584,desplegables!$BO$20:$BP$51,2,0)</f>
        <v>#N/A</v>
      </c>
      <c r="O584" s="49" t="s">
        <v>852</v>
      </c>
      <c r="P584" s="21" t="s">
        <v>90</v>
      </c>
      <c r="Q584" s="51" t="str">
        <f>+VLOOKUP(P584,desplegables!$B$3:$C$5,2,0)</f>
        <v>02</v>
      </c>
      <c r="R584" s="169" t="e">
        <f t="shared" si="75"/>
        <v>#N/A</v>
      </c>
      <c r="S584"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84" s="244" t="str">
        <f t="shared" si="76"/>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84" s="69" t="s">
        <v>127</v>
      </c>
      <c r="V584" s="21"/>
      <c r="W584" s="21" t="str">
        <f t="shared" si="77"/>
        <v xml:space="preserve">VES - DIR DE CALIDAD - </v>
      </c>
      <c r="X584" s="51" t="str">
        <f t="shared" si="78"/>
        <v>3300</v>
      </c>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118" t="s">
        <v>92</v>
      </c>
      <c r="BI584" s="49" t="s">
        <v>893</v>
      </c>
      <c r="BJ584" s="118" t="s">
        <v>913</v>
      </c>
      <c r="BK584" s="49" t="s">
        <v>94</v>
      </c>
      <c r="BL584" s="121">
        <v>45306</v>
      </c>
      <c r="BM584" s="118">
        <v>7.75</v>
      </c>
      <c r="BN584" s="49" t="s">
        <v>95</v>
      </c>
      <c r="BO584" s="49" t="s">
        <v>96</v>
      </c>
      <c r="BP584" s="49" t="s">
        <v>196</v>
      </c>
      <c r="BQ584" s="49" t="s">
        <v>98</v>
      </c>
      <c r="BR584" s="212">
        <v>37060888</v>
      </c>
      <c r="BS584" s="220">
        <v>37060888</v>
      </c>
      <c r="BT584" s="180" t="s">
        <v>192</v>
      </c>
      <c r="BU584" s="180" t="s">
        <v>128</v>
      </c>
      <c r="BV584" s="21" t="e">
        <f t="shared" si="73"/>
        <v>#N/A</v>
      </c>
      <c r="BW584" s="21" t="str">
        <f>+VLOOKUP(C584,Listas_desplega!$AI$21:$AJ$46,2,0)</f>
        <v>DC_ES</v>
      </c>
      <c r="BX584" s="47" t="str">
        <f>+VLOOKUP(E584,Listas_desplega!$J$2:$K$11,2,FALSE)</f>
        <v>Eje_E_8</v>
      </c>
      <c r="BY584" s="21" t="str">
        <f>+VLOOKUP(J584,desplegables!$AK$21:$AL$33,2,FALSE)</f>
        <v>C_2202_0700_56</v>
      </c>
      <c r="BZ584" s="21" t="str">
        <f>+VLOOKUP(D584,Listas_desplega!$AS$18:$AU$60,2,0)</f>
        <v xml:space="preserve">VES - DIR DE CALIDAD - </v>
      </c>
      <c r="CA584" s="21" t="str">
        <f>+VLOOKUP(W584,Listas_desplega!$AT$18:$AV$60,3,0)</f>
        <v>3300</v>
      </c>
      <c r="CB584" s="21" t="str">
        <f>+VLOOKUP(F584,Listas_desplega!$J$15:$L$60,2,0)</f>
        <v>FORTALECIMIENTO SISTEMA DE ES</v>
      </c>
      <c r="CC584" s="21" t="str">
        <f>+VLOOKUP(F584,Listas_desplega!$J$15:$L$60,2,0)&amp;V584</f>
        <v>FORTALECIMIENTO SISTEMA DE ES</v>
      </c>
      <c r="CD584" s="21" t="str">
        <f>+VLOOKUP(CC584,Listas_desplega!$K$15:$L$60,2,0)</f>
        <v>29</v>
      </c>
      <c r="CE584" s="65" t="str">
        <f>+VLOOKUP(D584,Listas_desplega!$AS$18:$AU$60,2,0)&amp;V584</f>
        <v xml:space="preserve">VES - DIR DE CALIDAD - </v>
      </c>
      <c r="CF584" s="21">
        <f>+VLOOKUP(D584,Listas_desplega!$AS$18:$AU$60,3,0)</f>
        <v>33</v>
      </c>
    </row>
    <row r="585" spans="2:84" ht="18.75" customHeight="1" x14ac:dyDescent="0.25">
      <c r="B585" s="49" t="s">
        <v>612</v>
      </c>
      <c r="C585" s="49" t="s">
        <v>811</v>
      </c>
      <c r="D585" s="49" t="s">
        <v>811</v>
      </c>
      <c r="E585" s="49" t="s">
        <v>615</v>
      </c>
      <c r="F585" s="82" t="s">
        <v>616</v>
      </c>
      <c r="G585" s="49" t="s">
        <v>812</v>
      </c>
      <c r="H585" s="78" t="str">
        <f>+VLOOKUP(G585,desplegables!$AH$21:$AK$33,2,0)</f>
        <v>INCREMENTO EN LA CALIDAD DEL SERVICIO PÚBLICO DE EDUCACIÓN SUPERIOR EN COLOMBIA NACIONAL  NACIONAL</v>
      </c>
      <c r="I585" s="79">
        <f>+VLOOKUP(G585,desplegables!$AH$21:$AK$33,3,0)</f>
        <v>202300000000426</v>
      </c>
      <c r="J585" s="51" t="str">
        <f>+VLOOKUP(G585,desplegables!$AH$21:$AK$33,4,0)</f>
        <v>C-2202-0700-56</v>
      </c>
      <c r="K585" s="109" t="s">
        <v>813</v>
      </c>
      <c r="L585" s="110" t="e">
        <f>+VLOOKUP(K585,desplegables!$BO$81:$BP$110,2,FALSE)</f>
        <v>#N/A</v>
      </c>
      <c r="M585" s="49" t="s">
        <v>849</v>
      </c>
      <c r="N585" s="51" t="e">
        <f>VLOOKUP(M585,desplegables!$BO$20:$BP$51,2,0)</f>
        <v>#N/A</v>
      </c>
      <c r="O585" s="49" t="s">
        <v>852</v>
      </c>
      <c r="P585" s="21" t="s">
        <v>90</v>
      </c>
      <c r="Q585" s="51" t="str">
        <f>+VLOOKUP(P585,desplegables!$B$3:$C$5,2,0)</f>
        <v>02</v>
      </c>
      <c r="R585" s="169" t="e">
        <f t="shared" si="75"/>
        <v>#N/A</v>
      </c>
      <c r="S585"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85" s="244" t="str">
        <f t="shared" si="76"/>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85" s="69" t="s">
        <v>127</v>
      </c>
      <c r="V585" s="21"/>
      <c r="W585" s="21" t="str">
        <f t="shared" si="77"/>
        <v xml:space="preserve">VES - DIR DE CALIDAD - </v>
      </c>
      <c r="X585" s="51" t="str">
        <f t="shared" si="78"/>
        <v>3300</v>
      </c>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118" t="s">
        <v>92</v>
      </c>
      <c r="BI585" s="49" t="s">
        <v>893</v>
      </c>
      <c r="BJ585" s="118" t="s">
        <v>914</v>
      </c>
      <c r="BK585" s="49" t="s">
        <v>94</v>
      </c>
      <c r="BL585" s="121">
        <v>45306</v>
      </c>
      <c r="BM585" s="118">
        <v>7.75</v>
      </c>
      <c r="BN585" s="49" t="s">
        <v>95</v>
      </c>
      <c r="BO585" s="49" t="s">
        <v>96</v>
      </c>
      <c r="BP585" s="49" t="s">
        <v>196</v>
      </c>
      <c r="BQ585" s="49" t="s">
        <v>98</v>
      </c>
      <c r="BR585" s="212">
        <v>37060888</v>
      </c>
      <c r="BS585" s="220">
        <v>37060888</v>
      </c>
      <c r="BT585" s="180" t="s">
        <v>192</v>
      </c>
      <c r="BU585" s="180" t="s">
        <v>128</v>
      </c>
      <c r="BV585" s="21" t="e">
        <f t="shared" si="73"/>
        <v>#N/A</v>
      </c>
      <c r="BW585" s="21" t="str">
        <f>+VLOOKUP(C585,Listas_desplega!$AI$21:$AJ$46,2,0)</f>
        <v>DC_ES</v>
      </c>
      <c r="BX585" s="47" t="str">
        <f>+VLOOKUP(E585,Listas_desplega!$J$2:$K$11,2,FALSE)</f>
        <v>Eje_E_8</v>
      </c>
      <c r="BY585" s="21" t="str">
        <f>+VLOOKUP(J585,desplegables!$AK$21:$AL$33,2,FALSE)</f>
        <v>C_2202_0700_56</v>
      </c>
      <c r="BZ585" s="21" t="str">
        <f>+VLOOKUP(D585,Listas_desplega!$AS$18:$AU$60,2,0)</f>
        <v xml:space="preserve">VES - DIR DE CALIDAD - </v>
      </c>
      <c r="CA585" s="21" t="str">
        <f>+VLOOKUP(W585,Listas_desplega!$AT$18:$AV$60,3,0)</f>
        <v>3300</v>
      </c>
      <c r="CB585" s="21" t="str">
        <f>+VLOOKUP(F585,Listas_desplega!$J$15:$L$60,2,0)</f>
        <v>FORTALECIMIENTO SISTEMA DE ES</v>
      </c>
      <c r="CC585" s="21" t="str">
        <f>+VLOOKUP(F585,Listas_desplega!$J$15:$L$60,2,0)&amp;V585</f>
        <v>FORTALECIMIENTO SISTEMA DE ES</v>
      </c>
      <c r="CD585" s="21" t="str">
        <f>+VLOOKUP(CC585,Listas_desplega!$K$15:$L$60,2,0)</f>
        <v>29</v>
      </c>
      <c r="CE585" s="65" t="str">
        <f>+VLOOKUP(D585,Listas_desplega!$AS$18:$AU$60,2,0)&amp;V585</f>
        <v xml:space="preserve">VES - DIR DE CALIDAD - </v>
      </c>
      <c r="CF585" s="21">
        <f>+VLOOKUP(D585,Listas_desplega!$AS$18:$AU$60,3,0)</f>
        <v>33</v>
      </c>
    </row>
    <row r="586" spans="2:84" ht="18.75" customHeight="1" x14ac:dyDescent="0.25">
      <c r="B586" s="49" t="s">
        <v>612</v>
      </c>
      <c r="C586" s="49" t="s">
        <v>811</v>
      </c>
      <c r="D586" s="49" t="s">
        <v>811</v>
      </c>
      <c r="E586" s="49" t="s">
        <v>615</v>
      </c>
      <c r="F586" s="82" t="s">
        <v>616</v>
      </c>
      <c r="G586" s="49" t="s">
        <v>812</v>
      </c>
      <c r="H586" s="78" t="str">
        <f>+VLOOKUP(G586,desplegables!$AH$21:$AK$33,2,0)</f>
        <v>INCREMENTO EN LA CALIDAD DEL SERVICIO PÚBLICO DE EDUCACIÓN SUPERIOR EN COLOMBIA NACIONAL  NACIONAL</v>
      </c>
      <c r="I586" s="79">
        <f>+VLOOKUP(G586,desplegables!$AH$21:$AK$33,3,0)</f>
        <v>202300000000426</v>
      </c>
      <c r="J586" s="51" t="str">
        <f>+VLOOKUP(G586,desplegables!$AH$21:$AK$33,4,0)</f>
        <v>C-2202-0700-56</v>
      </c>
      <c r="K586" s="109" t="s">
        <v>813</v>
      </c>
      <c r="L586" s="110" t="e">
        <f>+VLOOKUP(K586,desplegables!$BO$81:$BP$110,2,FALSE)</f>
        <v>#N/A</v>
      </c>
      <c r="M586" s="49" t="s">
        <v>849</v>
      </c>
      <c r="N586" s="51" t="e">
        <f>VLOOKUP(M586,desplegables!$BO$20:$BP$51,2,0)</f>
        <v>#N/A</v>
      </c>
      <c r="O586" s="49" t="s">
        <v>852</v>
      </c>
      <c r="P586" s="21" t="s">
        <v>90</v>
      </c>
      <c r="Q586" s="51" t="str">
        <f>+VLOOKUP(P586,desplegables!$B$3:$C$5,2,0)</f>
        <v>02</v>
      </c>
      <c r="R586" s="169" t="e">
        <f t="shared" si="75"/>
        <v>#N/A</v>
      </c>
      <c r="S586" s="126" t="str">
        <f t="shared" si="74"/>
        <v>ADQUIS. DE BYS-SERVICIO DE INSPECCIÓN Y VIGILANCIA  - APOYAR, ASESORAR Y BRINDAR ACOMPAÑAMIENTO A LAS IES EN LOS PROCESOS DE INSPECCIÓN Y VIGILANCIA DE LA EDUCACIÓN SUPERIOR, INCLUIDAS PREVENTIVAS Y SANCIONATORIAS-INCREMENTO EN LA CALIDAD DEL SERVICIO PÚBLICO DE EDUCACIÓN SUPERIOR EN COLOMBIA NACIONAL  NACIONAL</v>
      </c>
      <c r="T586" s="244" t="str">
        <f t="shared" si="76"/>
        <v>ADQUIS. DE BYS - SERVICIO DE INSPECCIÓN Y VIGILANCIA  - APOYAR, ASESORAR Y BRINDAR ACOMPAÑAMIENTO A LAS IES EN LOS PROCESOS DE INSPECCIÓN Y VIGILANCIA DE LA EDUCACIÓN SUPERIOR, INCLUIDAS PREVENTIVAS Y SANCIONATORIAS - 2. SEGURIDAD HUMANA Y JUSTICIA SOCIAL / K41. RECONCEPTUALIZACIÓN DEL SISTEMA DE ASEGURAMIENTO DE LA CALIDAD DE LA EDUCACIÓN SUPERIOR</v>
      </c>
      <c r="U586" s="69" t="s">
        <v>127</v>
      </c>
      <c r="V586" s="21"/>
      <c r="W586" s="21" t="str">
        <f t="shared" si="77"/>
        <v xml:space="preserve">VES - DIR DE CALIDAD - </v>
      </c>
      <c r="X586" s="51" t="str">
        <f t="shared" si="78"/>
        <v>3300</v>
      </c>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118" t="s">
        <v>92</v>
      </c>
      <c r="BI586" s="49" t="s">
        <v>915</v>
      </c>
      <c r="BJ586" s="118" t="s">
        <v>916</v>
      </c>
      <c r="BK586" s="49" t="s">
        <v>304</v>
      </c>
      <c r="BL586" s="121">
        <v>45536</v>
      </c>
      <c r="BM586" s="118">
        <v>4</v>
      </c>
      <c r="BN586" s="49" t="s">
        <v>95</v>
      </c>
      <c r="BO586" s="49" t="s">
        <v>96</v>
      </c>
      <c r="BP586" s="49" t="s">
        <v>196</v>
      </c>
      <c r="BQ586" s="49" t="s">
        <v>98</v>
      </c>
      <c r="BR586" s="212">
        <v>814865840</v>
      </c>
      <c r="BS586" s="220">
        <v>814865840</v>
      </c>
      <c r="BT586" s="180" t="s">
        <v>192</v>
      </c>
      <c r="BU586" s="180" t="s">
        <v>128</v>
      </c>
      <c r="BV586" s="21" t="e">
        <f t="shared" ref="BV586:BV649" si="79">+CONCATENATE(G586,"_",N586)</f>
        <v>#N/A</v>
      </c>
      <c r="BW586" s="21" t="str">
        <f>+VLOOKUP(C586,Listas_desplega!$AI$21:$AJ$46,2,0)</f>
        <v>DC_ES</v>
      </c>
      <c r="BX586" s="47" t="str">
        <f>+VLOOKUP(E586,Listas_desplega!$J$2:$K$11,2,FALSE)</f>
        <v>Eje_E_8</v>
      </c>
      <c r="BY586" s="21" t="str">
        <f>+VLOOKUP(J586,desplegables!$AK$21:$AL$33,2,FALSE)</f>
        <v>C_2202_0700_56</v>
      </c>
      <c r="BZ586" s="21" t="str">
        <f>+VLOOKUP(D586,Listas_desplega!$AS$18:$AU$60,2,0)</f>
        <v xml:space="preserve">VES - DIR DE CALIDAD - </v>
      </c>
      <c r="CA586" s="21" t="str">
        <f>+VLOOKUP(W586,Listas_desplega!$AT$18:$AV$60,3,0)</f>
        <v>3300</v>
      </c>
      <c r="CB586" s="21" t="str">
        <f>+VLOOKUP(F586,Listas_desplega!$J$15:$L$60,2,0)</f>
        <v>FORTALECIMIENTO SISTEMA DE ES</v>
      </c>
      <c r="CC586" s="21" t="str">
        <f>+VLOOKUP(F586,Listas_desplega!$J$15:$L$60,2,0)&amp;V586</f>
        <v>FORTALECIMIENTO SISTEMA DE ES</v>
      </c>
      <c r="CD586" s="21" t="str">
        <f>+VLOOKUP(CC586,Listas_desplega!$K$15:$L$60,2,0)</f>
        <v>29</v>
      </c>
      <c r="CE586" s="65" t="str">
        <f>+VLOOKUP(D586,Listas_desplega!$AS$18:$AU$60,2,0)&amp;V586</f>
        <v xml:space="preserve">VES - DIR DE CALIDAD - </v>
      </c>
      <c r="CF586" s="21">
        <f>+VLOOKUP(D586,Listas_desplega!$AS$18:$AU$60,3,0)</f>
        <v>33</v>
      </c>
    </row>
    <row r="587" spans="2:84" ht="18.75" customHeight="1" x14ac:dyDescent="0.25">
      <c r="B587" s="49" t="s">
        <v>612</v>
      </c>
      <c r="C587" s="49" t="s">
        <v>811</v>
      </c>
      <c r="D587" s="49" t="s">
        <v>811</v>
      </c>
      <c r="E587" s="49" t="s">
        <v>615</v>
      </c>
      <c r="F587" s="82" t="s">
        <v>668</v>
      </c>
      <c r="G587" s="49" t="s">
        <v>812</v>
      </c>
      <c r="H587" s="78" t="str">
        <f>+VLOOKUP(G587,desplegables!$AH$21:$AK$33,2,0)</f>
        <v>INCREMENTO EN LA CALIDAD DEL SERVICIO PÚBLICO DE EDUCACIÓN SUPERIOR EN COLOMBIA NACIONAL  NACIONAL</v>
      </c>
      <c r="I587" s="79">
        <f>+VLOOKUP(G587,desplegables!$AH$21:$AK$33,3,0)</f>
        <v>202300000000426</v>
      </c>
      <c r="J587" s="51" t="str">
        <f>+VLOOKUP(G587,desplegables!$AH$21:$AK$33,4,0)</f>
        <v>C-2202-0700-56</v>
      </c>
      <c r="K587" s="109" t="s">
        <v>813</v>
      </c>
      <c r="L587" s="110" t="e">
        <f>+VLOOKUP(K587,desplegables!$BO$81:$BP$110,2,FALSE)</f>
        <v>#N/A</v>
      </c>
      <c r="M587" s="49" t="s">
        <v>824</v>
      </c>
      <c r="N587" s="51" t="e">
        <f>VLOOKUP(M587,desplegables!$BO$20:$BP$51,2,0)</f>
        <v>#N/A</v>
      </c>
      <c r="O587" s="49" t="s">
        <v>833</v>
      </c>
      <c r="P587" s="21" t="s">
        <v>90</v>
      </c>
      <c r="Q587" s="51" t="str">
        <f>+VLOOKUP(P587,desplegables!$B$3:$C$5,2,0)</f>
        <v>02</v>
      </c>
      <c r="R587" s="169" t="e">
        <f t="shared" si="75"/>
        <v>#N/A</v>
      </c>
      <c r="S587" s="126" t="str">
        <f t="shared" si="74"/>
        <v>ADQUIS. DE BYS-SERVICIO DE ACREDITACIÓN DE LA CALIDAD DE LA EDUCACIÓN SUPERIOR-INCREMENTO EN LA CALIDAD DEL SERVICIO PÚBLICO DE EDUCACIÓN SUPERIOR EN COLOMBIA NACIONAL  NACIONAL</v>
      </c>
      <c r="T587" s="244" t="str">
        <f t="shared" si="76"/>
        <v>ADQUIS. DE BYS - SERVICIO DE ACREDITACIÓN DE LA CALIDAD DE LA EDUCACIÓN SUPERIOR - 2. SEGURIDAD HUMANA Y JUSTICIA SOCIAL / K41. RECONCEPTUALIZACIÓN DEL SISTEMA DE ASEGURAMIENTO DE LA CALIDAD DE LA EDUCACIÓN SUPERIOR</v>
      </c>
      <c r="U587" s="69" t="s">
        <v>127</v>
      </c>
      <c r="V587" s="21"/>
      <c r="W587" s="21" t="str">
        <f t="shared" si="77"/>
        <v xml:space="preserve">VES - DIR DE CALIDAD - </v>
      </c>
      <c r="X587" s="51" t="str">
        <f t="shared" si="78"/>
        <v>3300</v>
      </c>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118" t="s">
        <v>92</v>
      </c>
      <c r="BI587" s="49" t="s">
        <v>917</v>
      </c>
      <c r="BJ587" s="118" t="s">
        <v>918</v>
      </c>
      <c r="BK587" s="49" t="s">
        <v>94</v>
      </c>
      <c r="BL587" s="121">
        <v>45306</v>
      </c>
      <c r="BM587" s="118">
        <v>7.5</v>
      </c>
      <c r="BN587" s="49" t="s">
        <v>95</v>
      </c>
      <c r="BO587" s="49" t="s">
        <v>96</v>
      </c>
      <c r="BP587" s="49" t="s">
        <v>196</v>
      </c>
      <c r="BQ587" s="49" t="s">
        <v>98</v>
      </c>
      <c r="BR587" s="212">
        <v>50377058</v>
      </c>
      <c r="BS587" s="220">
        <v>50377058</v>
      </c>
      <c r="BT587" s="180" t="s">
        <v>192</v>
      </c>
      <c r="BU587" s="180" t="s">
        <v>128</v>
      </c>
      <c r="BV587" s="21" t="e">
        <f t="shared" si="79"/>
        <v>#N/A</v>
      </c>
      <c r="BW587" s="21" t="str">
        <f>+VLOOKUP(C587,Listas_desplega!$AI$21:$AJ$46,2,0)</f>
        <v>DC_ES</v>
      </c>
      <c r="BX587" s="47" t="str">
        <f>+VLOOKUP(E587,Listas_desplega!$J$2:$K$11,2,FALSE)</f>
        <v>Eje_E_8</v>
      </c>
      <c r="BY587" s="21" t="str">
        <f>+VLOOKUP(J587,desplegables!$AK$21:$AL$33,2,FALSE)</f>
        <v>C_2202_0700_56</v>
      </c>
      <c r="BZ587" s="21" t="str">
        <f>+VLOOKUP(D587,Listas_desplega!$AS$18:$AU$60,2,0)</f>
        <v xml:space="preserve">VES - DIR DE CALIDAD - </v>
      </c>
      <c r="CA587" s="21" t="str">
        <f>+VLOOKUP(W587,Listas_desplega!$AT$18:$AV$60,3,0)</f>
        <v>3300</v>
      </c>
      <c r="CB587" s="21" t="str">
        <f>+VLOOKUP(F587,Listas_desplega!$J$15:$L$60,2,0)</f>
        <v>UNIVERSIDAD EN TU TERRITORIO</v>
      </c>
      <c r="CC587" s="21" t="str">
        <f>+VLOOKUP(F587,Listas_desplega!$J$15:$L$60,2,0)&amp;V587</f>
        <v>UNIVERSIDAD EN TU TERRITORIO</v>
      </c>
      <c r="CD587" s="21" t="str">
        <f>+VLOOKUP(CC587,Listas_desplega!$K$15:$L$60,2,0)</f>
        <v>26</v>
      </c>
      <c r="CE587" s="65" t="str">
        <f>+VLOOKUP(D587,Listas_desplega!$AS$18:$AU$60,2,0)&amp;V587</f>
        <v xml:space="preserve">VES - DIR DE CALIDAD - </v>
      </c>
      <c r="CF587" s="21">
        <f>+VLOOKUP(D587,Listas_desplega!$AS$18:$AU$60,3,0)</f>
        <v>33</v>
      </c>
    </row>
    <row r="588" spans="2:84" ht="18.75" customHeight="1" x14ac:dyDescent="0.25">
      <c r="B588" s="49" t="s">
        <v>612</v>
      </c>
      <c r="C588" s="49" t="s">
        <v>811</v>
      </c>
      <c r="D588" s="49" t="s">
        <v>811</v>
      </c>
      <c r="E588" s="49" t="s">
        <v>615</v>
      </c>
      <c r="F588" s="82" t="s">
        <v>668</v>
      </c>
      <c r="G588" s="49" t="s">
        <v>812</v>
      </c>
      <c r="H588" s="78" t="str">
        <f>+VLOOKUP(G588,desplegables!$AH$21:$AK$33,2,0)</f>
        <v>INCREMENTO EN LA CALIDAD DEL SERVICIO PÚBLICO DE EDUCACIÓN SUPERIOR EN COLOMBIA NACIONAL  NACIONAL</v>
      </c>
      <c r="I588" s="79">
        <f>+VLOOKUP(G588,desplegables!$AH$21:$AK$33,3,0)</f>
        <v>202300000000426</v>
      </c>
      <c r="J588" s="51" t="str">
        <f>+VLOOKUP(G588,desplegables!$AH$21:$AK$33,4,0)</f>
        <v>C-2202-0700-56</v>
      </c>
      <c r="K588" s="109" t="s">
        <v>813</v>
      </c>
      <c r="L588" s="110" t="e">
        <f>+VLOOKUP(K588,desplegables!$BO$81:$BP$110,2,FALSE)</f>
        <v>#N/A</v>
      </c>
      <c r="M588" s="49" t="s">
        <v>824</v>
      </c>
      <c r="N588" s="51" t="e">
        <f>VLOOKUP(M588,desplegables!$BO$20:$BP$51,2,0)</f>
        <v>#N/A</v>
      </c>
      <c r="O588" s="49" t="s">
        <v>833</v>
      </c>
      <c r="P588" s="21" t="s">
        <v>90</v>
      </c>
      <c r="Q588" s="51" t="str">
        <f>+VLOOKUP(P588,desplegables!$B$3:$C$5,2,0)</f>
        <v>02</v>
      </c>
      <c r="R588" s="169" t="e">
        <f t="shared" si="75"/>
        <v>#N/A</v>
      </c>
      <c r="S588" s="126" t="str">
        <f t="shared" si="74"/>
        <v>ADQUIS. DE BYS-SERVICIO DE ACREDITACIÓN DE LA CALIDAD DE LA EDUCACIÓN SUPERIOR-INCREMENTO EN LA CALIDAD DEL SERVICIO PÚBLICO DE EDUCACIÓN SUPERIOR EN COLOMBIA NACIONAL  NACIONAL</v>
      </c>
      <c r="T588" s="244" t="str">
        <f t="shared" si="76"/>
        <v>ADQUIS. DE BYS - SERVICIO DE ACREDITACIÓN DE LA CALIDAD DE LA EDUCACIÓN SUPERIOR - 2. SEGURIDAD HUMANA Y JUSTICIA SOCIAL / K41. RECONCEPTUALIZACIÓN DEL SISTEMA DE ASEGURAMIENTO DE LA CALIDAD DE LA EDUCACIÓN SUPERIOR</v>
      </c>
      <c r="U588" s="69" t="s">
        <v>127</v>
      </c>
      <c r="V588" s="21"/>
      <c r="W588" s="21" t="str">
        <f t="shared" si="77"/>
        <v xml:space="preserve">VES - DIR DE CALIDAD - </v>
      </c>
      <c r="X588" s="51" t="str">
        <f t="shared" si="78"/>
        <v>3300</v>
      </c>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118" t="s">
        <v>92</v>
      </c>
      <c r="BI588" s="49" t="s">
        <v>917</v>
      </c>
      <c r="BJ588" s="118" t="s">
        <v>919</v>
      </c>
      <c r="BK588" s="49" t="s">
        <v>94</v>
      </c>
      <c r="BL588" s="121">
        <v>45306</v>
      </c>
      <c r="BM588" s="118">
        <v>7.5</v>
      </c>
      <c r="BN588" s="49" t="s">
        <v>95</v>
      </c>
      <c r="BO588" s="49" t="s">
        <v>96</v>
      </c>
      <c r="BP588" s="49" t="s">
        <v>196</v>
      </c>
      <c r="BQ588" s="49" t="s">
        <v>98</v>
      </c>
      <c r="BR588" s="212">
        <v>50377058</v>
      </c>
      <c r="BS588" s="220">
        <v>50377058</v>
      </c>
      <c r="BT588" s="180" t="s">
        <v>192</v>
      </c>
      <c r="BU588" s="180" t="s">
        <v>128</v>
      </c>
      <c r="BV588" s="21" t="e">
        <f t="shared" si="79"/>
        <v>#N/A</v>
      </c>
      <c r="BW588" s="21" t="str">
        <f>+VLOOKUP(C588,Listas_desplega!$AI$21:$AJ$46,2,0)</f>
        <v>DC_ES</v>
      </c>
      <c r="BX588" s="47" t="str">
        <f>+VLOOKUP(E588,Listas_desplega!$J$2:$K$11,2,FALSE)</f>
        <v>Eje_E_8</v>
      </c>
      <c r="BY588" s="21" t="str">
        <f>+VLOOKUP(J588,desplegables!$AK$21:$AL$33,2,FALSE)</f>
        <v>C_2202_0700_56</v>
      </c>
      <c r="BZ588" s="21" t="str">
        <f>+VLOOKUP(D588,Listas_desplega!$AS$18:$AU$60,2,0)</f>
        <v xml:space="preserve">VES - DIR DE CALIDAD - </v>
      </c>
      <c r="CA588" s="21" t="str">
        <f>+VLOOKUP(W588,Listas_desplega!$AT$18:$AV$60,3,0)</f>
        <v>3300</v>
      </c>
      <c r="CB588" s="21" t="str">
        <f>+VLOOKUP(F588,Listas_desplega!$J$15:$L$60,2,0)</f>
        <v>UNIVERSIDAD EN TU TERRITORIO</v>
      </c>
      <c r="CC588" s="21" t="str">
        <f>+VLOOKUP(F588,Listas_desplega!$J$15:$L$60,2,0)&amp;V588</f>
        <v>UNIVERSIDAD EN TU TERRITORIO</v>
      </c>
      <c r="CD588" s="21" t="str">
        <f>+VLOOKUP(CC588,Listas_desplega!$K$15:$L$60,2,0)</f>
        <v>26</v>
      </c>
      <c r="CE588" s="65" t="str">
        <f>+VLOOKUP(D588,Listas_desplega!$AS$18:$AU$60,2,0)&amp;V588</f>
        <v xml:space="preserve">VES - DIR DE CALIDAD - </v>
      </c>
      <c r="CF588" s="21">
        <f>+VLOOKUP(D588,Listas_desplega!$AS$18:$AU$60,3,0)</f>
        <v>33</v>
      </c>
    </row>
    <row r="589" spans="2:84" ht="18.75" customHeight="1" x14ac:dyDescent="0.25">
      <c r="B589" s="49" t="s">
        <v>612</v>
      </c>
      <c r="C589" s="49" t="s">
        <v>811</v>
      </c>
      <c r="D589" s="49" t="s">
        <v>811</v>
      </c>
      <c r="E589" s="49" t="s">
        <v>615</v>
      </c>
      <c r="F589" s="82" t="s">
        <v>668</v>
      </c>
      <c r="G589" s="49" t="s">
        <v>812</v>
      </c>
      <c r="H589" s="78" t="str">
        <f>+VLOOKUP(G589,desplegables!$AH$21:$AK$33,2,0)</f>
        <v>INCREMENTO EN LA CALIDAD DEL SERVICIO PÚBLICO DE EDUCACIÓN SUPERIOR EN COLOMBIA NACIONAL  NACIONAL</v>
      </c>
      <c r="I589" s="79">
        <f>+VLOOKUP(G589,desplegables!$AH$21:$AK$33,3,0)</f>
        <v>202300000000426</v>
      </c>
      <c r="J589" s="51" t="str">
        <f>+VLOOKUP(G589,desplegables!$AH$21:$AK$33,4,0)</f>
        <v>C-2202-0700-56</v>
      </c>
      <c r="K589" s="109" t="s">
        <v>813</v>
      </c>
      <c r="L589" s="110" t="e">
        <f>+VLOOKUP(K589,desplegables!$BO$81:$BP$110,2,FALSE)</f>
        <v>#N/A</v>
      </c>
      <c r="M589" s="49" t="s">
        <v>824</v>
      </c>
      <c r="N589" s="51" t="e">
        <f>VLOOKUP(M589,desplegables!$BO$20:$BP$51,2,0)</f>
        <v>#N/A</v>
      </c>
      <c r="O589" s="49" t="s">
        <v>833</v>
      </c>
      <c r="P589" s="21" t="s">
        <v>90</v>
      </c>
      <c r="Q589" s="51" t="str">
        <f>+VLOOKUP(P589,desplegables!$B$3:$C$5,2,0)</f>
        <v>02</v>
      </c>
      <c r="R589" s="169" t="e">
        <f t="shared" si="75"/>
        <v>#N/A</v>
      </c>
      <c r="S589" s="126" t="str">
        <f t="shared" si="74"/>
        <v>ADQUIS. DE BYS-SERVICIO DE ACREDITACIÓN DE LA CALIDAD DE LA EDUCACIÓN SUPERIOR-INCREMENTO EN LA CALIDAD DEL SERVICIO PÚBLICO DE EDUCACIÓN SUPERIOR EN COLOMBIA NACIONAL  NACIONAL</v>
      </c>
      <c r="T589" s="244" t="str">
        <f t="shared" si="76"/>
        <v>ADQUIS. DE BYS - SERVICIO DE ACREDITACIÓN DE LA CALIDAD DE LA EDUCACIÓN SUPERIOR - 2. SEGURIDAD HUMANA Y JUSTICIA SOCIAL / K41. RECONCEPTUALIZACIÓN DEL SISTEMA DE ASEGURAMIENTO DE LA CALIDAD DE LA EDUCACIÓN SUPERIOR</v>
      </c>
      <c r="U589" s="69" t="s">
        <v>127</v>
      </c>
      <c r="V589" s="21"/>
      <c r="W589" s="21" t="str">
        <f t="shared" si="77"/>
        <v xml:space="preserve">VES - DIR DE CALIDAD - </v>
      </c>
      <c r="X589" s="51" t="str">
        <f t="shared" si="78"/>
        <v>3300</v>
      </c>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118" t="s">
        <v>92</v>
      </c>
      <c r="BI589" s="49" t="s">
        <v>917</v>
      </c>
      <c r="BJ589" s="118" t="s">
        <v>920</v>
      </c>
      <c r="BK589" s="49" t="s">
        <v>94</v>
      </c>
      <c r="BL589" s="121">
        <v>45306</v>
      </c>
      <c r="BM589" s="118">
        <v>7.5</v>
      </c>
      <c r="BN589" s="49" t="s">
        <v>95</v>
      </c>
      <c r="BO589" s="49" t="s">
        <v>96</v>
      </c>
      <c r="BP589" s="49" t="s">
        <v>196</v>
      </c>
      <c r="BQ589" s="49" t="s">
        <v>98</v>
      </c>
      <c r="BR589" s="212">
        <v>50377058</v>
      </c>
      <c r="BS589" s="220">
        <v>50377058</v>
      </c>
      <c r="BT589" s="180" t="s">
        <v>192</v>
      </c>
      <c r="BU589" s="180" t="s">
        <v>128</v>
      </c>
      <c r="BV589" s="21" t="e">
        <f t="shared" si="79"/>
        <v>#N/A</v>
      </c>
      <c r="BW589" s="21" t="str">
        <f>+VLOOKUP(C589,Listas_desplega!$AI$21:$AJ$46,2,0)</f>
        <v>DC_ES</v>
      </c>
      <c r="BX589" s="47" t="str">
        <f>+VLOOKUP(E589,Listas_desplega!$J$2:$K$11,2,FALSE)</f>
        <v>Eje_E_8</v>
      </c>
      <c r="BY589" s="21" t="str">
        <f>+VLOOKUP(J589,desplegables!$AK$21:$AL$33,2,FALSE)</f>
        <v>C_2202_0700_56</v>
      </c>
      <c r="BZ589" s="21" t="str">
        <f>+VLOOKUP(D589,Listas_desplega!$AS$18:$AU$60,2,0)</f>
        <v xml:space="preserve">VES - DIR DE CALIDAD - </v>
      </c>
      <c r="CA589" s="21" t="str">
        <f>+VLOOKUP(W589,Listas_desplega!$AT$18:$AV$60,3,0)</f>
        <v>3300</v>
      </c>
      <c r="CB589" s="21" t="str">
        <f>+VLOOKUP(F589,Listas_desplega!$J$15:$L$60,2,0)</f>
        <v>UNIVERSIDAD EN TU TERRITORIO</v>
      </c>
      <c r="CC589" s="21" t="str">
        <f>+VLOOKUP(F589,Listas_desplega!$J$15:$L$60,2,0)&amp;V589</f>
        <v>UNIVERSIDAD EN TU TERRITORIO</v>
      </c>
      <c r="CD589" s="21" t="str">
        <f>+VLOOKUP(CC589,Listas_desplega!$K$15:$L$60,2,0)</f>
        <v>26</v>
      </c>
      <c r="CE589" s="65" t="str">
        <f>+VLOOKUP(D589,Listas_desplega!$AS$18:$AU$60,2,0)&amp;V589</f>
        <v xml:space="preserve">VES - DIR DE CALIDAD - </v>
      </c>
      <c r="CF589" s="21">
        <f>+VLOOKUP(D589,Listas_desplega!$AS$18:$AU$60,3,0)</f>
        <v>33</v>
      </c>
    </row>
    <row r="590" spans="2:84" ht="18.75" customHeight="1" x14ac:dyDescent="0.25">
      <c r="B590" s="49" t="s">
        <v>612</v>
      </c>
      <c r="C590" s="49" t="s">
        <v>811</v>
      </c>
      <c r="D590" s="49" t="s">
        <v>811</v>
      </c>
      <c r="E590" s="49" t="s">
        <v>615</v>
      </c>
      <c r="F590" s="82" t="s">
        <v>668</v>
      </c>
      <c r="G590" s="49" t="s">
        <v>812</v>
      </c>
      <c r="H590" s="78" t="str">
        <f>+VLOOKUP(G590,desplegables!$AH$21:$AK$33,2,0)</f>
        <v>INCREMENTO EN LA CALIDAD DEL SERVICIO PÚBLICO DE EDUCACIÓN SUPERIOR EN COLOMBIA NACIONAL  NACIONAL</v>
      </c>
      <c r="I590" s="79">
        <f>+VLOOKUP(G590,desplegables!$AH$21:$AK$33,3,0)</f>
        <v>202300000000426</v>
      </c>
      <c r="J590" s="51" t="str">
        <f>+VLOOKUP(G590,desplegables!$AH$21:$AK$33,4,0)</f>
        <v>C-2202-0700-56</v>
      </c>
      <c r="K590" s="109" t="s">
        <v>813</v>
      </c>
      <c r="L590" s="110" t="e">
        <f>+VLOOKUP(K590,desplegables!$BO$81:$BP$110,2,FALSE)</f>
        <v>#N/A</v>
      </c>
      <c r="M590" s="49" t="s">
        <v>824</v>
      </c>
      <c r="N590" s="51" t="e">
        <f>VLOOKUP(M590,desplegables!$BO$20:$BP$51,2,0)</f>
        <v>#N/A</v>
      </c>
      <c r="O590" s="49" t="s">
        <v>833</v>
      </c>
      <c r="P590" s="21" t="s">
        <v>90</v>
      </c>
      <c r="Q590" s="51" t="str">
        <f>+VLOOKUP(P590,desplegables!$B$3:$C$5,2,0)</f>
        <v>02</v>
      </c>
      <c r="R590" s="169" t="e">
        <f t="shared" si="75"/>
        <v>#N/A</v>
      </c>
      <c r="S590" s="126" t="str">
        <f t="shared" si="74"/>
        <v>ADQUIS. DE BYS-SERVICIO DE ACREDITACIÓN DE LA CALIDAD DE LA EDUCACIÓN SUPERIOR-INCREMENTO EN LA CALIDAD DEL SERVICIO PÚBLICO DE EDUCACIÓN SUPERIOR EN COLOMBIA NACIONAL  NACIONAL</v>
      </c>
      <c r="T590" s="244" t="str">
        <f t="shared" si="76"/>
        <v>ADQUIS. DE BYS - SERVICIO DE ACREDITACIÓN DE LA CALIDAD DE LA EDUCACIÓN SUPERIOR - 2. SEGURIDAD HUMANA Y JUSTICIA SOCIAL / K41. RECONCEPTUALIZACIÓN DEL SISTEMA DE ASEGURAMIENTO DE LA CALIDAD DE LA EDUCACIÓN SUPERIOR</v>
      </c>
      <c r="U590" s="69" t="s">
        <v>127</v>
      </c>
      <c r="V590" s="21"/>
      <c r="W590" s="21" t="str">
        <f t="shared" si="77"/>
        <v xml:space="preserve">VES - DIR DE CALIDAD - </v>
      </c>
      <c r="X590" s="51" t="str">
        <f t="shared" si="78"/>
        <v>3300</v>
      </c>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118" t="s">
        <v>92</v>
      </c>
      <c r="BI590" s="49" t="s">
        <v>917</v>
      </c>
      <c r="BJ590" s="118" t="s">
        <v>921</v>
      </c>
      <c r="BK590" s="49" t="s">
        <v>94</v>
      </c>
      <c r="BL590" s="121">
        <v>45306</v>
      </c>
      <c r="BM590" s="118">
        <v>7.5</v>
      </c>
      <c r="BN590" s="49" t="s">
        <v>95</v>
      </c>
      <c r="BO590" s="49" t="s">
        <v>96</v>
      </c>
      <c r="BP590" s="49" t="s">
        <v>196</v>
      </c>
      <c r="BQ590" s="49" t="s">
        <v>98</v>
      </c>
      <c r="BR590" s="212">
        <v>50377058</v>
      </c>
      <c r="BS590" s="220">
        <v>50377058</v>
      </c>
      <c r="BT590" s="180" t="s">
        <v>192</v>
      </c>
      <c r="BU590" s="180" t="s">
        <v>128</v>
      </c>
      <c r="BV590" s="21" t="e">
        <f t="shared" si="79"/>
        <v>#N/A</v>
      </c>
      <c r="BW590" s="21" t="str">
        <f>+VLOOKUP(C590,Listas_desplega!$AI$21:$AJ$46,2,0)</f>
        <v>DC_ES</v>
      </c>
      <c r="BX590" s="47" t="str">
        <f>+VLOOKUP(E590,Listas_desplega!$J$2:$K$11,2,FALSE)</f>
        <v>Eje_E_8</v>
      </c>
      <c r="BY590" s="21" t="str">
        <f>+VLOOKUP(J590,desplegables!$AK$21:$AL$33,2,FALSE)</f>
        <v>C_2202_0700_56</v>
      </c>
      <c r="BZ590" s="21" t="str">
        <f>+VLOOKUP(D590,Listas_desplega!$AS$18:$AU$60,2,0)</f>
        <v xml:space="preserve">VES - DIR DE CALIDAD - </v>
      </c>
      <c r="CA590" s="21" t="str">
        <f>+VLOOKUP(W590,Listas_desplega!$AT$18:$AV$60,3,0)</f>
        <v>3300</v>
      </c>
      <c r="CB590" s="21" t="str">
        <f>+VLOOKUP(F590,Listas_desplega!$J$15:$L$60,2,0)</f>
        <v>UNIVERSIDAD EN TU TERRITORIO</v>
      </c>
      <c r="CC590" s="21" t="str">
        <f>+VLOOKUP(F590,Listas_desplega!$J$15:$L$60,2,0)&amp;V590</f>
        <v>UNIVERSIDAD EN TU TERRITORIO</v>
      </c>
      <c r="CD590" s="21" t="str">
        <f>+VLOOKUP(CC590,Listas_desplega!$K$15:$L$60,2,0)</f>
        <v>26</v>
      </c>
      <c r="CE590" s="65" t="str">
        <f>+VLOOKUP(D590,Listas_desplega!$AS$18:$AU$60,2,0)&amp;V590</f>
        <v xml:space="preserve">VES - DIR DE CALIDAD - </v>
      </c>
      <c r="CF590" s="21">
        <f>+VLOOKUP(D590,Listas_desplega!$AS$18:$AU$60,3,0)</f>
        <v>33</v>
      </c>
    </row>
    <row r="591" spans="2:84" ht="18.75" customHeight="1" x14ac:dyDescent="0.25">
      <c r="B591" s="49" t="s">
        <v>612</v>
      </c>
      <c r="C591" s="49" t="s">
        <v>811</v>
      </c>
      <c r="D591" s="49" t="s">
        <v>811</v>
      </c>
      <c r="E591" s="49" t="s">
        <v>615</v>
      </c>
      <c r="F591" s="82" t="s">
        <v>668</v>
      </c>
      <c r="G591" s="49" t="s">
        <v>812</v>
      </c>
      <c r="H591" s="78" t="str">
        <f>+VLOOKUP(G591,desplegables!$AH$21:$AK$33,2,0)</f>
        <v>INCREMENTO EN LA CALIDAD DEL SERVICIO PÚBLICO DE EDUCACIÓN SUPERIOR EN COLOMBIA NACIONAL  NACIONAL</v>
      </c>
      <c r="I591" s="79">
        <f>+VLOOKUP(G591,desplegables!$AH$21:$AK$33,3,0)</f>
        <v>202300000000426</v>
      </c>
      <c r="J591" s="51" t="str">
        <f>+VLOOKUP(G591,desplegables!$AH$21:$AK$33,4,0)</f>
        <v>C-2202-0700-56</v>
      </c>
      <c r="K591" s="109" t="s">
        <v>813</v>
      </c>
      <c r="L591" s="110" t="e">
        <f>+VLOOKUP(K591,desplegables!$BO$81:$BP$110,2,FALSE)</f>
        <v>#N/A</v>
      </c>
      <c r="M591" s="49" t="s">
        <v>824</v>
      </c>
      <c r="N591" s="51" t="e">
        <f>VLOOKUP(M591,desplegables!$BO$20:$BP$51,2,0)</f>
        <v>#N/A</v>
      </c>
      <c r="O591" s="49" t="s">
        <v>833</v>
      </c>
      <c r="P591" s="21" t="s">
        <v>90</v>
      </c>
      <c r="Q591" s="51" t="str">
        <f>+VLOOKUP(P591,desplegables!$B$3:$C$5,2,0)</f>
        <v>02</v>
      </c>
      <c r="R591" s="169" t="e">
        <f t="shared" si="75"/>
        <v>#N/A</v>
      </c>
      <c r="S591" s="126" t="str">
        <f t="shared" si="74"/>
        <v>ADQUIS. DE BYS-SERVICIO DE ACREDITACIÓN DE LA CALIDAD DE LA EDUCACIÓN SUPERIOR-INCREMENTO EN LA CALIDAD DEL SERVICIO PÚBLICO DE EDUCACIÓN SUPERIOR EN COLOMBIA NACIONAL  NACIONAL</v>
      </c>
      <c r="T591" s="244" t="str">
        <f t="shared" si="76"/>
        <v>ADQUIS. DE BYS - SERVICIO DE ACREDITACIÓN DE LA CALIDAD DE LA EDUCACIÓN SUPERIOR - 2. SEGURIDAD HUMANA Y JUSTICIA SOCIAL / K41. RECONCEPTUALIZACIÓN DEL SISTEMA DE ASEGURAMIENTO DE LA CALIDAD DE LA EDUCACIÓN SUPERIOR</v>
      </c>
      <c r="U591" s="69" t="s">
        <v>127</v>
      </c>
      <c r="V591" s="21"/>
      <c r="W591" s="21" t="str">
        <f t="shared" si="77"/>
        <v xml:space="preserve">VES - DIR DE CALIDAD - </v>
      </c>
      <c r="X591" s="51" t="str">
        <f t="shared" si="78"/>
        <v>3300</v>
      </c>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118" t="s">
        <v>92</v>
      </c>
      <c r="BI591" s="49" t="s">
        <v>917</v>
      </c>
      <c r="BJ591" s="118" t="s">
        <v>922</v>
      </c>
      <c r="BK591" s="49" t="s">
        <v>94</v>
      </c>
      <c r="BL591" s="121">
        <v>45306</v>
      </c>
      <c r="BM591" s="118">
        <v>7.5</v>
      </c>
      <c r="BN591" s="49" t="s">
        <v>95</v>
      </c>
      <c r="BO591" s="49" t="s">
        <v>96</v>
      </c>
      <c r="BP591" s="49" t="s">
        <v>196</v>
      </c>
      <c r="BQ591" s="49" t="s">
        <v>98</v>
      </c>
      <c r="BR591" s="212">
        <v>52056293</v>
      </c>
      <c r="BS591" s="220">
        <v>52056293</v>
      </c>
      <c r="BT591" s="180" t="s">
        <v>192</v>
      </c>
      <c r="BU591" s="180" t="s">
        <v>128</v>
      </c>
      <c r="BV591" s="21" t="e">
        <f t="shared" si="79"/>
        <v>#N/A</v>
      </c>
      <c r="BW591" s="21" t="str">
        <f>+VLOOKUP(C591,Listas_desplega!$AI$21:$AJ$46,2,0)</f>
        <v>DC_ES</v>
      </c>
      <c r="BX591" s="47" t="str">
        <f>+VLOOKUP(E591,Listas_desplega!$J$2:$K$11,2,FALSE)</f>
        <v>Eje_E_8</v>
      </c>
      <c r="BY591" s="21" t="str">
        <f>+VLOOKUP(J591,desplegables!$AK$21:$AL$33,2,FALSE)</f>
        <v>C_2202_0700_56</v>
      </c>
      <c r="BZ591" s="21" t="str">
        <f>+VLOOKUP(D591,Listas_desplega!$AS$18:$AU$60,2,0)</f>
        <v xml:space="preserve">VES - DIR DE CALIDAD - </v>
      </c>
      <c r="CA591" s="21" t="str">
        <f>+VLOOKUP(W591,Listas_desplega!$AT$18:$AV$60,3,0)</f>
        <v>3300</v>
      </c>
      <c r="CB591" s="21" t="str">
        <f>+VLOOKUP(F591,Listas_desplega!$J$15:$L$60,2,0)</f>
        <v>UNIVERSIDAD EN TU TERRITORIO</v>
      </c>
      <c r="CC591" s="21" t="str">
        <f>+VLOOKUP(F591,Listas_desplega!$J$15:$L$60,2,0)&amp;V591</f>
        <v>UNIVERSIDAD EN TU TERRITORIO</v>
      </c>
      <c r="CD591" s="21" t="str">
        <f>+VLOOKUP(CC591,Listas_desplega!$K$15:$L$60,2,0)</f>
        <v>26</v>
      </c>
      <c r="CE591" s="65" t="str">
        <f>+VLOOKUP(D591,Listas_desplega!$AS$18:$AU$60,2,0)&amp;V591</f>
        <v xml:space="preserve">VES - DIR DE CALIDAD - </v>
      </c>
      <c r="CF591" s="21">
        <f>+VLOOKUP(D591,Listas_desplega!$AS$18:$AU$60,3,0)</f>
        <v>33</v>
      </c>
    </row>
    <row r="592" spans="2:84" ht="18.75" customHeight="1" x14ac:dyDescent="0.25">
      <c r="B592" s="49" t="s">
        <v>612</v>
      </c>
      <c r="C592" s="49" t="s">
        <v>811</v>
      </c>
      <c r="D592" s="49" t="s">
        <v>811</v>
      </c>
      <c r="E592" s="49" t="s">
        <v>615</v>
      </c>
      <c r="F592" s="82" t="s">
        <v>668</v>
      </c>
      <c r="G592" s="49" t="s">
        <v>812</v>
      </c>
      <c r="H592" s="78" t="str">
        <f>+VLOOKUP(G592,desplegables!$AH$21:$AK$33,2,0)</f>
        <v>INCREMENTO EN LA CALIDAD DEL SERVICIO PÚBLICO DE EDUCACIÓN SUPERIOR EN COLOMBIA NACIONAL  NACIONAL</v>
      </c>
      <c r="I592" s="79">
        <f>+VLOOKUP(G592,desplegables!$AH$21:$AK$33,3,0)</f>
        <v>202300000000426</v>
      </c>
      <c r="J592" s="51" t="str">
        <f>+VLOOKUP(G592,desplegables!$AH$21:$AK$33,4,0)</f>
        <v>C-2202-0700-56</v>
      </c>
      <c r="K592" s="109" t="s">
        <v>813</v>
      </c>
      <c r="L592" s="110" t="e">
        <f>+VLOOKUP(K592,desplegables!$BO$81:$BP$110,2,FALSE)</f>
        <v>#N/A</v>
      </c>
      <c r="M592" s="49" t="s">
        <v>824</v>
      </c>
      <c r="N592" s="51" t="e">
        <f>VLOOKUP(M592,desplegables!$BO$20:$BP$51,2,0)</f>
        <v>#N/A</v>
      </c>
      <c r="O592" s="49" t="s">
        <v>833</v>
      </c>
      <c r="P592" s="21" t="s">
        <v>90</v>
      </c>
      <c r="Q592" s="51" t="str">
        <f>+VLOOKUP(P592,desplegables!$B$3:$C$5,2,0)</f>
        <v>02</v>
      </c>
      <c r="R592" s="169" t="e">
        <f t="shared" si="75"/>
        <v>#N/A</v>
      </c>
      <c r="S592" s="126" t="str">
        <f t="shared" si="74"/>
        <v>ADQUIS. DE BYS-SERVICIO DE ACREDITACIÓN DE LA CALIDAD DE LA EDUCACIÓN SUPERIOR-INCREMENTO EN LA CALIDAD DEL SERVICIO PÚBLICO DE EDUCACIÓN SUPERIOR EN COLOMBIA NACIONAL  NACIONAL</v>
      </c>
      <c r="T592" s="244" t="str">
        <f t="shared" si="76"/>
        <v>ADQUIS. DE BYS - SERVICIO DE ACREDITACIÓN DE LA CALIDAD DE LA EDUCACIÓN SUPERIOR - 2. SEGURIDAD HUMANA Y JUSTICIA SOCIAL / K41. RECONCEPTUALIZACIÓN DEL SISTEMA DE ASEGURAMIENTO DE LA CALIDAD DE LA EDUCACIÓN SUPERIOR</v>
      </c>
      <c r="U592" s="69" t="s">
        <v>127</v>
      </c>
      <c r="V592" s="21"/>
      <c r="W592" s="21" t="str">
        <f t="shared" si="77"/>
        <v xml:space="preserve">VES - DIR DE CALIDAD - </v>
      </c>
      <c r="X592" s="51" t="str">
        <f t="shared" si="78"/>
        <v>3300</v>
      </c>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118" t="s">
        <v>92</v>
      </c>
      <c r="BI592" s="49" t="s">
        <v>923</v>
      </c>
      <c r="BJ592" s="118" t="s">
        <v>924</v>
      </c>
      <c r="BK592" s="49" t="s">
        <v>94</v>
      </c>
      <c r="BL592" s="121">
        <v>45306</v>
      </c>
      <c r="BM592" s="118">
        <v>7.5</v>
      </c>
      <c r="BN592" s="49" t="s">
        <v>95</v>
      </c>
      <c r="BO592" s="49" t="s">
        <v>96</v>
      </c>
      <c r="BP592" s="49" t="s">
        <v>196</v>
      </c>
      <c r="BQ592" s="49" t="s">
        <v>98</v>
      </c>
      <c r="BR592" s="212">
        <v>57225000</v>
      </c>
      <c r="BS592" s="220">
        <v>57225000</v>
      </c>
      <c r="BT592" s="180" t="s">
        <v>192</v>
      </c>
      <c r="BU592" s="180" t="s">
        <v>128</v>
      </c>
      <c r="BV592" s="21" t="e">
        <f t="shared" si="79"/>
        <v>#N/A</v>
      </c>
      <c r="BW592" s="21" t="str">
        <f>+VLOOKUP(C592,Listas_desplega!$AI$21:$AJ$46,2,0)</f>
        <v>DC_ES</v>
      </c>
      <c r="BX592" s="47" t="str">
        <f>+VLOOKUP(E592,Listas_desplega!$J$2:$K$11,2,FALSE)</f>
        <v>Eje_E_8</v>
      </c>
      <c r="BY592" s="21" t="str">
        <f>+VLOOKUP(J592,desplegables!$AK$21:$AL$33,2,FALSE)</f>
        <v>C_2202_0700_56</v>
      </c>
      <c r="BZ592" s="21" t="str">
        <f>+VLOOKUP(D592,Listas_desplega!$AS$18:$AU$60,2,0)</f>
        <v xml:space="preserve">VES - DIR DE CALIDAD - </v>
      </c>
      <c r="CA592" s="21" t="str">
        <f>+VLOOKUP(W592,Listas_desplega!$AT$18:$AV$60,3,0)</f>
        <v>3300</v>
      </c>
      <c r="CB592" s="21" t="str">
        <f>+VLOOKUP(F592,Listas_desplega!$J$15:$L$60,2,0)</f>
        <v>UNIVERSIDAD EN TU TERRITORIO</v>
      </c>
      <c r="CC592" s="21" t="str">
        <f>+VLOOKUP(F592,Listas_desplega!$J$15:$L$60,2,0)&amp;V592</f>
        <v>UNIVERSIDAD EN TU TERRITORIO</v>
      </c>
      <c r="CD592" s="21" t="str">
        <f>+VLOOKUP(CC592,Listas_desplega!$K$15:$L$60,2,0)</f>
        <v>26</v>
      </c>
      <c r="CE592" s="65" t="str">
        <f>+VLOOKUP(D592,Listas_desplega!$AS$18:$AU$60,2,0)&amp;V592</f>
        <v xml:space="preserve">VES - DIR DE CALIDAD - </v>
      </c>
      <c r="CF592" s="21">
        <f>+VLOOKUP(D592,Listas_desplega!$AS$18:$AU$60,3,0)</f>
        <v>33</v>
      </c>
    </row>
    <row r="593" spans="2:84" ht="18.75" customHeight="1" x14ac:dyDescent="0.25">
      <c r="B593" s="49" t="s">
        <v>612</v>
      </c>
      <c r="C593" s="49" t="s">
        <v>811</v>
      </c>
      <c r="D593" s="49" t="s">
        <v>811</v>
      </c>
      <c r="E593" s="49" t="s">
        <v>615</v>
      </c>
      <c r="F593" s="82" t="s">
        <v>668</v>
      </c>
      <c r="G593" s="49" t="s">
        <v>812</v>
      </c>
      <c r="H593" s="78" t="str">
        <f>+VLOOKUP(G593,desplegables!$AH$21:$AK$33,2,0)</f>
        <v>INCREMENTO EN LA CALIDAD DEL SERVICIO PÚBLICO DE EDUCACIÓN SUPERIOR EN COLOMBIA NACIONAL  NACIONAL</v>
      </c>
      <c r="I593" s="79">
        <f>+VLOOKUP(G593,desplegables!$AH$21:$AK$33,3,0)</f>
        <v>202300000000426</v>
      </c>
      <c r="J593" s="51" t="str">
        <f>+VLOOKUP(G593,desplegables!$AH$21:$AK$33,4,0)</f>
        <v>C-2202-0700-56</v>
      </c>
      <c r="K593" s="109" t="s">
        <v>813</v>
      </c>
      <c r="L593" s="110" t="e">
        <f>+VLOOKUP(K593,desplegables!$BO$81:$BP$110,2,FALSE)</f>
        <v>#N/A</v>
      </c>
      <c r="M593" s="49" t="s">
        <v>824</v>
      </c>
      <c r="N593" s="51" t="e">
        <f>VLOOKUP(M593,desplegables!$BO$20:$BP$51,2,0)</f>
        <v>#N/A</v>
      </c>
      <c r="O593" s="49" t="s">
        <v>833</v>
      </c>
      <c r="P593" s="21" t="s">
        <v>90</v>
      </c>
      <c r="Q593" s="51" t="str">
        <f>+VLOOKUP(P593,desplegables!$B$3:$C$5,2,0)</f>
        <v>02</v>
      </c>
      <c r="R593" s="169" t="e">
        <f t="shared" si="75"/>
        <v>#N/A</v>
      </c>
      <c r="S593" s="126" t="str">
        <f t="shared" si="74"/>
        <v>ADQUIS. DE BYS-SERVICIO DE ACREDITACIÓN DE LA CALIDAD DE LA EDUCACIÓN SUPERIOR-INCREMENTO EN LA CALIDAD DEL SERVICIO PÚBLICO DE EDUCACIÓN SUPERIOR EN COLOMBIA NACIONAL  NACIONAL</v>
      </c>
      <c r="T593" s="244" t="str">
        <f t="shared" si="76"/>
        <v>ADQUIS. DE BYS - SERVICIO DE ACREDITACIÓN DE LA CALIDAD DE LA EDUCACIÓN SUPERIOR - 2. SEGURIDAD HUMANA Y JUSTICIA SOCIAL / K41. RECONCEPTUALIZACIÓN DEL SISTEMA DE ASEGURAMIENTO DE LA CALIDAD DE LA EDUCACIÓN SUPERIOR</v>
      </c>
      <c r="U593" s="69" t="s">
        <v>127</v>
      </c>
      <c r="V593" s="21"/>
      <c r="W593" s="21" t="str">
        <f t="shared" si="77"/>
        <v xml:space="preserve">VES - DIR DE CALIDAD - </v>
      </c>
      <c r="X593" s="51" t="str">
        <f t="shared" si="78"/>
        <v>3300</v>
      </c>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118" t="s">
        <v>92</v>
      </c>
      <c r="BI593" s="49" t="s">
        <v>925</v>
      </c>
      <c r="BJ593" s="118" t="s">
        <v>926</v>
      </c>
      <c r="BK593" s="49" t="s">
        <v>94</v>
      </c>
      <c r="BL593" s="121">
        <v>45306</v>
      </c>
      <c r="BM593" s="118">
        <v>7.5</v>
      </c>
      <c r="BN593" s="49" t="s">
        <v>95</v>
      </c>
      <c r="BO593" s="49" t="s">
        <v>96</v>
      </c>
      <c r="BP593" s="49" t="s">
        <v>196</v>
      </c>
      <c r="BQ593" s="49" t="s">
        <v>98</v>
      </c>
      <c r="BR593" s="212">
        <v>57225000</v>
      </c>
      <c r="BS593" s="220">
        <v>57225000</v>
      </c>
      <c r="BT593" s="180" t="s">
        <v>192</v>
      </c>
      <c r="BU593" s="180" t="s">
        <v>128</v>
      </c>
      <c r="BV593" s="21" t="e">
        <f t="shared" si="79"/>
        <v>#N/A</v>
      </c>
      <c r="BW593" s="21" t="str">
        <f>+VLOOKUP(C593,Listas_desplega!$AI$21:$AJ$46,2,0)</f>
        <v>DC_ES</v>
      </c>
      <c r="BX593" s="47" t="str">
        <f>+VLOOKUP(E593,Listas_desplega!$J$2:$K$11,2,FALSE)</f>
        <v>Eje_E_8</v>
      </c>
      <c r="BY593" s="21" t="str">
        <f>+VLOOKUP(J593,desplegables!$AK$21:$AL$33,2,FALSE)</f>
        <v>C_2202_0700_56</v>
      </c>
      <c r="BZ593" s="21" t="str">
        <f>+VLOOKUP(D593,Listas_desplega!$AS$18:$AU$60,2,0)</f>
        <v xml:space="preserve">VES - DIR DE CALIDAD - </v>
      </c>
      <c r="CA593" s="21" t="str">
        <f>+VLOOKUP(W593,Listas_desplega!$AT$18:$AV$60,3,0)</f>
        <v>3300</v>
      </c>
      <c r="CB593" s="21" t="str">
        <f>+VLOOKUP(F593,Listas_desplega!$J$15:$L$60,2,0)</f>
        <v>UNIVERSIDAD EN TU TERRITORIO</v>
      </c>
      <c r="CC593" s="21" t="str">
        <f>+VLOOKUP(F593,Listas_desplega!$J$15:$L$60,2,0)&amp;V593</f>
        <v>UNIVERSIDAD EN TU TERRITORIO</v>
      </c>
      <c r="CD593" s="21" t="str">
        <f>+VLOOKUP(CC593,Listas_desplega!$K$15:$L$60,2,0)</f>
        <v>26</v>
      </c>
      <c r="CE593" s="65" t="str">
        <f>+VLOOKUP(D593,Listas_desplega!$AS$18:$AU$60,2,0)&amp;V593</f>
        <v xml:space="preserve">VES - DIR DE CALIDAD - </v>
      </c>
      <c r="CF593" s="21">
        <f>+VLOOKUP(D593,Listas_desplega!$AS$18:$AU$60,3,0)</f>
        <v>33</v>
      </c>
    </row>
    <row r="594" spans="2:84" ht="18.75" customHeight="1" x14ac:dyDescent="0.25">
      <c r="B594" s="49" t="s">
        <v>612</v>
      </c>
      <c r="C594" s="49" t="s">
        <v>811</v>
      </c>
      <c r="D594" s="49" t="s">
        <v>811</v>
      </c>
      <c r="E594" s="49" t="s">
        <v>615</v>
      </c>
      <c r="F594" s="82" t="s">
        <v>668</v>
      </c>
      <c r="G594" s="49" t="s">
        <v>812</v>
      </c>
      <c r="H594" s="78" t="str">
        <f>+VLOOKUP(G594,desplegables!$AH$21:$AK$33,2,0)</f>
        <v>INCREMENTO EN LA CALIDAD DEL SERVICIO PÚBLICO DE EDUCACIÓN SUPERIOR EN COLOMBIA NACIONAL  NACIONAL</v>
      </c>
      <c r="I594" s="79">
        <f>+VLOOKUP(G594,desplegables!$AH$21:$AK$33,3,0)</f>
        <v>202300000000426</v>
      </c>
      <c r="J594" s="51" t="str">
        <f>+VLOOKUP(G594,desplegables!$AH$21:$AK$33,4,0)</f>
        <v>C-2202-0700-56</v>
      </c>
      <c r="K594" s="109" t="s">
        <v>813</v>
      </c>
      <c r="L594" s="110" t="e">
        <f>+VLOOKUP(K594,desplegables!$BO$81:$BP$110,2,FALSE)</f>
        <v>#N/A</v>
      </c>
      <c r="M594" s="49" t="s">
        <v>824</v>
      </c>
      <c r="N594" s="51" t="e">
        <f>VLOOKUP(M594,desplegables!$BO$20:$BP$51,2,0)</f>
        <v>#N/A</v>
      </c>
      <c r="O594" s="49" t="s">
        <v>833</v>
      </c>
      <c r="P594" s="21" t="s">
        <v>90</v>
      </c>
      <c r="Q594" s="51" t="str">
        <f>+VLOOKUP(P594,desplegables!$B$3:$C$5,2,0)</f>
        <v>02</v>
      </c>
      <c r="R594" s="169" t="e">
        <f t="shared" si="75"/>
        <v>#N/A</v>
      </c>
      <c r="S594" s="126" t="str">
        <f t="shared" si="74"/>
        <v>ADQUIS. DE BYS-SERVICIO DE ACREDITACIÓN DE LA CALIDAD DE LA EDUCACIÓN SUPERIOR-INCREMENTO EN LA CALIDAD DEL SERVICIO PÚBLICO DE EDUCACIÓN SUPERIOR EN COLOMBIA NACIONAL  NACIONAL</v>
      </c>
      <c r="T594" s="244" t="str">
        <f t="shared" si="76"/>
        <v>ADQUIS. DE BYS - SERVICIO DE ACREDITACIÓN DE LA CALIDAD DE LA EDUCACIÓN SUPERIOR - 2. SEGURIDAD HUMANA Y JUSTICIA SOCIAL / K41. RECONCEPTUALIZACIÓN DEL SISTEMA DE ASEGURAMIENTO DE LA CALIDAD DE LA EDUCACIÓN SUPERIOR</v>
      </c>
      <c r="U594" s="69" t="s">
        <v>127</v>
      </c>
      <c r="V594" s="21"/>
      <c r="W594" s="21" t="str">
        <f t="shared" si="77"/>
        <v xml:space="preserve">VES - DIR DE CALIDAD - </v>
      </c>
      <c r="X594" s="51" t="str">
        <f t="shared" si="78"/>
        <v>3300</v>
      </c>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118" t="s">
        <v>92</v>
      </c>
      <c r="BI594" s="49" t="s">
        <v>927</v>
      </c>
      <c r="BJ594" s="118" t="s">
        <v>916</v>
      </c>
      <c r="BK594" s="49" t="s">
        <v>304</v>
      </c>
      <c r="BL594" s="121">
        <v>45536</v>
      </c>
      <c r="BM594" s="118">
        <v>4</v>
      </c>
      <c r="BN594" s="49" t="s">
        <v>95</v>
      </c>
      <c r="BO594" s="49" t="s">
        <v>96</v>
      </c>
      <c r="BP594" s="49" t="s">
        <v>196</v>
      </c>
      <c r="BQ594" s="49" t="s">
        <v>98</v>
      </c>
      <c r="BR594" s="212">
        <v>195378820</v>
      </c>
      <c r="BS594" s="220">
        <v>195378820</v>
      </c>
      <c r="BT594" s="180" t="s">
        <v>192</v>
      </c>
      <c r="BU594" s="180" t="s">
        <v>128</v>
      </c>
      <c r="BV594" s="21" t="e">
        <f t="shared" si="79"/>
        <v>#N/A</v>
      </c>
      <c r="BW594" s="21" t="str">
        <f>+VLOOKUP(C594,Listas_desplega!$AI$21:$AJ$46,2,0)</f>
        <v>DC_ES</v>
      </c>
      <c r="BX594" s="47" t="str">
        <f>+VLOOKUP(E594,Listas_desplega!$J$2:$K$11,2,FALSE)</f>
        <v>Eje_E_8</v>
      </c>
      <c r="BY594" s="21" t="str">
        <f>+VLOOKUP(J594,desplegables!$AK$21:$AL$33,2,FALSE)</f>
        <v>C_2202_0700_56</v>
      </c>
      <c r="BZ594" s="21" t="str">
        <f>+VLOOKUP(D594,Listas_desplega!$AS$18:$AU$60,2,0)</f>
        <v xml:space="preserve">VES - DIR DE CALIDAD - </v>
      </c>
      <c r="CA594" s="21" t="str">
        <f>+VLOOKUP(W594,Listas_desplega!$AT$18:$AV$60,3,0)</f>
        <v>3300</v>
      </c>
      <c r="CB594" s="21" t="str">
        <f>+VLOOKUP(F594,Listas_desplega!$J$15:$L$60,2,0)</f>
        <v>UNIVERSIDAD EN TU TERRITORIO</v>
      </c>
      <c r="CC594" s="21" t="str">
        <f>+VLOOKUP(F594,Listas_desplega!$J$15:$L$60,2,0)&amp;V594</f>
        <v>UNIVERSIDAD EN TU TERRITORIO</v>
      </c>
      <c r="CD594" s="21" t="str">
        <f>+VLOOKUP(CC594,Listas_desplega!$K$15:$L$60,2,0)</f>
        <v>26</v>
      </c>
      <c r="CE594" s="65" t="str">
        <f>+VLOOKUP(D594,Listas_desplega!$AS$18:$AU$60,2,0)&amp;V594</f>
        <v xml:space="preserve">VES - DIR DE CALIDAD - </v>
      </c>
      <c r="CF594" s="21">
        <f>+VLOOKUP(D594,Listas_desplega!$AS$18:$AU$60,3,0)</f>
        <v>33</v>
      </c>
    </row>
    <row r="595" spans="2:84" ht="18.75" customHeight="1" x14ac:dyDescent="0.25">
      <c r="B595" s="49" t="s">
        <v>612</v>
      </c>
      <c r="C595" s="49" t="s">
        <v>811</v>
      </c>
      <c r="D595" s="49" t="s">
        <v>811</v>
      </c>
      <c r="E595" s="49" t="s">
        <v>615</v>
      </c>
      <c r="F595" s="82" t="s">
        <v>668</v>
      </c>
      <c r="G595" s="49" t="s">
        <v>812</v>
      </c>
      <c r="H595" s="78" t="str">
        <f>+VLOOKUP(G595,desplegables!$AH$21:$AK$33,2,0)</f>
        <v>INCREMENTO EN LA CALIDAD DEL SERVICIO PÚBLICO DE EDUCACIÓN SUPERIOR EN COLOMBIA NACIONAL  NACIONAL</v>
      </c>
      <c r="I595" s="79">
        <f>+VLOOKUP(G595,desplegables!$AH$21:$AK$33,3,0)</f>
        <v>202300000000426</v>
      </c>
      <c r="J595" s="51" t="str">
        <f>+VLOOKUP(G595,desplegables!$AH$21:$AK$33,4,0)</f>
        <v>C-2202-0700-56</v>
      </c>
      <c r="K595" s="109" t="s">
        <v>813</v>
      </c>
      <c r="L595" s="110" t="e">
        <f>+VLOOKUP(K595,desplegables!$BO$81:$BP$110,2,FALSE)</f>
        <v>#N/A</v>
      </c>
      <c r="M595" s="49" t="s">
        <v>834</v>
      </c>
      <c r="N595" s="51" t="e">
        <f>VLOOKUP(M595,desplegables!$BO$20:$BP$51,2,0)</f>
        <v>#N/A</v>
      </c>
      <c r="O595" s="49" t="s">
        <v>835</v>
      </c>
      <c r="P595" s="21" t="s">
        <v>90</v>
      </c>
      <c r="Q595" s="51" t="str">
        <f>+VLOOKUP(P595,desplegables!$B$3:$C$5,2,0)</f>
        <v>02</v>
      </c>
      <c r="R595" s="169" t="e">
        <f t="shared" si="75"/>
        <v>#N/A</v>
      </c>
      <c r="S595" s="126" t="str">
        <f t="shared" si="74"/>
        <v>ADQUIS. DE BYS-SERVICIO DE ASISTENCIA TÉCNICA -INCREMENTO EN LA CALIDAD DEL SERVICIO PÚBLICO DE EDUCACIÓN SUPERIOR EN COLOMBIA NACIONAL  NACIONAL</v>
      </c>
      <c r="T595" s="244" t="str">
        <f t="shared" si="76"/>
        <v>ADQUIS. DE BYS - SERVICIO DE ASISTENCIA TÉCNICA  - 2. SEGURIDAD HUMANA Y JUSTICIA SOCIAL / K41. RECONCEPTUALIZACIÓN DEL SISTEMA DE ASEGURAMIENTO DE LA CALIDAD DE LA EDUCACIÓN SUPERIOR</v>
      </c>
      <c r="U595" s="69" t="s">
        <v>127</v>
      </c>
      <c r="V595" s="21"/>
      <c r="W595" s="21" t="str">
        <f t="shared" si="77"/>
        <v xml:space="preserve">VES - DIR DE CALIDAD - </v>
      </c>
      <c r="X595" s="51" t="str">
        <f t="shared" si="78"/>
        <v>3300</v>
      </c>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118" t="s">
        <v>92</v>
      </c>
      <c r="BI595" s="49" t="s">
        <v>928</v>
      </c>
      <c r="BJ595" s="118" t="s">
        <v>929</v>
      </c>
      <c r="BK595" s="49" t="s">
        <v>94</v>
      </c>
      <c r="BL595" s="121">
        <v>45306</v>
      </c>
      <c r="BM595" s="118">
        <v>7.5</v>
      </c>
      <c r="BN595" s="49" t="s">
        <v>95</v>
      </c>
      <c r="BO595" s="49" t="s">
        <v>96</v>
      </c>
      <c r="BP595" s="49" t="s">
        <v>196</v>
      </c>
      <c r="BQ595" s="49" t="s">
        <v>98</v>
      </c>
      <c r="BR595" s="212">
        <v>129541005</v>
      </c>
      <c r="BS595" s="220">
        <v>129541005</v>
      </c>
      <c r="BT595" s="180" t="s">
        <v>192</v>
      </c>
      <c r="BU595" s="180" t="s">
        <v>128</v>
      </c>
      <c r="BV595" s="21" t="e">
        <f t="shared" si="79"/>
        <v>#N/A</v>
      </c>
      <c r="BW595" s="21" t="str">
        <f>+VLOOKUP(C595,Listas_desplega!$AI$21:$AJ$46,2,0)</f>
        <v>DC_ES</v>
      </c>
      <c r="BX595" s="47" t="str">
        <f>+VLOOKUP(E595,Listas_desplega!$J$2:$K$11,2,FALSE)</f>
        <v>Eje_E_8</v>
      </c>
      <c r="BY595" s="21" t="str">
        <f>+VLOOKUP(J595,desplegables!$AK$21:$AL$33,2,FALSE)</f>
        <v>C_2202_0700_56</v>
      </c>
      <c r="BZ595" s="21" t="str">
        <f>+VLOOKUP(D595,Listas_desplega!$AS$18:$AU$60,2,0)</f>
        <v xml:space="preserve">VES - DIR DE CALIDAD - </v>
      </c>
      <c r="CA595" s="21" t="str">
        <f>+VLOOKUP(W595,Listas_desplega!$AT$18:$AV$60,3,0)</f>
        <v>3300</v>
      </c>
      <c r="CB595" s="21" t="str">
        <f>+VLOOKUP(F595,Listas_desplega!$J$15:$L$60,2,0)</f>
        <v>UNIVERSIDAD EN TU TERRITORIO</v>
      </c>
      <c r="CC595" s="21" t="str">
        <f>+VLOOKUP(F595,Listas_desplega!$J$15:$L$60,2,0)&amp;V595</f>
        <v>UNIVERSIDAD EN TU TERRITORIO</v>
      </c>
      <c r="CD595" s="21" t="str">
        <f>+VLOOKUP(CC595,Listas_desplega!$K$15:$L$60,2,0)</f>
        <v>26</v>
      </c>
      <c r="CE595" s="65" t="str">
        <f>+VLOOKUP(D595,Listas_desplega!$AS$18:$AU$60,2,0)&amp;V595</f>
        <v xml:space="preserve">VES - DIR DE CALIDAD - </v>
      </c>
      <c r="CF595" s="21">
        <f>+VLOOKUP(D595,Listas_desplega!$AS$18:$AU$60,3,0)</f>
        <v>33</v>
      </c>
    </row>
    <row r="596" spans="2:84" ht="18.75" customHeight="1" x14ac:dyDescent="0.25">
      <c r="B596" s="49" t="s">
        <v>612</v>
      </c>
      <c r="C596" s="49" t="s">
        <v>811</v>
      </c>
      <c r="D596" s="49" t="s">
        <v>811</v>
      </c>
      <c r="E596" s="49" t="s">
        <v>615</v>
      </c>
      <c r="F596" s="82" t="s">
        <v>668</v>
      </c>
      <c r="G596" s="49" t="s">
        <v>812</v>
      </c>
      <c r="H596" s="78" t="str">
        <f>+VLOOKUP(G596,desplegables!$AH$21:$AK$33,2,0)</f>
        <v>INCREMENTO EN LA CALIDAD DEL SERVICIO PÚBLICO DE EDUCACIÓN SUPERIOR EN COLOMBIA NACIONAL  NACIONAL</v>
      </c>
      <c r="I596" s="79">
        <f>+VLOOKUP(G596,desplegables!$AH$21:$AK$33,3,0)</f>
        <v>202300000000426</v>
      </c>
      <c r="J596" s="51" t="str">
        <f>+VLOOKUP(G596,desplegables!$AH$21:$AK$33,4,0)</f>
        <v>C-2202-0700-56</v>
      </c>
      <c r="K596" s="109" t="s">
        <v>813</v>
      </c>
      <c r="L596" s="110" t="e">
        <f>+VLOOKUP(K596,desplegables!$BO$81:$BP$110,2,FALSE)</f>
        <v>#N/A</v>
      </c>
      <c r="M596" s="49" t="s">
        <v>834</v>
      </c>
      <c r="N596" s="51" t="e">
        <f>VLOOKUP(M596,desplegables!$BO$20:$BP$51,2,0)</f>
        <v>#N/A</v>
      </c>
      <c r="O596" s="49" t="s">
        <v>835</v>
      </c>
      <c r="P596" s="21" t="s">
        <v>90</v>
      </c>
      <c r="Q596" s="51" t="str">
        <f>+VLOOKUP(P596,desplegables!$B$3:$C$5,2,0)</f>
        <v>02</v>
      </c>
      <c r="R596" s="169" t="e">
        <f t="shared" si="75"/>
        <v>#N/A</v>
      </c>
      <c r="S596" s="126" t="str">
        <f t="shared" si="74"/>
        <v>ADQUIS. DE BYS-SERVICIO DE ASISTENCIA TÉCNICA -INCREMENTO EN LA CALIDAD DEL SERVICIO PÚBLICO DE EDUCACIÓN SUPERIOR EN COLOMBIA NACIONAL  NACIONAL</v>
      </c>
      <c r="T596" s="244" t="str">
        <f t="shared" si="76"/>
        <v>ADQUIS. DE BYS - SERVICIO DE ASISTENCIA TÉCNICA  - 2. SEGURIDAD HUMANA Y JUSTICIA SOCIAL / K41. RECONCEPTUALIZACIÓN DEL SISTEMA DE ASEGURAMIENTO DE LA CALIDAD DE LA EDUCACIÓN SUPERIOR</v>
      </c>
      <c r="U596" s="69" t="s">
        <v>127</v>
      </c>
      <c r="V596" s="21"/>
      <c r="W596" s="21" t="str">
        <f t="shared" si="77"/>
        <v xml:space="preserve">VES - DIR DE CALIDAD - </v>
      </c>
      <c r="X596" s="51" t="str">
        <f t="shared" si="78"/>
        <v>3300</v>
      </c>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118" t="s">
        <v>92</v>
      </c>
      <c r="BI596" s="49" t="s">
        <v>930</v>
      </c>
      <c r="BJ596" s="118" t="s">
        <v>931</v>
      </c>
      <c r="BK596" s="49" t="s">
        <v>94</v>
      </c>
      <c r="BL596" s="121">
        <v>45306</v>
      </c>
      <c r="BM596" s="118">
        <v>7.5</v>
      </c>
      <c r="BN596" s="49" t="s">
        <v>95</v>
      </c>
      <c r="BO596" s="49" t="s">
        <v>96</v>
      </c>
      <c r="BP596" s="49" t="s">
        <v>196</v>
      </c>
      <c r="BQ596" s="49" t="s">
        <v>98</v>
      </c>
      <c r="BR596" s="212">
        <v>85908547</v>
      </c>
      <c r="BS596" s="220">
        <v>85908547</v>
      </c>
      <c r="BT596" s="180" t="s">
        <v>192</v>
      </c>
      <c r="BU596" s="180" t="s">
        <v>128</v>
      </c>
      <c r="BV596" s="21" t="e">
        <f t="shared" si="79"/>
        <v>#N/A</v>
      </c>
      <c r="BW596" s="21" t="str">
        <f>+VLOOKUP(C596,Listas_desplega!$AI$21:$AJ$46,2,0)</f>
        <v>DC_ES</v>
      </c>
      <c r="BX596" s="47" t="str">
        <f>+VLOOKUP(E596,Listas_desplega!$J$2:$K$11,2,FALSE)</f>
        <v>Eje_E_8</v>
      </c>
      <c r="BY596" s="21" t="str">
        <f>+VLOOKUP(J596,desplegables!$AK$21:$AL$33,2,FALSE)</f>
        <v>C_2202_0700_56</v>
      </c>
      <c r="BZ596" s="21" t="str">
        <f>+VLOOKUP(D596,Listas_desplega!$AS$18:$AU$60,2,0)</f>
        <v xml:space="preserve">VES - DIR DE CALIDAD - </v>
      </c>
      <c r="CA596" s="21" t="str">
        <f>+VLOOKUP(W596,Listas_desplega!$AT$18:$AV$60,3,0)</f>
        <v>3300</v>
      </c>
      <c r="CB596" s="21" t="str">
        <f>+VLOOKUP(F596,Listas_desplega!$J$15:$L$60,2,0)</f>
        <v>UNIVERSIDAD EN TU TERRITORIO</v>
      </c>
      <c r="CC596" s="21" t="str">
        <f>+VLOOKUP(F596,Listas_desplega!$J$15:$L$60,2,0)&amp;V596</f>
        <v>UNIVERSIDAD EN TU TERRITORIO</v>
      </c>
      <c r="CD596" s="21" t="str">
        <f>+VLOOKUP(CC596,Listas_desplega!$K$15:$L$60,2,0)</f>
        <v>26</v>
      </c>
      <c r="CE596" s="65" t="str">
        <f>+VLOOKUP(D596,Listas_desplega!$AS$18:$AU$60,2,0)&amp;V596</f>
        <v xml:space="preserve">VES - DIR DE CALIDAD - </v>
      </c>
      <c r="CF596" s="21">
        <f>+VLOOKUP(D596,Listas_desplega!$AS$18:$AU$60,3,0)</f>
        <v>33</v>
      </c>
    </row>
    <row r="597" spans="2:84" ht="18.75" customHeight="1" x14ac:dyDescent="0.25">
      <c r="B597" s="49" t="s">
        <v>612</v>
      </c>
      <c r="C597" s="49" t="s">
        <v>811</v>
      </c>
      <c r="D597" s="49" t="s">
        <v>811</v>
      </c>
      <c r="E597" s="49" t="s">
        <v>615</v>
      </c>
      <c r="F597" s="82" t="s">
        <v>668</v>
      </c>
      <c r="G597" s="49" t="s">
        <v>812</v>
      </c>
      <c r="H597" s="78" t="str">
        <f>+VLOOKUP(G597,desplegables!$AH$21:$AK$33,2,0)</f>
        <v>INCREMENTO EN LA CALIDAD DEL SERVICIO PÚBLICO DE EDUCACIÓN SUPERIOR EN COLOMBIA NACIONAL  NACIONAL</v>
      </c>
      <c r="I597" s="79">
        <f>+VLOOKUP(G597,desplegables!$AH$21:$AK$33,3,0)</f>
        <v>202300000000426</v>
      </c>
      <c r="J597" s="51" t="str">
        <f>+VLOOKUP(G597,desplegables!$AH$21:$AK$33,4,0)</f>
        <v>C-2202-0700-56</v>
      </c>
      <c r="K597" s="109" t="s">
        <v>813</v>
      </c>
      <c r="L597" s="110" t="e">
        <f>+VLOOKUP(K597,desplegables!$BO$81:$BP$110,2,FALSE)</f>
        <v>#N/A</v>
      </c>
      <c r="M597" s="49" t="s">
        <v>834</v>
      </c>
      <c r="N597" s="51" t="e">
        <f>VLOOKUP(M597,desplegables!$BO$20:$BP$51,2,0)</f>
        <v>#N/A</v>
      </c>
      <c r="O597" s="49" t="s">
        <v>835</v>
      </c>
      <c r="P597" s="21" t="s">
        <v>90</v>
      </c>
      <c r="Q597" s="51" t="str">
        <f>+VLOOKUP(P597,desplegables!$B$3:$C$5,2,0)</f>
        <v>02</v>
      </c>
      <c r="R597" s="169" t="e">
        <f t="shared" si="75"/>
        <v>#N/A</v>
      </c>
      <c r="S597" s="126" t="str">
        <f t="shared" si="74"/>
        <v>ADQUIS. DE BYS-SERVICIO DE ASISTENCIA TÉCNICA -INCREMENTO EN LA CALIDAD DEL SERVICIO PÚBLICO DE EDUCACIÓN SUPERIOR EN COLOMBIA NACIONAL  NACIONAL</v>
      </c>
      <c r="T597" s="244" t="str">
        <f t="shared" si="76"/>
        <v>ADQUIS. DE BYS - SERVICIO DE ASISTENCIA TÉCNICA  - 2. SEGURIDAD HUMANA Y JUSTICIA SOCIAL / K41. RECONCEPTUALIZACIÓN DEL SISTEMA DE ASEGURAMIENTO DE LA CALIDAD DE LA EDUCACIÓN SUPERIOR</v>
      </c>
      <c r="U597" s="69" t="s">
        <v>127</v>
      </c>
      <c r="V597" s="21"/>
      <c r="W597" s="21" t="str">
        <f t="shared" si="77"/>
        <v xml:space="preserve">VES - DIR DE CALIDAD - </v>
      </c>
      <c r="X597" s="51" t="str">
        <f t="shared" si="78"/>
        <v>3300</v>
      </c>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118" t="s">
        <v>92</v>
      </c>
      <c r="BI597" s="49" t="s">
        <v>932</v>
      </c>
      <c r="BJ597" s="118" t="s">
        <v>933</v>
      </c>
      <c r="BK597" s="49" t="s">
        <v>94</v>
      </c>
      <c r="BL597" s="121">
        <v>45306</v>
      </c>
      <c r="BM597" s="118">
        <v>7.5</v>
      </c>
      <c r="BN597" s="49" t="s">
        <v>95</v>
      </c>
      <c r="BO597" s="49" t="s">
        <v>96</v>
      </c>
      <c r="BP597" s="49" t="s">
        <v>196</v>
      </c>
      <c r="BQ597" s="49" t="s">
        <v>98</v>
      </c>
      <c r="BR597" s="212">
        <v>83025696</v>
      </c>
      <c r="BS597" s="220">
        <v>83025696</v>
      </c>
      <c r="BT597" s="180" t="s">
        <v>192</v>
      </c>
      <c r="BU597" s="180" t="s">
        <v>128</v>
      </c>
      <c r="BV597" s="21" t="e">
        <f t="shared" si="79"/>
        <v>#N/A</v>
      </c>
      <c r="BW597" s="21" t="str">
        <f>+VLOOKUP(C597,Listas_desplega!$AI$21:$AJ$46,2,0)</f>
        <v>DC_ES</v>
      </c>
      <c r="BX597" s="47" t="str">
        <f>+VLOOKUP(E597,Listas_desplega!$J$2:$K$11,2,FALSE)</f>
        <v>Eje_E_8</v>
      </c>
      <c r="BY597" s="21" t="str">
        <f>+VLOOKUP(J597,desplegables!$AK$21:$AL$33,2,FALSE)</f>
        <v>C_2202_0700_56</v>
      </c>
      <c r="BZ597" s="21" t="str">
        <f>+VLOOKUP(D597,Listas_desplega!$AS$18:$AU$60,2,0)</f>
        <v xml:space="preserve">VES - DIR DE CALIDAD - </v>
      </c>
      <c r="CA597" s="21" t="str">
        <f>+VLOOKUP(W597,Listas_desplega!$AT$18:$AV$60,3,0)</f>
        <v>3300</v>
      </c>
      <c r="CB597" s="21" t="str">
        <f>+VLOOKUP(F597,Listas_desplega!$J$15:$L$60,2,0)</f>
        <v>UNIVERSIDAD EN TU TERRITORIO</v>
      </c>
      <c r="CC597" s="21" t="str">
        <f>+VLOOKUP(F597,Listas_desplega!$J$15:$L$60,2,0)&amp;V597</f>
        <v>UNIVERSIDAD EN TU TERRITORIO</v>
      </c>
      <c r="CD597" s="21" t="str">
        <f>+VLOOKUP(CC597,Listas_desplega!$K$15:$L$60,2,0)</f>
        <v>26</v>
      </c>
      <c r="CE597" s="65" t="str">
        <f>+VLOOKUP(D597,Listas_desplega!$AS$18:$AU$60,2,0)&amp;V597</f>
        <v xml:space="preserve">VES - DIR DE CALIDAD - </v>
      </c>
      <c r="CF597" s="21">
        <f>+VLOOKUP(D597,Listas_desplega!$AS$18:$AU$60,3,0)</f>
        <v>33</v>
      </c>
    </row>
    <row r="598" spans="2:84" ht="18.75" customHeight="1" x14ac:dyDescent="0.25">
      <c r="B598" s="49" t="s">
        <v>612</v>
      </c>
      <c r="C598" s="49" t="s">
        <v>811</v>
      </c>
      <c r="D598" s="49" t="s">
        <v>811</v>
      </c>
      <c r="E598" s="49" t="s">
        <v>615</v>
      </c>
      <c r="F598" s="82" t="s">
        <v>668</v>
      </c>
      <c r="G598" s="49" t="s">
        <v>812</v>
      </c>
      <c r="H598" s="78" t="str">
        <f>+VLOOKUP(G598,desplegables!$AH$21:$AK$33,2,0)</f>
        <v>INCREMENTO EN LA CALIDAD DEL SERVICIO PÚBLICO DE EDUCACIÓN SUPERIOR EN COLOMBIA NACIONAL  NACIONAL</v>
      </c>
      <c r="I598" s="79">
        <f>+VLOOKUP(G598,desplegables!$AH$21:$AK$33,3,0)</f>
        <v>202300000000426</v>
      </c>
      <c r="J598" s="51" t="str">
        <f>+VLOOKUP(G598,desplegables!$AH$21:$AK$33,4,0)</f>
        <v>C-2202-0700-56</v>
      </c>
      <c r="K598" s="109" t="s">
        <v>813</v>
      </c>
      <c r="L598" s="110" t="e">
        <f>+VLOOKUP(K598,desplegables!$BO$81:$BP$110,2,FALSE)</f>
        <v>#N/A</v>
      </c>
      <c r="M598" s="49" t="s">
        <v>834</v>
      </c>
      <c r="N598" s="51" t="e">
        <f>VLOOKUP(M598,desplegables!$BO$20:$BP$51,2,0)</f>
        <v>#N/A</v>
      </c>
      <c r="O598" s="49" t="s">
        <v>835</v>
      </c>
      <c r="P598" s="21" t="s">
        <v>90</v>
      </c>
      <c r="Q598" s="51" t="str">
        <f>+VLOOKUP(P598,desplegables!$B$3:$C$5,2,0)</f>
        <v>02</v>
      </c>
      <c r="R598" s="169" t="e">
        <f t="shared" si="75"/>
        <v>#N/A</v>
      </c>
      <c r="S598" s="126" t="str">
        <f t="shared" si="74"/>
        <v>ADQUIS. DE BYS-SERVICIO DE ASISTENCIA TÉCNICA -INCREMENTO EN LA CALIDAD DEL SERVICIO PÚBLICO DE EDUCACIÓN SUPERIOR EN COLOMBIA NACIONAL  NACIONAL</v>
      </c>
      <c r="T598" s="244" t="str">
        <f t="shared" si="76"/>
        <v>ADQUIS. DE BYS - SERVICIO DE ASISTENCIA TÉCNICA  - 2. SEGURIDAD HUMANA Y JUSTICIA SOCIAL / K41. RECONCEPTUALIZACIÓN DEL SISTEMA DE ASEGURAMIENTO DE LA CALIDAD DE LA EDUCACIÓN SUPERIOR</v>
      </c>
      <c r="U598" s="69" t="s">
        <v>127</v>
      </c>
      <c r="V598" s="21"/>
      <c r="W598" s="21" t="str">
        <f t="shared" si="77"/>
        <v xml:space="preserve">VES - DIR DE CALIDAD - </v>
      </c>
      <c r="X598" s="51" t="str">
        <f t="shared" si="78"/>
        <v>3300</v>
      </c>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118" t="s">
        <v>92</v>
      </c>
      <c r="BI598" s="49" t="s">
        <v>934</v>
      </c>
      <c r="BJ598" s="118" t="s">
        <v>935</v>
      </c>
      <c r="BK598" s="49" t="s">
        <v>94</v>
      </c>
      <c r="BL598" s="121">
        <v>45306</v>
      </c>
      <c r="BM598" s="118">
        <v>7.5</v>
      </c>
      <c r="BN598" s="49" t="s">
        <v>95</v>
      </c>
      <c r="BO598" s="49" t="s">
        <v>96</v>
      </c>
      <c r="BP598" s="49" t="s">
        <v>196</v>
      </c>
      <c r="BQ598" s="49" t="s">
        <v>98</v>
      </c>
      <c r="BR598" s="212">
        <v>67605575</v>
      </c>
      <c r="BS598" s="220">
        <v>67605575</v>
      </c>
      <c r="BT598" s="180" t="s">
        <v>192</v>
      </c>
      <c r="BU598" s="180" t="s">
        <v>128</v>
      </c>
      <c r="BV598" s="21" t="e">
        <f t="shared" si="79"/>
        <v>#N/A</v>
      </c>
      <c r="BW598" s="21" t="str">
        <f>+VLOOKUP(C598,Listas_desplega!$AI$21:$AJ$46,2,0)</f>
        <v>DC_ES</v>
      </c>
      <c r="BX598" s="47" t="str">
        <f>+VLOOKUP(E598,Listas_desplega!$J$2:$K$11,2,FALSE)</f>
        <v>Eje_E_8</v>
      </c>
      <c r="BY598" s="21" t="str">
        <f>+VLOOKUP(J598,desplegables!$AK$21:$AL$33,2,FALSE)</f>
        <v>C_2202_0700_56</v>
      </c>
      <c r="BZ598" s="21" t="str">
        <f>+VLOOKUP(D598,Listas_desplega!$AS$18:$AU$60,2,0)</f>
        <v xml:space="preserve">VES - DIR DE CALIDAD - </v>
      </c>
      <c r="CA598" s="21" t="str">
        <f>+VLOOKUP(W598,Listas_desplega!$AT$18:$AV$60,3,0)</f>
        <v>3300</v>
      </c>
      <c r="CB598" s="21" t="str">
        <f>+VLOOKUP(F598,Listas_desplega!$J$15:$L$60,2,0)</f>
        <v>UNIVERSIDAD EN TU TERRITORIO</v>
      </c>
      <c r="CC598" s="21" t="str">
        <f>+VLOOKUP(F598,Listas_desplega!$J$15:$L$60,2,0)&amp;V598</f>
        <v>UNIVERSIDAD EN TU TERRITORIO</v>
      </c>
      <c r="CD598" s="21" t="str">
        <f>+VLOOKUP(CC598,Listas_desplega!$K$15:$L$60,2,0)</f>
        <v>26</v>
      </c>
      <c r="CE598" s="65" t="str">
        <f>+VLOOKUP(D598,Listas_desplega!$AS$18:$AU$60,2,0)&amp;V598</f>
        <v xml:space="preserve">VES - DIR DE CALIDAD - </v>
      </c>
      <c r="CF598" s="21">
        <f>+VLOOKUP(D598,Listas_desplega!$AS$18:$AU$60,3,0)</f>
        <v>33</v>
      </c>
    </row>
    <row r="599" spans="2:84" ht="18.75" customHeight="1" x14ac:dyDescent="0.25">
      <c r="B599" s="49" t="s">
        <v>612</v>
      </c>
      <c r="C599" s="49" t="s">
        <v>811</v>
      </c>
      <c r="D599" s="49" t="s">
        <v>811</v>
      </c>
      <c r="E599" s="49" t="s">
        <v>615</v>
      </c>
      <c r="F599" s="82" t="s">
        <v>668</v>
      </c>
      <c r="G599" s="49" t="s">
        <v>812</v>
      </c>
      <c r="H599" s="78" t="str">
        <f>+VLOOKUP(G599,desplegables!$AH$21:$AK$33,2,0)</f>
        <v>INCREMENTO EN LA CALIDAD DEL SERVICIO PÚBLICO DE EDUCACIÓN SUPERIOR EN COLOMBIA NACIONAL  NACIONAL</v>
      </c>
      <c r="I599" s="79">
        <f>+VLOOKUP(G599,desplegables!$AH$21:$AK$33,3,0)</f>
        <v>202300000000426</v>
      </c>
      <c r="J599" s="51" t="str">
        <f>+VLOOKUP(G599,desplegables!$AH$21:$AK$33,4,0)</f>
        <v>C-2202-0700-56</v>
      </c>
      <c r="K599" s="109" t="s">
        <v>813</v>
      </c>
      <c r="L599" s="110" t="e">
        <f>+VLOOKUP(K599,desplegables!$BO$81:$BP$110,2,FALSE)</f>
        <v>#N/A</v>
      </c>
      <c r="M599" s="49" t="s">
        <v>834</v>
      </c>
      <c r="N599" s="51" t="e">
        <f>VLOOKUP(M599,desplegables!$BO$20:$BP$51,2,0)</f>
        <v>#N/A</v>
      </c>
      <c r="O599" s="49" t="s">
        <v>835</v>
      </c>
      <c r="P599" s="21" t="s">
        <v>90</v>
      </c>
      <c r="Q599" s="51" t="str">
        <f>+VLOOKUP(P599,desplegables!$B$3:$C$5,2,0)</f>
        <v>02</v>
      </c>
      <c r="R599" s="169" t="e">
        <f t="shared" si="75"/>
        <v>#N/A</v>
      </c>
      <c r="S599" s="126" t="str">
        <f t="shared" si="74"/>
        <v>ADQUIS. DE BYS-SERVICIO DE ASISTENCIA TÉCNICA -INCREMENTO EN LA CALIDAD DEL SERVICIO PÚBLICO DE EDUCACIÓN SUPERIOR EN COLOMBIA NACIONAL  NACIONAL</v>
      </c>
      <c r="T599" s="244" t="str">
        <f t="shared" si="76"/>
        <v>ADQUIS. DE BYS - SERVICIO DE ASISTENCIA TÉCNICA  - 2. SEGURIDAD HUMANA Y JUSTICIA SOCIAL / K41. RECONCEPTUALIZACIÓN DEL SISTEMA DE ASEGURAMIENTO DE LA CALIDAD DE LA EDUCACIÓN SUPERIOR</v>
      </c>
      <c r="U599" s="69" t="s">
        <v>127</v>
      </c>
      <c r="V599" s="21"/>
      <c r="W599" s="21" t="str">
        <f t="shared" si="77"/>
        <v xml:space="preserve">VES - DIR DE CALIDAD - </v>
      </c>
      <c r="X599" s="51" t="str">
        <f t="shared" si="78"/>
        <v>3300</v>
      </c>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118" t="s">
        <v>92</v>
      </c>
      <c r="BI599" s="49" t="s">
        <v>936</v>
      </c>
      <c r="BJ599" s="118" t="s">
        <v>937</v>
      </c>
      <c r="BK599" s="49" t="s">
        <v>94</v>
      </c>
      <c r="BL599" s="121">
        <v>45306</v>
      </c>
      <c r="BM599" s="118">
        <v>7.5</v>
      </c>
      <c r="BN599" s="49" t="s">
        <v>95</v>
      </c>
      <c r="BO599" s="49" t="s">
        <v>96</v>
      </c>
      <c r="BP599" s="49" t="s">
        <v>196</v>
      </c>
      <c r="BQ599" s="49" t="s">
        <v>98</v>
      </c>
      <c r="BR599" s="212">
        <v>45000000</v>
      </c>
      <c r="BS599" s="220">
        <v>45000000</v>
      </c>
      <c r="BT599" s="180" t="s">
        <v>192</v>
      </c>
      <c r="BU599" s="180" t="s">
        <v>128</v>
      </c>
      <c r="BV599" s="21" t="e">
        <f t="shared" si="79"/>
        <v>#N/A</v>
      </c>
      <c r="BW599" s="21" t="str">
        <f>+VLOOKUP(C599,Listas_desplega!$AI$21:$AJ$46,2,0)</f>
        <v>DC_ES</v>
      </c>
      <c r="BX599" s="47" t="str">
        <f>+VLOOKUP(E599,Listas_desplega!$J$2:$K$11,2,FALSE)</f>
        <v>Eje_E_8</v>
      </c>
      <c r="BY599" s="21" t="str">
        <f>+VLOOKUP(J599,desplegables!$AK$21:$AL$33,2,FALSE)</f>
        <v>C_2202_0700_56</v>
      </c>
      <c r="BZ599" s="21" t="str">
        <f>+VLOOKUP(D599,Listas_desplega!$AS$18:$AU$60,2,0)</f>
        <v xml:space="preserve">VES - DIR DE CALIDAD - </v>
      </c>
      <c r="CA599" s="21" t="str">
        <f>+VLOOKUP(W599,Listas_desplega!$AT$18:$AV$60,3,0)</f>
        <v>3300</v>
      </c>
      <c r="CB599" s="21" t="str">
        <f>+VLOOKUP(F599,Listas_desplega!$J$15:$L$60,2,0)</f>
        <v>UNIVERSIDAD EN TU TERRITORIO</v>
      </c>
      <c r="CC599" s="21" t="str">
        <f>+VLOOKUP(F599,Listas_desplega!$J$15:$L$60,2,0)&amp;V599</f>
        <v>UNIVERSIDAD EN TU TERRITORIO</v>
      </c>
      <c r="CD599" s="21" t="str">
        <f>+VLOOKUP(CC599,Listas_desplega!$K$15:$L$60,2,0)</f>
        <v>26</v>
      </c>
      <c r="CE599" s="65" t="str">
        <f>+VLOOKUP(D599,Listas_desplega!$AS$18:$AU$60,2,0)&amp;V599</f>
        <v xml:space="preserve">VES - DIR DE CALIDAD - </v>
      </c>
      <c r="CF599" s="21">
        <f>+VLOOKUP(D599,Listas_desplega!$AS$18:$AU$60,3,0)</f>
        <v>33</v>
      </c>
    </row>
    <row r="600" spans="2:84" ht="18.75" customHeight="1" x14ac:dyDescent="0.25">
      <c r="B600" s="49" t="s">
        <v>612</v>
      </c>
      <c r="C600" s="49" t="s">
        <v>811</v>
      </c>
      <c r="D600" s="49" t="s">
        <v>811</v>
      </c>
      <c r="E600" s="49" t="s">
        <v>615</v>
      </c>
      <c r="F600" s="82" t="s">
        <v>668</v>
      </c>
      <c r="G600" s="49" t="s">
        <v>812</v>
      </c>
      <c r="H600" s="78" t="str">
        <f>+VLOOKUP(G600,desplegables!$AH$21:$AK$33,2,0)</f>
        <v>INCREMENTO EN LA CALIDAD DEL SERVICIO PÚBLICO DE EDUCACIÓN SUPERIOR EN COLOMBIA NACIONAL  NACIONAL</v>
      </c>
      <c r="I600" s="79">
        <f>+VLOOKUP(G600,desplegables!$AH$21:$AK$33,3,0)</f>
        <v>202300000000426</v>
      </c>
      <c r="J600" s="51" t="str">
        <f>+VLOOKUP(G600,desplegables!$AH$21:$AK$33,4,0)</f>
        <v>C-2202-0700-56</v>
      </c>
      <c r="K600" s="109" t="s">
        <v>813</v>
      </c>
      <c r="L600" s="110" t="e">
        <f>+VLOOKUP(K600,desplegables!$BO$81:$BP$110,2,FALSE)</f>
        <v>#N/A</v>
      </c>
      <c r="M600" s="49" t="s">
        <v>834</v>
      </c>
      <c r="N600" s="51" t="e">
        <f>VLOOKUP(M600,desplegables!$BO$20:$BP$51,2,0)</f>
        <v>#N/A</v>
      </c>
      <c r="O600" s="49" t="s">
        <v>835</v>
      </c>
      <c r="P600" s="21" t="s">
        <v>90</v>
      </c>
      <c r="Q600" s="51" t="str">
        <f>+VLOOKUP(P600,desplegables!$B$3:$C$5,2,0)</f>
        <v>02</v>
      </c>
      <c r="R600" s="169" t="e">
        <f t="shared" si="75"/>
        <v>#N/A</v>
      </c>
      <c r="S600" s="126" t="str">
        <f t="shared" si="74"/>
        <v>ADQUIS. DE BYS-SERVICIO DE ASISTENCIA TÉCNICA -INCREMENTO EN LA CALIDAD DEL SERVICIO PÚBLICO DE EDUCACIÓN SUPERIOR EN COLOMBIA NACIONAL  NACIONAL</v>
      </c>
      <c r="T600" s="244" t="str">
        <f t="shared" si="76"/>
        <v>ADQUIS. DE BYS - SERVICIO DE ASISTENCIA TÉCNICA  - 2. SEGURIDAD HUMANA Y JUSTICIA SOCIAL / K41. RECONCEPTUALIZACIÓN DEL SISTEMA DE ASEGURAMIENTO DE LA CALIDAD DE LA EDUCACIÓN SUPERIOR</v>
      </c>
      <c r="U600" s="69" t="s">
        <v>127</v>
      </c>
      <c r="V600" s="21"/>
      <c r="W600" s="21" t="str">
        <f t="shared" si="77"/>
        <v xml:space="preserve">VES - DIR DE CALIDAD - </v>
      </c>
      <c r="X600" s="51" t="str">
        <f t="shared" si="78"/>
        <v>3300</v>
      </c>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118" t="s">
        <v>92</v>
      </c>
      <c r="BI600" s="49" t="s">
        <v>938</v>
      </c>
      <c r="BJ600" s="118" t="s">
        <v>939</v>
      </c>
      <c r="BK600" s="49" t="s">
        <v>94</v>
      </c>
      <c r="BL600" s="121">
        <v>45306</v>
      </c>
      <c r="BM600" s="118">
        <v>7.5</v>
      </c>
      <c r="BN600" s="49" t="s">
        <v>95</v>
      </c>
      <c r="BO600" s="49" t="s">
        <v>96</v>
      </c>
      <c r="BP600" s="49" t="s">
        <v>196</v>
      </c>
      <c r="BQ600" s="49" t="s">
        <v>98</v>
      </c>
      <c r="BR600" s="212">
        <v>70851408</v>
      </c>
      <c r="BS600" s="220">
        <v>70851408</v>
      </c>
      <c r="BT600" s="180" t="s">
        <v>192</v>
      </c>
      <c r="BU600" s="180" t="s">
        <v>128</v>
      </c>
      <c r="BV600" s="21" t="e">
        <f t="shared" si="79"/>
        <v>#N/A</v>
      </c>
      <c r="BW600" s="21" t="str">
        <f>+VLOOKUP(C600,Listas_desplega!$AI$21:$AJ$46,2,0)</f>
        <v>DC_ES</v>
      </c>
      <c r="BX600" s="47" t="str">
        <f>+VLOOKUP(E600,Listas_desplega!$J$2:$K$11,2,FALSE)</f>
        <v>Eje_E_8</v>
      </c>
      <c r="BY600" s="21" t="str">
        <f>+VLOOKUP(J600,desplegables!$AK$21:$AL$33,2,FALSE)</f>
        <v>C_2202_0700_56</v>
      </c>
      <c r="BZ600" s="21" t="str">
        <f>+VLOOKUP(D600,Listas_desplega!$AS$18:$AU$60,2,0)</f>
        <v xml:space="preserve">VES - DIR DE CALIDAD - </v>
      </c>
      <c r="CA600" s="21" t="str">
        <f>+VLOOKUP(W600,Listas_desplega!$AT$18:$AV$60,3,0)</f>
        <v>3300</v>
      </c>
      <c r="CB600" s="21" t="str">
        <f>+VLOOKUP(F600,Listas_desplega!$J$15:$L$60,2,0)</f>
        <v>UNIVERSIDAD EN TU TERRITORIO</v>
      </c>
      <c r="CC600" s="21" t="str">
        <f>+VLOOKUP(F600,Listas_desplega!$J$15:$L$60,2,0)&amp;V600</f>
        <v>UNIVERSIDAD EN TU TERRITORIO</v>
      </c>
      <c r="CD600" s="21" t="str">
        <f>+VLOOKUP(CC600,Listas_desplega!$K$15:$L$60,2,0)</f>
        <v>26</v>
      </c>
      <c r="CE600" s="65" t="str">
        <f>+VLOOKUP(D600,Listas_desplega!$AS$18:$AU$60,2,0)&amp;V600</f>
        <v xml:space="preserve">VES - DIR DE CALIDAD - </v>
      </c>
      <c r="CF600" s="21">
        <f>+VLOOKUP(D600,Listas_desplega!$AS$18:$AU$60,3,0)</f>
        <v>33</v>
      </c>
    </row>
    <row r="601" spans="2:84" ht="18.75" customHeight="1" x14ac:dyDescent="0.25">
      <c r="B601" s="49" t="s">
        <v>612</v>
      </c>
      <c r="C601" s="49" t="s">
        <v>811</v>
      </c>
      <c r="D601" s="49" t="s">
        <v>811</v>
      </c>
      <c r="E601" s="49" t="s">
        <v>615</v>
      </c>
      <c r="F601" s="82" t="s">
        <v>668</v>
      </c>
      <c r="G601" s="49" t="s">
        <v>812</v>
      </c>
      <c r="H601" s="78" t="str">
        <f>+VLOOKUP(G601,desplegables!$AH$21:$AK$33,2,0)</f>
        <v>INCREMENTO EN LA CALIDAD DEL SERVICIO PÚBLICO DE EDUCACIÓN SUPERIOR EN COLOMBIA NACIONAL  NACIONAL</v>
      </c>
      <c r="I601" s="79">
        <f>+VLOOKUP(G601,desplegables!$AH$21:$AK$33,3,0)</f>
        <v>202300000000426</v>
      </c>
      <c r="J601" s="51" t="str">
        <f>+VLOOKUP(G601,desplegables!$AH$21:$AK$33,4,0)</f>
        <v>C-2202-0700-56</v>
      </c>
      <c r="K601" s="109" t="s">
        <v>813</v>
      </c>
      <c r="L601" s="110" t="e">
        <f>+VLOOKUP(K601,desplegables!$BO$81:$BP$110,2,FALSE)</f>
        <v>#N/A</v>
      </c>
      <c r="M601" s="49" t="s">
        <v>834</v>
      </c>
      <c r="N601" s="51" t="e">
        <f>VLOOKUP(M601,desplegables!$BO$20:$BP$51,2,0)</f>
        <v>#N/A</v>
      </c>
      <c r="O601" s="49" t="s">
        <v>835</v>
      </c>
      <c r="P601" s="21" t="s">
        <v>90</v>
      </c>
      <c r="Q601" s="51" t="str">
        <f>+VLOOKUP(P601,desplegables!$B$3:$C$5,2,0)</f>
        <v>02</v>
      </c>
      <c r="R601" s="169" t="e">
        <f t="shared" si="75"/>
        <v>#N/A</v>
      </c>
      <c r="S601" s="126" t="str">
        <f t="shared" si="74"/>
        <v>ADQUIS. DE BYS-SERVICIO DE ASISTENCIA TÉCNICA -INCREMENTO EN LA CALIDAD DEL SERVICIO PÚBLICO DE EDUCACIÓN SUPERIOR EN COLOMBIA NACIONAL  NACIONAL</v>
      </c>
      <c r="T601" s="244" t="str">
        <f t="shared" si="76"/>
        <v>ADQUIS. DE BYS - SERVICIO DE ASISTENCIA TÉCNICA  - 2. SEGURIDAD HUMANA Y JUSTICIA SOCIAL / K41. RECONCEPTUALIZACIÓN DEL SISTEMA DE ASEGURAMIENTO DE LA CALIDAD DE LA EDUCACIÓN SUPERIOR</v>
      </c>
      <c r="U601" s="69" t="s">
        <v>127</v>
      </c>
      <c r="V601" s="21"/>
      <c r="W601" s="21" t="str">
        <f t="shared" si="77"/>
        <v xml:space="preserve">VES - DIR DE CALIDAD - </v>
      </c>
      <c r="X601" s="51" t="str">
        <f t="shared" si="78"/>
        <v>3300</v>
      </c>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118" t="s">
        <v>92</v>
      </c>
      <c r="BI601" s="49" t="s">
        <v>940</v>
      </c>
      <c r="BJ601" s="118" t="s">
        <v>941</v>
      </c>
      <c r="BK601" s="49" t="s">
        <v>94</v>
      </c>
      <c r="BL601" s="121">
        <v>45306</v>
      </c>
      <c r="BM601" s="118">
        <v>7.5</v>
      </c>
      <c r="BN601" s="49" t="s">
        <v>95</v>
      </c>
      <c r="BO601" s="49" t="s">
        <v>96</v>
      </c>
      <c r="BP601" s="49" t="s">
        <v>196</v>
      </c>
      <c r="BQ601" s="49" t="s">
        <v>98</v>
      </c>
      <c r="BR601" s="212">
        <v>88000000</v>
      </c>
      <c r="BS601" s="220">
        <v>88000000</v>
      </c>
      <c r="BT601" s="180" t="s">
        <v>192</v>
      </c>
      <c r="BU601" s="180" t="s">
        <v>128</v>
      </c>
      <c r="BV601" s="21" t="e">
        <f t="shared" si="79"/>
        <v>#N/A</v>
      </c>
      <c r="BW601" s="21" t="str">
        <f>+VLOOKUP(C601,Listas_desplega!$AI$21:$AJ$46,2,0)</f>
        <v>DC_ES</v>
      </c>
      <c r="BX601" s="47" t="str">
        <f>+VLOOKUP(E601,Listas_desplega!$J$2:$K$11,2,FALSE)</f>
        <v>Eje_E_8</v>
      </c>
      <c r="BY601" s="21" t="str">
        <f>+VLOOKUP(J601,desplegables!$AK$21:$AL$33,2,FALSE)</f>
        <v>C_2202_0700_56</v>
      </c>
      <c r="BZ601" s="21" t="str">
        <f>+VLOOKUP(D601,Listas_desplega!$AS$18:$AU$60,2,0)</f>
        <v xml:space="preserve">VES - DIR DE CALIDAD - </v>
      </c>
      <c r="CA601" s="21" t="str">
        <f>+VLOOKUP(W601,Listas_desplega!$AT$18:$AV$60,3,0)</f>
        <v>3300</v>
      </c>
      <c r="CB601" s="21" t="str">
        <f>+VLOOKUP(F601,Listas_desplega!$J$15:$L$60,2,0)</f>
        <v>UNIVERSIDAD EN TU TERRITORIO</v>
      </c>
      <c r="CC601" s="21" t="str">
        <f>+VLOOKUP(F601,Listas_desplega!$J$15:$L$60,2,0)&amp;V601</f>
        <v>UNIVERSIDAD EN TU TERRITORIO</v>
      </c>
      <c r="CD601" s="21" t="str">
        <f>+VLOOKUP(CC601,Listas_desplega!$K$15:$L$60,2,0)</f>
        <v>26</v>
      </c>
      <c r="CE601" s="65" t="str">
        <f>+VLOOKUP(D601,Listas_desplega!$AS$18:$AU$60,2,0)&amp;V601</f>
        <v xml:space="preserve">VES - DIR DE CALIDAD - </v>
      </c>
      <c r="CF601" s="21">
        <f>+VLOOKUP(D601,Listas_desplega!$AS$18:$AU$60,3,0)</f>
        <v>33</v>
      </c>
    </row>
    <row r="602" spans="2:84" ht="18.75" customHeight="1" x14ac:dyDescent="0.25">
      <c r="B602" s="49" t="s">
        <v>612</v>
      </c>
      <c r="C602" s="49" t="s">
        <v>811</v>
      </c>
      <c r="D602" s="49" t="s">
        <v>811</v>
      </c>
      <c r="E602" s="49" t="s">
        <v>615</v>
      </c>
      <c r="F602" s="82" t="s">
        <v>668</v>
      </c>
      <c r="G602" s="49" t="s">
        <v>812</v>
      </c>
      <c r="H602" s="78" t="str">
        <f>+VLOOKUP(G602,desplegables!$AH$21:$AK$33,2,0)</f>
        <v>INCREMENTO EN LA CALIDAD DEL SERVICIO PÚBLICO DE EDUCACIÓN SUPERIOR EN COLOMBIA NACIONAL  NACIONAL</v>
      </c>
      <c r="I602" s="79">
        <f>+VLOOKUP(G602,desplegables!$AH$21:$AK$33,3,0)</f>
        <v>202300000000426</v>
      </c>
      <c r="J602" s="51" t="str">
        <f>+VLOOKUP(G602,desplegables!$AH$21:$AK$33,4,0)</f>
        <v>C-2202-0700-56</v>
      </c>
      <c r="K602" s="109" t="s">
        <v>813</v>
      </c>
      <c r="L602" s="110" t="e">
        <f>+VLOOKUP(K602,desplegables!$BO$81:$BP$110,2,FALSE)</f>
        <v>#N/A</v>
      </c>
      <c r="M602" s="49" t="s">
        <v>834</v>
      </c>
      <c r="N602" s="51" t="e">
        <f>VLOOKUP(M602,desplegables!$BO$20:$BP$51,2,0)</f>
        <v>#N/A</v>
      </c>
      <c r="O602" s="49" t="s">
        <v>835</v>
      </c>
      <c r="P602" s="21" t="s">
        <v>90</v>
      </c>
      <c r="Q602" s="51" t="str">
        <f>+VLOOKUP(P602,desplegables!$B$3:$C$5,2,0)</f>
        <v>02</v>
      </c>
      <c r="R602" s="169" t="e">
        <f t="shared" si="75"/>
        <v>#N/A</v>
      </c>
      <c r="S602" s="126" t="str">
        <f t="shared" si="74"/>
        <v>ADQUIS. DE BYS-SERVICIO DE ASISTENCIA TÉCNICA -INCREMENTO EN LA CALIDAD DEL SERVICIO PÚBLICO DE EDUCACIÓN SUPERIOR EN COLOMBIA NACIONAL  NACIONAL</v>
      </c>
      <c r="T602" s="244" t="str">
        <f t="shared" si="76"/>
        <v>ADQUIS. DE BYS - SERVICIO DE ASISTENCIA TÉCNICA  - 2. SEGURIDAD HUMANA Y JUSTICIA SOCIAL / K41. RECONCEPTUALIZACIÓN DEL SISTEMA DE ASEGURAMIENTO DE LA CALIDAD DE LA EDUCACIÓN SUPERIOR</v>
      </c>
      <c r="U602" s="69" t="s">
        <v>127</v>
      </c>
      <c r="V602" s="21"/>
      <c r="W602" s="21" t="str">
        <f t="shared" si="77"/>
        <v xml:space="preserve">VES - DIR DE CALIDAD - </v>
      </c>
      <c r="X602" s="51" t="str">
        <f t="shared" si="78"/>
        <v>3300</v>
      </c>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118" t="s">
        <v>92</v>
      </c>
      <c r="BI602" s="49" t="s">
        <v>942</v>
      </c>
      <c r="BJ602" s="118" t="s">
        <v>943</v>
      </c>
      <c r="BK602" s="49" t="s">
        <v>94</v>
      </c>
      <c r="BL602" s="121">
        <v>45306</v>
      </c>
      <c r="BM602" s="118">
        <v>7.5</v>
      </c>
      <c r="BN602" s="49" t="s">
        <v>95</v>
      </c>
      <c r="BO602" s="49" t="s">
        <v>96</v>
      </c>
      <c r="BP602" s="49" t="s">
        <v>196</v>
      </c>
      <c r="BQ602" s="49" t="s">
        <v>98</v>
      </c>
      <c r="BR602" s="212">
        <v>66791050</v>
      </c>
      <c r="BS602" s="220">
        <v>66791050</v>
      </c>
      <c r="BT602" s="180" t="s">
        <v>192</v>
      </c>
      <c r="BU602" s="180" t="s">
        <v>128</v>
      </c>
      <c r="BV602" s="21" t="e">
        <f t="shared" si="79"/>
        <v>#N/A</v>
      </c>
      <c r="BW602" s="21" t="str">
        <f>+VLOOKUP(C602,Listas_desplega!$AI$21:$AJ$46,2,0)</f>
        <v>DC_ES</v>
      </c>
      <c r="BX602" s="47" t="str">
        <f>+VLOOKUP(E602,Listas_desplega!$J$2:$K$11,2,FALSE)</f>
        <v>Eje_E_8</v>
      </c>
      <c r="BY602" s="21" t="str">
        <f>+VLOOKUP(J602,desplegables!$AK$21:$AL$33,2,FALSE)</f>
        <v>C_2202_0700_56</v>
      </c>
      <c r="BZ602" s="21" t="str">
        <f>+VLOOKUP(D602,Listas_desplega!$AS$18:$AU$60,2,0)</f>
        <v xml:space="preserve">VES - DIR DE CALIDAD - </v>
      </c>
      <c r="CA602" s="21" t="str">
        <f>+VLOOKUP(W602,Listas_desplega!$AT$18:$AV$60,3,0)</f>
        <v>3300</v>
      </c>
      <c r="CB602" s="21" t="str">
        <f>+VLOOKUP(F602,Listas_desplega!$J$15:$L$60,2,0)</f>
        <v>UNIVERSIDAD EN TU TERRITORIO</v>
      </c>
      <c r="CC602" s="21" t="str">
        <f>+VLOOKUP(F602,Listas_desplega!$J$15:$L$60,2,0)&amp;V602</f>
        <v>UNIVERSIDAD EN TU TERRITORIO</v>
      </c>
      <c r="CD602" s="21" t="str">
        <f>+VLOOKUP(CC602,Listas_desplega!$K$15:$L$60,2,0)</f>
        <v>26</v>
      </c>
      <c r="CE602" s="65" t="str">
        <f>+VLOOKUP(D602,Listas_desplega!$AS$18:$AU$60,2,0)&amp;V602</f>
        <v xml:space="preserve">VES - DIR DE CALIDAD - </v>
      </c>
      <c r="CF602" s="21">
        <f>+VLOOKUP(D602,Listas_desplega!$AS$18:$AU$60,3,0)</f>
        <v>33</v>
      </c>
    </row>
    <row r="603" spans="2:84" ht="18.75" customHeight="1" x14ac:dyDescent="0.25">
      <c r="B603" s="49" t="s">
        <v>612</v>
      </c>
      <c r="C603" s="49" t="s">
        <v>811</v>
      </c>
      <c r="D603" s="49" t="s">
        <v>811</v>
      </c>
      <c r="E603" s="49" t="s">
        <v>615</v>
      </c>
      <c r="F603" s="82" t="s">
        <v>668</v>
      </c>
      <c r="G603" s="49" t="s">
        <v>812</v>
      </c>
      <c r="H603" s="78" t="str">
        <f>+VLOOKUP(G603,desplegables!$AH$21:$AK$33,2,0)</f>
        <v>INCREMENTO EN LA CALIDAD DEL SERVICIO PÚBLICO DE EDUCACIÓN SUPERIOR EN COLOMBIA NACIONAL  NACIONAL</v>
      </c>
      <c r="I603" s="79">
        <f>+VLOOKUP(G603,desplegables!$AH$21:$AK$33,3,0)</f>
        <v>202300000000426</v>
      </c>
      <c r="J603" s="51" t="str">
        <f>+VLOOKUP(G603,desplegables!$AH$21:$AK$33,4,0)</f>
        <v>C-2202-0700-56</v>
      </c>
      <c r="K603" s="109" t="s">
        <v>813</v>
      </c>
      <c r="L603" s="110" t="e">
        <f>+VLOOKUP(K603,desplegables!$BO$81:$BP$110,2,FALSE)</f>
        <v>#N/A</v>
      </c>
      <c r="M603" s="49" t="s">
        <v>834</v>
      </c>
      <c r="N603" s="51" t="e">
        <f>VLOOKUP(M603,desplegables!$BO$20:$BP$51,2,0)</f>
        <v>#N/A</v>
      </c>
      <c r="O603" s="49" t="s">
        <v>835</v>
      </c>
      <c r="P603" s="21" t="s">
        <v>90</v>
      </c>
      <c r="Q603" s="51" t="str">
        <f>+VLOOKUP(P603,desplegables!$B$3:$C$5,2,0)</f>
        <v>02</v>
      </c>
      <c r="R603" s="169" t="e">
        <f t="shared" si="75"/>
        <v>#N/A</v>
      </c>
      <c r="S603" s="126" t="str">
        <f t="shared" si="74"/>
        <v>ADQUIS. DE BYS-SERVICIO DE ASISTENCIA TÉCNICA -INCREMENTO EN LA CALIDAD DEL SERVICIO PÚBLICO DE EDUCACIÓN SUPERIOR EN COLOMBIA NACIONAL  NACIONAL</v>
      </c>
      <c r="T603" s="244" t="str">
        <f t="shared" si="76"/>
        <v>ADQUIS. DE BYS - SERVICIO DE ASISTENCIA TÉCNICA  - 2. SEGURIDAD HUMANA Y JUSTICIA SOCIAL / K41. RECONCEPTUALIZACIÓN DEL SISTEMA DE ASEGURAMIENTO DE LA CALIDAD DE LA EDUCACIÓN SUPERIOR</v>
      </c>
      <c r="U603" s="69" t="s">
        <v>127</v>
      </c>
      <c r="V603" s="21"/>
      <c r="W603" s="21" t="str">
        <f t="shared" si="77"/>
        <v xml:space="preserve">VES - DIR DE CALIDAD - </v>
      </c>
      <c r="X603" s="51" t="str">
        <f t="shared" si="78"/>
        <v>3300</v>
      </c>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118" t="s">
        <v>92</v>
      </c>
      <c r="BI603" s="49" t="s">
        <v>944</v>
      </c>
      <c r="BJ603" s="118" t="s">
        <v>943</v>
      </c>
      <c r="BK603" s="49" t="s">
        <v>94</v>
      </c>
      <c r="BL603" s="121">
        <v>45306</v>
      </c>
      <c r="BM603" s="118">
        <v>7.5</v>
      </c>
      <c r="BN603" s="49" t="s">
        <v>95</v>
      </c>
      <c r="BO603" s="49" t="s">
        <v>96</v>
      </c>
      <c r="BP603" s="49" t="s">
        <v>196</v>
      </c>
      <c r="BQ603" s="49" t="s">
        <v>98</v>
      </c>
      <c r="BR603" s="212">
        <v>77500000</v>
      </c>
      <c r="BS603" s="220">
        <v>77500000</v>
      </c>
      <c r="BT603" s="180" t="s">
        <v>192</v>
      </c>
      <c r="BU603" s="180" t="s">
        <v>128</v>
      </c>
      <c r="BV603" s="21" t="e">
        <f t="shared" si="79"/>
        <v>#N/A</v>
      </c>
      <c r="BW603" s="21" t="str">
        <f>+VLOOKUP(C603,Listas_desplega!$AI$21:$AJ$46,2,0)</f>
        <v>DC_ES</v>
      </c>
      <c r="BX603" s="47" t="str">
        <f>+VLOOKUP(E603,Listas_desplega!$J$2:$K$11,2,FALSE)</f>
        <v>Eje_E_8</v>
      </c>
      <c r="BY603" s="21" t="str">
        <f>+VLOOKUP(J603,desplegables!$AK$21:$AL$33,2,FALSE)</f>
        <v>C_2202_0700_56</v>
      </c>
      <c r="BZ603" s="21" t="str">
        <f>+VLOOKUP(D603,Listas_desplega!$AS$18:$AU$60,2,0)</f>
        <v xml:space="preserve">VES - DIR DE CALIDAD - </v>
      </c>
      <c r="CA603" s="21" t="str">
        <f>+VLOOKUP(W603,Listas_desplega!$AT$18:$AV$60,3,0)</f>
        <v>3300</v>
      </c>
      <c r="CB603" s="21" t="str">
        <f>+VLOOKUP(F603,Listas_desplega!$J$15:$L$60,2,0)</f>
        <v>UNIVERSIDAD EN TU TERRITORIO</v>
      </c>
      <c r="CC603" s="21" t="str">
        <f>+VLOOKUP(F603,Listas_desplega!$J$15:$L$60,2,0)&amp;V603</f>
        <v>UNIVERSIDAD EN TU TERRITORIO</v>
      </c>
      <c r="CD603" s="21" t="str">
        <f>+VLOOKUP(CC603,Listas_desplega!$K$15:$L$60,2,0)</f>
        <v>26</v>
      </c>
      <c r="CE603" s="65" t="str">
        <f>+VLOOKUP(D603,Listas_desplega!$AS$18:$AU$60,2,0)&amp;V603</f>
        <v xml:space="preserve">VES - DIR DE CALIDAD - </v>
      </c>
      <c r="CF603" s="21">
        <f>+VLOOKUP(D603,Listas_desplega!$AS$18:$AU$60,3,0)</f>
        <v>33</v>
      </c>
    </row>
    <row r="604" spans="2:84" ht="18.75" customHeight="1" x14ac:dyDescent="0.25">
      <c r="B604" s="49" t="s">
        <v>612</v>
      </c>
      <c r="C604" s="49" t="s">
        <v>811</v>
      </c>
      <c r="D604" s="49" t="s">
        <v>811</v>
      </c>
      <c r="E604" s="49" t="s">
        <v>615</v>
      </c>
      <c r="F604" s="82" t="s">
        <v>668</v>
      </c>
      <c r="G604" s="49" t="s">
        <v>812</v>
      </c>
      <c r="H604" s="78" t="str">
        <f>+VLOOKUP(G604,desplegables!$AH$21:$AK$33,2,0)</f>
        <v>INCREMENTO EN LA CALIDAD DEL SERVICIO PÚBLICO DE EDUCACIÓN SUPERIOR EN COLOMBIA NACIONAL  NACIONAL</v>
      </c>
      <c r="I604" s="79">
        <f>+VLOOKUP(G604,desplegables!$AH$21:$AK$33,3,0)</f>
        <v>202300000000426</v>
      </c>
      <c r="J604" s="51" t="str">
        <f>+VLOOKUP(G604,desplegables!$AH$21:$AK$33,4,0)</f>
        <v>C-2202-0700-56</v>
      </c>
      <c r="K604" s="109" t="s">
        <v>813</v>
      </c>
      <c r="L604" s="110" t="e">
        <f>+VLOOKUP(K604,desplegables!$BO$81:$BP$110,2,FALSE)</f>
        <v>#N/A</v>
      </c>
      <c r="M604" s="49" t="s">
        <v>834</v>
      </c>
      <c r="N604" s="51" t="e">
        <f>VLOOKUP(M604,desplegables!$BO$20:$BP$51,2,0)</f>
        <v>#N/A</v>
      </c>
      <c r="O604" s="49" t="s">
        <v>835</v>
      </c>
      <c r="P604" s="21" t="s">
        <v>90</v>
      </c>
      <c r="Q604" s="51" t="str">
        <f>+VLOOKUP(P604,desplegables!$B$3:$C$5,2,0)</f>
        <v>02</v>
      </c>
      <c r="R604" s="169" t="e">
        <f t="shared" si="75"/>
        <v>#N/A</v>
      </c>
      <c r="S604" s="126" t="str">
        <f t="shared" si="74"/>
        <v>ADQUIS. DE BYS-SERVICIO DE ASISTENCIA TÉCNICA -INCREMENTO EN LA CALIDAD DEL SERVICIO PÚBLICO DE EDUCACIÓN SUPERIOR EN COLOMBIA NACIONAL  NACIONAL</v>
      </c>
      <c r="T604" s="244" t="str">
        <f t="shared" si="76"/>
        <v>ADQUIS. DE BYS - SERVICIO DE ASISTENCIA TÉCNICA  - 2. SEGURIDAD HUMANA Y JUSTICIA SOCIAL / K41. RECONCEPTUALIZACIÓN DEL SISTEMA DE ASEGURAMIENTO DE LA CALIDAD DE LA EDUCACIÓN SUPERIOR</v>
      </c>
      <c r="U604" s="69" t="s">
        <v>127</v>
      </c>
      <c r="V604" s="21"/>
      <c r="W604" s="21" t="str">
        <f t="shared" si="77"/>
        <v xml:space="preserve">VES - DIR DE CALIDAD - </v>
      </c>
      <c r="X604" s="51" t="str">
        <f t="shared" si="78"/>
        <v>3300</v>
      </c>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118" t="s">
        <v>92</v>
      </c>
      <c r="BI604" s="49" t="s">
        <v>945</v>
      </c>
      <c r="BJ604" s="118" t="s">
        <v>946</v>
      </c>
      <c r="BK604" s="49" t="s">
        <v>94</v>
      </c>
      <c r="BL604" s="121">
        <v>45306</v>
      </c>
      <c r="BM604" s="118">
        <v>7.5</v>
      </c>
      <c r="BN604" s="49" t="s">
        <v>95</v>
      </c>
      <c r="BO604" s="49" t="s">
        <v>96</v>
      </c>
      <c r="BP604" s="49" t="s">
        <v>196</v>
      </c>
      <c r="BQ604" s="49" t="s">
        <v>98</v>
      </c>
      <c r="BR604" s="212">
        <v>55876415</v>
      </c>
      <c r="BS604" s="220">
        <v>55876415</v>
      </c>
      <c r="BT604" s="180" t="s">
        <v>192</v>
      </c>
      <c r="BU604" s="180" t="s">
        <v>128</v>
      </c>
      <c r="BV604" s="21" t="e">
        <f t="shared" si="79"/>
        <v>#N/A</v>
      </c>
      <c r="BW604" s="21" t="str">
        <f>+VLOOKUP(C604,Listas_desplega!$AI$21:$AJ$46,2,0)</f>
        <v>DC_ES</v>
      </c>
      <c r="BX604" s="47" t="str">
        <f>+VLOOKUP(E604,Listas_desplega!$J$2:$K$11,2,FALSE)</f>
        <v>Eje_E_8</v>
      </c>
      <c r="BY604" s="21" t="str">
        <f>+VLOOKUP(J604,desplegables!$AK$21:$AL$33,2,FALSE)</f>
        <v>C_2202_0700_56</v>
      </c>
      <c r="BZ604" s="21" t="str">
        <f>+VLOOKUP(D604,Listas_desplega!$AS$18:$AU$60,2,0)</f>
        <v xml:space="preserve">VES - DIR DE CALIDAD - </v>
      </c>
      <c r="CA604" s="21" t="str">
        <f>+VLOOKUP(W604,Listas_desplega!$AT$18:$AV$60,3,0)</f>
        <v>3300</v>
      </c>
      <c r="CB604" s="21" t="str">
        <f>+VLOOKUP(F604,Listas_desplega!$J$15:$L$60,2,0)</f>
        <v>UNIVERSIDAD EN TU TERRITORIO</v>
      </c>
      <c r="CC604" s="21" t="str">
        <f>+VLOOKUP(F604,Listas_desplega!$J$15:$L$60,2,0)&amp;V604</f>
        <v>UNIVERSIDAD EN TU TERRITORIO</v>
      </c>
      <c r="CD604" s="21" t="str">
        <f>+VLOOKUP(CC604,Listas_desplega!$K$15:$L$60,2,0)</f>
        <v>26</v>
      </c>
      <c r="CE604" s="65" t="str">
        <f>+VLOOKUP(D604,Listas_desplega!$AS$18:$AU$60,2,0)&amp;V604</f>
        <v xml:space="preserve">VES - DIR DE CALIDAD - </v>
      </c>
      <c r="CF604" s="21">
        <f>+VLOOKUP(D604,Listas_desplega!$AS$18:$AU$60,3,0)</f>
        <v>33</v>
      </c>
    </row>
    <row r="605" spans="2:84" ht="18.75" customHeight="1" x14ac:dyDescent="0.25">
      <c r="B605" s="49" t="s">
        <v>612</v>
      </c>
      <c r="C605" s="49" t="s">
        <v>811</v>
      </c>
      <c r="D605" s="49" t="s">
        <v>811</v>
      </c>
      <c r="E605" s="49" t="s">
        <v>615</v>
      </c>
      <c r="F605" s="82" t="s">
        <v>668</v>
      </c>
      <c r="G605" s="49" t="s">
        <v>812</v>
      </c>
      <c r="H605" s="78" t="str">
        <f>+VLOOKUP(G605,desplegables!$AH$21:$AK$33,2,0)</f>
        <v>INCREMENTO EN LA CALIDAD DEL SERVICIO PÚBLICO DE EDUCACIÓN SUPERIOR EN COLOMBIA NACIONAL  NACIONAL</v>
      </c>
      <c r="I605" s="79">
        <f>+VLOOKUP(G605,desplegables!$AH$21:$AK$33,3,0)</f>
        <v>202300000000426</v>
      </c>
      <c r="J605" s="51" t="str">
        <f>+VLOOKUP(G605,desplegables!$AH$21:$AK$33,4,0)</f>
        <v>C-2202-0700-56</v>
      </c>
      <c r="K605" s="109" t="s">
        <v>813</v>
      </c>
      <c r="L605" s="110" t="e">
        <f>+VLOOKUP(K605,desplegables!$BO$81:$BP$110,2,FALSE)</f>
        <v>#N/A</v>
      </c>
      <c r="M605" s="49" t="s">
        <v>834</v>
      </c>
      <c r="N605" s="51" t="e">
        <f>VLOOKUP(M605,desplegables!$BO$20:$BP$51,2,0)</f>
        <v>#N/A</v>
      </c>
      <c r="O605" s="49" t="s">
        <v>835</v>
      </c>
      <c r="P605" s="21" t="s">
        <v>90</v>
      </c>
      <c r="Q605" s="51" t="str">
        <f>+VLOOKUP(P605,desplegables!$B$3:$C$5,2,0)</f>
        <v>02</v>
      </c>
      <c r="R605" s="169" t="e">
        <f t="shared" si="75"/>
        <v>#N/A</v>
      </c>
      <c r="S605" s="126" t="str">
        <f t="shared" si="74"/>
        <v>ADQUIS. DE BYS-SERVICIO DE ASISTENCIA TÉCNICA -INCREMENTO EN LA CALIDAD DEL SERVICIO PÚBLICO DE EDUCACIÓN SUPERIOR EN COLOMBIA NACIONAL  NACIONAL</v>
      </c>
      <c r="T605" s="244" t="str">
        <f t="shared" si="76"/>
        <v>ADQUIS. DE BYS - SERVICIO DE ASISTENCIA TÉCNICA  - 2. SEGURIDAD HUMANA Y JUSTICIA SOCIAL / K41. RECONCEPTUALIZACIÓN DEL SISTEMA DE ASEGURAMIENTO DE LA CALIDAD DE LA EDUCACIÓN SUPERIOR</v>
      </c>
      <c r="U605" s="69" t="s">
        <v>127</v>
      </c>
      <c r="V605" s="21"/>
      <c r="W605" s="21" t="str">
        <f t="shared" si="77"/>
        <v xml:space="preserve">VES - DIR DE CALIDAD - </v>
      </c>
      <c r="X605" s="51" t="str">
        <f t="shared" si="78"/>
        <v>3300</v>
      </c>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118" t="s">
        <v>92</v>
      </c>
      <c r="BI605" s="49" t="s">
        <v>945</v>
      </c>
      <c r="BJ605" s="118" t="s">
        <v>947</v>
      </c>
      <c r="BK605" s="49" t="s">
        <v>94</v>
      </c>
      <c r="BL605" s="121">
        <v>45306</v>
      </c>
      <c r="BM605" s="118">
        <v>7.5</v>
      </c>
      <c r="BN605" s="49" t="s">
        <v>95</v>
      </c>
      <c r="BO605" s="49" t="s">
        <v>96</v>
      </c>
      <c r="BP605" s="49" t="s">
        <v>196</v>
      </c>
      <c r="BQ605" s="49" t="s">
        <v>98</v>
      </c>
      <c r="BR605" s="212">
        <v>55876415</v>
      </c>
      <c r="BS605" s="220">
        <v>55876415</v>
      </c>
      <c r="BT605" s="180" t="s">
        <v>192</v>
      </c>
      <c r="BU605" s="180" t="s">
        <v>128</v>
      </c>
      <c r="BV605" s="21" t="e">
        <f t="shared" si="79"/>
        <v>#N/A</v>
      </c>
      <c r="BW605" s="21" t="str">
        <f>+VLOOKUP(C605,Listas_desplega!$AI$21:$AJ$46,2,0)</f>
        <v>DC_ES</v>
      </c>
      <c r="BX605" s="47" t="str">
        <f>+VLOOKUP(E605,Listas_desplega!$J$2:$K$11,2,FALSE)</f>
        <v>Eje_E_8</v>
      </c>
      <c r="BY605" s="21" t="str">
        <f>+VLOOKUP(J605,desplegables!$AK$21:$AL$33,2,FALSE)</f>
        <v>C_2202_0700_56</v>
      </c>
      <c r="BZ605" s="21" t="str">
        <f>+VLOOKUP(D605,Listas_desplega!$AS$18:$AU$60,2,0)</f>
        <v xml:space="preserve">VES - DIR DE CALIDAD - </v>
      </c>
      <c r="CA605" s="21" t="str">
        <f>+VLOOKUP(W605,Listas_desplega!$AT$18:$AV$60,3,0)</f>
        <v>3300</v>
      </c>
      <c r="CB605" s="21" t="str">
        <f>+VLOOKUP(F605,Listas_desplega!$J$15:$L$60,2,0)</f>
        <v>UNIVERSIDAD EN TU TERRITORIO</v>
      </c>
      <c r="CC605" s="21" t="str">
        <f>+VLOOKUP(F605,Listas_desplega!$J$15:$L$60,2,0)&amp;V605</f>
        <v>UNIVERSIDAD EN TU TERRITORIO</v>
      </c>
      <c r="CD605" s="21" t="str">
        <f>+VLOOKUP(CC605,Listas_desplega!$K$15:$L$60,2,0)</f>
        <v>26</v>
      </c>
      <c r="CE605" s="65" t="str">
        <f>+VLOOKUP(D605,Listas_desplega!$AS$18:$AU$60,2,0)&amp;V605</f>
        <v xml:space="preserve">VES - DIR DE CALIDAD - </v>
      </c>
      <c r="CF605" s="21">
        <f>+VLOOKUP(D605,Listas_desplega!$AS$18:$AU$60,3,0)</f>
        <v>33</v>
      </c>
    </row>
    <row r="606" spans="2:84" ht="18.75" customHeight="1" x14ac:dyDescent="0.25">
      <c r="B606" s="49" t="s">
        <v>612</v>
      </c>
      <c r="C606" s="49" t="s">
        <v>811</v>
      </c>
      <c r="D606" s="49" t="s">
        <v>811</v>
      </c>
      <c r="E606" s="49" t="s">
        <v>615</v>
      </c>
      <c r="F606" s="82" t="s">
        <v>668</v>
      </c>
      <c r="G606" s="49" t="s">
        <v>812</v>
      </c>
      <c r="H606" s="78" t="str">
        <f>+VLOOKUP(G606,desplegables!$AH$21:$AK$33,2,0)</f>
        <v>INCREMENTO EN LA CALIDAD DEL SERVICIO PÚBLICO DE EDUCACIÓN SUPERIOR EN COLOMBIA NACIONAL  NACIONAL</v>
      </c>
      <c r="I606" s="79">
        <f>+VLOOKUP(G606,desplegables!$AH$21:$AK$33,3,0)</f>
        <v>202300000000426</v>
      </c>
      <c r="J606" s="51" t="str">
        <f>+VLOOKUP(G606,desplegables!$AH$21:$AK$33,4,0)</f>
        <v>C-2202-0700-56</v>
      </c>
      <c r="K606" s="109" t="s">
        <v>813</v>
      </c>
      <c r="L606" s="110" t="e">
        <f>+VLOOKUP(K606,desplegables!$BO$81:$BP$110,2,FALSE)</f>
        <v>#N/A</v>
      </c>
      <c r="M606" s="49" t="s">
        <v>834</v>
      </c>
      <c r="N606" s="51" t="e">
        <f>VLOOKUP(M606,desplegables!$BO$20:$BP$51,2,0)</f>
        <v>#N/A</v>
      </c>
      <c r="O606" s="49" t="s">
        <v>835</v>
      </c>
      <c r="P606" s="21" t="s">
        <v>90</v>
      </c>
      <c r="Q606" s="51" t="str">
        <f>+VLOOKUP(P606,desplegables!$B$3:$C$5,2,0)</f>
        <v>02</v>
      </c>
      <c r="R606" s="169" t="e">
        <f t="shared" si="75"/>
        <v>#N/A</v>
      </c>
      <c r="S606" s="126" t="str">
        <f t="shared" si="74"/>
        <v>ADQUIS. DE BYS-SERVICIO DE ASISTENCIA TÉCNICA -INCREMENTO EN LA CALIDAD DEL SERVICIO PÚBLICO DE EDUCACIÓN SUPERIOR EN COLOMBIA NACIONAL  NACIONAL</v>
      </c>
      <c r="T606" s="244" t="str">
        <f t="shared" si="76"/>
        <v>ADQUIS. DE BYS - SERVICIO DE ASISTENCIA TÉCNICA  - 2. SEGURIDAD HUMANA Y JUSTICIA SOCIAL / K41. RECONCEPTUALIZACIÓN DEL SISTEMA DE ASEGURAMIENTO DE LA CALIDAD DE LA EDUCACIÓN SUPERIOR</v>
      </c>
      <c r="U606" s="69" t="s">
        <v>127</v>
      </c>
      <c r="V606" s="21"/>
      <c r="W606" s="21" t="str">
        <f t="shared" si="77"/>
        <v xml:space="preserve">VES - DIR DE CALIDAD - </v>
      </c>
      <c r="X606" s="51" t="str">
        <f t="shared" si="78"/>
        <v>3300</v>
      </c>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118" t="s">
        <v>92</v>
      </c>
      <c r="BI606" s="49" t="s">
        <v>948</v>
      </c>
      <c r="BJ606" s="118" t="s">
        <v>943</v>
      </c>
      <c r="BK606" s="49" t="s">
        <v>94</v>
      </c>
      <c r="BL606" s="121">
        <v>45306</v>
      </c>
      <c r="BM606" s="118">
        <v>7.5</v>
      </c>
      <c r="BN606" s="49" t="s">
        <v>95</v>
      </c>
      <c r="BO606" s="49" t="s">
        <v>96</v>
      </c>
      <c r="BP606" s="49" t="s">
        <v>196</v>
      </c>
      <c r="BQ606" s="49" t="s">
        <v>98</v>
      </c>
      <c r="BR606" s="212">
        <v>63750000</v>
      </c>
      <c r="BS606" s="220">
        <v>63750000</v>
      </c>
      <c r="BT606" s="180" t="s">
        <v>192</v>
      </c>
      <c r="BU606" s="180" t="s">
        <v>128</v>
      </c>
      <c r="BV606" s="21" t="e">
        <f t="shared" si="79"/>
        <v>#N/A</v>
      </c>
      <c r="BW606" s="21" t="str">
        <f>+VLOOKUP(C606,Listas_desplega!$AI$21:$AJ$46,2,0)</f>
        <v>DC_ES</v>
      </c>
      <c r="BX606" s="47" t="str">
        <f>+VLOOKUP(E606,Listas_desplega!$J$2:$K$11,2,FALSE)</f>
        <v>Eje_E_8</v>
      </c>
      <c r="BY606" s="21" t="str">
        <f>+VLOOKUP(J606,desplegables!$AK$21:$AL$33,2,FALSE)</f>
        <v>C_2202_0700_56</v>
      </c>
      <c r="BZ606" s="21" t="str">
        <f>+VLOOKUP(D606,Listas_desplega!$AS$18:$AU$60,2,0)</f>
        <v xml:space="preserve">VES - DIR DE CALIDAD - </v>
      </c>
      <c r="CA606" s="21" t="str">
        <f>+VLOOKUP(W606,Listas_desplega!$AT$18:$AV$60,3,0)</f>
        <v>3300</v>
      </c>
      <c r="CB606" s="21" t="str">
        <f>+VLOOKUP(F606,Listas_desplega!$J$15:$L$60,2,0)</f>
        <v>UNIVERSIDAD EN TU TERRITORIO</v>
      </c>
      <c r="CC606" s="21" t="str">
        <f>+VLOOKUP(F606,Listas_desplega!$J$15:$L$60,2,0)&amp;V606</f>
        <v>UNIVERSIDAD EN TU TERRITORIO</v>
      </c>
      <c r="CD606" s="21" t="str">
        <f>+VLOOKUP(CC606,Listas_desplega!$K$15:$L$60,2,0)</f>
        <v>26</v>
      </c>
      <c r="CE606" s="65" t="str">
        <f>+VLOOKUP(D606,Listas_desplega!$AS$18:$AU$60,2,0)&amp;V606</f>
        <v xml:space="preserve">VES - DIR DE CALIDAD - </v>
      </c>
      <c r="CF606" s="21">
        <f>+VLOOKUP(D606,Listas_desplega!$AS$18:$AU$60,3,0)</f>
        <v>33</v>
      </c>
    </row>
    <row r="607" spans="2:84" ht="18.75" customHeight="1" x14ac:dyDescent="0.25">
      <c r="B607" s="49" t="s">
        <v>612</v>
      </c>
      <c r="C607" s="49" t="s">
        <v>811</v>
      </c>
      <c r="D607" s="49" t="s">
        <v>811</v>
      </c>
      <c r="E607" s="49" t="s">
        <v>615</v>
      </c>
      <c r="F607" s="82" t="s">
        <v>668</v>
      </c>
      <c r="G607" s="49" t="s">
        <v>812</v>
      </c>
      <c r="H607" s="78" t="str">
        <f>+VLOOKUP(G607,desplegables!$AH$21:$AK$33,2,0)</f>
        <v>INCREMENTO EN LA CALIDAD DEL SERVICIO PÚBLICO DE EDUCACIÓN SUPERIOR EN COLOMBIA NACIONAL  NACIONAL</v>
      </c>
      <c r="I607" s="79">
        <f>+VLOOKUP(G607,desplegables!$AH$21:$AK$33,3,0)</f>
        <v>202300000000426</v>
      </c>
      <c r="J607" s="51" t="str">
        <f>+VLOOKUP(G607,desplegables!$AH$21:$AK$33,4,0)</f>
        <v>C-2202-0700-56</v>
      </c>
      <c r="K607" s="109" t="s">
        <v>813</v>
      </c>
      <c r="L607" s="110" t="e">
        <f>+VLOOKUP(K607,desplegables!$BO$81:$BP$110,2,FALSE)</f>
        <v>#N/A</v>
      </c>
      <c r="M607" s="49" t="s">
        <v>834</v>
      </c>
      <c r="N607" s="51" t="e">
        <f>VLOOKUP(M607,desplegables!$BO$20:$BP$51,2,0)</f>
        <v>#N/A</v>
      </c>
      <c r="O607" s="49" t="s">
        <v>835</v>
      </c>
      <c r="P607" s="21" t="s">
        <v>90</v>
      </c>
      <c r="Q607" s="51" t="str">
        <f>+VLOOKUP(P607,desplegables!$B$3:$C$5,2,0)</f>
        <v>02</v>
      </c>
      <c r="R607" s="169" t="e">
        <f t="shared" si="75"/>
        <v>#N/A</v>
      </c>
      <c r="S607" s="126" t="str">
        <f t="shared" si="74"/>
        <v>ADQUIS. DE BYS-SERVICIO DE ASISTENCIA TÉCNICA -INCREMENTO EN LA CALIDAD DEL SERVICIO PÚBLICO DE EDUCACIÓN SUPERIOR EN COLOMBIA NACIONAL  NACIONAL</v>
      </c>
      <c r="T607" s="244" t="str">
        <f t="shared" si="76"/>
        <v>ADQUIS. DE BYS - SERVICIO DE ASISTENCIA TÉCNICA  - 2. SEGURIDAD HUMANA Y JUSTICIA SOCIAL / K41. RECONCEPTUALIZACIÓN DEL SISTEMA DE ASEGURAMIENTO DE LA CALIDAD DE LA EDUCACIÓN SUPERIOR</v>
      </c>
      <c r="U607" s="69" t="s">
        <v>127</v>
      </c>
      <c r="V607" s="21"/>
      <c r="W607" s="21" t="str">
        <f t="shared" si="77"/>
        <v xml:space="preserve">VES - DIR DE CALIDAD - </v>
      </c>
      <c r="X607" s="51" t="str">
        <f t="shared" si="78"/>
        <v>3300</v>
      </c>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118" t="s">
        <v>92</v>
      </c>
      <c r="BI607" s="49" t="s">
        <v>945</v>
      </c>
      <c r="BJ607" s="118" t="s">
        <v>949</v>
      </c>
      <c r="BK607" s="49" t="s">
        <v>94</v>
      </c>
      <c r="BL607" s="121">
        <v>45306</v>
      </c>
      <c r="BM607" s="118">
        <v>7.5</v>
      </c>
      <c r="BN607" s="49" t="s">
        <v>95</v>
      </c>
      <c r="BO607" s="49" t="s">
        <v>96</v>
      </c>
      <c r="BP607" s="49" t="s">
        <v>196</v>
      </c>
      <c r="BQ607" s="49" t="s">
        <v>98</v>
      </c>
      <c r="BR607" s="212">
        <v>54073950</v>
      </c>
      <c r="BS607" s="220">
        <v>54073950</v>
      </c>
      <c r="BT607" s="180" t="s">
        <v>192</v>
      </c>
      <c r="BU607" s="180" t="s">
        <v>128</v>
      </c>
      <c r="BV607" s="21" t="e">
        <f t="shared" si="79"/>
        <v>#N/A</v>
      </c>
      <c r="BW607" s="21" t="str">
        <f>+VLOOKUP(C607,Listas_desplega!$AI$21:$AJ$46,2,0)</f>
        <v>DC_ES</v>
      </c>
      <c r="BX607" s="47" t="str">
        <f>+VLOOKUP(E607,Listas_desplega!$J$2:$K$11,2,FALSE)</f>
        <v>Eje_E_8</v>
      </c>
      <c r="BY607" s="21" t="str">
        <f>+VLOOKUP(J607,desplegables!$AK$21:$AL$33,2,FALSE)</f>
        <v>C_2202_0700_56</v>
      </c>
      <c r="BZ607" s="21" t="str">
        <f>+VLOOKUP(D607,Listas_desplega!$AS$18:$AU$60,2,0)</f>
        <v xml:space="preserve">VES - DIR DE CALIDAD - </v>
      </c>
      <c r="CA607" s="21" t="str">
        <f>+VLOOKUP(W607,Listas_desplega!$AT$18:$AV$60,3,0)</f>
        <v>3300</v>
      </c>
      <c r="CB607" s="21" t="str">
        <f>+VLOOKUP(F607,Listas_desplega!$J$15:$L$60,2,0)</f>
        <v>UNIVERSIDAD EN TU TERRITORIO</v>
      </c>
      <c r="CC607" s="21" t="str">
        <f>+VLOOKUP(F607,Listas_desplega!$J$15:$L$60,2,0)&amp;V607</f>
        <v>UNIVERSIDAD EN TU TERRITORIO</v>
      </c>
      <c r="CD607" s="21" t="str">
        <f>+VLOOKUP(CC607,Listas_desplega!$K$15:$L$60,2,0)</f>
        <v>26</v>
      </c>
      <c r="CE607" s="65" t="str">
        <f>+VLOOKUP(D607,Listas_desplega!$AS$18:$AU$60,2,0)&amp;V607</f>
        <v xml:space="preserve">VES - DIR DE CALIDAD - </v>
      </c>
      <c r="CF607" s="21">
        <f>+VLOOKUP(D607,Listas_desplega!$AS$18:$AU$60,3,0)</f>
        <v>33</v>
      </c>
    </row>
    <row r="608" spans="2:84" ht="18.75" customHeight="1" x14ac:dyDescent="0.25">
      <c r="B608" s="49" t="s">
        <v>612</v>
      </c>
      <c r="C608" s="49" t="s">
        <v>811</v>
      </c>
      <c r="D608" s="49" t="s">
        <v>811</v>
      </c>
      <c r="E608" s="49" t="s">
        <v>615</v>
      </c>
      <c r="F608" s="82" t="s">
        <v>668</v>
      </c>
      <c r="G608" s="49" t="s">
        <v>812</v>
      </c>
      <c r="H608" s="78" t="str">
        <f>+VLOOKUP(G608,desplegables!$AH$21:$AK$33,2,0)</f>
        <v>INCREMENTO EN LA CALIDAD DEL SERVICIO PÚBLICO DE EDUCACIÓN SUPERIOR EN COLOMBIA NACIONAL  NACIONAL</v>
      </c>
      <c r="I608" s="79">
        <f>+VLOOKUP(G608,desplegables!$AH$21:$AK$33,3,0)</f>
        <v>202300000000426</v>
      </c>
      <c r="J608" s="51" t="str">
        <f>+VLOOKUP(G608,desplegables!$AH$21:$AK$33,4,0)</f>
        <v>C-2202-0700-56</v>
      </c>
      <c r="K608" s="109" t="s">
        <v>813</v>
      </c>
      <c r="L608" s="110" t="e">
        <f>+VLOOKUP(K608,desplegables!$BO$81:$BP$110,2,FALSE)</f>
        <v>#N/A</v>
      </c>
      <c r="M608" s="49" t="s">
        <v>834</v>
      </c>
      <c r="N608" s="51" t="e">
        <f>VLOOKUP(M608,desplegables!$BO$20:$BP$51,2,0)</f>
        <v>#N/A</v>
      </c>
      <c r="O608" s="49" t="s">
        <v>835</v>
      </c>
      <c r="P608" s="21" t="s">
        <v>90</v>
      </c>
      <c r="Q608" s="51" t="str">
        <f>+VLOOKUP(P608,desplegables!$B$3:$C$5,2,0)</f>
        <v>02</v>
      </c>
      <c r="R608" s="169" t="e">
        <f t="shared" si="75"/>
        <v>#N/A</v>
      </c>
      <c r="S608" s="126" t="str">
        <f t="shared" si="74"/>
        <v>ADQUIS. DE BYS-SERVICIO DE ASISTENCIA TÉCNICA -INCREMENTO EN LA CALIDAD DEL SERVICIO PÚBLICO DE EDUCACIÓN SUPERIOR EN COLOMBIA NACIONAL  NACIONAL</v>
      </c>
      <c r="T608" s="244" t="str">
        <f t="shared" si="76"/>
        <v>ADQUIS. DE BYS - SERVICIO DE ASISTENCIA TÉCNICA  - 2. SEGURIDAD HUMANA Y JUSTICIA SOCIAL / K41. RECONCEPTUALIZACIÓN DEL SISTEMA DE ASEGURAMIENTO DE LA CALIDAD DE LA EDUCACIÓN SUPERIOR</v>
      </c>
      <c r="U608" s="69" t="s">
        <v>127</v>
      </c>
      <c r="V608" s="21"/>
      <c r="W608" s="21" t="str">
        <f t="shared" si="77"/>
        <v xml:space="preserve">VES - DIR DE CALIDAD - </v>
      </c>
      <c r="X608" s="51" t="str">
        <f t="shared" si="78"/>
        <v>3300</v>
      </c>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118" t="s">
        <v>92</v>
      </c>
      <c r="BI608" s="49" t="s">
        <v>950</v>
      </c>
      <c r="BJ608" s="118" t="s">
        <v>943</v>
      </c>
      <c r="BK608" s="49" t="s">
        <v>94</v>
      </c>
      <c r="BL608" s="121">
        <v>45306</v>
      </c>
      <c r="BM608" s="118">
        <v>7.5</v>
      </c>
      <c r="BN608" s="49" t="s">
        <v>95</v>
      </c>
      <c r="BO608" s="49" t="s">
        <v>96</v>
      </c>
      <c r="BP608" s="49" t="s">
        <v>196</v>
      </c>
      <c r="BQ608" s="49" t="s">
        <v>98</v>
      </c>
      <c r="BR608" s="212">
        <v>63750000</v>
      </c>
      <c r="BS608" s="220">
        <v>63750000</v>
      </c>
      <c r="BT608" s="180" t="s">
        <v>192</v>
      </c>
      <c r="BU608" s="180" t="s">
        <v>128</v>
      </c>
      <c r="BV608" s="21" t="e">
        <f t="shared" si="79"/>
        <v>#N/A</v>
      </c>
      <c r="BW608" s="21" t="str">
        <f>+VLOOKUP(C608,Listas_desplega!$AI$21:$AJ$46,2,0)</f>
        <v>DC_ES</v>
      </c>
      <c r="BX608" s="47" t="str">
        <f>+VLOOKUP(E608,Listas_desplega!$J$2:$K$11,2,FALSE)</f>
        <v>Eje_E_8</v>
      </c>
      <c r="BY608" s="21" t="str">
        <f>+VLOOKUP(J608,desplegables!$AK$21:$AL$33,2,FALSE)</f>
        <v>C_2202_0700_56</v>
      </c>
      <c r="BZ608" s="21" t="str">
        <f>+VLOOKUP(D608,Listas_desplega!$AS$18:$AU$60,2,0)</f>
        <v xml:space="preserve">VES - DIR DE CALIDAD - </v>
      </c>
      <c r="CA608" s="21" t="str">
        <f>+VLOOKUP(W608,Listas_desplega!$AT$18:$AV$60,3,0)</f>
        <v>3300</v>
      </c>
      <c r="CB608" s="21" t="str">
        <f>+VLOOKUP(F608,Listas_desplega!$J$15:$L$60,2,0)</f>
        <v>UNIVERSIDAD EN TU TERRITORIO</v>
      </c>
      <c r="CC608" s="21" t="str">
        <f>+VLOOKUP(F608,Listas_desplega!$J$15:$L$60,2,0)&amp;V608</f>
        <v>UNIVERSIDAD EN TU TERRITORIO</v>
      </c>
      <c r="CD608" s="21" t="str">
        <f>+VLOOKUP(CC608,Listas_desplega!$K$15:$L$60,2,0)</f>
        <v>26</v>
      </c>
      <c r="CE608" s="65" t="str">
        <f>+VLOOKUP(D608,Listas_desplega!$AS$18:$AU$60,2,0)&amp;V608</f>
        <v xml:space="preserve">VES - DIR DE CALIDAD - </v>
      </c>
      <c r="CF608" s="21">
        <f>+VLOOKUP(D608,Listas_desplega!$AS$18:$AU$60,3,0)</f>
        <v>33</v>
      </c>
    </row>
    <row r="609" spans="2:84" ht="18.75" customHeight="1" x14ac:dyDescent="0.25">
      <c r="B609" s="49" t="s">
        <v>612</v>
      </c>
      <c r="C609" s="49" t="s">
        <v>811</v>
      </c>
      <c r="D609" s="49" t="s">
        <v>811</v>
      </c>
      <c r="E609" s="49" t="s">
        <v>615</v>
      </c>
      <c r="F609" s="82" t="s">
        <v>668</v>
      </c>
      <c r="G609" s="49" t="s">
        <v>812</v>
      </c>
      <c r="H609" s="78" t="str">
        <f>+VLOOKUP(G609,desplegables!$AH$21:$AK$33,2,0)</f>
        <v>INCREMENTO EN LA CALIDAD DEL SERVICIO PÚBLICO DE EDUCACIÓN SUPERIOR EN COLOMBIA NACIONAL  NACIONAL</v>
      </c>
      <c r="I609" s="79">
        <f>+VLOOKUP(G609,desplegables!$AH$21:$AK$33,3,0)</f>
        <v>202300000000426</v>
      </c>
      <c r="J609" s="51" t="str">
        <f>+VLOOKUP(G609,desplegables!$AH$21:$AK$33,4,0)</f>
        <v>C-2202-0700-56</v>
      </c>
      <c r="K609" s="109" t="s">
        <v>813</v>
      </c>
      <c r="L609" s="110" t="e">
        <f>+VLOOKUP(K609,desplegables!$BO$81:$BP$110,2,FALSE)</f>
        <v>#N/A</v>
      </c>
      <c r="M609" s="49" t="s">
        <v>834</v>
      </c>
      <c r="N609" s="51" t="e">
        <f>VLOOKUP(M609,desplegables!$BO$20:$BP$51,2,0)</f>
        <v>#N/A</v>
      </c>
      <c r="O609" s="49" t="s">
        <v>835</v>
      </c>
      <c r="P609" s="21" t="s">
        <v>90</v>
      </c>
      <c r="Q609" s="51" t="str">
        <f>+VLOOKUP(P609,desplegables!$B$3:$C$5,2,0)</f>
        <v>02</v>
      </c>
      <c r="R609" s="169" t="e">
        <f t="shared" si="75"/>
        <v>#N/A</v>
      </c>
      <c r="S609" s="126" t="str">
        <f t="shared" si="74"/>
        <v>ADQUIS. DE BYS-SERVICIO DE ASISTENCIA TÉCNICA -INCREMENTO EN LA CALIDAD DEL SERVICIO PÚBLICO DE EDUCACIÓN SUPERIOR EN COLOMBIA NACIONAL  NACIONAL</v>
      </c>
      <c r="T609" s="244" t="str">
        <f t="shared" si="76"/>
        <v>ADQUIS. DE BYS - SERVICIO DE ASISTENCIA TÉCNICA  - 2. SEGURIDAD HUMANA Y JUSTICIA SOCIAL / K41. RECONCEPTUALIZACIÓN DEL SISTEMA DE ASEGURAMIENTO DE LA CALIDAD DE LA EDUCACIÓN SUPERIOR</v>
      </c>
      <c r="U609" s="69" t="s">
        <v>127</v>
      </c>
      <c r="V609" s="21"/>
      <c r="W609" s="21" t="str">
        <f t="shared" si="77"/>
        <v xml:space="preserve">VES - DIR DE CALIDAD - </v>
      </c>
      <c r="X609" s="51" t="str">
        <f t="shared" si="78"/>
        <v>3300</v>
      </c>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118" t="s">
        <v>92</v>
      </c>
      <c r="BI609" s="49" t="s">
        <v>951</v>
      </c>
      <c r="BJ609" s="118" t="s">
        <v>916</v>
      </c>
      <c r="BK609" s="49" t="s">
        <v>304</v>
      </c>
      <c r="BL609" s="121">
        <v>45536</v>
      </c>
      <c r="BM609" s="118">
        <v>4</v>
      </c>
      <c r="BN609" s="49" t="s">
        <v>95</v>
      </c>
      <c r="BO609" s="49" t="s">
        <v>96</v>
      </c>
      <c r="BP609" s="49" t="s">
        <v>196</v>
      </c>
      <c r="BQ609" s="49" t="s">
        <v>98</v>
      </c>
      <c r="BR609" s="212">
        <v>520865681</v>
      </c>
      <c r="BS609" s="220">
        <v>520865681</v>
      </c>
      <c r="BT609" s="180" t="s">
        <v>192</v>
      </c>
      <c r="BU609" s="180" t="s">
        <v>128</v>
      </c>
      <c r="BV609" s="21" t="e">
        <f t="shared" si="79"/>
        <v>#N/A</v>
      </c>
      <c r="BW609" s="21" t="str">
        <f>+VLOOKUP(C609,Listas_desplega!$AI$21:$AJ$46,2,0)</f>
        <v>DC_ES</v>
      </c>
      <c r="BX609" s="47" t="str">
        <f>+VLOOKUP(E609,Listas_desplega!$J$2:$K$11,2,FALSE)</f>
        <v>Eje_E_8</v>
      </c>
      <c r="BY609" s="21" t="str">
        <f>+VLOOKUP(J609,desplegables!$AK$21:$AL$33,2,FALSE)</f>
        <v>C_2202_0700_56</v>
      </c>
      <c r="BZ609" s="21" t="str">
        <f>+VLOOKUP(D609,Listas_desplega!$AS$18:$AU$60,2,0)</f>
        <v xml:space="preserve">VES - DIR DE CALIDAD - </v>
      </c>
      <c r="CA609" s="21" t="str">
        <f>+VLOOKUP(W609,Listas_desplega!$AT$18:$AV$60,3,0)</f>
        <v>3300</v>
      </c>
      <c r="CB609" s="21" t="str">
        <f>+VLOOKUP(F609,Listas_desplega!$J$15:$L$60,2,0)</f>
        <v>UNIVERSIDAD EN TU TERRITORIO</v>
      </c>
      <c r="CC609" s="21" t="str">
        <f>+VLOOKUP(F609,Listas_desplega!$J$15:$L$60,2,0)&amp;V609</f>
        <v>UNIVERSIDAD EN TU TERRITORIO</v>
      </c>
      <c r="CD609" s="21" t="str">
        <f>+VLOOKUP(CC609,Listas_desplega!$K$15:$L$60,2,0)</f>
        <v>26</v>
      </c>
      <c r="CE609" s="65" t="str">
        <f>+VLOOKUP(D609,Listas_desplega!$AS$18:$AU$60,2,0)&amp;V609</f>
        <v xml:space="preserve">VES - DIR DE CALIDAD - </v>
      </c>
      <c r="CF609" s="21">
        <f>+VLOOKUP(D609,Listas_desplega!$AS$18:$AU$60,3,0)</f>
        <v>33</v>
      </c>
    </row>
    <row r="610" spans="2:84" ht="18.75" customHeight="1" x14ac:dyDescent="0.25">
      <c r="B610" s="49" t="s">
        <v>173</v>
      </c>
      <c r="C610" s="49" t="s">
        <v>174</v>
      </c>
      <c r="D610" s="49" t="s">
        <v>952</v>
      </c>
      <c r="E610" s="49" t="s">
        <v>953</v>
      </c>
      <c r="F610" s="82" t="s">
        <v>954</v>
      </c>
      <c r="G610" s="49" t="s">
        <v>955</v>
      </c>
      <c r="H610" s="78" t="str">
        <f>+VLOOKUP(G610,desplegables!$AH$21:$AK$33,2,0)</f>
        <v>FORTALECIMIENTO DE LA GESTIÓN INSTITUCIONAL Y BUEN GOBIERNO DEL MINISTERIO DE EDUCACIÓN   NACIONAL</v>
      </c>
      <c r="I610" s="79">
        <f>+VLOOKUP(G610,desplegables!$AH$21:$AK$33,3,0)</f>
        <v>202400000000164</v>
      </c>
      <c r="J610" s="51" t="str">
        <f>+VLOOKUP(G610,desplegables!$AH$21:$AK$33,4,0)</f>
        <v>C-2299-0700-11</v>
      </c>
      <c r="K610" s="109" t="s">
        <v>956</v>
      </c>
      <c r="L610" s="110" t="str">
        <f>+VLOOKUP(K610,desplegables!$BO$81:$BP$110,2,FALSE)</f>
        <v>53105B</v>
      </c>
      <c r="M610" s="49" t="s">
        <v>957</v>
      </c>
      <c r="N610" s="51" t="e">
        <f>VLOOKUP(M610,desplegables!$BO$20:$BP$51,2,0)</f>
        <v>#N/A</v>
      </c>
      <c r="O610" s="49" t="s">
        <v>958</v>
      </c>
      <c r="P610" s="21" t="s">
        <v>90</v>
      </c>
      <c r="Q610" s="51" t="str">
        <f>+VLOOKUP(P610,desplegables!$B$3:$C$5,2,0)</f>
        <v>02</v>
      </c>
      <c r="R610" s="169" t="e">
        <f t="shared" si="75"/>
        <v>#N/A</v>
      </c>
      <c r="S610" s="126" t="str">
        <f t="shared" si="74"/>
        <v>ADQUIS. DE BYS-SERVICIO DE GESTIÓN DOCUMENTAL-FORTALECIMIENTO DE LA GESTIÓN INSTITUCIONAL Y BUEN GOBIERNO DEL MINISTERIO DE EDUCACIÓN   NACIONAL</v>
      </c>
      <c r="T610" s="244" t="str">
        <f t="shared" si="76"/>
        <v>ADQUIS. DE BYS - SERVICIO DE GESTIÓN DOCUMENTAL - 5. CONVERGENCIA REGIONAL / B. ENTIDADES PÚBLICAS TERRITORIALES Y NACIONALES FORTALECIDAS</v>
      </c>
      <c r="U610" s="69" t="s">
        <v>127</v>
      </c>
      <c r="V610" s="21"/>
      <c r="W610" s="21" t="e">
        <f t="shared" si="77"/>
        <v>#N/A</v>
      </c>
      <c r="X610" s="51" t="e">
        <f t="shared" si="78"/>
        <v>#N/A</v>
      </c>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170"/>
      <c r="BG610" s="170">
        <v>80111620</v>
      </c>
      <c r="BH610" s="170" t="s">
        <v>124</v>
      </c>
      <c r="BI610" s="173" t="s">
        <v>959</v>
      </c>
      <c r="BJ610" s="170" t="s">
        <v>960</v>
      </c>
      <c r="BK610" s="170" t="s">
        <v>248</v>
      </c>
      <c r="BL610" s="174">
        <v>45352</v>
      </c>
      <c r="BM610" s="170">
        <v>10</v>
      </c>
      <c r="BN610" s="170" t="s">
        <v>95</v>
      </c>
      <c r="BO610" s="170" t="s">
        <v>195</v>
      </c>
      <c r="BP610" s="170" t="s">
        <v>196</v>
      </c>
      <c r="BQ610" s="49" t="s">
        <v>98</v>
      </c>
      <c r="BR610" s="212">
        <v>500000000</v>
      </c>
      <c r="BS610" s="221">
        <v>500000000</v>
      </c>
      <c r="BT610" s="175" t="s">
        <v>192</v>
      </c>
      <c r="BU610" s="170" t="s">
        <v>961</v>
      </c>
      <c r="BV610" s="21" t="e">
        <f t="shared" si="79"/>
        <v>#N/A</v>
      </c>
      <c r="BW610" s="21" t="str">
        <f>+VLOOKUP(C610,Listas_desplega!$AI$21:$AJ$46,2,0)</f>
        <v>SG</v>
      </c>
      <c r="BX610" s="47" t="str">
        <f>+VLOOKUP(E610,Listas_desplega!$J$2:$K$11,2,FALSE)</f>
        <v>Eje_E_9</v>
      </c>
      <c r="BY610" s="21" t="str">
        <f>+VLOOKUP(J610,desplegables!$AK$21:$AL$33,2,FALSE)</f>
        <v>C_2299_0700_11</v>
      </c>
      <c r="BZ610" s="21" t="e">
        <f>+VLOOKUP(D610,Listas_desplega!$AS$18:$AU$60,2,0)</f>
        <v>#N/A</v>
      </c>
      <c r="CA610" s="21" t="e">
        <f>+VLOOKUP(W610,Listas_desplega!$AT$18:$AV$60,3,0)</f>
        <v>#N/A</v>
      </c>
      <c r="CB610" s="21" t="str">
        <f>+VLOOKUP(F610,Listas_desplega!$J$15:$L$60,2,0)</f>
        <v>ESTRATEGIA INTEGRAL DE SERVICIO AL CIUDADANO</v>
      </c>
      <c r="CC610" s="21" t="str">
        <f>+VLOOKUP(F610,Listas_desplega!$J$15:$L$60,2,0)&amp;V610</f>
        <v>ESTRATEGIA INTEGRAL DE SERVICIO AL CIUDADANO</v>
      </c>
      <c r="CD610" s="21" t="str">
        <f>+VLOOKUP(CC610,Listas_desplega!$K$15:$L$60,2,0)</f>
        <v>32</v>
      </c>
      <c r="CE610" s="65" t="e">
        <f>+VLOOKUP(D610,Listas_desplega!$AS$18:$AU$60,2,0)&amp;V610</f>
        <v>#N/A</v>
      </c>
      <c r="CF610" s="21" t="e">
        <f>+VLOOKUP(D610,Listas_desplega!$AS$18:$AU$60,3,0)</f>
        <v>#N/A</v>
      </c>
    </row>
    <row r="611" spans="2:84" ht="18.75" customHeight="1" x14ac:dyDescent="0.25">
      <c r="B611" s="49" t="s">
        <v>173</v>
      </c>
      <c r="C611" s="49" t="s">
        <v>174</v>
      </c>
      <c r="D611" s="49" t="s">
        <v>952</v>
      </c>
      <c r="E611" s="49" t="s">
        <v>953</v>
      </c>
      <c r="F611" s="82" t="s">
        <v>954</v>
      </c>
      <c r="G611" s="49" t="s">
        <v>955</v>
      </c>
      <c r="H611" s="78" t="str">
        <f>+VLOOKUP(G611,desplegables!$AH$21:$AK$33,2,0)</f>
        <v>FORTALECIMIENTO DE LA GESTIÓN INSTITUCIONAL Y BUEN GOBIERNO DEL MINISTERIO DE EDUCACIÓN   NACIONAL</v>
      </c>
      <c r="I611" s="79">
        <f>+VLOOKUP(G611,desplegables!$AH$21:$AK$33,3,0)</f>
        <v>202400000000164</v>
      </c>
      <c r="J611" s="51" t="str">
        <f>+VLOOKUP(G611,desplegables!$AH$21:$AK$33,4,0)</f>
        <v>C-2299-0700-11</v>
      </c>
      <c r="K611" s="109" t="s">
        <v>956</v>
      </c>
      <c r="L611" s="110" t="str">
        <f>+VLOOKUP(K611,desplegables!$BO$81:$BP$110,2,FALSE)</f>
        <v>53105B</v>
      </c>
      <c r="M611" s="49" t="s">
        <v>957</v>
      </c>
      <c r="N611" s="51" t="e">
        <f>VLOOKUP(M611,desplegables!$BO$20:$BP$51,2,0)</f>
        <v>#N/A</v>
      </c>
      <c r="O611" s="49" t="s">
        <v>962</v>
      </c>
      <c r="P611" s="21" t="s">
        <v>90</v>
      </c>
      <c r="Q611" s="51" t="str">
        <f>+VLOOKUP(P611,desplegables!$B$3:$C$5,2,0)</f>
        <v>02</v>
      </c>
      <c r="R611" s="169" t="e">
        <f t="shared" si="75"/>
        <v>#N/A</v>
      </c>
      <c r="S611" s="126" t="str">
        <f t="shared" si="74"/>
        <v>ADQUIS. DE BYS-SERVICIO DE GESTIÓN DOCUMENTAL-FORTALECIMIENTO DE LA GESTIÓN INSTITUCIONAL Y BUEN GOBIERNO DEL MINISTERIO DE EDUCACIÓN   NACIONAL</v>
      </c>
      <c r="T611" s="244" t="str">
        <f t="shared" si="76"/>
        <v>ADQUIS. DE BYS - SERVICIO DE GESTIÓN DOCUMENTAL - 5. CONVERGENCIA REGIONAL / B. ENTIDADES PÚBLICAS TERRITORIALES Y NACIONALES FORTALECIDAS</v>
      </c>
      <c r="U611" s="69" t="s">
        <v>127</v>
      </c>
      <c r="V611" s="21"/>
      <c r="W611" s="21" t="e">
        <f t="shared" si="77"/>
        <v>#N/A</v>
      </c>
      <c r="X611" s="51" t="e">
        <f t="shared" si="78"/>
        <v>#N/A</v>
      </c>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171"/>
      <c r="BG611" s="170">
        <v>80111620</v>
      </c>
      <c r="BH611" s="170" t="s">
        <v>124</v>
      </c>
      <c r="BI611" s="173" t="s">
        <v>959</v>
      </c>
      <c r="BJ611" s="170" t="s">
        <v>963</v>
      </c>
      <c r="BK611" s="170" t="s">
        <v>145</v>
      </c>
      <c r="BL611" s="174">
        <v>45413</v>
      </c>
      <c r="BM611" s="170">
        <v>8</v>
      </c>
      <c r="BN611" s="170" t="s">
        <v>95</v>
      </c>
      <c r="BO611" s="170" t="s">
        <v>283</v>
      </c>
      <c r="BP611" s="170" t="s">
        <v>196</v>
      </c>
      <c r="BQ611" s="49" t="s">
        <v>98</v>
      </c>
      <c r="BR611" s="212">
        <v>888000000</v>
      </c>
      <c r="BS611" s="221">
        <v>888000000</v>
      </c>
      <c r="BT611" s="175" t="s">
        <v>192</v>
      </c>
      <c r="BU611" s="170" t="s">
        <v>961</v>
      </c>
      <c r="BV611" s="21" t="e">
        <f t="shared" si="79"/>
        <v>#N/A</v>
      </c>
      <c r="BW611" s="21" t="str">
        <f>+VLOOKUP(C611,Listas_desplega!$AI$21:$AJ$46,2,0)</f>
        <v>SG</v>
      </c>
      <c r="BX611" s="47" t="str">
        <f>+VLOOKUP(E611,Listas_desplega!$J$2:$K$11,2,FALSE)</f>
        <v>Eje_E_9</v>
      </c>
      <c r="BY611" s="21" t="str">
        <f>+VLOOKUP(J611,desplegables!$AK$21:$AL$33,2,FALSE)</f>
        <v>C_2299_0700_11</v>
      </c>
      <c r="BZ611" s="21" t="e">
        <f>+VLOOKUP(D611,Listas_desplega!$AS$18:$AU$60,2,0)</f>
        <v>#N/A</v>
      </c>
      <c r="CA611" s="21" t="e">
        <f>+VLOOKUP(W611,Listas_desplega!$AT$18:$AV$60,3,0)</f>
        <v>#N/A</v>
      </c>
      <c r="CB611" s="21" t="str">
        <f>+VLOOKUP(F611,Listas_desplega!$J$15:$L$60,2,0)</f>
        <v>ESTRATEGIA INTEGRAL DE SERVICIO AL CIUDADANO</v>
      </c>
      <c r="CC611" s="21" t="str">
        <f>+VLOOKUP(F611,Listas_desplega!$J$15:$L$60,2,0)&amp;V611</f>
        <v>ESTRATEGIA INTEGRAL DE SERVICIO AL CIUDADANO</v>
      </c>
      <c r="CD611" s="21" t="str">
        <f>+VLOOKUP(CC611,Listas_desplega!$K$15:$L$60,2,0)</f>
        <v>32</v>
      </c>
      <c r="CE611" s="65" t="e">
        <f>+VLOOKUP(D611,Listas_desplega!$AS$18:$AU$60,2,0)&amp;V611</f>
        <v>#N/A</v>
      </c>
      <c r="CF611" s="21" t="e">
        <f>+VLOOKUP(D611,Listas_desplega!$AS$18:$AU$60,3,0)</f>
        <v>#N/A</v>
      </c>
    </row>
    <row r="612" spans="2:84" ht="18.75" customHeight="1" x14ac:dyDescent="0.25">
      <c r="B612" s="49" t="s">
        <v>173</v>
      </c>
      <c r="C612" s="49" t="s">
        <v>174</v>
      </c>
      <c r="D612" s="49" t="s">
        <v>952</v>
      </c>
      <c r="E612" s="49" t="s">
        <v>953</v>
      </c>
      <c r="F612" s="82" t="s">
        <v>954</v>
      </c>
      <c r="G612" s="49" t="s">
        <v>955</v>
      </c>
      <c r="H612" s="78" t="str">
        <f>+VLOOKUP(G612,desplegables!$AH$21:$AK$33,2,0)</f>
        <v>FORTALECIMIENTO DE LA GESTIÓN INSTITUCIONAL Y BUEN GOBIERNO DEL MINISTERIO DE EDUCACIÓN   NACIONAL</v>
      </c>
      <c r="I612" s="79">
        <f>+VLOOKUP(G612,desplegables!$AH$21:$AK$33,3,0)</f>
        <v>202400000000164</v>
      </c>
      <c r="J612" s="51" t="str">
        <f>+VLOOKUP(G612,desplegables!$AH$21:$AK$33,4,0)</f>
        <v>C-2299-0700-11</v>
      </c>
      <c r="K612" s="109" t="s">
        <v>956</v>
      </c>
      <c r="L612" s="110" t="str">
        <f>+VLOOKUP(K612,desplegables!$BO$81:$BP$110,2,FALSE)</f>
        <v>53105B</v>
      </c>
      <c r="M612" s="49" t="s">
        <v>957</v>
      </c>
      <c r="N612" s="51" t="e">
        <f>VLOOKUP(M612,desplegables!$BO$20:$BP$51,2,0)</f>
        <v>#N/A</v>
      </c>
      <c r="O612" s="49" t="s">
        <v>964</v>
      </c>
      <c r="P612" s="21" t="s">
        <v>90</v>
      </c>
      <c r="Q612" s="51" t="str">
        <f>+VLOOKUP(P612,desplegables!$B$3:$C$5,2,0)</f>
        <v>02</v>
      </c>
      <c r="R612" s="169" t="e">
        <f t="shared" si="75"/>
        <v>#N/A</v>
      </c>
      <c r="S612" s="126" t="str">
        <f t="shared" si="74"/>
        <v>ADQUIS. DE BYS-SERVICIO DE GESTIÓN DOCUMENTAL-FORTALECIMIENTO DE LA GESTIÓN INSTITUCIONAL Y BUEN GOBIERNO DEL MINISTERIO DE EDUCACIÓN   NACIONAL</v>
      </c>
      <c r="T612" s="244" t="str">
        <f t="shared" si="76"/>
        <v>ADQUIS. DE BYS - SERVICIO DE GESTIÓN DOCUMENTAL - 5. CONVERGENCIA REGIONAL / B. ENTIDADES PÚBLICAS TERRITORIALES Y NACIONALES FORTALECIDAS</v>
      </c>
      <c r="U612" s="69" t="s">
        <v>127</v>
      </c>
      <c r="V612" s="21"/>
      <c r="W612" s="21" t="e">
        <f t="shared" si="77"/>
        <v>#N/A</v>
      </c>
      <c r="X612" s="51" t="e">
        <f t="shared" si="78"/>
        <v>#N/A</v>
      </c>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171"/>
      <c r="BG612" s="170">
        <v>80101507</v>
      </c>
      <c r="BH612" s="170" t="s">
        <v>124</v>
      </c>
      <c r="BI612" s="173" t="s">
        <v>965</v>
      </c>
      <c r="BJ612" s="170" t="s">
        <v>966</v>
      </c>
      <c r="BK612" s="170" t="s">
        <v>145</v>
      </c>
      <c r="BL612" s="174">
        <v>45383</v>
      </c>
      <c r="BM612" s="170">
        <v>9</v>
      </c>
      <c r="BN612" s="170" t="s">
        <v>95</v>
      </c>
      <c r="BO612" s="170" t="s">
        <v>96</v>
      </c>
      <c r="BP612" s="170" t="s">
        <v>196</v>
      </c>
      <c r="BQ612" s="49" t="s">
        <v>98</v>
      </c>
      <c r="BR612" s="212">
        <v>1258658710</v>
      </c>
      <c r="BS612" s="221">
        <v>1258658710</v>
      </c>
      <c r="BT612" s="175" t="s">
        <v>192</v>
      </c>
      <c r="BU612" s="170" t="s">
        <v>961</v>
      </c>
      <c r="BV612" s="21" t="e">
        <f t="shared" si="79"/>
        <v>#N/A</v>
      </c>
      <c r="BW612" s="21" t="str">
        <f>+VLOOKUP(C612,Listas_desplega!$AI$21:$AJ$46,2,0)</f>
        <v>SG</v>
      </c>
      <c r="BX612" s="47" t="str">
        <f>+VLOOKUP(E612,Listas_desplega!$J$2:$K$11,2,FALSE)</f>
        <v>Eje_E_9</v>
      </c>
      <c r="BY612" s="21" t="str">
        <f>+VLOOKUP(J612,desplegables!$AK$21:$AL$33,2,FALSE)</f>
        <v>C_2299_0700_11</v>
      </c>
      <c r="BZ612" s="21" t="e">
        <f>+VLOOKUP(D612,Listas_desplega!$AS$18:$AU$60,2,0)</f>
        <v>#N/A</v>
      </c>
      <c r="CA612" s="21" t="e">
        <f>+VLOOKUP(W612,Listas_desplega!$AT$18:$AV$60,3,0)</f>
        <v>#N/A</v>
      </c>
      <c r="CB612" s="21" t="str">
        <f>+VLOOKUP(F612,Listas_desplega!$J$15:$L$60,2,0)</f>
        <v>ESTRATEGIA INTEGRAL DE SERVICIO AL CIUDADANO</v>
      </c>
      <c r="CC612" s="21" t="str">
        <f>+VLOOKUP(F612,Listas_desplega!$J$15:$L$60,2,0)&amp;V612</f>
        <v>ESTRATEGIA INTEGRAL DE SERVICIO AL CIUDADANO</v>
      </c>
      <c r="CD612" s="21" t="str">
        <f>+VLOOKUP(CC612,Listas_desplega!$K$15:$L$60,2,0)</f>
        <v>32</v>
      </c>
      <c r="CE612" s="65" t="e">
        <f>+VLOOKUP(D612,Listas_desplega!$AS$18:$AU$60,2,0)&amp;V612</f>
        <v>#N/A</v>
      </c>
      <c r="CF612" s="21" t="e">
        <f>+VLOOKUP(D612,Listas_desplega!$AS$18:$AU$60,3,0)</f>
        <v>#N/A</v>
      </c>
    </row>
    <row r="613" spans="2:84" ht="18.75" customHeight="1" x14ac:dyDescent="0.25">
      <c r="B613" s="49" t="s">
        <v>173</v>
      </c>
      <c r="C613" s="49" t="s">
        <v>174</v>
      </c>
      <c r="D613" s="49" t="s">
        <v>952</v>
      </c>
      <c r="E613" s="49" t="s">
        <v>953</v>
      </c>
      <c r="F613" s="82" t="s">
        <v>954</v>
      </c>
      <c r="G613" s="49" t="s">
        <v>955</v>
      </c>
      <c r="H613" s="78" t="str">
        <f>+VLOOKUP(G613,desplegables!$AH$21:$AK$33,2,0)</f>
        <v>FORTALECIMIENTO DE LA GESTIÓN INSTITUCIONAL Y BUEN GOBIERNO DEL MINISTERIO DE EDUCACIÓN   NACIONAL</v>
      </c>
      <c r="I613" s="79">
        <f>+VLOOKUP(G613,desplegables!$AH$21:$AK$33,3,0)</f>
        <v>202400000000164</v>
      </c>
      <c r="J613" s="51" t="str">
        <f>+VLOOKUP(G613,desplegables!$AH$21:$AK$33,4,0)</f>
        <v>C-2299-0700-11</v>
      </c>
      <c r="K613" s="109" t="s">
        <v>956</v>
      </c>
      <c r="L613" s="110" t="str">
        <f>+VLOOKUP(K613,desplegables!$BO$81:$BP$110,2,FALSE)</f>
        <v>53105B</v>
      </c>
      <c r="M613" s="49" t="s">
        <v>957</v>
      </c>
      <c r="N613" s="51" t="e">
        <f>VLOOKUP(M613,desplegables!$BO$20:$BP$51,2,0)</f>
        <v>#N/A</v>
      </c>
      <c r="O613" s="49" t="s">
        <v>964</v>
      </c>
      <c r="P613" s="21" t="s">
        <v>90</v>
      </c>
      <c r="Q613" s="51" t="str">
        <f>+VLOOKUP(P613,desplegables!$B$3:$C$5,2,0)</f>
        <v>02</v>
      </c>
      <c r="R613" s="169" t="e">
        <f t="shared" si="75"/>
        <v>#N/A</v>
      </c>
      <c r="S613" s="126" t="str">
        <f t="shared" si="74"/>
        <v>ADQUIS. DE BYS-SERVICIO DE GESTIÓN DOCUMENTAL-FORTALECIMIENTO DE LA GESTIÓN INSTITUCIONAL Y BUEN GOBIERNO DEL MINISTERIO DE EDUCACIÓN   NACIONAL</v>
      </c>
      <c r="T613" s="244" t="str">
        <f t="shared" si="76"/>
        <v>ADQUIS. DE BYS - SERVICIO DE GESTIÓN DOCUMENTAL - 5. CONVERGENCIA REGIONAL / B. ENTIDADES PÚBLICAS TERRITORIALES Y NACIONALES FORTALECIDAS</v>
      </c>
      <c r="U613" s="69" t="s">
        <v>127</v>
      </c>
      <c r="V613" s="21"/>
      <c r="W613" s="21" t="e">
        <f t="shared" si="77"/>
        <v>#N/A</v>
      </c>
      <c r="X613" s="51" t="e">
        <f t="shared" si="78"/>
        <v>#N/A</v>
      </c>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171"/>
      <c r="BG613" s="170" t="s">
        <v>967</v>
      </c>
      <c r="BH613" s="170" t="s">
        <v>92</v>
      </c>
      <c r="BI613" s="173" t="s">
        <v>968</v>
      </c>
      <c r="BJ613" s="170" t="s">
        <v>92</v>
      </c>
      <c r="BK613" s="170" t="s">
        <v>94</v>
      </c>
      <c r="BL613" s="174">
        <v>45306</v>
      </c>
      <c r="BM613" s="170">
        <v>11.5</v>
      </c>
      <c r="BN613" s="170" t="s">
        <v>95</v>
      </c>
      <c r="BO613" s="170" t="s">
        <v>96</v>
      </c>
      <c r="BP613" s="170" t="s">
        <v>97</v>
      </c>
      <c r="BQ613" s="49" t="s">
        <v>98</v>
      </c>
      <c r="BR613" s="212">
        <v>82210590</v>
      </c>
      <c r="BS613" s="221">
        <v>82210590</v>
      </c>
      <c r="BT613" s="175" t="s">
        <v>192</v>
      </c>
      <c r="BU613" s="170" t="s">
        <v>961</v>
      </c>
      <c r="BV613" s="21" t="e">
        <f t="shared" si="79"/>
        <v>#N/A</v>
      </c>
      <c r="BW613" s="21" t="str">
        <f>+VLOOKUP(C613,Listas_desplega!$AI$21:$AJ$46,2,0)</f>
        <v>SG</v>
      </c>
      <c r="BX613" s="47" t="str">
        <f>+VLOOKUP(E613,Listas_desplega!$J$2:$K$11,2,FALSE)</f>
        <v>Eje_E_9</v>
      </c>
      <c r="BY613" s="21" t="str">
        <f>+VLOOKUP(J613,desplegables!$AK$21:$AL$33,2,FALSE)</f>
        <v>C_2299_0700_11</v>
      </c>
      <c r="BZ613" s="21" t="e">
        <f>+VLOOKUP(D613,Listas_desplega!$AS$18:$AU$60,2,0)</f>
        <v>#N/A</v>
      </c>
      <c r="CA613" s="21" t="e">
        <f>+VLOOKUP(W613,Listas_desplega!$AT$18:$AV$60,3,0)</f>
        <v>#N/A</v>
      </c>
      <c r="CB613" s="21" t="str">
        <f>+VLOOKUP(F613,Listas_desplega!$J$15:$L$60,2,0)</f>
        <v>ESTRATEGIA INTEGRAL DE SERVICIO AL CIUDADANO</v>
      </c>
      <c r="CC613" s="21" t="str">
        <f>+VLOOKUP(F613,Listas_desplega!$J$15:$L$60,2,0)&amp;V613</f>
        <v>ESTRATEGIA INTEGRAL DE SERVICIO AL CIUDADANO</v>
      </c>
      <c r="CD613" s="21" t="str">
        <f>+VLOOKUP(CC613,Listas_desplega!$K$15:$L$60,2,0)</f>
        <v>32</v>
      </c>
      <c r="CE613" s="65" t="e">
        <f>+VLOOKUP(D613,Listas_desplega!$AS$18:$AU$60,2,0)&amp;V613</f>
        <v>#N/A</v>
      </c>
      <c r="CF613" s="21" t="e">
        <f>+VLOOKUP(D613,Listas_desplega!$AS$18:$AU$60,3,0)</f>
        <v>#N/A</v>
      </c>
    </row>
    <row r="614" spans="2:84" ht="18.75" customHeight="1" x14ac:dyDescent="0.25">
      <c r="B614" s="49" t="s">
        <v>173</v>
      </c>
      <c r="C614" s="49" t="s">
        <v>174</v>
      </c>
      <c r="D614" s="49" t="s">
        <v>952</v>
      </c>
      <c r="E614" s="49" t="s">
        <v>953</v>
      </c>
      <c r="F614" s="82" t="s">
        <v>954</v>
      </c>
      <c r="G614" s="49" t="s">
        <v>955</v>
      </c>
      <c r="H614" s="78" t="str">
        <f>+VLOOKUP(G614,desplegables!$AH$21:$AK$33,2,0)</f>
        <v>FORTALECIMIENTO DE LA GESTIÓN INSTITUCIONAL Y BUEN GOBIERNO DEL MINISTERIO DE EDUCACIÓN   NACIONAL</v>
      </c>
      <c r="I614" s="79">
        <f>+VLOOKUP(G614,desplegables!$AH$21:$AK$33,3,0)</f>
        <v>202400000000164</v>
      </c>
      <c r="J614" s="51" t="str">
        <f>+VLOOKUP(G614,desplegables!$AH$21:$AK$33,4,0)</f>
        <v>C-2299-0700-11</v>
      </c>
      <c r="K614" s="109" t="s">
        <v>956</v>
      </c>
      <c r="L614" s="110" t="str">
        <f>+VLOOKUP(K614,desplegables!$BO$81:$BP$110,2,FALSE)</f>
        <v>53105B</v>
      </c>
      <c r="M614" s="49" t="s">
        <v>957</v>
      </c>
      <c r="N614" s="51" t="e">
        <f>VLOOKUP(M614,desplegables!$BO$20:$BP$51,2,0)</f>
        <v>#N/A</v>
      </c>
      <c r="O614" s="49" t="s">
        <v>964</v>
      </c>
      <c r="P614" s="21" t="s">
        <v>90</v>
      </c>
      <c r="Q614" s="51" t="str">
        <f>+VLOOKUP(P614,desplegables!$B$3:$C$5,2,0)</f>
        <v>02</v>
      </c>
      <c r="R614" s="169" t="e">
        <f t="shared" si="75"/>
        <v>#N/A</v>
      </c>
      <c r="S614" s="126" t="str">
        <f t="shared" si="74"/>
        <v>ADQUIS. DE BYS-SERVICIO DE GESTIÓN DOCUMENTAL-FORTALECIMIENTO DE LA GESTIÓN INSTITUCIONAL Y BUEN GOBIERNO DEL MINISTERIO DE EDUCACIÓN   NACIONAL</v>
      </c>
      <c r="T614" s="244" t="str">
        <f t="shared" si="76"/>
        <v>ADQUIS. DE BYS - SERVICIO DE GESTIÓN DOCUMENTAL - 5. CONVERGENCIA REGIONAL / B. ENTIDADES PÚBLICAS TERRITORIALES Y NACIONALES FORTALECIDAS</v>
      </c>
      <c r="U614" s="69" t="s">
        <v>127</v>
      </c>
      <c r="V614" s="21"/>
      <c r="W614" s="21" t="e">
        <f t="shared" si="77"/>
        <v>#N/A</v>
      </c>
      <c r="X614" s="51" t="e">
        <f t="shared" si="78"/>
        <v>#N/A</v>
      </c>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171"/>
      <c r="BG614" s="170">
        <v>80111620</v>
      </c>
      <c r="BH614" s="170" t="s">
        <v>969</v>
      </c>
      <c r="BI614" s="173" t="s">
        <v>970</v>
      </c>
      <c r="BJ614" s="170" t="s">
        <v>92</v>
      </c>
      <c r="BK614" s="170" t="s">
        <v>94</v>
      </c>
      <c r="BL614" s="174">
        <v>45306</v>
      </c>
      <c r="BM614" s="170">
        <v>11.5</v>
      </c>
      <c r="BN614" s="170" t="s">
        <v>971</v>
      </c>
      <c r="BO614" s="170" t="s">
        <v>96</v>
      </c>
      <c r="BP614" s="170" t="s">
        <v>97</v>
      </c>
      <c r="BQ614" s="49" t="s">
        <v>98</v>
      </c>
      <c r="BR614" s="212">
        <v>55569209</v>
      </c>
      <c r="BS614" s="221">
        <v>55569209</v>
      </c>
      <c r="BT614" s="175" t="s">
        <v>972</v>
      </c>
      <c r="BU614" s="170" t="s">
        <v>973</v>
      </c>
      <c r="BV614" s="21" t="e">
        <f t="shared" si="79"/>
        <v>#N/A</v>
      </c>
      <c r="BW614" s="21" t="str">
        <f>+VLOOKUP(C614,Listas_desplega!$AI$21:$AJ$46,2,0)</f>
        <v>SG</v>
      </c>
      <c r="BX614" s="47" t="str">
        <f>+VLOOKUP(E614,Listas_desplega!$J$2:$K$11,2,FALSE)</f>
        <v>Eje_E_9</v>
      </c>
      <c r="BY614" s="21" t="str">
        <f>+VLOOKUP(J614,desplegables!$AK$21:$AL$33,2,FALSE)</f>
        <v>C_2299_0700_11</v>
      </c>
      <c r="BZ614" s="21" t="e">
        <f>+VLOOKUP(D614,Listas_desplega!$AS$18:$AU$60,2,0)</f>
        <v>#N/A</v>
      </c>
      <c r="CA614" s="21" t="e">
        <f>+VLOOKUP(W614,Listas_desplega!$AT$18:$AV$60,3,0)</f>
        <v>#N/A</v>
      </c>
      <c r="CB614" s="21" t="str">
        <f>+VLOOKUP(F614,Listas_desplega!$J$15:$L$60,2,0)</f>
        <v>ESTRATEGIA INTEGRAL DE SERVICIO AL CIUDADANO</v>
      </c>
      <c r="CC614" s="21" t="str">
        <f>+VLOOKUP(F614,Listas_desplega!$J$15:$L$60,2,0)&amp;V614</f>
        <v>ESTRATEGIA INTEGRAL DE SERVICIO AL CIUDADANO</v>
      </c>
      <c r="CD614" s="21" t="str">
        <f>+VLOOKUP(CC614,Listas_desplega!$K$15:$L$60,2,0)</f>
        <v>32</v>
      </c>
      <c r="CE614" s="65" t="e">
        <f>+VLOOKUP(D614,Listas_desplega!$AS$18:$AU$60,2,0)&amp;V614</f>
        <v>#N/A</v>
      </c>
      <c r="CF614" s="21" t="e">
        <f>+VLOOKUP(D614,Listas_desplega!$AS$18:$AU$60,3,0)</f>
        <v>#N/A</v>
      </c>
    </row>
    <row r="615" spans="2:84" ht="18.75" customHeight="1" x14ac:dyDescent="0.25">
      <c r="B615" s="49" t="s">
        <v>173</v>
      </c>
      <c r="C615" s="49" t="s">
        <v>174</v>
      </c>
      <c r="D615" s="49" t="s">
        <v>952</v>
      </c>
      <c r="E615" s="49" t="s">
        <v>953</v>
      </c>
      <c r="F615" s="82" t="s">
        <v>954</v>
      </c>
      <c r="G615" s="49" t="s">
        <v>955</v>
      </c>
      <c r="H615" s="78" t="str">
        <f>+VLOOKUP(G615,desplegables!$AH$21:$AK$33,2,0)</f>
        <v>FORTALECIMIENTO DE LA GESTIÓN INSTITUCIONAL Y BUEN GOBIERNO DEL MINISTERIO DE EDUCACIÓN   NACIONAL</v>
      </c>
      <c r="I615" s="79">
        <f>+VLOOKUP(G615,desplegables!$AH$21:$AK$33,3,0)</f>
        <v>202400000000164</v>
      </c>
      <c r="J615" s="51" t="str">
        <f>+VLOOKUP(G615,desplegables!$AH$21:$AK$33,4,0)</f>
        <v>C-2299-0700-11</v>
      </c>
      <c r="K615" s="109" t="s">
        <v>956</v>
      </c>
      <c r="L615" s="110" t="str">
        <f>+VLOOKUP(K615,desplegables!$BO$81:$BP$110,2,FALSE)</f>
        <v>53105B</v>
      </c>
      <c r="M615" s="49" t="s">
        <v>957</v>
      </c>
      <c r="N615" s="51" t="e">
        <f>VLOOKUP(M615,desplegables!$BO$20:$BP$51,2,0)</f>
        <v>#N/A</v>
      </c>
      <c r="O615" s="49" t="s">
        <v>964</v>
      </c>
      <c r="P615" s="21" t="s">
        <v>90</v>
      </c>
      <c r="Q615" s="51" t="str">
        <f>+VLOOKUP(P615,desplegables!$B$3:$C$5,2,0)</f>
        <v>02</v>
      </c>
      <c r="R615" s="169" t="e">
        <f t="shared" si="75"/>
        <v>#N/A</v>
      </c>
      <c r="S615" s="126" t="str">
        <f t="shared" si="74"/>
        <v>ADQUIS. DE BYS-SERVICIO DE GESTIÓN DOCUMENTAL-FORTALECIMIENTO DE LA GESTIÓN INSTITUCIONAL Y BUEN GOBIERNO DEL MINISTERIO DE EDUCACIÓN   NACIONAL</v>
      </c>
      <c r="T615" s="244" t="str">
        <f t="shared" si="76"/>
        <v>ADQUIS. DE BYS - SERVICIO DE GESTIÓN DOCUMENTAL - 5. CONVERGENCIA REGIONAL / B. ENTIDADES PÚBLICAS TERRITORIALES Y NACIONALES FORTALECIDAS</v>
      </c>
      <c r="U615" s="69" t="s">
        <v>127</v>
      </c>
      <c r="V615" s="21"/>
      <c r="W615" s="21" t="e">
        <f t="shared" si="77"/>
        <v>#N/A</v>
      </c>
      <c r="X615" s="51" t="e">
        <f t="shared" si="78"/>
        <v>#N/A</v>
      </c>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171"/>
      <c r="BG615" s="170" t="s">
        <v>967</v>
      </c>
      <c r="BH615" s="170" t="s">
        <v>92</v>
      </c>
      <c r="BI615" s="173" t="s">
        <v>974</v>
      </c>
      <c r="BJ615" s="170" t="s">
        <v>92</v>
      </c>
      <c r="BK615" s="170" t="s">
        <v>94</v>
      </c>
      <c r="BL615" s="174">
        <v>45306</v>
      </c>
      <c r="BM615" s="170">
        <v>11.5</v>
      </c>
      <c r="BN615" s="170" t="s">
        <v>95</v>
      </c>
      <c r="BO615" s="170" t="s">
        <v>96</v>
      </c>
      <c r="BP615" s="170" t="s">
        <v>97</v>
      </c>
      <c r="BQ615" s="49" t="s">
        <v>98</v>
      </c>
      <c r="BR615" s="212">
        <v>68629268</v>
      </c>
      <c r="BS615" s="221">
        <v>68629268</v>
      </c>
      <c r="BT615" s="175" t="s">
        <v>192</v>
      </c>
      <c r="BU615" s="170" t="s">
        <v>961</v>
      </c>
      <c r="BV615" s="21" t="e">
        <f t="shared" si="79"/>
        <v>#N/A</v>
      </c>
      <c r="BW615" s="21" t="str">
        <f>+VLOOKUP(C615,Listas_desplega!$AI$21:$AJ$46,2,0)</f>
        <v>SG</v>
      </c>
      <c r="BX615" s="47" t="str">
        <f>+VLOOKUP(E615,Listas_desplega!$J$2:$K$11,2,FALSE)</f>
        <v>Eje_E_9</v>
      </c>
      <c r="BY615" s="21" t="str">
        <f>+VLOOKUP(J615,desplegables!$AK$21:$AL$33,2,FALSE)</f>
        <v>C_2299_0700_11</v>
      </c>
      <c r="BZ615" s="21" t="e">
        <f>+VLOOKUP(D615,Listas_desplega!$AS$18:$AU$60,2,0)</f>
        <v>#N/A</v>
      </c>
      <c r="CA615" s="21" t="e">
        <f>+VLOOKUP(W615,Listas_desplega!$AT$18:$AV$60,3,0)</f>
        <v>#N/A</v>
      </c>
      <c r="CB615" s="21" t="str">
        <f>+VLOOKUP(F615,Listas_desplega!$J$15:$L$60,2,0)</f>
        <v>ESTRATEGIA INTEGRAL DE SERVICIO AL CIUDADANO</v>
      </c>
      <c r="CC615" s="21" t="str">
        <f>+VLOOKUP(F615,Listas_desplega!$J$15:$L$60,2,0)&amp;V615</f>
        <v>ESTRATEGIA INTEGRAL DE SERVICIO AL CIUDADANO</v>
      </c>
      <c r="CD615" s="21" t="str">
        <f>+VLOOKUP(CC615,Listas_desplega!$K$15:$L$60,2,0)</f>
        <v>32</v>
      </c>
      <c r="CE615" s="65" t="e">
        <f>+VLOOKUP(D615,Listas_desplega!$AS$18:$AU$60,2,0)&amp;V615</f>
        <v>#N/A</v>
      </c>
      <c r="CF615" s="21" t="e">
        <f>+VLOOKUP(D615,Listas_desplega!$AS$18:$AU$60,3,0)</f>
        <v>#N/A</v>
      </c>
    </row>
    <row r="616" spans="2:84" ht="18.75" customHeight="1" x14ac:dyDescent="0.25">
      <c r="B616" s="49" t="s">
        <v>173</v>
      </c>
      <c r="C616" s="49" t="s">
        <v>174</v>
      </c>
      <c r="D616" s="49" t="s">
        <v>952</v>
      </c>
      <c r="E616" s="49" t="s">
        <v>953</v>
      </c>
      <c r="F616" s="82" t="s">
        <v>954</v>
      </c>
      <c r="G616" s="49" t="s">
        <v>955</v>
      </c>
      <c r="H616" s="78" t="str">
        <f>+VLOOKUP(G616,desplegables!$AH$21:$AK$33,2,0)</f>
        <v>FORTALECIMIENTO DE LA GESTIÓN INSTITUCIONAL Y BUEN GOBIERNO DEL MINISTERIO DE EDUCACIÓN   NACIONAL</v>
      </c>
      <c r="I616" s="79">
        <f>+VLOOKUP(G616,desplegables!$AH$21:$AK$33,3,0)</f>
        <v>202400000000164</v>
      </c>
      <c r="J616" s="51" t="str">
        <f>+VLOOKUP(G616,desplegables!$AH$21:$AK$33,4,0)</f>
        <v>C-2299-0700-11</v>
      </c>
      <c r="K616" s="109" t="s">
        <v>956</v>
      </c>
      <c r="L616" s="110" t="str">
        <f>+VLOOKUP(K616,desplegables!$BO$81:$BP$110,2,FALSE)</f>
        <v>53105B</v>
      </c>
      <c r="M616" s="49" t="s">
        <v>957</v>
      </c>
      <c r="N616" s="51" t="e">
        <f>VLOOKUP(M616,desplegables!$BO$20:$BP$51,2,0)</f>
        <v>#N/A</v>
      </c>
      <c r="O616" s="49" t="s">
        <v>964</v>
      </c>
      <c r="P616" s="21" t="s">
        <v>90</v>
      </c>
      <c r="Q616" s="51" t="str">
        <f>+VLOOKUP(P616,desplegables!$B$3:$C$5,2,0)</f>
        <v>02</v>
      </c>
      <c r="R616" s="169" t="e">
        <f t="shared" si="75"/>
        <v>#N/A</v>
      </c>
      <c r="S616" s="126" t="str">
        <f t="shared" si="74"/>
        <v>ADQUIS. DE BYS-SERVICIO DE GESTIÓN DOCUMENTAL-FORTALECIMIENTO DE LA GESTIÓN INSTITUCIONAL Y BUEN GOBIERNO DEL MINISTERIO DE EDUCACIÓN   NACIONAL</v>
      </c>
      <c r="T616" s="244" t="str">
        <f t="shared" si="76"/>
        <v>ADQUIS. DE BYS - SERVICIO DE GESTIÓN DOCUMENTAL - 5. CONVERGENCIA REGIONAL / B. ENTIDADES PÚBLICAS TERRITORIALES Y NACIONALES FORTALECIDAS</v>
      </c>
      <c r="U616" s="69" t="s">
        <v>127</v>
      </c>
      <c r="V616" s="21"/>
      <c r="W616" s="21" t="e">
        <f t="shared" si="77"/>
        <v>#N/A</v>
      </c>
      <c r="X616" s="51" t="e">
        <f t="shared" si="78"/>
        <v>#N/A</v>
      </c>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171"/>
      <c r="BG616" s="170" t="s">
        <v>967</v>
      </c>
      <c r="BH616" s="170" t="s">
        <v>92</v>
      </c>
      <c r="BI616" s="173" t="s">
        <v>975</v>
      </c>
      <c r="BJ616" s="170" t="s">
        <v>92</v>
      </c>
      <c r="BK616" s="170" t="s">
        <v>94</v>
      </c>
      <c r="BL616" s="174">
        <v>45306</v>
      </c>
      <c r="BM616" s="170">
        <v>11.5</v>
      </c>
      <c r="BN616" s="170" t="s">
        <v>95</v>
      </c>
      <c r="BO616" s="170" t="s">
        <v>96</v>
      </c>
      <c r="BP616" s="170" t="s">
        <v>97</v>
      </c>
      <c r="BQ616" s="49" t="s">
        <v>98</v>
      </c>
      <c r="BR616" s="212">
        <v>55569209</v>
      </c>
      <c r="BS616" s="221">
        <v>55569209</v>
      </c>
      <c r="BT616" s="175" t="s">
        <v>192</v>
      </c>
      <c r="BU616" s="170" t="s">
        <v>961</v>
      </c>
      <c r="BV616" s="21" t="e">
        <f t="shared" si="79"/>
        <v>#N/A</v>
      </c>
      <c r="BW616" s="21" t="str">
        <f>+VLOOKUP(C616,Listas_desplega!$AI$21:$AJ$46,2,0)</f>
        <v>SG</v>
      </c>
      <c r="BX616" s="47" t="str">
        <f>+VLOOKUP(E616,Listas_desplega!$J$2:$K$11,2,FALSE)</f>
        <v>Eje_E_9</v>
      </c>
      <c r="BY616" s="21" t="str">
        <f>+VLOOKUP(J616,desplegables!$AK$21:$AL$33,2,FALSE)</f>
        <v>C_2299_0700_11</v>
      </c>
      <c r="BZ616" s="21" t="e">
        <f>+VLOOKUP(D616,Listas_desplega!$AS$18:$AU$60,2,0)</f>
        <v>#N/A</v>
      </c>
      <c r="CA616" s="21" t="e">
        <f>+VLOOKUP(W616,Listas_desplega!$AT$18:$AV$60,3,0)</f>
        <v>#N/A</v>
      </c>
      <c r="CB616" s="21" t="str">
        <f>+VLOOKUP(F616,Listas_desplega!$J$15:$L$60,2,0)</f>
        <v>ESTRATEGIA INTEGRAL DE SERVICIO AL CIUDADANO</v>
      </c>
      <c r="CC616" s="21" t="str">
        <f>+VLOOKUP(F616,Listas_desplega!$J$15:$L$60,2,0)&amp;V616</f>
        <v>ESTRATEGIA INTEGRAL DE SERVICIO AL CIUDADANO</v>
      </c>
      <c r="CD616" s="21" t="str">
        <f>+VLOOKUP(CC616,Listas_desplega!$K$15:$L$60,2,0)</f>
        <v>32</v>
      </c>
      <c r="CE616" s="65" t="e">
        <f>+VLOOKUP(D616,Listas_desplega!$AS$18:$AU$60,2,0)&amp;V616</f>
        <v>#N/A</v>
      </c>
      <c r="CF616" s="21" t="e">
        <f>+VLOOKUP(D616,Listas_desplega!$AS$18:$AU$60,3,0)</f>
        <v>#N/A</v>
      </c>
    </row>
    <row r="617" spans="2:84" ht="18.75" customHeight="1" x14ac:dyDescent="0.25">
      <c r="B617" s="49" t="s">
        <v>173</v>
      </c>
      <c r="C617" s="49" t="s">
        <v>174</v>
      </c>
      <c r="D617" s="49" t="s">
        <v>952</v>
      </c>
      <c r="E617" s="49" t="s">
        <v>953</v>
      </c>
      <c r="F617" s="82" t="s">
        <v>954</v>
      </c>
      <c r="G617" s="49" t="s">
        <v>955</v>
      </c>
      <c r="H617" s="78" t="str">
        <f>+VLOOKUP(G617,desplegables!$AH$21:$AK$33,2,0)</f>
        <v>FORTALECIMIENTO DE LA GESTIÓN INSTITUCIONAL Y BUEN GOBIERNO DEL MINISTERIO DE EDUCACIÓN   NACIONAL</v>
      </c>
      <c r="I617" s="79">
        <f>+VLOOKUP(G617,desplegables!$AH$21:$AK$33,3,0)</f>
        <v>202400000000164</v>
      </c>
      <c r="J617" s="51" t="str">
        <f>+VLOOKUP(G617,desplegables!$AH$21:$AK$33,4,0)</f>
        <v>C-2299-0700-11</v>
      </c>
      <c r="K617" s="109" t="s">
        <v>956</v>
      </c>
      <c r="L617" s="110" t="str">
        <f>+VLOOKUP(K617,desplegables!$BO$81:$BP$110,2,FALSE)</f>
        <v>53105B</v>
      </c>
      <c r="M617" s="49" t="s">
        <v>976</v>
      </c>
      <c r="N617" s="51" t="e">
        <f>VLOOKUP(M617,desplegables!$BO$20:$BP$51,2,0)</f>
        <v>#N/A</v>
      </c>
      <c r="O617" s="49" t="s">
        <v>977</v>
      </c>
      <c r="P617" s="21" t="s">
        <v>90</v>
      </c>
      <c r="Q617" s="51" t="str">
        <f>+VLOOKUP(P617,desplegables!$B$3:$C$5,2,0)</f>
        <v>02</v>
      </c>
      <c r="R617" s="169" t="e">
        <f t="shared" si="75"/>
        <v>#N/A</v>
      </c>
      <c r="S617" s="126" t="str">
        <f t="shared" si="74"/>
        <v>ADQUIS. DE BYS-SERVICIO DE IMPLEMENTACIÓN SISTEMAS DE GESTIÓN-FORTALECIMIENTO DE LA GESTIÓN INSTITUCIONAL Y BUEN GOBIERNO DEL MINISTERIO DE EDUCACIÓN   NACIONAL</v>
      </c>
      <c r="T617" s="244" t="str">
        <f t="shared" si="76"/>
        <v>ADQUIS. DE BYS - SERVICIO DE IMPLEMENTACIÓN SISTEMAS DE GESTIÓN - 5. CONVERGENCIA REGIONAL / B. ENTIDADES PÚBLICAS TERRITORIALES Y NACIONALES FORTALECIDAS</v>
      </c>
      <c r="U617" s="69" t="s">
        <v>127</v>
      </c>
      <c r="V617" s="21"/>
      <c r="W617" s="21" t="e">
        <f t="shared" si="77"/>
        <v>#N/A</v>
      </c>
      <c r="X617" s="51" t="e">
        <f t="shared" si="78"/>
        <v>#N/A</v>
      </c>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171"/>
      <c r="BG617" s="170" t="s">
        <v>755</v>
      </c>
      <c r="BH617" s="170" t="s">
        <v>124</v>
      </c>
      <c r="BI617" s="173" t="s">
        <v>978</v>
      </c>
      <c r="BJ617" s="170" t="s">
        <v>979</v>
      </c>
      <c r="BK617" s="170" t="s">
        <v>248</v>
      </c>
      <c r="BL617" s="174">
        <v>45337</v>
      </c>
      <c r="BM617" s="170">
        <v>10.5</v>
      </c>
      <c r="BN617" s="170" t="s">
        <v>95</v>
      </c>
      <c r="BO617" s="170" t="s">
        <v>755</v>
      </c>
      <c r="BP617" s="170" t="s">
        <v>755</v>
      </c>
      <c r="BQ617" s="49" t="s">
        <v>98</v>
      </c>
      <c r="BR617" s="212">
        <v>65824100</v>
      </c>
      <c r="BS617" s="221">
        <v>65824100</v>
      </c>
      <c r="BT617" s="175" t="s">
        <v>192</v>
      </c>
      <c r="BU617" s="170" t="s">
        <v>961</v>
      </c>
      <c r="BV617" s="21" t="e">
        <f t="shared" si="79"/>
        <v>#N/A</v>
      </c>
      <c r="BW617" s="21" t="str">
        <f>+VLOOKUP(C617,Listas_desplega!$AI$21:$AJ$46,2,0)</f>
        <v>SG</v>
      </c>
      <c r="BX617" s="47" t="str">
        <f>+VLOOKUP(E617,Listas_desplega!$J$2:$K$11,2,FALSE)</f>
        <v>Eje_E_9</v>
      </c>
      <c r="BY617" s="21" t="str">
        <f>+VLOOKUP(J617,desplegables!$AK$21:$AL$33,2,FALSE)</f>
        <v>C_2299_0700_11</v>
      </c>
      <c r="BZ617" s="21" t="e">
        <f>+VLOOKUP(D617,Listas_desplega!$AS$18:$AU$60,2,0)</f>
        <v>#N/A</v>
      </c>
      <c r="CA617" s="21" t="e">
        <f>+VLOOKUP(W617,Listas_desplega!$AT$18:$AV$60,3,0)</f>
        <v>#N/A</v>
      </c>
      <c r="CB617" s="21" t="str">
        <f>+VLOOKUP(F617,Listas_desplega!$J$15:$L$60,2,0)</f>
        <v>ESTRATEGIA INTEGRAL DE SERVICIO AL CIUDADANO</v>
      </c>
      <c r="CC617" s="21" t="str">
        <f>+VLOOKUP(F617,Listas_desplega!$J$15:$L$60,2,0)&amp;V617</f>
        <v>ESTRATEGIA INTEGRAL DE SERVICIO AL CIUDADANO</v>
      </c>
      <c r="CD617" s="21" t="str">
        <f>+VLOOKUP(CC617,Listas_desplega!$K$15:$L$60,2,0)</f>
        <v>32</v>
      </c>
      <c r="CE617" s="65" t="e">
        <f>+VLOOKUP(D617,Listas_desplega!$AS$18:$AU$60,2,0)&amp;V617</f>
        <v>#N/A</v>
      </c>
      <c r="CF617" s="21" t="e">
        <f>+VLOOKUP(D617,Listas_desplega!$AS$18:$AU$60,3,0)</f>
        <v>#N/A</v>
      </c>
    </row>
    <row r="618" spans="2:84" ht="18.75" customHeight="1" x14ac:dyDescent="0.25">
      <c r="B618" s="49" t="s">
        <v>173</v>
      </c>
      <c r="C618" s="49" t="s">
        <v>174</v>
      </c>
      <c r="D618" s="49" t="s">
        <v>952</v>
      </c>
      <c r="E618" s="49" t="s">
        <v>953</v>
      </c>
      <c r="F618" s="82" t="s">
        <v>954</v>
      </c>
      <c r="G618" s="49" t="s">
        <v>955</v>
      </c>
      <c r="H618" s="78" t="str">
        <f>+VLOOKUP(G618,desplegables!$AH$21:$AK$33,2,0)</f>
        <v>FORTALECIMIENTO DE LA GESTIÓN INSTITUCIONAL Y BUEN GOBIERNO DEL MINISTERIO DE EDUCACIÓN   NACIONAL</v>
      </c>
      <c r="I618" s="79">
        <f>+VLOOKUP(G618,desplegables!$AH$21:$AK$33,3,0)</f>
        <v>202400000000164</v>
      </c>
      <c r="J618" s="51" t="str">
        <f>+VLOOKUP(G618,desplegables!$AH$21:$AK$33,4,0)</f>
        <v>C-2299-0700-11</v>
      </c>
      <c r="K618" s="109" t="s">
        <v>956</v>
      </c>
      <c r="L618" s="110" t="str">
        <f>+VLOOKUP(K618,desplegables!$BO$81:$BP$110,2,FALSE)</f>
        <v>53105B</v>
      </c>
      <c r="M618" s="49" t="s">
        <v>976</v>
      </c>
      <c r="N618" s="51" t="e">
        <f>VLOOKUP(M618,desplegables!$BO$20:$BP$51,2,0)</f>
        <v>#N/A</v>
      </c>
      <c r="O618" s="49" t="s">
        <v>977</v>
      </c>
      <c r="P618" s="21" t="s">
        <v>90</v>
      </c>
      <c r="Q618" s="51" t="str">
        <f>+VLOOKUP(P618,desplegables!$B$3:$C$5,2,0)</f>
        <v>02</v>
      </c>
      <c r="R618" s="169" t="e">
        <f t="shared" si="75"/>
        <v>#N/A</v>
      </c>
      <c r="S618" s="126" t="str">
        <f t="shared" si="74"/>
        <v>ADQUIS. DE BYS-SERVICIO DE IMPLEMENTACIÓN SISTEMAS DE GESTIÓN-FORTALECIMIENTO DE LA GESTIÓN INSTITUCIONAL Y BUEN GOBIERNO DEL MINISTERIO DE EDUCACIÓN   NACIONAL</v>
      </c>
      <c r="T618" s="244" t="str">
        <f t="shared" si="76"/>
        <v>ADQUIS. DE BYS - SERVICIO DE IMPLEMENTACIÓN SISTEMAS DE GESTIÓN - 5. CONVERGENCIA REGIONAL / B. ENTIDADES PÚBLICAS TERRITORIALES Y NACIONALES FORTALECIDAS</v>
      </c>
      <c r="U618" s="69" t="s">
        <v>127</v>
      </c>
      <c r="V618" s="21"/>
      <c r="W618" s="21" t="e">
        <f t="shared" si="77"/>
        <v>#N/A</v>
      </c>
      <c r="X618" s="51" t="e">
        <f t="shared" si="78"/>
        <v>#N/A</v>
      </c>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171"/>
      <c r="BG618" s="170">
        <v>78111502</v>
      </c>
      <c r="BH618" s="170" t="s">
        <v>124</v>
      </c>
      <c r="BI618" s="173" t="s">
        <v>843</v>
      </c>
      <c r="BJ618" s="170" t="s">
        <v>137</v>
      </c>
      <c r="BK618" s="170" t="s">
        <v>248</v>
      </c>
      <c r="BL618" s="174">
        <v>45352</v>
      </c>
      <c r="BM618" s="170">
        <v>10</v>
      </c>
      <c r="BN618" s="170" t="s">
        <v>95</v>
      </c>
      <c r="BO618" s="170" t="s">
        <v>139</v>
      </c>
      <c r="BP618" s="170" t="s">
        <v>755</v>
      </c>
      <c r="BQ618" s="49" t="s">
        <v>98</v>
      </c>
      <c r="BR618" s="212">
        <v>48139373</v>
      </c>
      <c r="BS618" s="221">
        <v>48139373</v>
      </c>
      <c r="BT618" s="175" t="s">
        <v>192</v>
      </c>
      <c r="BU618" s="170" t="s">
        <v>961</v>
      </c>
      <c r="BV618" s="21" t="e">
        <f t="shared" si="79"/>
        <v>#N/A</v>
      </c>
      <c r="BW618" s="21" t="str">
        <f>+VLOOKUP(C618,Listas_desplega!$AI$21:$AJ$46,2,0)</f>
        <v>SG</v>
      </c>
      <c r="BX618" s="47" t="str">
        <f>+VLOOKUP(E618,Listas_desplega!$J$2:$K$11,2,FALSE)</f>
        <v>Eje_E_9</v>
      </c>
      <c r="BY618" s="21" t="str">
        <f>+VLOOKUP(J618,desplegables!$AK$21:$AL$33,2,FALSE)</f>
        <v>C_2299_0700_11</v>
      </c>
      <c r="BZ618" s="21" t="e">
        <f>+VLOOKUP(D618,Listas_desplega!$AS$18:$AU$60,2,0)</f>
        <v>#N/A</v>
      </c>
      <c r="CA618" s="21" t="e">
        <f>+VLOOKUP(W618,Listas_desplega!$AT$18:$AV$60,3,0)</f>
        <v>#N/A</v>
      </c>
      <c r="CB618" s="21" t="str">
        <f>+VLOOKUP(F618,Listas_desplega!$J$15:$L$60,2,0)</f>
        <v>ESTRATEGIA INTEGRAL DE SERVICIO AL CIUDADANO</v>
      </c>
      <c r="CC618" s="21" t="str">
        <f>+VLOOKUP(F618,Listas_desplega!$J$15:$L$60,2,0)&amp;V618</f>
        <v>ESTRATEGIA INTEGRAL DE SERVICIO AL CIUDADANO</v>
      </c>
      <c r="CD618" s="21" t="str">
        <f>+VLOOKUP(CC618,Listas_desplega!$K$15:$L$60,2,0)</f>
        <v>32</v>
      </c>
      <c r="CE618" s="65" t="e">
        <f>+VLOOKUP(D618,Listas_desplega!$AS$18:$AU$60,2,0)&amp;V618</f>
        <v>#N/A</v>
      </c>
      <c r="CF618" s="21" t="e">
        <f>+VLOOKUP(D618,Listas_desplega!$AS$18:$AU$60,3,0)</f>
        <v>#N/A</v>
      </c>
    </row>
    <row r="619" spans="2:84" ht="18.75" customHeight="1" x14ac:dyDescent="0.25">
      <c r="B619" s="49" t="s">
        <v>173</v>
      </c>
      <c r="C619" s="49" t="s">
        <v>174</v>
      </c>
      <c r="D619" s="49" t="s">
        <v>952</v>
      </c>
      <c r="E619" s="49" t="s">
        <v>953</v>
      </c>
      <c r="F619" s="82" t="s">
        <v>954</v>
      </c>
      <c r="G619" s="49" t="s">
        <v>955</v>
      </c>
      <c r="H619" s="78" t="str">
        <f>+VLOOKUP(G619,desplegables!$AH$21:$AK$33,2,0)</f>
        <v>FORTALECIMIENTO DE LA GESTIÓN INSTITUCIONAL Y BUEN GOBIERNO DEL MINISTERIO DE EDUCACIÓN   NACIONAL</v>
      </c>
      <c r="I619" s="79">
        <f>+VLOOKUP(G619,desplegables!$AH$21:$AK$33,3,0)</f>
        <v>202400000000164</v>
      </c>
      <c r="J619" s="51" t="str">
        <f>+VLOOKUP(G619,desplegables!$AH$21:$AK$33,4,0)</f>
        <v>C-2299-0700-11</v>
      </c>
      <c r="K619" s="109" t="s">
        <v>956</v>
      </c>
      <c r="L619" s="110" t="str">
        <f>+VLOOKUP(K619,desplegables!$BO$81:$BP$110,2,FALSE)</f>
        <v>53105B</v>
      </c>
      <c r="M619" s="49" t="s">
        <v>976</v>
      </c>
      <c r="N619" s="51" t="e">
        <f>VLOOKUP(M619,desplegables!$BO$20:$BP$51,2,0)</f>
        <v>#N/A</v>
      </c>
      <c r="O619" s="49" t="s">
        <v>977</v>
      </c>
      <c r="P619" s="21" t="s">
        <v>90</v>
      </c>
      <c r="Q619" s="51" t="str">
        <f>+VLOOKUP(P619,desplegables!$B$3:$C$5,2,0)</f>
        <v>02</v>
      </c>
      <c r="R619" s="169" t="e">
        <f t="shared" si="75"/>
        <v>#N/A</v>
      </c>
      <c r="S619" s="126" t="str">
        <f t="shared" si="74"/>
        <v>ADQUIS. DE BYS-SERVICIO DE IMPLEMENTACIÓN SISTEMAS DE GESTIÓN-FORTALECIMIENTO DE LA GESTIÓN INSTITUCIONAL Y BUEN GOBIERNO DEL MINISTERIO DE EDUCACIÓN   NACIONAL</v>
      </c>
      <c r="T619" s="244" t="str">
        <f t="shared" si="76"/>
        <v>ADQUIS. DE BYS - SERVICIO DE IMPLEMENTACIÓN SISTEMAS DE GESTIÓN - 5. CONVERGENCIA REGIONAL / B. ENTIDADES PÚBLICAS TERRITORIALES Y NACIONALES FORTALECIDAS</v>
      </c>
      <c r="U619" s="69" t="s">
        <v>127</v>
      </c>
      <c r="V619" s="21"/>
      <c r="W619" s="21" t="e">
        <f t="shared" si="77"/>
        <v>#N/A</v>
      </c>
      <c r="X619" s="51" t="e">
        <f t="shared" si="78"/>
        <v>#N/A</v>
      </c>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171"/>
      <c r="BG619" s="170">
        <v>80111620</v>
      </c>
      <c r="BH619" s="170" t="s">
        <v>969</v>
      </c>
      <c r="BI619" s="173" t="s">
        <v>980</v>
      </c>
      <c r="BJ619" s="170" t="s">
        <v>92</v>
      </c>
      <c r="BK619" s="170" t="s">
        <v>94</v>
      </c>
      <c r="BL619" s="174">
        <v>45306</v>
      </c>
      <c r="BM619" s="170">
        <v>11.5</v>
      </c>
      <c r="BN619" s="170" t="s">
        <v>971</v>
      </c>
      <c r="BO619" s="170" t="s">
        <v>96</v>
      </c>
      <c r="BP619" s="170" t="s">
        <v>97</v>
      </c>
      <c r="BQ619" s="49" t="s">
        <v>98</v>
      </c>
      <c r="BR619" s="212">
        <v>61657944</v>
      </c>
      <c r="BS619" s="221">
        <v>61657944</v>
      </c>
      <c r="BT619" s="170" t="s">
        <v>972</v>
      </c>
      <c r="BU619" s="170" t="s">
        <v>973</v>
      </c>
      <c r="BV619" s="21" t="e">
        <f t="shared" si="79"/>
        <v>#N/A</v>
      </c>
      <c r="BW619" s="21" t="str">
        <f>+VLOOKUP(C619,Listas_desplega!$AI$21:$AJ$46,2,0)</f>
        <v>SG</v>
      </c>
      <c r="BX619" s="47" t="str">
        <f>+VLOOKUP(E619,Listas_desplega!$J$2:$K$11,2,FALSE)</f>
        <v>Eje_E_9</v>
      </c>
      <c r="BY619" s="21" t="str">
        <f>+VLOOKUP(J619,desplegables!$AK$21:$AL$33,2,FALSE)</f>
        <v>C_2299_0700_11</v>
      </c>
      <c r="BZ619" s="21" t="e">
        <f>+VLOOKUP(D619,Listas_desplega!$AS$18:$AU$60,2,0)</f>
        <v>#N/A</v>
      </c>
      <c r="CA619" s="21" t="e">
        <f>+VLOOKUP(W619,Listas_desplega!$AT$18:$AV$60,3,0)</f>
        <v>#N/A</v>
      </c>
      <c r="CB619" s="21" t="str">
        <f>+VLOOKUP(F619,Listas_desplega!$J$15:$L$60,2,0)</f>
        <v>ESTRATEGIA INTEGRAL DE SERVICIO AL CIUDADANO</v>
      </c>
      <c r="CC619" s="21" t="str">
        <f>+VLOOKUP(F619,Listas_desplega!$J$15:$L$60,2,0)&amp;V619</f>
        <v>ESTRATEGIA INTEGRAL DE SERVICIO AL CIUDADANO</v>
      </c>
      <c r="CD619" s="21" t="str">
        <f>+VLOOKUP(CC619,Listas_desplega!$K$15:$L$60,2,0)</f>
        <v>32</v>
      </c>
      <c r="CE619" s="65" t="e">
        <f>+VLOOKUP(D619,Listas_desplega!$AS$18:$AU$60,2,0)&amp;V619</f>
        <v>#N/A</v>
      </c>
      <c r="CF619" s="21" t="e">
        <f>+VLOOKUP(D619,Listas_desplega!$AS$18:$AU$60,3,0)</f>
        <v>#N/A</v>
      </c>
    </row>
    <row r="620" spans="2:84" ht="18.75" customHeight="1" x14ac:dyDescent="0.25">
      <c r="B620" s="49" t="s">
        <v>173</v>
      </c>
      <c r="C620" s="49" t="s">
        <v>174</v>
      </c>
      <c r="D620" s="49" t="s">
        <v>952</v>
      </c>
      <c r="E620" s="49" t="s">
        <v>953</v>
      </c>
      <c r="F620" s="82" t="s">
        <v>954</v>
      </c>
      <c r="G620" s="49" t="s">
        <v>955</v>
      </c>
      <c r="H620" s="78" t="str">
        <f>+VLOOKUP(G620,desplegables!$AH$21:$AK$33,2,0)</f>
        <v>FORTALECIMIENTO DE LA GESTIÓN INSTITUCIONAL Y BUEN GOBIERNO DEL MINISTERIO DE EDUCACIÓN   NACIONAL</v>
      </c>
      <c r="I620" s="79">
        <f>+VLOOKUP(G620,desplegables!$AH$21:$AK$33,3,0)</f>
        <v>202400000000164</v>
      </c>
      <c r="J620" s="51" t="str">
        <f>+VLOOKUP(G620,desplegables!$AH$21:$AK$33,4,0)</f>
        <v>C-2299-0700-11</v>
      </c>
      <c r="K620" s="109" t="s">
        <v>956</v>
      </c>
      <c r="L620" s="110" t="str">
        <f>+VLOOKUP(K620,desplegables!$BO$81:$BP$110,2,FALSE)</f>
        <v>53105B</v>
      </c>
      <c r="M620" s="49" t="s">
        <v>976</v>
      </c>
      <c r="N620" s="51" t="e">
        <f>VLOOKUP(M620,desplegables!$BO$20:$BP$51,2,0)</f>
        <v>#N/A</v>
      </c>
      <c r="O620" s="49" t="s">
        <v>977</v>
      </c>
      <c r="P620" s="21" t="s">
        <v>90</v>
      </c>
      <c r="Q620" s="51" t="str">
        <f>+VLOOKUP(P620,desplegables!$B$3:$C$5,2,0)</f>
        <v>02</v>
      </c>
      <c r="R620" s="169" t="e">
        <f t="shared" si="75"/>
        <v>#N/A</v>
      </c>
      <c r="S620" s="126" t="str">
        <f t="shared" si="74"/>
        <v>ADQUIS. DE BYS-SERVICIO DE IMPLEMENTACIÓN SISTEMAS DE GESTIÓN-FORTALECIMIENTO DE LA GESTIÓN INSTITUCIONAL Y BUEN GOBIERNO DEL MINISTERIO DE EDUCACIÓN   NACIONAL</v>
      </c>
      <c r="T620" s="244" t="str">
        <f t="shared" si="76"/>
        <v>ADQUIS. DE BYS - SERVICIO DE IMPLEMENTACIÓN SISTEMAS DE GESTIÓN - 5. CONVERGENCIA REGIONAL / B. ENTIDADES PÚBLICAS TERRITORIALES Y NACIONALES FORTALECIDAS</v>
      </c>
      <c r="U620" s="69" t="s">
        <v>127</v>
      </c>
      <c r="V620" s="21"/>
      <c r="W620" s="21" t="e">
        <f t="shared" si="77"/>
        <v>#N/A</v>
      </c>
      <c r="X620" s="51" t="e">
        <f t="shared" si="78"/>
        <v>#N/A</v>
      </c>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171"/>
      <c r="BG620" s="170">
        <v>80111620</v>
      </c>
      <c r="BH620" s="170" t="s">
        <v>92</v>
      </c>
      <c r="BI620" s="173" t="s">
        <v>981</v>
      </c>
      <c r="BJ620" s="170" t="s">
        <v>92</v>
      </c>
      <c r="BK620" s="170" t="s">
        <v>94</v>
      </c>
      <c r="BL620" s="174">
        <v>45306</v>
      </c>
      <c r="BM620" s="170">
        <v>11.5</v>
      </c>
      <c r="BN620" s="170" t="s">
        <v>95</v>
      </c>
      <c r="BO620" s="170" t="s">
        <v>96</v>
      </c>
      <c r="BP620" s="170" t="s">
        <v>97</v>
      </c>
      <c r="BQ620" s="49" t="s">
        <v>98</v>
      </c>
      <c r="BR620" s="212">
        <v>43377668</v>
      </c>
      <c r="BS620" s="221">
        <v>43377668</v>
      </c>
      <c r="BT620" s="175" t="s">
        <v>192</v>
      </c>
      <c r="BU620" s="170" t="s">
        <v>961</v>
      </c>
      <c r="BV620" s="21" t="e">
        <f t="shared" si="79"/>
        <v>#N/A</v>
      </c>
      <c r="BW620" s="21" t="str">
        <f>+VLOOKUP(C620,Listas_desplega!$AI$21:$AJ$46,2,0)</f>
        <v>SG</v>
      </c>
      <c r="BX620" s="47" t="str">
        <f>+VLOOKUP(E620,Listas_desplega!$J$2:$K$11,2,FALSE)</f>
        <v>Eje_E_9</v>
      </c>
      <c r="BY620" s="21" t="str">
        <f>+VLOOKUP(J620,desplegables!$AK$21:$AL$33,2,FALSE)</f>
        <v>C_2299_0700_11</v>
      </c>
      <c r="BZ620" s="21" t="e">
        <f>+VLOOKUP(D620,Listas_desplega!$AS$18:$AU$60,2,0)</f>
        <v>#N/A</v>
      </c>
      <c r="CA620" s="21" t="e">
        <f>+VLOOKUP(W620,Listas_desplega!$AT$18:$AV$60,3,0)</f>
        <v>#N/A</v>
      </c>
      <c r="CB620" s="21" t="str">
        <f>+VLOOKUP(F620,Listas_desplega!$J$15:$L$60,2,0)</f>
        <v>ESTRATEGIA INTEGRAL DE SERVICIO AL CIUDADANO</v>
      </c>
      <c r="CC620" s="21" t="str">
        <f>+VLOOKUP(F620,Listas_desplega!$J$15:$L$60,2,0)&amp;V620</f>
        <v>ESTRATEGIA INTEGRAL DE SERVICIO AL CIUDADANO</v>
      </c>
      <c r="CD620" s="21" t="str">
        <f>+VLOOKUP(CC620,Listas_desplega!$K$15:$L$60,2,0)</f>
        <v>32</v>
      </c>
      <c r="CE620" s="65" t="e">
        <f>+VLOOKUP(D620,Listas_desplega!$AS$18:$AU$60,2,0)&amp;V620</f>
        <v>#N/A</v>
      </c>
      <c r="CF620" s="21" t="e">
        <f>+VLOOKUP(D620,Listas_desplega!$AS$18:$AU$60,3,0)</f>
        <v>#N/A</v>
      </c>
    </row>
    <row r="621" spans="2:84" ht="18.75" customHeight="1" x14ac:dyDescent="0.25">
      <c r="B621" s="49" t="s">
        <v>173</v>
      </c>
      <c r="C621" s="49" t="s">
        <v>174</v>
      </c>
      <c r="D621" s="49" t="s">
        <v>952</v>
      </c>
      <c r="E621" s="49" t="s">
        <v>953</v>
      </c>
      <c r="F621" s="82" t="s">
        <v>954</v>
      </c>
      <c r="G621" s="49" t="s">
        <v>955</v>
      </c>
      <c r="H621" s="78" t="str">
        <f>+VLOOKUP(G621,desplegables!$AH$21:$AK$33,2,0)</f>
        <v>FORTALECIMIENTO DE LA GESTIÓN INSTITUCIONAL Y BUEN GOBIERNO DEL MINISTERIO DE EDUCACIÓN   NACIONAL</v>
      </c>
      <c r="I621" s="79">
        <f>+VLOOKUP(G621,desplegables!$AH$21:$AK$33,3,0)</f>
        <v>202400000000164</v>
      </c>
      <c r="J621" s="51" t="str">
        <f>+VLOOKUP(G621,desplegables!$AH$21:$AK$33,4,0)</f>
        <v>C-2299-0700-11</v>
      </c>
      <c r="K621" s="109" t="s">
        <v>956</v>
      </c>
      <c r="L621" s="110" t="str">
        <f>+VLOOKUP(K621,desplegables!$BO$81:$BP$110,2,FALSE)</f>
        <v>53105B</v>
      </c>
      <c r="M621" s="49" t="s">
        <v>957</v>
      </c>
      <c r="N621" s="51" t="e">
        <f>VLOOKUP(M621,desplegables!$BO$20:$BP$51,2,0)</f>
        <v>#N/A</v>
      </c>
      <c r="O621" s="49" t="s">
        <v>964</v>
      </c>
      <c r="P621" s="21" t="s">
        <v>90</v>
      </c>
      <c r="Q621" s="51" t="str">
        <f>+VLOOKUP(P621,desplegables!$B$3:$C$5,2,0)</f>
        <v>02</v>
      </c>
      <c r="R621" s="169" t="e">
        <f t="shared" si="75"/>
        <v>#N/A</v>
      </c>
      <c r="S621" s="126" t="str">
        <f t="shared" ref="S621:S682" si="80">UPPER(P621&amp;"-"&amp;M621&amp;"-"&amp;H621)</f>
        <v>ADQUIS. DE BYS-SERVICIO DE GESTIÓN DOCUMENTAL-FORTALECIMIENTO DE LA GESTIÓN INSTITUCIONAL Y BUEN GOBIERNO DEL MINISTERIO DE EDUCACIÓN   NACIONAL</v>
      </c>
      <c r="T621" s="244" t="str">
        <f t="shared" si="76"/>
        <v>ADQUIS. DE BYS - SERVICIO DE GESTIÓN DOCUMENTAL - 5. CONVERGENCIA REGIONAL / B. ENTIDADES PÚBLICAS TERRITORIALES Y NACIONALES FORTALECIDAS</v>
      </c>
      <c r="U621" s="69" t="s">
        <v>127</v>
      </c>
      <c r="V621" s="21"/>
      <c r="W621" s="21" t="e">
        <f t="shared" si="77"/>
        <v>#N/A</v>
      </c>
      <c r="X621" s="51" t="e">
        <f t="shared" si="78"/>
        <v>#N/A</v>
      </c>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171"/>
      <c r="BG621" s="170">
        <v>80111620</v>
      </c>
      <c r="BH621" s="170" t="s">
        <v>92</v>
      </c>
      <c r="BI621" s="173" t="s">
        <v>982</v>
      </c>
      <c r="BJ621" s="170" t="s">
        <v>92</v>
      </c>
      <c r="BK621" s="170" t="s">
        <v>94</v>
      </c>
      <c r="BL621" s="174">
        <v>45292</v>
      </c>
      <c r="BM621" s="170">
        <v>12</v>
      </c>
      <c r="BN621" s="170" t="s">
        <v>95</v>
      </c>
      <c r="BO621" s="170" t="s">
        <v>96</v>
      </c>
      <c r="BP621" s="170" t="s">
        <v>97</v>
      </c>
      <c r="BQ621" s="49" t="s">
        <v>98</v>
      </c>
      <c r="BR621" s="212">
        <v>64338724</v>
      </c>
      <c r="BS621" s="221">
        <v>64338724</v>
      </c>
      <c r="BT621" s="175" t="s">
        <v>192</v>
      </c>
      <c r="BU621" s="170" t="s">
        <v>961</v>
      </c>
      <c r="BV621" s="21" t="e">
        <f t="shared" si="79"/>
        <v>#N/A</v>
      </c>
      <c r="BW621" s="21" t="str">
        <f>+VLOOKUP(C621,Listas_desplega!$AI$21:$AJ$46,2,0)</f>
        <v>SG</v>
      </c>
      <c r="BX621" s="47" t="str">
        <f>+VLOOKUP(E621,Listas_desplega!$J$2:$K$11,2,FALSE)</f>
        <v>Eje_E_9</v>
      </c>
      <c r="BY621" s="21" t="str">
        <f>+VLOOKUP(J621,desplegables!$AK$21:$AL$33,2,FALSE)</f>
        <v>C_2299_0700_11</v>
      </c>
      <c r="BZ621" s="21" t="e">
        <f>+VLOOKUP(D621,Listas_desplega!$AS$18:$AU$60,2,0)</f>
        <v>#N/A</v>
      </c>
      <c r="CA621" s="21" t="e">
        <f>+VLOOKUP(W621,Listas_desplega!$AT$18:$AV$60,3,0)</f>
        <v>#N/A</v>
      </c>
      <c r="CB621" s="21" t="str">
        <f>+VLOOKUP(F621,Listas_desplega!$J$15:$L$60,2,0)</f>
        <v>ESTRATEGIA INTEGRAL DE SERVICIO AL CIUDADANO</v>
      </c>
      <c r="CC621" s="21" t="str">
        <f>+VLOOKUP(F621,Listas_desplega!$J$15:$L$60,2,0)&amp;V621</f>
        <v>ESTRATEGIA INTEGRAL DE SERVICIO AL CIUDADANO</v>
      </c>
      <c r="CD621" s="21" t="str">
        <f>+VLOOKUP(CC621,Listas_desplega!$K$15:$L$60,2,0)</f>
        <v>32</v>
      </c>
      <c r="CE621" s="65" t="e">
        <f>+VLOOKUP(D621,Listas_desplega!$AS$18:$AU$60,2,0)&amp;V621</f>
        <v>#N/A</v>
      </c>
      <c r="CF621" s="21" t="e">
        <f>+VLOOKUP(D621,Listas_desplega!$AS$18:$AU$60,3,0)</f>
        <v>#N/A</v>
      </c>
    </row>
    <row r="622" spans="2:84" ht="18.75" customHeight="1" x14ac:dyDescent="0.25">
      <c r="B622" s="49" t="s">
        <v>173</v>
      </c>
      <c r="C622" s="49" t="s">
        <v>174</v>
      </c>
      <c r="D622" s="49" t="s">
        <v>952</v>
      </c>
      <c r="E622" s="49" t="s">
        <v>953</v>
      </c>
      <c r="F622" s="82" t="s">
        <v>954</v>
      </c>
      <c r="G622" s="49" t="s">
        <v>955</v>
      </c>
      <c r="H622" s="78" t="str">
        <f>+VLOOKUP(G622,desplegables!$AH$21:$AK$33,2,0)</f>
        <v>FORTALECIMIENTO DE LA GESTIÓN INSTITUCIONAL Y BUEN GOBIERNO DEL MINISTERIO DE EDUCACIÓN   NACIONAL</v>
      </c>
      <c r="I622" s="79">
        <f>+VLOOKUP(G622,desplegables!$AH$21:$AK$33,3,0)</f>
        <v>202400000000164</v>
      </c>
      <c r="J622" s="51" t="str">
        <f>+VLOOKUP(G622,desplegables!$AH$21:$AK$33,4,0)</f>
        <v>C-2299-0700-11</v>
      </c>
      <c r="K622" s="109" t="s">
        <v>956</v>
      </c>
      <c r="L622" s="110" t="str">
        <f>+VLOOKUP(K622,desplegables!$BO$81:$BP$110,2,FALSE)</f>
        <v>53105B</v>
      </c>
      <c r="M622" s="49" t="s">
        <v>976</v>
      </c>
      <c r="N622" s="51" t="e">
        <f>VLOOKUP(M622,desplegables!$BO$20:$BP$51,2,0)</f>
        <v>#N/A</v>
      </c>
      <c r="O622" s="49" t="s">
        <v>977</v>
      </c>
      <c r="P622" s="21" t="s">
        <v>90</v>
      </c>
      <c r="Q622" s="51" t="str">
        <f>+VLOOKUP(P622,desplegables!$B$3:$C$5,2,0)</f>
        <v>02</v>
      </c>
      <c r="R622" s="169" t="e">
        <f t="shared" si="75"/>
        <v>#N/A</v>
      </c>
      <c r="S622" s="126" t="str">
        <f t="shared" si="80"/>
        <v>ADQUIS. DE BYS-SERVICIO DE IMPLEMENTACIÓN SISTEMAS DE GESTIÓN-FORTALECIMIENTO DE LA GESTIÓN INSTITUCIONAL Y BUEN GOBIERNO DEL MINISTERIO DE EDUCACIÓN   NACIONAL</v>
      </c>
      <c r="T622" s="244" t="str">
        <f t="shared" si="76"/>
        <v>ADQUIS. DE BYS - SERVICIO DE IMPLEMENTACIÓN SISTEMAS DE GESTIÓN - 5. CONVERGENCIA REGIONAL / B. ENTIDADES PÚBLICAS TERRITORIALES Y NACIONALES FORTALECIDAS</v>
      </c>
      <c r="U622" s="69" t="s">
        <v>127</v>
      </c>
      <c r="V622" s="21"/>
      <c r="W622" s="21" t="e">
        <f t="shared" si="77"/>
        <v>#N/A</v>
      </c>
      <c r="X622" s="51" t="e">
        <f t="shared" si="78"/>
        <v>#N/A</v>
      </c>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171"/>
      <c r="BG622" s="170">
        <v>80111620</v>
      </c>
      <c r="BH622" s="172" t="s">
        <v>92</v>
      </c>
      <c r="BI622" s="173" t="s">
        <v>983</v>
      </c>
      <c r="BJ622" s="170" t="s">
        <v>92</v>
      </c>
      <c r="BK622" s="170" t="s">
        <v>94</v>
      </c>
      <c r="BL622" s="174">
        <v>45292</v>
      </c>
      <c r="BM622" s="170">
        <v>12</v>
      </c>
      <c r="BN622" s="170" t="s">
        <v>95</v>
      </c>
      <c r="BO622" s="170" t="s">
        <v>96</v>
      </c>
      <c r="BP622" s="170" t="s">
        <v>97</v>
      </c>
      <c r="BQ622" s="49" t="s">
        <v>98</v>
      </c>
      <c r="BR622" s="212">
        <v>116346047</v>
      </c>
      <c r="BS622" s="221">
        <v>116346047</v>
      </c>
      <c r="BT622" s="175" t="s">
        <v>192</v>
      </c>
      <c r="BU622" s="170" t="s">
        <v>961</v>
      </c>
      <c r="BV622" s="21" t="e">
        <f t="shared" si="79"/>
        <v>#N/A</v>
      </c>
      <c r="BW622" s="21" t="str">
        <f>+VLOOKUP(C622,Listas_desplega!$AI$21:$AJ$46,2,0)</f>
        <v>SG</v>
      </c>
      <c r="BX622" s="47" t="str">
        <f>+VLOOKUP(E622,Listas_desplega!$J$2:$K$11,2,FALSE)</f>
        <v>Eje_E_9</v>
      </c>
      <c r="BY622" s="21" t="str">
        <f>+VLOOKUP(J622,desplegables!$AK$21:$AL$33,2,FALSE)</f>
        <v>C_2299_0700_11</v>
      </c>
      <c r="BZ622" s="21" t="e">
        <f>+VLOOKUP(D622,Listas_desplega!$AS$18:$AU$60,2,0)</f>
        <v>#N/A</v>
      </c>
      <c r="CA622" s="21" t="e">
        <f>+VLOOKUP(W622,Listas_desplega!$AT$18:$AV$60,3,0)</f>
        <v>#N/A</v>
      </c>
      <c r="CB622" s="21" t="str">
        <f>+VLOOKUP(F622,Listas_desplega!$J$15:$L$60,2,0)</f>
        <v>ESTRATEGIA INTEGRAL DE SERVICIO AL CIUDADANO</v>
      </c>
      <c r="CC622" s="21" t="str">
        <f>+VLOOKUP(F622,Listas_desplega!$J$15:$L$60,2,0)&amp;V622</f>
        <v>ESTRATEGIA INTEGRAL DE SERVICIO AL CIUDADANO</v>
      </c>
      <c r="CD622" s="21" t="str">
        <f>+VLOOKUP(CC622,Listas_desplega!$K$15:$L$60,2,0)</f>
        <v>32</v>
      </c>
      <c r="CE622" s="65" t="e">
        <f>+VLOOKUP(D622,Listas_desplega!$AS$18:$AU$60,2,0)&amp;V622</f>
        <v>#N/A</v>
      </c>
      <c r="CF622" s="21" t="e">
        <f>+VLOOKUP(D622,Listas_desplega!$AS$18:$AU$60,3,0)</f>
        <v>#N/A</v>
      </c>
    </row>
    <row r="623" spans="2:84" ht="18.75" customHeight="1" x14ac:dyDescent="0.25">
      <c r="B623" s="49" t="s">
        <v>173</v>
      </c>
      <c r="C623" s="49" t="s">
        <v>174</v>
      </c>
      <c r="D623" s="49" t="s">
        <v>984</v>
      </c>
      <c r="E623" s="49" t="s">
        <v>953</v>
      </c>
      <c r="F623" s="82" t="s">
        <v>985</v>
      </c>
      <c r="G623" s="49" t="s">
        <v>955</v>
      </c>
      <c r="H623" s="78" t="str">
        <f>+VLOOKUP(G623,desplegables!$AH$21:$AK$33,2,0)</f>
        <v>FORTALECIMIENTO DE LA GESTIÓN INSTITUCIONAL Y BUEN GOBIERNO DEL MINISTERIO DE EDUCACIÓN   NACIONAL</v>
      </c>
      <c r="I623" s="79">
        <f>+VLOOKUP(G623,desplegables!$AH$21:$AK$33,3,0)</f>
        <v>202400000000164</v>
      </c>
      <c r="J623" s="51" t="str">
        <f>+VLOOKUP(G623,desplegables!$AH$21:$AK$33,4,0)</f>
        <v>C-2299-0700-11</v>
      </c>
      <c r="K623" s="109" t="s">
        <v>956</v>
      </c>
      <c r="L623" s="110" t="str">
        <f>+VLOOKUP(K623,desplegables!$BO$81:$BP$110,2,FALSE)</f>
        <v>53105B</v>
      </c>
      <c r="M623" s="49" t="s">
        <v>976</v>
      </c>
      <c r="N623" s="51" t="e">
        <f>VLOOKUP(M623,desplegables!$BO$20:$BP$51,2,0)</f>
        <v>#N/A</v>
      </c>
      <c r="O623" s="49" t="s">
        <v>986</v>
      </c>
      <c r="P623" s="21" t="s">
        <v>90</v>
      </c>
      <c r="Q623" s="51" t="str">
        <f>+VLOOKUP(P623,desplegables!$B$3:$C$5,2,0)</f>
        <v>02</v>
      </c>
      <c r="R623" s="169" t="e">
        <f t="shared" si="75"/>
        <v>#N/A</v>
      </c>
      <c r="S623" s="126" t="str">
        <f t="shared" si="80"/>
        <v>ADQUIS. DE BYS-SERVICIO DE IMPLEMENTACIÓN SISTEMAS DE GESTIÓN-FORTALECIMIENTO DE LA GESTIÓN INSTITUCIONAL Y BUEN GOBIERNO DEL MINISTERIO DE EDUCACIÓN   NACIONAL</v>
      </c>
      <c r="T623" s="244" t="str">
        <f t="shared" si="76"/>
        <v>ADQUIS. DE BYS - SERVICIO DE IMPLEMENTACIÓN SISTEMAS DE GESTIÓN - 5. CONVERGENCIA REGIONAL / B. ENTIDADES PÚBLICAS TERRITORIALES Y NACIONALES FORTALECIDAS</v>
      </c>
      <c r="U623" s="69" t="s">
        <v>127</v>
      </c>
      <c r="V623" s="21"/>
      <c r="W623" s="21" t="str">
        <f t="shared" si="77"/>
        <v xml:space="preserve">SG - SUB TALENTOHUMAN - </v>
      </c>
      <c r="X623" s="51" t="str">
        <f t="shared" si="78"/>
        <v>4400</v>
      </c>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c r="BE623" s="68"/>
      <c r="BF623" s="171"/>
      <c r="BG623" s="170" t="s">
        <v>987</v>
      </c>
      <c r="BH623" s="172" t="s">
        <v>124</v>
      </c>
      <c r="BI623" s="173" t="s">
        <v>988</v>
      </c>
      <c r="BJ623" s="178" t="s">
        <v>989</v>
      </c>
      <c r="BK623" s="170" t="s">
        <v>455</v>
      </c>
      <c r="BL623" s="174">
        <v>45306</v>
      </c>
      <c r="BM623" s="170">
        <v>345</v>
      </c>
      <c r="BN623" s="170" t="s">
        <v>198</v>
      </c>
      <c r="BO623" s="170" t="s">
        <v>401</v>
      </c>
      <c r="BP623" s="170" t="s">
        <v>196</v>
      </c>
      <c r="BQ623" s="49" t="s">
        <v>98</v>
      </c>
      <c r="BR623" s="221">
        <v>627366132</v>
      </c>
      <c r="BS623" s="221">
        <v>627366132</v>
      </c>
      <c r="BT623" s="175" t="s">
        <v>192</v>
      </c>
      <c r="BU623" s="170" t="s">
        <v>128</v>
      </c>
      <c r="BV623" s="21" t="e">
        <f t="shared" si="79"/>
        <v>#N/A</v>
      </c>
      <c r="BW623" s="21" t="str">
        <f>+VLOOKUP(C623,Listas_desplega!$AI$21:$AJ$46,2,0)</f>
        <v>SG</v>
      </c>
      <c r="BX623" s="47" t="str">
        <f>+VLOOKUP(E623,Listas_desplega!$J$2:$K$11,2,FALSE)</f>
        <v>Eje_E_9</v>
      </c>
      <c r="BY623" s="21" t="str">
        <f>+VLOOKUP(J623,desplegables!$AK$21:$AL$33,2,FALSE)</f>
        <v>C_2299_0700_11</v>
      </c>
      <c r="BZ623" s="21" t="str">
        <f>+VLOOKUP(D623,Listas_desplega!$AS$18:$AU$60,2,0)</f>
        <v xml:space="preserve">SG - SUB TALENTOHUMAN - </v>
      </c>
      <c r="CA623" s="21" t="str">
        <f>+VLOOKUP(W623,Listas_desplega!$AT$18:$AV$60,3,0)</f>
        <v>4400</v>
      </c>
      <c r="CB623" s="21" t="str">
        <f>+VLOOKUP(F623,Listas_desplega!$J$15:$L$60,2,0)</f>
        <v>GESTIÓN ESTRATÉGICA E INTEGRAL DEL TALENTO HUMANO</v>
      </c>
      <c r="CC623" s="21" t="str">
        <f>+VLOOKUP(F623,Listas_desplega!$J$15:$L$60,2,0)&amp;V623</f>
        <v>GESTIÓN ESTRATÉGICA E INTEGRAL DEL TALENTO HUMANO</v>
      </c>
      <c r="CD623" s="21" t="str">
        <f>+VLOOKUP(CC623,Listas_desplega!$K$15:$L$60,2,0)</f>
        <v>33</v>
      </c>
      <c r="CE623" s="65" t="str">
        <f>+VLOOKUP(D623,Listas_desplega!$AS$18:$AU$60,2,0)&amp;V623</f>
        <v xml:space="preserve">SG - SUB TALENTOHUMAN - </v>
      </c>
      <c r="CF623" s="21">
        <f>+VLOOKUP(D623,Listas_desplega!$AS$18:$AU$60,3,0)</f>
        <v>44</v>
      </c>
    </row>
    <row r="624" spans="2:84" ht="18.75" customHeight="1" x14ac:dyDescent="0.25">
      <c r="B624" s="49" t="s">
        <v>173</v>
      </c>
      <c r="C624" s="49" t="s">
        <v>588</v>
      </c>
      <c r="D624" s="49" t="s">
        <v>808</v>
      </c>
      <c r="E624" s="49" t="s">
        <v>953</v>
      </c>
      <c r="F624" s="82" t="s">
        <v>990</v>
      </c>
      <c r="G624" s="49" t="s">
        <v>955</v>
      </c>
      <c r="H624" s="78" t="str">
        <f>+VLOOKUP(G624,desplegables!$AH$21:$AK$33,2,0)</f>
        <v>FORTALECIMIENTO DE LA GESTIÓN INSTITUCIONAL Y BUEN GOBIERNO DEL MINISTERIO DE EDUCACIÓN   NACIONAL</v>
      </c>
      <c r="I624" s="79">
        <f>+VLOOKUP(G624,desplegables!$AH$21:$AK$33,3,0)</f>
        <v>202400000000164</v>
      </c>
      <c r="J624" s="51" t="str">
        <f>+VLOOKUP(G624,desplegables!$AH$21:$AK$33,4,0)</f>
        <v>C-2299-0700-11</v>
      </c>
      <c r="K624" s="109" t="s">
        <v>991</v>
      </c>
      <c r="L624" s="110" t="str">
        <f>+VLOOKUP(K624,desplegables!$BO$81:$BP$110,2,FALSE)</f>
        <v>53105D</v>
      </c>
      <c r="M624" s="49" t="s">
        <v>992</v>
      </c>
      <c r="N624" s="51" t="e">
        <f>VLOOKUP(M624,desplegables!$BO$20:$BP$51,2,0)</f>
        <v>#N/A</v>
      </c>
      <c r="O624" s="49" t="s">
        <v>993</v>
      </c>
      <c r="P624" s="49" t="s">
        <v>90</v>
      </c>
      <c r="Q624" s="51" t="str">
        <f>+VLOOKUP(P624,desplegables!$B$3:$C$5,2,0)</f>
        <v>02</v>
      </c>
      <c r="R624" s="169" t="e">
        <f>+J624&amp;"-"&amp;L624&amp;"-"&amp;N624&amp;"-"&amp;Q624</f>
        <v>#N/A</v>
      </c>
      <c r="S624" s="126" t="str">
        <f t="shared" si="80"/>
        <v>ADQUIS. DE BYS-SERVICIOS DE INFORMACIÓN ACTUALIZADOS-FORTALECIMIENTO DE LA GESTIÓN INSTITUCIONAL Y BUEN GOBIERNO DEL MINISTERIO DE EDUCACIÓN   NACIONAL</v>
      </c>
      <c r="T624" s="244" t="str">
        <f t="shared" si="76"/>
        <v>ADQUIS. DE BYS - SERVICIOS DE INFORMACIÓN ACTUALIZADOS - 5. CONVERGENCIA REGIONAL / D. GOBIERNO DIGITAL PARA LA GENTE</v>
      </c>
      <c r="U624" s="69" t="s">
        <v>127</v>
      </c>
      <c r="V624" s="21"/>
      <c r="W624" s="21" t="str">
        <f t="shared" si="77"/>
        <v xml:space="preserve">OFIC. TECNOLOGIAYSIS - </v>
      </c>
      <c r="X624" s="51" t="str">
        <f t="shared" si="78"/>
        <v>1700</v>
      </c>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68"/>
      <c r="AY624" s="68"/>
      <c r="AZ624" s="68"/>
      <c r="BA624" s="68"/>
      <c r="BB624" s="177">
        <v>10198865607</v>
      </c>
      <c r="BC624" s="68"/>
      <c r="BD624" s="68"/>
      <c r="BE624" s="68"/>
      <c r="BF624" s="70"/>
      <c r="BG624" s="69">
        <v>80111614</v>
      </c>
      <c r="BH624" s="52" t="s">
        <v>124</v>
      </c>
      <c r="BI624" s="90" t="s">
        <v>994</v>
      </c>
      <c r="BJ624" s="69" t="s">
        <v>995</v>
      </c>
      <c r="BK624" s="49" t="s">
        <v>455</v>
      </c>
      <c r="BL624" s="174">
        <v>44932</v>
      </c>
      <c r="BM624" s="66">
        <v>528</v>
      </c>
      <c r="BN624" s="49" t="s">
        <v>198</v>
      </c>
      <c r="BO624" s="49" t="s">
        <v>283</v>
      </c>
      <c r="BP624" s="49" t="s">
        <v>196</v>
      </c>
      <c r="BQ624" s="49" t="s">
        <v>98</v>
      </c>
      <c r="BR624" s="212">
        <v>10198865607</v>
      </c>
      <c r="BS624" s="213">
        <v>10198865607</v>
      </c>
      <c r="BT624" s="66" t="s">
        <v>192</v>
      </c>
      <c r="BU624" s="66" t="s">
        <v>128</v>
      </c>
      <c r="BV624" s="21" t="e">
        <f t="shared" si="79"/>
        <v>#N/A</v>
      </c>
      <c r="BW624" s="21" t="e">
        <f>+VLOOKUP(C624,Listas_desplega!$AI$21:$AJ$46,2,0)</f>
        <v>#N/A</v>
      </c>
      <c r="BX624" s="47" t="str">
        <f>+VLOOKUP(E624,Listas_desplega!$J$2:$K$11,2,FALSE)</f>
        <v>Eje_E_9</v>
      </c>
      <c r="BY624" s="21" t="str">
        <f>+VLOOKUP(J624,desplegables!$AK$21:$AL$33,2,FALSE)</f>
        <v>C_2299_0700_11</v>
      </c>
      <c r="BZ624" s="21" t="str">
        <f>+VLOOKUP(D624,Listas_desplega!$AS$18:$AU$60,2,0)</f>
        <v xml:space="preserve">OFIC. TECNOLOGIAYSIS - </v>
      </c>
      <c r="CA624" s="21" t="str">
        <f>+VLOOKUP(W624,Listas_desplega!$AT$18:$AV$60,3,0)</f>
        <v>1700</v>
      </c>
      <c r="CB624" s="21" t="str">
        <f>+VLOOKUP(F624,Listas_desplega!$J$15:$L$60,2,0)</f>
        <v>AVANZA DIGITAL</v>
      </c>
      <c r="CC624" s="21" t="str">
        <f>+VLOOKUP(F624,Listas_desplega!$J$15:$L$60,2,0)&amp;V624</f>
        <v>AVANZA DIGITAL</v>
      </c>
      <c r="CD624" s="21" t="str">
        <f>+VLOOKUP(CC624,Listas_desplega!$K$15:$L$60,2,0)</f>
        <v>34</v>
      </c>
      <c r="CE624" s="65" t="str">
        <f>+VLOOKUP(D624,Listas_desplega!$AS$18:$AU$60,2,0)&amp;V624</f>
        <v xml:space="preserve">OFIC. TECNOLOGIAYSIS - </v>
      </c>
      <c r="CF624" s="21">
        <f>+VLOOKUP(D624,Listas_desplega!$AS$18:$AU$60,3,0)</f>
        <v>17</v>
      </c>
    </row>
    <row r="625" spans="2:84" ht="18.75" customHeight="1" x14ac:dyDescent="0.25">
      <c r="B625" s="49" t="s">
        <v>173</v>
      </c>
      <c r="C625" s="49" t="s">
        <v>588</v>
      </c>
      <c r="D625" s="49" t="s">
        <v>808</v>
      </c>
      <c r="E625" s="49" t="s">
        <v>953</v>
      </c>
      <c r="F625" s="82" t="s">
        <v>990</v>
      </c>
      <c r="G625" s="49" t="s">
        <v>955</v>
      </c>
      <c r="H625" s="78" t="str">
        <f>+VLOOKUP(G625,desplegables!$AH$21:$AK$33,2,0)</f>
        <v>FORTALECIMIENTO DE LA GESTIÓN INSTITUCIONAL Y BUEN GOBIERNO DEL MINISTERIO DE EDUCACIÓN   NACIONAL</v>
      </c>
      <c r="I625" s="79">
        <f>+VLOOKUP(G625,desplegables!$AH$21:$AK$33,3,0)</f>
        <v>202400000000164</v>
      </c>
      <c r="J625" s="51" t="str">
        <f>+VLOOKUP(G625,desplegables!$AH$21:$AK$33,4,0)</f>
        <v>C-2299-0700-11</v>
      </c>
      <c r="K625" s="109" t="s">
        <v>991</v>
      </c>
      <c r="L625" s="110" t="str">
        <f>+VLOOKUP(K625,desplegables!$BO$81:$BP$110,2,FALSE)</f>
        <v>53105D</v>
      </c>
      <c r="M625" s="49" t="s">
        <v>992</v>
      </c>
      <c r="N625" s="51" t="e">
        <f>VLOOKUP(M625,desplegables!$BO$20:$BP$51,2,0)</f>
        <v>#N/A</v>
      </c>
      <c r="O625" s="49" t="s">
        <v>996</v>
      </c>
      <c r="P625" s="49" t="s">
        <v>90</v>
      </c>
      <c r="Q625" s="51" t="str">
        <f>+VLOOKUP(P625,desplegables!$B$3:$C$5,2,0)</f>
        <v>02</v>
      </c>
      <c r="R625" s="169" t="e">
        <f t="shared" si="75"/>
        <v>#N/A</v>
      </c>
      <c r="S625" s="126" t="str">
        <f t="shared" si="80"/>
        <v>ADQUIS. DE BYS-SERVICIOS DE INFORMACIÓN ACTUALIZADOS-FORTALECIMIENTO DE LA GESTIÓN INSTITUCIONAL Y BUEN GOBIERNO DEL MINISTERIO DE EDUCACIÓN   NACIONAL</v>
      </c>
      <c r="T625" s="244" t="str">
        <f t="shared" si="76"/>
        <v>ADQUIS. DE BYS - SERVICIOS DE INFORMACIÓN ACTUALIZADOS - 5. CONVERGENCIA REGIONAL / D. GOBIERNO DIGITAL PARA LA GENTE</v>
      </c>
      <c r="U625" s="69" t="s">
        <v>127</v>
      </c>
      <c r="V625" s="21"/>
      <c r="W625" s="21" t="str">
        <f t="shared" si="77"/>
        <v xml:space="preserve">OFIC. TECNOLOGIAYSIS - </v>
      </c>
      <c r="X625" s="51" t="str">
        <f t="shared" si="78"/>
        <v>1700</v>
      </c>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68"/>
      <c r="AY625" s="68"/>
      <c r="AZ625" s="68"/>
      <c r="BA625" s="68"/>
      <c r="BB625" s="177">
        <v>67381816</v>
      </c>
      <c r="BC625" s="68"/>
      <c r="BD625" s="68"/>
      <c r="BE625" s="68"/>
      <c r="BF625" s="70"/>
      <c r="BG625" s="69">
        <v>80111620</v>
      </c>
      <c r="BH625" s="52" t="s">
        <v>92</v>
      </c>
      <c r="BI625" s="90" t="s">
        <v>997</v>
      </c>
      <c r="BJ625" s="69" t="s">
        <v>498</v>
      </c>
      <c r="BK625" s="49" t="s">
        <v>94</v>
      </c>
      <c r="BL625" s="174">
        <v>45292</v>
      </c>
      <c r="BM625" s="66">
        <v>244</v>
      </c>
      <c r="BN625" s="49" t="s">
        <v>198</v>
      </c>
      <c r="BO625" s="49" t="s">
        <v>96</v>
      </c>
      <c r="BP625" s="49" t="s">
        <v>97</v>
      </c>
      <c r="BQ625" s="49" t="s">
        <v>98</v>
      </c>
      <c r="BR625" s="212">
        <v>67381816</v>
      </c>
      <c r="BS625" s="213">
        <v>67381816</v>
      </c>
      <c r="BT625" s="66" t="s">
        <v>192</v>
      </c>
      <c r="BU625" s="66" t="s">
        <v>128</v>
      </c>
      <c r="BV625" s="21" t="e">
        <f t="shared" si="79"/>
        <v>#N/A</v>
      </c>
      <c r="BW625" s="21" t="e">
        <f>+VLOOKUP(C625,Listas_desplega!$AI$21:$AJ$46,2,0)</f>
        <v>#N/A</v>
      </c>
      <c r="BX625" s="47" t="str">
        <f>+VLOOKUP(E625,Listas_desplega!$J$2:$K$11,2,FALSE)</f>
        <v>Eje_E_9</v>
      </c>
      <c r="BY625" s="21" t="str">
        <f>+VLOOKUP(J625,desplegables!$AK$21:$AL$33,2,FALSE)</f>
        <v>C_2299_0700_11</v>
      </c>
      <c r="BZ625" s="21" t="str">
        <f>+VLOOKUP(D625,Listas_desplega!$AS$18:$AU$60,2,0)</f>
        <v xml:space="preserve">OFIC. TECNOLOGIAYSIS - </v>
      </c>
      <c r="CA625" s="21" t="str">
        <f>+VLOOKUP(W625,Listas_desplega!$AT$18:$AV$60,3,0)</f>
        <v>1700</v>
      </c>
      <c r="CB625" s="21" t="str">
        <f>+VLOOKUP(F625,Listas_desplega!$J$15:$L$60,2,0)</f>
        <v>AVANZA DIGITAL</v>
      </c>
      <c r="CC625" s="21" t="str">
        <f>+VLOOKUP(F625,Listas_desplega!$J$15:$L$60,2,0)&amp;V625</f>
        <v>AVANZA DIGITAL</v>
      </c>
      <c r="CD625" s="21" t="str">
        <f>+VLOOKUP(CC625,Listas_desplega!$K$15:$L$60,2,0)</f>
        <v>34</v>
      </c>
      <c r="CE625" s="65" t="str">
        <f>+VLOOKUP(D625,Listas_desplega!$AS$18:$AU$60,2,0)&amp;V625</f>
        <v xml:space="preserve">OFIC. TECNOLOGIAYSIS - </v>
      </c>
      <c r="CF625" s="21">
        <f>+VLOOKUP(D625,Listas_desplega!$AS$18:$AU$60,3,0)</f>
        <v>17</v>
      </c>
    </row>
    <row r="626" spans="2:84" ht="18.75" customHeight="1" x14ac:dyDescent="0.25">
      <c r="B626" s="49" t="s">
        <v>173</v>
      </c>
      <c r="C626" s="49" t="s">
        <v>588</v>
      </c>
      <c r="D626" s="49" t="s">
        <v>808</v>
      </c>
      <c r="E626" s="49" t="s">
        <v>953</v>
      </c>
      <c r="F626" s="82" t="s">
        <v>990</v>
      </c>
      <c r="G626" s="49" t="s">
        <v>955</v>
      </c>
      <c r="H626" s="78" t="str">
        <f>+VLOOKUP(G626,desplegables!$AH$21:$AK$33,2,0)</f>
        <v>FORTALECIMIENTO DE LA GESTIÓN INSTITUCIONAL Y BUEN GOBIERNO DEL MINISTERIO DE EDUCACIÓN   NACIONAL</v>
      </c>
      <c r="I626" s="79">
        <f>+VLOOKUP(G626,desplegables!$AH$21:$AK$33,3,0)</f>
        <v>202400000000164</v>
      </c>
      <c r="J626" s="51" t="str">
        <f>+VLOOKUP(G626,desplegables!$AH$21:$AK$33,4,0)</f>
        <v>C-2299-0700-11</v>
      </c>
      <c r="K626" s="109" t="s">
        <v>991</v>
      </c>
      <c r="L626" s="110" t="str">
        <f>+VLOOKUP(K626,desplegables!$BO$81:$BP$110,2,FALSE)</f>
        <v>53105D</v>
      </c>
      <c r="M626" s="49" t="s">
        <v>992</v>
      </c>
      <c r="N626" s="51" t="e">
        <f>VLOOKUP(M626,desplegables!$BO$20:$BP$51,2,0)</f>
        <v>#N/A</v>
      </c>
      <c r="O626" s="49" t="s">
        <v>996</v>
      </c>
      <c r="P626" s="49" t="s">
        <v>90</v>
      </c>
      <c r="Q626" s="51" t="str">
        <f>+VLOOKUP(P626,desplegables!$B$3:$C$5,2,0)</f>
        <v>02</v>
      </c>
      <c r="R626" s="169" t="e">
        <f t="shared" si="75"/>
        <v>#N/A</v>
      </c>
      <c r="S626" s="126" t="str">
        <f t="shared" si="80"/>
        <v>ADQUIS. DE BYS-SERVICIOS DE INFORMACIÓN ACTUALIZADOS-FORTALECIMIENTO DE LA GESTIÓN INSTITUCIONAL Y BUEN GOBIERNO DEL MINISTERIO DE EDUCACIÓN   NACIONAL</v>
      </c>
      <c r="T626" s="244" t="str">
        <f t="shared" si="76"/>
        <v>ADQUIS. DE BYS - SERVICIOS DE INFORMACIÓN ACTUALIZADOS - 5. CONVERGENCIA REGIONAL / D. GOBIERNO DIGITAL PARA LA GENTE</v>
      </c>
      <c r="U626" s="69" t="s">
        <v>127</v>
      </c>
      <c r="V626" s="21"/>
      <c r="W626" s="21" t="str">
        <f t="shared" si="77"/>
        <v xml:space="preserve">OFIC. TECNOLOGIAYSIS - </v>
      </c>
      <c r="X626" s="51" t="str">
        <f t="shared" si="78"/>
        <v>1700</v>
      </c>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68"/>
      <c r="AY626" s="68"/>
      <c r="AZ626" s="68"/>
      <c r="BA626" s="68"/>
      <c r="BB626" s="177">
        <v>84131000</v>
      </c>
      <c r="BC626" s="68"/>
      <c r="BD626" s="68"/>
      <c r="BE626" s="68"/>
      <c r="BF626" s="70"/>
      <c r="BG626" s="69">
        <v>80111620</v>
      </c>
      <c r="BH626" s="52" t="s">
        <v>92</v>
      </c>
      <c r="BI626" s="90" t="s">
        <v>998</v>
      </c>
      <c r="BJ626" s="69" t="s">
        <v>498</v>
      </c>
      <c r="BK626" s="49" t="s">
        <v>94</v>
      </c>
      <c r="BL626" s="174">
        <v>45292</v>
      </c>
      <c r="BM626" s="66">
        <v>244</v>
      </c>
      <c r="BN626" s="49" t="s">
        <v>198</v>
      </c>
      <c r="BO626" s="49" t="s">
        <v>96</v>
      </c>
      <c r="BP626" s="49" t="s">
        <v>97</v>
      </c>
      <c r="BQ626" s="49" t="s">
        <v>98</v>
      </c>
      <c r="BR626" s="212">
        <v>84131000</v>
      </c>
      <c r="BS626" s="213">
        <v>84131000</v>
      </c>
      <c r="BT626" s="66" t="s">
        <v>192</v>
      </c>
      <c r="BU626" s="66" t="s">
        <v>128</v>
      </c>
      <c r="BV626" s="21" t="e">
        <f t="shared" si="79"/>
        <v>#N/A</v>
      </c>
      <c r="BW626" s="21" t="e">
        <f>+VLOOKUP(C626,Listas_desplega!$AI$21:$AJ$46,2,0)</f>
        <v>#N/A</v>
      </c>
      <c r="BX626" s="47" t="str">
        <f>+VLOOKUP(E626,Listas_desplega!$J$2:$K$11,2,FALSE)</f>
        <v>Eje_E_9</v>
      </c>
      <c r="BY626" s="21" t="str">
        <f>+VLOOKUP(J626,desplegables!$AK$21:$AL$33,2,FALSE)</f>
        <v>C_2299_0700_11</v>
      </c>
      <c r="BZ626" s="21" t="str">
        <f>+VLOOKUP(D626,Listas_desplega!$AS$18:$AU$60,2,0)</f>
        <v xml:space="preserve">OFIC. TECNOLOGIAYSIS - </v>
      </c>
      <c r="CA626" s="21" t="str">
        <f>+VLOOKUP(W626,Listas_desplega!$AT$18:$AV$60,3,0)</f>
        <v>1700</v>
      </c>
      <c r="CB626" s="21" t="str">
        <f>+VLOOKUP(F626,Listas_desplega!$J$15:$L$60,2,0)</f>
        <v>AVANZA DIGITAL</v>
      </c>
      <c r="CC626" s="21" t="str">
        <f>+VLOOKUP(F626,Listas_desplega!$J$15:$L$60,2,0)&amp;V626</f>
        <v>AVANZA DIGITAL</v>
      </c>
      <c r="CD626" s="21" t="str">
        <f>+VLOOKUP(CC626,Listas_desplega!$K$15:$L$60,2,0)</f>
        <v>34</v>
      </c>
      <c r="CE626" s="65" t="str">
        <f>+VLOOKUP(D626,Listas_desplega!$AS$18:$AU$60,2,0)&amp;V626</f>
        <v xml:space="preserve">OFIC. TECNOLOGIAYSIS - </v>
      </c>
      <c r="CF626" s="21">
        <f>+VLOOKUP(D626,Listas_desplega!$AS$18:$AU$60,3,0)</f>
        <v>17</v>
      </c>
    </row>
    <row r="627" spans="2:84" ht="18.75" customHeight="1" x14ac:dyDescent="0.25">
      <c r="B627" s="49" t="s">
        <v>173</v>
      </c>
      <c r="C627" s="49" t="s">
        <v>588</v>
      </c>
      <c r="D627" s="49" t="s">
        <v>808</v>
      </c>
      <c r="E627" s="49" t="s">
        <v>953</v>
      </c>
      <c r="F627" s="82" t="s">
        <v>990</v>
      </c>
      <c r="G627" s="49" t="s">
        <v>955</v>
      </c>
      <c r="H627" s="78" t="str">
        <f>+VLOOKUP(G627,desplegables!$AH$21:$AK$33,2,0)</f>
        <v>FORTALECIMIENTO DE LA GESTIÓN INSTITUCIONAL Y BUEN GOBIERNO DEL MINISTERIO DE EDUCACIÓN   NACIONAL</v>
      </c>
      <c r="I627" s="79">
        <f>+VLOOKUP(G627,desplegables!$AH$21:$AK$33,3,0)</f>
        <v>202400000000164</v>
      </c>
      <c r="J627" s="51" t="str">
        <f>+VLOOKUP(G627,desplegables!$AH$21:$AK$33,4,0)</f>
        <v>C-2299-0700-11</v>
      </c>
      <c r="K627" s="109" t="s">
        <v>991</v>
      </c>
      <c r="L627" s="110" t="str">
        <f>+VLOOKUP(K627,desplegables!$BO$81:$BP$110,2,FALSE)</f>
        <v>53105D</v>
      </c>
      <c r="M627" s="49" t="s">
        <v>992</v>
      </c>
      <c r="N627" s="51" t="e">
        <f>VLOOKUP(M627,desplegables!$BO$20:$BP$51,2,0)</f>
        <v>#N/A</v>
      </c>
      <c r="O627" s="49" t="s">
        <v>996</v>
      </c>
      <c r="P627" s="49" t="s">
        <v>90</v>
      </c>
      <c r="Q627" s="51" t="str">
        <f>+VLOOKUP(P627,desplegables!$B$3:$C$5,2,0)</f>
        <v>02</v>
      </c>
      <c r="R627" s="169" t="e">
        <f t="shared" si="75"/>
        <v>#N/A</v>
      </c>
      <c r="S627" s="126" t="str">
        <f t="shared" si="80"/>
        <v>ADQUIS. DE BYS-SERVICIOS DE INFORMACIÓN ACTUALIZADOS-FORTALECIMIENTO DE LA GESTIÓN INSTITUCIONAL Y BUEN GOBIERNO DEL MINISTERIO DE EDUCACIÓN   NACIONAL</v>
      </c>
      <c r="T627" s="244" t="str">
        <f t="shared" si="76"/>
        <v>ADQUIS. DE BYS - SERVICIOS DE INFORMACIÓN ACTUALIZADOS - 5. CONVERGENCIA REGIONAL / D. GOBIERNO DIGITAL PARA LA GENTE</v>
      </c>
      <c r="U627" s="69" t="s">
        <v>127</v>
      </c>
      <c r="V627" s="21"/>
      <c r="W627" s="21" t="str">
        <f t="shared" si="77"/>
        <v xml:space="preserve">OFIC. TECNOLOGIAYSIS - </v>
      </c>
      <c r="X627" s="51" t="str">
        <f t="shared" si="78"/>
        <v>1700</v>
      </c>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68"/>
      <c r="AY627" s="68"/>
      <c r="AZ627" s="68"/>
      <c r="BA627" s="68"/>
      <c r="BB627" s="177">
        <v>84131000</v>
      </c>
      <c r="BC627" s="68"/>
      <c r="BD627" s="68"/>
      <c r="BE627" s="68"/>
      <c r="BF627" s="70"/>
      <c r="BG627" s="69">
        <v>80111620</v>
      </c>
      <c r="BH627" s="52" t="s">
        <v>92</v>
      </c>
      <c r="BI627" s="90" t="s">
        <v>999</v>
      </c>
      <c r="BJ627" s="69" t="s">
        <v>498</v>
      </c>
      <c r="BK627" s="49" t="s">
        <v>94</v>
      </c>
      <c r="BL627" s="174">
        <v>45292</v>
      </c>
      <c r="BM627" s="66">
        <v>244</v>
      </c>
      <c r="BN627" s="49" t="s">
        <v>198</v>
      </c>
      <c r="BO627" s="49" t="s">
        <v>96</v>
      </c>
      <c r="BP627" s="49" t="s">
        <v>97</v>
      </c>
      <c r="BQ627" s="49" t="s">
        <v>98</v>
      </c>
      <c r="BR627" s="212">
        <v>84131000</v>
      </c>
      <c r="BS627" s="213">
        <v>84131000</v>
      </c>
      <c r="BT627" s="66" t="s">
        <v>192</v>
      </c>
      <c r="BU627" s="66" t="s">
        <v>128</v>
      </c>
      <c r="BV627" s="21" t="e">
        <f t="shared" si="79"/>
        <v>#N/A</v>
      </c>
      <c r="BW627" s="21" t="e">
        <f>+VLOOKUP(C627,Listas_desplega!$AI$21:$AJ$46,2,0)</f>
        <v>#N/A</v>
      </c>
      <c r="BX627" s="47" t="str">
        <f>+VLOOKUP(E627,Listas_desplega!$J$2:$K$11,2,FALSE)</f>
        <v>Eje_E_9</v>
      </c>
      <c r="BY627" s="21" t="str">
        <f>+VLOOKUP(J627,desplegables!$AK$21:$AL$33,2,FALSE)</f>
        <v>C_2299_0700_11</v>
      </c>
      <c r="BZ627" s="21" t="str">
        <f>+VLOOKUP(D627,Listas_desplega!$AS$18:$AU$60,2,0)</f>
        <v xml:space="preserve">OFIC. TECNOLOGIAYSIS - </v>
      </c>
      <c r="CA627" s="21" t="str">
        <f>+VLOOKUP(W627,Listas_desplega!$AT$18:$AV$60,3,0)</f>
        <v>1700</v>
      </c>
      <c r="CB627" s="21" t="str">
        <f>+VLOOKUP(F627,Listas_desplega!$J$15:$L$60,2,0)</f>
        <v>AVANZA DIGITAL</v>
      </c>
      <c r="CC627" s="21" t="str">
        <f>+VLOOKUP(F627,Listas_desplega!$J$15:$L$60,2,0)&amp;V627</f>
        <v>AVANZA DIGITAL</v>
      </c>
      <c r="CD627" s="21" t="str">
        <f>+VLOOKUP(CC627,Listas_desplega!$K$15:$L$60,2,0)</f>
        <v>34</v>
      </c>
      <c r="CE627" s="65" t="str">
        <f>+VLOOKUP(D627,Listas_desplega!$AS$18:$AU$60,2,0)&amp;V627</f>
        <v xml:space="preserve">OFIC. TECNOLOGIAYSIS - </v>
      </c>
      <c r="CF627" s="21">
        <f>+VLOOKUP(D627,Listas_desplega!$AS$18:$AU$60,3,0)</f>
        <v>17</v>
      </c>
    </row>
    <row r="628" spans="2:84" ht="18.75" customHeight="1" x14ac:dyDescent="0.25">
      <c r="B628" s="49" t="s">
        <v>173</v>
      </c>
      <c r="C628" s="49" t="s">
        <v>588</v>
      </c>
      <c r="D628" s="49" t="s">
        <v>808</v>
      </c>
      <c r="E628" s="49" t="s">
        <v>953</v>
      </c>
      <c r="F628" s="82" t="s">
        <v>990</v>
      </c>
      <c r="G628" s="49" t="s">
        <v>955</v>
      </c>
      <c r="H628" s="78" t="str">
        <f>+VLOOKUP(G628,desplegables!$AH$21:$AK$33,2,0)</f>
        <v>FORTALECIMIENTO DE LA GESTIÓN INSTITUCIONAL Y BUEN GOBIERNO DEL MINISTERIO DE EDUCACIÓN   NACIONAL</v>
      </c>
      <c r="I628" s="79">
        <f>+VLOOKUP(G628,desplegables!$AH$21:$AK$33,3,0)</f>
        <v>202400000000164</v>
      </c>
      <c r="J628" s="51" t="str">
        <f>+VLOOKUP(G628,desplegables!$AH$21:$AK$33,4,0)</f>
        <v>C-2299-0700-11</v>
      </c>
      <c r="K628" s="109" t="s">
        <v>991</v>
      </c>
      <c r="L628" s="110" t="str">
        <f>+VLOOKUP(K628,desplegables!$BO$81:$BP$110,2,FALSE)</f>
        <v>53105D</v>
      </c>
      <c r="M628" s="49" t="s">
        <v>992</v>
      </c>
      <c r="N628" s="51" t="e">
        <f>VLOOKUP(M628,desplegables!$BO$20:$BP$51,2,0)</f>
        <v>#N/A</v>
      </c>
      <c r="O628" s="49" t="s">
        <v>996</v>
      </c>
      <c r="P628" s="49" t="s">
        <v>90</v>
      </c>
      <c r="Q628" s="51" t="str">
        <f>+VLOOKUP(P628,desplegables!$B$3:$C$5,2,0)</f>
        <v>02</v>
      </c>
      <c r="R628" s="169" t="e">
        <f t="shared" si="75"/>
        <v>#N/A</v>
      </c>
      <c r="S628" s="126" t="str">
        <f t="shared" si="80"/>
        <v>ADQUIS. DE BYS-SERVICIOS DE INFORMACIÓN ACTUALIZADOS-FORTALECIMIENTO DE LA GESTIÓN INSTITUCIONAL Y BUEN GOBIERNO DEL MINISTERIO DE EDUCACIÓN   NACIONAL</v>
      </c>
      <c r="T628" s="244" t="str">
        <f t="shared" si="76"/>
        <v>ADQUIS. DE BYS - SERVICIOS DE INFORMACIÓN ACTUALIZADOS - 5. CONVERGENCIA REGIONAL / D. GOBIERNO DIGITAL PARA LA GENTE</v>
      </c>
      <c r="U628" s="69" t="s">
        <v>127</v>
      </c>
      <c r="V628" s="21"/>
      <c r="W628" s="21" t="str">
        <f t="shared" si="77"/>
        <v xml:space="preserve">OFIC. TECNOLOGIAYSIS - </v>
      </c>
      <c r="X628" s="51" t="str">
        <f t="shared" si="78"/>
        <v>1700</v>
      </c>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177">
        <v>67381816</v>
      </c>
      <c r="BC628" s="68"/>
      <c r="BD628" s="68"/>
      <c r="BE628" s="68"/>
      <c r="BF628" s="70"/>
      <c r="BG628" s="69">
        <v>80111620</v>
      </c>
      <c r="BH628" s="52" t="s">
        <v>92</v>
      </c>
      <c r="BI628" s="90" t="s">
        <v>1000</v>
      </c>
      <c r="BJ628" s="69" t="s">
        <v>498</v>
      </c>
      <c r="BK628" s="49" t="s">
        <v>94</v>
      </c>
      <c r="BL628" s="174">
        <v>45292</v>
      </c>
      <c r="BM628" s="66">
        <v>244</v>
      </c>
      <c r="BN628" s="49" t="s">
        <v>198</v>
      </c>
      <c r="BO628" s="49" t="s">
        <v>96</v>
      </c>
      <c r="BP628" s="49" t="s">
        <v>97</v>
      </c>
      <c r="BQ628" s="49" t="s">
        <v>98</v>
      </c>
      <c r="BR628" s="212">
        <v>67381816</v>
      </c>
      <c r="BS628" s="213">
        <v>67381816</v>
      </c>
      <c r="BT628" s="66" t="s">
        <v>192</v>
      </c>
      <c r="BU628" s="66" t="s">
        <v>128</v>
      </c>
      <c r="BV628" s="21" t="e">
        <f t="shared" si="79"/>
        <v>#N/A</v>
      </c>
      <c r="BW628" s="21" t="e">
        <f>+VLOOKUP(C628,Listas_desplega!$AI$21:$AJ$46,2,0)</f>
        <v>#N/A</v>
      </c>
      <c r="BX628" s="47" t="str">
        <f>+VLOOKUP(E628,Listas_desplega!$J$2:$K$11,2,FALSE)</f>
        <v>Eje_E_9</v>
      </c>
      <c r="BY628" s="21" t="str">
        <f>+VLOOKUP(J628,desplegables!$AK$21:$AL$33,2,FALSE)</f>
        <v>C_2299_0700_11</v>
      </c>
      <c r="BZ628" s="21" t="str">
        <f>+VLOOKUP(D628,Listas_desplega!$AS$18:$AU$60,2,0)</f>
        <v xml:space="preserve">OFIC. TECNOLOGIAYSIS - </v>
      </c>
      <c r="CA628" s="21" t="str">
        <f>+VLOOKUP(W628,Listas_desplega!$AT$18:$AV$60,3,0)</f>
        <v>1700</v>
      </c>
      <c r="CB628" s="21" t="str">
        <f>+VLOOKUP(F628,Listas_desplega!$J$15:$L$60,2,0)</f>
        <v>AVANZA DIGITAL</v>
      </c>
      <c r="CC628" s="21" t="str">
        <f>+VLOOKUP(F628,Listas_desplega!$J$15:$L$60,2,0)&amp;V628</f>
        <v>AVANZA DIGITAL</v>
      </c>
      <c r="CD628" s="21" t="str">
        <f>+VLOOKUP(CC628,Listas_desplega!$K$15:$L$60,2,0)</f>
        <v>34</v>
      </c>
      <c r="CE628" s="65" t="str">
        <f>+VLOOKUP(D628,Listas_desplega!$AS$18:$AU$60,2,0)&amp;V628</f>
        <v xml:space="preserve">OFIC. TECNOLOGIAYSIS - </v>
      </c>
      <c r="CF628" s="21">
        <f>+VLOOKUP(D628,Listas_desplega!$AS$18:$AU$60,3,0)</f>
        <v>17</v>
      </c>
    </row>
    <row r="629" spans="2:84" ht="18.75" customHeight="1" x14ac:dyDescent="0.25">
      <c r="B629" s="49" t="s">
        <v>173</v>
      </c>
      <c r="C629" s="49" t="s">
        <v>588</v>
      </c>
      <c r="D629" s="49" t="s">
        <v>808</v>
      </c>
      <c r="E629" s="49" t="s">
        <v>953</v>
      </c>
      <c r="F629" s="82" t="s">
        <v>990</v>
      </c>
      <c r="G629" s="49" t="s">
        <v>955</v>
      </c>
      <c r="H629" s="78" t="str">
        <f>+VLOOKUP(G629,desplegables!$AH$21:$AK$33,2,0)</f>
        <v>FORTALECIMIENTO DE LA GESTIÓN INSTITUCIONAL Y BUEN GOBIERNO DEL MINISTERIO DE EDUCACIÓN   NACIONAL</v>
      </c>
      <c r="I629" s="79">
        <f>+VLOOKUP(G629,desplegables!$AH$21:$AK$33,3,0)</f>
        <v>202400000000164</v>
      </c>
      <c r="J629" s="51" t="str">
        <f>+VLOOKUP(G629,desplegables!$AH$21:$AK$33,4,0)</f>
        <v>C-2299-0700-11</v>
      </c>
      <c r="K629" s="109" t="s">
        <v>991</v>
      </c>
      <c r="L629" s="110" t="str">
        <f>+VLOOKUP(K629,desplegables!$BO$81:$BP$110,2,FALSE)</f>
        <v>53105D</v>
      </c>
      <c r="M629" s="49" t="s">
        <v>992</v>
      </c>
      <c r="N629" s="51" t="e">
        <f>VLOOKUP(M629,desplegables!$BO$20:$BP$51,2,0)</f>
        <v>#N/A</v>
      </c>
      <c r="O629" s="49" t="s">
        <v>996</v>
      </c>
      <c r="P629" s="49" t="s">
        <v>90</v>
      </c>
      <c r="Q629" s="51" t="str">
        <f>+VLOOKUP(P629,desplegables!$B$3:$C$5,2,0)</f>
        <v>02</v>
      </c>
      <c r="R629" s="169" t="e">
        <f t="shared" si="75"/>
        <v>#N/A</v>
      </c>
      <c r="S629" s="126" t="str">
        <f t="shared" si="80"/>
        <v>ADQUIS. DE BYS-SERVICIOS DE INFORMACIÓN ACTUALIZADOS-FORTALECIMIENTO DE LA GESTIÓN INSTITUCIONAL Y BUEN GOBIERNO DEL MINISTERIO DE EDUCACIÓN   NACIONAL</v>
      </c>
      <c r="T629" s="244" t="str">
        <f t="shared" si="76"/>
        <v>ADQUIS. DE BYS - SERVICIOS DE INFORMACIÓN ACTUALIZADOS - 5. CONVERGENCIA REGIONAL / D. GOBIERNO DIGITAL PARA LA GENTE</v>
      </c>
      <c r="U629" s="69" t="s">
        <v>127</v>
      </c>
      <c r="V629" s="21"/>
      <c r="W629" s="21" t="str">
        <f t="shared" si="77"/>
        <v xml:space="preserve">OFIC. TECNOLOGIAYSIS - </v>
      </c>
      <c r="X629" s="51" t="str">
        <f t="shared" si="78"/>
        <v>1700</v>
      </c>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68"/>
      <c r="AY629" s="68"/>
      <c r="AZ629" s="68"/>
      <c r="BA629" s="68"/>
      <c r="BB629" s="177">
        <v>73157392</v>
      </c>
      <c r="BC629" s="68"/>
      <c r="BD629" s="68"/>
      <c r="BE629" s="68"/>
      <c r="BF629" s="70"/>
      <c r="BG629" s="69">
        <v>80111620</v>
      </c>
      <c r="BH629" s="52" t="s">
        <v>92</v>
      </c>
      <c r="BI629" s="90" t="s">
        <v>1001</v>
      </c>
      <c r="BJ629" s="69" t="s">
        <v>498</v>
      </c>
      <c r="BK629" s="49" t="s">
        <v>94</v>
      </c>
      <c r="BL629" s="174">
        <v>45292</v>
      </c>
      <c r="BM629" s="66">
        <v>244</v>
      </c>
      <c r="BN629" s="49" t="s">
        <v>198</v>
      </c>
      <c r="BO629" s="49" t="s">
        <v>96</v>
      </c>
      <c r="BP629" s="49" t="s">
        <v>97</v>
      </c>
      <c r="BQ629" s="49" t="s">
        <v>98</v>
      </c>
      <c r="BR629" s="212">
        <v>73157392</v>
      </c>
      <c r="BS629" s="213">
        <v>73157392</v>
      </c>
      <c r="BT629" s="66" t="s">
        <v>192</v>
      </c>
      <c r="BU629" s="66" t="s">
        <v>128</v>
      </c>
      <c r="BV629" s="21" t="e">
        <f t="shared" si="79"/>
        <v>#N/A</v>
      </c>
      <c r="BW629" s="21" t="e">
        <f>+VLOOKUP(C629,Listas_desplega!$AI$21:$AJ$46,2,0)</f>
        <v>#N/A</v>
      </c>
      <c r="BX629" s="47" t="str">
        <f>+VLOOKUP(E629,Listas_desplega!$J$2:$K$11,2,FALSE)</f>
        <v>Eje_E_9</v>
      </c>
      <c r="BY629" s="21" t="str">
        <f>+VLOOKUP(J629,desplegables!$AK$21:$AL$33,2,FALSE)</f>
        <v>C_2299_0700_11</v>
      </c>
      <c r="BZ629" s="21" t="str">
        <f>+VLOOKUP(D629,Listas_desplega!$AS$18:$AU$60,2,0)</f>
        <v xml:space="preserve">OFIC. TECNOLOGIAYSIS - </v>
      </c>
      <c r="CA629" s="21" t="str">
        <f>+VLOOKUP(W629,Listas_desplega!$AT$18:$AV$60,3,0)</f>
        <v>1700</v>
      </c>
      <c r="CB629" s="21" t="str">
        <f>+VLOOKUP(F629,Listas_desplega!$J$15:$L$60,2,0)</f>
        <v>AVANZA DIGITAL</v>
      </c>
      <c r="CC629" s="21" t="str">
        <f>+VLOOKUP(F629,Listas_desplega!$J$15:$L$60,2,0)&amp;V629</f>
        <v>AVANZA DIGITAL</v>
      </c>
      <c r="CD629" s="21" t="str">
        <f>+VLOOKUP(CC629,Listas_desplega!$K$15:$L$60,2,0)</f>
        <v>34</v>
      </c>
      <c r="CE629" s="65" t="str">
        <f>+VLOOKUP(D629,Listas_desplega!$AS$18:$AU$60,2,0)&amp;V629</f>
        <v xml:space="preserve">OFIC. TECNOLOGIAYSIS - </v>
      </c>
      <c r="CF629" s="21">
        <f>+VLOOKUP(D629,Listas_desplega!$AS$18:$AU$60,3,0)</f>
        <v>17</v>
      </c>
    </row>
    <row r="630" spans="2:84" ht="18.75" customHeight="1" x14ac:dyDescent="0.25">
      <c r="B630" s="49" t="s">
        <v>173</v>
      </c>
      <c r="C630" s="49" t="s">
        <v>588</v>
      </c>
      <c r="D630" s="49" t="s">
        <v>808</v>
      </c>
      <c r="E630" s="49" t="s">
        <v>953</v>
      </c>
      <c r="F630" s="82" t="s">
        <v>990</v>
      </c>
      <c r="G630" s="49" t="s">
        <v>955</v>
      </c>
      <c r="H630" s="78" t="str">
        <f>+VLOOKUP(G630,desplegables!$AH$21:$AK$33,2,0)</f>
        <v>FORTALECIMIENTO DE LA GESTIÓN INSTITUCIONAL Y BUEN GOBIERNO DEL MINISTERIO DE EDUCACIÓN   NACIONAL</v>
      </c>
      <c r="I630" s="79">
        <f>+VLOOKUP(G630,desplegables!$AH$21:$AK$33,3,0)</f>
        <v>202400000000164</v>
      </c>
      <c r="J630" s="51" t="str">
        <f>+VLOOKUP(G630,desplegables!$AH$21:$AK$33,4,0)</f>
        <v>C-2299-0700-11</v>
      </c>
      <c r="K630" s="109" t="s">
        <v>991</v>
      </c>
      <c r="L630" s="110" t="str">
        <f>+VLOOKUP(K630,desplegables!$BO$81:$BP$110,2,FALSE)</f>
        <v>53105D</v>
      </c>
      <c r="M630" s="49" t="s">
        <v>992</v>
      </c>
      <c r="N630" s="51" t="e">
        <f>VLOOKUP(M630,desplegables!$BO$20:$BP$51,2,0)</f>
        <v>#N/A</v>
      </c>
      <c r="O630" s="49" t="s">
        <v>996</v>
      </c>
      <c r="P630" s="49" t="s">
        <v>90</v>
      </c>
      <c r="Q630" s="51" t="str">
        <f>+VLOOKUP(P630,desplegables!$B$3:$C$5,2,0)</f>
        <v>02</v>
      </c>
      <c r="R630" s="169" t="e">
        <f t="shared" si="75"/>
        <v>#N/A</v>
      </c>
      <c r="S630" s="126" t="str">
        <f t="shared" si="80"/>
        <v>ADQUIS. DE BYS-SERVICIOS DE INFORMACIÓN ACTUALIZADOS-FORTALECIMIENTO DE LA GESTIÓN INSTITUCIONAL Y BUEN GOBIERNO DEL MINISTERIO DE EDUCACIÓN   NACIONAL</v>
      </c>
      <c r="T630" s="244" t="str">
        <f t="shared" si="76"/>
        <v>ADQUIS. DE BYS - SERVICIOS DE INFORMACIÓN ACTUALIZADOS - 5. CONVERGENCIA REGIONAL / D. GOBIERNO DIGITAL PARA LA GENTE</v>
      </c>
      <c r="U630" s="69" t="s">
        <v>127</v>
      </c>
      <c r="V630" s="21"/>
      <c r="W630" s="21" t="str">
        <f t="shared" si="77"/>
        <v xml:space="preserve">OFIC. TECNOLOGIAYSIS - </v>
      </c>
      <c r="X630" s="51" t="str">
        <f t="shared" si="78"/>
        <v>1700</v>
      </c>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68"/>
      <c r="AY630" s="68"/>
      <c r="AZ630" s="68"/>
      <c r="BA630" s="68"/>
      <c r="BB630" s="177">
        <v>57736000</v>
      </c>
      <c r="BC630" s="68"/>
      <c r="BD630" s="68"/>
      <c r="BE630" s="68"/>
      <c r="BF630" s="70"/>
      <c r="BG630" s="69">
        <v>80111620</v>
      </c>
      <c r="BH630" s="52" t="s">
        <v>92</v>
      </c>
      <c r="BI630" s="90" t="s">
        <v>1002</v>
      </c>
      <c r="BJ630" s="69" t="s">
        <v>498</v>
      </c>
      <c r="BK630" s="49" t="s">
        <v>94</v>
      </c>
      <c r="BL630" s="174">
        <v>45292</v>
      </c>
      <c r="BM630" s="66">
        <v>244</v>
      </c>
      <c r="BN630" s="49" t="s">
        <v>198</v>
      </c>
      <c r="BO630" s="49" t="s">
        <v>96</v>
      </c>
      <c r="BP630" s="49" t="s">
        <v>97</v>
      </c>
      <c r="BQ630" s="49" t="s">
        <v>98</v>
      </c>
      <c r="BR630" s="212">
        <v>57736000</v>
      </c>
      <c r="BS630" s="213">
        <v>57736000</v>
      </c>
      <c r="BT630" s="66" t="s">
        <v>192</v>
      </c>
      <c r="BU630" s="66" t="s">
        <v>128</v>
      </c>
      <c r="BV630" s="21" t="e">
        <f t="shared" si="79"/>
        <v>#N/A</v>
      </c>
      <c r="BW630" s="21" t="e">
        <f>+VLOOKUP(C630,Listas_desplega!$AI$21:$AJ$46,2,0)</f>
        <v>#N/A</v>
      </c>
      <c r="BX630" s="47" t="str">
        <f>+VLOOKUP(E630,Listas_desplega!$J$2:$K$11,2,FALSE)</f>
        <v>Eje_E_9</v>
      </c>
      <c r="BY630" s="21" t="str">
        <f>+VLOOKUP(J630,desplegables!$AK$21:$AL$33,2,FALSE)</f>
        <v>C_2299_0700_11</v>
      </c>
      <c r="BZ630" s="21" t="str">
        <f>+VLOOKUP(D630,Listas_desplega!$AS$18:$AU$60,2,0)</f>
        <v xml:space="preserve">OFIC. TECNOLOGIAYSIS - </v>
      </c>
      <c r="CA630" s="21" t="str">
        <f>+VLOOKUP(W630,Listas_desplega!$AT$18:$AV$60,3,0)</f>
        <v>1700</v>
      </c>
      <c r="CB630" s="21" t="str">
        <f>+VLOOKUP(F630,Listas_desplega!$J$15:$L$60,2,0)</f>
        <v>AVANZA DIGITAL</v>
      </c>
      <c r="CC630" s="21" t="str">
        <f>+VLOOKUP(F630,Listas_desplega!$J$15:$L$60,2,0)&amp;V630</f>
        <v>AVANZA DIGITAL</v>
      </c>
      <c r="CD630" s="21" t="str">
        <f>+VLOOKUP(CC630,Listas_desplega!$K$15:$L$60,2,0)</f>
        <v>34</v>
      </c>
      <c r="CE630" s="65" t="str">
        <f>+VLOOKUP(D630,Listas_desplega!$AS$18:$AU$60,2,0)&amp;V630</f>
        <v xml:space="preserve">OFIC. TECNOLOGIAYSIS - </v>
      </c>
      <c r="CF630" s="21">
        <f>+VLOOKUP(D630,Listas_desplega!$AS$18:$AU$60,3,0)</f>
        <v>17</v>
      </c>
    </row>
    <row r="631" spans="2:84" ht="18.75" customHeight="1" x14ac:dyDescent="0.25">
      <c r="B631" s="49" t="s">
        <v>173</v>
      </c>
      <c r="C631" s="49" t="s">
        <v>588</v>
      </c>
      <c r="D631" s="49" t="s">
        <v>808</v>
      </c>
      <c r="E631" s="49" t="s">
        <v>953</v>
      </c>
      <c r="F631" s="82" t="s">
        <v>990</v>
      </c>
      <c r="G631" s="49" t="s">
        <v>955</v>
      </c>
      <c r="H631" s="78" t="str">
        <f>+VLOOKUP(G631,desplegables!$AH$21:$AK$33,2,0)</f>
        <v>FORTALECIMIENTO DE LA GESTIÓN INSTITUCIONAL Y BUEN GOBIERNO DEL MINISTERIO DE EDUCACIÓN   NACIONAL</v>
      </c>
      <c r="I631" s="79">
        <f>+VLOOKUP(G631,desplegables!$AH$21:$AK$33,3,0)</f>
        <v>202400000000164</v>
      </c>
      <c r="J631" s="51" t="str">
        <f>+VLOOKUP(G631,desplegables!$AH$21:$AK$33,4,0)</f>
        <v>C-2299-0700-11</v>
      </c>
      <c r="K631" s="109" t="s">
        <v>991</v>
      </c>
      <c r="L631" s="110" t="str">
        <f>+VLOOKUP(K631,desplegables!$BO$81:$BP$110,2,FALSE)</f>
        <v>53105D</v>
      </c>
      <c r="M631" s="49" t="s">
        <v>992</v>
      </c>
      <c r="N631" s="51" t="e">
        <f>VLOOKUP(M631,desplegables!$BO$20:$BP$51,2,0)</f>
        <v>#N/A</v>
      </c>
      <c r="O631" s="49" t="s">
        <v>996</v>
      </c>
      <c r="P631" s="49" t="s">
        <v>90</v>
      </c>
      <c r="Q631" s="51" t="str">
        <f>+VLOOKUP(P631,desplegables!$B$3:$C$5,2,0)</f>
        <v>02</v>
      </c>
      <c r="R631" s="169" t="e">
        <f t="shared" si="75"/>
        <v>#N/A</v>
      </c>
      <c r="S631" s="126" t="str">
        <f t="shared" si="80"/>
        <v>ADQUIS. DE BYS-SERVICIOS DE INFORMACIÓN ACTUALIZADOS-FORTALECIMIENTO DE LA GESTIÓN INSTITUCIONAL Y BUEN GOBIERNO DEL MINISTERIO DE EDUCACIÓN   NACIONAL</v>
      </c>
      <c r="T631" s="244" t="str">
        <f t="shared" si="76"/>
        <v>ADQUIS. DE BYS - SERVICIOS DE INFORMACIÓN ACTUALIZADOS - 5. CONVERGENCIA REGIONAL / D. GOBIERNO DIGITAL PARA LA GENTE</v>
      </c>
      <c r="U631" s="69" t="s">
        <v>127</v>
      </c>
      <c r="V631" s="21"/>
      <c r="W631" s="21" t="str">
        <f t="shared" si="77"/>
        <v xml:space="preserve">OFIC. TECNOLOGIAYSIS - </v>
      </c>
      <c r="X631" s="51" t="str">
        <f t="shared" si="78"/>
        <v>1700</v>
      </c>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68"/>
      <c r="AY631" s="68"/>
      <c r="AZ631" s="68"/>
      <c r="BA631" s="68"/>
      <c r="BB631" s="177">
        <v>67381816</v>
      </c>
      <c r="BC631" s="68"/>
      <c r="BD631" s="68"/>
      <c r="BE631" s="68"/>
      <c r="BF631" s="70"/>
      <c r="BG631" s="69">
        <v>80111620</v>
      </c>
      <c r="BH631" s="52" t="s">
        <v>92</v>
      </c>
      <c r="BI631" s="90" t="s">
        <v>1000</v>
      </c>
      <c r="BJ631" s="69" t="s">
        <v>498</v>
      </c>
      <c r="BK631" s="49" t="s">
        <v>94</v>
      </c>
      <c r="BL631" s="174">
        <v>45292</v>
      </c>
      <c r="BM631" s="66">
        <v>244</v>
      </c>
      <c r="BN631" s="49" t="s">
        <v>198</v>
      </c>
      <c r="BO631" s="49" t="s">
        <v>96</v>
      </c>
      <c r="BP631" s="49" t="s">
        <v>97</v>
      </c>
      <c r="BQ631" s="49" t="s">
        <v>98</v>
      </c>
      <c r="BR631" s="212">
        <v>67381816</v>
      </c>
      <c r="BS631" s="213">
        <v>67381816</v>
      </c>
      <c r="BT631" s="66" t="s">
        <v>192</v>
      </c>
      <c r="BU631" s="66" t="s">
        <v>128</v>
      </c>
      <c r="BV631" s="21" t="e">
        <f t="shared" si="79"/>
        <v>#N/A</v>
      </c>
      <c r="BW631" s="21" t="e">
        <f>+VLOOKUP(C631,Listas_desplega!$AI$21:$AJ$46,2,0)</f>
        <v>#N/A</v>
      </c>
      <c r="BX631" s="47" t="str">
        <f>+VLOOKUP(E631,Listas_desplega!$J$2:$K$11,2,FALSE)</f>
        <v>Eje_E_9</v>
      </c>
      <c r="BY631" s="21" t="str">
        <f>+VLOOKUP(J631,desplegables!$AK$21:$AL$33,2,FALSE)</f>
        <v>C_2299_0700_11</v>
      </c>
      <c r="BZ631" s="21" t="str">
        <f>+VLOOKUP(D631,Listas_desplega!$AS$18:$AU$60,2,0)</f>
        <v xml:space="preserve">OFIC. TECNOLOGIAYSIS - </v>
      </c>
      <c r="CA631" s="21" t="str">
        <f>+VLOOKUP(W631,Listas_desplega!$AT$18:$AV$60,3,0)</f>
        <v>1700</v>
      </c>
      <c r="CB631" s="21" t="str">
        <f>+VLOOKUP(F631,Listas_desplega!$J$15:$L$60,2,0)</f>
        <v>AVANZA DIGITAL</v>
      </c>
      <c r="CC631" s="21" t="str">
        <f>+VLOOKUP(F631,Listas_desplega!$J$15:$L$60,2,0)&amp;V631</f>
        <v>AVANZA DIGITAL</v>
      </c>
      <c r="CD631" s="21" t="str">
        <f>+VLOOKUP(CC631,Listas_desplega!$K$15:$L$60,2,0)</f>
        <v>34</v>
      </c>
      <c r="CE631" s="65" t="str">
        <f>+VLOOKUP(D631,Listas_desplega!$AS$18:$AU$60,2,0)&amp;V631</f>
        <v xml:space="preserve">OFIC. TECNOLOGIAYSIS - </v>
      </c>
      <c r="CF631" s="21">
        <f>+VLOOKUP(D631,Listas_desplega!$AS$18:$AU$60,3,0)</f>
        <v>17</v>
      </c>
    </row>
    <row r="632" spans="2:84" ht="18.75" customHeight="1" x14ac:dyDescent="0.25">
      <c r="B632" s="49" t="s">
        <v>173</v>
      </c>
      <c r="C632" s="49" t="s">
        <v>588</v>
      </c>
      <c r="D632" s="49" t="s">
        <v>808</v>
      </c>
      <c r="E632" s="49" t="s">
        <v>953</v>
      </c>
      <c r="F632" s="82" t="s">
        <v>990</v>
      </c>
      <c r="G632" s="49" t="s">
        <v>955</v>
      </c>
      <c r="H632" s="78" t="str">
        <f>+VLOOKUP(G632,desplegables!$AH$21:$AK$33,2,0)</f>
        <v>FORTALECIMIENTO DE LA GESTIÓN INSTITUCIONAL Y BUEN GOBIERNO DEL MINISTERIO DE EDUCACIÓN   NACIONAL</v>
      </c>
      <c r="I632" s="79">
        <f>+VLOOKUP(G632,desplegables!$AH$21:$AK$33,3,0)</f>
        <v>202400000000164</v>
      </c>
      <c r="J632" s="51" t="str">
        <f>+VLOOKUP(G632,desplegables!$AH$21:$AK$33,4,0)</f>
        <v>C-2299-0700-11</v>
      </c>
      <c r="K632" s="109" t="s">
        <v>991</v>
      </c>
      <c r="L632" s="110" t="str">
        <f>+VLOOKUP(K632,desplegables!$BO$81:$BP$110,2,FALSE)</f>
        <v>53105D</v>
      </c>
      <c r="M632" s="49" t="s">
        <v>992</v>
      </c>
      <c r="N632" s="51" t="e">
        <f>VLOOKUP(M632,desplegables!$BO$20:$BP$51,2,0)</f>
        <v>#N/A</v>
      </c>
      <c r="O632" s="49" t="s">
        <v>996</v>
      </c>
      <c r="P632" s="49" t="s">
        <v>90</v>
      </c>
      <c r="Q632" s="51" t="str">
        <f>+VLOOKUP(P632,desplegables!$B$3:$C$5,2,0)</f>
        <v>02</v>
      </c>
      <c r="R632" s="169" t="e">
        <f t="shared" si="75"/>
        <v>#N/A</v>
      </c>
      <c r="S632" s="126" t="str">
        <f t="shared" si="80"/>
        <v>ADQUIS. DE BYS-SERVICIOS DE INFORMACIÓN ACTUALIZADOS-FORTALECIMIENTO DE LA GESTIÓN INSTITUCIONAL Y BUEN GOBIERNO DEL MINISTERIO DE EDUCACIÓN   NACIONAL</v>
      </c>
      <c r="T632" s="244" t="str">
        <f t="shared" si="76"/>
        <v>ADQUIS. DE BYS - SERVICIOS DE INFORMACIÓN ACTUALIZADOS - 5. CONVERGENCIA REGIONAL / D. GOBIERNO DIGITAL PARA LA GENTE</v>
      </c>
      <c r="U632" s="69" t="s">
        <v>127</v>
      </c>
      <c r="V632" s="21"/>
      <c r="W632" s="21" t="str">
        <f t="shared" si="77"/>
        <v xml:space="preserve">OFIC. TECNOLOGIAYSIS - </v>
      </c>
      <c r="X632" s="51" t="str">
        <f t="shared" si="78"/>
        <v>1700</v>
      </c>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68"/>
      <c r="AY632" s="68"/>
      <c r="AZ632" s="68"/>
      <c r="BA632" s="68"/>
      <c r="BB632" s="177">
        <v>67381816</v>
      </c>
      <c r="BC632" s="68"/>
      <c r="BD632" s="68"/>
      <c r="BE632" s="68"/>
      <c r="BF632" s="70"/>
      <c r="BG632" s="69">
        <v>80111620</v>
      </c>
      <c r="BH632" s="52" t="s">
        <v>92</v>
      </c>
      <c r="BI632" s="90" t="s">
        <v>1000</v>
      </c>
      <c r="BJ632" s="69" t="s">
        <v>498</v>
      </c>
      <c r="BK632" s="49" t="s">
        <v>94</v>
      </c>
      <c r="BL632" s="174">
        <v>45292</v>
      </c>
      <c r="BM632" s="66">
        <v>244</v>
      </c>
      <c r="BN632" s="49" t="s">
        <v>198</v>
      </c>
      <c r="BO632" s="49" t="s">
        <v>96</v>
      </c>
      <c r="BP632" s="49" t="s">
        <v>97</v>
      </c>
      <c r="BQ632" s="49" t="s">
        <v>98</v>
      </c>
      <c r="BR632" s="212">
        <v>67381816</v>
      </c>
      <c r="BS632" s="213">
        <v>67381816</v>
      </c>
      <c r="BT632" s="66" t="s">
        <v>192</v>
      </c>
      <c r="BU632" s="66" t="s">
        <v>128</v>
      </c>
      <c r="BV632" s="21" t="e">
        <f t="shared" si="79"/>
        <v>#N/A</v>
      </c>
      <c r="BW632" s="21" t="e">
        <f>+VLOOKUP(C632,Listas_desplega!$AI$21:$AJ$46,2,0)</f>
        <v>#N/A</v>
      </c>
      <c r="BX632" s="47" t="str">
        <f>+VLOOKUP(E632,Listas_desplega!$J$2:$K$11,2,FALSE)</f>
        <v>Eje_E_9</v>
      </c>
      <c r="BY632" s="21" t="str">
        <f>+VLOOKUP(J632,desplegables!$AK$21:$AL$33,2,FALSE)</f>
        <v>C_2299_0700_11</v>
      </c>
      <c r="BZ632" s="21" t="str">
        <f>+VLOOKUP(D632,Listas_desplega!$AS$18:$AU$60,2,0)</f>
        <v xml:space="preserve">OFIC. TECNOLOGIAYSIS - </v>
      </c>
      <c r="CA632" s="21" t="str">
        <f>+VLOOKUP(W632,Listas_desplega!$AT$18:$AV$60,3,0)</f>
        <v>1700</v>
      </c>
      <c r="CB632" s="21" t="str">
        <f>+VLOOKUP(F632,Listas_desplega!$J$15:$L$60,2,0)</f>
        <v>AVANZA DIGITAL</v>
      </c>
      <c r="CC632" s="21" t="str">
        <f>+VLOOKUP(F632,Listas_desplega!$J$15:$L$60,2,0)&amp;V632</f>
        <v>AVANZA DIGITAL</v>
      </c>
      <c r="CD632" s="21" t="str">
        <f>+VLOOKUP(CC632,Listas_desplega!$K$15:$L$60,2,0)</f>
        <v>34</v>
      </c>
      <c r="CE632" s="65" t="str">
        <f>+VLOOKUP(D632,Listas_desplega!$AS$18:$AU$60,2,0)&amp;V632</f>
        <v xml:space="preserve">OFIC. TECNOLOGIAYSIS - </v>
      </c>
      <c r="CF632" s="21">
        <f>+VLOOKUP(D632,Listas_desplega!$AS$18:$AU$60,3,0)</f>
        <v>17</v>
      </c>
    </row>
    <row r="633" spans="2:84" ht="18.75" customHeight="1" x14ac:dyDescent="0.25">
      <c r="B633" s="49" t="s">
        <v>173</v>
      </c>
      <c r="C633" s="49" t="s">
        <v>588</v>
      </c>
      <c r="D633" s="49" t="s">
        <v>808</v>
      </c>
      <c r="E633" s="49" t="s">
        <v>953</v>
      </c>
      <c r="F633" s="82" t="s">
        <v>990</v>
      </c>
      <c r="G633" s="49" t="s">
        <v>955</v>
      </c>
      <c r="H633" s="78" t="str">
        <f>+VLOOKUP(G633,desplegables!$AH$21:$AK$33,2,0)</f>
        <v>FORTALECIMIENTO DE LA GESTIÓN INSTITUCIONAL Y BUEN GOBIERNO DEL MINISTERIO DE EDUCACIÓN   NACIONAL</v>
      </c>
      <c r="I633" s="79">
        <f>+VLOOKUP(G633,desplegables!$AH$21:$AK$33,3,0)</f>
        <v>202400000000164</v>
      </c>
      <c r="J633" s="51" t="str">
        <f>+VLOOKUP(G633,desplegables!$AH$21:$AK$33,4,0)</f>
        <v>C-2299-0700-11</v>
      </c>
      <c r="K633" s="109" t="s">
        <v>991</v>
      </c>
      <c r="L633" s="110" t="str">
        <f>+VLOOKUP(K633,desplegables!$BO$81:$BP$110,2,FALSE)</f>
        <v>53105D</v>
      </c>
      <c r="M633" s="49" t="s">
        <v>992</v>
      </c>
      <c r="N633" s="51" t="e">
        <f>VLOOKUP(M633,desplegables!$BO$20:$BP$51,2,0)</f>
        <v>#N/A</v>
      </c>
      <c r="O633" s="49" t="s">
        <v>996</v>
      </c>
      <c r="P633" s="49" t="s">
        <v>90</v>
      </c>
      <c r="Q633" s="51" t="str">
        <f>+VLOOKUP(P633,desplegables!$B$3:$C$5,2,0)</f>
        <v>02</v>
      </c>
      <c r="R633" s="169" t="e">
        <f t="shared" si="75"/>
        <v>#N/A</v>
      </c>
      <c r="S633" s="126" t="str">
        <f t="shared" si="80"/>
        <v>ADQUIS. DE BYS-SERVICIOS DE INFORMACIÓN ACTUALIZADOS-FORTALECIMIENTO DE LA GESTIÓN INSTITUCIONAL Y BUEN GOBIERNO DEL MINISTERIO DE EDUCACIÓN   NACIONAL</v>
      </c>
      <c r="T633" s="244" t="str">
        <f t="shared" si="76"/>
        <v>ADQUIS. DE BYS - SERVICIOS DE INFORMACIÓN ACTUALIZADOS - 5. CONVERGENCIA REGIONAL / D. GOBIERNO DIGITAL PARA LA GENTE</v>
      </c>
      <c r="U633" s="69" t="s">
        <v>127</v>
      </c>
      <c r="V633" s="21"/>
      <c r="W633" s="21" t="str">
        <f t="shared" si="77"/>
        <v xml:space="preserve">OFIC. TECNOLOGIAYSIS - </v>
      </c>
      <c r="X633" s="51" t="str">
        <f t="shared" si="78"/>
        <v>1700</v>
      </c>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68"/>
      <c r="AY633" s="68"/>
      <c r="AZ633" s="68"/>
      <c r="BA633" s="68"/>
      <c r="BB633" s="177">
        <v>67381816</v>
      </c>
      <c r="BC633" s="68"/>
      <c r="BD633" s="68"/>
      <c r="BE633" s="68"/>
      <c r="BF633" s="70"/>
      <c r="BG633" s="69">
        <v>80111620</v>
      </c>
      <c r="BH633" s="52" t="s">
        <v>92</v>
      </c>
      <c r="BI633" s="90" t="s">
        <v>1000</v>
      </c>
      <c r="BJ633" s="69" t="s">
        <v>498</v>
      </c>
      <c r="BK633" s="49" t="s">
        <v>94</v>
      </c>
      <c r="BL633" s="174">
        <v>45292</v>
      </c>
      <c r="BM633" s="66">
        <v>244</v>
      </c>
      <c r="BN633" s="49" t="s">
        <v>198</v>
      </c>
      <c r="BO633" s="49" t="s">
        <v>96</v>
      </c>
      <c r="BP633" s="49" t="s">
        <v>97</v>
      </c>
      <c r="BQ633" s="49" t="s">
        <v>98</v>
      </c>
      <c r="BR633" s="212">
        <v>67381816</v>
      </c>
      <c r="BS633" s="213">
        <v>67381816</v>
      </c>
      <c r="BT633" s="66" t="s">
        <v>192</v>
      </c>
      <c r="BU633" s="66" t="s">
        <v>128</v>
      </c>
      <c r="BV633" s="21" t="e">
        <f t="shared" si="79"/>
        <v>#N/A</v>
      </c>
      <c r="BW633" s="21" t="e">
        <f>+VLOOKUP(C633,Listas_desplega!$AI$21:$AJ$46,2,0)</f>
        <v>#N/A</v>
      </c>
      <c r="BX633" s="47" t="str">
        <f>+VLOOKUP(E633,Listas_desplega!$J$2:$K$11,2,FALSE)</f>
        <v>Eje_E_9</v>
      </c>
      <c r="BY633" s="21" t="str">
        <f>+VLOOKUP(J633,desplegables!$AK$21:$AL$33,2,FALSE)</f>
        <v>C_2299_0700_11</v>
      </c>
      <c r="BZ633" s="21" t="str">
        <f>+VLOOKUP(D633,Listas_desplega!$AS$18:$AU$60,2,0)</f>
        <v xml:space="preserve">OFIC. TECNOLOGIAYSIS - </v>
      </c>
      <c r="CA633" s="21" t="str">
        <f>+VLOOKUP(W633,Listas_desplega!$AT$18:$AV$60,3,0)</f>
        <v>1700</v>
      </c>
      <c r="CB633" s="21" t="str">
        <f>+VLOOKUP(F633,Listas_desplega!$J$15:$L$60,2,0)</f>
        <v>AVANZA DIGITAL</v>
      </c>
      <c r="CC633" s="21" t="str">
        <f>+VLOOKUP(F633,Listas_desplega!$J$15:$L$60,2,0)&amp;V633</f>
        <v>AVANZA DIGITAL</v>
      </c>
      <c r="CD633" s="21" t="str">
        <f>+VLOOKUP(CC633,Listas_desplega!$K$15:$L$60,2,0)</f>
        <v>34</v>
      </c>
      <c r="CE633" s="65" t="str">
        <f>+VLOOKUP(D633,Listas_desplega!$AS$18:$AU$60,2,0)&amp;V633</f>
        <v xml:space="preserve">OFIC. TECNOLOGIAYSIS - </v>
      </c>
      <c r="CF633" s="21">
        <f>+VLOOKUP(D633,Listas_desplega!$AS$18:$AU$60,3,0)</f>
        <v>17</v>
      </c>
    </row>
    <row r="634" spans="2:84" ht="18.75" customHeight="1" x14ac:dyDescent="0.25">
      <c r="B634" s="49" t="s">
        <v>173</v>
      </c>
      <c r="C634" s="49" t="s">
        <v>588</v>
      </c>
      <c r="D634" s="49" t="s">
        <v>808</v>
      </c>
      <c r="E634" s="49" t="s">
        <v>953</v>
      </c>
      <c r="F634" s="82" t="s">
        <v>990</v>
      </c>
      <c r="G634" s="49" t="s">
        <v>955</v>
      </c>
      <c r="H634" s="78" t="str">
        <f>+VLOOKUP(G634,desplegables!$AH$21:$AK$33,2,0)</f>
        <v>FORTALECIMIENTO DE LA GESTIÓN INSTITUCIONAL Y BUEN GOBIERNO DEL MINISTERIO DE EDUCACIÓN   NACIONAL</v>
      </c>
      <c r="I634" s="79">
        <f>+VLOOKUP(G634,desplegables!$AH$21:$AK$33,3,0)</f>
        <v>202400000000164</v>
      </c>
      <c r="J634" s="51" t="str">
        <f>+VLOOKUP(G634,desplegables!$AH$21:$AK$33,4,0)</f>
        <v>C-2299-0700-11</v>
      </c>
      <c r="K634" s="109" t="s">
        <v>991</v>
      </c>
      <c r="L634" s="110" t="str">
        <f>+VLOOKUP(K634,desplegables!$BO$81:$BP$110,2,FALSE)</f>
        <v>53105D</v>
      </c>
      <c r="M634" s="49" t="s">
        <v>992</v>
      </c>
      <c r="N634" s="51" t="e">
        <f>VLOOKUP(M634,desplegables!$BO$20:$BP$51,2,0)</f>
        <v>#N/A</v>
      </c>
      <c r="O634" s="49" t="s">
        <v>996</v>
      </c>
      <c r="P634" s="49" t="s">
        <v>90</v>
      </c>
      <c r="Q634" s="51" t="str">
        <f>+VLOOKUP(P634,desplegables!$B$3:$C$5,2,0)</f>
        <v>02</v>
      </c>
      <c r="R634" s="169" t="e">
        <f t="shared" si="75"/>
        <v>#N/A</v>
      </c>
      <c r="S634" s="126" t="str">
        <f t="shared" si="80"/>
        <v>ADQUIS. DE BYS-SERVICIOS DE INFORMACIÓN ACTUALIZADOS-FORTALECIMIENTO DE LA GESTIÓN INSTITUCIONAL Y BUEN GOBIERNO DEL MINISTERIO DE EDUCACIÓN   NACIONAL</v>
      </c>
      <c r="T634" s="244" t="str">
        <f t="shared" si="76"/>
        <v>ADQUIS. DE BYS - SERVICIOS DE INFORMACIÓN ACTUALIZADOS - 5. CONVERGENCIA REGIONAL / D. GOBIERNO DIGITAL PARA LA GENTE</v>
      </c>
      <c r="U634" s="69" t="s">
        <v>127</v>
      </c>
      <c r="V634" s="21"/>
      <c r="W634" s="21" t="str">
        <f t="shared" si="77"/>
        <v xml:space="preserve">OFIC. TECNOLOGIAYSIS - </v>
      </c>
      <c r="X634" s="51" t="str">
        <f t="shared" si="78"/>
        <v>1700</v>
      </c>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68"/>
      <c r="AY634" s="68"/>
      <c r="AZ634" s="68"/>
      <c r="BA634" s="68"/>
      <c r="BB634" s="177">
        <v>31549125</v>
      </c>
      <c r="BC634" s="68"/>
      <c r="BD634" s="68"/>
      <c r="BE634" s="68"/>
      <c r="BF634" s="70"/>
      <c r="BG634" s="69">
        <v>80111620</v>
      </c>
      <c r="BH634" s="52" t="s">
        <v>92</v>
      </c>
      <c r="BI634" s="90" t="s">
        <v>1003</v>
      </c>
      <c r="BJ634" s="69" t="s">
        <v>498</v>
      </c>
      <c r="BK634" s="49" t="s">
        <v>94</v>
      </c>
      <c r="BL634" s="174">
        <v>45292</v>
      </c>
      <c r="BM634" s="66">
        <v>75</v>
      </c>
      <c r="BN634" s="49" t="s">
        <v>198</v>
      </c>
      <c r="BO634" s="49" t="s">
        <v>96</v>
      </c>
      <c r="BP634" s="49" t="s">
        <v>97</v>
      </c>
      <c r="BQ634" s="49" t="s">
        <v>98</v>
      </c>
      <c r="BR634" s="212">
        <v>31549125</v>
      </c>
      <c r="BS634" s="213">
        <v>31549125</v>
      </c>
      <c r="BT634" s="66" t="s">
        <v>192</v>
      </c>
      <c r="BU634" s="66" t="s">
        <v>128</v>
      </c>
      <c r="BV634" s="21" t="e">
        <f t="shared" si="79"/>
        <v>#N/A</v>
      </c>
      <c r="BW634" s="21" t="e">
        <f>+VLOOKUP(C634,Listas_desplega!$AI$21:$AJ$46,2,0)</f>
        <v>#N/A</v>
      </c>
      <c r="BX634" s="47" t="str">
        <f>+VLOOKUP(E634,Listas_desplega!$J$2:$K$11,2,FALSE)</f>
        <v>Eje_E_9</v>
      </c>
      <c r="BY634" s="21" t="str">
        <f>+VLOOKUP(J634,desplegables!$AK$21:$AL$33,2,FALSE)</f>
        <v>C_2299_0700_11</v>
      </c>
      <c r="BZ634" s="21" t="str">
        <f>+VLOOKUP(D634,Listas_desplega!$AS$18:$AU$60,2,0)</f>
        <v xml:space="preserve">OFIC. TECNOLOGIAYSIS - </v>
      </c>
      <c r="CA634" s="21" t="str">
        <f>+VLOOKUP(W634,Listas_desplega!$AT$18:$AV$60,3,0)</f>
        <v>1700</v>
      </c>
      <c r="CB634" s="21" t="str">
        <f>+VLOOKUP(F634,Listas_desplega!$J$15:$L$60,2,0)</f>
        <v>AVANZA DIGITAL</v>
      </c>
      <c r="CC634" s="21" t="str">
        <f>+VLOOKUP(F634,Listas_desplega!$J$15:$L$60,2,0)&amp;V634</f>
        <v>AVANZA DIGITAL</v>
      </c>
      <c r="CD634" s="21" t="str">
        <f>+VLOOKUP(CC634,Listas_desplega!$K$15:$L$60,2,0)</f>
        <v>34</v>
      </c>
      <c r="CE634" s="65" t="str">
        <f>+VLOOKUP(D634,Listas_desplega!$AS$18:$AU$60,2,0)&amp;V634</f>
        <v xml:space="preserve">OFIC. TECNOLOGIAYSIS - </v>
      </c>
      <c r="CF634" s="21">
        <f>+VLOOKUP(D634,Listas_desplega!$AS$18:$AU$60,3,0)</f>
        <v>17</v>
      </c>
    </row>
    <row r="635" spans="2:84" ht="18.75" customHeight="1" x14ac:dyDescent="0.25">
      <c r="B635" s="49" t="s">
        <v>173</v>
      </c>
      <c r="C635" s="49" t="s">
        <v>588</v>
      </c>
      <c r="D635" s="49" t="s">
        <v>808</v>
      </c>
      <c r="E635" s="49" t="s">
        <v>953</v>
      </c>
      <c r="F635" s="82" t="s">
        <v>990</v>
      </c>
      <c r="G635" s="49" t="s">
        <v>955</v>
      </c>
      <c r="H635" s="78" t="str">
        <f>+VLOOKUP(G635,desplegables!$AH$21:$AK$33,2,0)</f>
        <v>FORTALECIMIENTO DE LA GESTIÓN INSTITUCIONAL Y BUEN GOBIERNO DEL MINISTERIO DE EDUCACIÓN   NACIONAL</v>
      </c>
      <c r="I635" s="79">
        <f>+VLOOKUP(G635,desplegables!$AH$21:$AK$33,3,0)</f>
        <v>202400000000164</v>
      </c>
      <c r="J635" s="51" t="str">
        <f>+VLOOKUP(G635,desplegables!$AH$21:$AK$33,4,0)</f>
        <v>C-2299-0700-11</v>
      </c>
      <c r="K635" s="109" t="s">
        <v>991</v>
      </c>
      <c r="L635" s="110" t="str">
        <f>+VLOOKUP(K635,desplegables!$BO$81:$BP$110,2,FALSE)</f>
        <v>53105D</v>
      </c>
      <c r="M635" s="49" t="s">
        <v>992</v>
      </c>
      <c r="N635" s="51" t="e">
        <f>VLOOKUP(M635,desplegables!$BO$20:$BP$51,2,0)</f>
        <v>#N/A</v>
      </c>
      <c r="O635" s="49" t="s">
        <v>996</v>
      </c>
      <c r="P635" s="49" t="s">
        <v>90</v>
      </c>
      <c r="Q635" s="51" t="str">
        <f>+VLOOKUP(P635,desplegables!$B$3:$C$5,2,0)</f>
        <v>02</v>
      </c>
      <c r="R635" s="169" t="e">
        <f t="shared" si="75"/>
        <v>#N/A</v>
      </c>
      <c r="S635" s="126" t="str">
        <f t="shared" si="80"/>
        <v>ADQUIS. DE BYS-SERVICIOS DE INFORMACIÓN ACTUALIZADOS-FORTALECIMIENTO DE LA GESTIÓN INSTITUCIONAL Y BUEN GOBIERNO DEL MINISTERIO DE EDUCACIÓN   NACIONAL</v>
      </c>
      <c r="T635" s="244" t="str">
        <f t="shared" si="76"/>
        <v>ADQUIS. DE BYS - SERVICIOS DE INFORMACIÓN ACTUALIZADOS - 5. CONVERGENCIA REGIONAL / D. GOBIERNO DIGITAL PARA LA GENTE</v>
      </c>
      <c r="U635" s="69" t="s">
        <v>127</v>
      </c>
      <c r="V635" s="21"/>
      <c r="W635" s="21" t="str">
        <f t="shared" si="77"/>
        <v xml:space="preserve">OFIC. TECNOLOGIAYSIS - </v>
      </c>
      <c r="X635" s="51" t="str">
        <f t="shared" si="78"/>
        <v>1700</v>
      </c>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68"/>
      <c r="AY635" s="68"/>
      <c r="AZ635" s="68"/>
      <c r="BA635" s="68"/>
      <c r="BB635" s="177">
        <v>67381816</v>
      </c>
      <c r="BC635" s="68"/>
      <c r="BD635" s="68"/>
      <c r="BE635" s="68"/>
      <c r="BF635" s="70"/>
      <c r="BG635" s="69">
        <v>80111620</v>
      </c>
      <c r="BH635" s="52" t="s">
        <v>92</v>
      </c>
      <c r="BI635" s="90" t="s">
        <v>1000</v>
      </c>
      <c r="BJ635" s="69" t="s">
        <v>498</v>
      </c>
      <c r="BK635" s="49" t="s">
        <v>94</v>
      </c>
      <c r="BL635" s="174">
        <v>45292</v>
      </c>
      <c r="BM635" s="66">
        <v>244</v>
      </c>
      <c r="BN635" s="49" t="s">
        <v>198</v>
      </c>
      <c r="BO635" s="49" t="s">
        <v>96</v>
      </c>
      <c r="BP635" s="49" t="s">
        <v>97</v>
      </c>
      <c r="BQ635" s="49" t="s">
        <v>98</v>
      </c>
      <c r="BR635" s="212">
        <v>67381816</v>
      </c>
      <c r="BS635" s="213">
        <v>67381816</v>
      </c>
      <c r="BT635" s="66" t="s">
        <v>192</v>
      </c>
      <c r="BU635" s="66" t="s">
        <v>128</v>
      </c>
      <c r="BV635" s="21" t="e">
        <f t="shared" si="79"/>
        <v>#N/A</v>
      </c>
      <c r="BW635" s="21" t="e">
        <f>+VLOOKUP(C635,Listas_desplega!$AI$21:$AJ$46,2,0)</f>
        <v>#N/A</v>
      </c>
      <c r="BX635" s="47" t="str">
        <f>+VLOOKUP(E635,Listas_desplega!$J$2:$K$11,2,FALSE)</f>
        <v>Eje_E_9</v>
      </c>
      <c r="BY635" s="21" t="str">
        <f>+VLOOKUP(J635,desplegables!$AK$21:$AL$33,2,FALSE)</f>
        <v>C_2299_0700_11</v>
      </c>
      <c r="BZ635" s="21" t="str">
        <f>+VLOOKUP(D635,Listas_desplega!$AS$18:$AU$60,2,0)</f>
        <v xml:space="preserve">OFIC. TECNOLOGIAYSIS - </v>
      </c>
      <c r="CA635" s="21" t="str">
        <f>+VLOOKUP(W635,Listas_desplega!$AT$18:$AV$60,3,0)</f>
        <v>1700</v>
      </c>
      <c r="CB635" s="21" t="str">
        <f>+VLOOKUP(F635,Listas_desplega!$J$15:$L$60,2,0)</f>
        <v>AVANZA DIGITAL</v>
      </c>
      <c r="CC635" s="21" t="str">
        <f>+VLOOKUP(F635,Listas_desplega!$J$15:$L$60,2,0)&amp;V635</f>
        <v>AVANZA DIGITAL</v>
      </c>
      <c r="CD635" s="21" t="str">
        <f>+VLOOKUP(CC635,Listas_desplega!$K$15:$L$60,2,0)</f>
        <v>34</v>
      </c>
      <c r="CE635" s="65" t="str">
        <f>+VLOOKUP(D635,Listas_desplega!$AS$18:$AU$60,2,0)&amp;V635</f>
        <v xml:space="preserve">OFIC. TECNOLOGIAYSIS - </v>
      </c>
      <c r="CF635" s="21">
        <f>+VLOOKUP(D635,Listas_desplega!$AS$18:$AU$60,3,0)</f>
        <v>17</v>
      </c>
    </row>
    <row r="636" spans="2:84" ht="18.75" customHeight="1" x14ac:dyDescent="0.25">
      <c r="B636" s="49" t="s">
        <v>173</v>
      </c>
      <c r="C636" s="49" t="s">
        <v>588</v>
      </c>
      <c r="D636" s="49" t="s">
        <v>808</v>
      </c>
      <c r="E636" s="49" t="s">
        <v>953</v>
      </c>
      <c r="F636" s="82" t="s">
        <v>990</v>
      </c>
      <c r="G636" s="49" t="s">
        <v>955</v>
      </c>
      <c r="H636" s="78" t="str">
        <f>+VLOOKUP(G636,desplegables!$AH$21:$AK$33,2,0)</f>
        <v>FORTALECIMIENTO DE LA GESTIÓN INSTITUCIONAL Y BUEN GOBIERNO DEL MINISTERIO DE EDUCACIÓN   NACIONAL</v>
      </c>
      <c r="I636" s="79">
        <f>+VLOOKUP(G636,desplegables!$AH$21:$AK$33,3,0)</f>
        <v>202400000000164</v>
      </c>
      <c r="J636" s="51" t="str">
        <f>+VLOOKUP(G636,desplegables!$AH$21:$AK$33,4,0)</f>
        <v>C-2299-0700-11</v>
      </c>
      <c r="K636" s="109" t="s">
        <v>991</v>
      </c>
      <c r="L636" s="110" t="str">
        <f>+VLOOKUP(K636,desplegables!$BO$81:$BP$110,2,FALSE)</f>
        <v>53105D</v>
      </c>
      <c r="M636" s="49" t="s">
        <v>992</v>
      </c>
      <c r="N636" s="51" t="e">
        <f>VLOOKUP(M636,desplegables!$BO$20:$BP$51,2,0)</f>
        <v>#N/A</v>
      </c>
      <c r="O636" s="49" t="s">
        <v>996</v>
      </c>
      <c r="P636" s="49" t="s">
        <v>90</v>
      </c>
      <c r="Q636" s="51" t="str">
        <f>+VLOOKUP(P636,desplegables!$B$3:$C$5,2,0)</f>
        <v>02</v>
      </c>
      <c r="R636" s="169" t="e">
        <f t="shared" si="75"/>
        <v>#N/A</v>
      </c>
      <c r="S636" s="126" t="str">
        <f t="shared" si="80"/>
        <v>ADQUIS. DE BYS-SERVICIOS DE INFORMACIÓN ACTUALIZADOS-FORTALECIMIENTO DE LA GESTIÓN INSTITUCIONAL Y BUEN GOBIERNO DEL MINISTERIO DE EDUCACIÓN   NACIONAL</v>
      </c>
      <c r="T636" s="244" t="str">
        <f t="shared" si="76"/>
        <v>ADQUIS. DE BYS - SERVICIOS DE INFORMACIÓN ACTUALIZADOS - 5. CONVERGENCIA REGIONAL / D. GOBIERNO DIGITAL PARA LA GENTE</v>
      </c>
      <c r="U636" s="69" t="s">
        <v>127</v>
      </c>
      <c r="V636" s="21"/>
      <c r="W636" s="21" t="str">
        <f t="shared" si="77"/>
        <v xml:space="preserve">OFIC. TECNOLOGIAYSIS - </v>
      </c>
      <c r="X636" s="51" t="str">
        <f t="shared" si="78"/>
        <v>1700</v>
      </c>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68"/>
      <c r="AY636" s="68"/>
      <c r="AZ636" s="68"/>
      <c r="BA636" s="68"/>
      <c r="BB636" s="177">
        <v>73157392</v>
      </c>
      <c r="BC636" s="68"/>
      <c r="BD636" s="68"/>
      <c r="BE636" s="68"/>
      <c r="BF636" s="70"/>
      <c r="BG636" s="69">
        <v>80111620</v>
      </c>
      <c r="BH636" s="52" t="s">
        <v>92</v>
      </c>
      <c r="BI636" s="90" t="s">
        <v>1001</v>
      </c>
      <c r="BJ636" s="69" t="s">
        <v>498</v>
      </c>
      <c r="BK636" s="49" t="s">
        <v>94</v>
      </c>
      <c r="BL636" s="174">
        <v>45292</v>
      </c>
      <c r="BM636" s="66">
        <v>244</v>
      </c>
      <c r="BN636" s="49" t="s">
        <v>198</v>
      </c>
      <c r="BO636" s="49" t="s">
        <v>96</v>
      </c>
      <c r="BP636" s="49" t="s">
        <v>97</v>
      </c>
      <c r="BQ636" s="49" t="s">
        <v>98</v>
      </c>
      <c r="BR636" s="212">
        <v>73157392</v>
      </c>
      <c r="BS636" s="213">
        <v>73157392</v>
      </c>
      <c r="BT636" s="66" t="s">
        <v>192</v>
      </c>
      <c r="BU636" s="66" t="s">
        <v>128</v>
      </c>
      <c r="BV636" s="21" t="e">
        <f t="shared" si="79"/>
        <v>#N/A</v>
      </c>
      <c r="BW636" s="21" t="e">
        <f>+VLOOKUP(C636,Listas_desplega!$AI$21:$AJ$46,2,0)</f>
        <v>#N/A</v>
      </c>
      <c r="BX636" s="47" t="str">
        <f>+VLOOKUP(E636,Listas_desplega!$J$2:$K$11,2,FALSE)</f>
        <v>Eje_E_9</v>
      </c>
      <c r="BY636" s="21" t="str">
        <f>+VLOOKUP(J636,desplegables!$AK$21:$AL$33,2,FALSE)</f>
        <v>C_2299_0700_11</v>
      </c>
      <c r="BZ636" s="21" t="str">
        <f>+VLOOKUP(D636,Listas_desplega!$AS$18:$AU$60,2,0)</f>
        <v xml:space="preserve">OFIC. TECNOLOGIAYSIS - </v>
      </c>
      <c r="CA636" s="21" t="str">
        <f>+VLOOKUP(W636,Listas_desplega!$AT$18:$AV$60,3,0)</f>
        <v>1700</v>
      </c>
      <c r="CB636" s="21" t="str">
        <f>+VLOOKUP(F636,Listas_desplega!$J$15:$L$60,2,0)</f>
        <v>AVANZA DIGITAL</v>
      </c>
      <c r="CC636" s="21" t="str">
        <f>+VLOOKUP(F636,Listas_desplega!$J$15:$L$60,2,0)&amp;V636</f>
        <v>AVANZA DIGITAL</v>
      </c>
      <c r="CD636" s="21" t="str">
        <f>+VLOOKUP(CC636,Listas_desplega!$K$15:$L$60,2,0)</f>
        <v>34</v>
      </c>
      <c r="CE636" s="65" t="str">
        <f>+VLOOKUP(D636,Listas_desplega!$AS$18:$AU$60,2,0)&amp;V636</f>
        <v xml:space="preserve">OFIC. TECNOLOGIAYSIS - </v>
      </c>
      <c r="CF636" s="21">
        <f>+VLOOKUP(D636,Listas_desplega!$AS$18:$AU$60,3,0)</f>
        <v>17</v>
      </c>
    </row>
    <row r="637" spans="2:84" ht="18.75" customHeight="1" x14ac:dyDescent="0.25">
      <c r="B637" s="49" t="s">
        <v>173</v>
      </c>
      <c r="C637" s="49" t="s">
        <v>588</v>
      </c>
      <c r="D637" s="49" t="s">
        <v>808</v>
      </c>
      <c r="E637" s="49" t="s">
        <v>953</v>
      </c>
      <c r="F637" s="82" t="s">
        <v>990</v>
      </c>
      <c r="G637" s="49" t="s">
        <v>955</v>
      </c>
      <c r="H637" s="78" t="str">
        <f>+VLOOKUP(G637,desplegables!$AH$21:$AK$33,2,0)</f>
        <v>FORTALECIMIENTO DE LA GESTIÓN INSTITUCIONAL Y BUEN GOBIERNO DEL MINISTERIO DE EDUCACIÓN   NACIONAL</v>
      </c>
      <c r="I637" s="79">
        <f>+VLOOKUP(G637,desplegables!$AH$21:$AK$33,3,0)</f>
        <v>202400000000164</v>
      </c>
      <c r="J637" s="51" t="str">
        <f>+VLOOKUP(G637,desplegables!$AH$21:$AK$33,4,0)</f>
        <v>C-2299-0700-11</v>
      </c>
      <c r="K637" s="109" t="s">
        <v>991</v>
      </c>
      <c r="L637" s="110" t="str">
        <f>+VLOOKUP(K637,desplegables!$BO$81:$BP$110,2,FALSE)</f>
        <v>53105D</v>
      </c>
      <c r="M637" s="49" t="s">
        <v>992</v>
      </c>
      <c r="N637" s="51" t="e">
        <f>VLOOKUP(M637,desplegables!$BO$20:$BP$51,2,0)</f>
        <v>#N/A</v>
      </c>
      <c r="O637" s="49" t="s">
        <v>996</v>
      </c>
      <c r="P637" s="49" t="s">
        <v>90</v>
      </c>
      <c r="Q637" s="51" t="str">
        <f>+VLOOKUP(P637,desplegables!$B$3:$C$5,2,0)</f>
        <v>02</v>
      </c>
      <c r="R637" s="169" t="e">
        <f t="shared" si="75"/>
        <v>#N/A</v>
      </c>
      <c r="S637" s="126" t="str">
        <f t="shared" si="80"/>
        <v>ADQUIS. DE BYS-SERVICIOS DE INFORMACIÓN ACTUALIZADOS-FORTALECIMIENTO DE LA GESTIÓN INSTITUCIONAL Y BUEN GOBIERNO DEL MINISTERIO DE EDUCACIÓN   NACIONAL</v>
      </c>
      <c r="T637" s="244" t="str">
        <f t="shared" si="76"/>
        <v>ADQUIS. DE BYS - SERVICIOS DE INFORMACIÓN ACTUALIZADOS - 5. CONVERGENCIA REGIONAL / D. GOBIERNO DIGITAL PARA LA GENTE</v>
      </c>
      <c r="U637" s="69" t="s">
        <v>127</v>
      </c>
      <c r="V637" s="21"/>
      <c r="W637" s="21" t="str">
        <f t="shared" si="77"/>
        <v xml:space="preserve">OFIC. TECNOLOGIAYSIS - </v>
      </c>
      <c r="X637" s="51" t="str">
        <f t="shared" si="78"/>
        <v>1700</v>
      </c>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177">
        <v>73157392</v>
      </c>
      <c r="BC637" s="68"/>
      <c r="BD637" s="68"/>
      <c r="BE637" s="68"/>
      <c r="BF637" s="70"/>
      <c r="BG637" s="69">
        <v>80111620</v>
      </c>
      <c r="BH637" s="52" t="s">
        <v>92</v>
      </c>
      <c r="BI637" s="90" t="s">
        <v>1001</v>
      </c>
      <c r="BJ637" s="69" t="s">
        <v>498</v>
      </c>
      <c r="BK637" s="49" t="s">
        <v>94</v>
      </c>
      <c r="BL637" s="174">
        <v>45292</v>
      </c>
      <c r="BM637" s="66">
        <v>244</v>
      </c>
      <c r="BN637" s="49" t="s">
        <v>198</v>
      </c>
      <c r="BO637" s="49" t="s">
        <v>96</v>
      </c>
      <c r="BP637" s="49" t="s">
        <v>97</v>
      </c>
      <c r="BQ637" s="49" t="s">
        <v>98</v>
      </c>
      <c r="BR637" s="212">
        <v>73157392</v>
      </c>
      <c r="BS637" s="213">
        <v>73157392</v>
      </c>
      <c r="BT637" s="66" t="s">
        <v>192</v>
      </c>
      <c r="BU637" s="66" t="s">
        <v>128</v>
      </c>
      <c r="BV637" s="21" t="e">
        <f t="shared" si="79"/>
        <v>#N/A</v>
      </c>
      <c r="BW637" s="21" t="e">
        <f>+VLOOKUP(C637,Listas_desplega!$AI$21:$AJ$46,2,0)</f>
        <v>#N/A</v>
      </c>
      <c r="BX637" s="47" t="str">
        <f>+VLOOKUP(E637,Listas_desplega!$J$2:$K$11,2,FALSE)</f>
        <v>Eje_E_9</v>
      </c>
      <c r="BY637" s="21" t="str">
        <f>+VLOOKUP(J637,desplegables!$AK$21:$AL$33,2,FALSE)</f>
        <v>C_2299_0700_11</v>
      </c>
      <c r="BZ637" s="21" t="str">
        <f>+VLOOKUP(D637,Listas_desplega!$AS$18:$AU$60,2,0)</f>
        <v xml:space="preserve">OFIC. TECNOLOGIAYSIS - </v>
      </c>
      <c r="CA637" s="21" t="str">
        <f>+VLOOKUP(W637,Listas_desplega!$AT$18:$AV$60,3,0)</f>
        <v>1700</v>
      </c>
      <c r="CB637" s="21" t="str">
        <f>+VLOOKUP(F637,Listas_desplega!$J$15:$L$60,2,0)</f>
        <v>AVANZA DIGITAL</v>
      </c>
      <c r="CC637" s="21" t="str">
        <f>+VLOOKUP(F637,Listas_desplega!$J$15:$L$60,2,0)&amp;V637</f>
        <v>AVANZA DIGITAL</v>
      </c>
      <c r="CD637" s="21" t="str">
        <f>+VLOOKUP(CC637,Listas_desplega!$K$15:$L$60,2,0)</f>
        <v>34</v>
      </c>
      <c r="CE637" s="65" t="str">
        <f>+VLOOKUP(D637,Listas_desplega!$AS$18:$AU$60,2,0)&amp;V637</f>
        <v xml:space="preserve">OFIC. TECNOLOGIAYSIS - </v>
      </c>
      <c r="CF637" s="21">
        <f>+VLOOKUP(D637,Listas_desplega!$AS$18:$AU$60,3,0)</f>
        <v>17</v>
      </c>
    </row>
    <row r="638" spans="2:84" ht="18.75" customHeight="1" x14ac:dyDescent="0.25">
      <c r="B638" s="49" t="s">
        <v>173</v>
      </c>
      <c r="C638" s="49" t="s">
        <v>588</v>
      </c>
      <c r="D638" s="49" t="s">
        <v>808</v>
      </c>
      <c r="E638" s="49" t="s">
        <v>953</v>
      </c>
      <c r="F638" s="82" t="s">
        <v>990</v>
      </c>
      <c r="G638" s="49" t="s">
        <v>955</v>
      </c>
      <c r="H638" s="78" t="str">
        <f>+VLOOKUP(G638,desplegables!$AH$21:$AK$33,2,0)</f>
        <v>FORTALECIMIENTO DE LA GESTIÓN INSTITUCIONAL Y BUEN GOBIERNO DEL MINISTERIO DE EDUCACIÓN   NACIONAL</v>
      </c>
      <c r="I638" s="79">
        <f>+VLOOKUP(G638,desplegables!$AH$21:$AK$33,3,0)</f>
        <v>202400000000164</v>
      </c>
      <c r="J638" s="51" t="str">
        <f>+VLOOKUP(G638,desplegables!$AH$21:$AK$33,4,0)</f>
        <v>C-2299-0700-11</v>
      </c>
      <c r="K638" s="109" t="s">
        <v>991</v>
      </c>
      <c r="L638" s="110" t="str">
        <f>+VLOOKUP(K638,desplegables!$BO$81:$BP$110,2,FALSE)</f>
        <v>53105D</v>
      </c>
      <c r="M638" s="49" t="s">
        <v>992</v>
      </c>
      <c r="N638" s="51" t="e">
        <f>VLOOKUP(M638,desplegables!$BO$20:$BP$51,2,0)</f>
        <v>#N/A</v>
      </c>
      <c r="O638" s="49" t="s">
        <v>996</v>
      </c>
      <c r="P638" s="49" t="s">
        <v>90</v>
      </c>
      <c r="Q638" s="51" t="str">
        <f>+VLOOKUP(P638,desplegables!$B$3:$C$5,2,0)</f>
        <v>02</v>
      </c>
      <c r="R638" s="169" t="e">
        <f t="shared" ref="R638:R699" si="81">+J638&amp;"-"&amp;L638&amp;"-"&amp;N638&amp;"-"&amp;Q638</f>
        <v>#N/A</v>
      </c>
      <c r="S638" s="126" t="str">
        <f t="shared" si="80"/>
        <v>ADQUIS. DE BYS-SERVICIOS DE INFORMACIÓN ACTUALIZADOS-FORTALECIMIENTO DE LA GESTIÓN INSTITUCIONAL Y BUEN GOBIERNO DEL MINISTERIO DE EDUCACIÓN   NACIONAL</v>
      </c>
      <c r="T638" s="244" t="str">
        <f t="shared" si="76"/>
        <v>ADQUIS. DE BYS - SERVICIOS DE INFORMACIÓN ACTUALIZADOS - 5. CONVERGENCIA REGIONAL / D. GOBIERNO DIGITAL PARA LA GENTE</v>
      </c>
      <c r="U638" s="69" t="s">
        <v>127</v>
      </c>
      <c r="V638" s="21"/>
      <c r="W638" s="21" t="str">
        <f t="shared" si="77"/>
        <v xml:space="preserve">OFIC. TECNOLOGIAYSIS - </v>
      </c>
      <c r="X638" s="51" t="str">
        <f t="shared" si="78"/>
        <v>1700</v>
      </c>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68"/>
      <c r="AY638" s="68"/>
      <c r="AZ638" s="68"/>
      <c r="BA638" s="68"/>
      <c r="BB638" s="177">
        <v>68585055</v>
      </c>
      <c r="BC638" s="68"/>
      <c r="BD638" s="68"/>
      <c r="BE638" s="68"/>
      <c r="BF638" s="70"/>
      <c r="BG638" s="69">
        <v>80111620</v>
      </c>
      <c r="BH638" s="52" t="s">
        <v>92</v>
      </c>
      <c r="BI638" s="90" t="s">
        <v>1001</v>
      </c>
      <c r="BJ638" s="69" t="s">
        <v>498</v>
      </c>
      <c r="BK638" s="49" t="s">
        <v>94</v>
      </c>
      <c r="BL638" s="174">
        <v>45292</v>
      </c>
      <c r="BM638" s="66">
        <v>244</v>
      </c>
      <c r="BN638" s="49" t="s">
        <v>198</v>
      </c>
      <c r="BO638" s="49" t="s">
        <v>96</v>
      </c>
      <c r="BP638" s="49" t="s">
        <v>97</v>
      </c>
      <c r="BQ638" s="49" t="s">
        <v>98</v>
      </c>
      <c r="BR638" s="212">
        <v>68585055</v>
      </c>
      <c r="BS638" s="213">
        <v>68585055</v>
      </c>
      <c r="BT638" s="66" t="s">
        <v>192</v>
      </c>
      <c r="BU638" s="66" t="s">
        <v>128</v>
      </c>
      <c r="BV638" s="21" t="e">
        <f t="shared" si="79"/>
        <v>#N/A</v>
      </c>
      <c r="BW638" s="21" t="e">
        <f>+VLOOKUP(C638,Listas_desplega!$AI$21:$AJ$46,2,0)</f>
        <v>#N/A</v>
      </c>
      <c r="BX638" s="47" t="str">
        <f>+VLOOKUP(E638,Listas_desplega!$J$2:$K$11,2,FALSE)</f>
        <v>Eje_E_9</v>
      </c>
      <c r="BY638" s="21" t="str">
        <f>+VLOOKUP(J638,desplegables!$AK$21:$AL$33,2,FALSE)</f>
        <v>C_2299_0700_11</v>
      </c>
      <c r="BZ638" s="21" t="str">
        <f>+VLOOKUP(D638,Listas_desplega!$AS$18:$AU$60,2,0)</f>
        <v xml:space="preserve">OFIC. TECNOLOGIAYSIS - </v>
      </c>
      <c r="CA638" s="21" t="str">
        <f>+VLOOKUP(W638,Listas_desplega!$AT$18:$AV$60,3,0)</f>
        <v>1700</v>
      </c>
      <c r="CB638" s="21" t="str">
        <f>+VLOOKUP(F638,Listas_desplega!$J$15:$L$60,2,0)</f>
        <v>AVANZA DIGITAL</v>
      </c>
      <c r="CC638" s="21" t="str">
        <f>+VLOOKUP(F638,Listas_desplega!$J$15:$L$60,2,0)&amp;V638</f>
        <v>AVANZA DIGITAL</v>
      </c>
      <c r="CD638" s="21" t="str">
        <f>+VLOOKUP(CC638,Listas_desplega!$K$15:$L$60,2,0)</f>
        <v>34</v>
      </c>
      <c r="CE638" s="65" t="str">
        <f>+VLOOKUP(D638,Listas_desplega!$AS$18:$AU$60,2,0)&amp;V638</f>
        <v xml:space="preserve">OFIC. TECNOLOGIAYSIS - </v>
      </c>
      <c r="CF638" s="21">
        <f>+VLOOKUP(D638,Listas_desplega!$AS$18:$AU$60,3,0)</f>
        <v>17</v>
      </c>
    </row>
    <row r="639" spans="2:84" ht="18.75" customHeight="1" x14ac:dyDescent="0.25">
      <c r="B639" s="49" t="s">
        <v>173</v>
      </c>
      <c r="C639" s="49" t="s">
        <v>588</v>
      </c>
      <c r="D639" s="49" t="s">
        <v>808</v>
      </c>
      <c r="E639" s="49" t="s">
        <v>953</v>
      </c>
      <c r="F639" s="82" t="s">
        <v>990</v>
      </c>
      <c r="G639" s="49" t="s">
        <v>955</v>
      </c>
      <c r="H639" s="78" t="str">
        <f>+VLOOKUP(G639,desplegables!$AH$21:$AK$33,2,0)</f>
        <v>FORTALECIMIENTO DE LA GESTIÓN INSTITUCIONAL Y BUEN GOBIERNO DEL MINISTERIO DE EDUCACIÓN   NACIONAL</v>
      </c>
      <c r="I639" s="79">
        <f>+VLOOKUP(G639,desplegables!$AH$21:$AK$33,3,0)</f>
        <v>202400000000164</v>
      </c>
      <c r="J639" s="51" t="str">
        <f>+VLOOKUP(G639,desplegables!$AH$21:$AK$33,4,0)</f>
        <v>C-2299-0700-11</v>
      </c>
      <c r="K639" s="109" t="s">
        <v>991</v>
      </c>
      <c r="L639" s="110" t="str">
        <f>+VLOOKUP(K639,desplegables!$BO$81:$BP$110,2,FALSE)</f>
        <v>53105D</v>
      </c>
      <c r="M639" s="49" t="s">
        <v>992</v>
      </c>
      <c r="N639" s="51" t="e">
        <f>VLOOKUP(M639,desplegables!$BO$20:$BP$51,2,0)</f>
        <v>#N/A</v>
      </c>
      <c r="O639" s="49" t="s">
        <v>996</v>
      </c>
      <c r="P639" s="49" t="s">
        <v>90</v>
      </c>
      <c r="Q639" s="51" t="str">
        <f>+VLOOKUP(P639,desplegables!$B$3:$C$5,2,0)</f>
        <v>02</v>
      </c>
      <c r="R639" s="169" t="e">
        <f t="shared" si="81"/>
        <v>#N/A</v>
      </c>
      <c r="S639" s="126" t="str">
        <f t="shared" si="80"/>
        <v>ADQUIS. DE BYS-SERVICIOS DE INFORMACIÓN ACTUALIZADOS-FORTALECIMIENTO DE LA GESTIÓN INSTITUCIONAL Y BUEN GOBIERNO DEL MINISTERIO DE EDUCACIÓN   NACIONAL</v>
      </c>
      <c r="T639" s="244" t="str">
        <f t="shared" si="76"/>
        <v>ADQUIS. DE BYS - SERVICIOS DE INFORMACIÓN ACTUALIZADOS - 5. CONVERGENCIA REGIONAL / D. GOBIERNO DIGITAL PARA LA GENTE</v>
      </c>
      <c r="U639" s="69" t="s">
        <v>127</v>
      </c>
      <c r="V639" s="21"/>
      <c r="W639" s="21" t="str">
        <f t="shared" si="77"/>
        <v xml:space="preserve">OFIC. TECNOLOGIAYSIS - </v>
      </c>
      <c r="X639" s="51" t="str">
        <f t="shared" si="78"/>
        <v>1700</v>
      </c>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68"/>
      <c r="AY639" s="68"/>
      <c r="AZ639" s="68"/>
      <c r="BA639" s="68"/>
      <c r="BB639" s="177">
        <v>67381816</v>
      </c>
      <c r="BC639" s="68"/>
      <c r="BD639" s="68"/>
      <c r="BE639" s="68"/>
      <c r="BF639" s="70"/>
      <c r="BG639" s="69">
        <v>80111620</v>
      </c>
      <c r="BH639" s="52" t="s">
        <v>92</v>
      </c>
      <c r="BI639" s="90" t="s">
        <v>1000</v>
      </c>
      <c r="BJ639" s="69" t="s">
        <v>498</v>
      </c>
      <c r="BK639" s="49" t="s">
        <v>94</v>
      </c>
      <c r="BL639" s="174">
        <v>45292</v>
      </c>
      <c r="BM639" s="66">
        <v>244</v>
      </c>
      <c r="BN639" s="49" t="s">
        <v>198</v>
      </c>
      <c r="BO639" s="49" t="s">
        <v>96</v>
      </c>
      <c r="BP639" s="49" t="s">
        <v>97</v>
      </c>
      <c r="BQ639" s="49" t="s">
        <v>98</v>
      </c>
      <c r="BR639" s="212">
        <v>67381816</v>
      </c>
      <c r="BS639" s="213">
        <v>67381816</v>
      </c>
      <c r="BT639" s="66" t="s">
        <v>192</v>
      </c>
      <c r="BU639" s="66" t="s">
        <v>128</v>
      </c>
      <c r="BV639" s="21" t="e">
        <f t="shared" si="79"/>
        <v>#N/A</v>
      </c>
      <c r="BW639" s="21" t="e">
        <f>+VLOOKUP(C639,Listas_desplega!$AI$21:$AJ$46,2,0)</f>
        <v>#N/A</v>
      </c>
      <c r="BX639" s="47" t="str">
        <f>+VLOOKUP(E639,Listas_desplega!$J$2:$K$11,2,FALSE)</f>
        <v>Eje_E_9</v>
      </c>
      <c r="BY639" s="21" t="str">
        <f>+VLOOKUP(J639,desplegables!$AK$21:$AL$33,2,FALSE)</f>
        <v>C_2299_0700_11</v>
      </c>
      <c r="BZ639" s="21" t="str">
        <f>+VLOOKUP(D639,Listas_desplega!$AS$18:$AU$60,2,0)</f>
        <v xml:space="preserve">OFIC. TECNOLOGIAYSIS - </v>
      </c>
      <c r="CA639" s="21" t="str">
        <f>+VLOOKUP(W639,Listas_desplega!$AT$18:$AV$60,3,0)</f>
        <v>1700</v>
      </c>
      <c r="CB639" s="21" t="str">
        <f>+VLOOKUP(F639,Listas_desplega!$J$15:$L$60,2,0)</f>
        <v>AVANZA DIGITAL</v>
      </c>
      <c r="CC639" s="21" t="str">
        <f>+VLOOKUP(F639,Listas_desplega!$J$15:$L$60,2,0)&amp;V639</f>
        <v>AVANZA DIGITAL</v>
      </c>
      <c r="CD639" s="21" t="str">
        <f>+VLOOKUP(CC639,Listas_desplega!$K$15:$L$60,2,0)</f>
        <v>34</v>
      </c>
      <c r="CE639" s="65" t="str">
        <f>+VLOOKUP(D639,Listas_desplega!$AS$18:$AU$60,2,0)&amp;V639</f>
        <v xml:space="preserve">OFIC. TECNOLOGIAYSIS - </v>
      </c>
      <c r="CF639" s="21">
        <f>+VLOOKUP(D639,Listas_desplega!$AS$18:$AU$60,3,0)</f>
        <v>17</v>
      </c>
    </row>
    <row r="640" spans="2:84" ht="18.75" customHeight="1" x14ac:dyDescent="0.25">
      <c r="B640" s="49" t="s">
        <v>173</v>
      </c>
      <c r="C640" s="49" t="s">
        <v>588</v>
      </c>
      <c r="D640" s="49" t="s">
        <v>808</v>
      </c>
      <c r="E640" s="49" t="s">
        <v>953</v>
      </c>
      <c r="F640" s="82" t="s">
        <v>990</v>
      </c>
      <c r="G640" s="49" t="s">
        <v>955</v>
      </c>
      <c r="H640" s="78" t="str">
        <f>+VLOOKUP(G640,desplegables!$AH$21:$AK$33,2,0)</f>
        <v>FORTALECIMIENTO DE LA GESTIÓN INSTITUCIONAL Y BUEN GOBIERNO DEL MINISTERIO DE EDUCACIÓN   NACIONAL</v>
      </c>
      <c r="I640" s="79">
        <f>+VLOOKUP(G640,desplegables!$AH$21:$AK$33,3,0)</f>
        <v>202400000000164</v>
      </c>
      <c r="J640" s="51" t="str">
        <f>+VLOOKUP(G640,desplegables!$AH$21:$AK$33,4,0)</f>
        <v>C-2299-0700-11</v>
      </c>
      <c r="K640" s="109" t="s">
        <v>991</v>
      </c>
      <c r="L640" s="110" t="str">
        <f>+VLOOKUP(K640,desplegables!$BO$81:$BP$110,2,FALSE)</f>
        <v>53105D</v>
      </c>
      <c r="M640" s="49" t="s">
        <v>992</v>
      </c>
      <c r="N640" s="51" t="e">
        <f>VLOOKUP(M640,desplegables!$BO$20:$BP$51,2,0)</f>
        <v>#N/A</v>
      </c>
      <c r="O640" s="49" t="s">
        <v>996</v>
      </c>
      <c r="P640" s="49" t="s">
        <v>90</v>
      </c>
      <c r="Q640" s="51" t="str">
        <f>+VLOOKUP(P640,desplegables!$B$3:$C$5,2,0)</f>
        <v>02</v>
      </c>
      <c r="R640" s="169" t="e">
        <f t="shared" si="81"/>
        <v>#N/A</v>
      </c>
      <c r="S640" s="126" t="str">
        <f t="shared" si="80"/>
        <v>ADQUIS. DE BYS-SERVICIOS DE INFORMACIÓN ACTUALIZADOS-FORTALECIMIENTO DE LA GESTIÓN INSTITUCIONAL Y BUEN GOBIERNO DEL MINISTERIO DE EDUCACIÓN   NACIONAL</v>
      </c>
      <c r="T640" s="244" t="str">
        <f t="shared" si="76"/>
        <v>ADQUIS. DE BYS - SERVICIOS DE INFORMACIÓN ACTUALIZADOS - 5. CONVERGENCIA REGIONAL / D. GOBIERNO DIGITAL PARA LA GENTE</v>
      </c>
      <c r="U640" s="69" t="s">
        <v>127</v>
      </c>
      <c r="V640" s="21"/>
      <c r="W640" s="21" t="str">
        <f t="shared" si="77"/>
        <v xml:space="preserve">OFIC. TECNOLOGIAYSIS - </v>
      </c>
      <c r="X640" s="51" t="str">
        <f t="shared" si="78"/>
        <v>1700</v>
      </c>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68"/>
      <c r="AY640" s="68"/>
      <c r="AZ640" s="68"/>
      <c r="BA640" s="68"/>
      <c r="BB640" s="177">
        <v>84131000</v>
      </c>
      <c r="BC640" s="68"/>
      <c r="BD640" s="68"/>
      <c r="BE640" s="68"/>
      <c r="BF640" s="70"/>
      <c r="BG640" s="69">
        <v>80111620</v>
      </c>
      <c r="BH640" s="52" t="s">
        <v>92</v>
      </c>
      <c r="BI640" s="90" t="s">
        <v>1004</v>
      </c>
      <c r="BJ640" s="69" t="s">
        <v>498</v>
      </c>
      <c r="BK640" s="49" t="s">
        <v>94</v>
      </c>
      <c r="BL640" s="174">
        <v>45292</v>
      </c>
      <c r="BM640" s="66">
        <v>244</v>
      </c>
      <c r="BN640" s="49" t="s">
        <v>198</v>
      </c>
      <c r="BO640" s="49" t="s">
        <v>96</v>
      </c>
      <c r="BP640" s="49" t="s">
        <v>97</v>
      </c>
      <c r="BQ640" s="49" t="s">
        <v>98</v>
      </c>
      <c r="BR640" s="212">
        <v>84131000</v>
      </c>
      <c r="BS640" s="213">
        <v>84131000</v>
      </c>
      <c r="BT640" s="66" t="s">
        <v>192</v>
      </c>
      <c r="BU640" s="66" t="s">
        <v>128</v>
      </c>
      <c r="BV640" s="21" t="e">
        <f t="shared" si="79"/>
        <v>#N/A</v>
      </c>
      <c r="BW640" s="21" t="e">
        <f>+VLOOKUP(C640,Listas_desplega!$AI$21:$AJ$46,2,0)</f>
        <v>#N/A</v>
      </c>
      <c r="BX640" s="47" t="str">
        <f>+VLOOKUP(E640,Listas_desplega!$J$2:$K$11,2,FALSE)</f>
        <v>Eje_E_9</v>
      </c>
      <c r="BY640" s="21" t="str">
        <f>+VLOOKUP(J640,desplegables!$AK$21:$AL$33,2,FALSE)</f>
        <v>C_2299_0700_11</v>
      </c>
      <c r="BZ640" s="21" t="str">
        <f>+VLOOKUP(D640,Listas_desplega!$AS$18:$AU$60,2,0)</f>
        <v xml:space="preserve">OFIC. TECNOLOGIAYSIS - </v>
      </c>
      <c r="CA640" s="21" t="str">
        <f>+VLOOKUP(W640,Listas_desplega!$AT$18:$AV$60,3,0)</f>
        <v>1700</v>
      </c>
      <c r="CB640" s="21" t="str">
        <f>+VLOOKUP(F640,Listas_desplega!$J$15:$L$60,2,0)</f>
        <v>AVANZA DIGITAL</v>
      </c>
      <c r="CC640" s="21" t="str">
        <f>+VLOOKUP(F640,Listas_desplega!$J$15:$L$60,2,0)&amp;V640</f>
        <v>AVANZA DIGITAL</v>
      </c>
      <c r="CD640" s="21" t="str">
        <f>+VLOOKUP(CC640,Listas_desplega!$K$15:$L$60,2,0)</f>
        <v>34</v>
      </c>
      <c r="CE640" s="65" t="str">
        <f>+VLOOKUP(D640,Listas_desplega!$AS$18:$AU$60,2,0)&amp;V640</f>
        <v xml:space="preserve">OFIC. TECNOLOGIAYSIS - </v>
      </c>
      <c r="CF640" s="21">
        <f>+VLOOKUP(D640,Listas_desplega!$AS$18:$AU$60,3,0)</f>
        <v>17</v>
      </c>
    </row>
    <row r="641" spans="2:84" ht="18.75" customHeight="1" x14ac:dyDescent="0.25">
      <c r="B641" s="49" t="s">
        <v>173</v>
      </c>
      <c r="C641" s="49" t="s">
        <v>588</v>
      </c>
      <c r="D641" s="49" t="s">
        <v>808</v>
      </c>
      <c r="E641" s="49" t="s">
        <v>953</v>
      </c>
      <c r="F641" s="82" t="s">
        <v>990</v>
      </c>
      <c r="G641" s="49" t="s">
        <v>955</v>
      </c>
      <c r="H641" s="78" t="str">
        <f>+VLOOKUP(G641,desplegables!$AH$21:$AK$33,2,0)</f>
        <v>FORTALECIMIENTO DE LA GESTIÓN INSTITUCIONAL Y BUEN GOBIERNO DEL MINISTERIO DE EDUCACIÓN   NACIONAL</v>
      </c>
      <c r="I641" s="79">
        <f>+VLOOKUP(G641,desplegables!$AH$21:$AK$33,3,0)</f>
        <v>202400000000164</v>
      </c>
      <c r="J641" s="51" t="str">
        <f>+VLOOKUP(G641,desplegables!$AH$21:$AK$33,4,0)</f>
        <v>C-2299-0700-11</v>
      </c>
      <c r="K641" s="109" t="s">
        <v>991</v>
      </c>
      <c r="L641" s="110" t="str">
        <f>+VLOOKUP(K641,desplegables!$BO$81:$BP$110,2,FALSE)</f>
        <v>53105D</v>
      </c>
      <c r="M641" s="49" t="s">
        <v>992</v>
      </c>
      <c r="N641" s="51" t="e">
        <f>VLOOKUP(M641,desplegables!$BO$20:$BP$51,2,0)</f>
        <v>#N/A</v>
      </c>
      <c r="O641" s="49" t="s">
        <v>1005</v>
      </c>
      <c r="P641" s="49" t="s">
        <v>90</v>
      </c>
      <c r="Q641" s="51" t="str">
        <f>+VLOOKUP(P641,desplegables!$B$3:$C$5,2,0)</f>
        <v>02</v>
      </c>
      <c r="R641" s="169" t="e">
        <f t="shared" si="81"/>
        <v>#N/A</v>
      </c>
      <c r="S641" s="126" t="str">
        <f t="shared" si="80"/>
        <v>ADQUIS. DE BYS-SERVICIOS DE INFORMACIÓN ACTUALIZADOS-FORTALECIMIENTO DE LA GESTIÓN INSTITUCIONAL Y BUEN GOBIERNO DEL MINISTERIO DE EDUCACIÓN   NACIONAL</v>
      </c>
      <c r="T641" s="244" t="str">
        <f t="shared" si="76"/>
        <v>ADQUIS. DE BYS - SERVICIOS DE INFORMACIÓN ACTUALIZADOS - 5. CONVERGENCIA REGIONAL / D. GOBIERNO DIGITAL PARA LA GENTE</v>
      </c>
      <c r="U641" s="69" t="s">
        <v>127</v>
      </c>
      <c r="V641" s="21"/>
      <c r="W641" s="21" t="str">
        <f t="shared" si="77"/>
        <v xml:space="preserve">OFIC. TECNOLOGIAYSIS - </v>
      </c>
      <c r="X641" s="51" t="str">
        <f t="shared" si="78"/>
        <v>1700</v>
      </c>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68"/>
      <c r="AY641" s="68"/>
      <c r="AZ641" s="68"/>
      <c r="BA641" s="68"/>
      <c r="BB641" s="177">
        <v>95270720</v>
      </c>
      <c r="BC641" s="68"/>
      <c r="BD641" s="68"/>
      <c r="BE641" s="68"/>
      <c r="BF641" s="70"/>
      <c r="BG641" s="69">
        <v>80111620</v>
      </c>
      <c r="BH641" s="52" t="s">
        <v>92</v>
      </c>
      <c r="BI641" s="90" t="s">
        <v>1006</v>
      </c>
      <c r="BJ641" s="69" t="s">
        <v>498</v>
      </c>
      <c r="BK641" s="49" t="s">
        <v>94</v>
      </c>
      <c r="BL641" s="174">
        <v>45292</v>
      </c>
      <c r="BM641" s="66">
        <v>244</v>
      </c>
      <c r="BN641" s="49" t="s">
        <v>198</v>
      </c>
      <c r="BO641" s="49" t="s">
        <v>96</v>
      </c>
      <c r="BP641" s="49" t="s">
        <v>97</v>
      </c>
      <c r="BQ641" s="49" t="s">
        <v>98</v>
      </c>
      <c r="BR641" s="212">
        <v>95270720</v>
      </c>
      <c r="BS641" s="213">
        <v>95270720</v>
      </c>
      <c r="BT641" s="66" t="s">
        <v>192</v>
      </c>
      <c r="BU641" s="66" t="s">
        <v>128</v>
      </c>
      <c r="BV641" s="21" t="e">
        <f t="shared" si="79"/>
        <v>#N/A</v>
      </c>
      <c r="BW641" s="21" t="e">
        <f>+VLOOKUP(C641,Listas_desplega!$AI$21:$AJ$46,2,0)</f>
        <v>#N/A</v>
      </c>
      <c r="BX641" s="47" t="str">
        <f>+VLOOKUP(E641,Listas_desplega!$J$2:$K$11,2,FALSE)</f>
        <v>Eje_E_9</v>
      </c>
      <c r="BY641" s="21" t="str">
        <f>+VLOOKUP(J641,desplegables!$AK$21:$AL$33,2,FALSE)</f>
        <v>C_2299_0700_11</v>
      </c>
      <c r="BZ641" s="21" t="str">
        <f>+VLOOKUP(D641,Listas_desplega!$AS$18:$AU$60,2,0)</f>
        <v xml:space="preserve">OFIC. TECNOLOGIAYSIS - </v>
      </c>
      <c r="CA641" s="21" t="str">
        <f>+VLOOKUP(W641,Listas_desplega!$AT$18:$AV$60,3,0)</f>
        <v>1700</v>
      </c>
      <c r="CB641" s="21" t="str">
        <f>+VLOOKUP(F641,Listas_desplega!$J$15:$L$60,2,0)</f>
        <v>AVANZA DIGITAL</v>
      </c>
      <c r="CC641" s="21" t="str">
        <f>+VLOOKUP(F641,Listas_desplega!$J$15:$L$60,2,0)&amp;V641</f>
        <v>AVANZA DIGITAL</v>
      </c>
      <c r="CD641" s="21" t="str">
        <f>+VLOOKUP(CC641,Listas_desplega!$K$15:$L$60,2,0)</f>
        <v>34</v>
      </c>
      <c r="CE641" s="65" t="str">
        <f>+VLOOKUP(D641,Listas_desplega!$AS$18:$AU$60,2,0)&amp;V641</f>
        <v xml:space="preserve">OFIC. TECNOLOGIAYSIS - </v>
      </c>
      <c r="CF641" s="21">
        <f>+VLOOKUP(D641,Listas_desplega!$AS$18:$AU$60,3,0)</f>
        <v>17</v>
      </c>
    </row>
    <row r="642" spans="2:84" ht="18.75" customHeight="1" x14ac:dyDescent="0.25">
      <c r="B642" s="49" t="s">
        <v>173</v>
      </c>
      <c r="C642" s="49" t="s">
        <v>588</v>
      </c>
      <c r="D642" s="49" t="s">
        <v>808</v>
      </c>
      <c r="E642" s="49" t="s">
        <v>953</v>
      </c>
      <c r="F642" s="82" t="s">
        <v>990</v>
      </c>
      <c r="G642" s="49" t="s">
        <v>955</v>
      </c>
      <c r="H642" s="78" t="str">
        <f>+VLOOKUP(G642,desplegables!$AH$21:$AK$33,2,0)</f>
        <v>FORTALECIMIENTO DE LA GESTIÓN INSTITUCIONAL Y BUEN GOBIERNO DEL MINISTERIO DE EDUCACIÓN   NACIONAL</v>
      </c>
      <c r="I642" s="79">
        <f>+VLOOKUP(G642,desplegables!$AH$21:$AK$33,3,0)</f>
        <v>202400000000164</v>
      </c>
      <c r="J642" s="51" t="str">
        <f>+VLOOKUP(G642,desplegables!$AH$21:$AK$33,4,0)</f>
        <v>C-2299-0700-11</v>
      </c>
      <c r="K642" s="109" t="s">
        <v>991</v>
      </c>
      <c r="L642" s="110" t="str">
        <f>+VLOOKUP(K642,desplegables!$BO$81:$BP$110,2,FALSE)</f>
        <v>53105D</v>
      </c>
      <c r="M642" s="49" t="s">
        <v>992</v>
      </c>
      <c r="N642" s="51" t="e">
        <f>VLOOKUP(M642,desplegables!$BO$20:$BP$51,2,0)</f>
        <v>#N/A</v>
      </c>
      <c r="O642" s="49" t="s">
        <v>1005</v>
      </c>
      <c r="P642" s="49" t="s">
        <v>90</v>
      </c>
      <c r="Q642" s="51" t="str">
        <f>+VLOOKUP(P642,desplegables!$B$3:$C$5,2,0)</f>
        <v>02</v>
      </c>
      <c r="R642" s="169" t="e">
        <f t="shared" si="81"/>
        <v>#N/A</v>
      </c>
      <c r="S642" s="126" t="str">
        <f t="shared" si="80"/>
        <v>ADQUIS. DE BYS-SERVICIOS DE INFORMACIÓN ACTUALIZADOS-FORTALECIMIENTO DE LA GESTIÓN INSTITUCIONAL Y BUEN GOBIERNO DEL MINISTERIO DE EDUCACIÓN   NACIONAL</v>
      </c>
      <c r="T642" s="244" t="str">
        <f t="shared" si="76"/>
        <v>ADQUIS. DE BYS - SERVICIOS DE INFORMACIÓN ACTUALIZADOS - 5. CONVERGENCIA REGIONAL / D. GOBIERNO DIGITAL PARA LA GENTE</v>
      </c>
      <c r="U642" s="69" t="s">
        <v>127</v>
      </c>
      <c r="V642" s="21"/>
      <c r="W642" s="21" t="str">
        <f t="shared" si="77"/>
        <v xml:space="preserve">OFIC. TECNOLOGIAYSIS - </v>
      </c>
      <c r="X642" s="51" t="str">
        <f t="shared" si="78"/>
        <v>1700</v>
      </c>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68"/>
      <c r="AY642" s="68"/>
      <c r="AZ642" s="68"/>
      <c r="BA642" s="68"/>
      <c r="BB642" s="177">
        <v>108472000</v>
      </c>
      <c r="BC642" s="68"/>
      <c r="BD642" s="68"/>
      <c r="BE642" s="68"/>
      <c r="BF642" s="70"/>
      <c r="BG642" s="69">
        <v>80111620</v>
      </c>
      <c r="BH642" s="52" t="s">
        <v>92</v>
      </c>
      <c r="BI642" s="90" t="s">
        <v>1007</v>
      </c>
      <c r="BJ642" s="69" t="s">
        <v>498</v>
      </c>
      <c r="BK642" s="49" t="s">
        <v>94</v>
      </c>
      <c r="BL642" s="174">
        <v>45292</v>
      </c>
      <c r="BM642" s="66">
        <v>244</v>
      </c>
      <c r="BN642" s="49" t="s">
        <v>198</v>
      </c>
      <c r="BO642" s="49" t="s">
        <v>96</v>
      </c>
      <c r="BP642" s="49" t="s">
        <v>97</v>
      </c>
      <c r="BQ642" s="49" t="s">
        <v>98</v>
      </c>
      <c r="BR642" s="212">
        <v>108472000</v>
      </c>
      <c r="BS642" s="213">
        <v>108472000</v>
      </c>
      <c r="BT642" s="66" t="s">
        <v>192</v>
      </c>
      <c r="BU642" s="66" t="s">
        <v>128</v>
      </c>
      <c r="BV642" s="21" t="e">
        <f t="shared" si="79"/>
        <v>#N/A</v>
      </c>
      <c r="BW642" s="21" t="e">
        <f>+VLOOKUP(C642,Listas_desplega!$AI$21:$AJ$46,2,0)</f>
        <v>#N/A</v>
      </c>
      <c r="BX642" s="47" t="str">
        <f>+VLOOKUP(E642,Listas_desplega!$J$2:$K$11,2,FALSE)</f>
        <v>Eje_E_9</v>
      </c>
      <c r="BY642" s="21" t="str">
        <f>+VLOOKUP(J642,desplegables!$AK$21:$AL$33,2,FALSE)</f>
        <v>C_2299_0700_11</v>
      </c>
      <c r="BZ642" s="21" t="str">
        <f>+VLOOKUP(D642,Listas_desplega!$AS$18:$AU$60,2,0)</f>
        <v xml:space="preserve">OFIC. TECNOLOGIAYSIS - </v>
      </c>
      <c r="CA642" s="21" t="str">
        <f>+VLOOKUP(W642,Listas_desplega!$AT$18:$AV$60,3,0)</f>
        <v>1700</v>
      </c>
      <c r="CB642" s="21" t="str">
        <f>+VLOOKUP(F642,Listas_desplega!$J$15:$L$60,2,0)</f>
        <v>AVANZA DIGITAL</v>
      </c>
      <c r="CC642" s="21" t="str">
        <f>+VLOOKUP(F642,Listas_desplega!$J$15:$L$60,2,0)&amp;V642</f>
        <v>AVANZA DIGITAL</v>
      </c>
      <c r="CD642" s="21" t="str">
        <f>+VLOOKUP(CC642,Listas_desplega!$K$15:$L$60,2,0)</f>
        <v>34</v>
      </c>
      <c r="CE642" s="65" t="str">
        <f>+VLOOKUP(D642,Listas_desplega!$AS$18:$AU$60,2,0)&amp;V642</f>
        <v xml:space="preserve">OFIC. TECNOLOGIAYSIS - </v>
      </c>
      <c r="CF642" s="21">
        <f>+VLOOKUP(D642,Listas_desplega!$AS$18:$AU$60,3,0)</f>
        <v>17</v>
      </c>
    </row>
    <row r="643" spans="2:84" ht="18.75" customHeight="1" x14ac:dyDescent="0.25">
      <c r="B643" s="49" t="s">
        <v>173</v>
      </c>
      <c r="C643" s="49" t="s">
        <v>588</v>
      </c>
      <c r="D643" s="49" t="s">
        <v>808</v>
      </c>
      <c r="E643" s="49" t="s">
        <v>953</v>
      </c>
      <c r="F643" s="82" t="s">
        <v>990</v>
      </c>
      <c r="G643" s="49" t="s">
        <v>955</v>
      </c>
      <c r="H643" s="78" t="str">
        <f>+VLOOKUP(G643,desplegables!$AH$21:$AK$33,2,0)</f>
        <v>FORTALECIMIENTO DE LA GESTIÓN INSTITUCIONAL Y BUEN GOBIERNO DEL MINISTERIO DE EDUCACIÓN   NACIONAL</v>
      </c>
      <c r="I643" s="79">
        <f>+VLOOKUP(G643,desplegables!$AH$21:$AK$33,3,0)</f>
        <v>202400000000164</v>
      </c>
      <c r="J643" s="51" t="str">
        <f>+VLOOKUP(G643,desplegables!$AH$21:$AK$33,4,0)</f>
        <v>C-2299-0700-11</v>
      </c>
      <c r="K643" s="109" t="s">
        <v>991</v>
      </c>
      <c r="L643" s="110" t="str">
        <f>+VLOOKUP(K643,desplegables!$BO$81:$BP$110,2,FALSE)</f>
        <v>53105D</v>
      </c>
      <c r="M643" s="49" t="s">
        <v>992</v>
      </c>
      <c r="N643" s="51" t="e">
        <f>VLOOKUP(M643,desplegables!$BO$20:$BP$51,2,0)</f>
        <v>#N/A</v>
      </c>
      <c r="O643" s="49" t="s">
        <v>993</v>
      </c>
      <c r="P643" s="49" t="s">
        <v>90</v>
      </c>
      <c r="Q643" s="51" t="str">
        <f>+VLOOKUP(P643,desplegables!$B$3:$C$5,2,0)</f>
        <v>02</v>
      </c>
      <c r="R643" s="169" t="e">
        <f t="shared" si="81"/>
        <v>#N/A</v>
      </c>
      <c r="S643" s="126" t="str">
        <f t="shared" si="80"/>
        <v>ADQUIS. DE BYS-SERVICIOS DE INFORMACIÓN ACTUALIZADOS-FORTALECIMIENTO DE LA GESTIÓN INSTITUCIONAL Y BUEN GOBIERNO DEL MINISTERIO DE EDUCACIÓN   NACIONAL</v>
      </c>
      <c r="T643" s="244" t="str">
        <f t="shared" si="76"/>
        <v>ADQUIS. DE BYS - SERVICIOS DE INFORMACIÓN ACTUALIZADOS - 5. CONVERGENCIA REGIONAL / D. GOBIERNO DIGITAL PARA LA GENTE</v>
      </c>
      <c r="U643" s="69" t="s">
        <v>127</v>
      </c>
      <c r="V643" s="21"/>
      <c r="W643" s="21" t="str">
        <f t="shared" si="77"/>
        <v xml:space="preserve">OFIC. TECNOLOGIAYSIS - </v>
      </c>
      <c r="X643" s="51" t="str">
        <f t="shared" si="78"/>
        <v>1700</v>
      </c>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68"/>
      <c r="AY643" s="68"/>
      <c r="AZ643" s="68"/>
      <c r="BA643" s="68"/>
      <c r="BB643" s="177">
        <v>95724392</v>
      </c>
      <c r="BC643" s="68"/>
      <c r="BD643" s="68"/>
      <c r="BE643" s="68"/>
      <c r="BF643" s="70"/>
      <c r="BG643" s="69">
        <v>80111620</v>
      </c>
      <c r="BH643" s="52" t="s">
        <v>92</v>
      </c>
      <c r="BI643" s="90" t="s">
        <v>1008</v>
      </c>
      <c r="BJ643" s="69" t="s">
        <v>498</v>
      </c>
      <c r="BK643" s="49" t="s">
        <v>94</v>
      </c>
      <c r="BL643" s="174">
        <v>45292</v>
      </c>
      <c r="BM643" s="66">
        <v>244</v>
      </c>
      <c r="BN643" s="49" t="s">
        <v>198</v>
      </c>
      <c r="BO643" s="49" t="s">
        <v>96</v>
      </c>
      <c r="BP643" s="49" t="s">
        <v>97</v>
      </c>
      <c r="BQ643" s="49" t="s">
        <v>98</v>
      </c>
      <c r="BR643" s="212">
        <v>95724392</v>
      </c>
      <c r="BS643" s="213">
        <v>95724392</v>
      </c>
      <c r="BT643" s="66" t="s">
        <v>192</v>
      </c>
      <c r="BU643" s="66" t="s">
        <v>128</v>
      </c>
      <c r="BV643" s="21" t="e">
        <f t="shared" si="79"/>
        <v>#N/A</v>
      </c>
      <c r="BW643" s="21" t="e">
        <f>+VLOOKUP(C643,Listas_desplega!$AI$21:$AJ$46,2,0)</f>
        <v>#N/A</v>
      </c>
      <c r="BX643" s="47" t="str">
        <f>+VLOOKUP(E643,Listas_desplega!$J$2:$K$11,2,FALSE)</f>
        <v>Eje_E_9</v>
      </c>
      <c r="BY643" s="21" t="str">
        <f>+VLOOKUP(J643,desplegables!$AK$21:$AL$33,2,FALSE)</f>
        <v>C_2299_0700_11</v>
      </c>
      <c r="BZ643" s="21" t="str">
        <f>+VLOOKUP(D643,Listas_desplega!$AS$18:$AU$60,2,0)</f>
        <v xml:space="preserve">OFIC. TECNOLOGIAYSIS - </v>
      </c>
      <c r="CA643" s="21" t="str">
        <f>+VLOOKUP(W643,Listas_desplega!$AT$18:$AV$60,3,0)</f>
        <v>1700</v>
      </c>
      <c r="CB643" s="21" t="str">
        <f>+VLOOKUP(F643,Listas_desplega!$J$15:$L$60,2,0)</f>
        <v>AVANZA DIGITAL</v>
      </c>
      <c r="CC643" s="21" t="str">
        <f>+VLOOKUP(F643,Listas_desplega!$J$15:$L$60,2,0)&amp;V643</f>
        <v>AVANZA DIGITAL</v>
      </c>
      <c r="CD643" s="21" t="str">
        <f>+VLOOKUP(CC643,Listas_desplega!$K$15:$L$60,2,0)</f>
        <v>34</v>
      </c>
      <c r="CE643" s="65" t="str">
        <f>+VLOOKUP(D643,Listas_desplega!$AS$18:$AU$60,2,0)&amp;V643</f>
        <v xml:space="preserve">OFIC. TECNOLOGIAYSIS - </v>
      </c>
      <c r="CF643" s="21">
        <f>+VLOOKUP(D643,Listas_desplega!$AS$18:$AU$60,3,0)</f>
        <v>17</v>
      </c>
    </row>
    <row r="644" spans="2:84" ht="18.75" customHeight="1" x14ac:dyDescent="0.25">
      <c r="B644" s="49" t="s">
        <v>173</v>
      </c>
      <c r="C644" s="49" t="s">
        <v>588</v>
      </c>
      <c r="D644" s="49" t="s">
        <v>808</v>
      </c>
      <c r="E644" s="49" t="s">
        <v>953</v>
      </c>
      <c r="F644" s="82" t="s">
        <v>990</v>
      </c>
      <c r="G644" s="49" t="s">
        <v>955</v>
      </c>
      <c r="H644" s="78" t="str">
        <f>+VLOOKUP(G644,desplegables!$AH$21:$AK$33,2,0)</f>
        <v>FORTALECIMIENTO DE LA GESTIÓN INSTITUCIONAL Y BUEN GOBIERNO DEL MINISTERIO DE EDUCACIÓN   NACIONAL</v>
      </c>
      <c r="I644" s="79">
        <f>+VLOOKUP(G644,desplegables!$AH$21:$AK$33,3,0)</f>
        <v>202400000000164</v>
      </c>
      <c r="J644" s="51" t="str">
        <f>+VLOOKUP(G644,desplegables!$AH$21:$AK$33,4,0)</f>
        <v>C-2299-0700-11</v>
      </c>
      <c r="K644" s="109" t="s">
        <v>991</v>
      </c>
      <c r="L644" s="110" t="str">
        <f>+VLOOKUP(K644,desplegables!$BO$81:$BP$110,2,FALSE)</f>
        <v>53105D</v>
      </c>
      <c r="M644" s="49" t="s">
        <v>992</v>
      </c>
      <c r="N644" s="51" t="e">
        <f>VLOOKUP(M644,desplegables!$BO$20:$BP$51,2,0)</f>
        <v>#N/A</v>
      </c>
      <c r="O644" s="49" t="s">
        <v>1009</v>
      </c>
      <c r="P644" s="49" t="s">
        <v>90</v>
      </c>
      <c r="Q644" s="51" t="str">
        <f>+VLOOKUP(P644,desplegables!$B$3:$C$5,2,0)</f>
        <v>02</v>
      </c>
      <c r="R644" s="169" t="e">
        <f t="shared" si="81"/>
        <v>#N/A</v>
      </c>
      <c r="S644" s="126" t="str">
        <f t="shared" si="80"/>
        <v>ADQUIS. DE BYS-SERVICIOS DE INFORMACIÓN ACTUALIZADOS-FORTALECIMIENTO DE LA GESTIÓN INSTITUCIONAL Y BUEN GOBIERNO DEL MINISTERIO DE EDUCACIÓN   NACIONAL</v>
      </c>
      <c r="T644" s="244" t="str">
        <f t="shared" si="76"/>
        <v>ADQUIS. DE BYS - SERVICIOS DE INFORMACIÓN ACTUALIZADOS - 5. CONVERGENCIA REGIONAL / D. GOBIERNO DIGITAL PARA LA GENTE</v>
      </c>
      <c r="U644" s="69" t="s">
        <v>127</v>
      </c>
      <c r="V644" s="21"/>
      <c r="W644" s="21" t="str">
        <f t="shared" si="77"/>
        <v xml:space="preserve">OFIC. TECNOLOGIAYSIS - </v>
      </c>
      <c r="X644" s="51" t="str">
        <f t="shared" si="78"/>
        <v>1700</v>
      </c>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177">
        <v>69277128</v>
      </c>
      <c r="BC644" s="68"/>
      <c r="BD644" s="68"/>
      <c r="BE644" s="68"/>
      <c r="BF644" s="70"/>
      <c r="BG644" s="69">
        <v>80111620</v>
      </c>
      <c r="BH644" s="52" t="s">
        <v>92</v>
      </c>
      <c r="BI644" s="90" t="s">
        <v>1010</v>
      </c>
      <c r="BJ644" s="69" t="s">
        <v>498</v>
      </c>
      <c r="BK644" s="49" t="s">
        <v>94</v>
      </c>
      <c r="BL644" s="174">
        <v>45292</v>
      </c>
      <c r="BM644" s="66">
        <v>244</v>
      </c>
      <c r="BN644" s="49" t="s">
        <v>198</v>
      </c>
      <c r="BO644" s="49" t="s">
        <v>96</v>
      </c>
      <c r="BP644" s="49" t="s">
        <v>97</v>
      </c>
      <c r="BQ644" s="49" t="s">
        <v>98</v>
      </c>
      <c r="BR644" s="212">
        <v>69277128</v>
      </c>
      <c r="BS644" s="213">
        <v>69277128</v>
      </c>
      <c r="BT644" s="66" t="s">
        <v>192</v>
      </c>
      <c r="BU644" s="66" t="s">
        <v>128</v>
      </c>
      <c r="BV644" s="21" t="e">
        <f t="shared" si="79"/>
        <v>#N/A</v>
      </c>
      <c r="BW644" s="21" t="e">
        <f>+VLOOKUP(C644,Listas_desplega!$AI$21:$AJ$46,2,0)</f>
        <v>#N/A</v>
      </c>
      <c r="BX644" s="47" t="str">
        <f>+VLOOKUP(E644,Listas_desplega!$J$2:$K$11,2,FALSE)</f>
        <v>Eje_E_9</v>
      </c>
      <c r="BY644" s="21" t="str">
        <f>+VLOOKUP(J644,desplegables!$AK$21:$AL$33,2,FALSE)</f>
        <v>C_2299_0700_11</v>
      </c>
      <c r="BZ644" s="21" t="str">
        <f>+VLOOKUP(D644,Listas_desplega!$AS$18:$AU$60,2,0)</f>
        <v xml:space="preserve">OFIC. TECNOLOGIAYSIS - </v>
      </c>
      <c r="CA644" s="21" t="str">
        <f>+VLOOKUP(W644,Listas_desplega!$AT$18:$AV$60,3,0)</f>
        <v>1700</v>
      </c>
      <c r="CB644" s="21" t="str">
        <f>+VLOOKUP(F644,Listas_desplega!$J$15:$L$60,2,0)</f>
        <v>AVANZA DIGITAL</v>
      </c>
      <c r="CC644" s="21" t="str">
        <f>+VLOOKUP(F644,Listas_desplega!$J$15:$L$60,2,0)&amp;V644</f>
        <v>AVANZA DIGITAL</v>
      </c>
      <c r="CD644" s="21" t="str">
        <f>+VLOOKUP(CC644,Listas_desplega!$K$15:$L$60,2,0)</f>
        <v>34</v>
      </c>
      <c r="CE644" s="65" t="str">
        <f>+VLOOKUP(D644,Listas_desplega!$AS$18:$AU$60,2,0)&amp;V644</f>
        <v xml:space="preserve">OFIC. TECNOLOGIAYSIS - </v>
      </c>
      <c r="CF644" s="21">
        <f>+VLOOKUP(D644,Listas_desplega!$AS$18:$AU$60,3,0)</f>
        <v>17</v>
      </c>
    </row>
    <row r="645" spans="2:84" ht="18.75" customHeight="1" x14ac:dyDescent="0.25">
      <c r="B645" s="49" t="s">
        <v>173</v>
      </c>
      <c r="C645" s="49" t="s">
        <v>588</v>
      </c>
      <c r="D645" s="49" t="s">
        <v>808</v>
      </c>
      <c r="E645" s="49" t="s">
        <v>953</v>
      </c>
      <c r="F645" s="82" t="s">
        <v>990</v>
      </c>
      <c r="G645" s="49" t="s">
        <v>955</v>
      </c>
      <c r="H645" s="78" t="str">
        <f>+VLOOKUP(G645,desplegables!$AH$21:$AK$33,2,0)</f>
        <v>FORTALECIMIENTO DE LA GESTIÓN INSTITUCIONAL Y BUEN GOBIERNO DEL MINISTERIO DE EDUCACIÓN   NACIONAL</v>
      </c>
      <c r="I645" s="79">
        <f>+VLOOKUP(G645,desplegables!$AH$21:$AK$33,3,0)</f>
        <v>202400000000164</v>
      </c>
      <c r="J645" s="51" t="str">
        <f>+VLOOKUP(G645,desplegables!$AH$21:$AK$33,4,0)</f>
        <v>C-2299-0700-11</v>
      </c>
      <c r="K645" s="109" t="s">
        <v>991</v>
      </c>
      <c r="L645" s="110" t="str">
        <f>+VLOOKUP(K645,desplegables!$BO$81:$BP$110,2,FALSE)</f>
        <v>53105D</v>
      </c>
      <c r="M645" s="49" t="s">
        <v>992</v>
      </c>
      <c r="N645" s="51" t="e">
        <f>VLOOKUP(M645,desplegables!$BO$20:$BP$51,2,0)</f>
        <v>#N/A</v>
      </c>
      <c r="O645" s="49" t="s">
        <v>993</v>
      </c>
      <c r="P645" s="49" t="s">
        <v>90</v>
      </c>
      <c r="Q645" s="51" t="str">
        <f>+VLOOKUP(P645,desplegables!$B$3:$C$5,2,0)</f>
        <v>02</v>
      </c>
      <c r="R645" s="169" t="e">
        <f t="shared" si="81"/>
        <v>#N/A</v>
      </c>
      <c r="S645" s="126" t="str">
        <f t="shared" si="80"/>
        <v>ADQUIS. DE BYS-SERVICIOS DE INFORMACIÓN ACTUALIZADOS-FORTALECIMIENTO DE LA GESTIÓN INSTITUCIONAL Y BUEN GOBIERNO DEL MINISTERIO DE EDUCACIÓN   NACIONAL</v>
      </c>
      <c r="T645" s="244" t="str">
        <f t="shared" ref="T645:T708" si="82">UPPER(P645&amp;" - "&amp;M645&amp;" - "&amp;K645)</f>
        <v>ADQUIS. DE BYS - SERVICIOS DE INFORMACIÓN ACTUALIZADOS - 5. CONVERGENCIA REGIONAL / D. GOBIERNO DIGITAL PARA LA GENTE</v>
      </c>
      <c r="U645" s="69" t="s">
        <v>127</v>
      </c>
      <c r="V645" s="21"/>
      <c r="W645" s="21" t="str">
        <f t="shared" si="77"/>
        <v xml:space="preserve">OFIC. TECNOLOGIAYSIS - </v>
      </c>
      <c r="X645" s="51" t="str">
        <f t="shared" si="78"/>
        <v>1700</v>
      </c>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177">
        <v>67381816</v>
      </c>
      <c r="BC645" s="68"/>
      <c r="BD645" s="68"/>
      <c r="BE645" s="68"/>
      <c r="BF645" s="70"/>
      <c r="BG645" s="69">
        <v>80111620</v>
      </c>
      <c r="BH645" s="52" t="s">
        <v>92</v>
      </c>
      <c r="BI645" s="90" t="s">
        <v>1011</v>
      </c>
      <c r="BJ645" s="69" t="s">
        <v>498</v>
      </c>
      <c r="BK645" s="49" t="s">
        <v>94</v>
      </c>
      <c r="BL645" s="174">
        <v>45292</v>
      </c>
      <c r="BM645" s="66">
        <v>244</v>
      </c>
      <c r="BN645" s="49" t="s">
        <v>198</v>
      </c>
      <c r="BO645" s="49" t="s">
        <v>96</v>
      </c>
      <c r="BP645" s="49" t="s">
        <v>97</v>
      </c>
      <c r="BQ645" s="49" t="s">
        <v>98</v>
      </c>
      <c r="BR645" s="212">
        <v>67381816</v>
      </c>
      <c r="BS645" s="213">
        <v>67381816</v>
      </c>
      <c r="BT645" s="66" t="s">
        <v>192</v>
      </c>
      <c r="BU645" s="66" t="s">
        <v>128</v>
      </c>
      <c r="BV645" s="21" t="e">
        <f t="shared" si="79"/>
        <v>#N/A</v>
      </c>
      <c r="BW645" s="21" t="e">
        <f>+VLOOKUP(C645,Listas_desplega!$AI$21:$AJ$46,2,0)</f>
        <v>#N/A</v>
      </c>
      <c r="BX645" s="47" t="str">
        <f>+VLOOKUP(E645,Listas_desplega!$J$2:$K$11,2,FALSE)</f>
        <v>Eje_E_9</v>
      </c>
      <c r="BY645" s="21" t="str">
        <f>+VLOOKUP(J645,desplegables!$AK$21:$AL$33,2,FALSE)</f>
        <v>C_2299_0700_11</v>
      </c>
      <c r="BZ645" s="21" t="str">
        <f>+VLOOKUP(D645,Listas_desplega!$AS$18:$AU$60,2,0)</f>
        <v xml:space="preserve">OFIC. TECNOLOGIAYSIS - </v>
      </c>
      <c r="CA645" s="21" t="str">
        <f>+VLOOKUP(W645,Listas_desplega!$AT$18:$AV$60,3,0)</f>
        <v>1700</v>
      </c>
      <c r="CB645" s="21" t="str">
        <f>+VLOOKUP(F645,Listas_desplega!$J$15:$L$60,2,0)</f>
        <v>AVANZA DIGITAL</v>
      </c>
      <c r="CC645" s="21" t="str">
        <f>+VLOOKUP(F645,Listas_desplega!$J$15:$L$60,2,0)&amp;V645</f>
        <v>AVANZA DIGITAL</v>
      </c>
      <c r="CD645" s="21" t="str">
        <f>+VLOOKUP(CC645,Listas_desplega!$K$15:$L$60,2,0)</f>
        <v>34</v>
      </c>
      <c r="CE645" s="65" t="str">
        <f>+VLOOKUP(D645,Listas_desplega!$AS$18:$AU$60,2,0)&amp;V645</f>
        <v xml:space="preserve">OFIC. TECNOLOGIAYSIS - </v>
      </c>
      <c r="CF645" s="21">
        <f>+VLOOKUP(D645,Listas_desplega!$AS$18:$AU$60,3,0)</f>
        <v>17</v>
      </c>
    </row>
    <row r="646" spans="2:84" ht="18.75" customHeight="1" x14ac:dyDescent="0.25">
      <c r="B646" s="49" t="s">
        <v>173</v>
      </c>
      <c r="C646" s="49" t="s">
        <v>588</v>
      </c>
      <c r="D646" s="49" t="s">
        <v>808</v>
      </c>
      <c r="E646" s="49" t="s">
        <v>953</v>
      </c>
      <c r="F646" s="82" t="s">
        <v>990</v>
      </c>
      <c r="G646" s="49" t="s">
        <v>955</v>
      </c>
      <c r="H646" s="78" t="str">
        <f>+VLOOKUP(G646,desplegables!$AH$21:$AK$33,2,0)</f>
        <v>FORTALECIMIENTO DE LA GESTIÓN INSTITUCIONAL Y BUEN GOBIERNO DEL MINISTERIO DE EDUCACIÓN   NACIONAL</v>
      </c>
      <c r="I646" s="79">
        <f>+VLOOKUP(G646,desplegables!$AH$21:$AK$33,3,0)</f>
        <v>202400000000164</v>
      </c>
      <c r="J646" s="51" t="str">
        <f>+VLOOKUP(G646,desplegables!$AH$21:$AK$33,4,0)</f>
        <v>C-2299-0700-11</v>
      </c>
      <c r="K646" s="109" t="s">
        <v>991</v>
      </c>
      <c r="L646" s="110" t="str">
        <f>+VLOOKUP(K646,desplegables!$BO$81:$BP$110,2,FALSE)</f>
        <v>53105D</v>
      </c>
      <c r="M646" s="49" t="s">
        <v>992</v>
      </c>
      <c r="N646" s="51" t="e">
        <f>VLOOKUP(M646,desplegables!$BO$20:$BP$51,2,0)</f>
        <v>#N/A</v>
      </c>
      <c r="O646" s="49" t="s">
        <v>1009</v>
      </c>
      <c r="P646" s="49" t="s">
        <v>90</v>
      </c>
      <c r="Q646" s="51" t="str">
        <f>+VLOOKUP(P646,desplegables!$B$3:$C$5,2,0)</f>
        <v>02</v>
      </c>
      <c r="R646" s="169" t="e">
        <f t="shared" si="81"/>
        <v>#N/A</v>
      </c>
      <c r="S646" s="126" t="str">
        <f t="shared" si="80"/>
        <v>ADQUIS. DE BYS-SERVICIOS DE INFORMACIÓN ACTUALIZADOS-FORTALECIMIENTO DE LA GESTIÓN INSTITUCIONAL Y BUEN GOBIERNO DEL MINISTERIO DE EDUCACIÓN   NACIONAL</v>
      </c>
      <c r="T646" s="244" t="str">
        <f t="shared" si="82"/>
        <v>ADQUIS. DE BYS - SERVICIOS DE INFORMACIÓN ACTUALIZADOS - 5. CONVERGENCIA REGIONAL / D. GOBIERNO DIGITAL PARA LA GENTE</v>
      </c>
      <c r="U646" s="69" t="s">
        <v>127</v>
      </c>
      <c r="V646" s="21"/>
      <c r="W646" s="21" t="str">
        <f t="shared" ref="W646:W709" si="83">+CE646</f>
        <v xml:space="preserve">OFIC. TECNOLOGIAYSIS - </v>
      </c>
      <c r="X646" s="51" t="str">
        <f t="shared" ref="X646:X709" si="84">+CA646</f>
        <v>1700</v>
      </c>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68"/>
      <c r="AY646" s="68"/>
      <c r="AZ646" s="68"/>
      <c r="BA646" s="68"/>
      <c r="BB646" s="177">
        <v>90968000</v>
      </c>
      <c r="BC646" s="68"/>
      <c r="BD646" s="68"/>
      <c r="BE646" s="68"/>
      <c r="BF646" s="70"/>
      <c r="BG646" s="69">
        <v>80111620</v>
      </c>
      <c r="BH646" s="52" t="s">
        <v>92</v>
      </c>
      <c r="BI646" s="90" t="s">
        <v>1012</v>
      </c>
      <c r="BJ646" s="69" t="s">
        <v>498</v>
      </c>
      <c r="BK646" s="49" t="s">
        <v>94</v>
      </c>
      <c r="BL646" s="174">
        <v>45292</v>
      </c>
      <c r="BM646" s="66">
        <v>244</v>
      </c>
      <c r="BN646" s="49" t="s">
        <v>198</v>
      </c>
      <c r="BO646" s="49" t="s">
        <v>96</v>
      </c>
      <c r="BP646" s="49" t="s">
        <v>97</v>
      </c>
      <c r="BQ646" s="49" t="s">
        <v>98</v>
      </c>
      <c r="BR646" s="212">
        <v>90968000</v>
      </c>
      <c r="BS646" s="213">
        <v>90968000</v>
      </c>
      <c r="BT646" s="66" t="s">
        <v>192</v>
      </c>
      <c r="BU646" s="66" t="s">
        <v>128</v>
      </c>
      <c r="BV646" s="21" t="e">
        <f t="shared" si="79"/>
        <v>#N/A</v>
      </c>
      <c r="BW646" s="21" t="e">
        <f>+VLOOKUP(C646,Listas_desplega!$AI$21:$AJ$46,2,0)</f>
        <v>#N/A</v>
      </c>
      <c r="BX646" s="47" t="str">
        <f>+VLOOKUP(E646,Listas_desplega!$J$2:$K$11,2,FALSE)</f>
        <v>Eje_E_9</v>
      </c>
      <c r="BY646" s="21" t="str">
        <f>+VLOOKUP(J646,desplegables!$AK$21:$AL$33,2,FALSE)</f>
        <v>C_2299_0700_11</v>
      </c>
      <c r="BZ646" s="21" t="str">
        <f>+VLOOKUP(D646,Listas_desplega!$AS$18:$AU$60,2,0)</f>
        <v xml:space="preserve">OFIC. TECNOLOGIAYSIS - </v>
      </c>
      <c r="CA646" s="21" t="str">
        <f>+VLOOKUP(W646,Listas_desplega!$AT$18:$AV$60,3,0)</f>
        <v>1700</v>
      </c>
      <c r="CB646" s="21" t="str">
        <f>+VLOOKUP(F646,Listas_desplega!$J$15:$L$60,2,0)</f>
        <v>AVANZA DIGITAL</v>
      </c>
      <c r="CC646" s="21" t="str">
        <f>+VLOOKUP(F646,Listas_desplega!$J$15:$L$60,2,0)&amp;V646</f>
        <v>AVANZA DIGITAL</v>
      </c>
      <c r="CD646" s="21" t="str">
        <f>+VLOOKUP(CC646,Listas_desplega!$K$15:$L$60,2,0)</f>
        <v>34</v>
      </c>
      <c r="CE646" s="65" t="str">
        <f>+VLOOKUP(D646,Listas_desplega!$AS$18:$AU$60,2,0)&amp;V646</f>
        <v xml:space="preserve">OFIC. TECNOLOGIAYSIS - </v>
      </c>
      <c r="CF646" s="21">
        <f>+VLOOKUP(D646,Listas_desplega!$AS$18:$AU$60,3,0)</f>
        <v>17</v>
      </c>
    </row>
    <row r="647" spans="2:84" ht="18.75" customHeight="1" x14ac:dyDescent="0.25">
      <c r="B647" s="49" t="s">
        <v>173</v>
      </c>
      <c r="C647" s="49" t="s">
        <v>588</v>
      </c>
      <c r="D647" s="49" t="s">
        <v>808</v>
      </c>
      <c r="E647" s="49" t="s">
        <v>953</v>
      </c>
      <c r="F647" s="82" t="s">
        <v>990</v>
      </c>
      <c r="G647" s="49" t="s">
        <v>955</v>
      </c>
      <c r="H647" s="78" t="str">
        <f>+VLOOKUP(G647,desplegables!$AH$21:$AK$33,2,0)</f>
        <v>FORTALECIMIENTO DE LA GESTIÓN INSTITUCIONAL Y BUEN GOBIERNO DEL MINISTERIO DE EDUCACIÓN   NACIONAL</v>
      </c>
      <c r="I647" s="79">
        <f>+VLOOKUP(G647,desplegables!$AH$21:$AK$33,3,0)</f>
        <v>202400000000164</v>
      </c>
      <c r="J647" s="51" t="str">
        <f>+VLOOKUP(G647,desplegables!$AH$21:$AK$33,4,0)</f>
        <v>C-2299-0700-11</v>
      </c>
      <c r="K647" s="109" t="s">
        <v>991</v>
      </c>
      <c r="L647" s="110" t="str">
        <f>+VLOOKUP(K647,desplegables!$BO$81:$BP$110,2,FALSE)</f>
        <v>53105D</v>
      </c>
      <c r="M647" s="49" t="s">
        <v>992</v>
      </c>
      <c r="N647" s="51" t="e">
        <f>VLOOKUP(M647,desplegables!$BO$20:$BP$51,2,0)</f>
        <v>#N/A</v>
      </c>
      <c r="O647" s="49" t="s">
        <v>1009</v>
      </c>
      <c r="P647" s="49" t="s">
        <v>90</v>
      </c>
      <c r="Q647" s="51" t="str">
        <f>+VLOOKUP(P647,desplegables!$B$3:$C$5,2,0)</f>
        <v>02</v>
      </c>
      <c r="R647" s="169" t="e">
        <f t="shared" si="81"/>
        <v>#N/A</v>
      </c>
      <c r="S647" s="126" t="str">
        <f t="shared" si="80"/>
        <v>ADQUIS. DE BYS-SERVICIOS DE INFORMACIÓN ACTUALIZADOS-FORTALECIMIENTO DE LA GESTIÓN INSTITUCIONAL Y BUEN GOBIERNO DEL MINISTERIO DE EDUCACIÓN   NACIONAL</v>
      </c>
      <c r="T647" s="244" t="str">
        <f t="shared" si="82"/>
        <v>ADQUIS. DE BYS - SERVICIOS DE INFORMACIÓN ACTUALIZADOS - 5. CONVERGENCIA REGIONAL / D. GOBIERNO DIGITAL PARA LA GENTE</v>
      </c>
      <c r="U647" s="69" t="s">
        <v>127</v>
      </c>
      <c r="V647" s="21"/>
      <c r="W647" s="21" t="str">
        <f t="shared" si="83"/>
        <v xml:space="preserve">OFIC. TECNOLOGIAYSIS - </v>
      </c>
      <c r="X647" s="51" t="str">
        <f t="shared" si="84"/>
        <v>1700</v>
      </c>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68"/>
      <c r="AY647" s="68"/>
      <c r="AZ647" s="68"/>
      <c r="BA647" s="68"/>
      <c r="BB647" s="177">
        <v>69277128</v>
      </c>
      <c r="BC647" s="68"/>
      <c r="BD647" s="68"/>
      <c r="BE647" s="68"/>
      <c r="BF647" s="70"/>
      <c r="BG647" s="69">
        <v>80111620</v>
      </c>
      <c r="BH647" s="52" t="s">
        <v>92</v>
      </c>
      <c r="BI647" s="90" t="s">
        <v>1010</v>
      </c>
      <c r="BJ647" s="69" t="s">
        <v>498</v>
      </c>
      <c r="BK647" s="49" t="s">
        <v>94</v>
      </c>
      <c r="BL647" s="174">
        <v>45292</v>
      </c>
      <c r="BM647" s="66">
        <v>244</v>
      </c>
      <c r="BN647" s="49" t="s">
        <v>198</v>
      </c>
      <c r="BO647" s="49" t="s">
        <v>96</v>
      </c>
      <c r="BP647" s="49" t="s">
        <v>97</v>
      </c>
      <c r="BQ647" s="49" t="s">
        <v>98</v>
      </c>
      <c r="BR647" s="212">
        <v>69277128</v>
      </c>
      <c r="BS647" s="213">
        <v>69277128</v>
      </c>
      <c r="BT647" s="66" t="s">
        <v>192</v>
      </c>
      <c r="BU647" s="66" t="s">
        <v>128</v>
      </c>
      <c r="BV647" s="21" t="e">
        <f t="shared" si="79"/>
        <v>#N/A</v>
      </c>
      <c r="BW647" s="21" t="e">
        <f>+VLOOKUP(C647,Listas_desplega!$AI$21:$AJ$46,2,0)</f>
        <v>#N/A</v>
      </c>
      <c r="BX647" s="47" t="str">
        <f>+VLOOKUP(E647,Listas_desplega!$J$2:$K$11,2,FALSE)</f>
        <v>Eje_E_9</v>
      </c>
      <c r="BY647" s="21" t="str">
        <f>+VLOOKUP(J647,desplegables!$AK$21:$AL$33,2,FALSE)</f>
        <v>C_2299_0700_11</v>
      </c>
      <c r="BZ647" s="21" t="str">
        <f>+VLOOKUP(D647,Listas_desplega!$AS$18:$AU$60,2,0)</f>
        <v xml:space="preserve">OFIC. TECNOLOGIAYSIS - </v>
      </c>
      <c r="CA647" s="21" t="str">
        <f>+VLOOKUP(W647,Listas_desplega!$AT$18:$AV$60,3,0)</f>
        <v>1700</v>
      </c>
      <c r="CB647" s="21" t="str">
        <f>+VLOOKUP(F647,Listas_desplega!$J$15:$L$60,2,0)</f>
        <v>AVANZA DIGITAL</v>
      </c>
      <c r="CC647" s="21" t="str">
        <f>+VLOOKUP(F647,Listas_desplega!$J$15:$L$60,2,0)&amp;V647</f>
        <v>AVANZA DIGITAL</v>
      </c>
      <c r="CD647" s="21" t="str">
        <f>+VLOOKUP(CC647,Listas_desplega!$K$15:$L$60,2,0)</f>
        <v>34</v>
      </c>
      <c r="CE647" s="65" t="str">
        <f>+VLOOKUP(D647,Listas_desplega!$AS$18:$AU$60,2,0)&amp;V647</f>
        <v xml:space="preserve">OFIC. TECNOLOGIAYSIS - </v>
      </c>
      <c r="CF647" s="21">
        <f>+VLOOKUP(D647,Listas_desplega!$AS$18:$AU$60,3,0)</f>
        <v>17</v>
      </c>
    </row>
    <row r="648" spans="2:84" ht="18.75" customHeight="1" x14ac:dyDescent="0.25">
      <c r="B648" s="49" t="s">
        <v>173</v>
      </c>
      <c r="C648" s="49" t="s">
        <v>588</v>
      </c>
      <c r="D648" s="49" t="s">
        <v>808</v>
      </c>
      <c r="E648" s="49" t="s">
        <v>953</v>
      </c>
      <c r="F648" s="82" t="s">
        <v>990</v>
      </c>
      <c r="G648" s="49" t="s">
        <v>955</v>
      </c>
      <c r="H648" s="78" t="str">
        <f>+VLOOKUP(G648,desplegables!$AH$21:$AK$33,2,0)</f>
        <v>FORTALECIMIENTO DE LA GESTIÓN INSTITUCIONAL Y BUEN GOBIERNO DEL MINISTERIO DE EDUCACIÓN   NACIONAL</v>
      </c>
      <c r="I648" s="79">
        <f>+VLOOKUP(G648,desplegables!$AH$21:$AK$33,3,0)</f>
        <v>202400000000164</v>
      </c>
      <c r="J648" s="51" t="str">
        <f>+VLOOKUP(G648,desplegables!$AH$21:$AK$33,4,0)</f>
        <v>C-2299-0700-11</v>
      </c>
      <c r="K648" s="109" t="s">
        <v>991</v>
      </c>
      <c r="L648" s="110" t="str">
        <f>+VLOOKUP(K648,desplegables!$BO$81:$BP$110,2,FALSE)</f>
        <v>53105D</v>
      </c>
      <c r="M648" s="49" t="s">
        <v>992</v>
      </c>
      <c r="N648" s="51" t="e">
        <f>VLOOKUP(M648,desplegables!$BO$20:$BP$51,2,0)</f>
        <v>#N/A</v>
      </c>
      <c r="O648" s="49" t="s">
        <v>1009</v>
      </c>
      <c r="P648" s="49" t="s">
        <v>90</v>
      </c>
      <c r="Q648" s="51" t="str">
        <f>+VLOOKUP(P648,desplegables!$B$3:$C$5,2,0)</f>
        <v>02</v>
      </c>
      <c r="R648" s="169" t="e">
        <f t="shared" si="81"/>
        <v>#N/A</v>
      </c>
      <c r="S648" s="126" t="str">
        <f t="shared" si="80"/>
        <v>ADQUIS. DE BYS-SERVICIOS DE INFORMACIÓN ACTUALIZADOS-FORTALECIMIENTO DE LA GESTIÓN INSTITUCIONAL Y BUEN GOBIERNO DEL MINISTERIO DE EDUCACIÓN   NACIONAL</v>
      </c>
      <c r="T648" s="244" t="str">
        <f t="shared" si="82"/>
        <v>ADQUIS. DE BYS - SERVICIOS DE INFORMACIÓN ACTUALIZADOS - 5. CONVERGENCIA REGIONAL / D. GOBIERNO DIGITAL PARA LA GENTE</v>
      </c>
      <c r="U648" s="69" t="s">
        <v>127</v>
      </c>
      <c r="V648" s="21"/>
      <c r="W648" s="21" t="str">
        <f t="shared" si="83"/>
        <v xml:space="preserve">OFIC. TECNOLOGIAYSIS - </v>
      </c>
      <c r="X648" s="51" t="str">
        <f t="shared" si="84"/>
        <v>1700</v>
      </c>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68"/>
      <c r="AY648" s="68"/>
      <c r="AZ648" s="68"/>
      <c r="BA648" s="68"/>
      <c r="BB648" s="177">
        <v>65520000</v>
      </c>
      <c r="BC648" s="68"/>
      <c r="BD648" s="68"/>
      <c r="BE648" s="68"/>
      <c r="BF648" s="70"/>
      <c r="BG648" s="69">
        <v>80111620</v>
      </c>
      <c r="BH648" s="52" t="s">
        <v>92</v>
      </c>
      <c r="BI648" s="90" t="s">
        <v>1010</v>
      </c>
      <c r="BJ648" s="69" t="s">
        <v>498</v>
      </c>
      <c r="BK648" s="49" t="s">
        <v>94</v>
      </c>
      <c r="BL648" s="174">
        <v>45292</v>
      </c>
      <c r="BM648" s="66">
        <v>244</v>
      </c>
      <c r="BN648" s="49" t="s">
        <v>198</v>
      </c>
      <c r="BO648" s="49" t="s">
        <v>96</v>
      </c>
      <c r="BP648" s="49" t="s">
        <v>97</v>
      </c>
      <c r="BQ648" s="49" t="s">
        <v>98</v>
      </c>
      <c r="BR648" s="212">
        <v>65520000</v>
      </c>
      <c r="BS648" s="213">
        <v>65520000</v>
      </c>
      <c r="BT648" s="66" t="s">
        <v>192</v>
      </c>
      <c r="BU648" s="66" t="s">
        <v>128</v>
      </c>
      <c r="BV648" s="21" t="e">
        <f t="shared" si="79"/>
        <v>#N/A</v>
      </c>
      <c r="BW648" s="21" t="e">
        <f>+VLOOKUP(C648,Listas_desplega!$AI$21:$AJ$46,2,0)</f>
        <v>#N/A</v>
      </c>
      <c r="BX648" s="47" t="str">
        <f>+VLOOKUP(E648,Listas_desplega!$J$2:$K$11,2,FALSE)</f>
        <v>Eje_E_9</v>
      </c>
      <c r="BY648" s="21" t="str">
        <f>+VLOOKUP(J648,desplegables!$AK$21:$AL$33,2,FALSE)</f>
        <v>C_2299_0700_11</v>
      </c>
      <c r="BZ648" s="21" t="str">
        <f>+VLOOKUP(D648,Listas_desplega!$AS$18:$AU$60,2,0)</f>
        <v xml:space="preserve">OFIC. TECNOLOGIAYSIS - </v>
      </c>
      <c r="CA648" s="21" t="str">
        <f>+VLOOKUP(W648,Listas_desplega!$AT$18:$AV$60,3,0)</f>
        <v>1700</v>
      </c>
      <c r="CB648" s="21" t="str">
        <f>+VLOOKUP(F648,Listas_desplega!$J$15:$L$60,2,0)</f>
        <v>AVANZA DIGITAL</v>
      </c>
      <c r="CC648" s="21" t="str">
        <f>+VLOOKUP(F648,Listas_desplega!$J$15:$L$60,2,0)&amp;V648</f>
        <v>AVANZA DIGITAL</v>
      </c>
      <c r="CD648" s="21" t="str">
        <f>+VLOOKUP(CC648,Listas_desplega!$K$15:$L$60,2,0)</f>
        <v>34</v>
      </c>
      <c r="CE648" s="65" t="str">
        <f>+VLOOKUP(D648,Listas_desplega!$AS$18:$AU$60,2,0)&amp;V648</f>
        <v xml:space="preserve">OFIC. TECNOLOGIAYSIS - </v>
      </c>
      <c r="CF648" s="21">
        <f>+VLOOKUP(D648,Listas_desplega!$AS$18:$AU$60,3,0)</f>
        <v>17</v>
      </c>
    </row>
    <row r="649" spans="2:84" ht="18.75" customHeight="1" x14ac:dyDescent="0.25">
      <c r="B649" s="49" t="s">
        <v>173</v>
      </c>
      <c r="C649" s="49" t="s">
        <v>588</v>
      </c>
      <c r="D649" s="49" t="s">
        <v>808</v>
      </c>
      <c r="E649" s="49" t="s">
        <v>953</v>
      </c>
      <c r="F649" s="82" t="s">
        <v>990</v>
      </c>
      <c r="G649" s="49" t="s">
        <v>955</v>
      </c>
      <c r="H649" s="78" t="str">
        <f>+VLOOKUP(G649,desplegables!$AH$21:$AK$33,2,0)</f>
        <v>FORTALECIMIENTO DE LA GESTIÓN INSTITUCIONAL Y BUEN GOBIERNO DEL MINISTERIO DE EDUCACIÓN   NACIONAL</v>
      </c>
      <c r="I649" s="79">
        <f>+VLOOKUP(G649,desplegables!$AH$21:$AK$33,3,0)</f>
        <v>202400000000164</v>
      </c>
      <c r="J649" s="51" t="str">
        <f>+VLOOKUP(G649,desplegables!$AH$21:$AK$33,4,0)</f>
        <v>C-2299-0700-11</v>
      </c>
      <c r="K649" s="109" t="s">
        <v>991</v>
      </c>
      <c r="L649" s="110" t="str">
        <f>+VLOOKUP(K649,desplegables!$BO$81:$BP$110,2,FALSE)</f>
        <v>53105D</v>
      </c>
      <c r="M649" s="49" t="s">
        <v>992</v>
      </c>
      <c r="N649" s="51" t="e">
        <f>VLOOKUP(M649,desplegables!$BO$20:$BP$51,2,0)</f>
        <v>#N/A</v>
      </c>
      <c r="O649" s="49" t="s">
        <v>1009</v>
      </c>
      <c r="P649" s="49" t="s">
        <v>90</v>
      </c>
      <c r="Q649" s="51" t="str">
        <f>+VLOOKUP(P649,desplegables!$B$3:$C$5,2,0)</f>
        <v>02</v>
      </c>
      <c r="R649" s="169" t="e">
        <f t="shared" si="81"/>
        <v>#N/A</v>
      </c>
      <c r="S649" s="126" t="str">
        <f t="shared" si="80"/>
        <v>ADQUIS. DE BYS-SERVICIOS DE INFORMACIÓN ACTUALIZADOS-FORTALECIMIENTO DE LA GESTIÓN INSTITUCIONAL Y BUEN GOBIERNO DEL MINISTERIO DE EDUCACIÓN   NACIONAL</v>
      </c>
      <c r="T649" s="244" t="str">
        <f t="shared" si="82"/>
        <v>ADQUIS. DE BYS - SERVICIOS DE INFORMACIÓN ACTUALIZADOS - 5. CONVERGENCIA REGIONAL / D. GOBIERNO DIGITAL PARA LA GENTE</v>
      </c>
      <c r="U649" s="69" t="s">
        <v>127</v>
      </c>
      <c r="V649" s="21"/>
      <c r="W649" s="21" t="str">
        <f t="shared" si="83"/>
        <v xml:space="preserve">OFIC. TECNOLOGIAYSIS - </v>
      </c>
      <c r="X649" s="51" t="str">
        <f t="shared" si="84"/>
        <v>1700</v>
      </c>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68"/>
      <c r="AY649" s="68"/>
      <c r="AZ649" s="68"/>
      <c r="BA649" s="68"/>
      <c r="BB649" s="177">
        <v>84131000</v>
      </c>
      <c r="BC649" s="68"/>
      <c r="BD649" s="68"/>
      <c r="BE649" s="68"/>
      <c r="BF649" s="70"/>
      <c r="BG649" s="69">
        <v>80111620</v>
      </c>
      <c r="BH649" s="52" t="s">
        <v>92</v>
      </c>
      <c r="BI649" s="90" t="s">
        <v>1013</v>
      </c>
      <c r="BJ649" s="69" t="s">
        <v>498</v>
      </c>
      <c r="BK649" s="49" t="s">
        <v>94</v>
      </c>
      <c r="BL649" s="174">
        <v>45292</v>
      </c>
      <c r="BM649" s="66">
        <v>244</v>
      </c>
      <c r="BN649" s="49" t="s">
        <v>198</v>
      </c>
      <c r="BO649" s="49" t="s">
        <v>96</v>
      </c>
      <c r="BP649" s="49" t="s">
        <v>97</v>
      </c>
      <c r="BQ649" s="49" t="s">
        <v>98</v>
      </c>
      <c r="BR649" s="212">
        <v>84131000</v>
      </c>
      <c r="BS649" s="213">
        <v>84131000</v>
      </c>
      <c r="BT649" s="66" t="s">
        <v>192</v>
      </c>
      <c r="BU649" s="66" t="s">
        <v>128</v>
      </c>
      <c r="BV649" s="21" t="e">
        <f t="shared" si="79"/>
        <v>#N/A</v>
      </c>
      <c r="BW649" s="21" t="e">
        <f>+VLOOKUP(C649,Listas_desplega!$AI$21:$AJ$46,2,0)</f>
        <v>#N/A</v>
      </c>
      <c r="BX649" s="47" t="str">
        <f>+VLOOKUP(E649,Listas_desplega!$J$2:$K$11,2,FALSE)</f>
        <v>Eje_E_9</v>
      </c>
      <c r="BY649" s="21" t="str">
        <f>+VLOOKUP(J649,desplegables!$AK$21:$AL$33,2,FALSE)</f>
        <v>C_2299_0700_11</v>
      </c>
      <c r="BZ649" s="21" t="str">
        <f>+VLOOKUP(D649,Listas_desplega!$AS$18:$AU$60,2,0)</f>
        <v xml:space="preserve">OFIC. TECNOLOGIAYSIS - </v>
      </c>
      <c r="CA649" s="21" t="str">
        <f>+VLOOKUP(W649,Listas_desplega!$AT$18:$AV$60,3,0)</f>
        <v>1700</v>
      </c>
      <c r="CB649" s="21" t="str">
        <f>+VLOOKUP(F649,Listas_desplega!$J$15:$L$60,2,0)</f>
        <v>AVANZA DIGITAL</v>
      </c>
      <c r="CC649" s="21" t="str">
        <f>+VLOOKUP(F649,Listas_desplega!$J$15:$L$60,2,0)&amp;V649</f>
        <v>AVANZA DIGITAL</v>
      </c>
      <c r="CD649" s="21" t="str">
        <f>+VLOOKUP(CC649,Listas_desplega!$K$15:$L$60,2,0)</f>
        <v>34</v>
      </c>
      <c r="CE649" s="65" t="str">
        <f>+VLOOKUP(D649,Listas_desplega!$AS$18:$AU$60,2,0)&amp;V649</f>
        <v xml:space="preserve">OFIC. TECNOLOGIAYSIS - </v>
      </c>
      <c r="CF649" s="21">
        <f>+VLOOKUP(D649,Listas_desplega!$AS$18:$AU$60,3,0)</f>
        <v>17</v>
      </c>
    </row>
    <row r="650" spans="2:84" ht="18.75" customHeight="1" x14ac:dyDescent="0.25">
      <c r="B650" s="49" t="s">
        <v>173</v>
      </c>
      <c r="C650" s="49" t="s">
        <v>588</v>
      </c>
      <c r="D650" s="49" t="s">
        <v>808</v>
      </c>
      <c r="E650" s="49" t="s">
        <v>953</v>
      </c>
      <c r="F650" s="82" t="s">
        <v>990</v>
      </c>
      <c r="G650" s="49" t="s">
        <v>955</v>
      </c>
      <c r="H650" s="78" t="str">
        <f>+VLOOKUP(G650,desplegables!$AH$21:$AK$33,2,0)</f>
        <v>FORTALECIMIENTO DE LA GESTIÓN INSTITUCIONAL Y BUEN GOBIERNO DEL MINISTERIO DE EDUCACIÓN   NACIONAL</v>
      </c>
      <c r="I650" s="79">
        <f>+VLOOKUP(G650,desplegables!$AH$21:$AK$33,3,0)</f>
        <v>202400000000164</v>
      </c>
      <c r="J650" s="51" t="str">
        <f>+VLOOKUP(G650,desplegables!$AH$21:$AK$33,4,0)</f>
        <v>C-2299-0700-11</v>
      </c>
      <c r="K650" s="109" t="s">
        <v>991</v>
      </c>
      <c r="L650" s="110" t="str">
        <f>+VLOOKUP(K650,desplegables!$BO$81:$BP$110,2,FALSE)</f>
        <v>53105D</v>
      </c>
      <c r="M650" s="49" t="s">
        <v>992</v>
      </c>
      <c r="N650" s="51" t="e">
        <f>VLOOKUP(M650,desplegables!$BO$20:$BP$51,2,0)</f>
        <v>#N/A</v>
      </c>
      <c r="O650" s="49" t="s">
        <v>1005</v>
      </c>
      <c r="P650" s="49" t="s">
        <v>90</v>
      </c>
      <c r="Q650" s="51" t="str">
        <f>+VLOOKUP(P650,desplegables!$B$3:$C$5,2,0)</f>
        <v>02</v>
      </c>
      <c r="R650" s="169" t="e">
        <f t="shared" si="81"/>
        <v>#N/A</v>
      </c>
      <c r="S650" s="126" t="str">
        <f t="shared" si="80"/>
        <v>ADQUIS. DE BYS-SERVICIOS DE INFORMACIÓN ACTUALIZADOS-FORTALECIMIENTO DE LA GESTIÓN INSTITUCIONAL Y BUEN GOBIERNO DEL MINISTERIO DE EDUCACIÓN   NACIONAL</v>
      </c>
      <c r="T650" s="244" t="str">
        <f t="shared" si="82"/>
        <v>ADQUIS. DE BYS - SERVICIOS DE INFORMACIÓN ACTUALIZADOS - 5. CONVERGENCIA REGIONAL / D. GOBIERNO DIGITAL PARA LA GENTE</v>
      </c>
      <c r="U650" s="69" t="s">
        <v>127</v>
      </c>
      <c r="V650" s="21"/>
      <c r="W650" s="21" t="str">
        <f t="shared" si="83"/>
        <v xml:space="preserve">OFIC. TECNOLOGIAYSIS - </v>
      </c>
      <c r="X650" s="51" t="str">
        <f t="shared" si="84"/>
        <v>1700</v>
      </c>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177">
        <v>84131000</v>
      </c>
      <c r="BC650" s="68"/>
      <c r="BD650" s="68"/>
      <c r="BE650" s="68"/>
      <c r="BF650" s="70"/>
      <c r="BG650" s="69">
        <v>80111620</v>
      </c>
      <c r="BH650" s="52" t="s">
        <v>92</v>
      </c>
      <c r="BI650" s="90" t="s">
        <v>1014</v>
      </c>
      <c r="BJ650" s="69" t="s">
        <v>498</v>
      </c>
      <c r="BK650" s="49" t="s">
        <v>94</v>
      </c>
      <c r="BL650" s="174">
        <v>45292</v>
      </c>
      <c r="BM650" s="66">
        <v>244</v>
      </c>
      <c r="BN650" s="49" t="s">
        <v>198</v>
      </c>
      <c r="BO650" s="49" t="s">
        <v>96</v>
      </c>
      <c r="BP650" s="49" t="s">
        <v>97</v>
      </c>
      <c r="BQ650" s="49" t="s">
        <v>98</v>
      </c>
      <c r="BR650" s="212">
        <v>84131000</v>
      </c>
      <c r="BS650" s="213">
        <v>84131000</v>
      </c>
      <c r="BT650" s="66" t="s">
        <v>192</v>
      </c>
      <c r="BU650" s="66" t="s">
        <v>128</v>
      </c>
      <c r="BV650" s="21" t="e">
        <f t="shared" ref="BV650:BV711" si="85">+CONCATENATE(G650,"_",N650)</f>
        <v>#N/A</v>
      </c>
      <c r="BW650" s="21" t="e">
        <f>+VLOOKUP(C650,Listas_desplega!$AI$21:$AJ$46,2,0)</f>
        <v>#N/A</v>
      </c>
      <c r="BX650" s="47" t="str">
        <f>+VLOOKUP(E650,Listas_desplega!$J$2:$K$11,2,FALSE)</f>
        <v>Eje_E_9</v>
      </c>
      <c r="BY650" s="21" t="str">
        <f>+VLOOKUP(J650,desplegables!$AK$21:$AL$33,2,FALSE)</f>
        <v>C_2299_0700_11</v>
      </c>
      <c r="BZ650" s="21" t="str">
        <f>+VLOOKUP(D650,Listas_desplega!$AS$18:$AU$60,2,0)</f>
        <v xml:space="preserve">OFIC. TECNOLOGIAYSIS - </v>
      </c>
      <c r="CA650" s="21" t="str">
        <f>+VLOOKUP(W650,Listas_desplega!$AT$18:$AV$60,3,0)</f>
        <v>1700</v>
      </c>
      <c r="CB650" s="21" t="str">
        <f>+VLOOKUP(F650,Listas_desplega!$J$15:$L$60,2,0)</f>
        <v>AVANZA DIGITAL</v>
      </c>
      <c r="CC650" s="21" t="str">
        <f>+VLOOKUP(F650,Listas_desplega!$J$15:$L$60,2,0)&amp;V650</f>
        <v>AVANZA DIGITAL</v>
      </c>
      <c r="CD650" s="21" t="str">
        <f>+VLOOKUP(CC650,Listas_desplega!$K$15:$L$60,2,0)</f>
        <v>34</v>
      </c>
      <c r="CE650" s="65" t="str">
        <f>+VLOOKUP(D650,Listas_desplega!$AS$18:$AU$60,2,0)&amp;V650</f>
        <v xml:space="preserve">OFIC. TECNOLOGIAYSIS - </v>
      </c>
      <c r="CF650" s="21">
        <f>+VLOOKUP(D650,Listas_desplega!$AS$18:$AU$60,3,0)</f>
        <v>17</v>
      </c>
    </row>
    <row r="651" spans="2:84" ht="18.75" customHeight="1" x14ac:dyDescent="0.25">
      <c r="B651" s="49" t="s">
        <v>173</v>
      </c>
      <c r="C651" s="49" t="s">
        <v>588</v>
      </c>
      <c r="D651" s="49" t="s">
        <v>808</v>
      </c>
      <c r="E651" s="49" t="s">
        <v>953</v>
      </c>
      <c r="F651" s="82" t="s">
        <v>990</v>
      </c>
      <c r="G651" s="49" t="s">
        <v>955</v>
      </c>
      <c r="H651" s="78" t="str">
        <f>+VLOOKUP(G651,desplegables!$AH$21:$AK$33,2,0)</f>
        <v>FORTALECIMIENTO DE LA GESTIÓN INSTITUCIONAL Y BUEN GOBIERNO DEL MINISTERIO DE EDUCACIÓN   NACIONAL</v>
      </c>
      <c r="I651" s="79">
        <f>+VLOOKUP(G651,desplegables!$AH$21:$AK$33,3,0)</f>
        <v>202400000000164</v>
      </c>
      <c r="J651" s="51" t="str">
        <f>+VLOOKUP(G651,desplegables!$AH$21:$AK$33,4,0)</f>
        <v>C-2299-0700-11</v>
      </c>
      <c r="K651" s="109" t="s">
        <v>991</v>
      </c>
      <c r="L651" s="110" t="str">
        <f>+VLOOKUP(K651,desplegables!$BO$81:$BP$110,2,FALSE)</f>
        <v>53105D</v>
      </c>
      <c r="M651" s="49" t="s">
        <v>992</v>
      </c>
      <c r="N651" s="51" t="e">
        <f>VLOOKUP(M651,desplegables!$BO$20:$BP$51,2,0)</f>
        <v>#N/A</v>
      </c>
      <c r="O651" s="49" t="s">
        <v>1005</v>
      </c>
      <c r="P651" s="49" t="s">
        <v>90</v>
      </c>
      <c r="Q651" s="51" t="str">
        <f>+VLOOKUP(P651,desplegables!$B$3:$C$5,2,0)</f>
        <v>02</v>
      </c>
      <c r="R651" s="169" t="e">
        <f t="shared" si="81"/>
        <v>#N/A</v>
      </c>
      <c r="S651" s="126" t="str">
        <f t="shared" si="80"/>
        <v>ADQUIS. DE BYS-SERVICIOS DE INFORMACIÓN ACTUALIZADOS-FORTALECIMIENTO DE LA GESTIÓN INSTITUCIONAL Y BUEN GOBIERNO DEL MINISTERIO DE EDUCACIÓN   NACIONAL</v>
      </c>
      <c r="T651" s="244" t="str">
        <f t="shared" si="82"/>
        <v>ADQUIS. DE BYS - SERVICIOS DE INFORMACIÓN ACTUALIZADOS - 5. CONVERGENCIA REGIONAL / D. GOBIERNO DIGITAL PARA LA GENTE</v>
      </c>
      <c r="U651" s="69" t="s">
        <v>127</v>
      </c>
      <c r="V651" s="21"/>
      <c r="W651" s="21" t="str">
        <f t="shared" si="83"/>
        <v xml:space="preserve">OFIC. TECNOLOGIAYSIS - </v>
      </c>
      <c r="X651" s="51" t="str">
        <f t="shared" si="84"/>
        <v>1700</v>
      </c>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177">
        <v>84131000</v>
      </c>
      <c r="BC651" s="68"/>
      <c r="BD651" s="68"/>
      <c r="BE651" s="68"/>
      <c r="BF651" s="70"/>
      <c r="BG651" s="69">
        <v>80111620</v>
      </c>
      <c r="BH651" s="52" t="s">
        <v>92</v>
      </c>
      <c r="BI651" s="90" t="s">
        <v>1015</v>
      </c>
      <c r="BJ651" s="69" t="s">
        <v>498</v>
      </c>
      <c r="BK651" s="49" t="s">
        <v>94</v>
      </c>
      <c r="BL651" s="174">
        <v>45292</v>
      </c>
      <c r="BM651" s="66">
        <v>244</v>
      </c>
      <c r="BN651" s="49" t="s">
        <v>198</v>
      </c>
      <c r="BO651" s="49" t="s">
        <v>96</v>
      </c>
      <c r="BP651" s="49" t="s">
        <v>97</v>
      </c>
      <c r="BQ651" s="49" t="s">
        <v>98</v>
      </c>
      <c r="BR651" s="212">
        <v>84131000</v>
      </c>
      <c r="BS651" s="213">
        <v>84131000</v>
      </c>
      <c r="BT651" s="66" t="s">
        <v>192</v>
      </c>
      <c r="BU651" s="66" t="s">
        <v>128</v>
      </c>
      <c r="BV651" s="21" t="e">
        <f t="shared" si="85"/>
        <v>#N/A</v>
      </c>
      <c r="BW651" s="21" t="e">
        <f>+VLOOKUP(C651,Listas_desplega!$AI$21:$AJ$46,2,0)</f>
        <v>#N/A</v>
      </c>
      <c r="BX651" s="47" t="str">
        <f>+VLOOKUP(E651,Listas_desplega!$J$2:$K$11,2,FALSE)</f>
        <v>Eje_E_9</v>
      </c>
      <c r="BY651" s="21" t="str">
        <f>+VLOOKUP(J651,desplegables!$AK$21:$AL$33,2,FALSE)</f>
        <v>C_2299_0700_11</v>
      </c>
      <c r="BZ651" s="21" t="str">
        <f>+VLOOKUP(D651,Listas_desplega!$AS$18:$AU$60,2,0)</f>
        <v xml:space="preserve">OFIC. TECNOLOGIAYSIS - </v>
      </c>
      <c r="CA651" s="21" t="str">
        <f>+VLOOKUP(W651,Listas_desplega!$AT$18:$AV$60,3,0)</f>
        <v>1700</v>
      </c>
      <c r="CB651" s="21" t="str">
        <f>+VLOOKUP(F651,Listas_desplega!$J$15:$L$60,2,0)</f>
        <v>AVANZA DIGITAL</v>
      </c>
      <c r="CC651" s="21" t="str">
        <f>+VLOOKUP(F651,Listas_desplega!$J$15:$L$60,2,0)&amp;V651</f>
        <v>AVANZA DIGITAL</v>
      </c>
      <c r="CD651" s="21" t="str">
        <f>+VLOOKUP(CC651,Listas_desplega!$K$15:$L$60,2,0)</f>
        <v>34</v>
      </c>
      <c r="CE651" s="65" t="str">
        <f>+VLOOKUP(D651,Listas_desplega!$AS$18:$AU$60,2,0)&amp;V651</f>
        <v xml:space="preserve">OFIC. TECNOLOGIAYSIS - </v>
      </c>
      <c r="CF651" s="21">
        <f>+VLOOKUP(D651,Listas_desplega!$AS$18:$AU$60,3,0)</f>
        <v>17</v>
      </c>
    </row>
    <row r="652" spans="2:84" ht="18.75" customHeight="1" x14ac:dyDescent="0.25">
      <c r="B652" s="49" t="s">
        <v>173</v>
      </c>
      <c r="C652" s="49" t="s">
        <v>588</v>
      </c>
      <c r="D652" s="49" t="s">
        <v>808</v>
      </c>
      <c r="E652" s="49" t="s">
        <v>953</v>
      </c>
      <c r="F652" s="82" t="s">
        <v>990</v>
      </c>
      <c r="G652" s="49" t="s">
        <v>955</v>
      </c>
      <c r="H652" s="78" t="str">
        <f>+VLOOKUP(G652,desplegables!$AH$21:$AK$33,2,0)</f>
        <v>FORTALECIMIENTO DE LA GESTIÓN INSTITUCIONAL Y BUEN GOBIERNO DEL MINISTERIO DE EDUCACIÓN   NACIONAL</v>
      </c>
      <c r="I652" s="79">
        <f>+VLOOKUP(G652,desplegables!$AH$21:$AK$33,3,0)</f>
        <v>202400000000164</v>
      </c>
      <c r="J652" s="51" t="str">
        <f>+VLOOKUP(G652,desplegables!$AH$21:$AK$33,4,0)</f>
        <v>C-2299-0700-11</v>
      </c>
      <c r="K652" s="109" t="s">
        <v>991</v>
      </c>
      <c r="L652" s="110" t="str">
        <f>+VLOOKUP(K652,desplegables!$BO$81:$BP$110,2,FALSE)</f>
        <v>53105D</v>
      </c>
      <c r="M652" s="49" t="s">
        <v>992</v>
      </c>
      <c r="N652" s="51" t="e">
        <f>VLOOKUP(M652,desplegables!$BO$20:$BP$51,2,0)</f>
        <v>#N/A</v>
      </c>
      <c r="O652" s="49" t="s">
        <v>1005</v>
      </c>
      <c r="P652" s="49" t="s">
        <v>90</v>
      </c>
      <c r="Q652" s="51" t="str">
        <f>+VLOOKUP(P652,desplegables!$B$3:$C$5,2,0)</f>
        <v>02</v>
      </c>
      <c r="R652" s="169" t="e">
        <f t="shared" si="81"/>
        <v>#N/A</v>
      </c>
      <c r="S652" s="126" t="str">
        <f t="shared" si="80"/>
        <v>ADQUIS. DE BYS-SERVICIOS DE INFORMACIÓN ACTUALIZADOS-FORTALECIMIENTO DE LA GESTIÓN INSTITUCIONAL Y BUEN GOBIERNO DEL MINISTERIO DE EDUCACIÓN   NACIONAL</v>
      </c>
      <c r="T652" s="244" t="str">
        <f t="shared" si="82"/>
        <v>ADQUIS. DE BYS - SERVICIOS DE INFORMACIÓN ACTUALIZADOS - 5. CONVERGENCIA REGIONAL / D. GOBIERNO DIGITAL PARA LA GENTE</v>
      </c>
      <c r="U652" s="69" t="s">
        <v>127</v>
      </c>
      <c r="V652" s="21"/>
      <c r="W652" s="21" t="str">
        <f t="shared" si="83"/>
        <v xml:space="preserve">OFIC. TECNOLOGIAYSIS - </v>
      </c>
      <c r="X652" s="51" t="str">
        <f t="shared" si="84"/>
        <v>1700</v>
      </c>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68"/>
      <c r="AY652" s="68"/>
      <c r="AZ652" s="68"/>
      <c r="BA652" s="68"/>
      <c r="BB652" s="177">
        <v>130557688</v>
      </c>
      <c r="BC652" s="68"/>
      <c r="BD652" s="68"/>
      <c r="BE652" s="68"/>
      <c r="BF652" s="70"/>
      <c r="BG652" s="69">
        <v>80111620</v>
      </c>
      <c r="BH652" s="52" t="s">
        <v>92</v>
      </c>
      <c r="BI652" s="90" t="s">
        <v>1016</v>
      </c>
      <c r="BJ652" s="69" t="s">
        <v>498</v>
      </c>
      <c r="BK652" s="49" t="s">
        <v>94</v>
      </c>
      <c r="BL652" s="174">
        <v>45292</v>
      </c>
      <c r="BM652" s="66">
        <v>244</v>
      </c>
      <c r="BN652" s="49" t="s">
        <v>198</v>
      </c>
      <c r="BO652" s="49" t="s">
        <v>96</v>
      </c>
      <c r="BP652" s="49" t="s">
        <v>97</v>
      </c>
      <c r="BQ652" s="49" t="s">
        <v>98</v>
      </c>
      <c r="BR652" s="212">
        <v>130557688</v>
      </c>
      <c r="BS652" s="213">
        <v>130557688</v>
      </c>
      <c r="BT652" s="66" t="s">
        <v>192</v>
      </c>
      <c r="BU652" s="66" t="s">
        <v>128</v>
      </c>
      <c r="BV652" s="21" t="e">
        <f t="shared" si="85"/>
        <v>#N/A</v>
      </c>
      <c r="BW652" s="21" t="e">
        <f>+VLOOKUP(C652,Listas_desplega!$AI$21:$AJ$46,2,0)</f>
        <v>#N/A</v>
      </c>
      <c r="BX652" s="47" t="str">
        <f>+VLOOKUP(E652,Listas_desplega!$J$2:$K$11,2,FALSE)</f>
        <v>Eje_E_9</v>
      </c>
      <c r="BY652" s="21" t="str">
        <f>+VLOOKUP(J652,desplegables!$AK$21:$AL$33,2,FALSE)</f>
        <v>C_2299_0700_11</v>
      </c>
      <c r="BZ652" s="21" t="str">
        <f>+VLOOKUP(D652,Listas_desplega!$AS$18:$AU$60,2,0)</f>
        <v xml:space="preserve">OFIC. TECNOLOGIAYSIS - </v>
      </c>
      <c r="CA652" s="21" t="str">
        <f>+VLOOKUP(W652,Listas_desplega!$AT$18:$AV$60,3,0)</f>
        <v>1700</v>
      </c>
      <c r="CB652" s="21" t="str">
        <f>+VLOOKUP(F652,Listas_desplega!$J$15:$L$60,2,0)</f>
        <v>AVANZA DIGITAL</v>
      </c>
      <c r="CC652" s="21" t="str">
        <f>+VLOOKUP(F652,Listas_desplega!$J$15:$L$60,2,0)&amp;V652</f>
        <v>AVANZA DIGITAL</v>
      </c>
      <c r="CD652" s="21" t="str">
        <f>+VLOOKUP(CC652,Listas_desplega!$K$15:$L$60,2,0)</f>
        <v>34</v>
      </c>
      <c r="CE652" s="65" t="str">
        <f>+VLOOKUP(D652,Listas_desplega!$AS$18:$AU$60,2,0)&amp;V652</f>
        <v xml:space="preserve">OFIC. TECNOLOGIAYSIS - </v>
      </c>
      <c r="CF652" s="21">
        <f>+VLOOKUP(D652,Listas_desplega!$AS$18:$AU$60,3,0)</f>
        <v>17</v>
      </c>
    </row>
    <row r="653" spans="2:84" ht="18.75" customHeight="1" x14ac:dyDescent="0.25">
      <c r="B653" s="49" t="s">
        <v>173</v>
      </c>
      <c r="C653" s="49" t="s">
        <v>588</v>
      </c>
      <c r="D653" s="49" t="s">
        <v>808</v>
      </c>
      <c r="E653" s="49" t="s">
        <v>953</v>
      </c>
      <c r="F653" s="82" t="s">
        <v>990</v>
      </c>
      <c r="G653" s="49" t="s">
        <v>955</v>
      </c>
      <c r="H653" s="78" t="str">
        <f>+VLOOKUP(G653,desplegables!$AH$21:$AK$33,2,0)</f>
        <v>FORTALECIMIENTO DE LA GESTIÓN INSTITUCIONAL Y BUEN GOBIERNO DEL MINISTERIO DE EDUCACIÓN   NACIONAL</v>
      </c>
      <c r="I653" s="79">
        <f>+VLOOKUP(G653,desplegables!$AH$21:$AK$33,3,0)</f>
        <v>202400000000164</v>
      </c>
      <c r="J653" s="51" t="str">
        <f>+VLOOKUP(G653,desplegables!$AH$21:$AK$33,4,0)</f>
        <v>C-2299-0700-11</v>
      </c>
      <c r="K653" s="109" t="s">
        <v>991</v>
      </c>
      <c r="L653" s="110" t="str">
        <f>+VLOOKUP(K653,desplegables!$BO$81:$BP$110,2,FALSE)</f>
        <v>53105D</v>
      </c>
      <c r="M653" s="49" t="s">
        <v>992</v>
      </c>
      <c r="N653" s="51" t="e">
        <f>VLOOKUP(M653,desplegables!$BO$20:$BP$51,2,0)</f>
        <v>#N/A</v>
      </c>
      <c r="O653" s="49" t="s">
        <v>1009</v>
      </c>
      <c r="P653" s="49" t="s">
        <v>90</v>
      </c>
      <c r="Q653" s="51" t="str">
        <f>+VLOOKUP(P653,desplegables!$B$3:$C$5,2,0)</f>
        <v>02</v>
      </c>
      <c r="R653" s="169" t="e">
        <f t="shared" si="81"/>
        <v>#N/A</v>
      </c>
      <c r="S653" s="126" t="str">
        <f t="shared" si="80"/>
        <v>ADQUIS. DE BYS-SERVICIOS DE INFORMACIÓN ACTUALIZADOS-FORTALECIMIENTO DE LA GESTIÓN INSTITUCIONAL Y BUEN GOBIERNO DEL MINISTERIO DE EDUCACIÓN   NACIONAL</v>
      </c>
      <c r="T653" s="244" t="str">
        <f t="shared" si="82"/>
        <v>ADQUIS. DE BYS - SERVICIOS DE INFORMACIÓN ACTUALIZADOS - 5. CONVERGENCIA REGIONAL / D. GOBIERNO DIGITAL PARA LA GENTE</v>
      </c>
      <c r="U653" s="69" t="s">
        <v>127</v>
      </c>
      <c r="V653" s="21"/>
      <c r="W653" s="21" t="str">
        <f t="shared" si="83"/>
        <v xml:space="preserve">OFIC. TECNOLOGIAYSIS - </v>
      </c>
      <c r="X653" s="51" t="str">
        <f t="shared" si="84"/>
        <v>1700</v>
      </c>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68"/>
      <c r="AY653" s="68"/>
      <c r="AZ653" s="68"/>
      <c r="BA653" s="68"/>
      <c r="BB653" s="177">
        <v>84131000</v>
      </c>
      <c r="BC653" s="68"/>
      <c r="BD653" s="68"/>
      <c r="BE653" s="68"/>
      <c r="BF653" s="70"/>
      <c r="BG653" s="69">
        <v>80111620</v>
      </c>
      <c r="BH653" s="52" t="s">
        <v>92</v>
      </c>
      <c r="BI653" s="90" t="s">
        <v>1017</v>
      </c>
      <c r="BJ653" s="69" t="s">
        <v>498</v>
      </c>
      <c r="BK653" s="49" t="s">
        <v>94</v>
      </c>
      <c r="BL653" s="174">
        <v>45292</v>
      </c>
      <c r="BM653" s="66">
        <v>244</v>
      </c>
      <c r="BN653" s="49" t="s">
        <v>198</v>
      </c>
      <c r="BO653" s="49" t="s">
        <v>96</v>
      </c>
      <c r="BP653" s="49" t="s">
        <v>97</v>
      </c>
      <c r="BQ653" s="49" t="s">
        <v>98</v>
      </c>
      <c r="BR653" s="212">
        <v>84131000</v>
      </c>
      <c r="BS653" s="213">
        <v>84131000</v>
      </c>
      <c r="BT653" s="66" t="s">
        <v>192</v>
      </c>
      <c r="BU653" s="66" t="s">
        <v>128</v>
      </c>
      <c r="BV653" s="21" t="e">
        <f t="shared" si="85"/>
        <v>#N/A</v>
      </c>
      <c r="BW653" s="21" t="e">
        <f>+VLOOKUP(C653,Listas_desplega!$AI$21:$AJ$46,2,0)</f>
        <v>#N/A</v>
      </c>
      <c r="BX653" s="47" t="str">
        <f>+VLOOKUP(E653,Listas_desplega!$J$2:$K$11,2,FALSE)</f>
        <v>Eje_E_9</v>
      </c>
      <c r="BY653" s="21" t="str">
        <f>+VLOOKUP(J653,desplegables!$AK$21:$AL$33,2,FALSE)</f>
        <v>C_2299_0700_11</v>
      </c>
      <c r="BZ653" s="21" t="str">
        <f>+VLOOKUP(D653,Listas_desplega!$AS$18:$AU$60,2,0)</f>
        <v xml:space="preserve">OFIC. TECNOLOGIAYSIS - </v>
      </c>
      <c r="CA653" s="21" t="str">
        <f>+VLOOKUP(W653,Listas_desplega!$AT$18:$AV$60,3,0)</f>
        <v>1700</v>
      </c>
      <c r="CB653" s="21" t="str">
        <f>+VLOOKUP(F653,Listas_desplega!$J$15:$L$60,2,0)</f>
        <v>AVANZA DIGITAL</v>
      </c>
      <c r="CC653" s="21" t="str">
        <f>+VLOOKUP(F653,Listas_desplega!$J$15:$L$60,2,0)&amp;V653</f>
        <v>AVANZA DIGITAL</v>
      </c>
      <c r="CD653" s="21" t="str">
        <f>+VLOOKUP(CC653,Listas_desplega!$K$15:$L$60,2,0)</f>
        <v>34</v>
      </c>
      <c r="CE653" s="65" t="str">
        <f>+VLOOKUP(D653,Listas_desplega!$AS$18:$AU$60,2,0)&amp;V653</f>
        <v xml:space="preserve">OFIC. TECNOLOGIAYSIS - </v>
      </c>
      <c r="CF653" s="21">
        <f>+VLOOKUP(D653,Listas_desplega!$AS$18:$AU$60,3,0)</f>
        <v>17</v>
      </c>
    </row>
    <row r="654" spans="2:84" ht="18.75" customHeight="1" x14ac:dyDescent="0.25">
      <c r="B654" s="49" t="s">
        <v>173</v>
      </c>
      <c r="C654" s="49" t="s">
        <v>588</v>
      </c>
      <c r="D654" s="49" t="s">
        <v>808</v>
      </c>
      <c r="E654" s="49" t="s">
        <v>953</v>
      </c>
      <c r="F654" s="82" t="s">
        <v>990</v>
      </c>
      <c r="G654" s="49" t="s">
        <v>955</v>
      </c>
      <c r="H654" s="78" t="str">
        <f>+VLOOKUP(G654,desplegables!$AH$21:$AK$33,2,0)</f>
        <v>FORTALECIMIENTO DE LA GESTIÓN INSTITUCIONAL Y BUEN GOBIERNO DEL MINISTERIO DE EDUCACIÓN   NACIONAL</v>
      </c>
      <c r="I654" s="79">
        <f>+VLOOKUP(G654,desplegables!$AH$21:$AK$33,3,0)</f>
        <v>202400000000164</v>
      </c>
      <c r="J654" s="51" t="str">
        <f>+VLOOKUP(G654,desplegables!$AH$21:$AK$33,4,0)</f>
        <v>C-2299-0700-11</v>
      </c>
      <c r="K654" s="109" t="s">
        <v>991</v>
      </c>
      <c r="L654" s="110" t="str">
        <f>+VLOOKUP(K654,desplegables!$BO$81:$BP$110,2,FALSE)</f>
        <v>53105D</v>
      </c>
      <c r="M654" s="49" t="s">
        <v>992</v>
      </c>
      <c r="N654" s="51" t="e">
        <f>VLOOKUP(M654,desplegables!$BO$20:$BP$51,2,0)</f>
        <v>#N/A</v>
      </c>
      <c r="O654" s="49" t="s">
        <v>1009</v>
      </c>
      <c r="P654" s="49" t="s">
        <v>90</v>
      </c>
      <c r="Q654" s="51" t="str">
        <f>+VLOOKUP(P654,desplegables!$B$3:$C$5,2,0)</f>
        <v>02</v>
      </c>
      <c r="R654" s="169" t="e">
        <f t="shared" si="81"/>
        <v>#N/A</v>
      </c>
      <c r="S654" s="126" t="str">
        <f t="shared" si="80"/>
        <v>ADQUIS. DE BYS-SERVICIOS DE INFORMACIÓN ACTUALIZADOS-FORTALECIMIENTO DE LA GESTIÓN INSTITUCIONAL Y BUEN GOBIERNO DEL MINISTERIO DE EDUCACIÓN   NACIONAL</v>
      </c>
      <c r="T654" s="244" t="str">
        <f t="shared" si="82"/>
        <v>ADQUIS. DE BYS - SERVICIOS DE INFORMACIÓN ACTUALIZADOS - 5. CONVERGENCIA REGIONAL / D. GOBIERNO DIGITAL PARA LA GENTE</v>
      </c>
      <c r="U654" s="69" t="s">
        <v>127</v>
      </c>
      <c r="V654" s="21"/>
      <c r="W654" s="21" t="str">
        <f t="shared" si="83"/>
        <v xml:space="preserve">OFIC. TECNOLOGIAYSIS - </v>
      </c>
      <c r="X654" s="51" t="str">
        <f t="shared" si="84"/>
        <v>1700</v>
      </c>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68"/>
      <c r="AY654" s="68"/>
      <c r="AZ654" s="68"/>
      <c r="BA654" s="68"/>
      <c r="BB654" s="177">
        <v>84131000</v>
      </c>
      <c r="BC654" s="68"/>
      <c r="BD654" s="68"/>
      <c r="BE654" s="68"/>
      <c r="BF654" s="70"/>
      <c r="BG654" s="69">
        <v>80111620</v>
      </c>
      <c r="BH654" s="52" t="s">
        <v>92</v>
      </c>
      <c r="BI654" s="90" t="s">
        <v>1018</v>
      </c>
      <c r="BJ654" s="69" t="s">
        <v>498</v>
      </c>
      <c r="BK654" s="49" t="s">
        <v>94</v>
      </c>
      <c r="BL654" s="174">
        <v>45292</v>
      </c>
      <c r="BM654" s="66">
        <v>244</v>
      </c>
      <c r="BN654" s="49" t="s">
        <v>198</v>
      </c>
      <c r="BO654" s="49" t="s">
        <v>96</v>
      </c>
      <c r="BP654" s="49" t="s">
        <v>97</v>
      </c>
      <c r="BQ654" s="49" t="s">
        <v>98</v>
      </c>
      <c r="BR654" s="212">
        <v>84131000</v>
      </c>
      <c r="BS654" s="213">
        <v>84131000</v>
      </c>
      <c r="BT654" s="66" t="s">
        <v>192</v>
      </c>
      <c r="BU654" s="66" t="s">
        <v>128</v>
      </c>
      <c r="BV654" s="21" t="e">
        <f t="shared" si="85"/>
        <v>#N/A</v>
      </c>
      <c r="BW654" s="21" t="e">
        <f>+VLOOKUP(C654,Listas_desplega!$AI$21:$AJ$46,2,0)</f>
        <v>#N/A</v>
      </c>
      <c r="BX654" s="47" t="str">
        <f>+VLOOKUP(E654,Listas_desplega!$J$2:$K$11,2,FALSE)</f>
        <v>Eje_E_9</v>
      </c>
      <c r="BY654" s="21" t="str">
        <f>+VLOOKUP(J654,desplegables!$AK$21:$AL$33,2,FALSE)</f>
        <v>C_2299_0700_11</v>
      </c>
      <c r="BZ654" s="21" t="str">
        <f>+VLOOKUP(D654,Listas_desplega!$AS$18:$AU$60,2,0)</f>
        <v xml:space="preserve">OFIC. TECNOLOGIAYSIS - </v>
      </c>
      <c r="CA654" s="21" t="str">
        <f>+VLOOKUP(W654,Listas_desplega!$AT$18:$AV$60,3,0)</f>
        <v>1700</v>
      </c>
      <c r="CB654" s="21" t="str">
        <f>+VLOOKUP(F654,Listas_desplega!$J$15:$L$60,2,0)</f>
        <v>AVANZA DIGITAL</v>
      </c>
      <c r="CC654" s="21" t="str">
        <f>+VLOOKUP(F654,Listas_desplega!$J$15:$L$60,2,0)&amp;V654</f>
        <v>AVANZA DIGITAL</v>
      </c>
      <c r="CD654" s="21" t="str">
        <f>+VLOOKUP(CC654,Listas_desplega!$K$15:$L$60,2,0)</f>
        <v>34</v>
      </c>
      <c r="CE654" s="65" t="str">
        <f>+VLOOKUP(D654,Listas_desplega!$AS$18:$AU$60,2,0)&amp;V654</f>
        <v xml:space="preserve">OFIC. TECNOLOGIAYSIS - </v>
      </c>
      <c r="CF654" s="21">
        <f>+VLOOKUP(D654,Listas_desplega!$AS$18:$AU$60,3,0)</f>
        <v>17</v>
      </c>
    </row>
    <row r="655" spans="2:84" ht="18.75" customHeight="1" x14ac:dyDescent="0.25">
      <c r="B655" s="49" t="s">
        <v>173</v>
      </c>
      <c r="C655" s="49" t="s">
        <v>588</v>
      </c>
      <c r="D655" s="49" t="s">
        <v>808</v>
      </c>
      <c r="E655" s="49" t="s">
        <v>953</v>
      </c>
      <c r="F655" s="82" t="s">
        <v>990</v>
      </c>
      <c r="G655" s="49" t="s">
        <v>955</v>
      </c>
      <c r="H655" s="78" t="str">
        <f>+VLOOKUP(G655,desplegables!$AH$21:$AK$33,2,0)</f>
        <v>FORTALECIMIENTO DE LA GESTIÓN INSTITUCIONAL Y BUEN GOBIERNO DEL MINISTERIO DE EDUCACIÓN   NACIONAL</v>
      </c>
      <c r="I655" s="79">
        <f>+VLOOKUP(G655,desplegables!$AH$21:$AK$33,3,0)</f>
        <v>202400000000164</v>
      </c>
      <c r="J655" s="51" t="str">
        <f>+VLOOKUP(G655,desplegables!$AH$21:$AK$33,4,0)</f>
        <v>C-2299-0700-11</v>
      </c>
      <c r="K655" s="109" t="s">
        <v>991</v>
      </c>
      <c r="L655" s="110" t="str">
        <f>+VLOOKUP(K655,desplegables!$BO$81:$BP$110,2,FALSE)</f>
        <v>53105D</v>
      </c>
      <c r="M655" s="49" t="s">
        <v>992</v>
      </c>
      <c r="N655" s="51" t="e">
        <f>VLOOKUP(M655,desplegables!$BO$20:$BP$51,2,0)</f>
        <v>#N/A</v>
      </c>
      <c r="O655" s="49" t="s">
        <v>1009</v>
      </c>
      <c r="P655" s="49" t="s">
        <v>90</v>
      </c>
      <c r="Q655" s="51" t="str">
        <f>+VLOOKUP(P655,desplegables!$B$3:$C$5,2,0)</f>
        <v>02</v>
      </c>
      <c r="R655" s="169" t="e">
        <f t="shared" si="81"/>
        <v>#N/A</v>
      </c>
      <c r="S655" s="126" t="str">
        <f t="shared" si="80"/>
        <v>ADQUIS. DE BYS-SERVICIOS DE INFORMACIÓN ACTUALIZADOS-FORTALECIMIENTO DE LA GESTIÓN INSTITUCIONAL Y BUEN GOBIERNO DEL MINISTERIO DE EDUCACIÓN   NACIONAL</v>
      </c>
      <c r="T655" s="244" t="str">
        <f t="shared" si="82"/>
        <v>ADQUIS. DE BYS - SERVICIOS DE INFORMACIÓN ACTUALIZADOS - 5. CONVERGENCIA REGIONAL / D. GOBIERNO DIGITAL PARA LA GENTE</v>
      </c>
      <c r="U655" s="69" t="s">
        <v>127</v>
      </c>
      <c r="V655" s="21"/>
      <c r="W655" s="21" t="str">
        <f t="shared" si="83"/>
        <v xml:space="preserve">OFIC. TECNOLOGIAYSIS - </v>
      </c>
      <c r="X655" s="51" t="str">
        <f t="shared" si="84"/>
        <v>1700</v>
      </c>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68"/>
      <c r="AY655" s="68"/>
      <c r="AZ655" s="68"/>
      <c r="BA655" s="68"/>
      <c r="BB655" s="177">
        <v>73160000</v>
      </c>
      <c r="BC655" s="68"/>
      <c r="BD655" s="68"/>
      <c r="BE655" s="68"/>
      <c r="BF655" s="70"/>
      <c r="BG655" s="69">
        <v>80111620</v>
      </c>
      <c r="BH655" s="52" t="s">
        <v>92</v>
      </c>
      <c r="BI655" s="90" t="s">
        <v>1019</v>
      </c>
      <c r="BJ655" s="69" t="s">
        <v>498</v>
      </c>
      <c r="BK655" s="49" t="s">
        <v>94</v>
      </c>
      <c r="BL655" s="174">
        <v>45292</v>
      </c>
      <c r="BM655" s="66">
        <v>244</v>
      </c>
      <c r="BN655" s="49" t="s">
        <v>198</v>
      </c>
      <c r="BO655" s="49" t="s">
        <v>96</v>
      </c>
      <c r="BP655" s="49" t="s">
        <v>97</v>
      </c>
      <c r="BQ655" s="49" t="s">
        <v>98</v>
      </c>
      <c r="BR655" s="212">
        <v>73160000</v>
      </c>
      <c r="BS655" s="213">
        <v>73160000</v>
      </c>
      <c r="BT655" s="66" t="s">
        <v>192</v>
      </c>
      <c r="BU655" s="66" t="s">
        <v>128</v>
      </c>
      <c r="BV655" s="21" t="e">
        <f t="shared" si="85"/>
        <v>#N/A</v>
      </c>
      <c r="BW655" s="21" t="e">
        <f>+VLOOKUP(C655,Listas_desplega!$AI$21:$AJ$46,2,0)</f>
        <v>#N/A</v>
      </c>
      <c r="BX655" s="47" t="str">
        <f>+VLOOKUP(E655,Listas_desplega!$J$2:$K$11,2,FALSE)</f>
        <v>Eje_E_9</v>
      </c>
      <c r="BY655" s="21" t="str">
        <f>+VLOOKUP(J655,desplegables!$AK$21:$AL$33,2,FALSE)</f>
        <v>C_2299_0700_11</v>
      </c>
      <c r="BZ655" s="21" t="str">
        <f>+VLOOKUP(D655,Listas_desplega!$AS$18:$AU$60,2,0)</f>
        <v xml:space="preserve">OFIC. TECNOLOGIAYSIS - </v>
      </c>
      <c r="CA655" s="21" t="str">
        <f>+VLOOKUP(W655,Listas_desplega!$AT$18:$AV$60,3,0)</f>
        <v>1700</v>
      </c>
      <c r="CB655" s="21" t="str">
        <f>+VLOOKUP(F655,Listas_desplega!$J$15:$L$60,2,0)</f>
        <v>AVANZA DIGITAL</v>
      </c>
      <c r="CC655" s="21" t="str">
        <f>+VLOOKUP(F655,Listas_desplega!$J$15:$L$60,2,0)&amp;V655</f>
        <v>AVANZA DIGITAL</v>
      </c>
      <c r="CD655" s="21" t="str">
        <f>+VLOOKUP(CC655,Listas_desplega!$K$15:$L$60,2,0)</f>
        <v>34</v>
      </c>
      <c r="CE655" s="65" t="str">
        <f>+VLOOKUP(D655,Listas_desplega!$AS$18:$AU$60,2,0)&amp;V655</f>
        <v xml:space="preserve">OFIC. TECNOLOGIAYSIS - </v>
      </c>
      <c r="CF655" s="21">
        <f>+VLOOKUP(D655,Listas_desplega!$AS$18:$AU$60,3,0)</f>
        <v>17</v>
      </c>
    </row>
    <row r="656" spans="2:84" ht="18.75" customHeight="1" x14ac:dyDescent="0.25">
      <c r="B656" s="49" t="s">
        <v>173</v>
      </c>
      <c r="C656" s="49" t="s">
        <v>588</v>
      </c>
      <c r="D656" s="49" t="s">
        <v>808</v>
      </c>
      <c r="E656" s="49" t="s">
        <v>953</v>
      </c>
      <c r="F656" s="82" t="s">
        <v>990</v>
      </c>
      <c r="G656" s="49" t="s">
        <v>955</v>
      </c>
      <c r="H656" s="78" t="str">
        <f>+VLOOKUP(G656,desplegables!$AH$21:$AK$33,2,0)</f>
        <v>FORTALECIMIENTO DE LA GESTIÓN INSTITUCIONAL Y BUEN GOBIERNO DEL MINISTERIO DE EDUCACIÓN   NACIONAL</v>
      </c>
      <c r="I656" s="79">
        <f>+VLOOKUP(G656,desplegables!$AH$21:$AK$33,3,0)</f>
        <v>202400000000164</v>
      </c>
      <c r="J656" s="51" t="str">
        <f>+VLOOKUP(G656,desplegables!$AH$21:$AK$33,4,0)</f>
        <v>C-2299-0700-11</v>
      </c>
      <c r="K656" s="109" t="s">
        <v>991</v>
      </c>
      <c r="L656" s="110" t="str">
        <f>+VLOOKUP(K656,desplegables!$BO$81:$BP$110,2,FALSE)</f>
        <v>53105D</v>
      </c>
      <c r="M656" s="49" t="s">
        <v>992</v>
      </c>
      <c r="N656" s="51" t="e">
        <f>VLOOKUP(M656,desplegables!$BO$20:$BP$51,2,0)</f>
        <v>#N/A</v>
      </c>
      <c r="O656" s="49" t="s">
        <v>1009</v>
      </c>
      <c r="P656" s="49" t="s">
        <v>90</v>
      </c>
      <c r="Q656" s="51" t="str">
        <f>+VLOOKUP(P656,desplegables!$B$3:$C$5,2,0)</f>
        <v>02</v>
      </c>
      <c r="R656" s="169" t="e">
        <f t="shared" si="81"/>
        <v>#N/A</v>
      </c>
      <c r="S656" s="126" t="str">
        <f t="shared" si="80"/>
        <v>ADQUIS. DE BYS-SERVICIOS DE INFORMACIÓN ACTUALIZADOS-FORTALECIMIENTO DE LA GESTIÓN INSTITUCIONAL Y BUEN GOBIERNO DEL MINISTERIO DE EDUCACIÓN   NACIONAL</v>
      </c>
      <c r="T656" s="244" t="str">
        <f t="shared" si="82"/>
        <v>ADQUIS. DE BYS - SERVICIOS DE INFORMACIÓN ACTUALIZADOS - 5. CONVERGENCIA REGIONAL / D. GOBIERNO DIGITAL PARA LA GENTE</v>
      </c>
      <c r="U656" s="69" t="s">
        <v>127</v>
      </c>
      <c r="V656" s="21"/>
      <c r="W656" s="21" t="str">
        <f t="shared" si="83"/>
        <v xml:space="preserve">OFIC. TECNOLOGIAYSIS - </v>
      </c>
      <c r="X656" s="51" t="str">
        <f t="shared" si="84"/>
        <v>1700</v>
      </c>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68"/>
      <c r="AY656" s="68"/>
      <c r="AZ656" s="68"/>
      <c r="BA656" s="68"/>
      <c r="BB656" s="177">
        <v>73160000</v>
      </c>
      <c r="BC656" s="68"/>
      <c r="BD656" s="68"/>
      <c r="BE656" s="68"/>
      <c r="BF656" s="70"/>
      <c r="BG656" s="69">
        <v>80111620</v>
      </c>
      <c r="BH656" s="52" t="s">
        <v>92</v>
      </c>
      <c r="BI656" s="90" t="s">
        <v>1020</v>
      </c>
      <c r="BJ656" s="69" t="s">
        <v>498</v>
      </c>
      <c r="BK656" s="49" t="s">
        <v>94</v>
      </c>
      <c r="BL656" s="174">
        <v>45292</v>
      </c>
      <c r="BM656" s="66">
        <v>244</v>
      </c>
      <c r="BN656" s="49" t="s">
        <v>198</v>
      </c>
      <c r="BO656" s="49" t="s">
        <v>96</v>
      </c>
      <c r="BP656" s="49" t="s">
        <v>97</v>
      </c>
      <c r="BQ656" s="49" t="s">
        <v>98</v>
      </c>
      <c r="BR656" s="212">
        <v>73160000</v>
      </c>
      <c r="BS656" s="213">
        <v>73160000</v>
      </c>
      <c r="BT656" s="66" t="s">
        <v>192</v>
      </c>
      <c r="BU656" s="66" t="s">
        <v>128</v>
      </c>
      <c r="BV656" s="21" t="e">
        <f t="shared" si="85"/>
        <v>#N/A</v>
      </c>
      <c r="BW656" s="21" t="e">
        <f>+VLOOKUP(C656,Listas_desplega!$AI$21:$AJ$46,2,0)</f>
        <v>#N/A</v>
      </c>
      <c r="BX656" s="47" t="str">
        <f>+VLOOKUP(E656,Listas_desplega!$J$2:$K$11,2,FALSE)</f>
        <v>Eje_E_9</v>
      </c>
      <c r="BY656" s="21" t="str">
        <f>+VLOOKUP(J656,desplegables!$AK$21:$AL$33,2,FALSE)</f>
        <v>C_2299_0700_11</v>
      </c>
      <c r="BZ656" s="21" t="str">
        <f>+VLOOKUP(D656,Listas_desplega!$AS$18:$AU$60,2,0)</f>
        <v xml:space="preserve">OFIC. TECNOLOGIAYSIS - </v>
      </c>
      <c r="CA656" s="21" t="str">
        <f>+VLOOKUP(W656,Listas_desplega!$AT$18:$AV$60,3,0)</f>
        <v>1700</v>
      </c>
      <c r="CB656" s="21" t="str">
        <f>+VLOOKUP(F656,Listas_desplega!$J$15:$L$60,2,0)</f>
        <v>AVANZA DIGITAL</v>
      </c>
      <c r="CC656" s="21" t="str">
        <f>+VLOOKUP(F656,Listas_desplega!$J$15:$L$60,2,0)&amp;V656</f>
        <v>AVANZA DIGITAL</v>
      </c>
      <c r="CD656" s="21" t="str">
        <f>+VLOOKUP(CC656,Listas_desplega!$K$15:$L$60,2,0)</f>
        <v>34</v>
      </c>
      <c r="CE656" s="65" t="str">
        <f>+VLOOKUP(D656,Listas_desplega!$AS$18:$AU$60,2,0)&amp;V656</f>
        <v xml:space="preserve">OFIC. TECNOLOGIAYSIS - </v>
      </c>
      <c r="CF656" s="21">
        <f>+VLOOKUP(D656,Listas_desplega!$AS$18:$AU$60,3,0)</f>
        <v>17</v>
      </c>
    </row>
    <row r="657" spans="2:84" ht="18.75" customHeight="1" x14ac:dyDescent="0.25">
      <c r="B657" s="49" t="s">
        <v>173</v>
      </c>
      <c r="C657" s="49" t="s">
        <v>588</v>
      </c>
      <c r="D657" s="49" t="s">
        <v>808</v>
      </c>
      <c r="E657" s="49" t="s">
        <v>953</v>
      </c>
      <c r="F657" s="82" t="s">
        <v>990</v>
      </c>
      <c r="G657" s="49" t="s">
        <v>955</v>
      </c>
      <c r="H657" s="78" t="str">
        <f>+VLOOKUP(G657,desplegables!$AH$21:$AK$33,2,0)</f>
        <v>FORTALECIMIENTO DE LA GESTIÓN INSTITUCIONAL Y BUEN GOBIERNO DEL MINISTERIO DE EDUCACIÓN   NACIONAL</v>
      </c>
      <c r="I657" s="79">
        <f>+VLOOKUP(G657,desplegables!$AH$21:$AK$33,3,0)</f>
        <v>202400000000164</v>
      </c>
      <c r="J657" s="51" t="str">
        <f>+VLOOKUP(G657,desplegables!$AH$21:$AK$33,4,0)</f>
        <v>C-2299-0700-11</v>
      </c>
      <c r="K657" s="109" t="s">
        <v>991</v>
      </c>
      <c r="L657" s="110" t="str">
        <f>+VLOOKUP(K657,desplegables!$BO$81:$BP$110,2,FALSE)</f>
        <v>53105D</v>
      </c>
      <c r="M657" s="49" t="s">
        <v>992</v>
      </c>
      <c r="N657" s="51" t="e">
        <f>VLOOKUP(M657,desplegables!$BO$20:$BP$51,2,0)</f>
        <v>#N/A</v>
      </c>
      <c r="O657" s="49" t="s">
        <v>1009</v>
      </c>
      <c r="P657" s="49" t="s">
        <v>90</v>
      </c>
      <c r="Q657" s="51" t="str">
        <f>+VLOOKUP(P657,desplegables!$B$3:$C$5,2,0)</f>
        <v>02</v>
      </c>
      <c r="R657" s="169" t="e">
        <f t="shared" si="81"/>
        <v>#N/A</v>
      </c>
      <c r="S657" s="126" t="str">
        <f t="shared" si="80"/>
        <v>ADQUIS. DE BYS-SERVICIOS DE INFORMACIÓN ACTUALIZADOS-FORTALECIMIENTO DE LA GESTIÓN INSTITUCIONAL Y BUEN GOBIERNO DEL MINISTERIO DE EDUCACIÓN   NACIONAL</v>
      </c>
      <c r="T657" s="244" t="str">
        <f t="shared" si="82"/>
        <v>ADQUIS. DE BYS - SERVICIOS DE INFORMACIÓN ACTUALIZADOS - 5. CONVERGENCIA REGIONAL / D. GOBIERNO DIGITAL PARA LA GENTE</v>
      </c>
      <c r="U657" s="69" t="s">
        <v>127</v>
      </c>
      <c r="V657" s="21"/>
      <c r="W657" s="21" t="str">
        <f t="shared" si="83"/>
        <v xml:space="preserve">OFIC. TECNOLOGIAYSIS - </v>
      </c>
      <c r="X657" s="51" t="str">
        <f t="shared" si="84"/>
        <v>1700</v>
      </c>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177">
        <v>54127500</v>
      </c>
      <c r="BC657" s="68"/>
      <c r="BD657" s="68"/>
      <c r="BE657" s="68"/>
      <c r="BF657" s="70"/>
      <c r="BG657" s="69">
        <v>80111620</v>
      </c>
      <c r="BH657" s="52" t="s">
        <v>92</v>
      </c>
      <c r="BI657" s="90" t="s">
        <v>1021</v>
      </c>
      <c r="BJ657" s="69" t="s">
        <v>498</v>
      </c>
      <c r="BK657" s="49" t="s">
        <v>94</v>
      </c>
      <c r="BL657" s="174">
        <v>45292</v>
      </c>
      <c r="BM657" s="66">
        <v>244</v>
      </c>
      <c r="BN657" s="49" t="s">
        <v>198</v>
      </c>
      <c r="BO657" s="49" t="s">
        <v>96</v>
      </c>
      <c r="BP657" s="49" t="s">
        <v>97</v>
      </c>
      <c r="BQ657" s="49" t="s">
        <v>98</v>
      </c>
      <c r="BR657" s="212">
        <v>54127500</v>
      </c>
      <c r="BS657" s="213">
        <v>54127500</v>
      </c>
      <c r="BT657" s="66" t="s">
        <v>192</v>
      </c>
      <c r="BU657" s="66" t="s">
        <v>128</v>
      </c>
      <c r="BV657" s="21" t="e">
        <f t="shared" si="85"/>
        <v>#N/A</v>
      </c>
      <c r="BW657" s="21" t="e">
        <f>+VLOOKUP(C657,Listas_desplega!$AI$21:$AJ$46,2,0)</f>
        <v>#N/A</v>
      </c>
      <c r="BX657" s="47" t="str">
        <f>+VLOOKUP(E657,Listas_desplega!$J$2:$K$11,2,FALSE)</f>
        <v>Eje_E_9</v>
      </c>
      <c r="BY657" s="21" t="str">
        <f>+VLOOKUP(J657,desplegables!$AK$21:$AL$33,2,FALSE)</f>
        <v>C_2299_0700_11</v>
      </c>
      <c r="BZ657" s="21" t="str">
        <f>+VLOOKUP(D657,Listas_desplega!$AS$18:$AU$60,2,0)</f>
        <v xml:space="preserve">OFIC. TECNOLOGIAYSIS - </v>
      </c>
      <c r="CA657" s="21" t="str">
        <f>+VLOOKUP(W657,Listas_desplega!$AT$18:$AV$60,3,0)</f>
        <v>1700</v>
      </c>
      <c r="CB657" s="21" t="str">
        <f>+VLOOKUP(F657,Listas_desplega!$J$15:$L$60,2,0)</f>
        <v>AVANZA DIGITAL</v>
      </c>
      <c r="CC657" s="21" t="str">
        <f>+VLOOKUP(F657,Listas_desplega!$J$15:$L$60,2,0)&amp;V657</f>
        <v>AVANZA DIGITAL</v>
      </c>
      <c r="CD657" s="21" t="str">
        <f>+VLOOKUP(CC657,Listas_desplega!$K$15:$L$60,2,0)</f>
        <v>34</v>
      </c>
      <c r="CE657" s="65" t="str">
        <f>+VLOOKUP(D657,Listas_desplega!$AS$18:$AU$60,2,0)&amp;V657</f>
        <v xml:space="preserve">OFIC. TECNOLOGIAYSIS - </v>
      </c>
      <c r="CF657" s="21">
        <f>+VLOOKUP(D657,Listas_desplega!$AS$18:$AU$60,3,0)</f>
        <v>17</v>
      </c>
    </row>
    <row r="658" spans="2:84" ht="18.75" customHeight="1" x14ac:dyDescent="0.25">
      <c r="B658" s="49" t="s">
        <v>173</v>
      </c>
      <c r="C658" s="49" t="s">
        <v>588</v>
      </c>
      <c r="D658" s="49" t="s">
        <v>808</v>
      </c>
      <c r="E658" s="49" t="s">
        <v>953</v>
      </c>
      <c r="F658" s="82" t="s">
        <v>990</v>
      </c>
      <c r="G658" s="49" t="s">
        <v>955</v>
      </c>
      <c r="H658" s="78" t="str">
        <f>+VLOOKUP(G658,desplegables!$AH$21:$AK$33,2,0)</f>
        <v>FORTALECIMIENTO DE LA GESTIÓN INSTITUCIONAL Y BUEN GOBIERNO DEL MINISTERIO DE EDUCACIÓN   NACIONAL</v>
      </c>
      <c r="I658" s="79">
        <f>+VLOOKUP(G658,desplegables!$AH$21:$AK$33,3,0)</f>
        <v>202400000000164</v>
      </c>
      <c r="J658" s="51" t="str">
        <f>+VLOOKUP(G658,desplegables!$AH$21:$AK$33,4,0)</f>
        <v>C-2299-0700-11</v>
      </c>
      <c r="K658" s="109" t="s">
        <v>991</v>
      </c>
      <c r="L658" s="110" t="str">
        <f>+VLOOKUP(K658,desplegables!$BO$81:$BP$110,2,FALSE)</f>
        <v>53105D</v>
      </c>
      <c r="M658" s="49" t="s">
        <v>992</v>
      </c>
      <c r="N658" s="51" t="e">
        <f>VLOOKUP(M658,desplegables!$BO$20:$BP$51,2,0)</f>
        <v>#N/A</v>
      </c>
      <c r="O658" s="49" t="s">
        <v>1009</v>
      </c>
      <c r="P658" s="49" t="s">
        <v>90</v>
      </c>
      <c r="Q658" s="51" t="str">
        <f>+VLOOKUP(P658,desplegables!$B$3:$C$5,2,0)</f>
        <v>02</v>
      </c>
      <c r="R658" s="169" t="e">
        <f t="shared" si="81"/>
        <v>#N/A</v>
      </c>
      <c r="S658" s="126" t="str">
        <f t="shared" si="80"/>
        <v>ADQUIS. DE BYS-SERVICIOS DE INFORMACIÓN ACTUALIZADOS-FORTALECIMIENTO DE LA GESTIÓN INSTITUCIONAL Y BUEN GOBIERNO DEL MINISTERIO DE EDUCACIÓN   NACIONAL</v>
      </c>
      <c r="T658" s="244" t="str">
        <f t="shared" si="82"/>
        <v>ADQUIS. DE BYS - SERVICIOS DE INFORMACIÓN ACTUALIZADOS - 5. CONVERGENCIA REGIONAL / D. GOBIERNO DIGITAL PARA LA GENTE</v>
      </c>
      <c r="U658" s="69" t="s">
        <v>127</v>
      </c>
      <c r="V658" s="21"/>
      <c r="W658" s="21" t="str">
        <f t="shared" si="83"/>
        <v xml:space="preserve">OFIC. TECNOLOGIAYSIS - </v>
      </c>
      <c r="X658" s="51" t="str">
        <f t="shared" si="84"/>
        <v>1700</v>
      </c>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68"/>
      <c r="AY658" s="68"/>
      <c r="AZ658" s="68"/>
      <c r="BA658" s="68"/>
      <c r="BB658" s="177">
        <v>73160000</v>
      </c>
      <c r="BC658" s="68"/>
      <c r="BD658" s="68"/>
      <c r="BE658" s="68"/>
      <c r="BF658" s="70"/>
      <c r="BG658" s="69">
        <v>80111620</v>
      </c>
      <c r="BH658" s="52" t="s">
        <v>92</v>
      </c>
      <c r="BI658" s="90" t="s">
        <v>1022</v>
      </c>
      <c r="BJ658" s="69" t="s">
        <v>498</v>
      </c>
      <c r="BK658" s="49" t="s">
        <v>94</v>
      </c>
      <c r="BL658" s="174">
        <v>45292</v>
      </c>
      <c r="BM658" s="66">
        <v>244</v>
      </c>
      <c r="BN658" s="49" t="s">
        <v>198</v>
      </c>
      <c r="BO658" s="49" t="s">
        <v>96</v>
      </c>
      <c r="BP658" s="49" t="s">
        <v>97</v>
      </c>
      <c r="BQ658" s="49" t="s">
        <v>98</v>
      </c>
      <c r="BR658" s="212">
        <v>73160000</v>
      </c>
      <c r="BS658" s="213">
        <v>73160000</v>
      </c>
      <c r="BT658" s="66" t="s">
        <v>192</v>
      </c>
      <c r="BU658" s="66" t="s">
        <v>128</v>
      </c>
      <c r="BV658" s="21" t="e">
        <f t="shared" si="85"/>
        <v>#N/A</v>
      </c>
      <c r="BW658" s="21" t="e">
        <f>+VLOOKUP(C658,Listas_desplega!$AI$21:$AJ$46,2,0)</f>
        <v>#N/A</v>
      </c>
      <c r="BX658" s="47" t="str">
        <f>+VLOOKUP(E658,Listas_desplega!$J$2:$K$11,2,FALSE)</f>
        <v>Eje_E_9</v>
      </c>
      <c r="BY658" s="21" t="str">
        <f>+VLOOKUP(J658,desplegables!$AK$21:$AL$33,2,FALSE)</f>
        <v>C_2299_0700_11</v>
      </c>
      <c r="BZ658" s="21" t="str">
        <f>+VLOOKUP(D658,Listas_desplega!$AS$18:$AU$60,2,0)</f>
        <v xml:space="preserve">OFIC. TECNOLOGIAYSIS - </v>
      </c>
      <c r="CA658" s="21" t="str">
        <f>+VLOOKUP(W658,Listas_desplega!$AT$18:$AV$60,3,0)</f>
        <v>1700</v>
      </c>
      <c r="CB658" s="21" t="str">
        <f>+VLOOKUP(F658,Listas_desplega!$J$15:$L$60,2,0)</f>
        <v>AVANZA DIGITAL</v>
      </c>
      <c r="CC658" s="21" t="str">
        <f>+VLOOKUP(F658,Listas_desplega!$J$15:$L$60,2,0)&amp;V658</f>
        <v>AVANZA DIGITAL</v>
      </c>
      <c r="CD658" s="21" t="str">
        <f>+VLOOKUP(CC658,Listas_desplega!$K$15:$L$60,2,0)</f>
        <v>34</v>
      </c>
      <c r="CE658" s="65" t="str">
        <f>+VLOOKUP(D658,Listas_desplega!$AS$18:$AU$60,2,0)&amp;V658</f>
        <v xml:space="preserve">OFIC. TECNOLOGIAYSIS - </v>
      </c>
      <c r="CF658" s="21">
        <f>+VLOOKUP(D658,Listas_desplega!$AS$18:$AU$60,3,0)</f>
        <v>17</v>
      </c>
    </row>
    <row r="659" spans="2:84" ht="18.75" customHeight="1" x14ac:dyDescent="0.25">
      <c r="B659" s="49" t="s">
        <v>173</v>
      </c>
      <c r="C659" s="49" t="s">
        <v>588</v>
      </c>
      <c r="D659" s="49" t="s">
        <v>808</v>
      </c>
      <c r="E659" s="49" t="s">
        <v>953</v>
      </c>
      <c r="F659" s="82" t="s">
        <v>990</v>
      </c>
      <c r="G659" s="49" t="s">
        <v>955</v>
      </c>
      <c r="H659" s="78" t="str">
        <f>+VLOOKUP(G659,desplegables!$AH$21:$AK$33,2,0)</f>
        <v>FORTALECIMIENTO DE LA GESTIÓN INSTITUCIONAL Y BUEN GOBIERNO DEL MINISTERIO DE EDUCACIÓN   NACIONAL</v>
      </c>
      <c r="I659" s="79">
        <f>+VLOOKUP(G659,desplegables!$AH$21:$AK$33,3,0)</f>
        <v>202400000000164</v>
      </c>
      <c r="J659" s="51" t="str">
        <f>+VLOOKUP(G659,desplegables!$AH$21:$AK$33,4,0)</f>
        <v>C-2299-0700-11</v>
      </c>
      <c r="K659" s="109" t="s">
        <v>991</v>
      </c>
      <c r="L659" s="110" t="str">
        <f>+VLOOKUP(K659,desplegables!$BO$81:$BP$110,2,FALSE)</f>
        <v>53105D</v>
      </c>
      <c r="M659" s="49" t="s">
        <v>992</v>
      </c>
      <c r="N659" s="51" t="e">
        <f>VLOOKUP(M659,desplegables!$BO$20:$BP$51,2,0)</f>
        <v>#N/A</v>
      </c>
      <c r="O659" s="49" t="s">
        <v>1009</v>
      </c>
      <c r="P659" s="49" t="s">
        <v>90</v>
      </c>
      <c r="Q659" s="51" t="str">
        <f>+VLOOKUP(P659,desplegables!$B$3:$C$5,2,0)</f>
        <v>02</v>
      </c>
      <c r="R659" s="169" t="e">
        <f t="shared" si="81"/>
        <v>#N/A</v>
      </c>
      <c r="S659" s="126" t="str">
        <f t="shared" si="80"/>
        <v>ADQUIS. DE BYS-SERVICIOS DE INFORMACIÓN ACTUALIZADOS-FORTALECIMIENTO DE LA GESTIÓN INSTITUCIONAL Y BUEN GOBIERNO DEL MINISTERIO DE EDUCACIÓN   NACIONAL</v>
      </c>
      <c r="T659" s="244" t="str">
        <f t="shared" si="82"/>
        <v>ADQUIS. DE BYS - SERVICIOS DE INFORMACIÓN ACTUALIZADOS - 5. CONVERGENCIA REGIONAL / D. GOBIERNO DIGITAL PARA LA GENTE</v>
      </c>
      <c r="U659" s="69" t="s">
        <v>127</v>
      </c>
      <c r="V659" s="21"/>
      <c r="W659" s="21" t="str">
        <f t="shared" si="83"/>
        <v xml:space="preserve">OFIC. TECNOLOGIAYSIS - </v>
      </c>
      <c r="X659" s="51" t="str">
        <f t="shared" si="84"/>
        <v>1700</v>
      </c>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68"/>
      <c r="AY659" s="68"/>
      <c r="AZ659" s="68"/>
      <c r="BA659" s="68"/>
      <c r="BB659" s="177">
        <v>61425000</v>
      </c>
      <c r="BC659" s="68"/>
      <c r="BD659" s="68"/>
      <c r="BE659" s="68"/>
      <c r="BF659" s="70"/>
      <c r="BG659" s="69">
        <v>80111620</v>
      </c>
      <c r="BH659" s="52" t="s">
        <v>92</v>
      </c>
      <c r="BI659" s="90" t="s">
        <v>1023</v>
      </c>
      <c r="BJ659" s="69" t="s">
        <v>498</v>
      </c>
      <c r="BK659" s="49" t="s">
        <v>94</v>
      </c>
      <c r="BL659" s="174">
        <v>45292</v>
      </c>
      <c r="BM659" s="66">
        <v>244</v>
      </c>
      <c r="BN659" s="49" t="s">
        <v>198</v>
      </c>
      <c r="BO659" s="49" t="s">
        <v>96</v>
      </c>
      <c r="BP659" s="49" t="s">
        <v>97</v>
      </c>
      <c r="BQ659" s="49" t="s">
        <v>98</v>
      </c>
      <c r="BR659" s="212">
        <v>61425000</v>
      </c>
      <c r="BS659" s="213">
        <v>61425000</v>
      </c>
      <c r="BT659" s="66" t="s">
        <v>192</v>
      </c>
      <c r="BU659" s="66" t="s">
        <v>128</v>
      </c>
      <c r="BV659" s="21" t="e">
        <f t="shared" si="85"/>
        <v>#N/A</v>
      </c>
      <c r="BW659" s="21" t="e">
        <f>+VLOOKUP(C659,Listas_desplega!$AI$21:$AJ$46,2,0)</f>
        <v>#N/A</v>
      </c>
      <c r="BX659" s="47" t="str">
        <f>+VLOOKUP(E659,Listas_desplega!$J$2:$K$11,2,FALSE)</f>
        <v>Eje_E_9</v>
      </c>
      <c r="BY659" s="21" t="str">
        <f>+VLOOKUP(J659,desplegables!$AK$21:$AL$33,2,FALSE)</f>
        <v>C_2299_0700_11</v>
      </c>
      <c r="BZ659" s="21" t="str">
        <f>+VLOOKUP(D659,Listas_desplega!$AS$18:$AU$60,2,0)</f>
        <v xml:space="preserve">OFIC. TECNOLOGIAYSIS - </v>
      </c>
      <c r="CA659" s="21" t="str">
        <f>+VLOOKUP(W659,Listas_desplega!$AT$18:$AV$60,3,0)</f>
        <v>1700</v>
      </c>
      <c r="CB659" s="21" t="str">
        <f>+VLOOKUP(F659,Listas_desplega!$J$15:$L$60,2,0)</f>
        <v>AVANZA DIGITAL</v>
      </c>
      <c r="CC659" s="21" t="str">
        <f>+VLOOKUP(F659,Listas_desplega!$J$15:$L$60,2,0)&amp;V659</f>
        <v>AVANZA DIGITAL</v>
      </c>
      <c r="CD659" s="21" t="str">
        <f>+VLOOKUP(CC659,Listas_desplega!$K$15:$L$60,2,0)</f>
        <v>34</v>
      </c>
      <c r="CE659" s="65" t="str">
        <f>+VLOOKUP(D659,Listas_desplega!$AS$18:$AU$60,2,0)&amp;V659</f>
        <v xml:space="preserve">OFIC. TECNOLOGIAYSIS - </v>
      </c>
      <c r="CF659" s="21">
        <f>+VLOOKUP(D659,Listas_desplega!$AS$18:$AU$60,3,0)</f>
        <v>17</v>
      </c>
    </row>
    <row r="660" spans="2:84" ht="18.75" customHeight="1" x14ac:dyDescent="0.25">
      <c r="B660" s="49" t="s">
        <v>173</v>
      </c>
      <c r="C660" s="49" t="s">
        <v>588</v>
      </c>
      <c r="D660" s="49" t="s">
        <v>808</v>
      </c>
      <c r="E660" s="49" t="s">
        <v>953</v>
      </c>
      <c r="F660" s="82" t="s">
        <v>990</v>
      </c>
      <c r="G660" s="49" t="s">
        <v>955</v>
      </c>
      <c r="H660" s="78" t="str">
        <f>+VLOOKUP(G660,desplegables!$AH$21:$AK$33,2,0)</f>
        <v>FORTALECIMIENTO DE LA GESTIÓN INSTITUCIONAL Y BUEN GOBIERNO DEL MINISTERIO DE EDUCACIÓN   NACIONAL</v>
      </c>
      <c r="I660" s="79">
        <f>+VLOOKUP(G660,desplegables!$AH$21:$AK$33,3,0)</f>
        <v>202400000000164</v>
      </c>
      <c r="J660" s="51" t="str">
        <f>+VLOOKUP(G660,desplegables!$AH$21:$AK$33,4,0)</f>
        <v>C-2299-0700-11</v>
      </c>
      <c r="K660" s="109" t="s">
        <v>991</v>
      </c>
      <c r="L660" s="110" t="str">
        <f>+VLOOKUP(K660,desplegables!$BO$81:$BP$110,2,FALSE)</f>
        <v>53105D</v>
      </c>
      <c r="M660" s="49" t="s">
        <v>992</v>
      </c>
      <c r="N660" s="51" t="e">
        <f>VLOOKUP(M660,desplegables!$BO$20:$BP$51,2,0)</f>
        <v>#N/A</v>
      </c>
      <c r="O660" s="49" t="s">
        <v>1009</v>
      </c>
      <c r="P660" s="49" t="s">
        <v>90</v>
      </c>
      <c r="Q660" s="51" t="str">
        <f>+VLOOKUP(P660,desplegables!$B$3:$C$5,2,0)</f>
        <v>02</v>
      </c>
      <c r="R660" s="169" t="e">
        <f t="shared" si="81"/>
        <v>#N/A</v>
      </c>
      <c r="S660" s="126" t="str">
        <f t="shared" si="80"/>
        <v>ADQUIS. DE BYS-SERVICIOS DE INFORMACIÓN ACTUALIZADOS-FORTALECIMIENTO DE LA GESTIÓN INSTITUCIONAL Y BUEN GOBIERNO DEL MINISTERIO DE EDUCACIÓN   NACIONAL</v>
      </c>
      <c r="T660" s="244" t="str">
        <f t="shared" si="82"/>
        <v>ADQUIS. DE BYS - SERVICIOS DE INFORMACIÓN ACTUALIZADOS - 5. CONVERGENCIA REGIONAL / D. GOBIERNO DIGITAL PARA LA GENTE</v>
      </c>
      <c r="U660" s="69" t="s">
        <v>127</v>
      </c>
      <c r="V660" s="21"/>
      <c r="W660" s="21" t="str">
        <f t="shared" si="83"/>
        <v xml:space="preserve">OFIC. TECNOLOGIAYSIS - </v>
      </c>
      <c r="X660" s="51" t="str">
        <f t="shared" si="84"/>
        <v>1700</v>
      </c>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68"/>
      <c r="AY660" s="68"/>
      <c r="AZ660" s="68"/>
      <c r="BA660" s="68"/>
      <c r="BB660" s="177">
        <v>73160000</v>
      </c>
      <c r="BC660" s="68"/>
      <c r="BD660" s="68"/>
      <c r="BE660" s="68"/>
      <c r="BF660" s="70"/>
      <c r="BG660" s="69">
        <v>80111620</v>
      </c>
      <c r="BH660" s="52" t="s">
        <v>92</v>
      </c>
      <c r="BI660" s="90" t="s">
        <v>1019</v>
      </c>
      <c r="BJ660" s="69" t="s">
        <v>498</v>
      </c>
      <c r="BK660" s="49" t="s">
        <v>94</v>
      </c>
      <c r="BL660" s="174">
        <v>45292</v>
      </c>
      <c r="BM660" s="66">
        <v>244</v>
      </c>
      <c r="BN660" s="49" t="s">
        <v>198</v>
      </c>
      <c r="BO660" s="49" t="s">
        <v>96</v>
      </c>
      <c r="BP660" s="49" t="s">
        <v>97</v>
      </c>
      <c r="BQ660" s="49" t="s">
        <v>98</v>
      </c>
      <c r="BR660" s="212">
        <v>73160000</v>
      </c>
      <c r="BS660" s="213">
        <v>73160000</v>
      </c>
      <c r="BT660" s="66" t="s">
        <v>192</v>
      </c>
      <c r="BU660" s="66" t="s">
        <v>128</v>
      </c>
      <c r="BV660" s="21" t="e">
        <f t="shared" si="85"/>
        <v>#N/A</v>
      </c>
      <c r="BW660" s="21" t="e">
        <f>+VLOOKUP(C660,Listas_desplega!$AI$21:$AJ$46,2,0)</f>
        <v>#N/A</v>
      </c>
      <c r="BX660" s="47" t="str">
        <f>+VLOOKUP(E660,Listas_desplega!$J$2:$K$11,2,FALSE)</f>
        <v>Eje_E_9</v>
      </c>
      <c r="BY660" s="21" t="str">
        <f>+VLOOKUP(J660,desplegables!$AK$21:$AL$33,2,FALSE)</f>
        <v>C_2299_0700_11</v>
      </c>
      <c r="BZ660" s="21" t="str">
        <f>+VLOOKUP(D660,Listas_desplega!$AS$18:$AU$60,2,0)</f>
        <v xml:space="preserve">OFIC. TECNOLOGIAYSIS - </v>
      </c>
      <c r="CA660" s="21" t="str">
        <f>+VLOOKUP(W660,Listas_desplega!$AT$18:$AV$60,3,0)</f>
        <v>1700</v>
      </c>
      <c r="CB660" s="21" t="str">
        <f>+VLOOKUP(F660,Listas_desplega!$J$15:$L$60,2,0)</f>
        <v>AVANZA DIGITAL</v>
      </c>
      <c r="CC660" s="21" t="str">
        <f>+VLOOKUP(F660,Listas_desplega!$J$15:$L$60,2,0)&amp;V660</f>
        <v>AVANZA DIGITAL</v>
      </c>
      <c r="CD660" s="21" t="str">
        <f>+VLOOKUP(CC660,Listas_desplega!$K$15:$L$60,2,0)</f>
        <v>34</v>
      </c>
      <c r="CE660" s="65" t="str">
        <f>+VLOOKUP(D660,Listas_desplega!$AS$18:$AU$60,2,0)&amp;V660</f>
        <v xml:space="preserve">OFIC. TECNOLOGIAYSIS - </v>
      </c>
      <c r="CF660" s="21">
        <f>+VLOOKUP(D660,Listas_desplega!$AS$18:$AU$60,3,0)</f>
        <v>17</v>
      </c>
    </row>
    <row r="661" spans="2:84" ht="18.75" customHeight="1" x14ac:dyDescent="0.25">
      <c r="B661" s="49" t="s">
        <v>173</v>
      </c>
      <c r="C661" s="49" t="s">
        <v>588</v>
      </c>
      <c r="D661" s="49" t="s">
        <v>808</v>
      </c>
      <c r="E661" s="49" t="s">
        <v>953</v>
      </c>
      <c r="F661" s="82" t="s">
        <v>990</v>
      </c>
      <c r="G661" s="49" t="s">
        <v>955</v>
      </c>
      <c r="H661" s="78" t="str">
        <f>+VLOOKUP(G661,desplegables!$AH$21:$AK$33,2,0)</f>
        <v>FORTALECIMIENTO DE LA GESTIÓN INSTITUCIONAL Y BUEN GOBIERNO DEL MINISTERIO DE EDUCACIÓN   NACIONAL</v>
      </c>
      <c r="I661" s="79">
        <f>+VLOOKUP(G661,desplegables!$AH$21:$AK$33,3,0)</f>
        <v>202400000000164</v>
      </c>
      <c r="J661" s="51" t="str">
        <f>+VLOOKUP(G661,desplegables!$AH$21:$AK$33,4,0)</f>
        <v>C-2299-0700-11</v>
      </c>
      <c r="K661" s="109" t="s">
        <v>991</v>
      </c>
      <c r="L661" s="110" t="str">
        <f>+VLOOKUP(K661,desplegables!$BO$81:$BP$110,2,FALSE)</f>
        <v>53105D</v>
      </c>
      <c r="M661" s="49" t="s">
        <v>992</v>
      </c>
      <c r="N661" s="51" t="e">
        <f>VLOOKUP(M661,desplegables!$BO$20:$BP$51,2,0)</f>
        <v>#N/A</v>
      </c>
      <c r="O661" s="49" t="s">
        <v>1009</v>
      </c>
      <c r="P661" s="49" t="s">
        <v>90</v>
      </c>
      <c r="Q661" s="51" t="str">
        <f>+VLOOKUP(P661,desplegables!$B$3:$C$5,2,0)</f>
        <v>02</v>
      </c>
      <c r="R661" s="169" t="e">
        <f t="shared" si="81"/>
        <v>#N/A</v>
      </c>
      <c r="S661" s="126" t="str">
        <f t="shared" si="80"/>
        <v>ADQUIS. DE BYS-SERVICIOS DE INFORMACIÓN ACTUALIZADOS-FORTALECIMIENTO DE LA GESTIÓN INSTITUCIONAL Y BUEN GOBIERNO DEL MINISTERIO DE EDUCACIÓN   NACIONAL</v>
      </c>
      <c r="T661" s="244" t="str">
        <f t="shared" si="82"/>
        <v>ADQUIS. DE BYS - SERVICIOS DE INFORMACIÓN ACTUALIZADOS - 5. CONVERGENCIA REGIONAL / D. GOBIERNO DIGITAL PARA LA GENTE</v>
      </c>
      <c r="U661" s="69" t="s">
        <v>127</v>
      </c>
      <c r="V661" s="21"/>
      <c r="W661" s="21" t="str">
        <f t="shared" si="83"/>
        <v xml:space="preserve">OFIC. TECNOLOGIAYSIS - </v>
      </c>
      <c r="X661" s="51" t="str">
        <f t="shared" si="84"/>
        <v>1700</v>
      </c>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68"/>
      <c r="AY661" s="68"/>
      <c r="AZ661" s="68"/>
      <c r="BA661" s="68"/>
      <c r="BB661" s="177">
        <v>107184000</v>
      </c>
      <c r="BC661" s="68"/>
      <c r="BD661" s="68"/>
      <c r="BE661" s="68"/>
      <c r="BF661" s="70"/>
      <c r="BG661" s="69">
        <v>80111620</v>
      </c>
      <c r="BH661" s="52" t="s">
        <v>92</v>
      </c>
      <c r="BI661" s="90" t="s">
        <v>1024</v>
      </c>
      <c r="BJ661" s="69" t="s">
        <v>498</v>
      </c>
      <c r="BK661" s="49" t="s">
        <v>94</v>
      </c>
      <c r="BL661" s="174">
        <v>45292</v>
      </c>
      <c r="BM661" s="66">
        <v>244</v>
      </c>
      <c r="BN661" s="49" t="s">
        <v>198</v>
      </c>
      <c r="BO661" s="49" t="s">
        <v>96</v>
      </c>
      <c r="BP661" s="49" t="s">
        <v>97</v>
      </c>
      <c r="BQ661" s="49" t="s">
        <v>98</v>
      </c>
      <c r="BR661" s="212">
        <v>107184000</v>
      </c>
      <c r="BS661" s="213">
        <v>107184000</v>
      </c>
      <c r="BT661" s="66" t="s">
        <v>192</v>
      </c>
      <c r="BU661" s="66" t="s">
        <v>128</v>
      </c>
      <c r="BV661" s="21" t="e">
        <f t="shared" si="85"/>
        <v>#N/A</v>
      </c>
      <c r="BW661" s="21" t="e">
        <f>+VLOOKUP(C661,Listas_desplega!$AI$21:$AJ$46,2,0)</f>
        <v>#N/A</v>
      </c>
      <c r="BX661" s="47" t="str">
        <f>+VLOOKUP(E661,Listas_desplega!$J$2:$K$11,2,FALSE)</f>
        <v>Eje_E_9</v>
      </c>
      <c r="BY661" s="21" t="str">
        <f>+VLOOKUP(J661,desplegables!$AK$21:$AL$33,2,FALSE)</f>
        <v>C_2299_0700_11</v>
      </c>
      <c r="BZ661" s="21" t="str">
        <f>+VLOOKUP(D661,Listas_desplega!$AS$18:$AU$60,2,0)</f>
        <v xml:space="preserve">OFIC. TECNOLOGIAYSIS - </v>
      </c>
      <c r="CA661" s="21" t="str">
        <f>+VLOOKUP(W661,Listas_desplega!$AT$18:$AV$60,3,0)</f>
        <v>1700</v>
      </c>
      <c r="CB661" s="21" t="str">
        <f>+VLOOKUP(F661,Listas_desplega!$J$15:$L$60,2,0)</f>
        <v>AVANZA DIGITAL</v>
      </c>
      <c r="CC661" s="21" t="str">
        <f>+VLOOKUP(F661,Listas_desplega!$J$15:$L$60,2,0)&amp;V661</f>
        <v>AVANZA DIGITAL</v>
      </c>
      <c r="CD661" s="21" t="str">
        <f>+VLOOKUP(CC661,Listas_desplega!$K$15:$L$60,2,0)</f>
        <v>34</v>
      </c>
      <c r="CE661" s="65" t="str">
        <f>+VLOOKUP(D661,Listas_desplega!$AS$18:$AU$60,2,0)&amp;V661</f>
        <v xml:space="preserve">OFIC. TECNOLOGIAYSIS - </v>
      </c>
      <c r="CF661" s="21">
        <f>+VLOOKUP(D661,Listas_desplega!$AS$18:$AU$60,3,0)</f>
        <v>17</v>
      </c>
    </row>
    <row r="662" spans="2:84" ht="18.75" customHeight="1" x14ac:dyDescent="0.25">
      <c r="B662" s="49" t="s">
        <v>173</v>
      </c>
      <c r="C662" s="49" t="s">
        <v>588</v>
      </c>
      <c r="D662" s="49" t="s">
        <v>808</v>
      </c>
      <c r="E662" s="49" t="s">
        <v>953</v>
      </c>
      <c r="F662" s="82" t="s">
        <v>990</v>
      </c>
      <c r="G662" s="49" t="s">
        <v>955</v>
      </c>
      <c r="H662" s="78" t="str">
        <f>+VLOOKUP(G662,desplegables!$AH$21:$AK$33,2,0)</f>
        <v>FORTALECIMIENTO DE LA GESTIÓN INSTITUCIONAL Y BUEN GOBIERNO DEL MINISTERIO DE EDUCACIÓN   NACIONAL</v>
      </c>
      <c r="I662" s="79">
        <f>+VLOOKUP(G662,desplegables!$AH$21:$AK$33,3,0)</f>
        <v>202400000000164</v>
      </c>
      <c r="J662" s="51" t="str">
        <f>+VLOOKUP(G662,desplegables!$AH$21:$AK$33,4,0)</f>
        <v>C-2299-0700-11</v>
      </c>
      <c r="K662" s="109" t="s">
        <v>991</v>
      </c>
      <c r="L662" s="110" t="str">
        <f>+VLOOKUP(K662,desplegables!$BO$81:$BP$110,2,FALSE)</f>
        <v>53105D</v>
      </c>
      <c r="M662" s="49" t="s">
        <v>992</v>
      </c>
      <c r="N662" s="51" t="e">
        <f>VLOOKUP(M662,desplegables!$BO$20:$BP$51,2,0)</f>
        <v>#N/A</v>
      </c>
      <c r="O662" s="49" t="s">
        <v>1009</v>
      </c>
      <c r="P662" s="49" t="s">
        <v>90</v>
      </c>
      <c r="Q662" s="51" t="str">
        <f>+VLOOKUP(P662,desplegables!$B$3:$C$5,2,0)</f>
        <v>02</v>
      </c>
      <c r="R662" s="169" t="e">
        <f t="shared" si="81"/>
        <v>#N/A</v>
      </c>
      <c r="S662" s="126" t="str">
        <f t="shared" si="80"/>
        <v>ADQUIS. DE BYS-SERVICIOS DE INFORMACIÓN ACTUALIZADOS-FORTALECIMIENTO DE LA GESTIÓN INSTITUCIONAL Y BUEN GOBIERNO DEL MINISTERIO DE EDUCACIÓN   NACIONAL</v>
      </c>
      <c r="T662" s="244" t="str">
        <f t="shared" si="82"/>
        <v>ADQUIS. DE BYS - SERVICIOS DE INFORMACIÓN ACTUALIZADOS - 5. CONVERGENCIA REGIONAL / D. GOBIERNO DIGITAL PARA LA GENTE</v>
      </c>
      <c r="U662" s="69" t="s">
        <v>127</v>
      </c>
      <c r="V662" s="21"/>
      <c r="W662" s="21" t="str">
        <f t="shared" si="83"/>
        <v xml:space="preserve">OFIC. TECNOLOGIAYSIS - </v>
      </c>
      <c r="X662" s="51" t="str">
        <f t="shared" si="84"/>
        <v>1700</v>
      </c>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177">
        <v>73160000</v>
      </c>
      <c r="BC662" s="68"/>
      <c r="BD662" s="68"/>
      <c r="BE662" s="68"/>
      <c r="BF662" s="70"/>
      <c r="BG662" s="69">
        <v>80111620</v>
      </c>
      <c r="BH662" s="52" t="s">
        <v>92</v>
      </c>
      <c r="BI662" s="90" t="s">
        <v>1025</v>
      </c>
      <c r="BJ662" s="69" t="s">
        <v>498</v>
      </c>
      <c r="BK662" s="49" t="s">
        <v>94</v>
      </c>
      <c r="BL662" s="174">
        <v>45292</v>
      </c>
      <c r="BM662" s="66">
        <v>244</v>
      </c>
      <c r="BN662" s="49" t="s">
        <v>198</v>
      </c>
      <c r="BO662" s="49" t="s">
        <v>96</v>
      </c>
      <c r="BP662" s="49" t="s">
        <v>97</v>
      </c>
      <c r="BQ662" s="49" t="s">
        <v>98</v>
      </c>
      <c r="BR662" s="212">
        <v>73160000</v>
      </c>
      <c r="BS662" s="213">
        <v>73160000</v>
      </c>
      <c r="BT662" s="66" t="s">
        <v>192</v>
      </c>
      <c r="BU662" s="66" t="s">
        <v>128</v>
      </c>
      <c r="BV662" s="21" t="e">
        <f t="shared" si="85"/>
        <v>#N/A</v>
      </c>
      <c r="BW662" s="21" t="e">
        <f>+VLOOKUP(C662,Listas_desplega!$AI$21:$AJ$46,2,0)</f>
        <v>#N/A</v>
      </c>
      <c r="BX662" s="47" t="str">
        <f>+VLOOKUP(E662,Listas_desplega!$J$2:$K$11,2,FALSE)</f>
        <v>Eje_E_9</v>
      </c>
      <c r="BY662" s="21" t="str">
        <f>+VLOOKUP(J662,desplegables!$AK$21:$AL$33,2,FALSE)</f>
        <v>C_2299_0700_11</v>
      </c>
      <c r="BZ662" s="21" t="str">
        <f>+VLOOKUP(D662,Listas_desplega!$AS$18:$AU$60,2,0)</f>
        <v xml:space="preserve">OFIC. TECNOLOGIAYSIS - </v>
      </c>
      <c r="CA662" s="21" t="str">
        <f>+VLOOKUP(W662,Listas_desplega!$AT$18:$AV$60,3,0)</f>
        <v>1700</v>
      </c>
      <c r="CB662" s="21" t="str">
        <f>+VLOOKUP(F662,Listas_desplega!$J$15:$L$60,2,0)</f>
        <v>AVANZA DIGITAL</v>
      </c>
      <c r="CC662" s="21" t="str">
        <f>+VLOOKUP(F662,Listas_desplega!$J$15:$L$60,2,0)&amp;V662</f>
        <v>AVANZA DIGITAL</v>
      </c>
      <c r="CD662" s="21" t="str">
        <f>+VLOOKUP(CC662,Listas_desplega!$K$15:$L$60,2,0)</f>
        <v>34</v>
      </c>
      <c r="CE662" s="65" t="str">
        <f>+VLOOKUP(D662,Listas_desplega!$AS$18:$AU$60,2,0)&amp;V662</f>
        <v xml:space="preserve">OFIC. TECNOLOGIAYSIS - </v>
      </c>
      <c r="CF662" s="21">
        <f>+VLOOKUP(D662,Listas_desplega!$AS$18:$AU$60,3,0)</f>
        <v>17</v>
      </c>
    </row>
    <row r="663" spans="2:84" ht="18.75" customHeight="1" x14ac:dyDescent="0.25">
      <c r="B663" s="49" t="s">
        <v>173</v>
      </c>
      <c r="C663" s="49" t="s">
        <v>588</v>
      </c>
      <c r="D663" s="49" t="s">
        <v>808</v>
      </c>
      <c r="E663" s="49" t="s">
        <v>953</v>
      </c>
      <c r="F663" s="82" t="s">
        <v>990</v>
      </c>
      <c r="G663" s="49" t="s">
        <v>955</v>
      </c>
      <c r="H663" s="78" t="str">
        <f>+VLOOKUP(G663,desplegables!$AH$21:$AK$33,2,0)</f>
        <v>FORTALECIMIENTO DE LA GESTIÓN INSTITUCIONAL Y BUEN GOBIERNO DEL MINISTERIO DE EDUCACIÓN   NACIONAL</v>
      </c>
      <c r="I663" s="79">
        <f>+VLOOKUP(G663,desplegables!$AH$21:$AK$33,3,0)</f>
        <v>202400000000164</v>
      </c>
      <c r="J663" s="51" t="str">
        <f>+VLOOKUP(G663,desplegables!$AH$21:$AK$33,4,0)</f>
        <v>C-2299-0700-11</v>
      </c>
      <c r="K663" s="109" t="s">
        <v>991</v>
      </c>
      <c r="L663" s="110" t="str">
        <f>+VLOOKUP(K663,desplegables!$BO$81:$BP$110,2,FALSE)</f>
        <v>53105D</v>
      </c>
      <c r="M663" s="49" t="s">
        <v>992</v>
      </c>
      <c r="N663" s="51" t="e">
        <f>VLOOKUP(M663,desplegables!$BO$20:$BP$51,2,0)</f>
        <v>#N/A</v>
      </c>
      <c r="O663" s="49" t="s">
        <v>1009</v>
      </c>
      <c r="P663" s="49" t="s">
        <v>90</v>
      </c>
      <c r="Q663" s="51" t="str">
        <f>+VLOOKUP(P663,desplegables!$B$3:$C$5,2,0)</f>
        <v>02</v>
      </c>
      <c r="R663" s="169" t="e">
        <f t="shared" si="81"/>
        <v>#N/A</v>
      </c>
      <c r="S663" s="126" t="str">
        <f t="shared" si="80"/>
        <v>ADQUIS. DE BYS-SERVICIOS DE INFORMACIÓN ACTUALIZADOS-FORTALECIMIENTO DE LA GESTIÓN INSTITUCIONAL Y BUEN GOBIERNO DEL MINISTERIO DE EDUCACIÓN   NACIONAL</v>
      </c>
      <c r="T663" s="244" t="str">
        <f t="shared" si="82"/>
        <v>ADQUIS. DE BYS - SERVICIOS DE INFORMACIÓN ACTUALIZADOS - 5. CONVERGENCIA REGIONAL / D. GOBIERNO DIGITAL PARA LA GENTE</v>
      </c>
      <c r="U663" s="69" t="s">
        <v>127</v>
      </c>
      <c r="V663" s="21"/>
      <c r="W663" s="21" t="str">
        <f t="shared" si="83"/>
        <v xml:space="preserve">OFIC. TECNOLOGIAYSIS - </v>
      </c>
      <c r="X663" s="51" t="str">
        <f t="shared" si="84"/>
        <v>1700</v>
      </c>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68"/>
      <c r="AY663" s="68"/>
      <c r="AZ663" s="68"/>
      <c r="BA663" s="68"/>
      <c r="BB663" s="177">
        <v>61425000</v>
      </c>
      <c r="BC663" s="68"/>
      <c r="BD663" s="68"/>
      <c r="BE663" s="68"/>
      <c r="BF663" s="70"/>
      <c r="BG663" s="69">
        <v>80111620</v>
      </c>
      <c r="BH663" s="52" t="s">
        <v>92</v>
      </c>
      <c r="BI663" s="90" t="s">
        <v>1026</v>
      </c>
      <c r="BJ663" s="69" t="s">
        <v>498</v>
      </c>
      <c r="BK663" s="49" t="s">
        <v>94</v>
      </c>
      <c r="BL663" s="174">
        <v>45292</v>
      </c>
      <c r="BM663" s="66">
        <v>244</v>
      </c>
      <c r="BN663" s="49" t="s">
        <v>198</v>
      </c>
      <c r="BO663" s="49" t="s">
        <v>96</v>
      </c>
      <c r="BP663" s="49" t="s">
        <v>97</v>
      </c>
      <c r="BQ663" s="49" t="s">
        <v>98</v>
      </c>
      <c r="BR663" s="212">
        <v>61425000</v>
      </c>
      <c r="BS663" s="213">
        <v>61425000</v>
      </c>
      <c r="BT663" s="66" t="s">
        <v>192</v>
      </c>
      <c r="BU663" s="66" t="s">
        <v>128</v>
      </c>
      <c r="BV663" s="21" t="e">
        <f t="shared" si="85"/>
        <v>#N/A</v>
      </c>
      <c r="BW663" s="21" t="e">
        <f>+VLOOKUP(C663,Listas_desplega!$AI$21:$AJ$46,2,0)</f>
        <v>#N/A</v>
      </c>
      <c r="BX663" s="47" t="str">
        <f>+VLOOKUP(E663,Listas_desplega!$J$2:$K$11,2,FALSE)</f>
        <v>Eje_E_9</v>
      </c>
      <c r="BY663" s="21" t="str">
        <f>+VLOOKUP(J663,desplegables!$AK$21:$AL$33,2,FALSE)</f>
        <v>C_2299_0700_11</v>
      </c>
      <c r="BZ663" s="21" t="str">
        <f>+VLOOKUP(D663,Listas_desplega!$AS$18:$AU$60,2,0)</f>
        <v xml:space="preserve">OFIC. TECNOLOGIAYSIS - </v>
      </c>
      <c r="CA663" s="21" t="str">
        <f>+VLOOKUP(W663,Listas_desplega!$AT$18:$AV$60,3,0)</f>
        <v>1700</v>
      </c>
      <c r="CB663" s="21" t="str">
        <f>+VLOOKUP(F663,Listas_desplega!$J$15:$L$60,2,0)</f>
        <v>AVANZA DIGITAL</v>
      </c>
      <c r="CC663" s="21" t="str">
        <f>+VLOOKUP(F663,Listas_desplega!$J$15:$L$60,2,0)&amp;V663</f>
        <v>AVANZA DIGITAL</v>
      </c>
      <c r="CD663" s="21" t="str">
        <f>+VLOOKUP(CC663,Listas_desplega!$K$15:$L$60,2,0)</f>
        <v>34</v>
      </c>
      <c r="CE663" s="65" t="str">
        <f>+VLOOKUP(D663,Listas_desplega!$AS$18:$AU$60,2,0)&amp;V663</f>
        <v xml:space="preserve">OFIC. TECNOLOGIAYSIS - </v>
      </c>
      <c r="CF663" s="21">
        <f>+VLOOKUP(D663,Listas_desplega!$AS$18:$AU$60,3,0)</f>
        <v>17</v>
      </c>
    </row>
    <row r="664" spans="2:84" ht="18.75" customHeight="1" x14ac:dyDescent="0.25">
      <c r="B664" s="49" t="s">
        <v>173</v>
      </c>
      <c r="C664" s="49" t="s">
        <v>588</v>
      </c>
      <c r="D664" s="49" t="s">
        <v>808</v>
      </c>
      <c r="E664" s="49" t="s">
        <v>953</v>
      </c>
      <c r="F664" s="82" t="s">
        <v>990</v>
      </c>
      <c r="G664" s="49" t="s">
        <v>955</v>
      </c>
      <c r="H664" s="78" t="str">
        <f>+VLOOKUP(G664,desplegables!$AH$21:$AK$33,2,0)</f>
        <v>FORTALECIMIENTO DE LA GESTIÓN INSTITUCIONAL Y BUEN GOBIERNO DEL MINISTERIO DE EDUCACIÓN   NACIONAL</v>
      </c>
      <c r="I664" s="79">
        <f>+VLOOKUP(G664,desplegables!$AH$21:$AK$33,3,0)</f>
        <v>202400000000164</v>
      </c>
      <c r="J664" s="51" t="str">
        <f>+VLOOKUP(G664,desplegables!$AH$21:$AK$33,4,0)</f>
        <v>C-2299-0700-11</v>
      </c>
      <c r="K664" s="109" t="s">
        <v>991</v>
      </c>
      <c r="L664" s="110" t="str">
        <f>+VLOOKUP(K664,desplegables!$BO$81:$BP$110,2,FALSE)</f>
        <v>53105D</v>
      </c>
      <c r="M664" s="49" t="s">
        <v>992</v>
      </c>
      <c r="N664" s="51" t="e">
        <f>VLOOKUP(M664,desplegables!$BO$20:$BP$51,2,0)</f>
        <v>#N/A</v>
      </c>
      <c r="O664" s="49" t="s">
        <v>1009</v>
      </c>
      <c r="P664" s="49" t="s">
        <v>90</v>
      </c>
      <c r="Q664" s="51" t="str">
        <f>+VLOOKUP(P664,desplegables!$B$3:$C$5,2,0)</f>
        <v>02</v>
      </c>
      <c r="R664" s="169" t="e">
        <f t="shared" si="81"/>
        <v>#N/A</v>
      </c>
      <c r="S664" s="126" t="str">
        <f t="shared" si="80"/>
        <v>ADQUIS. DE BYS-SERVICIOS DE INFORMACIÓN ACTUALIZADOS-FORTALECIMIENTO DE LA GESTIÓN INSTITUCIONAL Y BUEN GOBIERNO DEL MINISTERIO DE EDUCACIÓN   NACIONAL</v>
      </c>
      <c r="T664" s="244" t="str">
        <f t="shared" si="82"/>
        <v>ADQUIS. DE BYS - SERVICIOS DE INFORMACIÓN ACTUALIZADOS - 5. CONVERGENCIA REGIONAL / D. GOBIERNO DIGITAL PARA LA GENTE</v>
      </c>
      <c r="U664" s="69" t="s">
        <v>127</v>
      </c>
      <c r="V664" s="21"/>
      <c r="W664" s="21" t="str">
        <f t="shared" si="83"/>
        <v xml:space="preserve">OFIC. TECNOLOGIAYSIS - </v>
      </c>
      <c r="X664" s="51" t="str">
        <f t="shared" si="84"/>
        <v>1700</v>
      </c>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68"/>
      <c r="AY664" s="68"/>
      <c r="AZ664" s="68"/>
      <c r="BA664" s="68"/>
      <c r="BB664" s="177">
        <v>73160000</v>
      </c>
      <c r="BC664" s="68"/>
      <c r="BD664" s="68"/>
      <c r="BE664" s="68"/>
      <c r="BF664" s="70"/>
      <c r="BG664" s="69">
        <v>80111620</v>
      </c>
      <c r="BH664" s="52" t="s">
        <v>92</v>
      </c>
      <c r="BI664" s="90" t="s">
        <v>1027</v>
      </c>
      <c r="BJ664" s="69" t="s">
        <v>498</v>
      </c>
      <c r="BK664" s="49" t="s">
        <v>94</v>
      </c>
      <c r="BL664" s="174">
        <v>45292</v>
      </c>
      <c r="BM664" s="66">
        <v>244</v>
      </c>
      <c r="BN664" s="49" t="s">
        <v>198</v>
      </c>
      <c r="BO664" s="49" t="s">
        <v>96</v>
      </c>
      <c r="BP664" s="49" t="s">
        <v>97</v>
      </c>
      <c r="BQ664" s="49" t="s">
        <v>98</v>
      </c>
      <c r="BR664" s="212">
        <v>73160000</v>
      </c>
      <c r="BS664" s="213">
        <v>73160000</v>
      </c>
      <c r="BT664" s="66" t="s">
        <v>192</v>
      </c>
      <c r="BU664" s="66" t="s">
        <v>128</v>
      </c>
      <c r="BV664" s="21" t="e">
        <f t="shared" si="85"/>
        <v>#N/A</v>
      </c>
      <c r="BW664" s="21" t="e">
        <f>+VLOOKUP(C664,Listas_desplega!$AI$21:$AJ$46,2,0)</f>
        <v>#N/A</v>
      </c>
      <c r="BX664" s="47" t="str">
        <f>+VLOOKUP(E664,Listas_desplega!$J$2:$K$11,2,FALSE)</f>
        <v>Eje_E_9</v>
      </c>
      <c r="BY664" s="21" t="str">
        <f>+VLOOKUP(J664,desplegables!$AK$21:$AL$33,2,FALSE)</f>
        <v>C_2299_0700_11</v>
      </c>
      <c r="BZ664" s="21" t="str">
        <f>+VLOOKUP(D664,Listas_desplega!$AS$18:$AU$60,2,0)</f>
        <v xml:space="preserve">OFIC. TECNOLOGIAYSIS - </v>
      </c>
      <c r="CA664" s="21" t="str">
        <f>+VLOOKUP(W664,Listas_desplega!$AT$18:$AV$60,3,0)</f>
        <v>1700</v>
      </c>
      <c r="CB664" s="21" t="str">
        <f>+VLOOKUP(F664,Listas_desplega!$J$15:$L$60,2,0)</f>
        <v>AVANZA DIGITAL</v>
      </c>
      <c r="CC664" s="21" t="str">
        <f>+VLOOKUP(F664,Listas_desplega!$J$15:$L$60,2,0)&amp;V664</f>
        <v>AVANZA DIGITAL</v>
      </c>
      <c r="CD664" s="21" t="str">
        <f>+VLOOKUP(CC664,Listas_desplega!$K$15:$L$60,2,0)</f>
        <v>34</v>
      </c>
      <c r="CE664" s="65" t="str">
        <f>+VLOOKUP(D664,Listas_desplega!$AS$18:$AU$60,2,0)&amp;V664</f>
        <v xml:space="preserve">OFIC. TECNOLOGIAYSIS - </v>
      </c>
      <c r="CF664" s="21">
        <f>+VLOOKUP(D664,Listas_desplega!$AS$18:$AU$60,3,0)</f>
        <v>17</v>
      </c>
    </row>
    <row r="665" spans="2:84" ht="18.75" customHeight="1" x14ac:dyDescent="0.25">
      <c r="B665" s="49" t="s">
        <v>173</v>
      </c>
      <c r="C665" s="49" t="s">
        <v>588</v>
      </c>
      <c r="D665" s="49" t="s">
        <v>808</v>
      </c>
      <c r="E665" s="49" t="s">
        <v>953</v>
      </c>
      <c r="F665" s="82" t="s">
        <v>990</v>
      </c>
      <c r="G665" s="49" t="s">
        <v>955</v>
      </c>
      <c r="H665" s="78" t="str">
        <f>+VLOOKUP(G665,desplegables!$AH$21:$AK$33,2,0)</f>
        <v>FORTALECIMIENTO DE LA GESTIÓN INSTITUCIONAL Y BUEN GOBIERNO DEL MINISTERIO DE EDUCACIÓN   NACIONAL</v>
      </c>
      <c r="I665" s="79">
        <f>+VLOOKUP(G665,desplegables!$AH$21:$AK$33,3,0)</f>
        <v>202400000000164</v>
      </c>
      <c r="J665" s="51" t="str">
        <f>+VLOOKUP(G665,desplegables!$AH$21:$AK$33,4,0)</f>
        <v>C-2299-0700-11</v>
      </c>
      <c r="K665" s="109" t="s">
        <v>991</v>
      </c>
      <c r="L665" s="110" t="str">
        <f>+VLOOKUP(K665,desplegables!$BO$81:$BP$110,2,FALSE)</f>
        <v>53105D</v>
      </c>
      <c r="M665" s="49" t="s">
        <v>992</v>
      </c>
      <c r="N665" s="51" t="e">
        <f>VLOOKUP(M665,desplegables!$BO$20:$BP$51,2,0)</f>
        <v>#N/A</v>
      </c>
      <c r="O665" s="49" t="s">
        <v>1009</v>
      </c>
      <c r="P665" s="49" t="s">
        <v>90</v>
      </c>
      <c r="Q665" s="51" t="str">
        <f>+VLOOKUP(P665,desplegables!$B$3:$C$5,2,0)</f>
        <v>02</v>
      </c>
      <c r="R665" s="169" t="e">
        <f t="shared" si="81"/>
        <v>#N/A</v>
      </c>
      <c r="S665" s="126" t="str">
        <f t="shared" si="80"/>
        <v>ADQUIS. DE BYS-SERVICIOS DE INFORMACIÓN ACTUALIZADOS-FORTALECIMIENTO DE LA GESTIÓN INSTITUCIONAL Y BUEN GOBIERNO DEL MINISTERIO DE EDUCACIÓN   NACIONAL</v>
      </c>
      <c r="T665" s="244" t="str">
        <f t="shared" si="82"/>
        <v>ADQUIS. DE BYS - SERVICIOS DE INFORMACIÓN ACTUALIZADOS - 5. CONVERGENCIA REGIONAL / D. GOBIERNO DIGITAL PARA LA GENTE</v>
      </c>
      <c r="U665" s="69" t="s">
        <v>127</v>
      </c>
      <c r="V665" s="21"/>
      <c r="W665" s="21" t="str">
        <f t="shared" si="83"/>
        <v xml:space="preserve">OFIC. TECNOLOGIAYSIS - </v>
      </c>
      <c r="X665" s="51" t="str">
        <f t="shared" si="84"/>
        <v>1700</v>
      </c>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68"/>
      <c r="AY665" s="68"/>
      <c r="AZ665" s="68"/>
      <c r="BA665" s="68"/>
      <c r="BB665" s="177">
        <v>1503042157</v>
      </c>
      <c r="BC665" s="68"/>
      <c r="BD665" s="68"/>
      <c r="BE665" s="68"/>
      <c r="BF665" s="70"/>
      <c r="BG665" s="69">
        <v>80111620</v>
      </c>
      <c r="BH665" s="52" t="s">
        <v>92</v>
      </c>
      <c r="BI665" s="90" t="s">
        <v>1028</v>
      </c>
      <c r="BJ665" s="69" t="s">
        <v>498</v>
      </c>
      <c r="BK665" s="49" t="s">
        <v>304</v>
      </c>
      <c r="BL665" s="174">
        <v>45536</v>
      </c>
      <c r="BM665" s="66">
        <v>121</v>
      </c>
      <c r="BN665" s="49" t="s">
        <v>198</v>
      </c>
      <c r="BO665" s="49" t="s">
        <v>96</v>
      </c>
      <c r="BP665" s="49" t="s">
        <v>97</v>
      </c>
      <c r="BQ665" s="49" t="s">
        <v>98</v>
      </c>
      <c r="BR665" s="212">
        <v>1503042157</v>
      </c>
      <c r="BS665" s="213">
        <v>1503042157</v>
      </c>
      <c r="BT665" s="66" t="s">
        <v>192</v>
      </c>
      <c r="BU665" s="66" t="s">
        <v>128</v>
      </c>
      <c r="BV665" s="21" t="e">
        <f t="shared" si="85"/>
        <v>#N/A</v>
      </c>
      <c r="BW665" s="21" t="e">
        <f>+VLOOKUP(C665,Listas_desplega!$AI$21:$AJ$46,2,0)</f>
        <v>#N/A</v>
      </c>
      <c r="BX665" s="47" t="str">
        <f>+VLOOKUP(E665,Listas_desplega!$J$2:$K$11,2,FALSE)</f>
        <v>Eje_E_9</v>
      </c>
      <c r="BY665" s="21" t="str">
        <f>+VLOOKUP(J665,desplegables!$AK$21:$AL$33,2,FALSE)</f>
        <v>C_2299_0700_11</v>
      </c>
      <c r="BZ665" s="21" t="str">
        <f>+VLOOKUP(D665,Listas_desplega!$AS$18:$AU$60,2,0)</f>
        <v xml:space="preserve">OFIC. TECNOLOGIAYSIS - </v>
      </c>
      <c r="CA665" s="21" t="str">
        <f>+VLOOKUP(W665,Listas_desplega!$AT$18:$AV$60,3,0)</f>
        <v>1700</v>
      </c>
      <c r="CB665" s="21" t="str">
        <f>+VLOOKUP(F665,Listas_desplega!$J$15:$L$60,2,0)</f>
        <v>AVANZA DIGITAL</v>
      </c>
      <c r="CC665" s="21" t="str">
        <f>+VLOOKUP(F665,Listas_desplega!$J$15:$L$60,2,0)&amp;V665</f>
        <v>AVANZA DIGITAL</v>
      </c>
      <c r="CD665" s="21" t="str">
        <f>+VLOOKUP(CC665,Listas_desplega!$K$15:$L$60,2,0)</f>
        <v>34</v>
      </c>
      <c r="CE665" s="65" t="str">
        <f>+VLOOKUP(D665,Listas_desplega!$AS$18:$AU$60,2,0)&amp;V665</f>
        <v xml:space="preserve">OFIC. TECNOLOGIAYSIS - </v>
      </c>
      <c r="CF665" s="21">
        <f>+VLOOKUP(D665,Listas_desplega!$AS$18:$AU$60,3,0)</f>
        <v>17</v>
      </c>
    </row>
    <row r="666" spans="2:84" ht="18.75" customHeight="1" x14ac:dyDescent="0.25">
      <c r="B666" s="49" t="s">
        <v>173</v>
      </c>
      <c r="C666" s="49" t="s">
        <v>588</v>
      </c>
      <c r="D666" s="49" t="s">
        <v>808</v>
      </c>
      <c r="E666" s="49" t="s">
        <v>953</v>
      </c>
      <c r="F666" s="82" t="s">
        <v>990</v>
      </c>
      <c r="G666" s="49" t="s">
        <v>955</v>
      </c>
      <c r="H666" s="78" t="str">
        <f>+VLOOKUP(G666,desplegables!$AH$21:$AK$33,2,0)</f>
        <v>FORTALECIMIENTO DE LA GESTIÓN INSTITUCIONAL Y BUEN GOBIERNO DEL MINISTERIO DE EDUCACIÓN   NACIONAL</v>
      </c>
      <c r="I666" s="79">
        <f>+VLOOKUP(G666,desplegables!$AH$21:$AK$33,3,0)</f>
        <v>202400000000164</v>
      </c>
      <c r="J666" s="51" t="str">
        <f>+VLOOKUP(G666,desplegables!$AH$21:$AK$33,4,0)</f>
        <v>C-2299-0700-11</v>
      </c>
      <c r="K666" s="109" t="s">
        <v>991</v>
      </c>
      <c r="L666" s="110" t="str">
        <f>+VLOOKUP(K666,desplegables!$BO$81:$BP$110,2,FALSE)</f>
        <v>53105D</v>
      </c>
      <c r="M666" s="49" t="s">
        <v>992</v>
      </c>
      <c r="N666" s="51" t="e">
        <f>VLOOKUP(M666,desplegables!$BO$20:$BP$51,2,0)</f>
        <v>#N/A</v>
      </c>
      <c r="O666" s="49" t="s">
        <v>993</v>
      </c>
      <c r="P666" s="49" t="s">
        <v>90</v>
      </c>
      <c r="Q666" s="51" t="str">
        <f>+VLOOKUP(P666,desplegables!$B$3:$C$5,2,0)</f>
        <v>02</v>
      </c>
      <c r="R666" s="169" t="e">
        <f t="shared" si="81"/>
        <v>#N/A</v>
      </c>
      <c r="S666" s="126" t="str">
        <f t="shared" si="80"/>
        <v>ADQUIS. DE BYS-SERVICIOS DE INFORMACIÓN ACTUALIZADOS-FORTALECIMIENTO DE LA GESTIÓN INSTITUCIONAL Y BUEN GOBIERNO DEL MINISTERIO DE EDUCACIÓN   NACIONAL</v>
      </c>
      <c r="T666" s="244" t="str">
        <f t="shared" si="82"/>
        <v>ADQUIS. DE BYS - SERVICIOS DE INFORMACIÓN ACTUALIZADOS - 5. CONVERGENCIA REGIONAL / D. GOBIERNO DIGITAL PARA LA GENTE</v>
      </c>
      <c r="U666" s="69" t="s">
        <v>127</v>
      </c>
      <c r="V666" s="21"/>
      <c r="W666" s="21" t="str">
        <f t="shared" si="83"/>
        <v xml:space="preserve">OFIC. TECNOLOGIAYSIS - </v>
      </c>
      <c r="X666" s="51" t="str">
        <f t="shared" si="84"/>
        <v>1700</v>
      </c>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68"/>
      <c r="AY666" s="68"/>
      <c r="AZ666" s="68"/>
      <c r="BA666" s="68"/>
      <c r="BB666" s="177">
        <v>2485814149</v>
      </c>
      <c r="BC666" s="68"/>
      <c r="BD666" s="68"/>
      <c r="BE666" s="68"/>
      <c r="BF666" s="70"/>
      <c r="BG666" s="69">
        <v>81112202</v>
      </c>
      <c r="BH666" s="52" t="s">
        <v>124</v>
      </c>
      <c r="BI666" s="90" t="s">
        <v>1029</v>
      </c>
      <c r="BJ666" s="69" t="s">
        <v>1030</v>
      </c>
      <c r="BK666" s="49" t="s">
        <v>94</v>
      </c>
      <c r="BL666" s="174">
        <v>45322</v>
      </c>
      <c r="BM666" s="66">
        <v>1</v>
      </c>
      <c r="BN666" s="49" t="s">
        <v>95</v>
      </c>
      <c r="BO666" s="49" t="s">
        <v>1031</v>
      </c>
      <c r="BP666" s="49" t="s">
        <v>165</v>
      </c>
      <c r="BQ666" s="49" t="s">
        <v>98</v>
      </c>
      <c r="BR666" s="212">
        <v>2485814149</v>
      </c>
      <c r="BS666" s="213">
        <v>2485814149</v>
      </c>
      <c r="BT666" s="66" t="s">
        <v>192</v>
      </c>
      <c r="BU666" s="66" t="s">
        <v>128</v>
      </c>
      <c r="BV666" s="21" t="e">
        <f t="shared" si="85"/>
        <v>#N/A</v>
      </c>
      <c r="BW666" s="21" t="e">
        <f>+VLOOKUP(C666,Listas_desplega!$AI$21:$AJ$46,2,0)</f>
        <v>#N/A</v>
      </c>
      <c r="BX666" s="47" t="str">
        <f>+VLOOKUP(E666,Listas_desplega!$J$2:$K$11,2,FALSE)</f>
        <v>Eje_E_9</v>
      </c>
      <c r="BY666" s="21" t="str">
        <f>+VLOOKUP(J666,desplegables!$AK$21:$AL$33,2,FALSE)</f>
        <v>C_2299_0700_11</v>
      </c>
      <c r="BZ666" s="21" t="str">
        <f>+VLOOKUP(D666,Listas_desplega!$AS$18:$AU$60,2,0)</f>
        <v xml:space="preserve">OFIC. TECNOLOGIAYSIS - </v>
      </c>
      <c r="CA666" s="21" t="str">
        <f>+VLOOKUP(W666,Listas_desplega!$AT$18:$AV$60,3,0)</f>
        <v>1700</v>
      </c>
      <c r="CB666" s="21" t="str">
        <f>+VLOOKUP(F666,Listas_desplega!$J$15:$L$60,2,0)</f>
        <v>AVANZA DIGITAL</v>
      </c>
      <c r="CC666" s="21" t="str">
        <f>+VLOOKUP(F666,Listas_desplega!$J$15:$L$60,2,0)&amp;V666</f>
        <v>AVANZA DIGITAL</v>
      </c>
      <c r="CD666" s="21" t="str">
        <f>+VLOOKUP(CC666,Listas_desplega!$K$15:$L$60,2,0)</f>
        <v>34</v>
      </c>
      <c r="CE666" s="65" t="str">
        <f>+VLOOKUP(D666,Listas_desplega!$AS$18:$AU$60,2,0)&amp;V666</f>
        <v xml:space="preserve">OFIC. TECNOLOGIAYSIS - </v>
      </c>
      <c r="CF666" s="21">
        <f>+VLOOKUP(D666,Listas_desplega!$AS$18:$AU$60,3,0)</f>
        <v>17</v>
      </c>
    </row>
    <row r="667" spans="2:84" ht="18.75" customHeight="1" x14ac:dyDescent="0.25">
      <c r="B667" s="49" t="s">
        <v>173</v>
      </c>
      <c r="C667" s="49" t="s">
        <v>588</v>
      </c>
      <c r="D667" s="49" t="s">
        <v>808</v>
      </c>
      <c r="E667" s="49" t="s">
        <v>953</v>
      </c>
      <c r="F667" s="82" t="s">
        <v>990</v>
      </c>
      <c r="G667" s="49" t="s">
        <v>955</v>
      </c>
      <c r="H667" s="78" t="str">
        <f>+VLOOKUP(G667,desplegables!$AH$21:$AK$33,2,0)</f>
        <v>FORTALECIMIENTO DE LA GESTIÓN INSTITUCIONAL Y BUEN GOBIERNO DEL MINISTERIO DE EDUCACIÓN   NACIONAL</v>
      </c>
      <c r="I667" s="79">
        <f>+VLOOKUP(G667,desplegables!$AH$21:$AK$33,3,0)</f>
        <v>202400000000164</v>
      </c>
      <c r="J667" s="51" t="str">
        <f>+VLOOKUP(G667,desplegables!$AH$21:$AK$33,4,0)</f>
        <v>C-2299-0700-11</v>
      </c>
      <c r="K667" s="109" t="s">
        <v>991</v>
      </c>
      <c r="L667" s="110" t="str">
        <f>+VLOOKUP(K667,desplegables!$BO$81:$BP$110,2,FALSE)</f>
        <v>53105D</v>
      </c>
      <c r="M667" s="49" t="s">
        <v>992</v>
      </c>
      <c r="N667" s="51" t="e">
        <f>VLOOKUP(M667,desplegables!$BO$20:$BP$51,2,0)</f>
        <v>#N/A</v>
      </c>
      <c r="O667" s="49" t="s">
        <v>996</v>
      </c>
      <c r="P667" s="49" t="s">
        <v>90</v>
      </c>
      <c r="Q667" s="51" t="str">
        <f>+VLOOKUP(P667,desplegables!$B$3:$C$5,2,0)</f>
        <v>02</v>
      </c>
      <c r="R667" s="169" t="e">
        <f t="shared" si="81"/>
        <v>#N/A</v>
      </c>
      <c r="S667" s="126" t="str">
        <f t="shared" si="80"/>
        <v>ADQUIS. DE BYS-SERVICIOS DE INFORMACIÓN ACTUALIZADOS-FORTALECIMIENTO DE LA GESTIÓN INSTITUCIONAL Y BUEN GOBIERNO DEL MINISTERIO DE EDUCACIÓN   NACIONAL</v>
      </c>
      <c r="T667" s="244" t="str">
        <f t="shared" si="82"/>
        <v>ADQUIS. DE BYS - SERVICIOS DE INFORMACIÓN ACTUALIZADOS - 5. CONVERGENCIA REGIONAL / D. GOBIERNO DIGITAL PARA LA GENTE</v>
      </c>
      <c r="U667" s="69" t="s">
        <v>127</v>
      </c>
      <c r="V667" s="21"/>
      <c r="W667" s="21" t="str">
        <f t="shared" si="83"/>
        <v xml:space="preserve">OFIC. TECNOLOGIAYSIS - </v>
      </c>
      <c r="X667" s="51" t="str">
        <f t="shared" si="84"/>
        <v>1700</v>
      </c>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68"/>
      <c r="AY667" s="68"/>
      <c r="AZ667" s="68"/>
      <c r="BA667" s="68"/>
      <c r="BB667" s="177">
        <v>54868044</v>
      </c>
      <c r="BC667" s="68"/>
      <c r="BD667" s="68"/>
      <c r="BE667" s="68"/>
      <c r="BF667" s="70"/>
      <c r="BG667" s="69">
        <v>80111620</v>
      </c>
      <c r="BH667" s="52" t="s">
        <v>92</v>
      </c>
      <c r="BI667" s="90" t="s">
        <v>1001</v>
      </c>
      <c r="BJ667" s="69" t="s">
        <v>498</v>
      </c>
      <c r="BK667" s="49" t="s">
        <v>145</v>
      </c>
      <c r="BL667" s="174">
        <v>45352</v>
      </c>
      <c r="BM667" s="66">
        <v>184</v>
      </c>
      <c r="BN667" s="49" t="s">
        <v>198</v>
      </c>
      <c r="BO667" s="49" t="s">
        <v>96</v>
      </c>
      <c r="BP667" s="49" t="s">
        <v>97</v>
      </c>
      <c r="BQ667" s="49" t="s">
        <v>98</v>
      </c>
      <c r="BR667" s="212">
        <v>54868044</v>
      </c>
      <c r="BS667" s="213">
        <v>54868044</v>
      </c>
      <c r="BT667" s="66" t="s">
        <v>192</v>
      </c>
      <c r="BU667" s="66" t="s">
        <v>128</v>
      </c>
      <c r="BV667" s="21" t="e">
        <f t="shared" si="85"/>
        <v>#N/A</v>
      </c>
      <c r="BW667" s="21" t="e">
        <f>+VLOOKUP(C667,Listas_desplega!$AI$21:$AJ$46,2,0)</f>
        <v>#N/A</v>
      </c>
      <c r="BX667" s="47" t="str">
        <f>+VLOOKUP(E667,Listas_desplega!$J$2:$K$11,2,FALSE)</f>
        <v>Eje_E_9</v>
      </c>
      <c r="BY667" s="21" t="str">
        <f>+VLOOKUP(J667,desplegables!$AK$21:$AL$33,2,FALSE)</f>
        <v>C_2299_0700_11</v>
      </c>
      <c r="BZ667" s="21" t="str">
        <f>+VLOOKUP(D667,Listas_desplega!$AS$18:$AU$60,2,0)</f>
        <v xml:space="preserve">OFIC. TECNOLOGIAYSIS - </v>
      </c>
      <c r="CA667" s="21" t="str">
        <f>+VLOOKUP(W667,Listas_desplega!$AT$18:$AV$60,3,0)</f>
        <v>1700</v>
      </c>
      <c r="CB667" s="21" t="str">
        <f>+VLOOKUP(F667,Listas_desplega!$J$15:$L$60,2,0)</f>
        <v>AVANZA DIGITAL</v>
      </c>
      <c r="CC667" s="21" t="str">
        <f>+VLOOKUP(F667,Listas_desplega!$J$15:$L$60,2,0)&amp;V667</f>
        <v>AVANZA DIGITAL</v>
      </c>
      <c r="CD667" s="21" t="str">
        <f>+VLOOKUP(CC667,Listas_desplega!$K$15:$L$60,2,0)</f>
        <v>34</v>
      </c>
      <c r="CE667" s="65" t="str">
        <f>+VLOOKUP(D667,Listas_desplega!$AS$18:$AU$60,2,0)&amp;V667</f>
        <v xml:space="preserve">OFIC. TECNOLOGIAYSIS - </v>
      </c>
      <c r="CF667" s="21">
        <f>+VLOOKUP(D667,Listas_desplega!$AS$18:$AU$60,3,0)</f>
        <v>17</v>
      </c>
    </row>
    <row r="668" spans="2:84" ht="18.75" customHeight="1" x14ac:dyDescent="0.25">
      <c r="B668" s="49" t="s">
        <v>173</v>
      </c>
      <c r="C668" s="49" t="s">
        <v>588</v>
      </c>
      <c r="D668" s="49" t="s">
        <v>808</v>
      </c>
      <c r="E668" s="49" t="s">
        <v>953</v>
      </c>
      <c r="F668" s="82" t="s">
        <v>990</v>
      </c>
      <c r="G668" s="49" t="s">
        <v>955</v>
      </c>
      <c r="H668" s="78" t="str">
        <f>+VLOOKUP(G668,desplegables!$AH$21:$AK$33,2,0)</f>
        <v>FORTALECIMIENTO DE LA GESTIÓN INSTITUCIONAL Y BUEN GOBIERNO DEL MINISTERIO DE EDUCACIÓN   NACIONAL</v>
      </c>
      <c r="I668" s="79">
        <f>+VLOOKUP(G668,desplegables!$AH$21:$AK$33,3,0)</f>
        <v>202400000000164</v>
      </c>
      <c r="J668" s="51" t="str">
        <f>+VLOOKUP(G668,desplegables!$AH$21:$AK$33,4,0)</f>
        <v>C-2299-0700-11</v>
      </c>
      <c r="K668" s="109" t="s">
        <v>991</v>
      </c>
      <c r="L668" s="110" t="str">
        <f>+VLOOKUP(K668,desplegables!$BO$81:$BP$110,2,FALSE)</f>
        <v>53105D</v>
      </c>
      <c r="M668" s="49" t="s">
        <v>992</v>
      </c>
      <c r="N668" s="51" t="e">
        <f>VLOOKUP(M668,desplegables!$BO$20:$BP$51,2,0)</f>
        <v>#N/A</v>
      </c>
      <c r="O668" s="49" t="s">
        <v>993</v>
      </c>
      <c r="P668" s="49" t="s">
        <v>90</v>
      </c>
      <c r="Q668" s="51" t="str">
        <f>+VLOOKUP(P668,desplegables!$B$3:$C$5,2,0)</f>
        <v>02</v>
      </c>
      <c r="R668" s="169" t="e">
        <f t="shared" si="81"/>
        <v>#N/A</v>
      </c>
      <c r="S668" s="126" t="str">
        <f t="shared" si="80"/>
        <v>ADQUIS. DE BYS-SERVICIOS DE INFORMACIÓN ACTUALIZADOS-FORTALECIMIENTO DE LA GESTIÓN INSTITUCIONAL Y BUEN GOBIERNO DEL MINISTERIO DE EDUCACIÓN   NACIONAL</v>
      </c>
      <c r="T668" s="244" t="str">
        <f t="shared" si="82"/>
        <v>ADQUIS. DE BYS - SERVICIOS DE INFORMACIÓN ACTUALIZADOS - 5. CONVERGENCIA REGIONAL / D. GOBIERNO DIGITAL PARA LA GENTE</v>
      </c>
      <c r="U668" s="69" t="s">
        <v>127</v>
      </c>
      <c r="V668" s="21"/>
      <c r="W668" s="21" t="str">
        <f t="shared" si="83"/>
        <v xml:space="preserve">OFIC. TECNOLOGIAYSIS - </v>
      </c>
      <c r="X668" s="51" t="str">
        <f t="shared" si="84"/>
        <v>1700</v>
      </c>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68"/>
      <c r="AY668" s="68"/>
      <c r="AZ668" s="68"/>
      <c r="BA668" s="68"/>
      <c r="BB668" s="177">
        <v>15327338</v>
      </c>
      <c r="BC668" s="68"/>
      <c r="BD668" s="68"/>
      <c r="BE668" s="68"/>
      <c r="BF668" s="70"/>
      <c r="BG668" s="69">
        <v>43231513</v>
      </c>
      <c r="BH668" s="52" t="s">
        <v>124</v>
      </c>
      <c r="BI668" s="90" t="s">
        <v>1032</v>
      </c>
      <c r="BJ668" s="69" t="s">
        <v>1033</v>
      </c>
      <c r="BK668" s="49" t="s">
        <v>94</v>
      </c>
      <c r="BL668" s="174">
        <v>45323</v>
      </c>
      <c r="BM668" s="66">
        <v>1</v>
      </c>
      <c r="BN668" s="49" t="s">
        <v>95</v>
      </c>
      <c r="BO668" s="49" t="s">
        <v>1034</v>
      </c>
      <c r="BP668" s="49" t="s">
        <v>1035</v>
      </c>
      <c r="BQ668" s="49" t="s">
        <v>98</v>
      </c>
      <c r="BR668" s="212">
        <v>15327338</v>
      </c>
      <c r="BS668" s="213">
        <v>15327338</v>
      </c>
      <c r="BT668" s="66" t="s">
        <v>192</v>
      </c>
      <c r="BU668" s="66" t="s">
        <v>128</v>
      </c>
      <c r="BV668" s="21" t="e">
        <f t="shared" si="85"/>
        <v>#N/A</v>
      </c>
      <c r="BW668" s="21" t="e">
        <f>+VLOOKUP(C668,Listas_desplega!$AI$21:$AJ$46,2,0)</f>
        <v>#N/A</v>
      </c>
      <c r="BX668" s="47" t="str">
        <f>+VLOOKUP(E668,Listas_desplega!$J$2:$K$11,2,FALSE)</f>
        <v>Eje_E_9</v>
      </c>
      <c r="BY668" s="21" t="str">
        <f>+VLOOKUP(J668,desplegables!$AK$21:$AL$33,2,FALSE)</f>
        <v>C_2299_0700_11</v>
      </c>
      <c r="BZ668" s="21" t="str">
        <f>+VLOOKUP(D668,Listas_desplega!$AS$18:$AU$60,2,0)</f>
        <v xml:space="preserve">OFIC. TECNOLOGIAYSIS - </v>
      </c>
      <c r="CA668" s="21" t="str">
        <f>+VLOOKUP(W668,Listas_desplega!$AT$18:$AV$60,3,0)</f>
        <v>1700</v>
      </c>
      <c r="CB668" s="21" t="str">
        <f>+VLOOKUP(F668,Listas_desplega!$J$15:$L$60,2,0)</f>
        <v>AVANZA DIGITAL</v>
      </c>
      <c r="CC668" s="21" t="str">
        <f>+VLOOKUP(F668,Listas_desplega!$J$15:$L$60,2,0)&amp;V668</f>
        <v>AVANZA DIGITAL</v>
      </c>
      <c r="CD668" s="21" t="str">
        <f>+VLOOKUP(CC668,Listas_desplega!$K$15:$L$60,2,0)</f>
        <v>34</v>
      </c>
      <c r="CE668" s="65" t="str">
        <f>+VLOOKUP(D668,Listas_desplega!$AS$18:$AU$60,2,0)&amp;V668</f>
        <v xml:space="preserve">OFIC. TECNOLOGIAYSIS - </v>
      </c>
      <c r="CF668" s="21">
        <f>+VLOOKUP(D668,Listas_desplega!$AS$18:$AU$60,3,0)</f>
        <v>17</v>
      </c>
    </row>
    <row r="669" spans="2:84" ht="18.75" customHeight="1" x14ac:dyDescent="0.25">
      <c r="B669" s="49" t="s">
        <v>173</v>
      </c>
      <c r="C669" s="49" t="s">
        <v>588</v>
      </c>
      <c r="D669" s="49" t="s">
        <v>1036</v>
      </c>
      <c r="E669" s="49" t="s">
        <v>953</v>
      </c>
      <c r="F669" s="82" t="s">
        <v>1037</v>
      </c>
      <c r="G669" s="49" t="s">
        <v>955</v>
      </c>
      <c r="H669" s="78" t="str">
        <f>+VLOOKUP(G669,desplegables!$AH$21:$AK$33,2,0)</f>
        <v>FORTALECIMIENTO DE LA GESTIÓN INSTITUCIONAL Y BUEN GOBIERNO DEL MINISTERIO DE EDUCACIÓN   NACIONAL</v>
      </c>
      <c r="I669" s="79">
        <f>+VLOOKUP(G669,desplegables!$AH$21:$AK$33,3,0)</f>
        <v>202400000000164</v>
      </c>
      <c r="J669" s="51" t="str">
        <f>+VLOOKUP(G669,desplegables!$AH$21:$AK$33,4,0)</f>
        <v>C-2299-0700-11</v>
      </c>
      <c r="K669" s="109" t="s">
        <v>956</v>
      </c>
      <c r="L669" s="110" t="str">
        <f>+VLOOKUP(K669,desplegables!$BO$81:$BP$110,2,FALSE)</f>
        <v>53105B</v>
      </c>
      <c r="M669" s="49" t="s">
        <v>1038</v>
      </c>
      <c r="N669" s="51" t="e">
        <f>VLOOKUP(M669,desplegables!$BO$20:$BP$51,2,0)</f>
        <v>#N/A</v>
      </c>
      <c r="O669" s="49" t="s">
        <v>1039</v>
      </c>
      <c r="P669" s="49" t="s">
        <v>90</v>
      </c>
      <c r="Q669" s="51" t="str">
        <f>+VLOOKUP(P669,desplegables!$B$3:$C$5,2,0)</f>
        <v>02</v>
      </c>
      <c r="R669" s="169" t="e">
        <f t="shared" si="81"/>
        <v>#N/A</v>
      </c>
      <c r="S669" s="126" t="str">
        <f t="shared" si="80"/>
        <v>ADQUIS. DE BYS-DOCUMENTOS DE LINEAMIENTOS TÉCNICOS.-FORTALECIMIENTO DE LA GESTIÓN INSTITUCIONAL Y BUEN GOBIERNO DEL MINISTERIO DE EDUCACIÓN   NACIONAL</v>
      </c>
      <c r="T669" s="244" t="str">
        <f t="shared" si="82"/>
        <v>ADQUIS. DE BYS - DOCUMENTOS DE LINEAMIENTOS TÉCNICOS. - 5. CONVERGENCIA REGIONAL / B. ENTIDADES PÚBLICAS TERRITORIALES Y NACIONALES FORTALECIDAS</v>
      </c>
      <c r="U669" s="69" t="s">
        <v>127</v>
      </c>
      <c r="V669" s="21"/>
      <c r="W669" s="21" t="str">
        <f t="shared" si="83"/>
        <v xml:space="preserve">OFIC. COOPERACIONINT - </v>
      </c>
      <c r="X669" s="51" t="str">
        <f t="shared" si="84"/>
        <v>1500</v>
      </c>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68"/>
      <c r="AY669" s="68"/>
      <c r="AZ669" s="68"/>
      <c r="BA669" s="68"/>
      <c r="BB669" s="68"/>
      <c r="BC669" s="68"/>
      <c r="BD669" s="68"/>
      <c r="BE669" s="68"/>
      <c r="BF669" s="70"/>
      <c r="BG669" s="69">
        <v>80111620</v>
      </c>
      <c r="BH669" s="52" t="s">
        <v>92</v>
      </c>
      <c r="BI669" s="90" t="s">
        <v>1040</v>
      </c>
      <c r="BJ669" s="69" t="s">
        <v>969</v>
      </c>
      <c r="BK669" s="49" t="s">
        <v>94</v>
      </c>
      <c r="BL669" s="174">
        <v>45299</v>
      </c>
      <c r="BM669" s="66">
        <v>8</v>
      </c>
      <c r="BN669" s="49" t="s">
        <v>95</v>
      </c>
      <c r="BO669" s="49" t="s">
        <v>96</v>
      </c>
      <c r="BP669" s="49" t="s">
        <v>97</v>
      </c>
      <c r="BQ669" s="49" t="s">
        <v>98</v>
      </c>
      <c r="BR669" s="222">
        <v>30850000</v>
      </c>
      <c r="BS669" s="223">
        <v>30850000</v>
      </c>
      <c r="BT669" s="66" t="s">
        <v>192</v>
      </c>
      <c r="BU669" s="66" t="s">
        <v>128</v>
      </c>
      <c r="BV669" s="21" t="e">
        <f t="shared" si="85"/>
        <v>#N/A</v>
      </c>
      <c r="BW669" s="21" t="e">
        <f>+VLOOKUP(C669,Listas_desplega!$AI$21:$AJ$46,2,0)</f>
        <v>#N/A</v>
      </c>
      <c r="BX669" s="47" t="str">
        <f>+VLOOKUP(E669,Listas_desplega!$J$2:$K$11,2,FALSE)</f>
        <v>Eje_E_9</v>
      </c>
      <c r="BY669" s="21" t="str">
        <f>+VLOOKUP(J669,desplegables!$AK$21:$AL$33,2,FALSE)</f>
        <v>C_2299_0700_11</v>
      </c>
      <c r="BZ669" s="21" t="str">
        <f>+VLOOKUP(D669,Listas_desplega!$AS$18:$AU$60,2,0)</f>
        <v xml:space="preserve">OFIC. COOPERACIONINT - </v>
      </c>
      <c r="CA669" s="21" t="str">
        <f>+VLOOKUP(W669,Listas_desplega!$AT$18:$AV$60,3,0)</f>
        <v>1500</v>
      </c>
      <c r="CB669" s="21" t="str">
        <f>+VLOOKUP(F669,Listas_desplega!$J$15:$L$60,2,0)</f>
        <v>GESTIÓN DE ALIANZAS</v>
      </c>
      <c r="CC669" s="21" t="str">
        <f>+VLOOKUP(F669,Listas_desplega!$J$15:$L$60,2,0)&amp;V669</f>
        <v>GESTIÓN DE ALIANZAS</v>
      </c>
      <c r="CD669" s="21" t="str">
        <f>+VLOOKUP(CC669,Listas_desplega!$K$15:$L$60,2,0)</f>
        <v>35</v>
      </c>
      <c r="CE669" s="65" t="str">
        <f>+VLOOKUP(D669,Listas_desplega!$AS$18:$AU$60,2,0)&amp;V669</f>
        <v xml:space="preserve">OFIC. COOPERACIONINT - </v>
      </c>
      <c r="CF669" s="21">
        <f>+VLOOKUP(D669,Listas_desplega!$AS$18:$AU$60,3,0)</f>
        <v>15</v>
      </c>
    </row>
    <row r="670" spans="2:84" ht="18.75" customHeight="1" x14ac:dyDescent="0.25">
      <c r="B670" s="49" t="s">
        <v>173</v>
      </c>
      <c r="C670" s="49" t="s">
        <v>588</v>
      </c>
      <c r="D670" s="49" t="s">
        <v>1036</v>
      </c>
      <c r="E670" s="49" t="s">
        <v>953</v>
      </c>
      <c r="F670" s="82" t="s">
        <v>1037</v>
      </c>
      <c r="G670" s="49" t="s">
        <v>955</v>
      </c>
      <c r="H670" s="78" t="str">
        <f>+VLOOKUP(G670,desplegables!$AH$21:$AK$33,2,0)</f>
        <v>FORTALECIMIENTO DE LA GESTIÓN INSTITUCIONAL Y BUEN GOBIERNO DEL MINISTERIO DE EDUCACIÓN   NACIONAL</v>
      </c>
      <c r="I670" s="79">
        <f>+VLOOKUP(G670,desplegables!$AH$21:$AK$33,3,0)</f>
        <v>202400000000164</v>
      </c>
      <c r="J670" s="51" t="str">
        <f>+VLOOKUP(G670,desplegables!$AH$21:$AK$33,4,0)</f>
        <v>C-2299-0700-11</v>
      </c>
      <c r="K670" s="109" t="s">
        <v>956</v>
      </c>
      <c r="L670" s="110" t="str">
        <f>+VLOOKUP(K670,desplegables!$BO$81:$BP$110,2,FALSE)</f>
        <v>53105B</v>
      </c>
      <c r="M670" s="49" t="s">
        <v>1038</v>
      </c>
      <c r="N670" s="51" t="e">
        <f>VLOOKUP(M670,desplegables!$BO$20:$BP$51,2,0)</f>
        <v>#N/A</v>
      </c>
      <c r="O670" s="49" t="s">
        <v>1041</v>
      </c>
      <c r="P670" s="49" t="s">
        <v>90</v>
      </c>
      <c r="Q670" s="51" t="str">
        <f>+VLOOKUP(P670,desplegables!$B$3:$C$5,2,0)</f>
        <v>02</v>
      </c>
      <c r="R670" s="169" t="e">
        <f t="shared" si="81"/>
        <v>#N/A</v>
      </c>
      <c r="S670" s="126" t="str">
        <f t="shared" si="80"/>
        <v>ADQUIS. DE BYS-DOCUMENTOS DE LINEAMIENTOS TÉCNICOS.-FORTALECIMIENTO DE LA GESTIÓN INSTITUCIONAL Y BUEN GOBIERNO DEL MINISTERIO DE EDUCACIÓN   NACIONAL</v>
      </c>
      <c r="T670" s="244" t="str">
        <f t="shared" si="82"/>
        <v>ADQUIS. DE BYS - DOCUMENTOS DE LINEAMIENTOS TÉCNICOS. - 5. CONVERGENCIA REGIONAL / B. ENTIDADES PÚBLICAS TERRITORIALES Y NACIONALES FORTALECIDAS</v>
      </c>
      <c r="U670" s="69" t="s">
        <v>127</v>
      </c>
      <c r="V670" s="21"/>
      <c r="W670" s="21" t="str">
        <f t="shared" si="83"/>
        <v xml:space="preserve">OFIC. COOPERACIONINT - </v>
      </c>
      <c r="X670" s="51" t="str">
        <f t="shared" si="84"/>
        <v>1500</v>
      </c>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68"/>
      <c r="AY670" s="68"/>
      <c r="AZ670" s="68"/>
      <c r="BA670" s="68"/>
      <c r="BB670" s="68"/>
      <c r="BC670" s="68"/>
      <c r="BD670" s="68"/>
      <c r="BE670" s="68"/>
      <c r="BF670" s="70"/>
      <c r="BG670" s="69"/>
      <c r="BH670" s="52" t="s">
        <v>137</v>
      </c>
      <c r="BI670" s="90" t="s">
        <v>1042</v>
      </c>
      <c r="BK670" s="49" t="s">
        <v>94</v>
      </c>
      <c r="BL670" s="174">
        <v>45299</v>
      </c>
      <c r="BM670" s="66">
        <v>12</v>
      </c>
      <c r="BN670" s="49" t="s">
        <v>95</v>
      </c>
      <c r="BO670" s="49"/>
      <c r="BP670" s="49"/>
      <c r="BQ670" s="49" t="s">
        <v>98</v>
      </c>
      <c r="BR670" s="222">
        <v>139300000</v>
      </c>
      <c r="BS670" s="223">
        <v>139300000</v>
      </c>
      <c r="BT670" s="66" t="s">
        <v>192</v>
      </c>
      <c r="BU670" s="66" t="s">
        <v>128</v>
      </c>
      <c r="BV670" s="21" t="e">
        <f t="shared" si="85"/>
        <v>#N/A</v>
      </c>
      <c r="BW670" s="21" t="e">
        <f>+VLOOKUP(C670,Listas_desplega!$AI$21:$AJ$46,2,0)</f>
        <v>#N/A</v>
      </c>
      <c r="BX670" s="47" t="str">
        <f>+VLOOKUP(E670,Listas_desplega!$J$2:$K$11,2,FALSE)</f>
        <v>Eje_E_9</v>
      </c>
      <c r="BY670" s="21" t="str">
        <f>+VLOOKUP(J670,desplegables!$AK$21:$AL$33,2,FALSE)</f>
        <v>C_2299_0700_11</v>
      </c>
      <c r="BZ670" s="21" t="str">
        <f>+VLOOKUP(D670,Listas_desplega!$AS$18:$AU$60,2,0)</f>
        <v xml:space="preserve">OFIC. COOPERACIONINT - </v>
      </c>
      <c r="CA670" s="21" t="str">
        <f>+VLOOKUP(W670,Listas_desplega!$AT$18:$AV$60,3,0)</f>
        <v>1500</v>
      </c>
      <c r="CB670" s="21" t="str">
        <f>+VLOOKUP(F670,Listas_desplega!$J$15:$L$60,2,0)</f>
        <v>GESTIÓN DE ALIANZAS</v>
      </c>
      <c r="CC670" s="21" t="str">
        <f>+VLOOKUP(F670,Listas_desplega!$J$15:$L$60,2,0)&amp;V670</f>
        <v>GESTIÓN DE ALIANZAS</v>
      </c>
      <c r="CD670" s="21" t="str">
        <f>+VLOOKUP(CC670,Listas_desplega!$K$15:$L$60,2,0)</f>
        <v>35</v>
      </c>
      <c r="CE670" s="65" t="str">
        <f>+VLOOKUP(D670,Listas_desplega!$AS$18:$AU$60,2,0)&amp;V670</f>
        <v xml:space="preserve">OFIC. COOPERACIONINT - </v>
      </c>
      <c r="CF670" s="21">
        <f>+VLOOKUP(D670,Listas_desplega!$AS$18:$AU$60,3,0)</f>
        <v>15</v>
      </c>
    </row>
    <row r="671" spans="2:84" ht="18.75" customHeight="1" x14ac:dyDescent="0.25">
      <c r="B671" s="49" t="s">
        <v>173</v>
      </c>
      <c r="C671" s="49" t="s">
        <v>588</v>
      </c>
      <c r="D671" s="49" t="s">
        <v>1036</v>
      </c>
      <c r="E671" s="49" t="s">
        <v>953</v>
      </c>
      <c r="F671" s="82" t="s">
        <v>1037</v>
      </c>
      <c r="G671" s="49" t="s">
        <v>955</v>
      </c>
      <c r="H671" s="78" t="str">
        <f>+VLOOKUP(G671,desplegables!$AH$21:$AK$33,2,0)</f>
        <v>FORTALECIMIENTO DE LA GESTIÓN INSTITUCIONAL Y BUEN GOBIERNO DEL MINISTERIO DE EDUCACIÓN   NACIONAL</v>
      </c>
      <c r="I671" s="79">
        <f>+VLOOKUP(G671,desplegables!$AH$21:$AK$33,3,0)</f>
        <v>202400000000164</v>
      </c>
      <c r="J671" s="51" t="str">
        <f>+VLOOKUP(G671,desplegables!$AH$21:$AK$33,4,0)</f>
        <v>C-2299-0700-11</v>
      </c>
      <c r="K671" s="109" t="s">
        <v>956</v>
      </c>
      <c r="L671" s="110" t="str">
        <f>+VLOOKUP(K671,desplegables!$BO$81:$BP$110,2,FALSE)</f>
        <v>53105B</v>
      </c>
      <c r="M671" s="49" t="s">
        <v>1038</v>
      </c>
      <c r="N671" s="51" t="e">
        <f>VLOOKUP(M671,desplegables!$BO$20:$BP$51,2,0)</f>
        <v>#N/A</v>
      </c>
      <c r="O671" s="49" t="s">
        <v>1041</v>
      </c>
      <c r="P671" s="49" t="s">
        <v>90</v>
      </c>
      <c r="Q671" s="51" t="str">
        <f>+VLOOKUP(P671,desplegables!$B$3:$C$5,2,0)</f>
        <v>02</v>
      </c>
      <c r="R671" s="169" t="e">
        <f t="shared" si="81"/>
        <v>#N/A</v>
      </c>
      <c r="S671" s="126" t="str">
        <f t="shared" si="80"/>
        <v>ADQUIS. DE BYS-DOCUMENTOS DE LINEAMIENTOS TÉCNICOS.-FORTALECIMIENTO DE LA GESTIÓN INSTITUCIONAL Y BUEN GOBIERNO DEL MINISTERIO DE EDUCACIÓN   NACIONAL</v>
      </c>
      <c r="T671" s="244" t="str">
        <f t="shared" si="82"/>
        <v>ADQUIS. DE BYS - DOCUMENTOS DE LINEAMIENTOS TÉCNICOS. - 5. CONVERGENCIA REGIONAL / B. ENTIDADES PÚBLICAS TERRITORIALES Y NACIONALES FORTALECIDAS</v>
      </c>
      <c r="U671" s="69" t="s">
        <v>127</v>
      </c>
      <c r="V671" s="21"/>
      <c r="W671" s="21" t="str">
        <f t="shared" si="83"/>
        <v xml:space="preserve">OFIC. COOPERACIONINT - </v>
      </c>
      <c r="X671" s="51" t="str">
        <f t="shared" si="84"/>
        <v>1500</v>
      </c>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68"/>
      <c r="AY671" s="68"/>
      <c r="AZ671" s="68"/>
      <c r="BA671" s="68"/>
      <c r="BB671" s="68"/>
      <c r="BC671" s="68"/>
      <c r="BD671" s="68"/>
      <c r="BE671" s="68"/>
      <c r="BF671" s="70"/>
      <c r="BG671" s="69"/>
      <c r="BH671" s="52" t="s">
        <v>134</v>
      </c>
      <c r="BI671" s="90" t="s">
        <v>1043</v>
      </c>
      <c r="BK671" s="49" t="s">
        <v>94</v>
      </c>
      <c r="BL671" s="174">
        <v>45299</v>
      </c>
      <c r="BM671" s="66">
        <v>12</v>
      </c>
      <c r="BN671" s="49" t="s">
        <v>95</v>
      </c>
      <c r="BO671" s="49"/>
      <c r="BP671" s="49"/>
      <c r="BQ671" s="49" t="s">
        <v>98</v>
      </c>
      <c r="BR671" s="222">
        <v>91750000</v>
      </c>
      <c r="BS671" s="223">
        <v>91750000</v>
      </c>
      <c r="BT671" s="66" t="s">
        <v>192</v>
      </c>
      <c r="BU671" s="66" t="s">
        <v>128</v>
      </c>
      <c r="BV671" s="21" t="e">
        <f t="shared" si="85"/>
        <v>#N/A</v>
      </c>
      <c r="BW671" s="21" t="e">
        <f>+VLOOKUP(C671,Listas_desplega!$AI$21:$AJ$46,2,0)</f>
        <v>#N/A</v>
      </c>
      <c r="BX671" s="47" t="str">
        <f>+VLOOKUP(E671,Listas_desplega!$J$2:$K$11,2,FALSE)</f>
        <v>Eje_E_9</v>
      </c>
      <c r="BY671" s="21" t="str">
        <f>+VLOOKUP(J671,desplegables!$AK$21:$AL$33,2,FALSE)</f>
        <v>C_2299_0700_11</v>
      </c>
      <c r="BZ671" s="21" t="str">
        <f>+VLOOKUP(D671,Listas_desplega!$AS$18:$AU$60,2,0)</f>
        <v xml:space="preserve">OFIC. COOPERACIONINT - </v>
      </c>
      <c r="CA671" s="21" t="str">
        <f>+VLOOKUP(W671,Listas_desplega!$AT$18:$AV$60,3,0)</f>
        <v>1500</v>
      </c>
      <c r="CB671" s="21" t="str">
        <f>+VLOOKUP(F671,Listas_desplega!$J$15:$L$60,2,0)</f>
        <v>GESTIÓN DE ALIANZAS</v>
      </c>
      <c r="CC671" s="21" t="str">
        <f>+VLOOKUP(F671,Listas_desplega!$J$15:$L$60,2,0)&amp;V671</f>
        <v>GESTIÓN DE ALIANZAS</v>
      </c>
      <c r="CD671" s="21" t="str">
        <f>+VLOOKUP(CC671,Listas_desplega!$K$15:$L$60,2,0)</f>
        <v>35</v>
      </c>
      <c r="CE671" s="65" t="str">
        <f>+VLOOKUP(D671,Listas_desplega!$AS$18:$AU$60,2,0)&amp;V671</f>
        <v xml:space="preserve">OFIC. COOPERACIONINT - </v>
      </c>
      <c r="CF671" s="21">
        <f>+VLOOKUP(D671,Listas_desplega!$AS$18:$AU$60,3,0)</f>
        <v>15</v>
      </c>
    </row>
    <row r="672" spans="2:84" ht="18.75" customHeight="1" x14ac:dyDescent="0.25">
      <c r="B672" s="49" t="s">
        <v>173</v>
      </c>
      <c r="C672" s="49" t="s">
        <v>588</v>
      </c>
      <c r="D672" s="49" t="s">
        <v>1036</v>
      </c>
      <c r="E672" s="49" t="s">
        <v>953</v>
      </c>
      <c r="F672" s="82" t="s">
        <v>1037</v>
      </c>
      <c r="G672" s="49" t="s">
        <v>955</v>
      </c>
      <c r="H672" s="78" t="str">
        <f>+VLOOKUP(G672,desplegables!$AH$21:$AK$33,2,0)</f>
        <v>FORTALECIMIENTO DE LA GESTIÓN INSTITUCIONAL Y BUEN GOBIERNO DEL MINISTERIO DE EDUCACIÓN   NACIONAL</v>
      </c>
      <c r="I672" s="79">
        <f>+VLOOKUP(G672,desplegables!$AH$21:$AK$33,3,0)</f>
        <v>202400000000164</v>
      </c>
      <c r="J672" s="51" t="str">
        <f>+VLOOKUP(G672,desplegables!$AH$21:$AK$33,4,0)</f>
        <v>C-2299-0700-11</v>
      </c>
      <c r="K672" s="109" t="s">
        <v>956</v>
      </c>
      <c r="L672" s="110" t="str">
        <f>+VLOOKUP(K672,desplegables!$BO$81:$BP$110,2,FALSE)</f>
        <v>53105B</v>
      </c>
      <c r="M672" s="49" t="s">
        <v>1038</v>
      </c>
      <c r="N672" s="51" t="e">
        <f>VLOOKUP(M672,desplegables!$BO$20:$BP$51,2,0)</f>
        <v>#N/A</v>
      </c>
      <c r="O672" s="49" t="s">
        <v>1041</v>
      </c>
      <c r="P672" s="49" t="s">
        <v>90</v>
      </c>
      <c r="Q672" s="51" t="str">
        <f>+VLOOKUP(P672,desplegables!$B$3:$C$5,2,0)</f>
        <v>02</v>
      </c>
      <c r="R672" s="169" t="e">
        <f t="shared" si="81"/>
        <v>#N/A</v>
      </c>
      <c r="S672" s="126" t="str">
        <f t="shared" si="80"/>
        <v>ADQUIS. DE BYS-DOCUMENTOS DE LINEAMIENTOS TÉCNICOS.-FORTALECIMIENTO DE LA GESTIÓN INSTITUCIONAL Y BUEN GOBIERNO DEL MINISTERIO DE EDUCACIÓN   NACIONAL</v>
      </c>
      <c r="T672" s="244" t="str">
        <f t="shared" si="82"/>
        <v>ADQUIS. DE BYS - DOCUMENTOS DE LINEAMIENTOS TÉCNICOS. - 5. CONVERGENCIA REGIONAL / B. ENTIDADES PÚBLICAS TERRITORIALES Y NACIONALES FORTALECIDAS</v>
      </c>
      <c r="U672" s="69" t="s">
        <v>127</v>
      </c>
      <c r="V672" s="21"/>
      <c r="W672" s="21" t="str">
        <f t="shared" si="83"/>
        <v xml:space="preserve">OFIC. COOPERACIONINT - </v>
      </c>
      <c r="X672" s="51" t="str">
        <f t="shared" si="84"/>
        <v>1500</v>
      </c>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68"/>
      <c r="AY672" s="68"/>
      <c r="AZ672" s="68"/>
      <c r="BA672" s="68"/>
      <c r="BB672" s="68"/>
      <c r="BC672" s="68"/>
      <c r="BD672" s="68"/>
      <c r="BE672" s="68"/>
      <c r="BF672" s="70"/>
      <c r="BG672" s="69"/>
      <c r="BH672" s="52" t="s">
        <v>193</v>
      </c>
      <c r="BI672" s="90" t="s">
        <v>1044</v>
      </c>
      <c r="BK672" s="49" t="s">
        <v>94</v>
      </c>
      <c r="BL672" s="174">
        <v>45299</v>
      </c>
      <c r="BM672" s="66">
        <v>12</v>
      </c>
      <c r="BN672" s="49" t="s">
        <v>95</v>
      </c>
      <c r="BO672" s="49"/>
      <c r="BP672" s="49"/>
      <c r="BQ672" s="49" t="s">
        <v>98</v>
      </c>
      <c r="BR672" s="222">
        <v>235000000</v>
      </c>
      <c r="BS672" s="223">
        <v>235000000</v>
      </c>
      <c r="BT672" s="66" t="s">
        <v>192</v>
      </c>
      <c r="BU672" s="66" t="s">
        <v>128</v>
      </c>
      <c r="BV672" s="21" t="e">
        <f t="shared" si="85"/>
        <v>#N/A</v>
      </c>
      <c r="BW672" s="21" t="e">
        <f>+VLOOKUP(C672,Listas_desplega!$AI$21:$AJ$46,2,0)</f>
        <v>#N/A</v>
      </c>
      <c r="BX672" s="47" t="str">
        <f>+VLOOKUP(E672,Listas_desplega!$J$2:$K$11,2,FALSE)</f>
        <v>Eje_E_9</v>
      </c>
      <c r="BY672" s="21" t="str">
        <f>+VLOOKUP(J672,desplegables!$AK$21:$AL$33,2,FALSE)</f>
        <v>C_2299_0700_11</v>
      </c>
      <c r="BZ672" s="21" t="str">
        <f>+VLOOKUP(D672,Listas_desplega!$AS$18:$AU$60,2,0)</f>
        <v xml:space="preserve">OFIC. COOPERACIONINT - </v>
      </c>
      <c r="CA672" s="21" t="str">
        <f>+VLOOKUP(W672,Listas_desplega!$AT$18:$AV$60,3,0)</f>
        <v>1500</v>
      </c>
      <c r="CB672" s="21" t="str">
        <f>+VLOOKUP(F672,Listas_desplega!$J$15:$L$60,2,0)</f>
        <v>GESTIÓN DE ALIANZAS</v>
      </c>
      <c r="CC672" s="21" t="str">
        <f>+VLOOKUP(F672,Listas_desplega!$J$15:$L$60,2,0)&amp;V672</f>
        <v>GESTIÓN DE ALIANZAS</v>
      </c>
      <c r="CD672" s="21" t="str">
        <f>+VLOOKUP(CC672,Listas_desplega!$K$15:$L$60,2,0)</f>
        <v>35</v>
      </c>
      <c r="CE672" s="65" t="str">
        <f>+VLOOKUP(D672,Listas_desplega!$AS$18:$AU$60,2,0)&amp;V672</f>
        <v xml:space="preserve">OFIC. COOPERACIONINT - </v>
      </c>
      <c r="CF672" s="21">
        <f>+VLOOKUP(D672,Listas_desplega!$AS$18:$AU$60,3,0)</f>
        <v>15</v>
      </c>
    </row>
    <row r="673" spans="2:84" ht="18.75" customHeight="1" x14ac:dyDescent="0.25">
      <c r="B673" s="49" t="s">
        <v>173</v>
      </c>
      <c r="C673" s="49" t="s">
        <v>588</v>
      </c>
      <c r="D673" s="49" t="s">
        <v>1036</v>
      </c>
      <c r="E673" s="49" t="s">
        <v>953</v>
      </c>
      <c r="F673" s="82" t="s">
        <v>1037</v>
      </c>
      <c r="G673" s="49" t="s">
        <v>955</v>
      </c>
      <c r="H673" s="78" t="str">
        <f>+VLOOKUP(G673,desplegables!$AH$21:$AK$33,2,0)</f>
        <v>FORTALECIMIENTO DE LA GESTIÓN INSTITUCIONAL Y BUEN GOBIERNO DEL MINISTERIO DE EDUCACIÓN   NACIONAL</v>
      </c>
      <c r="I673" s="79">
        <f>+VLOOKUP(G673,desplegables!$AH$21:$AK$33,3,0)</f>
        <v>202400000000164</v>
      </c>
      <c r="J673" s="51" t="str">
        <f>+VLOOKUP(G673,desplegables!$AH$21:$AK$33,4,0)</f>
        <v>C-2299-0700-11</v>
      </c>
      <c r="K673" s="109" t="s">
        <v>956</v>
      </c>
      <c r="L673" s="110" t="str">
        <f>+VLOOKUP(K673,desplegables!$BO$81:$BP$110,2,FALSE)</f>
        <v>53105B</v>
      </c>
      <c r="M673" s="49" t="s">
        <v>1038</v>
      </c>
      <c r="N673" s="51" t="e">
        <f>VLOOKUP(M673,desplegables!$BO$20:$BP$51,2,0)</f>
        <v>#N/A</v>
      </c>
      <c r="O673" s="49" t="s">
        <v>1039</v>
      </c>
      <c r="P673" s="49" t="s">
        <v>90</v>
      </c>
      <c r="Q673" s="51" t="str">
        <f>+VLOOKUP(P673,desplegables!$B$3:$C$5,2,0)</f>
        <v>02</v>
      </c>
      <c r="R673" s="169" t="e">
        <f t="shared" si="81"/>
        <v>#N/A</v>
      </c>
      <c r="S673" s="126" t="str">
        <f t="shared" si="80"/>
        <v>ADQUIS. DE BYS-DOCUMENTOS DE LINEAMIENTOS TÉCNICOS.-FORTALECIMIENTO DE LA GESTIÓN INSTITUCIONAL Y BUEN GOBIERNO DEL MINISTERIO DE EDUCACIÓN   NACIONAL</v>
      </c>
      <c r="T673" s="244" t="str">
        <f t="shared" si="82"/>
        <v>ADQUIS. DE BYS - DOCUMENTOS DE LINEAMIENTOS TÉCNICOS. - 5. CONVERGENCIA REGIONAL / B. ENTIDADES PÚBLICAS TERRITORIALES Y NACIONALES FORTALECIDAS</v>
      </c>
      <c r="U673" s="69" t="s">
        <v>127</v>
      </c>
      <c r="V673" s="21"/>
      <c r="W673" s="21" t="str">
        <f t="shared" si="83"/>
        <v xml:space="preserve">OFIC. COOPERACIONINT - </v>
      </c>
      <c r="X673" s="51" t="str">
        <f t="shared" si="84"/>
        <v>1500</v>
      </c>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70"/>
      <c r="BG673" s="69"/>
      <c r="BH673" s="52" t="s">
        <v>758</v>
      </c>
      <c r="BI673" s="90" t="s">
        <v>1045</v>
      </c>
      <c r="BK673" s="49" t="s">
        <v>94</v>
      </c>
      <c r="BL673" s="174">
        <v>45299</v>
      </c>
      <c r="BM673" s="66">
        <v>12</v>
      </c>
      <c r="BN673" s="49" t="s">
        <v>95</v>
      </c>
      <c r="BO673" s="49"/>
      <c r="BP673" s="49"/>
      <c r="BQ673" s="49" t="s">
        <v>98</v>
      </c>
      <c r="BR673" s="222">
        <v>3100000</v>
      </c>
      <c r="BS673" s="223">
        <v>3100000</v>
      </c>
      <c r="BT673" s="66" t="s">
        <v>192</v>
      </c>
      <c r="BU673" s="66" t="s">
        <v>128</v>
      </c>
      <c r="BV673" s="21" t="e">
        <f t="shared" si="85"/>
        <v>#N/A</v>
      </c>
      <c r="BW673" s="21" t="e">
        <f>+VLOOKUP(C673,Listas_desplega!$AI$21:$AJ$46,2,0)</f>
        <v>#N/A</v>
      </c>
      <c r="BX673" s="47" t="str">
        <f>+VLOOKUP(E673,Listas_desplega!$J$2:$K$11,2,FALSE)</f>
        <v>Eje_E_9</v>
      </c>
      <c r="BY673" s="21" t="str">
        <f>+VLOOKUP(J673,desplegables!$AK$21:$AL$33,2,FALSE)</f>
        <v>C_2299_0700_11</v>
      </c>
      <c r="BZ673" s="21" t="str">
        <f>+VLOOKUP(D673,Listas_desplega!$AS$18:$AU$60,2,0)</f>
        <v xml:space="preserve">OFIC. COOPERACIONINT - </v>
      </c>
      <c r="CA673" s="21" t="str">
        <f>+VLOOKUP(W673,Listas_desplega!$AT$18:$AV$60,3,0)</f>
        <v>1500</v>
      </c>
      <c r="CB673" s="21" t="str">
        <f>+VLOOKUP(F673,Listas_desplega!$J$15:$L$60,2,0)</f>
        <v>GESTIÓN DE ALIANZAS</v>
      </c>
      <c r="CC673" s="21" t="str">
        <f>+VLOOKUP(F673,Listas_desplega!$J$15:$L$60,2,0)&amp;V673</f>
        <v>GESTIÓN DE ALIANZAS</v>
      </c>
      <c r="CD673" s="21" t="str">
        <f>+VLOOKUP(CC673,Listas_desplega!$K$15:$L$60,2,0)</f>
        <v>35</v>
      </c>
      <c r="CE673" s="65" t="str">
        <f>+VLOOKUP(D673,Listas_desplega!$AS$18:$AU$60,2,0)&amp;V673</f>
        <v xml:space="preserve">OFIC. COOPERACIONINT - </v>
      </c>
      <c r="CF673" s="21">
        <f>+VLOOKUP(D673,Listas_desplega!$AS$18:$AU$60,3,0)</f>
        <v>15</v>
      </c>
    </row>
    <row r="674" spans="2:84" ht="18.75" customHeight="1" x14ac:dyDescent="0.2">
      <c r="B674" s="49" t="s">
        <v>173</v>
      </c>
      <c r="C674" s="49" t="s">
        <v>174</v>
      </c>
      <c r="D674" s="49" t="s">
        <v>1046</v>
      </c>
      <c r="E674" s="49" t="s">
        <v>953</v>
      </c>
      <c r="F674" s="82" t="s">
        <v>1047</v>
      </c>
      <c r="G674" s="49" t="s">
        <v>955</v>
      </c>
      <c r="H674" s="78" t="str">
        <f>+VLOOKUP(G674,desplegables!$AH$21:$AK$33,2,0)</f>
        <v>FORTALECIMIENTO DE LA GESTIÓN INSTITUCIONAL Y BUEN GOBIERNO DEL MINISTERIO DE EDUCACIÓN   NACIONAL</v>
      </c>
      <c r="I674" s="79">
        <f>+VLOOKUP(G674,desplegables!$AH$21:$AK$33,3,0)</f>
        <v>202400000000164</v>
      </c>
      <c r="J674" s="51" t="str">
        <f>+VLOOKUP(G674,desplegables!$AH$21:$AK$33,4,0)</f>
        <v>C-2299-0700-11</v>
      </c>
      <c r="K674" s="109" t="s">
        <v>956</v>
      </c>
      <c r="L674" s="110" t="str">
        <f>+VLOOKUP(K674,desplegables!$BO$81:$BP$110,2,FALSE)</f>
        <v>53105B</v>
      </c>
      <c r="M674" s="49" t="s">
        <v>976</v>
      </c>
      <c r="N674" s="51" t="e">
        <f>VLOOKUP(M674,desplegables!$BO$20:$BP$51,2,0)</f>
        <v>#N/A</v>
      </c>
      <c r="O674" s="49" t="s">
        <v>1048</v>
      </c>
      <c r="P674" s="49" t="s">
        <v>90</v>
      </c>
      <c r="Q674" s="51" t="str">
        <f>+VLOOKUP(P674,desplegables!$B$3:$C$5,2,0)</f>
        <v>02</v>
      </c>
      <c r="R674" s="169" t="e">
        <f t="shared" si="81"/>
        <v>#N/A</v>
      </c>
      <c r="S674" s="126" t="str">
        <f t="shared" si="80"/>
        <v>ADQUIS. DE BYS-SERVICIO DE IMPLEMENTACIÓN SISTEMAS DE GESTIÓN-FORTALECIMIENTO DE LA GESTIÓN INSTITUCIONAL Y BUEN GOBIERNO DEL MINISTERIO DE EDUCACIÓN   NACIONAL</v>
      </c>
      <c r="T674" s="244" t="str">
        <f t="shared" si="82"/>
        <v>ADQUIS. DE BYS - SERVICIO DE IMPLEMENTACIÓN SISTEMAS DE GESTIÓN - 5. CONVERGENCIA REGIONAL / B. ENTIDADES PÚBLICAS TERRITORIALES Y NACIONALES FORTALECIDAS</v>
      </c>
      <c r="U674" s="69" t="s">
        <v>127</v>
      </c>
      <c r="V674" s="21"/>
      <c r="W674" s="21" t="str">
        <f t="shared" si="83"/>
        <v xml:space="preserve">SG - SUB DESARROLLOOR - </v>
      </c>
      <c r="X674" s="51" t="str">
        <f t="shared" si="84"/>
        <v>4100</v>
      </c>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196"/>
      <c r="AW674" s="68"/>
      <c r="AX674" s="68"/>
      <c r="AY674" s="68"/>
      <c r="AZ674" s="68"/>
      <c r="BA674" s="68"/>
      <c r="BB674" s="68"/>
      <c r="BC674" s="68"/>
      <c r="BD674" s="68"/>
      <c r="BE674" s="68"/>
      <c r="BF674" s="180" t="s">
        <v>1049</v>
      </c>
      <c r="BG674" s="188">
        <v>80111620</v>
      </c>
      <c r="BH674" s="191" t="s">
        <v>92</v>
      </c>
      <c r="BI674" s="190" t="s">
        <v>1050</v>
      </c>
      <c r="BJ674" s="179" t="s">
        <v>92</v>
      </c>
      <c r="BK674" s="180" t="s">
        <v>94</v>
      </c>
      <c r="BL674" s="184">
        <v>45296</v>
      </c>
      <c r="BM674" s="180">
        <v>12</v>
      </c>
      <c r="BN674" s="180" t="s">
        <v>95</v>
      </c>
      <c r="BO674" s="193" t="s">
        <v>96</v>
      </c>
      <c r="BP674" s="193" t="s">
        <v>97</v>
      </c>
      <c r="BQ674" s="193" t="s">
        <v>98</v>
      </c>
      <c r="BR674" s="224">
        <v>98280000</v>
      </c>
      <c r="BS674" s="225">
        <v>98280000</v>
      </c>
      <c r="BT674" s="180" t="s">
        <v>192</v>
      </c>
      <c r="BU674" s="180" t="s">
        <v>128</v>
      </c>
      <c r="BV674" s="21" t="e">
        <f t="shared" si="85"/>
        <v>#N/A</v>
      </c>
      <c r="BW674" s="21" t="str">
        <f>+VLOOKUP(C674,Listas_desplega!$AI$21:$AJ$46,2,0)</f>
        <v>SG</v>
      </c>
      <c r="BX674" s="47" t="str">
        <f>+VLOOKUP(E674,Listas_desplega!$J$2:$K$11,2,FALSE)</f>
        <v>Eje_E_9</v>
      </c>
      <c r="BY674" s="21" t="str">
        <f>+VLOOKUP(J674,desplegables!$AK$21:$AL$33,2,FALSE)</f>
        <v>C_2299_0700_11</v>
      </c>
      <c r="BZ674" s="21" t="str">
        <f>+VLOOKUP(D674,Listas_desplega!$AS$18:$AU$60,2,0)</f>
        <v xml:space="preserve">SG - SUB DESARROLLOOR - </v>
      </c>
      <c r="CA674" s="21" t="str">
        <f>+VLOOKUP(W674,Listas_desplega!$AT$18:$AV$60,3,0)</f>
        <v>4100</v>
      </c>
      <c r="CB674" s="21" t="str">
        <f>+VLOOKUP(F674,Listas_desplega!$J$15:$L$60,2,0)</f>
        <v>FORMALIZACIÓN DEL EMPLEO PÚBLICO</v>
      </c>
      <c r="CC674" s="21" t="str">
        <f>+VLOOKUP(F674,Listas_desplega!$J$15:$L$60,2,0)&amp;V674</f>
        <v>FORMALIZACIÓN DEL EMPLEO PÚBLICO</v>
      </c>
      <c r="CD674" s="21" t="str">
        <f>+VLOOKUP(CC674,Listas_desplega!$K$15:$L$60,2,0)</f>
        <v>36</v>
      </c>
      <c r="CE674" s="65" t="str">
        <f>+VLOOKUP(D674,Listas_desplega!$AS$18:$AU$60,2,0)&amp;V674</f>
        <v xml:space="preserve">SG - SUB DESARROLLOOR - </v>
      </c>
      <c r="CF674" s="21">
        <f>+VLOOKUP(D674,Listas_desplega!$AS$18:$AU$60,3,0)</f>
        <v>41</v>
      </c>
    </row>
    <row r="675" spans="2:84" ht="18.75" customHeight="1" x14ac:dyDescent="0.2">
      <c r="B675" s="49" t="s">
        <v>173</v>
      </c>
      <c r="C675" s="49" t="s">
        <v>174</v>
      </c>
      <c r="D675" s="49" t="s">
        <v>1046</v>
      </c>
      <c r="E675" s="49" t="s">
        <v>953</v>
      </c>
      <c r="F675" s="82" t="s">
        <v>1051</v>
      </c>
      <c r="G675" s="49" t="s">
        <v>955</v>
      </c>
      <c r="H675" s="78" t="str">
        <f>+VLOOKUP(G675,desplegables!$AH$21:$AK$33,2,0)</f>
        <v>FORTALECIMIENTO DE LA GESTIÓN INSTITUCIONAL Y BUEN GOBIERNO DEL MINISTERIO DE EDUCACIÓN   NACIONAL</v>
      </c>
      <c r="I675" s="79">
        <f>+VLOOKUP(G675,desplegables!$AH$21:$AK$33,3,0)</f>
        <v>202400000000164</v>
      </c>
      <c r="J675" s="51" t="str">
        <f>+VLOOKUP(G675,desplegables!$AH$21:$AK$33,4,0)</f>
        <v>C-2299-0700-11</v>
      </c>
      <c r="K675" s="109" t="s">
        <v>956</v>
      </c>
      <c r="L675" s="110" t="str">
        <f>+VLOOKUP(K675,desplegables!$BO$81:$BP$110,2,FALSE)</f>
        <v>53105B</v>
      </c>
      <c r="M675" s="49" t="s">
        <v>976</v>
      </c>
      <c r="N675" s="51" t="e">
        <f>VLOOKUP(M675,desplegables!$BO$20:$BP$51,2,0)</f>
        <v>#N/A</v>
      </c>
      <c r="O675" s="49" t="s">
        <v>1052</v>
      </c>
      <c r="P675" s="49" t="s">
        <v>90</v>
      </c>
      <c r="Q675" s="51" t="str">
        <f>+VLOOKUP(P675,desplegables!$B$3:$C$5,2,0)</f>
        <v>02</v>
      </c>
      <c r="R675" s="169" t="e">
        <f t="shared" si="81"/>
        <v>#N/A</v>
      </c>
      <c r="S675" s="126" t="str">
        <f t="shared" si="80"/>
        <v>ADQUIS. DE BYS-SERVICIO DE IMPLEMENTACIÓN SISTEMAS DE GESTIÓN-FORTALECIMIENTO DE LA GESTIÓN INSTITUCIONAL Y BUEN GOBIERNO DEL MINISTERIO DE EDUCACIÓN   NACIONAL</v>
      </c>
      <c r="T675" s="244" t="str">
        <f t="shared" si="82"/>
        <v>ADQUIS. DE BYS - SERVICIO DE IMPLEMENTACIÓN SISTEMAS DE GESTIÓN - 5. CONVERGENCIA REGIONAL / B. ENTIDADES PÚBLICAS TERRITORIALES Y NACIONALES FORTALECIDAS</v>
      </c>
      <c r="U675" s="69" t="s">
        <v>127</v>
      </c>
      <c r="V675" s="21"/>
      <c r="W675" s="21" t="str">
        <f t="shared" si="83"/>
        <v xml:space="preserve">SG - SUB DESARROLLOOR - </v>
      </c>
      <c r="X675" s="51" t="str">
        <f t="shared" si="84"/>
        <v>4100</v>
      </c>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196"/>
      <c r="AW675" s="68"/>
      <c r="AX675" s="68"/>
      <c r="AY675" s="68"/>
      <c r="AZ675" s="68"/>
      <c r="BA675" s="68"/>
      <c r="BB675" s="68"/>
      <c r="BC675" s="68"/>
      <c r="BD675" s="68"/>
      <c r="BE675" s="68"/>
      <c r="BF675" s="180" t="s">
        <v>1053</v>
      </c>
      <c r="BG675" s="188">
        <v>81141601</v>
      </c>
      <c r="BH675" s="191" t="s">
        <v>92</v>
      </c>
      <c r="BI675" s="190" t="s">
        <v>1054</v>
      </c>
      <c r="BJ675" s="179" t="s">
        <v>92</v>
      </c>
      <c r="BK675" s="66" t="s">
        <v>94</v>
      </c>
      <c r="BL675" s="184">
        <v>45296</v>
      </c>
      <c r="BM675" s="180">
        <v>12</v>
      </c>
      <c r="BN675" s="66" t="s">
        <v>95</v>
      </c>
      <c r="BO675" s="193" t="s">
        <v>96</v>
      </c>
      <c r="BP675" s="193" t="s">
        <v>97</v>
      </c>
      <c r="BQ675" s="193" t="s">
        <v>98</v>
      </c>
      <c r="BR675" s="224">
        <v>112081740</v>
      </c>
      <c r="BS675" s="225">
        <v>112081740</v>
      </c>
      <c r="BT675" s="66" t="s">
        <v>192</v>
      </c>
      <c r="BU675" s="66" t="s">
        <v>128</v>
      </c>
      <c r="BV675" s="21" t="e">
        <f t="shared" si="85"/>
        <v>#N/A</v>
      </c>
      <c r="BW675" s="21" t="str">
        <f>+VLOOKUP(C675,Listas_desplega!$AI$21:$AJ$46,2,0)</f>
        <v>SG</v>
      </c>
      <c r="BX675" s="47" t="str">
        <f>+VLOOKUP(E675,Listas_desplega!$J$2:$K$11,2,FALSE)</f>
        <v>Eje_E_9</v>
      </c>
      <c r="BY675" s="21" t="str">
        <f>+VLOOKUP(J675,desplegables!$AK$21:$AL$33,2,FALSE)</f>
        <v>C_2299_0700_11</v>
      </c>
      <c r="BZ675" s="21" t="str">
        <f>+VLOOKUP(D675,Listas_desplega!$AS$18:$AU$60,2,0)</f>
        <v xml:space="preserve">SG - SUB DESARROLLOOR - </v>
      </c>
      <c r="CA675" s="21" t="str">
        <f>+VLOOKUP(W675,Listas_desplega!$AT$18:$AV$60,3,0)</f>
        <v>4100</v>
      </c>
      <c r="CB675" s="21" t="str">
        <f>+VLOOKUP(F675,Listas_desplega!$J$15:$L$60,2,0)</f>
        <v>FORTALEC CAPACIDADES PARA POTENCIAR VÍNCULO ESTADO-CIUDADANÍA</v>
      </c>
      <c r="CC675" s="21" t="str">
        <f>+VLOOKUP(F675,Listas_desplega!$J$15:$L$60,2,0)&amp;V675</f>
        <v>FORTALEC CAPACIDADES PARA POTENCIAR VÍNCULO ESTADO-CIUDADANÍA</v>
      </c>
      <c r="CD675" s="21" t="str">
        <f>+VLOOKUP(CC675,Listas_desplega!$K$15:$L$60,2,0)</f>
        <v>37</v>
      </c>
      <c r="CE675" s="65" t="str">
        <f>+VLOOKUP(D675,Listas_desplega!$AS$18:$AU$60,2,0)&amp;V675</f>
        <v xml:space="preserve">SG - SUB DESARROLLOOR - </v>
      </c>
      <c r="CF675" s="21">
        <f>+VLOOKUP(D675,Listas_desplega!$AS$18:$AU$60,3,0)</f>
        <v>41</v>
      </c>
    </row>
    <row r="676" spans="2:84" ht="18.75" customHeight="1" x14ac:dyDescent="0.2">
      <c r="B676" s="49" t="s">
        <v>173</v>
      </c>
      <c r="C676" s="49" t="s">
        <v>174</v>
      </c>
      <c r="D676" s="49" t="s">
        <v>1046</v>
      </c>
      <c r="E676" s="49" t="s">
        <v>953</v>
      </c>
      <c r="F676" s="82" t="s">
        <v>1047</v>
      </c>
      <c r="G676" s="49" t="s">
        <v>955</v>
      </c>
      <c r="H676" s="78" t="str">
        <f>+VLOOKUP(G676,desplegables!$AH$21:$AK$33,2,0)</f>
        <v>FORTALECIMIENTO DE LA GESTIÓN INSTITUCIONAL Y BUEN GOBIERNO DEL MINISTERIO DE EDUCACIÓN   NACIONAL</v>
      </c>
      <c r="I676" s="79">
        <f>+VLOOKUP(G676,desplegables!$AH$21:$AK$33,3,0)</f>
        <v>202400000000164</v>
      </c>
      <c r="J676" s="51" t="str">
        <f>+VLOOKUP(G676,desplegables!$AH$21:$AK$33,4,0)</f>
        <v>C-2299-0700-11</v>
      </c>
      <c r="K676" s="109" t="s">
        <v>1055</v>
      </c>
      <c r="L676" s="110" t="str">
        <f>+VLOOKUP(K676,desplegables!$BO$81:$BP$110,2,FALSE)</f>
        <v>53106A</v>
      </c>
      <c r="M676" s="49" t="s">
        <v>976</v>
      </c>
      <c r="N676" s="51" t="e">
        <f>VLOOKUP(M676,desplegables!$BO$20:$BP$51,2,0)</f>
        <v>#N/A</v>
      </c>
      <c r="O676" s="49" t="s">
        <v>1048</v>
      </c>
      <c r="P676" s="49" t="s">
        <v>90</v>
      </c>
      <c r="Q676" s="51" t="str">
        <f>+VLOOKUP(P676,desplegables!$B$3:$C$5,2,0)</f>
        <v>02</v>
      </c>
      <c r="R676" s="169" t="e">
        <f t="shared" si="81"/>
        <v>#N/A</v>
      </c>
      <c r="S676" s="126" t="str">
        <f t="shared" si="80"/>
        <v>ADQUIS. DE BYS-SERVICIO DE IMPLEMENTACIÓN SISTEMAS DE GESTIÓN-FORTALECIMIENTO DE LA GESTIÓN INSTITUCIONAL Y BUEN GOBIERNO DEL MINISTERIO DE EDUCACIÓN   NACIONAL</v>
      </c>
      <c r="T676" s="244" t="str">
        <f t="shared" si="82"/>
        <v>ADQUIS. DE BYS - SERVICIO DE IMPLEMENTACIÓN SISTEMAS DE GESTIÓN - 5. CONVERGENCIA REGIONAL / A. CONDICIONES Y CAPACIDADES INSTITUCIONALES, ORGANIZATIVAS E INDIVIDUALES PARA LA PARTICIPACIÓN CIUDADANA</v>
      </c>
      <c r="U676" s="69" t="s">
        <v>127</v>
      </c>
      <c r="V676" s="21"/>
      <c r="W676" s="21" t="str">
        <f t="shared" si="83"/>
        <v xml:space="preserve">SG - SUB DESARROLLOOR - </v>
      </c>
      <c r="X676" s="51" t="str">
        <f t="shared" si="84"/>
        <v>4100</v>
      </c>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139">
        <v>100000000</v>
      </c>
      <c r="AW676" s="68"/>
      <c r="AX676" s="68"/>
      <c r="AY676" s="68"/>
      <c r="AZ676" s="68"/>
      <c r="BA676" s="68"/>
      <c r="BB676" s="68"/>
      <c r="BC676" s="68"/>
      <c r="BD676" s="68"/>
      <c r="BE676" s="68"/>
      <c r="BF676" s="181" t="s">
        <v>1056</v>
      </c>
      <c r="BG676" s="189">
        <v>80111620</v>
      </c>
      <c r="BH676" s="192" t="s">
        <v>193</v>
      </c>
      <c r="BI676" s="190" t="s">
        <v>1044</v>
      </c>
      <c r="BJ676" s="182" t="s">
        <v>193</v>
      </c>
      <c r="BK676" s="108" t="s">
        <v>266</v>
      </c>
      <c r="BL676" s="195">
        <v>45444</v>
      </c>
      <c r="BM676" s="181">
        <v>7</v>
      </c>
      <c r="BN676" s="108" t="s">
        <v>95</v>
      </c>
      <c r="BO676" s="194" t="s">
        <v>139</v>
      </c>
      <c r="BP676" s="194" t="s">
        <v>196</v>
      </c>
      <c r="BQ676" s="194" t="s">
        <v>98</v>
      </c>
      <c r="BR676" s="226">
        <v>100000000</v>
      </c>
      <c r="BS676" s="227">
        <v>100000000</v>
      </c>
      <c r="BT676" s="108" t="s">
        <v>192</v>
      </c>
      <c r="BU676" s="108" t="s">
        <v>128</v>
      </c>
      <c r="BV676" s="21" t="e">
        <f t="shared" si="85"/>
        <v>#N/A</v>
      </c>
      <c r="BW676" s="21" t="str">
        <f>+VLOOKUP(C676,Listas_desplega!$AI$21:$AJ$46,2,0)</f>
        <v>SG</v>
      </c>
      <c r="BX676" s="47" t="str">
        <f>+VLOOKUP(E676,Listas_desplega!$J$2:$K$11,2,FALSE)</f>
        <v>Eje_E_9</v>
      </c>
      <c r="BY676" s="21" t="str">
        <f>+VLOOKUP(J676,desplegables!$AK$21:$AL$33,2,FALSE)</f>
        <v>C_2299_0700_11</v>
      </c>
      <c r="BZ676" s="21" t="str">
        <f>+VLOOKUP(D676,Listas_desplega!$AS$18:$AU$60,2,0)</f>
        <v xml:space="preserve">SG - SUB DESARROLLOOR - </v>
      </c>
      <c r="CA676" s="21" t="str">
        <f>+VLOOKUP(W676,Listas_desplega!$AT$18:$AV$60,3,0)</f>
        <v>4100</v>
      </c>
      <c r="CB676" s="21" t="str">
        <f>+VLOOKUP(F676,Listas_desplega!$J$15:$L$60,2,0)</f>
        <v>FORMALIZACIÓN DEL EMPLEO PÚBLICO</v>
      </c>
      <c r="CC676" s="21" t="str">
        <f>+VLOOKUP(F676,Listas_desplega!$J$15:$L$60,2,0)&amp;V676</f>
        <v>FORMALIZACIÓN DEL EMPLEO PÚBLICO</v>
      </c>
      <c r="CD676" s="21" t="str">
        <f>+VLOOKUP(CC676,Listas_desplega!$K$15:$L$60,2,0)</f>
        <v>36</v>
      </c>
      <c r="CE676" s="65" t="str">
        <f>+VLOOKUP(D676,Listas_desplega!$AS$18:$AU$60,2,0)&amp;V676</f>
        <v xml:space="preserve">SG - SUB DESARROLLOOR - </v>
      </c>
      <c r="CF676" s="21">
        <f>+VLOOKUP(D676,Listas_desplega!$AS$18:$AU$60,3,0)</f>
        <v>41</v>
      </c>
    </row>
    <row r="677" spans="2:84" ht="18.75" customHeight="1" x14ac:dyDescent="0.2">
      <c r="B677" s="49" t="s">
        <v>173</v>
      </c>
      <c r="C677" s="49" t="s">
        <v>174</v>
      </c>
      <c r="D677" s="49" t="s">
        <v>1046</v>
      </c>
      <c r="E677" s="49" t="s">
        <v>953</v>
      </c>
      <c r="F677" s="82" t="s">
        <v>1051</v>
      </c>
      <c r="G677" s="49" t="s">
        <v>955</v>
      </c>
      <c r="H677" s="78" t="str">
        <f>+VLOOKUP(G677,desplegables!$AH$21:$AK$33,2,0)</f>
        <v>FORTALECIMIENTO DE LA GESTIÓN INSTITUCIONAL Y BUEN GOBIERNO DEL MINISTERIO DE EDUCACIÓN   NACIONAL</v>
      </c>
      <c r="I677" s="79">
        <f>+VLOOKUP(G677,desplegables!$AH$21:$AK$33,3,0)</f>
        <v>202400000000164</v>
      </c>
      <c r="J677" s="51" t="str">
        <f>+VLOOKUP(G677,desplegables!$AH$21:$AK$33,4,0)</f>
        <v>C-2299-0700-11</v>
      </c>
      <c r="K677" s="109" t="s">
        <v>956</v>
      </c>
      <c r="L677" s="110" t="str">
        <f>+VLOOKUP(K677,desplegables!$BO$81:$BP$110,2,FALSE)</f>
        <v>53105B</v>
      </c>
      <c r="M677" s="49" t="s">
        <v>976</v>
      </c>
      <c r="N677" s="51" t="e">
        <f>VLOOKUP(M677,desplegables!$BO$20:$BP$51,2,0)</f>
        <v>#N/A</v>
      </c>
      <c r="O677" s="49" t="s">
        <v>1052</v>
      </c>
      <c r="P677" s="49" t="s">
        <v>90</v>
      </c>
      <c r="Q677" s="51" t="str">
        <f>+VLOOKUP(P677,desplegables!$B$3:$C$5,2,0)</f>
        <v>02</v>
      </c>
      <c r="R677" s="169" t="e">
        <f t="shared" si="81"/>
        <v>#N/A</v>
      </c>
      <c r="S677" s="126" t="str">
        <f t="shared" si="80"/>
        <v>ADQUIS. DE BYS-SERVICIO DE IMPLEMENTACIÓN SISTEMAS DE GESTIÓN-FORTALECIMIENTO DE LA GESTIÓN INSTITUCIONAL Y BUEN GOBIERNO DEL MINISTERIO DE EDUCACIÓN   NACIONAL</v>
      </c>
      <c r="T677" s="244" t="str">
        <f t="shared" si="82"/>
        <v>ADQUIS. DE BYS - SERVICIO DE IMPLEMENTACIÓN SISTEMAS DE GESTIÓN - 5. CONVERGENCIA REGIONAL / B. ENTIDADES PÚBLICAS TERRITORIALES Y NACIONALES FORTALECIDAS</v>
      </c>
      <c r="U677" s="69" t="s">
        <v>127</v>
      </c>
      <c r="V677" s="21"/>
      <c r="W677" s="21" t="str">
        <f t="shared" si="83"/>
        <v xml:space="preserve">SG - SUB DESARROLLOOR - </v>
      </c>
      <c r="X677" s="51" t="str">
        <f t="shared" si="84"/>
        <v>4100</v>
      </c>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196"/>
      <c r="AW677" s="68"/>
      <c r="AX677" s="68"/>
      <c r="AY677" s="68"/>
      <c r="AZ677" s="68"/>
      <c r="BA677" s="68"/>
      <c r="BB677" s="68"/>
      <c r="BC677" s="68"/>
      <c r="BD677" s="68"/>
      <c r="BE677" s="68"/>
      <c r="BF677" s="180" t="s">
        <v>1057</v>
      </c>
      <c r="BG677" s="188">
        <v>80111620</v>
      </c>
      <c r="BH677" s="191" t="s">
        <v>92</v>
      </c>
      <c r="BI677" s="190" t="s">
        <v>1050</v>
      </c>
      <c r="BJ677" s="179" t="s">
        <v>92</v>
      </c>
      <c r="BK677" s="180" t="s">
        <v>94</v>
      </c>
      <c r="BL677" s="184">
        <v>45296</v>
      </c>
      <c r="BM677" s="183">
        <v>12</v>
      </c>
      <c r="BN677" s="180" t="s">
        <v>95</v>
      </c>
      <c r="BO677" s="193" t="s">
        <v>96</v>
      </c>
      <c r="BP677" s="193" t="s">
        <v>97</v>
      </c>
      <c r="BQ677" s="193" t="s">
        <v>98</v>
      </c>
      <c r="BR677" s="224">
        <f>+BS677</f>
        <v>105443304</v>
      </c>
      <c r="BS677" s="225">
        <v>105443304</v>
      </c>
      <c r="BT677" s="180" t="s">
        <v>192</v>
      </c>
      <c r="BU677" s="180" t="s">
        <v>128</v>
      </c>
      <c r="BV677" s="21" t="e">
        <f t="shared" si="85"/>
        <v>#N/A</v>
      </c>
      <c r="BW677" s="21" t="str">
        <f>+VLOOKUP(C677,Listas_desplega!$AI$21:$AJ$46,2,0)</f>
        <v>SG</v>
      </c>
      <c r="BX677" s="47" t="str">
        <f>+VLOOKUP(E677,Listas_desplega!$J$2:$K$11,2,FALSE)</f>
        <v>Eje_E_9</v>
      </c>
      <c r="BY677" s="21" t="str">
        <f>+VLOOKUP(J677,desplegables!$AK$21:$AL$33,2,FALSE)</f>
        <v>C_2299_0700_11</v>
      </c>
      <c r="BZ677" s="21" t="str">
        <f>+VLOOKUP(D677,Listas_desplega!$AS$18:$AU$60,2,0)</f>
        <v xml:space="preserve">SG - SUB DESARROLLOOR - </v>
      </c>
      <c r="CA677" s="21" t="str">
        <f>+VLOOKUP(W677,Listas_desplega!$AT$18:$AV$60,3,0)</f>
        <v>4100</v>
      </c>
      <c r="CB677" s="21" t="str">
        <f>+VLOOKUP(F677,Listas_desplega!$J$15:$L$60,2,0)</f>
        <v>FORTALEC CAPACIDADES PARA POTENCIAR VÍNCULO ESTADO-CIUDADANÍA</v>
      </c>
      <c r="CC677" s="21" t="str">
        <f>+VLOOKUP(F677,Listas_desplega!$J$15:$L$60,2,0)&amp;V677</f>
        <v>FORTALEC CAPACIDADES PARA POTENCIAR VÍNCULO ESTADO-CIUDADANÍA</v>
      </c>
      <c r="CD677" s="21" t="str">
        <f>+VLOOKUP(CC677,Listas_desplega!$K$15:$L$60,2,0)</f>
        <v>37</v>
      </c>
      <c r="CE677" s="65" t="str">
        <f>+VLOOKUP(D677,Listas_desplega!$AS$18:$AU$60,2,0)&amp;V677</f>
        <v xml:space="preserve">SG - SUB DESARROLLOOR - </v>
      </c>
      <c r="CF677" s="21">
        <f>+VLOOKUP(D677,Listas_desplega!$AS$18:$AU$60,3,0)</f>
        <v>41</v>
      </c>
    </row>
    <row r="678" spans="2:84" ht="18.75" customHeight="1" x14ac:dyDescent="0.2">
      <c r="B678" s="49" t="s">
        <v>173</v>
      </c>
      <c r="C678" s="49" t="s">
        <v>174</v>
      </c>
      <c r="D678" s="49" t="s">
        <v>1046</v>
      </c>
      <c r="E678" s="49" t="s">
        <v>953</v>
      </c>
      <c r="F678" s="82" t="s">
        <v>1051</v>
      </c>
      <c r="G678" s="49" t="s">
        <v>955</v>
      </c>
      <c r="H678" s="78" t="str">
        <f>+VLOOKUP(G678,desplegables!$AH$21:$AK$33,2,0)</f>
        <v>FORTALECIMIENTO DE LA GESTIÓN INSTITUCIONAL Y BUEN GOBIERNO DEL MINISTERIO DE EDUCACIÓN   NACIONAL</v>
      </c>
      <c r="I678" s="79">
        <f>+VLOOKUP(G678,desplegables!$AH$21:$AK$33,3,0)</f>
        <v>202400000000164</v>
      </c>
      <c r="J678" s="51" t="str">
        <f>+VLOOKUP(G678,desplegables!$AH$21:$AK$33,4,0)</f>
        <v>C-2299-0700-11</v>
      </c>
      <c r="K678" s="109" t="s">
        <v>956</v>
      </c>
      <c r="L678" s="110" t="str">
        <f>+VLOOKUP(K678,desplegables!$BO$81:$BP$110,2,FALSE)</f>
        <v>53105B</v>
      </c>
      <c r="M678" s="49" t="s">
        <v>976</v>
      </c>
      <c r="N678" s="51" t="e">
        <f>VLOOKUP(M678,desplegables!$BO$20:$BP$51,2,0)</f>
        <v>#N/A</v>
      </c>
      <c r="O678" s="49" t="s">
        <v>1052</v>
      </c>
      <c r="P678" s="49" t="s">
        <v>90</v>
      </c>
      <c r="Q678" s="51" t="str">
        <f>+VLOOKUP(P678,desplegables!$B$3:$C$5,2,0)</f>
        <v>02</v>
      </c>
      <c r="R678" s="169" t="e">
        <f t="shared" si="81"/>
        <v>#N/A</v>
      </c>
      <c r="S678" s="126" t="str">
        <f t="shared" si="80"/>
        <v>ADQUIS. DE BYS-SERVICIO DE IMPLEMENTACIÓN SISTEMAS DE GESTIÓN-FORTALECIMIENTO DE LA GESTIÓN INSTITUCIONAL Y BUEN GOBIERNO DEL MINISTERIO DE EDUCACIÓN   NACIONAL</v>
      </c>
      <c r="T678" s="244" t="str">
        <f t="shared" si="82"/>
        <v>ADQUIS. DE BYS - SERVICIO DE IMPLEMENTACIÓN SISTEMAS DE GESTIÓN - 5. CONVERGENCIA REGIONAL / B. ENTIDADES PÚBLICAS TERRITORIALES Y NACIONALES FORTALECIDAS</v>
      </c>
      <c r="U678" s="69" t="s">
        <v>127</v>
      </c>
      <c r="V678" s="21"/>
      <c r="W678" s="21" t="str">
        <f t="shared" si="83"/>
        <v xml:space="preserve">SG - SUB DESARROLLOOR - </v>
      </c>
      <c r="X678" s="51" t="str">
        <f t="shared" si="84"/>
        <v>4100</v>
      </c>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196"/>
      <c r="AW678" s="68"/>
      <c r="AX678" s="68"/>
      <c r="AY678" s="68"/>
      <c r="AZ678" s="68"/>
      <c r="BA678" s="68"/>
      <c r="BB678" s="68"/>
      <c r="BC678" s="68"/>
      <c r="BD678" s="68"/>
      <c r="BE678" s="68"/>
      <c r="BF678" s="180" t="s">
        <v>1058</v>
      </c>
      <c r="BG678" s="188">
        <v>84000000</v>
      </c>
      <c r="BH678" s="191" t="s">
        <v>92</v>
      </c>
      <c r="BI678" s="190" t="s">
        <v>1059</v>
      </c>
      <c r="BJ678" s="179" t="s">
        <v>92</v>
      </c>
      <c r="BK678" s="66" t="s">
        <v>818</v>
      </c>
      <c r="BL678" s="184">
        <v>45474</v>
      </c>
      <c r="BM678" s="70">
        <v>3</v>
      </c>
      <c r="BN678" s="66" t="s">
        <v>95</v>
      </c>
      <c r="BO678" s="193" t="s">
        <v>96</v>
      </c>
      <c r="BP678" s="193" t="s">
        <v>196</v>
      </c>
      <c r="BQ678" s="193" t="s">
        <v>98</v>
      </c>
      <c r="BR678" s="228">
        <v>16000000</v>
      </c>
      <c r="BS678" s="229">
        <v>16000000</v>
      </c>
      <c r="BT678" s="180" t="s">
        <v>192</v>
      </c>
      <c r="BU678" s="66" t="s">
        <v>128</v>
      </c>
      <c r="BV678" s="21" t="e">
        <f t="shared" si="85"/>
        <v>#N/A</v>
      </c>
      <c r="BW678" s="21" t="str">
        <f>+VLOOKUP(C678,Listas_desplega!$AI$21:$AJ$46,2,0)</f>
        <v>SG</v>
      </c>
      <c r="BX678" s="47" t="str">
        <f>+VLOOKUP(E678,Listas_desplega!$J$2:$K$11,2,FALSE)</f>
        <v>Eje_E_9</v>
      </c>
      <c r="BY678" s="21" t="str">
        <f>+VLOOKUP(J678,desplegables!$AK$21:$AL$33,2,FALSE)</f>
        <v>C_2299_0700_11</v>
      </c>
      <c r="BZ678" s="21" t="str">
        <f>+VLOOKUP(D678,Listas_desplega!$AS$18:$AU$60,2,0)</f>
        <v xml:space="preserve">SG - SUB DESARROLLOOR - </v>
      </c>
      <c r="CA678" s="21" t="str">
        <f>+VLOOKUP(W678,Listas_desplega!$AT$18:$AV$60,3,0)</f>
        <v>4100</v>
      </c>
      <c r="CB678" s="21" t="str">
        <f>+VLOOKUP(F678,Listas_desplega!$J$15:$L$60,2,0)</f>
        <v>FORTALEC CAPACIDADES PARA POTENCIAR VÍNCULO ESTADO-CIUDADANÍA</v>
      </c>
      <c r="CC678" s="21" t="str">
        <f>+VLOOKUP(F678,Listas_desplega!$J$15:$L$60,2,0)&amp;V678</f>
        <v>FORTALEC CAPACIDADES PARA POTENCIAR VÍNCULO ESTADO-CIUDADANÍA</v>
      </c>
      <c r="CD678" s="21" t="str">
        <f>+VLOOKUP(CC678,Listas_desplega!$K$15:$L$60,2,0)</f>
        <v>37</v>
      </c>
      <c r="CE678" s="65" t="str">
        <f>+VLOOKUP(D678,Listas_desplega!$AS$18:$AU$60,2,0)&amp;V678</f>
        <v xml:space="preserve">SG - SUB DESARROLLOOR - </v>
      </c>
      <c r="CF678" s="21">
        <f>+VLOOKUP(D678,Listas_desplega!$AS$18:$AU$60,3,0)</f>
        <v>41</v>
      </c>
    </row>
    <row r="679" spans="2:84" ht="18.75" customHeight="1" x14ac:dyDescent="0.2">
      <c r="B679" s="49" t="s">
        <v>173</v>
      </c>
      <c r="C679" s="49" t="s">
        <v>174</v>
      </c>
      <c r="D679" s="49" t="s">
        <v>1046</v>
      </c>
      <c r="E679" s="49" t="s">
        <v>953</v>
      </c>
      <c r="F679" s="82" t="s">
        <v>1051</v>
      </c>
      <c r="G679" s="49" t="s">
        <v>955</v>
      </c>
      <c r="H679" s="78" t="str">
        <f>+VLOOKUP(G679,desplegables!$AH$21:$AK$33,2,0)</f>
        <v>FORTALECIMIENTO DE LA GESTIÓN INSTITUCIONAL Y BUEN GOBIERNO DEL MINISTERIO DE EDUCACIÓN   NACIONAL</v>
      </c>
      <c r="I679" s="79">
        <f>+VLOOKUP(G679,desplegables!$AH$21:$AK$33,3,0)</f>
        <v>202400000000164</v>
      </c>
      <c r="J679" s="51" t="str">
        <f>+VLOOKUP(G679,desplegables!$AH$21:$AK$33,4,0)</f>
        <v>C-2299-0700-11</v>
      </c>
      <c r="K679" s="109" t="s">
        <v>956</v>
      </c>
      <c r="L679" s="110" t="str">
        <f>+VLOOKUP(K679,desplegables!$BO$81:$BP$110,2,FALSE)</f>
        <v>53105B</v>
      </c>
      <c r="M679" s="49" t="s">
        <v>976</v>
      </c>
      <c r="N679" s="51" t="e">
        <f>VLOOKUP(M679,desplegables!$BO$20:$BP$51,2,0)</f>
        <v>#N/A</v>
      </c>
      <c r="O679" s="49" t="s">
        <v>1052</v>
      </c>
      <c r="P679" s="49" t="s">
        <v>90</v>
      </c>
      <c r="Q679" s="51" t="str">
        <f>+VLOOKUP(P679,desplegables!$B$3:$C$5,2,0)</f>
        <v>02</v>
      </c>
      <c r="R679" s="169" t="e">
        <f t="shared" si="81"/>
        <v>#N/A</v>
      </c>
      <c r="S679" s="126" t="str">
        <f t="shared" si="80"/>
        <v>ADQUIS. DE BYS-SERVICIO DE IMPLEMENTACIÓN SISTEMAS DE GESTIÓN-FORTALECIMIENTO DE LA GESTIÓN INSTITUCIONAL Y BUEN GOBIERNO DEL MINISTERIO DE EDUCACIÓN   NACIONAL</v>
      </c>
      <c r="T679" s="244" t="str">
        <f t="shared" si="82"/>
        <v>ADQUIS. DE BYS - SERVICIO DE IMPLEMENTACIÓN SISTEMAS DE GESTIÓN - 5. CONVERGENCIA REGIONAL / B. ENTIDADES PÚBLICAS TERRITORIALES Y NACIONALES FORTALECIDAS</v>
      </c>
      <c r="U679" s="69" t="s">
        <v>127</v>
      </c>
      <c r="V679" s="21"/>
      <c r="W679" s="21" t="str">
        <f t="shared" si="83"/>
        <v xml:space="preserve">SG - SUB DESARROLLOOR - </v>
      </c>
      <c r="X679" s="51" t="str">
        <f t="shared" si="84"/>
        <v>4100</v>
      </c>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196"/>
      <c r="AW679" s="68"/>
      <c r="AX679" s="68"/>
      <c r="AY679" s="68"/>
      <c r="AZ679" s="68"/>
      <c r="BA679" s="68"/>
      <c r="BB679" s="68"/>
      <c r="BC679" s="68"/>
      <c r="BD679" s="68"/>
      <c r="BE679" s="68"/>
      <c r="BF679" s="180" t="s">
        <v>1060</v>
      </c>
      <c r="BG679" s="188">
        <v>80101504</v>
      </c>
      <c r="BH679" s="191" t="s">
        <v>124</v>
      </c>
      <c r="BI679" s="190" t="s">
        <v>1061</v>
      </c>
      <c r="BJ679" s="179" t="s">
        <v>1062</v>
      </c>
      <c r="BK679" s="66" t="s">
        <v>94</v>
      </c>
      <c r="BL679" s="184">
        <v>45323</v>
      </c>
      <c r="BM679" s="70">
        <v>11</v>
      </c>
      <c r="BN679" s="66" t="s">
        <v>95</v>
      </c>
      <c r="BO679" s="193" t="s">
        <v>96</v>
      </c>
      <c r="BP679" s="193" t="s">
        <v>196</v>
      </c>
      <c r="BQ679" s="193" t="s">
        <v>98</v>
      </c>
      <c r="BR679" s="228">
        <v>98392237</v>
      </c>
      <c r="BS679" s="229">
        <f>98392221+16</f>
        <v>98392237</v>
      </c>
      <c r="BT679" s="180" t="s">
        <v>192</v>
      </c>
      <c r="BU679" s="66" t="s">
        <v>128</v>
      </c>
      <c r="BV679" s="21" t="e">
        <f t="shared" si="85"/>
        <v>#N/A</v>
      </c>
      <c r="BW679" s="21" t="str">
        <f>+VLOOKUP(C679,Listas_desplega!$AI$21:$AJ$46,2,0)</f>
        <v>SG</v>
      </c>
      <c r="BX679" s="47" t="str">
        <f>+VLOOKUP(E679,Listas_desplega!$J$2:$K$11,2,FALSE)</f>
        <v>Eje_E_9</v>
      </c>
      <c r="BY679" s="21" t="str">
        <f>+VLOOKUP(J679,desplegables!$AK$21:$AL$33,2,FALSE)</f>
        <v>C_2299_0700_11</v>
      </c>
      <c r="BZ679" s="21" t="str">
        <f>+VLOOKUP(D679,Listas_desplega!$AS$18:$AU$60,2,0)</f>
        <v xml:space="preserve">SG - SUB DESARROLLOOR - </v>
      </c>
      <c r="CA679" s="21" t="str">
        <f>+VLOOKUP(W679,Listas_desplega!$AT$18:$AV$60,3,0)</f>
        <v>4100</v>
      </c>
      <c r="CB679" s="21" t="str">
        <f>+VLOOKUP(F679,Listas_desplega!$J$15:$L$60,2,0)</f>
        <v>FORTALEC CAPACIDADES PARA POTENCIAR VÍNCULO ESTADO-CIUDADANÍA</v>
      </c>
      <c r="CC679" s="21" t="str">
        <f>+VLOOKUP(F679,Listas_desplega!$J$15:$L$60,2,0)&amp;V679</f>
        <v>FORTALEC CAPACIDADES PARA POTENCIAR VÍNCULO ESTADO-CIUDADANÍA</v>
      </c>
      <c r="CD679" s="21" t="str">
        <f>+VLOOKUP(CC679,Listas_desplega!$K$15:$L$60,2,0)</f>
        <v>37</v>
      </c>
      <c r="CE679" s="65" t="str">
        <f>+VLOOKUP(D679,Listas_desplega!$AS$18:$AU$60,2,0)&amp;V679</f>
        <v xml:space="preserve">SG - SUB DESARROLLOOR - </v>
      </c>
      <c r="CF679" s="21">
        <f>+VLOOKUP(D679,Listas_desplega!$AS$18:$AU$60,3,0)</f>
        <v>41</v>
      </c>
    </row>
    <row r="680" spans="2:84" ht="18.75" customHeight="1" x14ac:dyDescent="0.2">
      <c r="B680" s="49" t="s">
        <v>173</v>
      </c>
      <c r="C680" s="49" t="s">
        <v>174</v>
      </c>
      <c r="D680" s="49" t="s">
        <v>1046</v>
      </c>
      <c r="E680" s="49" t="s">
        <v>953</v>
      </c>
      <c r="F680" s="82" t="s">
        <v>1051</v>
      </c>
      <c r="G680" s="49" t="s">
        <v>955</v>
      </c>
      <c r="H680" s="78" t="str">
        <f>+VLOOKUP(G680,desplegables!$AH$21:$AK$33,2,0)</f>
        <v>FORTALECIMIENTO DE LA GESTIÓN INSTITUCIONAL Y BUEN GOBIERNO DEL MINISTERIO DE EDUCACIÓN   NACIONAL</v>
      </c>
      <c r="I680" s="79">
        <f>+VLOOKUP(G680,desplegables!$AH$21:$AK$33,3,0)</f>
        <v>202400000000164</v>
      </c>
      <c r="J680" s="51" t="str">
        <f>+VLOOKUP(G680,desplegables!$AH$21:$AK$33,4,0)</f>
        <v>C-2299-0700-11</v>
      </c>
      <c r="K680" s="109" t="s">
        <v>956</v>
      </c>
      <c r="L680" s="110" t="str">
        <f>+VLOOKUP(K680,desplegables!$BO$81:$BP$110,2,FALSE)</f>
        <v>53105B</v>
      </c>
      <c r="M680" s="49" t="s">
        <v>976</v>
      </c>
      <c r="N680" s="51" t="e">
        <f>VLOOKUP(M680,desplegables!$BO$20:$BP$51,2,0)</f>
        <v>#N/A</v>
      </c>
      <c r="O680" s="49" t="s">
        <v>1063</v>
      </c>
      <c r="P680" s="49" t="s">
        <v>90</v>
      </c>
      <c r="Q680" s="51" t="str">
        <f>+VLOOKUP(P680,desplegables!$B$3:$C$5,2,0)</f>
        <v>02</v>
      </c>
      <c r="R680" s="169" t="e">
        <f t="shared" si="81"/>
        <v>#N/A</v>
      </c>
      <c r="S680" s="126" t="str">
        <f t="shared" si="80"/>
        <v>ADQUIS. DE BYS-SERVICIO DE IMPLEMENTACIÓN SISTEMAS DE GESTIÓN-FORTALECIMIENTO DE LA GESTIÓN INSTITUCIONAL Y BUEN GOBIERNO DEL MINISTERIO DE EDUCACIÓN   NACIONAL</v>
      </c>
      <c r="T680" s="244" t="str">
        <f t="shared" si="82"/>
        <v>ADQUIS. DE BYS - SERVICIO DE IMPLEMENTACIÓN SISTEMAS DE GESTIÓN - 5. CONVERGENCIA REGIONAL / B. ENTIDADES PÚBLICAS TERRITORIALES Y NACIONALES FORTALECIDAS</v>
      </c>
      <c r="U680" s="69" t="s">
        <v>127</v>
      </c>
      <c r="V680" s="21"/>
      <c r="W680" s="21" t="str">
        <f t="shared" si="83"/>
        <v xml:space="preserve">SG - SUB DESARROLLOOR - </v>
      </c>
      <c r="X680" s="51" t="str">
        <f t="shared" si="84"/>
        <v>4100</v>
      </c>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196"/>
      <c r="AW680" s="68"/>
      <c r="AX680" s="68"/>
      <c r="AY680" s="68"/>
      <c r="AZ680" s="68"/>
      <c r="BA680" s="68"/>
      <c r="BB680" s="68"/>
      <c r="BC680" s="68"/>
      <c r="BD680" s="68"/>
      <c r="BE680" s="68"/>
      <c r="BF680" s="180" t="s">
        <v>1064</v>
      </c>
      <c r="BG680" s="188">
        <v>80111620</v>
      </c>
      <c r="BH680" s="191" t="s">
        <v>92</v>
      </c>
      <c r="BI680" s="190" t="s">
        <v>1050</v>
      </c>
      <c r="BJ680" s="179" t="s">
        <v>92</v>
      </c>
      <c r="BK680" s="180" t="s">
        <v>94</v>
      </c>
      <c r="BL680" s="184">
        <v>45306</v>
      </c>
      <c r="BM680" s="180">
        <v>11.5</v>
      </c>
      <c r="BN680" s="180" t="s">
        <v>95</v>
      </c>
      <c r="BO680" s="193" t="s">
        <v>96</v>
      </c>
      <c r="BP680" s="193" t="s">
        <v>97</v>
      </c>
      <c r="BQ680" s="193" t="s">
        <v>98</v>
      </c>
      <c r="BR680" s="228">
        <v>101049833</v>
      </c>
      <c r="BS680" s="229">
        <v>101049833</v>
      </c>
      <c r="BT680" s="66" t="s">
        <v>192</v>
      </c>
      <c r="BU680" s="66" t="s">
        <v>128</v>
      </c>
      <c r="BV680" s="21" t="e">
        <f t="shared" si="85"/>
        <v>#N/A</v>
      </c>
      <c r="BW680" s="21" t="str">
        <f>+VLOOKUP(C680,Listas_desplega!$AI$21:$AJ$46,2,0)</f>
        <v>SG</v>
      </c>
      <c r="BX680" s="47" t="str">
        <f>+VLOOKUP(E680,Listas_desplega!$J$2:$K$11,2,FALSE)</f>
        <v>Eje_E_9</v>
      </c>
      <c r="BY680" s="21" t="str">
        <f>+VLOOKUP(J680,desplegables!$AK$21:$AL$33,2,FALSE)</f>
        <v>C_2299_0700_11</v>
      </c>
      <c r="BZ680" s="21" t="str">
        <f>+VLOOKUP(D680,Listas_desplega!$AS$18:$AU$60,2,0)</f>
        <v xml:space="preserve">SG - SUB DESARROLLOOR - </v>
      </c>
      <c r="CA680" s="21" t="str">
        <f>+VLOOKUP(W680,Listas_desplega!$AT$18:$AV$60,3,0)</f>
        <v>4100</v>
      </c>
      <c r="CB680" s="21" t="str">
        <f>+VLOOKUP(F680,Listas_desplega!$J$15:$L$60,2,0)</f>
        <v>FORTALEC CAPACIDADES PARA POTENCIAR VÍNCULO ESTADO-CIUDADANÍA</v>
      </c>
      <c r="CC680" s="21" t="str">
        <f>+VLOOKUP(F680,Listas_desplega!$J$15:$L$60,2,0)&amp;V680</f>
        <v>FORTALEC CAPACIDADES PARA POTENCIAR VÍNCULO ESTADO-CIUDADANÍA</v>
      </c>
      <c r="CD680" s="21" t="str">
        <f>+VLOOKUP(CC680,Listas_desplega!$K$15:$L$60,2,0)</f>
        <v>37</v>
      </c>
      <c r="CE680" s="65" t="str">
        <f>+VLOOKUP(D680,Listas_desplega!$AS$18:$AU$60,2,0)&amp;V680</f>
        <v xml:space="preserve">SG - SUB DESARROLLOOR - </v>
      </c>
      <c r="CF680" s="21">
        <f>+VLOOKUP(D680,Listas_desplega!$AS$18:$AU$60,3,0)</f>
        <v>41</v>
      </c>
    </row>
    <row r="681" spans="2:84" ht="18.75" customHeight="1" x14ac:dyDescent="0.2">
      <c r="B681" s="49" t="s">
        <v>173</v>
      </c>
      <c r="C681" s="49" t="s">
        <v>174</v>
      </c>
      <c r="D681" s="49" t="s">
        <v>1046</v>
      </c>
      <c r="E681" s="49" t="s">
        <v>953</v>
      </c>
      <c r="F681" s="82" t="s">
        <v>1047</v>
      </c>
      <c r="G681" s="49" t="s">
        <v>955</v>
      </c>
      <c r="H681" s="78" t="str">
        <f>+VLOOKUP(G681,desplegables!$AH$21:$AK$33,2,0)</f>
        <v>FORTALECIMIENTO DE LA GESTIÓN INSTITUCIONAL Y BUEN GOBIERNO DEL MINISTERIO DE EDUCACIÓN   NACIONAL</v>
      </c>
      <c r="I681" s="79">
        <f>+VLOOKUP(G681,desplegables!$AH$21:$AK$33,3,0)</f>
        <v>202400000000164</v>
      </c>
      <c r="J681" s="51" t="str">
        <f>+VLOOKUP(G681,desplegables!$AH$21:$AK$33,4,0)</f>
        <v>C-2299-0700-11</v>
      </c>
      <c r="K681" s="109" t="s">
        <v>956</v>
      </c>
      <c r="L681" s="110" t="str">
        <f>+VLOOKUP(K681,desplegables!$BO$81:$BP$110,2,FALSE)</f>
        <v>53105B</v>
      </c>
      <c r="M681" s="49" t="s">
        <v>976</v>
      </c>
      <c r="N681" s="51" t="e">
        <f>VLOOKUP(M681,desplegables!$BO$20:$BP$51,2,0)</f>
        <v>#N/A</v>
      </c>
      <c r="O681" s="49" t="s">
        <v>1048</v>
      </c>
      <c r="P681" s="49" t="s">
        <v>90</v>
      </c>
      <c r="Q681" s="51" t="str">
        <f>+VLOOKUP(P681,desplegables!$B$3:$C$5,2,0)</f>
        <v>02</v>
      </c>
      <c r="R681" s="169" t="e">
        <f t="shared" si="81"/>
        <v>#N/A</v>
      </c>
      <c r="S681" s="126" t="str">
        <f t="shared" si="80"/>
        <v>ADQUIS. DE BYS-SERVICIO DE IMPLEMENTACIÓN SISTEMAS DE GESTIÓN-FORTALECIMIENTO DE LA GESTIÓN INSTITUCIONAL Y BUEN GOBIERNO DEL MINISTERIO DE EDUCACIÓN   NACIONAL</v>
      </c>
      <c r="T681" s="244" t="str">
        <f t="shared" si="82"/>
        <v>ADQUIS. DE BYS - SERVICIO DE IMPLEMENTACIÓN SISTEMAS DE GESTIÓN - 5. CONVERGENCIA REGIONAL / B. ENTIDADES PÚBLICAS TERRITORIALES Y NACIONALES FORTALECIDAS</v>
      </c>
      <c r="U681" s="69" t="s">
        <v>127</v>
      </c>
      <c r="V681" s="21"/>
      <c r="W681" s="21" t="str">
        <f t="shared" si="83"/>
        <v xml:space="preserve">SG - SUB DESARROLLOOR - </v>
      </c>
      <c r="X681" s="51" t="str">
        <f t="shared" si="84"/>
        <v>4100</v>
      </c>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68"/>
      <c r="AY681" s="68"/>
      <c r="AZ681" s="68"/>
      <c r="BA681" s="68"/>
      <c r="BB681" s="68"/>
      <c r="BC681" s="68"/>
      <c r="BD681" s="68"/>
      <c r="BE681" s="68"/>
      <c r="BF681" s="180" t="s">
        <v>1056</v>
      </c>
      <c r="BG681" s="188">
        <v>80111620</v>
      </c>
      <c r="BH681" s="191" t="s">
        <v>92</v>
      </c>
      <c r="BI681" s="190" t="s">
        <v>1065</v>
      </c>
      <c r="BJ681" s="179" t="s">
        <v>92</v>
      </c>
      <c r="BK681" s="180" t="s">
        <v>94</v>
      </c>
      <c r="BL681" s="185">
        <v>45337</v>
      </c>
      <c r="BM681" s="180">
        <v>11</v>
      </c>
      <c r="BN681" s="180" t="s">
        <v>95</v>
      </c>
      <c r="BO681" s="193" t="s">
        <v>96</v>
      </c>
      <c r="BP681" s="193" t="s">
        <v>196</v>
      </c>
      <c r="BQ681" s="193" t="s">
        <v>98</v>
      </c>
      <c r="BR681" s="228">
        <v>407163304</v>
      </c>
      <c r="BS681" s="229">
        <v>407163304</v>
      </c>
      <c r="BT681" s="180" t="s">
        <v>192</v>
      </c>
      <c r="BU681" s="180" t="s">
        <v>128</v>
      </c>
      <c r="BV681" s="21" t="e">
        <f t="shared" si="85"/>
        <v>#N/A</v>
      </c>
      <c r="BW681" s="21" t="str">
        <f>+VLOOKUP(C681,Listas_desplega!$AI$21:$AJ$46,2,0)</f>
        <v>SG</v>
      </c>
      <c r="BX681" s="47" t="str">
        <f>+VLOOKUP(E681,Listas_desplega!$J$2:$K$11,2,FALSE)</f>
        <v>Eje_E_9</v>
      </c>
      <c r="BY681" s="21" t="str">
        <f>+VLOOKUP(J681,desplegables!$AK$21:$AL$33,2,FALSE)</f>
        <v>C_2299_0700_11</v>
      </c>
      <c r="BZ681" s="21" t="str">
        <f>+VLOOKUP(D681,Listas_desplega!$AS$18:$AU$60,2,0)</f>
        <v xml:space="preserve">SG - SUB DESARROLLOOR - </v>
      </c>
      <c r="CA681" s="21" t="str">
        <f>+VLOOKUP(W681,Listas_desplega!$AT$18:$AV$60,3,0)</f>
        <v>4100</v>
      </c>
      <c r="CB681" s="21" t="str">
        <f>+VLOOKUP(F681,Listas_desplega!$J$15:$L$60,2,0)</f>
        <v>FORMALIZACIÓN DEL EMPLEO PÚBLICO</v>
      </c>
      <c r="CC681" s="21" t="str">
        <f>+VLOOKUP(F681,Listas_desplega!$J$15:$L$60,2,0)&amp;V681</f>
        <v>FORMALIZACIÓN DEL EMPLEO PÚBLICO</v>
      </c>
      <c r="CD681" s="21" t="str">
        <f>+VLOOKUP(CC681,Listas_desplega!$K$15:$L$60,2,0)</f>
        <v>36</v>
      </c>
      <c r="CE681" s="65" t="str">
        <f>+VLOOKUP(D681,Listas_desplega!$AS$18:$AU$60,2,0)&amp;V681</f>
        <v xml:space="preserve">SG - SUB DESARROLLOOR - </v>
      </c>
      <c r="CF681" s="21">
        <f>+VLOOKUP(D681,Listas_desplega!$AS$18:$AU$60,3,0)</f>
        <v>41</v>
      </c>
    </row>
    <row r="682" spans="2:84" ht="18.75" customHeight="1" x14ac:dyDescent="0.2">
      <c r="B682" s="49" t="s">
        <v>173</v>
      </c>
      <c r="C682" s="49" t="s">
        <v>174</v>
      </c>
      <c r="D682" s="49" t="s">
        <v>1046</v>
      </c>
      <c r="E682" s="49" t="s">
        <v>953</v>
      </c>
      <c r="F682" s="82" t="s">
        <v>1051</v>
      </c>
      <c r="G682" s="49" t="s">
        <v>955</v>
      </c>
      <c r="H682" s="78" t="str">
        <f>+VLOOKUP(G682,desplegables!$AH$21:$AK$33,2,0)</f>
        <v>FORTALECIMIENTO DE LA GESTIÓN INSTITUCIONAL Y BUEN GOBIERNO DEL MINISTERIO DE EDUCACIÓN   NACIONAL</v>
      </c>
      <c r="I682" s="79">
        <f>+VLOOKUP(G682,desplegables!$AH$21:$AK$33,3,0)</f>
        <v>202400000000164</v>
      </c>
      <c r="J682" s="51" t="str">
        <f>+VLOOKUP(G682,desplegables!$AH$21:$AK$33,4,0)</f>
        <v>C-2299-0700-11</v>
      </c>
      <c r="K682" s="109" t="s">
        <v>956</v>
      </c>
      <c r="L682" s="110" t="str">
        <f>+VLOOKUP(K682,desplegables!$BO$81:$BP$110,2,FALSE)</f>
        <v>53105B</v>
      </c>
      <c r="M682" s="49" t="s">
        <v>976</v>
      </c>
      <c r="N682" s="51" t="e">
        <f>VLOOKUP(M682,desplegables!$BO$20:$BP$51,2,0)</f>
        <v>#N/A</v>
      </c>
      <c r="O682" s="49" t="s">
        <v>1063</v>
      </c>
      <c r="P682" s="49" t="s">
        <v>90</v>
      </c>
      <c r="Q682" s="51" t="str">
        <f>+VLOOKUP(P682,desplegables!$B$3:$C$5,2,0)</f>
        <v>02</v>
      </c>
      <c r="R682" s="169" t="e">
        <f t="shared" si="81"/>
        <v>#N/A</v>
      </c>
      <c r="S682" s="126" t="str">
        <f t="shared" si="80"/>
        <v>ADQUIS. DE BYS-SERVICIO DE IMPLEMENTACIÓN SISTEMAS DE GESTIÓN-FORTALECIMIENTO DE LA GESTIÓN INSTITUCIONAL Y BUEN GOBIERNO DEL MINISTERIO DE EDUCACIÓN   NACIONAL</v>
      </c>
      <c r="T682" s="244" t="str">
        <f t="shared" si="82"/>
        <v>ADQUIS. DE BYS - SERVICIO DE IMPLEMENTACIÓN SISTEMAS DE GESTIÓN - 5. CONVERGENCIA REGIONAL / B. ENTIDADES PÚBLICAS TERRITORIALES Y NACIONALES FORTALECIDAS</v>
      </c>
      <c r="U682" s="69" t="s">
        <v>127</v>
      </c>
      <c r="V682" s="21"/>
      <c r="W682" s="21" t="str">
        <f t="shared" si="83"/>
        <v xml:space="preserve">SG - SUB DESARROLLOOR - </v>
      </c>
      <c r="X682" s="51" t="str">
        <f t="shared" si="84"/>
        <v>4100</v>
      </c>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68"/>
      <c r="AY682" s="68"/>
      <c r="AZ682" s="68"/>
      <c r="BA682" s="68"/>
      <c r="BB682" s="68"/>
      <c r="BC682" s="68"/>
      <c r="BD682" s="68"/>
      <c r="BE682" s="68"/>
      <c r="BF682" s="181" t="s">
        <v>1056</v>
      </c>
      <c r="BG682" s="189">
        <v>80111620</v>
      </c>
      <c r="BH682" s="192" t="s">
        <v>193</v>
      </c>
      <c r="BI682" s="190" t="s">
        <v>1044</v>
      </c>
      <c r="BJ682" s="182" t="s">
        <v>193</v>
      </c>
      <c r="BK682" s="108" t="s">
        <v>266</v>
      </c>
      <c r="BL682" s="186">
        <v>45446</v>
      </c>
      <c r="BM682" s="181">
        <v>7</v>
      </c>
      <c r="BN682" s="108" t="s">
        <v>95</v>
      </c>
      <c r="BO682" s="194" t="s">
        <v>139</v>
      </c>
      <c r="BP682" s="194" t="s">
        <v>196</v>
      </c>
      <c r="BQ682" s="194" t="s">
        <v>98</v>
      </c>
      <c r="BR682" s="226">
        <v>61589582</v>
      </c>
      <c r="BS682" s="227">
        <v>61589582</v>
      </c>
      <c r="BT682" s="108" t="s">
        <v>192</v>
      </c>
      <c r="BU682" s="108" t="s">
        <v>128</v>
      </c>
      <c r="BV682" s="21" t="e">
        <f t="shared" si="85"/>
        <v>#N/A</v>
      </c>
      <c r="BW682" s="21" t="str">
        <f>+VLOOKUP(C682,Listas_desplega!$AI$21:$AJ$46,2,0)</f>
        <v>SG</v>
      </c>
      <c r="BX682" s="47" t="str">
        <f>+VLOOKUP(E682,Listas_desplega!$J$2:$K$11,2,FALSE)</f>
        <v>Eje_E_9</v>
      </c>
      <c r="BY682" s="21" t="str">
        <f>+VLOOKUP(J682,desplegables!$AK$21:$AL$33,2,FALSE)</f>
        <v>C_2299_0700_11</v>
      </c>
      <c r="BZ682" s="21" t="str">
        <f>+VLOOKUP(D682,Listas_desplega!$AS$18:$AU$60,2,0)</f>
        <v xml:space="preserve">SG - SUB DESARROLLOOR - </v>
      </c>
      <c r="CA682" s="21" t="str">
        <f>+VLOOKUP(W682,Listas_desplega!$AT$18:$AV$60,3,0)</f>
        <v>4100</v>
      </c>
      <c r="CB682" s="21" t="str">
        <f>+VLOOKUP(F682,Listas_desplega!$J$15:$L$60,2,0)</f>
        <v>FORTALEC CAPACIDADES PARA POTENCIAR VÍNCULO ESTADO-CIUDADANÍA</v>
      </c>
      <c r="CC682" s="21" t="str">
        <f>+VLOOKUP(F682,Listas_desplega!$J$15:$L$60,2,0)&amp;V682</f>
        <v>FORTALEC CAPACIDADES PARA POTENCIAR VÍNCULO ESTADO-CIUDADANÍA</v>
      </c>
      <c r="CD682" s="21" t="str">
        <f>+VLOOKUP(CC682,Listas_desplega!$K$15:$L$60,2,0)</f>
        <v>37</v>
      </c>
      <c r="CE682" s="65" t="str">
        <f>+VLOOKUP(D682,Listas_desplega!$AS$18:$AU$60,2,0)&amp;V682</f>
        <v xml:space="preserve">SG - SUB DESARROLLOOR - </v>
      </c>
      <c r="CF682" s="21">
        <f>+VLOOKUP(D682,Listas_desplega!$AS$18:$AU$60,3,0)</f>
        <v>41</v>
      </c>
    </row>
    <row r="683" spans="2:84" ht="18.75" customHeight="1" x14ac:dyDescent="0.2">
      <c r="B683" s="49" t="s">
        <v>173</v>
      </c>
      <c r="C683" s="49" t="s">
        <v>174</v>
      </c>
      <c r="D683" s="49" t="s">
        <v>1046</v>
      </c>
      <c r="E683" s="49" t="s">
        <v>953</v>
      </c>
      <c r="F683" s="82" t="s">
        <v>1051</v>
      </c>
      <c r="G683" s="49" t="s">
        <v>955</v>
      </c>
      <c r="H683" s="78" t="str">
        <f>+VLOOKUP(G683,desplegables!$AH$21:$AK$33,2,0)</f>
        <v>FORTALECIMIENTO DE LA GESTIÓN INSTITUCIONAL Y BUEN GOBIERNO DEL MINISTERIO DE EDUCACIÓN   NACIONAL</v>
      </c>
      <c r="I683" s="79">
        <f>+VLOOKUP(G683,desplegables!$AH$21:$AK$33,3,0)</f>
        <v>202400000000164</v>
      </c>
      <c r="J683" s="51" t="str">
        <f>+VLOOKUP(G683,desplegables!$AH$21:$AK$33,4,0)</f>
        <v>C-2299-0700-11</v>
      </c>
      <c r="K683" s="109" t="s">
        <v>956</v>
      </c>
      <c r="L683" s="110" t="str">
        <f>+VLOOKUP(K683,desplegables!$BO$81:$BP$110,2,FALSE)</f>
        <v>53105B</v>
      </c>
      <c r="M683" s="49" t="s">
        <v>976</v>
      </c>
      <c r="N683" s="51" t="e">
        <f>VLOOKUP(M683,desplegables!$BO$20:$BP$51,2,0)</f>
        <v>#N/A</v>
      </c>
      <c r="O683" s="49" t="s">
        <v>1052</v>
      </c>
      <c r="P683" s="49" t="s">
        <v>90</v>
      </c>
      <c r="Q683" s="51" t="str">
        <f>+VLOOKUP(P683,desplegables!$B$3:$C$5,2,0)</f>
        <v>02</v>
      </c>
      <c r="R683" s="169" t="e">
        <f t="shared" si="81"/>
        <v>#N/A</v>
      </c>
      <c r="S683" s="126" t="str">
        <f t="shared" ref="S683:S746" si="86">UPPER(P683&amp;"-"&amp;M683&amp;"-"&amp;H683)</f>
        <v>ADQUIS. DE BYS-SERVICIO DE IMPLEMENTACIÓN SISTEMAS DE GESTIÓN-FORTALECIMIENTO DE LA GESTIÓN INSTITUCIONAL Y BUEN GOBIERNO DEL MINISTERIO DE EDUCACIÓN   NACIONAL</v>
      </c>
      <c r="T683" s="244" t="str">
        <f t="shared" si="82"/>
        <v>ADQUIS. DE BYS - SERVICIO DE IMPLEMENTACIÓN SISTEMAS DE GESTIÓN - 5. CONVERGENCIA REGIONAL / B. ENTIDADES PÚBLICAS TERRITORIALES Y NACIONALES FORTALECIDAS</v>
      </c>
      <c r="U683" s="69" t="s">
        <v>127</v>
      </c>
      <c r="V683" s="21"/>
      <c r="W683" s="21" t="str">
        <f t="shared" si="83"/>
        <v xml:space="preserve">SG - SUB DESARROLLOOR - </v>
      </c>
      <c r="X683" s="51" t="str">
        <f t="shared" si="84"/>
        <v>4100</v>
      </c>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68"/>
      <c r="AY683" s="68"/>
      <c r="AZ683" s="68"/>
      <c r="BA683" s="68"/>
      <c r="BB683" s="68"/>
      <c r="BC683" s="68"/>
      <c r="BD683" s="68"/>
      <c r="BE683" s="68"/>
      <c r="BF683" s="180" t="s">
        <v>1056</v>
      </c>
      <c r="BG683" s="188">
        <v>80101504</v>
      </c>
      <c r="BH683" s="191" t="s">
        <v>124</v>
      </c>
      <c r="BI683" s="190" t="s">
        <v>1066</v>
      </c>
      <c r="BJ683" s="179" t="s">
        <v>92</v>
      </c>
      <c r="BK683" s="66" t="s">
        <v>266</v>
      </c>
      <c r="BL683" s="187">
        <v>45442</v>
      </c>
      <c r="BM683" s="70">
        <v>7</v>
      </c>
      <c r="BN683" s="66" t="s">
        <v>95</v>
      </c>
      <c r="BO683" s="193" t="s">
        <v>508</v>
      </c>
      <c r="BP683" s="193" t="s">
        <v>196</v>
      </c>
      <c r="BQ683" s="193" t="s">
        <v>98</v>
      </c>
      <c r="BR683" s="228">
        <v>500000000</v>
      </c>
      <c r="BS683" s="229">
        <v>500000000</v>
      </c>
      <c r="BT683" s="66" t="s">
        <v>192</v>
      </c>
      <c r="BU683" s="66" t="s">
        <v>128</v>
      </c>
      <c r="BV683" s="21" t="e">
        <f t="shared" si="85"/>
        <v>#N/A</v>
      </c>
      <c r="BW683" s="21" t="str">
        <f>+VLOOKUP(C683,Listas_desplega!$AI$21:$AJ$46,2,0)</f>
        <v>SG</v>
      </c>
      <c r="BX683" s="47" t="str">
        <f>+VLOOKUP(E683,Listas_desplega!$J$2:$K$11,2,FALSE)</f>
        <v>Eje_E_9</v>
      </c>
      <c r="BY683" s="21" t="str">
        <f>+VLOOKUP(J683,desplegables!$AK$21:$AL$33,2,FALSE)</f>
        <v>C_2299_0700_11</v>
      </c>
      <c r="BZ683" s="21" t="str">
        <f>+VLOOKUP(D683,Listas_desplega!$AS$18:$AU$60,2,0)</f>
        <v xml:space="preserve">SG - SUB DESARROLLOOR - </v>
      </c>
      <c r="CA683" s="21" t="str">
        <f>+VLOOKUP(W683,Listas_desplega!$AT$18:$AV$60,3,0)</f>
        <v>4100</v>
      </c>
      <c r="CB683" s="21" t="str">
        <f>+VLOOKUP(F683,Listas_desplega!$J$15:$L$60,2,0)</f>
        <v>FORTALEC CAPACIDADES PARA POTENCIAR VÍNCULO ESTADO-CIUDADANÍA</v>
      </c>
      <c r="CC683" s="21" t="str">
        <f>+VLOOKUP(F683,Listas_desplega!$J$15:$L$60,2,0)&amp;V683</f>
        <v>FORTALEC CAPACIDADES PARA POTENCIAR VÍNCULO ESTADO-CIUDADANÍA</v>
      </c>
      <c r="CD683" s="21" t="str">
        <f>+VLOOKUP(CC683,Listas_desplega!$K$15:$L$60,2,0)</f>
        <v>37</v>
      </c>
      <c r="CE683" s="65" t="str">
        <f>+VLOOKUP(D683,Listas_desplega!$AS$18:$AU$60,2,0)&amp;V683</f>
        <v xml:space="preserve">SG - SUB DESARROLLOOR - </v>
      </c>
      <c r="CF683" s="21">
        <f>+VLOOKUP(D683,Listas_desplega!$AS$18:$AU$60,3,0)</f>
        <v>41</v>
      </c>
    </row>
    <row r="684" spans="2:84" ht="18.75" customHeight="1" x14ac:dyDescent="0.2">
      <c r="B684" s="49" t="s">
        <v>173</v>
      </c>
      <c r="C684" s="49" t="s">
        <v>174</v>
      </c>
      <c r="D684" s="49" t="s">
        <v>1046</v>
      </c>
      <c r="E684" s="49" t="s">
        <v>953</v>
      </c>
      <c r="F684" s="82" t="s">
        <v>1051</v>
      </c>
      <c r="G684" s="49" t="s">
        <v>955</v>
      </c>
      <c r="H684" s="78" t="str">
        <f>+VLOOKUP(G684,desplegables!$AH$21:$AK$33,2,0)</f>
        <v>FORTALECIMIENTO DE LA GESTIÓN INSTITUCIONAL Y BUEN GOBIERNO DEL MINISTERIO DE EDUCACIÓN   NACIONAL</v>
      </c>
      <c r="I684" s="79">
        <f>+VLOOKUP(G684,desplegables!$AH$21:$AK$33,3,0)</f>
        <v>202400000000164</v>
      </c>
      <c r="J684" s="51" t="str">
        <f>+VLOOKUP(G684,desplegables!$AH$21:$AK$33,4,0)</f>
        <v>C-2299-0700-11</v>
      </c>
      <c r="K684" s="109" t="s">
        <v>1067</v>
      </c>
      <c r="L684" s="110" t="str">
        <f>+VLOOKUP(K684,desplegables!$BO$81:$BP$110,2,FALSE)</f>
        <v>53105E</v>
      </c>
      <c r="M684" s="49" t="s">
        <v>976</v>
      </c>
      <c r="N684" s="51" t="e">
        <f>VLOOKUP(M684,desplegables!$BO$20:$BP$51,2,0)</f>
        <v>#N/A</v>
      </c>
      <c r="O684" s="49" t="s">
        <v>1052</v>
      </c>
      <c r="P684" s="49" t="s">
        <v>90</v>
      </c>
      <c r="Q684" s="51" t="str">
        <f>+VLOOKUP(P684,desplegables!$B$3:$C$5,2,0)</f>
        <v>02</v>
      </c>
      <c r="R684" s="169" t="e">
        <f t="shared" si="81"/>
        <v>#N/A</v>
      </c>
      <c r="S684" s="126" t="str">
        <f t="shared" si="86"/>
        <v>ADQUIS. DE BYS-SERVICIO DE IMPLEMENTACIÓN SISTEMAS DE GESTIÓN-FORTALECIMIENTO DE LA GESTIÓN INSTITUCIONAL Y BUEN GOBIERNO DEL MINISTERIO DE EDUCACIÓN   NACIONAL</v>
      </c>
      <c r="T684" s="244" t="str">
        <f t="shared" si="82"/>
        <v>ADQUIS. DE BYS - SERVICIO DE IMPLEMENTACIÓN SISTEMAS DE GESTIÓN - 5. CONVERGENCIA REGIONAL / E. CAPACIDADES Y ARTICULACIÓN PARA LA GESTIÓN TERRITORIAL</v>
      </c>
      <c r="U684" s="69" t="s">
        <v>127</v>
      </c>
      <c r="V684" s="21"/>
      <c r="W684" s="21" t="str">
        <f t="shared" si="83"/>
        <v xml:space="preserve">SG - SUB DESARROLLOOR - </v>
      </c>
      <c r="X684" s="51" t="str">
        <f t="shared" si="84"/>
        <v>4100</v>
      </c>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68"/>
      <c r="AY684" s="68"/>
      <c r="AZ684" s="68"/>
      <c r="BA684" s="68"/>
      <c r="BB684" s="68"/>
      <c r="BC684" s="68"/>
      <c r="BD684" s="68"/>
      <c r="BE684" s="68"/>
      <c r="BF684" s="180" t="s">
        <v>1056</v>
      </c>
      <c r="BG684" s="188">
        <v>80101504</v>
      </c>
      <c r="BH684" s="191" t="s">
        <v>124</v>
      </c>
      <c r="BI684" s="190" t="s">
        <v>1066</v>
      </c>
      <c r="BJ684" s="179" t="s">
        <v>92</v>
      </c>
      <c r="BK684" s="66" t="s">
        <v>266</v>
      </c>
      <c r="BL684" s="187">
        <v>45442</v>
      </c>
      <c r="BM684" s="70">
        <v>7</v>
      </c>
      <c r="BN684" s="66" t="s">
        <v>95</v>
      </c>
      <c r="BO684" s="193" t="s">
        <v>508</v>
      </c>
      <c r="BP684" s="193" t="s">
        <v>196</v>
      </c>
      <c r="BQ684" s="193" t="s">
        <v>98</v>
      </c>
      <c r="BR684" s="230">
        <v>200000000</v>
      </c>
      <c r="BS684" s="231">
        <v>200000000</v>
      </c>
      <c r="BT684" s="66" t="s">
        <v>192</v>
      </c>
      <c r="BU684" s="66" t="s">
        <v>128</v>
      </c>
      <c r="BV684" s="21" t="e">
        <f t="shared" si="85"/>
        <v>#N/A</v>
      </c>
      <c r="BW684" s="21" t="str">
        <f>+VLOOKUP(C684,Listas_desplega!$AI$21:$AJ$46,2,0)</f>
        <v>SG</v>
      </c>
      <c r="BX684" s="47" t="str">
        <f>+VLOOKUP(E684,Listas_desplega!$J$2:$K$11,2,FALSE)</f>
        <v>Eje_E_9</v>
      </c>
      <c r="BY684" s="21" t="str">
        <f>+VLOOKUP(J684,desplegables!$AK$21:$AL$33,2,FALSE)</f>
        <v>C_2299_0700_11</v>
      </c>
      <c r="BZ684" s="21" t="str">
        <f>+VLOOKUP(D684,Listas_desplega!$AS$18:$AU$60,2,0)</f>
        <v xml:space="preserve">SG - SUB DESARROLLOOR - </v>
      </c>
      <c r="CA684" s="21" t="str">
        <f>+VLOOKUP(W684,Listas_desplega!$AT$18:$AV$60,3,0)</f>
        <v>4100</v>
      </c>
      <c r="CB684" s="21" t="str">
        <f>+VLOOKUP(F684,Listas_desplega!$J$15:$L$60,2,0)</f>
        <v>FORTALEC CAPACIDADES PARA POTENCIAR VÍNCULO ESTADO-CIUDADANÍA</v>
      </c>
      <c r="CC684" s="21" t="str">
        <f>+VLOOKUP(F684,Listas_desplega!$J$15:$L$60,2,0)&amp;V684</f>
        <v>FORTALEC CAPACIDADES PARA POTENCIAR VÍNCULO ESTADO-CIUDADANÍA</v>
      </c>
      <c r="CD684" s="21" t="str">
        <f>+VLOOKUP(CC684,Listas_desplega!$K$15:$L$60,2,0)</f>
        <v>37</v>
      </c>
      <c r="CE684" s="65" t="str">
        <f>+VLOOKUP(D684,Listas_desplega!$AS$18:$AU$60,2,0)&amp;V684</f>
        <v xml:space="preserve">SG - SUB DESARROLLOOR - </v>
      </c>
      <c r="CF684" s="21">
        <f>+VLOOKUP(D684,Listas_desplega!$AS$18:$AU$60,3,0)</f>
        <v>41</v>
      </c>
    </row>
    <row r="685" spans="2:84" ht="18.75" customHeight="1" x14ac:dyDescent="0.2">
      <c r="B685" s="49" t="s">
        <v>173</v>
      </c>
      <c r="C685" s="49" t="s">
        <v>588</v>
      </c>
      <c r="D685" s="49" t="s">
        <v>1068</v>
      </c>
      <c r="E685" s="49" t="s">
        <v>953</v>
      </c>
      <c r="F685" s="82" t="s">
        <v>1069</v>
      </c>
      <c r="G685" s="49" t="s">
        <v>955</v>
      </c>
      <c r="H685" s="78" t="str">
        <f>+VLOOKUP(G685,desplegables!$AH$21:$AK$33,2,0)</f>
        <v>FORTALECIMIENTO DE LA GESTIÓN INSTITUCIONAL Y BUEN GOBIERNO DEL MINISTERIO DE EDUCACIÓN   NACIONAL</v>
      </c>
      <c r="I685" s="79">
        <f>+VLOOKUP(G685,desplegables!$AH$21:$AK$33,3,0)</f>
        <v>202400000000164</v>
      </c>
      <c r="J685" s="51" t="str">
        <f>+VLOOKUP(G685,desplegables!$AH$21:$AK$33,4,0)</f>
        <v>C-2299-0700-11</v>
      </c>
      <c r="K685" s="109" t="s">
        <v>1070</v>
      </c>
      <c r="L685" s="110" t="str">
        <f>+VLOOKUP(K685,desplegables!$BO$81:$BP$110,2,FALSE)</f>
        <v>53105A</v>
      </c>
      <c r="M685" s="49" t="s">
        <v>976</v>
      </c>
      <c r="N685" s="51" t="e">
        <f>VLOOKUP(M685,desplegables!$BO$20:$BP$51,2,0)</f>
        <v>#N/A</v>
      </c>
      <c r="O685" s="49" t="s">
        <v>1071</v>
      </c>
      <c r="P685" s="49" t="s">
        <v>90</v>
      </c>
      <c r="Q685" s="51" t="str">
        <f>+VLOOKUP(P685,desplegables!$B$3:$C$5,2,0)</f>
        <v>02</v>
      </c>
      <c r="R685" s="169" t="e">
        <f t="shared" si="81"/>
        <v>#N/A</v>
      </c>
      <c r="S685" s="126" t="str">
        <f t="shared" si="86"/>
        <v>ADQUIS. DE BYS-SERVICIO DE IMPLEMENTACIÓN SISTEMAS DE GESTIÓN-FORTALECIMIENTO DE LA GESTIÓN INSTITUCIONAL Y BUEN GOBIERNO DEL MINISTERIO DE EDUCACIÓN   NACIONAL</v>
      </c>
      <c r="T685" s="244" t="str">
        <f t="shared" si="82"/>
        <v>ADQUIS. DE BYS - SERVICIO DE IMPLEMENTACIÓN SISTEMAS DE GESTIÓN - 5. CONVERGENCIA REGIONAL / A. LUCHA CONTRA LA CORRUPCIÓN EN LAS ENTIDADES PÚBLICAS NACIONALES Y TERRITORIALES</v>
      </c>
      <c r="U685" s="69" t="s">
        <v>127</v>
      </c>
      <c r="V685" s="21"/>
      <c r="W685" s="21" t="str">
        <f t="shared" si="83"/>
        <v xml:space="preserve">OFIC. COMUNICACIONES - </v>
      </c>
      <c r="X685" s="51" t="str">
        <f t="shared" si="84"/>
        <v>1100</v>
      </c>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68"/>
      <c r="AY685" s="68"/>
      <c r="AZ685" s="68"/>
      <c r="BA685" s="68"/>
      <c r="BB685" s="68"/>
      <c r="BC685" s="68"/>
      <c r="BD685" s="68"/>
      <c r="BE685" s="68"/>
      <c r="BF685" s="118"/>
      <c r="BG685" s="198" t="s">
        <v>1072</v>
      </c>
      <c r="BH685" s="199" t="s">
        <v>124</v>
      </c>
      <c r="BI685" s="199" t="s">
        <v>1073</v>
      </c>
      <c r="BJ685" s="197" t="s">
        <v>1074</v>
      </c>
      <c r="BK685" s="118" t="s">
        <v>94</v>
      </c>
      <c r="BL685" s="184">
        <v>45323</v>
      </c>
      <c r="BM685" s="184">
        <v>45646</v>
      </c>
      <c r="BN685" s="118" t="s">
        <v>95</v>
      </c>
      <c r="BO685" s="118" t="s">
        <v>283</v>
      </c>
      <c r="BP685" s="118" t="s">
        <v>130</v>
      </c>
      <c r="BQ685" s="180" t="s">
        <v>98</v>
      </c>
      <c r="BR685" s="232">
        <v>1983427143</v>
      </c>
      <c r="BS685" s="233">
        <v>1983427143</v>
      </c>
      <c r="BT685" s="180" t="s">
        <v>192</v>
      </c>
      <c r="BU685" s="180" t="s">
        <v>128</v>
      </c>
      <c r="BV685" s="21" t="e">
        <f t="shared" si="85"/>
        <v>#N/A</v>
      </c>
      <c r="BW685" s="21" t="e">
        <f>+VLOOKUP(C685,Listas_desplega!$AI$21:$AJ$46,2,0)</f>
        <v>#N/A</v>
      </c>
      <c r="BX685" s="47" t="str">
        <f>+VLOOKUP(E685,Listas_desplega!$J$2:$K$11,2,FALSE)</f>
        <v>Eje_E_9</v>
      </c>
      <c r="BY685" s="21" t="str">
        <f>+VLOOKUP(J685,desplegables!$AK$21:$AL$33,2,FALSE)</f>
        <v>C_2299_0700_11</v>
      </c>
      <c r="BZ685" s="21" t="str">
        <f>+VLOOKUP(D685,Listas_desplega!$AS$18:$AU$60,2,0)</f>
        <v xml:space="preserve">OFIC. COMUNICACIONES - </v>
      </c>
      <c r="CA685" s="21" t="str">
        <f>+VLOOKUP(W685,Listas_desplega!$AT$18:$AV$60,3,0)</f>
        <v>1100</v>
      </c>
      <c r="CB685" s="21" t="str">
        <f>+VLOOKUP(F685,Listas_desplega!$J$15:$L$60,2,0)</f>
        <v>COMUNICACIONES</v>
      </c>
      <c r="CC685" s="21" t="str">
        <f>+VLOOKUP(F685,Listas_desplega!$J$15:$L$60,2,0)&amp;V685</f>
        <v>COMUNICACIONES</v>
      </c>
      <c r="CD685" s="21" t="str">
        <f>+VLOOKUP(CC685,Listas_desplega!$K$15:$L$60,2,0)</f>
        <v>38</v>
      </c>
      <c r="CE685" s="65" t="str">
        <f>+VLOOKUP(D685,Listas_desplega!$AS$18:$AU$60,2,0)&amp;V685</f>
        <v xml:space="preserve">OFIC. COMUNICACIONES - </v>
      </c>
      <c r="CF685" s="21">
        <f>+VLOOKUP(D685,Listas_desplega!$AS$18:$AU$60,3,0)</f>
        <v>11</v>
      </c>
    </row>
    <row r="686" spans="2:84" ht="18.75" customHeight="1" x14ac:dyDescent="0.2">
      <c r="B686" s="49" t="s">
        <v>173</v>
      </c>
      <c r="C686" s="49" t="s">
        <v>588</v>
      </c>
      <c r="D686" s="49" t="s">
        <v>1068</v>
      </c>
      <c r="E686" s="49" t="s">
        <v>953</v>
      </c>
      <c r="F686" s="82" t="s">
        <v>1069</v>
      </c>
      <c r="G686" s="49" t="s">
        <v>955</v>
      </c>
      <c r="H686" s="78" t="str">
        <f>+VLOOKUP(G686,desplegables!$AH$21:$AK$33,2,0)</f>
        <v>FORTALECIMIENTO DE LA GESTIÓN INSTITUCIONAL Y BUEN GOBIERNO DEL MINISTERIO DE EDUCACIÓN   NACIONAL</v>
      </c>
      <c r="I686" s="79">
        <f>+VLOOKUP(G686,desplegables!$AH$21:$AK$33,3,0)</f>
        <v>202400000000164</v>
      </c>
      <c r="J686" s="51" t="str">
        <f>+VLOOKUP(G686,desplegables!$AH$21:$AK$33,4,0)</f>
        <v>C-2299-0700-11</v>
      </c>
      <c r="K686" s="109" t="s">
        <v>1070</v>
      </c>
      <c r="L686" s="110" t="str">
        <f>+VLOOKUP(K686,desplegables!$BO$81:$BP$110,2,FALSE)</f>
        <v>53105A</v>
      </c>
      <c r="M686" s="49" t="s">
        <v>976</v>
      </c>
      <c r="N686" s="51" t="e">
        <f>VLOOKUP(M686,desplegables!$BO$20:$BP$51,2,0)</f>
        <v>#N/A</v>
      </c>
      <c r="O686" s="49" t="s">
        <v>1071</v>
      </c>
      <c r="P686" s="49" t="s">
        <v>90</v>
      </c>
      <c r="Q686" s="51" t="str">
        <f>+VLOOKUP(P686,desplegables!$B$3:$C$5,2,0)</f>
        <v>02</v>
      </c>
      <c r="R686" s="169" t="e">
        <f t="shared" si="81"/>
        <v>#N/A</v>
      </c>
      <c r="S686" s="126" t="str">
        <f t="shared" si="86"/>
        <v>ADQUIS. DE BYS-SERVICIO DE IMPLEMENTACIÓN SISTEMAS DE GESTIÓN-FORTALECIMIENTO DE LA GESTIÓN INSTITUCIONAL Y BUEN GOBIERNO DEL MINISTERIO DE EDUCACIÓN   NACIONAL</v>
      </c>
      <c r="T686" s="244" t="str">
        <f t="shared" si="82"/>
        <v>ADQUIS. DE BYS - SERVICIO DE IMPLEMENTACIÓN SISTEMAS DE GESTIÓN - 5. CONVERGENCIA REGIONAL / A. LUCHA CONTRA LA CORRUPCIÓN EN LAS ENTIDADES PÚBLICAS NACIONALES Y TERRITORIALES</v>
      </c>
      <c r="U686" s="69" t="s">
        <v>127</v>
      </c>
      <c r="V686" s="21"/>
      <c r="W686" s="21" t="str">
        <f t="shared" si="83"/>
        <v xml:space="preserve">OFIC. COMUNICACIONES - </v>
      </c>
      <c r="X686" s="51" t="str">
        <f t="shared" si="84"/>
        <v>1100</v>
      </c>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68"/>
      <c r="AY686" s="68"/>
      <c r="AZ686" s="68"/>
      <c r="BA686" s="68"/>
      <c r="BB686" s="68"/>
      <c r="BC686" s="68"/>
      <c r="BD686" s="68"/>
      <c r="BE686" s="68"/>
      <c r="BF686" s="69"/>
      <c r="BG686" s="199" t="s">
        <v>1075</v>
      </c>
      <c r="BH686" s="199" t="s">
        <v>124</v>
      </c>
      <c r="BI686" s="199" t="s">
        <v>1076</v>
      </c>
      <c r="BJ686" s="197" t="s">
        <v>1074</v>
      </c>
      <c r="BK686" s="49" t="s">
        <v>94</v>
      </c>
      <c r="BL686" s="187">
        <v>45337</v>
      </c>
      <c r="BM686" s="187">
        <v>45656</v>
      </c>
      <c r="BN686" s="49" t="s">
        <v>198</v>
      </c>
      <c r="BO686" s="49" t="s">
        <v>1034</v>
      </c>
      <c r="BP686" s="49" t="s">
        <v>196</v>
      </c>
      <c r="BQ686" s="180" t="s">
        <v>98</v>
      </c>
      <c r="BR686" s="234">
        <v>44352928</v>
      </c>
      <c r="BS686" s="234">
        <v>44352928</v>
      </c>
      <c r="BT686" s="180" t="s">
        <v>192</v>
      </c>
      <c r="BU686" s="180" t="s">
        <v>128</v>
      </c>
      <c r="BV686" s="21" t="e">
        <f t="shared" si="85"/>
        <v>#N/A</v>
      </c>
      <c r="BW686" s="21" t="e">
        <f>+VLOOKUP(C686,Listas_desplega!$AI$21:$AJ$46,2,0)</f>
        <v>#N/A</v>
      </c>
      <c r="BX686" s="47" t="str">
        <f>+VLOOKUP(E686,Listas_desplega!$J$2:$K$11,2,FALSE)</f>
        <v>Eje_E_9</v>
      </c>
      <c r="BY686" s="21" t="str">
        <f>+VLOOKUP(J686,desplegables!$AK$21:$AL$33,2,FALSE)</f>
        <v>C_2299_0700_11</v>
      </c>
      <c r="BZ686" s="21" t="str">
        <f>+VLOOKUP(D686,Listas_desplega!$AS$18:$AU$60,2,0)</f>
        <v xml:space="preserve">OFIC. COMUNICACIONES - </v>
      </c>
      <c r="CA686" s="21" t="str">
        <f>+VLOOKUP(W686,Listas_desplega!$AT$18:$AV$60,3,0)</f>
        <v>1100</v>
      </c>
      <c r="CB686" s="21" t="str">
        <f>+VLOOKUP(F686,Listas_desplega!$J$15:$L$60,2,0)</f>
        <v>COMUNICACIONES</v>
      </c>
      <c r="CC686" s="21" t="str">
        <f>+VLOOKUP(F686,Listas_desplega!$J$15:$L$60,2,0)&amp;V686</f>
        <v>COMUNICACIONES</v>
      </c>
      <c r="CD686" s="21" t="str">
        <f>+VLOOKUP(CC686,Listas_desplega!$K$15:$L$60,2,0)</f>
        <v>38</v>
      </c>
      <c r="CE686" s="65" t="str">
        <f>+VLOOKUP(D686,Listas_desplega!$AS$18:$AU$60,2,0)&amp;V686</f>
        <v xml:space="preserve">OFIC. COMUNICACIONES - </v>
      </c>
      <c r="CF686" s="21">
        <f>+VLOOKUP(D686,Listas_desplega!$AS$18:$AU$60,3,0)</f>
        <v>11</v>
      </c>
    </row>
    <row r="687" spans="2:84" ht="18.75" customHeight="1" x14ac:dyDescent="0.2">
      <c r="B687" s="49" t="s">
        <v>173</v>
      </c>
      <c r="C687" s="49" t="s">
        <v>588</v>
      </c>
      <c r="D687" s="49" t="s">
        <v>1068</v>
      </c>
      <c r="E687" s="49" t="s">
        <v>953</v>
      </c>
      <c r="F687" s="82" t="s">
        <v>1069</v>
      </c>
      <c r="G687" s="49" t="s">
        <v>955</v>
      </c>
      <c r="H687" s="78" t="str">
        <f>+VLOOKUP(G687,desplegables!$AH$21:$AK$33,2,0)</f>
        <v>FORTALECIMIENTO DE LA GESTIÓN INSTITUCIONAL Y BUEN GOBIERNO DEL MINISTERIO DE EDUCACIÓN   NACIONAL</v>
      </c>
      <c r="I687" s="79">
        <f>+VLOOKUP(G687,desplegables!$AH$21:$AK$33,3,0)</f>
        <v>202400000000164</v>
      </c>
      <c r="J687" s="51" t="str">
        <f>+VLOOKUP(G687,desplegables!$AH$21:$AK$33,4,0)</f>
        <v>C-2299-0700-11</v>
      </c>
      <c r="K687" s="109" t="s">
        <v>1070</v>
      </c>
      <c r="L687" s="110" t="str">
        <f>+VLOOKUP(K687,desplegables!$BO$81:$BP$110,2,FALSE)</f>
        <v>53105A</v>
      </c>
      <c r="M687" s="49" t="s">
        <v>976</v>
      </c>
      <c r="N687" s="51" t="e">
        <f>VLOOKUP(M687,desplegables!$BO$20:$BP$51,2,0)</f>
        <v>#N/A</v>
      </c>
      <c r="O687" s="49" t="s">
        <v>1077</v>
      </c>
      <c r="P687" s="49" t="s">
        <v>90</v>
      </c>
      <c r="Q687" s="51" t="str">
        <f>+VLOOKUP(P687,desplegables!$B$3:$C$5,2,0)</f>
        <v>02</v>
      </c>
      <c r="R687" s="169" t="e">
        <f t="shared" si="81"/>
        <v>#N/A</v>
      </c>
      <c r="S687" s="126" t="str">
        <f t="shared" si="86"/>
        <v>ADQUIS. DE BYS-SERVICIO DE IMPLEMENTACIÓN SISTEMAS DE GESTIÓN-FORTALECIMIENTO DE LA GESTIÓN INSTITUCIONAL Y BUEN GOBIERNO DEL MINISTERIO DE EDUCACIÓN   NACIONAL</v>
      </c>
      <c r="T687" s="244" t="str">
        <f t="shared" si="82"/>
        <v>ADQUIS. DE BYS - SERVICIO DE IMPLEMENTACIÓN SISTEMAS DE GESTIÓN - 5. CONVERGENCIA REGIONAL / A. LUCHA CONTRA LA CORRUPCIÓN EN LAS ENTIDADES PÚBLICAS NACIONALES Y TERRITORIALES</v>
      </c>
      <c r="U687" s="69" t="s">
        <v>127</v>
      </c>
      <c r="V687" s="21"/>
      <c r="W687" s="21" t="str">
        <f t="shared" si="83"/>
        <v xml:space="preserve">OFIC. COMUNICACIONES - </v>
      </c>
      <c r="X687" s="51" t="str">
        <f t="shared" si="84"/>
        <v>1100</v>
      </c>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68"/>
      <c r="AY687" s="68"/>
      <c r="AZ687" s="68"/>
      <c r="BA687" s="68"/>
      <c r="BB687" s="68"/>
      <c r="BC687" s="68"/>
      <c r="BD687" s="68"/>
      <c r="BE687" s="68"/>
      <c r="BF687" s="69"/>
      <c r="BG687" s="198"/>
      <c r="BH687" s="199" t="s">
        <v>193</v>
      </c>
      <c r="BI687" s="199" t="s">
        <v>193</v>
      </c>
      <c r="BJ687" s="197" t="s">
        <v>1074</v>
      </c>
      <c r="BK687" s="49" t="s">
        <v>94</v>
      </c>
      <c r="BL687" s="187">
        <v>45306</v>
      </c>
      <c r="BM687" s="187">
        <v>45323</v>
      </c>
      <c r="BN687" s="49" t="s">
        <v>198</v>
      </c>
      <c r="BO687" s="49" t="s">
        <v>195</v>
      </c>
      <c r="BP687" s="49" t="s">
        <v>196</v>
      </c>
      <c r="BQ687" s="180" t="s">
        <v>98</v>
      </c>
      <c r="BR687" s="234">
        <v>236505856</v>
      </c>
      <c r="BS687" s="234">
        <v>236505856</v>
      </c>
      <c r="BT687" s="180" t="s">
        <v>192</v>
      </c>
      <c r="BU687" s="180" t="s">
        <v>128</v>
      </c>
      <c r="BV687" s="21" t="e">
        <f t="shared" si="85"/>
        <v>#N/A</v>
      </c>
      <c r="BW687" s="21" t="e">
        <f>+VLOOKUP(C687,Listas_desplega!$AI$21:$AJ$46,2,0)</f>
        <v>#N/A</v>
      </c>
      <c r="BX687" s="47" t="str">
        <f>+VLOOKUP(E687,Listas_desplega!$J$2:$K$11,2,FALSE)</f>
        <v>Eje_E_9</v>
      </c>
      <c r="BY687" s="21" t="str">
        <f>+VLOOKUP(J687,desplegables!$AK$21:$AL$33,2,FALSE)</f>
        <v>C_2299_0700_11</v>
      </c>
      <c r="BZ687" s="21" t="str">
        <f>+VLOOKUP(D687,Listas_desplega!$AS$18:$AU$60,2,0)</f>
        <v xml:space="preserve">OFIC. COMUNICACIONES - </v>
      </c>
      <c r="CA687" s="21" t="str">
        <f>+VLOOKUP(W687,Listas_desplega!$AT$18:$AV$60,3,0)</f>
        <v>1100</v>
      </c>
      <c r="CB687" s="21" t="str">
        <f>+VLOOKUP(F687,Listas_desplega!$J$15:$L$60,2,0)</f>
        <v>COMUNICACIONES</v>
      </c>
      <c r="CC687" s="21" t="str">
        <f>+VLOOKUP(F687,Listas_desplega!$J$15:$L$60,2,0)&amp;V687</f>
        <v>COMUNICACIONES</v>
      </c>
      <c r="CD687" s="21" t="str">
        <f>+VLOOKUP(CC687,Listas_desplega!$K$15:$L$60,2,0)</f>
        <v>38</v>
      </c>
      <c r="CE687" s="65" t="str">
        <f>+VLOOKUP(D687,Listas_desplega!$AS$18:$AU$60,2,0)&amp;V687</f>
        <v xml:space="preserve">OFIC. COMUNICACIONES - </v>
      </c>
      <c r="CF687" s="21">
        <f>+VLOOKUP(D687,Listas_desplega!$AS$18:$AU$60,3,0)</f>
        <v>11</v>
      </c>
    </row>
    <row r="688" spans="2:84" ht="18.75" customHeight="1" x14ac:dyDescent="0.2">
      <c r="B688" s="49" t="s">
        <v>173</v>
      </c>
      <c r="C688" s="49" t="s">
        <v>588</v>
      </c>
      <c r="D688" s="49" t="s">
        <v>1068</v>
      </c>
      <c r="E688" s="49" t="s">
        <v>953</v>
      </c>
      <c r="F688" s="82" t="s">
        <v>1069</v>
      </c>
      <c r="G688" s="49" t="s">
        <v>955</v>
      </c>
      <c r="H688" s="78" t="str">
        <f>+VLOOKUP(G688,desplegables!$AH$21:$AK$33,2,0)</f>
        <v>FORTALECIMIENTO DE LA GESTIÓN INSTITUCIONAL Y BUEN GOBIERNO DEL MINISTERIO DE EDUCACIÓN   NACIONAL</v>
      </c>
      <c r="I688" s="79">
        <f>+VLOOKUP(G688,desplegables!$AH$21:$AK$33,3,0)</f>
        <v>202400000000164</v>
      </c>
      <c r="J688" s="51" t="str">
        <f>+VLOOKUP(G688,desplegables!$AH$21:$AK$33,4,0)</f>
        <v>C-2299-0700-11</v>
      </c>
      <c r="K688" s="109" t="s">
        <v>1070</v>
      </c>
      <c r="L688" s="110" t="str">
        <f>+VLOOKUP(K688,desplegables!$BO$81:$BP$110,2,FALSE)</f>
        <v>53105A</v>
      </c>
      <c r="M688" s="49" t="s">
        <v>976</v>
      </c>
      <c r="N688" s="51" t="e">
        <f>VLOOKUP(M688,desplegables!$BO$20:$BP$51,2,0)</f>
        <v>#N/A</v>
      </c>
      <c r="O688" s="49" t="s">
        <v>1077</v>
      </c>
      <c r="P688" s="49" t="s">
        <v>90</v>
      </c>
      <c r="Q688" s="51" t="str">
        <f>+VLOOKUP(P688,desplegables!$B$3:$C$5,2,0)</f>
        <v>02</v>
      </c>
      <c r="R688" s="169" t="e">
        <f t="shared" si="81"/>
        <v>#N/A</v>
      </c>
      <c r="S688" s="126" t="str">
        <f t="shared" si="86"/>
        <v>ADQUIS. DE BYS-SERVICIO DE IMPLEMENTACIÓN SISTEMAS DE GESTIÓN-FORTALECIMIENTO DE LA GESTIÓN INSTITUCIONAL Y BUEN GOBIERNO DEL MINISTERIO DE EDUCACIÓN   NACIONAL</v>
      </c>
      <c r="T688" s="244" t="str">
        <f t="shared" si="82"/>
        <v>ADQUIS. DE BYS - SERVICIO DE IMPLEMENTACIÓN SISTEMAS DE GESTIÓN - 5. CONVERGENCIA REGIONAL / A. LUCHA CONTRA LA CORRUPCIÓN EN LAS ENTIDADES PÚBLICAS NACIONALES Y TERRITORIALES</v>
      </c>
      <c r="U688" s="69" t="s">
        <v>127</v>
      </c>
      <c r="V688" s="21"/>
      <c r="W688" s="21" t="str">
        <f t="shared" si="83"/>
        <v xml:space="preserve">OFIC. COMUNICACIONES - </v>
      </c>
      <c r="X688" s="51" t="str">
        <f t="shared" si="84"/>
        <v>1100</v>
      </c>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68"/>
      <c r="AY688" s="68"/>
      <c r="AZ688" s="68"/>
      <c r="BA688" s="68"/>
      <c r="BB688" s="68"/>
      <c r="BC688" s="68"/>
      <c r="BD688" s="68"/>
      <c r="BE688" s="68"/>
      <c r="BF688" s="69"/>
      <c r="BG688" s="199">
        <v>8111620</v>
      </c>
      <c r="BH688" s="199" t="s">
        <v>92</v>
      </c>
      <c r="BI688" s="199" t="s">
        <v>193</v>
      </c>
      <c r="BJ688" s="197" t="s">
        <v>1074</v>
      </c>
      <c r="BK688" s="49" t="s">
        <v>94</v>
      </c>
      <c r="BL688" s="187">
        <v>45306</v>
      </c>
      <c r="BM688" s="187">
        <v>45656</v>
      </c>
      <c r="BN688" s="49" t="s">
        <v>198</v>
      </c>
      <c r="BO688" s="49" t="s">
        <v>96</v>
      </c>
      <c r="BP688" s="49" t="s">
        <v>1078</v>
      </c>
      <c r="BQ688" s="66" t="s">
        <v>98</v>
      </c>
      <c r="BR688" s="234">
        <v>25000000</v>
      </c>
      <c r="BS688" s="234">
        <v>25000000</v>
      </c>
      <c r="BT688" s="180" t="s">
        <v>192</v>
      </c>
      <c r="BU688" s="180" t="s">
        <v>128</v>
      </c>
      <c r="BV688" s="21" t="e">
        <f t="shared" si="85"/>
        <v>#N/A</v>
      </c>
      <c r="BW688" s="21" t="e">
        <f>+VLOOKUP(C688,Listas_desplega!$AI$21:$AJ$46,2,0)</f>
        <v>#N/A</v>
      </c>
      <c r="BX688" s="47" t="str">
        <f>+VLOOKUP(E688,Listas_desplega!$J$2:$K$11,2,FALSE)</f>
        <v>Eje_E_9</v>
      </c>
      <c r="BY688" s="21" t="str">
        <f>+VLOOKUP(J688,desplegables!$AK$21:$AL$33,2,FALSE)</f>
        <v>C_2299_0700_11</v>
      </c>
      <c r="BZ688" s="21" t="str">
        <f>+VLOOKUP(D688,Listas_desplega!$AS$18:$AU$60,2,0)</f>
        <v xml:space="preserve">OFIC. COMUNICACIONES - </v>
      </c>
      <c r="CA688" s="21" t="str">
        <f>+VLOOKUP(W688,Listas_desplega!$AT$18:$AV$60,3,0)</f>
        <v>1100</v>
      </c>
      <c r="CB688" s="21" t="str">
        <f>+VLOOKUP(F688,Listas_desplega!$J$15:$L$60,2,0)</f>
        <v>COMUNICACIONES</v>
      </c>
      <c r="CC688" s="21" t="str">
        <f>+VLOOKUP(F688,Listas_desplega!$J$15:$L$60,2,0)&amp;V688</f>
        <v>COMUNICACIONES</v>
      </c>
      <c r="CD688" s="21" t="str">
        <f>+VLOOKUP(CC688,Listas_desplega!$K$15:$L$60,2,0)</f>
        <v>38</v>
      </c>
      <c r="CE688" s="65" t="str">
        <f>+VLOOKUP(D688,Listas_desplega!$AS$18:$AU$60,2,0)&amp;V688</f>
        <v xml:space="preserve">OFIC. COMUNICACIONES - </v>
      </c>
      <c r="CF688" s="21">
        <f>+VLOOKUP(D688,Listas_desplega!$AS$18:$AU$60,3,0)</f>
        <v>11</v>
      </c>
    </row>
    <row r="689" spans="2:84" ht="18.75" customHeight="1" x14ac:dyDescent="0.2">
      <c r="B689" s="49" t="s">
        <v>173</v>
      </c>
      <c r="C689" s="49" t="s">
        <v>588</v>
      </c>
      <c r="D689" s="49" t="s">
        <v>1068</v>
      </c>
      <c r="E689" s="49" t="s">
        <v>953</v>
      </c>
      <c r="F689" s="82" t="s">
        <v>1069</v>
      </c>
      <c r="G689" s="49" t="s">
        <v>955</v>
      </c>
      <c r="H689" s="78" t="str">
        <f>+VLOOKUP(G689,desplegables!$AH$21:$AK$33,2,0)</f>
        <v>FORTALECIMIENTO DE LA GESTIÓN INSTITUCIONAL Y BUEN GOBIERNO DEL MINISTERIO DE EDUCACIÓN   NACIONAL</v>
      </c>
      <c r="I689" s="79">
        <f>+VLOOKUP(G689,desplegables!$AH$21:$AK$33,3,0)</f>
        <v>202400000000164</v>
      </c>
      <c r="J689" s="51" t="str">
        <f>+VLOOKUP(G689,desplegables!$AH$21:$AK$33,4,0)</f>
        <v>C-2299-0700-11</v>
      </c>
      <c r="K689" s="109" t="s">
        <v>1070</v>
      </c>
      <c r="L689" s="110" t="str">
        <f>+VLOOKUP(K689,desplegables!$BO$81:$BP$110,2,FALSE)</f>
        <v>53105A</v>
      </c>
      <c r="M689" s="49" t="s">
        <v>976</v>
      </c>
      <c r="N689" s="51" t="e">
        <f>VLOOKUP(M689,desplegables!$BO$20:$BP$51,2,0)</f>
        <v>#N/A</v>
      </c>
      <c r="O689" s="49" t="s">
        <v>1077</v>
      </c>
      <c r="P689" s="49" t="s">
        <v>90</v>
      </c>
      <c r="Q689" s="51" t="str">
        <f>+VLOOKUP(P689,desplegables!$B$3:$C$5,2,0)</f>
        <v>02</v>
      </c>
      <c r="R689" s="169" t="e">
        <f t="shared" si="81"/>
        <v>#N/A</v>
      </c>
      <c r="S689" s="126" t="str">
        <f t="shared" si="86"/>
        <v>ADQUIS. DE BYS-SERVICIO DE IMPLEMENTACIÓN SISTEMAS DE GESTIÓN-FORTALECIMIENTO DE LA GESTIÓN INSTITUCIONAL Y BUEN GOBIERNO DEL MINISTERIO DE EDUCACIÓN   NACIONAL</v>
      </c>
      <c r="T689" s="244" t="str">
        <f t="shared" si="82"/>
        <v>ADQUIS. DE BYS - SERVICIO DE IMPLEMENTACIÓN SISTEMAS DE GESTIÓN - 5. CONVERGENCIA REGIONAL / A. LUCHA CONTRA LA CORRUPCIÓN EN LAS ENTIDADES PÚBLICAS NACIONALES Y TERRITORIALES</v>
      </c>
      <c r="U689" s="69" t="s">
        <v>127</v>
      </c>
      <c r="V689" s="21"/>
      <c r="W689" s="21" t="str">
        <f t="shared" si="83"/>
        <v xml:space="preserve">OFIC. COMUNICACIONES - </v>
      </c>
      <c r="X689" s="51" t="str">
        <f t="shared" si="84"/>
        <v>1100</v>
      </c>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68"/>
      <c r="AY689" s="68"/>
      <c r="AZ689" s="68"/>
      <c r="BA689" s="68"/>
      <c r="BB689" s="68"/>
      <c r="BC689" s="68"/>
      <c r="BD689" s="68"/>
      <c r="BE689" s="68"/>
      <c r="BF689" s="69"/>
      <c r="BG689" s="199">
        <v>8111620</v>
      </c>
      <c r="BH689" s="199" t="s">
        <v>92</v>
      </c>
      <c r="BI689" s="199" t="s">
        <v>193</v>
      </c>
      <c r="BJ689" s="197" t="s">
        <v>1074</v>
      </c>
      <c r="BK689" s="49" t="s">
        <v>94</v>
      </c>
      <c r="BL689" s="187">
        <v>45306</v>
      </c>
      <c r="BM689" s="187">
        <v>45473</v>
      </c>
      <c r="BN689" s="49" t="s">
        <v>198</v>
      </c>
      <c r="BO689" s="49" t="s">
        <v>96</v>
      </c>
      <c r="BP689" s="49" t="s">
        <v>97</v>
      </c>
      <c r="BQ689" s="66" t="s">
        <v>98</v>
      </c>
      <c r="BR689" s="234">
        <v>72500000</v>
      </c>
      <c r="BS689" s="234">
        <v>72500000</v>
      </c>
      <c r="BT689" s="180" t="s">
        <v>192</v>
      </c>
      <c r="BU689" s="180" t="s">
        <v>128</v>
      </c>
      <c r="BV689" s="21" t="e">
        <f t="shared" si="85"/>
        <v>#N/A</v>
      </c>
      <c r="BW689" s="21" t="e">
        <f>+VLOOKUP(C689,Listas_desplega!$AI$21:$AJ$46,2,0)</f>
        <v>#N/A</v>
      </c>
      <c r="BX689" s="47" t="str">
        <f>+VLOOKUP(E689,Listas_desplega!$J$2:$K$11,2,FALSE)</f>
        <v>Eje_E_9</v>
      </c>
      <c r="BY689" s="21" t="str">
        <f>+VLOOKUP(J689,desplegables!$AK$21:$AL$33,2,FALSE)</f>
        <v>C_2299_0700_11</v>
      </c>
      <c r="BZ689" s="21" t="str">
        <f>+VLOOKUP(D689,Listas_desplega!$AS$18:$AU$60,2,0)</f>
        <v xml:space="preserve">OFIC. COMUNICACIONES - </v>
      </c>
      <c r="CA689" s="21" t="str">
        <f>+VLOOKUP(W689,Listas_desplega!$AT$18:$AV$60,3,0)</f>
        <v>1100</v>
      </c>
      <c r="CB689" s="21" t="str">
        <f>+VLOOKUP(F689,Listas_desplega!$J$15:$L$60,2,0)</f>
        <v>COMUNICACIONES</v>
      </c>
      <c r="CC689" s="21" t="str">
        <f>+VLOOKUP(F689,Listas_desplega!$J$15:$L$60,2,0)&amp;V689</f>
        <v>COMUNICACIONES</v>
      </c>
      <c r="CD689" s="21" t="str">
        <f>+VLOOKUP(CC689,Listas_desplega!$K$15:$L$60,2,0)</f>
        <v>38</v>
      </c>
      <c r="CE689" s="65" t="str">
        <f>+VLOOKUP(D689,Listas_desplega!$AS$18:$AU$60,2,0)&amp;V689</f>
        <v xml:space="preserve">OFIC. COMUNICACIONES - </v>
      </c>
      <c r="CF689" s="21">
        <f>+VLOOKUP(D689,Listas_desplega!$AS$18:$AU$60,3,0)</f>
        <v>11</v>
      </c>
    </row>
    <row r="690" spans="2:84" ht="18.75" customHeight="1" x14ac:dyDescent="0.2">
      <c r="B690" s="49" t="s">
        <v>173</v>
      </c>
      <c r="C690" s="49" t="s">
        <v>588</v>
      </c>
      <c r="D690" s="49" t="s">
        <v>1068</v>
      </c>
      <c r="E690" s="49" t="s">
        <v>953</v>
      </c>
      <c r="F690" s="82" t="s">
        <v>1069</v>
      </c>
      <c r="G690" s="49" t="s">
        <v>955</v>
      </c>
      <c r="H690" s="78" t="str">
        <f>+VLOOKUP(G690,desplegables!$AH$21:$AK$33,2,0)</f>
        <v>FORTALECIMIENTO DE LA GESTIÓN INSTITUCIONAL Y BUEN GOBIERNO DEL MINISTERIO DE EDUCACIÓN   NACIONAL</v>
      </c>
      <c r="I690" s="79">
        <f>+VLOOKUP(G690,desplegables!$AH$21:$AK$33,3,0)</f>
        <v>202400000000164</v>
      </c>
      <c r="J690" s="51" t="str">
        <f>+VLOOKUP(G690,desplegables!$AH$21:$AK$33,4,0)</f>
        <v>C-2299-0700-11</v>
      </c>
      <c r="K690" s="109" t="s">
        <v>1070</v>
      </c>
      <c r="L690" s="110" t="str">
        <f>+VLOOKUP(K690,desplegables!$BO$81:$BP$110,2,FALSE)</f>
        <v>53105A</v>
      </c>
      <c r="M690" s="49" t="s">
        <v>976</v>
      </c>
      <c r="N690" s="51" t="e">
        <f>VLOOKUP(M690,desplegables!$BO$20:$BP$51,2,0)</f>
        <v>#N/A</v>
      </c>
      <c r="O690" s="49" t="s">
        <v>1079</v>
      </c>
      <c r="P690" s="49" t="s">
        <v>90</v>
      </c>
      <c r="Q690" s="51" t="str">
        <f>+VLOOKUP(P690,desplegables!$B$3:$C$5,2,0)</f>
        <v>02</v>
      </c>
      <c r="R690" s="169" t="e">
        <f t="shared" si="81"/>
        <v>#N/A</v>
      </c>
      <c r="S690" s="126" t="str">
        <f t="shared" si="86"/>
        <v>ADQUIS. DE BYS-SERVICIO DE IMPLEMENTACIÓN SISTEMAS DE GESTIÓN-FORTALECIMIENTO DE LA GESTIÓN INSTITUCIONAL Y BUEN GOBIERNO DEL MINISTERIO DE EDUCACIÓN   NACIONAL</v>
      </c>
      <c r="T690" s="244" t="str">
        <f t="shared" si="82"/>
        <v>ADQUIS. DE BYS - SERVICIO DE IMPLEMENTACIÓN SISTEMAS DE GESTIÓN - 5. CONVERGENCIA REGIONAL / A. LUCHA CONTRA LA CORRUPCIÓN EN LAS ENTIDADES PÚBLICAS NACIONALES Y TERRITORIALES</v>
      </c>
      <c r="U690" s="69" t="s">
        <v>127</v>
      </c>
      <c r="V690" s="21"/>
      <c r="W690" s="21" t="str">
        <f t="shared" si="83"/>
        <v xml:space="preserve">OFIC. COMUNICACIONES - </v>
      </c>
      <c r="X690" s="51" t="str">
        <f t="shared" si="84"/>
        <v>1100</v>
      </c>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68"/>
      <c r="AY690" s="68"/>
      <c r="AZ690" s="68"/>
      <c r="BA690" s="68"/>
      <c r="BB690" s="68"/>
      <c r="BC690" s="68"/>
      <c r="BD690" s="68"/>
      <c r="BE690" s="68"/>
      <c r="BF690" s="69"/>
      <c r="BG690" s="199">
        <v>8111620</v>
      </c>
      <c r="BH690" s="199" t="s">
        <v>92</v>
      </c>
      <c r="BI690" s="199" t="s">
        <v>1080</v>
      </c>
      <c r="BJ690" s="197" t="s">
        <v>1074</v>
      </c>
      <c r="BK690" s="49" t="s">
        <v>94</v>
      </c>
      <c r="BL690" s="187">
        <v>45294</v>
      </c>
      <c r="BM690" s="187">
        <v>45535</v>
      </c>
      <c r="BN690" s="49" t="s">
        <v>198</v>
      </c>
      <c r="BO690" s="49" t="s">
        <v>96</v>
      </c>
      <c r="BP690" s="49" t="s">
        <v>97</v>
      </c>
      <c r="BQ690" s="66" t="s">
        <v>98</v>
      </c>
      <c r="BR690" s="235">
        <v>79876000</v>
      </c>
      <c r="BS690" s="235">
        <v>79876000</v>
      </c>
      <c r="BT690" s="180" t="s">
        <v>192</v>
      </c>
      <c r="BU690" s="180" t="s">
        <v>128</v>
      </c>
      <c r="BV690" s="21" t="e">
        <f t="shared" si="85"/>
        <v>#N/A</v>
      </c>
      <c r="BW690" s="21" t="e">
        <f>+VLOOKUP(C690,Listas_desplega!$AI$21:$AJ$46,2,0)</f>
        <v>#N/A</v>
      </c>
      <c r="BX690" s="47" t="str">
        <f>+VLOOKUP(E690,Listas_desplega!$J$2:$K$11,2,FALSE)</f>
        <v>Eje_E_9</v>
      </c>
      <c r="BY690" s="21" t="str">
        <f>+VLOOKUP(J690,desplegables!$AK$21:$AL$33,2,FALSE)</f>
        <v>C_2299_0700_11</v>
      </c>
      <c r="BZ690" s="21" t="str">
        <f>+VLOOKUP(D690,Listas_desplega!$AS$18:$AU$60,2,0)</f>
        <v xml:space="preserve">OFIC. COMUNICACIONES - </v>
      </c>
      <c r="CA690" s="21" t="str">
        <f>+VLOOKUP(W690,Listas_desplega!$AT$18:$AV$60,3,0)</f>
        <v>1100</v>
      </c>
      <c r="CB690" s="21" t="str">
        <f>+VLOOKUP(F690,Listas_desplega!$J$15:$L$60,2,0)</f>
        <v>COMUNICACIONES</v>
      </c>
      <c r="CC690" s="21" t="str">
        <f>+VLOOKUP(F690,Listas_desplega!$J$15:$L$60,2,0)&amp;V690</f>
        <v>COMUNICACIONES</v>
      </c>
      <c r="CD690" s="21" t="str">
        <f>+VLOOKUP(CC690,Listas_desplega!$K$15:$L$60,2,0)</f>
        <v>38</v>
      </c>
      <c r="CE690" s="65" t="str">
        <f>+VLOOKUP(D690,Listas_desplega!$AS$18:$AU$60,2,0)&amp;V690</f>
        <v xml:space="preserve">OFIC. COMUNICACIONES - </v>
      </c>
      <c r="CF690" s="21">
        <f>+VLOOKUP(D690,Listas_desplega!$AS$18:$AU$60,3,0)</f>
        <v>11</v>
      </c>
    </row>
    <row r="691" spans="2:84" ht="18.75" customHeight="1" x14ac:dyDescent="0.2">
      <c r="B691" s="49" t="s">
        <v>173</v>
      </c>
      <c r="C691" s="49" t="s">
        <v>588</v>
      </c>
      <c r="D691" s="49" t="s">
        <v>1068</v>
      </c>
      <c r="E691" s="49" t="s">
        <v>953</v>
      </c>
      <c r="F691" s="82" t="s">
        <v>1069</v>
      </c>
      <c r="G691" s="49" t="s">
        <v>955</v>
      </c>
      <c r="H691" s="78" t="str">
        <f>+VLOOKUP(G691,desplegables!$AH$21:$AK$33,2,0)</f>
        <v>FORTALECIMIENTO DE LA GESTIÓN INSTITUCIONAL Y BUEN GOBIERNO DEL MINISTERIO DE EDUCACIÓN   NACIONAL</v>
      </c>
      <c r="I691" s="79">
        <f>+VLOOKUP(G691,desplegables!$AH$21:$AK$33,3,0)</f>
        <v>202400000000164</v>
      </c>
      <c r="J691" s="51" t="str">
        <f>+VLOOKUP(G691,desplegables!$AH$21:$AK$33,4,0)</f>
        <v>C-2299-0700-11</v>
      </c>
      <c r="K691" s="109" t="s">
        <v>1070</v>
      </c>
      <c r="L691" s="110" t="str">
        <f>+VLOOKUP(K691,desplegables!$BO$81:$BP$110,2,FALSE)</f>
        <v>53105A</v>
      </c>
      <c r="M691" s="49" t="s">
        <v>976</v>
      </c>
      <c r="N691" s="51" t="e">
        <f>VLOOKUP(M691,desplegables!$BO$20:$BP$51,2,0)</f>
        <v>#N/A</v>
      </c>
      <c r="O691" s="49" t="s">
        <v>1079</v>
      </c>
      <c r="P691" s="49" t="s">
        <v>90</v>
      </c>
      <c r="Q691" s="51" t="str">
        <f>+VLOOKUP(P691,desplegables!$B$3:$C$5,2,0)</f>
        <v>02</v>
      </c>
      <c r="R691" s="169" t="e">
        <f t="shared" si="81"/>
        <v>#N/A</v>
      </c>
      <c r="S691" s="126" t="str">
        <f t="shared" si="86"/>
        <v>ADQUIS. DE BYS-SERVICIO DE IMPLEMENTACIÓN SISTEMAS DE GESTIÓN-FORTALECIMIENTO DE LA GESTIÓN INSTITUCIONAL Y BUEN GOBIERNO DEL MINISTERIO DE EDUCACIÓN   NACIONAL</v>
      </c>
      <c r="T691" s="244" t="str">
        <f t="shared" si="82"/>
        <v>ADQUIS. DE BYS - SERVICIO DE IMPLEMENTACIÓN SISTEMAS DE GESTIÓN - 5. CONVERGENCIA REGIONAL / A. LUCHA CONTRA LA CORRUPCIÓN EN LAS ENTIDADES PÚBLICAS NACIONALES Y TERRITORIALES</v>
      </c>
      <c r="U691" s="69" t="s">
        <v>127</v>
      </c>
      <c r="V691" s="21"/>
      <c r="W691" s="21" t="str">
        <f t="shared" si="83"/>
        <v xml:space="preserve">OFIC. COMUNICACIONES - </v>
      </c>
      <c r="X691" s="51" t="str">
        <f t="shared" si="84"/>
        <v>1100</v>
      </c>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c r="BE691" s="68"/>
      <c r="BF691" s="69"/>
      <c r="BG691" s="199">
        <v>8111620</v>
      </c>
      <c r="BH691" s="199" t="s">
        <v>92</v>
      </c>
      <c r="BI691" s="199" t="s">
        <v>1081</v>
      </c>
      <c r="BJ691" s="197" t="s">
        <v>1074</v>
      </c>
      <c r="BK691" s="49" t="s">
        <v>94</v>
      </c>
      <c r="BL691" s="187">
        <v>45294</v>
      </c>
      <c r="BM691" s="187">
        <v>45535</v>
      </c>
      <c r="BN691" s="49"/>
      <c r="BO691" s="49" t="s">
        <v>96</v>
      </c>
      <c r="BP691" s="49" t="s">
        <v>97</v>
      </c>
      <c r="BQ691" s="66" t="s">
        <v>98</v>
      </c>
      <c r="BR691" s="235">
        <v>79876000</v>
      </c>
      <c r="BS691" s="235">
        <v>79876000</v>
      </c>
      <c r="BT691" s="180" t="s">
        <v>192</v>
      </c>
      <c r="BU691" s="180" t="s">
        <v>128</v>
      </c>
      <c r="BV691" s="21" t="e">
        <f t="shared" si="85"/>
        <v>#N/A</v>
      </c>
      <c r="BW691" s="21" t="e">
        <f>+VLOOKUP(C691,Listas_desplega!$AI$21:$AJ$46,2,0)</f>
        <v>#N/A</v>
      </c>
      <c r="BX691" s="47" t="str">
        <f>+VLOOKUP(E691,Listas_desplega!$J$2:$K$11,2,FALSE)</f>
        <v>Eje_E_9</v>
      </c>
      <c r="BY691" s="21" t="str">
        <f>+VLOOKUP(J691,desplegables!$AK$21:$AL$33,2,FALSE)</f>
        <v>C_2299_0700_11</v>
      </c>
      <c r="BZ691" s="21" t="str">
        <f>+VLOOKUP(D691,Listas_desplega!$AS$18:$AU$60,2,0)</f>
        <v xml:space="preserve">OFIC. COMUNICACIONES - </v>
      </c>
      <c r="CA691" s="21" t="str">
        <f>+VLOOKUP(W691,Listas_desplega!$AT$18:$AV$60,3,0)</f>
        <v>1100</v>
      </c>
      <c r="CB691" s="21" t="str">
        <f>+VLOOKUP(F691,Listas_desplega!$J$15:$L$60,2,0)</f>
        <v>COMUNICACIONES</v>
      </c>
      <c r="CC691" s="21" t="str">
        <f>+VLOOKUP(F691,Listas_desplega!$J$15:$L$60,2,0)&amp;V691</f>
        <v>COMUNICACIONES</v>
      </c>
      <c r="CD691" s="21" t="str">
        <f>+VLOOKUP(CC691,Listas_desplega!$K$15:$L$60,2,0)</f>
        <v>38</v>
      </c>
      <c r="CE691" s="65" t="str">
        <f>+VLOOKUP(D691,Listas_desplega!$AS$18:$AU$60,2,0)&amp;V691</f>
        <v xml:space="preserve">OFIC. COMUNICACIONES - </v>
      </c>
      <c r="CF691" s="21">
        <f>+VLOOKUP(D691,Listas_desplega!$AS$18:$AU$60,3,0)</f>
        <v>11</v>
      </c>
    </row>
    <row r="692" spans="2:84" ht="18.75" customHeight="1" x14ac:dyDescent="0.2">
      <c r="B692" s="49" t="s">
        <v>173</v>
      </c>
      <c r="C692" s="49" t="s">
        <v>588</v>
      </c>
      <c r="D692" s="49" t="s">
        <v>1068</v>
      </c>
      <c r="E692" s="49" t="s">
        <v>953</v>
      </c>
      <c r="F692" s="82" t="s">
        <v>1069</v>
      </c>
      <c r="G692" s="49" t="s">
        <v>955</v>
      </c>
      <c r="H692" s="78" t="str">
        <f>+VLOOKUP(G692,desplegables!$AH$21:$AK$33,2,0)</f>
        <v>FORTALECIMIENTO DE LA GESTIÓN INSTITUCIONAL Y BUEN GOBIERNO DEL MINISTERIO DE EDUCACIÓN   NACIONAL</v>
      </c>
      <c r="I692" s="79">
        <f>+VLOOKUP(G692,desplegables!$AH$21:$AK$33,3,0)</f>
        <v>202400000000164</v>
      </c>
      <c r="J692" s="51" t="str">
        <f>+VLOOKUP(G692,desplegables!$AH$21:$AK$33,4,0)</f>
        <v>C-2299-0700-11</v>
      </c>
      <c r="K692" s="109" t="s">
        <v>1070</v>
      </c>
      <c r="L692" s="110" t="str">
        <f>+VLOOKUP(K692,desplegables!$BO$81:$BP$110,2,FALSE)</f>
        <v>53105A</v>
      </c>
      <c r="M692" s="49" t="s">
        <v>976</v>
      </c>
      <c r="N692" s="51" t="e">
        <f>VLOOKUP(M692,desplegables!$BO$20:$BP$51,2,0)</f>
        <v>#N/A</v>
      </c>
      <c r="O692" s="49" t="s">
        <v>1079</v>
      </c>
      <c r="P692" s="49" t="s">
        <v>90</v>
      </c>
      <c r="Q692" s="51" t="str">
        <f>+VLOOKUP(P692,desplegables!$B$3:$C$5,2,0)</f>
        <v>02</v>
      </c>
      <c r="R692" s="169" t="e">
        <f t="shared" si="81"/>
        <v>#N/A</v>
      </c>
      <c r="S692" s="126" t="str">
        <f t="shared" si="86"/>
        <v>ADQUIS. DE BYS-SERVICIO DE IMPLEMENTACIÓN SISTEMAS DE GESTIÓN-FORTALECIMIENTO DE LA GESTIÓN INSTITUCIONAL Y BUEN GOBIERNO DEL MINISTERIO DE EDUCACIÓN   NACIONAL</v>
      </c>
      <c r="T692" s="244" t="str">
        <f t="shared" si="82"/>
        <v>ADQUIS. DE BYS - SERVICIO DE IMPLEMENTACIÓN SISTEMAS DE GESTIÓN - 5. CONVERGENCIA REGIONAL / A. LUCHA CONTRA LA CORRUPCIÓN EN LAS ENTIDADES PÚBLICAS NACIONALES Y TERRITORIALES</v>
      </c>
      <c r="U692" s="69" t="s">
        <v>127</v>
      </c>
      <c r="V692" s="21"/>
      <c r="W692" s="21" t="str">
        <f t="shared" si="83"/>
        <v xml:space="preserve">OFIC. COMUNICACIONES - </v>
      </c>
      <c r="X692" s="51" t="str">
        <f t="shared" si="84"/>
        <v>1100</v>
      </c>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68"/>
      <c r="AY692" s="68"/>
      <c r="AZ692" s="68"/>
      <c r="BA692" s="68"/>
      <c r="BB692" s="68"/>
      <c r="BC692" s="68"/>
      <c r="BD692" s="68"/>
      <c r="BE692" s="68"/>
      <c r="BF692" s="69"/>
      <c r="BG692" s="199">
        <v>8111620</v>
      </c>
      <c r="BH692" s="199" t="s">
        <v>92</v>
      </c>
      <c r="BI692" s="199" t="s">
        <v>1082</v>
      </c>
      <c r="BJ692" s="197" t="s">
        <v>1074</v>
      </c>
      <c r="BK692" s="49" t="s">
        <v>94</v>
      </c>
      <c r="BL692" s="187">
        <v>45294</v>
      </c>
      <c r="BM692" s="187">
        <v>45535</v>
      </c>
      <c r="BN692" s="49" t="s">
        <v>198</v>
      </c>
      <c r="BO692" s="49" t="s">
        <v>96</v>
      </c>
      <c r="BP692" s="49" t="s">
        <v>97</v>
      </c>
      <c r="BQ692" s="66" t="s">
        <v>98</v>
      </c>
      <c r="BR692" s="235">
        <v>79876000</v>
      </c>
      <c r="BS692" s="235">
        <v>79876000</v>
      </c>
      <c r="BT692" s="180" t="s">
        <v>192</v>
      </c>
      <c r="BU692" s="180" t="s">
        <v>128</v>
      </c>
      <c r="BV692" s="21" t="e">
        <f t="shared" si="85"/>
        <v>#N/A</v>
      </c>
      <c r="BW692" s="21" t="e">
        <f>+VLOOKUP(C692,Listas_desplega!$AI$21:$AJ$46,2,0)</f>
        <v>#N/A</v>
      </c>
      <c r="BX692" s="47" t="str">
        <f>+VLOOKUP(E692,Listas_desplega!$J$2:$K$11,2,FALSE)</f>
        <v>Eje_E_9</v>
      </c>
      <c r="BY692" s="21" t="str">
        <f>+VLOOKUP(J692,desplegables!$AK$21:$AL$33,2,FALSE)</f>
        <v>C_2299_0700_11</v>
      </c>
      <c r="BZ692" s="21" t="str">
        <f>+VLOOKUP(D692,Listas_desplega!$AS$18:$AU$60,2,0)</f>
        <v xml:space="preserve">OFIC. COMUNICACIONES - </v>
      </c>
      <c r="CA692" s="21" t="str">
        <f>+VLOOKUP(W692,Listas_desplega!$AT$18:$AV$60,3,0)</f>
        <v>1100</v>
      </c>
      <c r="CB692" s="21" t="str">
        <f>+VLOOKUP(F692,Listas_desplega!$J$15:$L$60,2,0)</f>
        <v>COMUNICACIONES</v>
      </c>
      <c r="CC692" s="21" t="str">
        <f>+VLOOKUP(F692,Listas_desplega!$J$15:$L$60,2,0)&amp;V692</f>
        <v>COMUNICACIONES</v>
      </c>
      <c r="CD692" s="21" t="str">
        <f>+VLOOKUP(CC692,Listas_desplega!$K$15:$L$60,2,0)</f>
        <v>38</v>
      </c>
      <c r="CE692" s="65" t="str">
        <f>+VLOOKUP(D692,Listas_desplega!$AS$18:$AU$60,2,0)&amp;V692</f>
        <v xml:space="preserve">OFIC. COMUNICACIONES - </v>
      </c>
      <c r="CF692" s="21">
        <f>+VLOOKUP(D692,Listas_desplega!$AS$18:$AU$60,3,0)</f>
        <v>11</v>
      </c>
    </row>
    <row r="693" spans="2:84" ht="18.75" customHeight="1" x14ac:dyDescent="0.2">
      <c r="B693" s="49" t="s">
        <v>173</v>
      </c>
      <c r="C693" s="49" t="s">
        <v>588</v>
      </c>
      <c r="D693" s="49" t="s">
        <v>1068</v>
      </c>
      <c r="E693" s="49" t="s">
        <v>953</v>
      </c>
      <c r="F693" s="82" t="s">
        <v>1069</v>
      </c>
      <c r="G693" s="49" t="s">
        <v>955</v>
      </c>
      <c r="H693" s="78" t="str">
        <f>+VLOOKUP(G693,desplegables!$AH$21:$AK$33,2,0)</f>
        <v>FORTALECIMIENTO DE LA GESTIÓN INSTITUCIONAL Y BUEN GOBIERNO DEL MINISTERIO DE EDUCACIÓN   NACIONAL</v>
      </c>
      <c r="I693" s="79">
        <f>+VLOOKUP(G693,desplegables!$AH$21:$AK$33,3,0)</f>
        <v>202400000000164</v>
      </c>
      <c r="J693" s="51" t="str">
        <f>+VLOOKUP(G693,desplegables!$AH$21:$AK$33,4,0)</f>
        <v>C-2299-0700-11</v>
      </c>
      <c r="K693" s="109" t="s">
        <v>1070</v>
      </c>
      <c r="L693" s="110" t="str">
        <f>+VLOOKUP(K693,desplegables!$BO$81:$BP$110,2,FALSE)</f>
        <v>53105A</v>
      </c>
      <c r="M693" s="49" t="s">
        <v>976</v>
      </c>
      <c r="N693" s="51" t="e">
        <f>VLOOKUP(M693,desplegables!$BO$20:$BP$51,2,0)</f>
        <v>#N/A</v>
      </c>
      <c r="O693" s="49" t="s">
        <v>1079</v>
      </c>
      <c r="P693" s="49" t="s">
        <v>90</v>
      </c>
      <c r="Q693" s="51" t="str">
        <f>+VLOOKUP(P693,desplegables!$B$3:$C$5,2,0)</f>
        <v>02</v>
      </c>
      <c r="R693" s="169" t="e">
        <f t="shared" si="81"/>
        <v>#N/A</v>
      </c>
      <c r="S693" s="126" t="str">
        <f t="shared" si="86"/>
        <v>ADQUIS. DE BYS-SERVICIO DE IMPLEMENTACIÓN SISTEMAS DE GESTIÓN-FORTALECIMIENTO DE LA GESTIÓN INSTITUCIONAL Y BUEN GOBIERNO DEL MINISTERIO DE EDUCACIÓN   NACIONAL</v>
      </c>
      <c r="T693" s="244" t="str">
        <f t="shared" si="82"/>
        <v>ADQUIS. DE BYS - SERVICIO DE IMPLEMENTACIÓN SISTEMAS DE GESTIÓN - 5. CONVERGENCIA REGIONAL / A. LUCHA CONTRA LA CORRUPCIÓN EN LAS ENTIDADES PÚBLICAS NACIONALES Y TERRITORIALES</v>
      </c>
      <c r="U693" s="69" t="s">
        <v>127</v>
      </c>
      <c r="V693" s="21"/>
      <c r="W693" s="21" t="str">
        <f t="shared" si="83"/>
        <v xml:space="preserve">OFIC. COMUNICACIONES - </v>
      </c>
      <c r="X693" s="51" t="str">
        <f t="shared" si="84"/>
        <v>1100</v>
      </c>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68"/>
      <c r="AY693" s="68"/>
      <c r="AZ693" s="68"/>
      <c r="BA693" s="68"/>
      <c r="BB693" s="68"/>
      <c r="BC693" s="68"/>
      <c r="BD693" s="68"/>
      <c r="BE693" s="68"/>
      <c r="BF693" s="69"/>
      <c r="BG693" s="199">
        <v>8111620</v>
      </c>
      <c r="BH693" s="199" t="s">
        <v>92</v>
      </c>
      <c r="BI693" s="199" t="s">
        <v>1083</v>
      </c>
      <c r="BJ693" s="197" t="s">
        <v>1074</v>
      </c>
      <c r="BK693" s="49" t="s">
        <v>94</v>
      </c>
      <c r="BL693" s="187">
        <v>45294</v>
      </c>
      <c r="BM693" s="187">
        <v>45535</v>
      </c>
      <c r="BN693" s="49" t="s">
        <v>198</v>
      </c>
      <c r="BO693" s="49" t="s">
        <v>96</v>
      </c>
      <c r="BP693" s="49" t="s">
        <v>97</v>
      </c>
      <c r="BQ693" s="66" t="s">
        <v>98</v>
      </c>
      <c r="BR693" s="235">
        <v>71559479</v>
      </c>
      <c r="BS693" s="235">
        <v>71559479</v>
      </c>
      <c r="BT693" s="180" t="s">
        <v>192</v>
      </c>
      <c r="BU693" s="180" t="s">
        <v>128</v>
      </c>
      <c r="BV693" s="21" t="e">
        <f t="shared" si="85"/>
        <v>#N/A</v>
      </c>
      <c r="BW693" s="21" t="e">
        <f>+VLOOKUP(C693,Listas_desplega!$AI$21:$AJ$46,2,0)</f>
        <v>#N/A</v>
      </c>
      <c r="BX693" s="47" t="str">
        <f>+VLOOKUP(E693,Listas_desplega!$J$2:$K$11,2,FALSE)</f>
        <v>Eje_E_9</v>
      </c>
      <c r="BY693" s="21" t="str">
        <f>+VLOOKUP(J693,desplegables!$AK$21:$AL$33,2,FALSE)</f>
        <v>C_2299_0700_11</v>
      </c>
      <c r="BZ693" s="21" t="str">
        <f>+VLOOKUP(D693,Listas_desplega!$AS$18:$AU$60,2,0)</f>
        <v xml:space="preserve">OFIC. COMUNICACIONES - </v>
      </c>
      <c r="CA693" s="21" t="str">
        <f>+VLOOKUP(W693,Listas_desplega!$AT$18:$AV$60,3,0)</f>
        <v>1100</v>
      </c>
      <c r="CB693" s="21" t="str">
        <f>+VLOOKUP(F693,Listas_desplega!$J$15:$L$60,2,0)</f>
        <v>COMUNICACIONES</v>
      </c>
      <c r="CC693" s="21" t="str">
        <f>+VLOOKUP(F693,Listas_desplega!$J$15:$L$60,2,0)&amp;V693</f>
        <v>COMUNICACIONES</v>
      </c>
      <c r="CD693" s="21" t="str">
        <f>+VLOOKUP(CC693,Listas_desplega!$K$15:$L$60,2,0)</f>
        <v>38</v>
      </c>
      <c r="CE693" s="65" t="str">
        <f>+VLOOKUP(D693,Listas_desplega!$AS$18:$AU$60,2,0)&amp;V693</f>
        <v xml:space="preserve">OFIC. COMUNICACIONES - </v>
      </c>
      <c r="CF693" s="21">
        <f>+VLOOKUP(D693,Listas_desplega!$AS$18:$AU$60,3,0)</f>
        <v>11</v>
      </c>
    </row>
    <row r="694" spans="2:84" ht="18.75" customHeight="1" x14ac:dyDescent="0.2">
      <c r="B694" s="49" t="s">
        <v>173</v>
      </c>
      <c r="C694" s="49" t="s">
        <v>588</v>
      </c>
      <c r="D694" s="49" t="s">
        <v>1068</v>
      </c>
      <c r="E694" s="49" t="s">
        <v>953</v>
      </c>
      <c r="F694" s="82" t="s">
        <v>1069</v>
      </c>
      <c r="G694" s="49" t="s">
        <v>955</v>
      </c>
      <c r="H694" s="78" t="str">
        <f>+VLOOKUP(G694,desplegables!$AH$21:$AK$33,2,0)</f>
        <v>FORTALECIMIENTO DE LA GESTIÓN INSTITUCIONAL Y BUEN GOBIERNO DEL MINISTERIO DE EDUCACIÓN   NACIONAL</v>
      </c>
      <c r="I694" s="79">
        <f>+VLOOKUP(G694,desplegables!$AH$21:$AK$33,3,0)</f>
        <v>202400000000164</v>
      </c>
      <c r="J694" s="51" t="str">
        <f>+VLOOKUP(G694,desplegables!$AH$21:$AK$33,4,0)</f>
        <v>C-2299-0700-11</v>
      </c>
      <c r="K694" s="109" t="s">
        <v>1070</v>
      </c>
      <c r="L694" s="110" t="str">
        <f>+VLOOKUP(K694,desplegables!$BO$81:$BP$110,2,FALSE)</f>
        <v>53105A</v>
      </c>
      <c r="M694" s="49" t="s">
        <v>976</v>
      </c>
      <c r="N694" s="51" t="e">
        <f>VLOOKUP(M694,desplegables!$BO$20:$BP$51,2,0)</f>
        <v>#N/A</v>
      </c>
      <c r="O694" s="49" t="s">
        <v>1079</v>
      </c>
      <c r="P694" s="49" t="s">
        <v>90</v>
      </c>
      <c r="Q694" s="51" t="str">
        <f>+VLOOKUP(P694,desplegables!$B$3:$C$5,2,0)</f>
        <v>02</v>
      </c>
      <c r="R694" s="169" t="e">
        <f t="shared" si="81"/>
        <v>#N/A</v>
      </c>
      <c r="S694" s="126" t="str">
        <f t="shared" si="86"/>
        <v>ADQUIS. DE BYS-SERVICIO DE IMPLEMENTACIÓN SISTEMAS DE GESTIÓN-FORTALECIMIENTO DE LA GESTIÓN INSTITUCIONAL Y BUEN GOBIERNO DEL MINISTERIO DE EDUCACIÓN   NACIONAL</v>
      </c>
      <c r="T694" s="244" t="str">
        <f t="shared" si="82"/>
        <v>ADQUIS. DE BYS - SERVICIO DE IMPLEMENTACIÓN SISTEMAS DE GESTIÓN - 5. CONVERGENCIA REGIONAL / A. LUCHA CONTRA LA CORRUPCIÓN EN LAS ENTIDADES PÚBLICAS NACIONALES Y TERRITORIALES</v>
      </c>
      <c r="U694" s="69" t="s">
        <v>127</v>
      </c>
      <c r="V694" s="21"/>
      <c r="W694" s="21" t="str">
        <f t="shared" si="83"/>
        <v xml:space="preserve">OFIC. COMUNICACIONES - </v>
      </c>
      <c r="X694" s="51" t="str">
        <f t="shared" si="84"/>
        <v>1100</v>
      </c>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68"/>
      <c r="AY694" s="68"/>
      <c r="AZ694" s="68"/>
      <c r="BA694" s="68"/>
      <c r="BB694" s="68"/>
      <c r="BC694" s="68"/>
      <c r="BD694" s="68"/>
      <c r="BE694" s="68"/>
      <c r="BF694" s="69"/>
      <c r="BG694" s="199">
        <v>8111620</v>
      </c>
      <c r="BH694" s="199" t="s">
        <v>92</v>
      </c>
      <c r="BI694" s="199" t="s">
        <v>1083</v>
      </c>
      <c r="BJ694" s="197" t="s">
        <v>1074</v>
      </c>
      <c r="BK694" s="49" t="s">
        <v>94</v>
      </c>
      <c r="BL694" s="187">
        <v>45300</v>
      </c>
      <c r="BM694" s="187">
        <v>45535</v>
      </c>
      <c r="BN694" s="49" t="s">
        <v>198</v>
      </c>
      <c r="BO694" s="49" t="s">
        <v>96</v>
      </c>
      <c r="BP694" s="49" t="s">
        <v>97</v>
      </c>
      <c r="BQ694" s="66" t="s">
        <v>98</v>
      </c>
      <c r="BR694" s="235">
        <v>71559479</v>
      </c>
      <c r="BS694" s="235">
        <v>71559479</v>
      </c>
      <c r="BT694" s="180" t="s">
        <v>192</v>
      </c>
      <c r="BU694" s="180" t="s">
        <v>128</v>
      </c>
      <c r="BV694" s="21" t="e">
        <f t="shared" si="85"/>
        <v>#N/A</v>
      </c>
      <c r="BW694" s="21" t="e">
        <f>+VLOOKUP(C694,Listas_desplega!$AI$21:$AJ$46,2,0)</f>
        <v>#N/A</v>
      </c>
      <c r="BX694" s="47" t="str">
        <f>+VLOOKUP(E694,Listas_desplega!$J$2:$K$11,2,FALSE)</f>
        <v>Eje_E_9</v>
      </c>
      <c r="BY694" s="21" t="str">
        <f>+VLOOKUP(J694,desplegables!$AK$21:$AL$33,2,FALSE)</f>
        <v>C_2299_0700_11</v>
      </c>
      <c r="BZ694" s="21" t="str">
        <f>+VLOOKUP(D694,Listas_desplega!$AS$18:$AU$60,2,0)</f>
        <v xml:space="preserve">OFIC. COMUNICACIONES - </v>
      </c>
      <c r="CA694" s="21" t="str">
        <f>+VLOOKUP(W694,Listas_desplega!$AT$18:$AV$60,3,0)</f>
        <v>1100</v>
      </c>
      <c r="CB694" s="21" t="str">
        <f>+VLOOKUP(F694,Listas_desplega!$J$15:$L$60,2,0)</f>
        <v>COMUNICACIONES</v>
      </c>
      <c r="CC694" s="21" t="str">
        <f>+VLOOKUP(F694,Listas_desplega!$J$15:$L$60,2,0)&amp;V694</f>
        <v>COMUNICACIONES</v>
      </c>
      <c r="CD694" s="21" t="str">
        <f>+VLOOKUP(CC694,Listas_desplega!$K$15:$L$60,2,0)</f>
        <v>38</v>
      </c>
      <c r="CE694" s="65" t="str">
        <f>+VLOOKUP(D694,Listas_desplega!$AS$18:$AU$60,2,0)&amp;V694</f>
        <v xml:space="preserve">OFIC. COMUNICACIONES - </v>
      </c>
      <c r="CF694" s="21">
        <f>+VLOOKUP(D694,Listas_desplega!$AS$18:$AU$60,3,0)</f>
        <v>11</v>
      </c>
    </row>
    <row r="695" spans="2:84" ht="18.75" customHeight="1" x14ac:dyDescent="0.2">
      <c r="B695" s="49" t="s">
        <v>173</v>
      </c>
      <c r="C695" s="49" t="s">
        <v>588</v>
      </c>
      <c r="D695" s="49" t="s">
        <v>1068</v>
      </c>
      <c r="E695" s="49" t="s">
        <v>953</v>
      </c>
      <c r="F695" s="82" t="s">
        <v>1069</v>
      </c>
      <c r="G695" s="49" t="s">
        <v>955</v>
      </c>
      <c r="H695" s="78" t="str">
        <f>+VLOOKUP(G695,desplegables!$AH$21:$AK$33,2,0)</f>
        <v>FORTALECIMIENTO DE LA GESTIÓN INSTITUCIONAL Y BUEN GOBIERNO DEL MINISTERIO DE EDUCACIÓN   NACIONAL</v>
      </c>
      <c r="I695" s="79">
        <f>+VLOOKUP(G695,desplegables!$AH$21:$AK$33,3,0)</f>
        <v>202400000000164</v>
      </c>
      <c r="J695" s="51" t="str">
        <f>+VLOOKUP(G695,desplegables!$AH$21:$AK$33,4,0)</f>
        <v>C-2299-0700-11</v>
      </c>
      <c r="K695" s="109" t="s">
        <v>1070</v>
      </c>
      <c r="L695" s="110" t="str">
        <f>+VLOOKUP(K695,desplegables!$BO$81:$BP$110,2,FALSE)</f>
        <v>53105A</v>
      </c>
      <c r="M695" s="49" t="s">
        <v>976</v>
      </c>
      <c r="N695" s="51" t="e">
        <f>VLOOKUP(M695,desplegables!$BO$20:$BP$51,2,0)</f>
        <v>#N/A</v>
      </c>
      <c r="O695" s="49" t="s">
        <v>1079</v>
      </c>
      <c r="P695" s="49" t="s">
        <v>90</v>
      </c>
      <c r="Q695" s="51" t="str">
        <f>+VLOOKUP(P695,desplegables!$B$3:$C$5,2,0)</f>
        <v>02</v>
      </c>
      <c r="R695" s="169" t="e">
        <f t="shared" si="81"/>
        <v>#N/A</v>
      </c>
      <c r="S695" s="126" t="str">
        <f t="shared" si="86"/>
        <v>ADQUIS. DE BYS-SERVICIO DE IMPLEMENTACIÓN SISTEMAS DE GESTIÓN-FORTALECIMIENTO DE LA GESTIÓN INSTITUCIONAL Y BUEN GOBIERNO DEL MINISTERIO DE EDUCACIÓN   NACIONAL</v>
      </c>
      <c r="T695" s="244" t="str">
        <f t="shared" si="82"/>
        <v>ADQUIS. DE BYS - SERVICIO DE IMPLEMENTACIÓN SISTEMAS DE GESTIÓN - 5. CONVERGENCIA REGIONAL / A. LUCHA CONTRA LA CORRUPCIÓN EN LAS ENTIDADES PÚBLICAS NACIONALES Y TERRITORIALES</v>
      </c>
      <c r="U695" s="69" t="s">
        <v>127</v>
      </c>
      <c r="V695" s="21"/>
      <c r="W695" s="21" t="str">
        <f t="shared" si="83"/>
        <v xml:space="preserve">OFIC. COMUNICACIONES - </v>
      </c>
      <c r="X695" s="51" t="str">
        <f t="shared" si="84"/>
        <v>1100</v>
      </c>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68"/>
      <c r="AY695" s="68"/>
      <c r="AZ695" s="68"/>
      <c r="BA695" s="68"/>
      <c r="BB695" s="68"/>
      <c r="BC695" s="68"/>
      <c r="BD695" s="68"/>
      <c r="BE695" s="68"/>
      <c r="BF695" s="69"/>
      <c r="BG695" s="199">
        <v>8111620</v>
      </c>
      <c r="BH695" s="199" t="s">
        <v>92</v>
      </c>
      <c r="BI695" s="199" t="s">
        <v>1084</v>
      </c>
      <c r="BJ695" s="197" t="s">
        <v>1074</v>
      </c>
      <c r="BK695" s="49" t="s">
        <v>94</v>
      </c>
      <c r="BL695" s="187">
        <v>45300</v>
      </c>
      <c r="BM695" s="187">
        <v>45535</v>
      </c>
      <c r="BN695" s="49" t="s">
        <v>198</v>
      </c>
      <c r="BO695" s="49" t="s">
        <v>96</v>
      </c>
      <c r="BP695" s="49" t="s">
        <v>97</v>
      </c>
      <c r="BQ695" s="66" t="s">
        <v>98</v>
      </c>
      <c r="BR695" s="235">
        <v>65385955</v>
      </c>
      <c r="BS695" s="235">
        <v>65385955</v>
      </c>
      <c r="BT695" s="180" t="s">
        <v>192</v>
      </c>
      <c r="BU695" s="180" t="s">
        <v>128</v>
      </c>
      <c r="BV695" s="21" t="e">
        <f t="shared" si="85"/>
        <v>#N/A</v>
      </c>
      <c r="BW695" s="21" t="e">
        <f>+VLOOKUP(C695,Listas_desplega!$AI$21:$AJ$46,2,0)</f>
        <v>#N/A</v>
      </c>
      <c r="BX695" s="47" t="str">
        <f>+VLOOKUP(E695,Listas_desplega!$J$2:$K$11,2,FALSE)</f>
        <v>Eje_E_9</v>
      </c>
      <c r="BY695" s="21" t="str">
        <f>+VLOOKUP(J695,desplegables!$AK$21:$AL$33,2,FALSE)</f>
        <v>C_2299_0700_11</v>
      </c>
      <c r="BZ695" s="21" t="str">
        <f>+VLOOKUP(D695,Listas_desplega!$AS$18:$AU$60,2,0)</f>
        <v xml:space="preserve">OFIC. COMUNICACIONES - </v>
      </c>
      <c r="CA695" s="21" t="str">
        <f>+VLOOKUP(W695,Listas_desplega!$AT$18:$AV$60,3,0)</f>
        <v>1100</v>
      </c>
      <c r="CB695" s="21" t="str">
        <f>+VLOOKUP(F695,Listas_desplega!$J$15:$L$60,2,0)</f>
        <v>COMUNICACIONES</v>
      </c>
      <c r="CC695" s="21" t="str">
        <f>+VLOOKUP(F695,Listas_desplega!$J$15:$L$60,2,0)&amp;V695</f>
        <v>COMUNICACIONES</v>
      </c>
      <c r="CD695" s="21" t="str">
        <f>+VLOOKUP(CC695,Listas_desplega!$K$15:$L$60,2,0)</f>
        <v>38</v>
      </c>
      <c r="CE695" s="65" t="str">
        <f>+VLOOKUP(D695,Listas_desplega!$AS$18:$AU$60,2,0)&amp;V695</f>
        <v xml:space="preserve">OFIC. COMUNICACIONES - </v>
      </c>
      <c r="CF695" s="21">
        <f>+VLOOKUP(D695,Listas_desplega!$AS$18:$AU$60,3,0)</f>
        <v>11</v>
      </c>
    </row>
    <row r="696" spans="2:84" ht="18.75" customHeight="1" x14ac:dyDescent="0.2">
      <c r="B696" s="49" t="s">
        <v>173</v>
      </c>
      <c r="C696" s="49" t="s">
        <v>588</v>
      </c>
      <c r="D696" s="49" t="s">
        <v>1068</v>
      </c>
      <c r="E696" s="49" t="s">
        <v>953</v>
      </c>
      <c r="F696" s="82" t="s">
        <v>1069</v>
      </c>
      <c r="G696" s="49" t="s">
        <v>955</v>
      </c>
      <c r="H696" s="78" t="str">
        <f>+VLOOKUP(G696,desplegables!$AH$21:$AK$33,2,0)</f>
        <v>FORTALECIMIENTO DE LA GESTIÓN INSTITUCIONAL Y BUEN GOBIERNO DEL MINISTERIO DE EDUCACIÓN   NACIONAL</v>
      </c>
      <c r="I696" s="79">
        <f>+VLOOKUP(G696,desplegables!$AH$21:$AK$33,3,0)</f>
        <v>202400000000164</v>
      </c>
      <c r="J696" s="51" t="str">
        <f>+VLOOKUP(G696,desplegables!$AH$21:$AK$33,4,0)</f>
        <v>C-2299-0700-11</v>
      </c>
      <c r="K696" s="109" t="s">
        <v>1070</v>
      </c>
      <c r="L696" s="110" t="str">
        <f>+VLOOKUP(K696,desplegables!$BO$81:$BP$110,2,FALSE)</f>
        <v>53105A</v>
      </c>
      <c r="M696" s="49" t="s">
        <v>976</v>
      </c>
      <c r="N696" s="51" t="e">
        <f>VLOOKUP(M696,desplegables!$BO$20:$BP$51,2,0)</f>
        <v>#N/A</v>
      </c>
      <c r="O696" s="49" t="s">
        <v>1079</v>
      </c>
      <c r="P696" s="49" t="s">
        <v>90</v>
      </c>
      <c r="Q696" s="51" t="str">
        <f>+VLOOKUP(P696,desplegables!$B$3:$C$5,2,0)</f>
        <v>02</v>
      </c>
      <c r="R696" s="169" t="e">
        <f t="shared" si="81"/>
        <v>#N/A</v>
      </c>
      <c r="S696" s="126" t="str">
        <f t="shared" si="86"/>
        <v>ADQUIS. DE BYS-SERVICIO DE IMPLEMENTACIÓN SISTEMAS DE GESTIÓN-FORTALECIMIENTO DE LA GESTIÓN INSTITUCIONAL Y BUEN GOBIERNO DEL MINISTERIO DE EDUCACIÓN   NACIONAL</v>
      </c>
      <c r="T696" s="244" t="str">
        <f t="shared" si="82"/>
        <v>ADQUIS. DE BYS - SERVICIO DE IMPLEMENTACIÓN SISTEMAS DE GESTIÓN - 5. CONVERGENCIA REGIONAL / A. LUCHA CONTRA LA CORRUPCIÓN EN LAS ENTIDADES PÚBLICAS NACIONALES Y TERRITORIALES</v>
      </c>
      <c r="U696" s="69" t="s">
        <v>127</v>
      </c>
      <c r="V696" s="21"/>
      <c r="W696" s="21" t="str">
        <f t="shared" si="83"/>
        <v xml:space="preserve">OFIC. COMUNICACIONES - </v>
      </c>
      <c r="X696" s="51" t="str">
        <f t="shared" si="84"/>
        <v>1100</v>
      </c>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c r="BE696" s="68"/>
      <c r="BF696" s="69"/>
      <c r="BG696" s="199">
        <v>8111620</v>
      </c>
      <c r="BH696" s="199" t="s">
        <v>92</v>
      </c>
      <c r="BI696" s="199" t="s">
        <v>1084</v>
      </c>
      <c r="BJ696" s="197" t="s">
        <v>1074</v>
      </c>
      <c r="BK696" s="49" t="s">
        <v>94</v>
      </c>
      <c r="BL696" s="187">
        <v>45306</v>
      </c>
      <c r="BM696" s="187">
        <v>45535</v>
      </c>
      <c r="BN696" s="49" t="s">
        <v>198</v>
      </c>
      <c r="BO696" s="49" t="s">
        <v>96</v>
      </c>
      <c r="BP696" s="49" t="s">
        <v>97</v>
      </c>
      <c r="BQ696" s="66" t="s">
        <v>98</v>
      </c>
      <c r="BR696" s="235">
        <v>65385955</v>
      </c>
      <c r="BS696" s="235">
        <v>65385955</v>
      </c>
      <c r="BT696" s="180" t="s">
        <v>192</v>
      </c>
      <c r="BU696" s="180" t="s">
        <v>128</v>
      </c>
      <c r="BV696" s="21" t="e">
        <f t="shared" si="85"/>
        <v>#N/A</v>
      </c>
      <c r="BW696" s="21" t="e">
        <f>+VLOOKUP(C696,Listas_desplega!$AI$21:$AJ$46,2,0)</f>
        <v>#N/A</v>
      </c>
      <c r="BX696" s="47" t="str">
        <f>+VLOOKUP(E696,Listas_desplega!$J$2:$K$11,2,FALSE)</f>
        <v>Eje_E_9</v>
      </c>
      <c r="BY696" s="21" t="str">
        <f>+VLOOKUP(J696,desplegables!$AK$21:$AL$33,2,FALSE)</f>
        <v>C_2299_0700_11</v>
      </c>
      <c r="BZ696" s="21" t="str">
        <f>+VLOOKUP(D696,Listas_desplega!$AS$18:$AU$60,2,0)</f>
        <v xml:space="preserve">OFIC. COMUNICACIONES - </v>
      </c>
      <c r="CA696" s="21" t="str">
        <f>+VLOOKUP(W696,Listas_desplega!$AT$18:$AV$60,3,0)</f>
        <v>1100</v>
      </c>
      <c r="CB696" s="21" t="str">
        <f>+VLOOKUP(F696,Listas_desplega!$J$15:$L$60,2,0)</f>
        <v>COMUNICACIONES</v>
      </c>
      <c r="CC696" s="21" t="str">
        <f>+VLOOKUP(F696,Listas_desplega!$J$15:$L$60,2,0)&amp;V696</f>
        <v>COMUNICACIONES</v>
      </c>
      <c r="CD696" s="21" t="str">
        <f>+VLOOKUP(CC696,Listas_desplega!$K$15:$L$60,2,0)</f>
        <v>38</v>
      </c>
      <c r="CE696" s="65" t="str">
        <f>+VLOOKUP(D696,Listas_desplega!$AS$18:$AU$60,2,0)&amp;V696</f>
        <v xml:space="preserve">OFIC. COMUNICACIONES - </v>
      </c>
      <c r="CF696" s="21">
        <f>+VLOOKUP(D696,Listas_desplega!$AS$18:$AU$60,3,0)</f>
        <v>11</v>
      </c>
    </row>
    <row r="697" spans="2:84" ht="18.75" customHeight="1" x14ac:dyDescent="0.2">
      <c r="B697" s="49" t="s">
        <v>173</v>
      </c>
      <c r="C697" s="49" t="s">
        <v>588</v>
      </c>
      <c r="D697" s="49" t="s">
        <v>1068</v>
      </c>
      <c r="E697" s="49" t="s">
        <v>953</v>
      </c>
      <c r="F697" s="82" t="s">
        <v>1069</v>
      </c>
      <c r="G697" s="49" t="s">
        <v>955</v>
      </c>
      <c r="H697" s="78" t="str">
        <f>+VLOOKUP(G697,desplegables!$AH$21:$AK$33,2,0)</f>
        <v>FORTALECIMIENTO DE LA GESTIÓN INSTITUCIONAL Y BUEN GOBIERNO DEL MINISTERIO DE EDUCACIÓN   NACIONAL</v>
      </c>
      <c r="I697" s="79">
        <f>+VLOOKUP(G697,desplegables!$AH$21:$AK$33,3,0)</f>
        <v>202400000000164</v>
      </c>
      <c r="J697" s="51" t="str">
        <f>+VLOOKUP(G697,desplegables!$AH$21:$AK$33,4,0)</f>
        <v>C-2299-0700-11</v>
      </c>
      <c r="K697" s="109" t="s">
        <v>1070</v>
      </c>
      <c r="L697" s="110" t="str">
        <f>+VLOOKUP(K697,desplegables!$BO$81:$BP$110,2,FALSE)</f>
        <v>53105A</v>
      </c>
      <c r="M697" s="49" t="s">
        <v>976</v>
      </c>
      <c r="N697" s="51" t="e">
        <f>VLOOKUP(M697,desplegables!$BO$20:$BP$51,2,0)</f>
        <v>#N/A</v>
      </c>
      <c r="O697" s="49" t="s">
        <v>1079</v>
      </c>
      <c r="P697" s="49" t="s">
        <v>90</v>
      </c>
      <c r="Q697" s="51" t="str">
        <f>+VLOOKUP(P697,desplegables!$B$3:$C$5,2,0)</f>
        <v>02</v>
      </c>
      <c r="R697" s="169" t="e">
        <f t="shared" si="81"/>
        <v>#N/A</v>
      </c>
      <c r="S697" s="126" t="str">
        <f t="shared" si="86"/>
        <v>ADQUIS. DE BYS-SERVICIO DE IMPLEMENTACIÓN SISTEMAS DE GESTIÓN-FORTALECIMIENTO DE LA GESTIÓN INSTITUCIONAL Y BUEN GOBIERNO DEL MINISTERIO DE EDUCACIÓN   NACIONAL</v>
      </c>
      <c r="T697" s="244" t="str">
        <f t="shared" si="82"/>
        <v>ADQUIS. DE BYS - SERVICIO DE IMPLEMENTACIÓN SISTEMAS DE GESTIÓN - 5. CONVERGENCIA REGIONAL / A. LUCHA CONTRA LA CORRUPCIÓN EN LAS ENTIDADES PÚBLICAS NACIONALES Y TERRITORIALES</v>
      </c>
      <c r="U697" s="69" t="s">
        <v>127</v>
      </c>
      <c r="V697" s="21"/>
      <c r="W697" s="21" t="str">
        <f t="shared" si="83"/>
        <v xml:space="preserve">OFIC. COMUNICACIONES - </v>
      </c>
      <c r="X697" s="51" t="str">
        <f t="shared" si="84"/>
        <v>1100</v>
      </c>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68"/>
      <c r="AY697" s="68"/>
      <c r="AZ697" s="68"/>
      <c r="BA697" s="68"/>
      <c r="BB697" s="68"/>
      <c r="BC697" s="68"/>
      <c r="BD697" s="68"/>
      <c r="BE697" s="68"/>
      <c r="BF697" s="69"/>
      <c r="BG697" s="199">
        <v>8111620</v>
      </c>
      <c r="BH697" s="199" t="s">
        <v>92</v>
      </c>
      <c r="BI697" s="199" t="s">
        <v>1085</v>
      </c>
      <c r="BJ697" s="197" t="s">
        <v>1074</v>
      </c>
      <c r="BK697" s="49" t="s">
        <v>94</v>
      </c>
      <c r="BL697" s="187">
        <v>45300</v>
      </c>
      <c r="BM697" s="187">
        <v>45535</v>
      </c>
      <c r="BN697" s="49" t="s">
        <v>198</v>
      </c>
      <c r="BO697" s="49" t="s">
        <v>96</v>
      </c>
      <c r="BP697" s="49" t="s">
        <v>97</v>
      </c>
      <c r="BQ697" s="66" t="s">
        <v>98</v>
      </c>
      <c r="BR697" s="235">
        <v>55363292</v>
      </c>
      <c r="BS697" s="235">
        <v>55363292</v>
      </c>
      <c r="BT697" s="180" t="s">
        <v>192</v>
      </c>
      <c r="BU697" s="180" t="s">
        <v>128</v>
      </c>
      <c r="BV697" s="21" t="e">
        <f t="shared" si="85"/>
        <v>#N/A</v>
      </c>
      <c r="BW697" s="21" t="e">
        <f>+VLOOKUP(C697,Listas_desplega!$AI$21:$AJ$46,2,0)</f>
        <v>#N/A</v>
      </c>
      <c r="BX697" s="47" t="str">
        <f>+VLOOKUP(E697,Listas_desplega!$J$2:$K$11,2,FALSE)</f>
        <v>Eje_E_9</v>
      </c>
      <c r="BY697" s="21" t="str">
        <f>+VLOOKUP(J697,desplegables!$AK$21:$AL$33,2,FALSE)</f>
        <v>C_2299_0700_11</v>
      </c>
      <c r="BZ697" s="21" t="str">
        <f>+VLOOKUP(D697,Listas_desplega!$AS$18:$AU$60,2,0)</f>
        <v xml:space="preserve">OFIC. COMUNICACIONES - </v>
      </c>
      <c r="CA697" s="21" t="str">
        <f>+VLOOKUP(W697,Listas_desplega!$AT$18:$AV$60,3,0)</f>
        <v>1100</v>
      </c>
      <c r="CB697" s="21" t="str">
        <f>+VLOOKUP(F697,Listas_desplega!$J$15:$L$60,2,0)</f>
        <v>COMUNICACIONES</v>
      </c>
      <c r="CC697" s="21" t="str">
        <f>+VLOOKUP(F697,Listas_desplega!$J$15:$L$60,2,0)&amp;V697</f>
        <v>COMUNICACIONES</v>
      </c>
      <c r="CD697" s="21" t="str">
        <f>+VLOOKUP(CC697,Listas_desplega!$K$15:$L$60,2,0)</f>
        <v>38</v>
      </c>
      <c r="CE697" s="65" t="str">
        <f>+VLOOKUP(D697,Listas_desplega!$AS$18:$AU$60,2,0)&amp;V697</f>
        <v xml:space="preserve">OFIC. COMUNICACIONES - </v>
      </c>
      <c r="CF697" s="21">
        <f>+VLOOKUP(D697,Listas_desplega!$AS$18:$AU$60,3,0)</f>
        <v>11</v>
      </c>
    </row>
    <row r="698" spans="2:84" ht="18.75" customHeight="1" x14ac:dyDescent="0.2">
      <c r="B698" s="49" t="s">
        <v>173</v>
      </c>
      <c r="C698" s="49" t="s">
        <v>588</v>
      </c>
      <c r="D698" s="49" t="s">
        <v>1068</v>
      </c>
      <c r="E698" s="49" t="s">
        <v>953</v>
      </c>
      <c r="F698" s="82" t="s">
        <v>1069</v>
      </c>
      <c r="G698" s="49" t="s">
        <v>955</v>
      </c>
      <c r="H698" s="78" t="str">
        <f>+VLOOKUP(G698,desplegables!$AH$21:$AK$33,2,0)</f>
        <v>FORTALECIMIENTO DE LA GESTIÓN INSTITUCIONAL Y BUEN GOBIERNO DEL MINISTERIO DE EDUCACIÓN   NACIONAL</v>
      </c>
      <c r="I698" s="79">
        <f>+VLOOKUP(G698,desplegables!$AH$21:$AK$33,3,0)</f>
        <v>202400000000164</v>
      </c>
      <c r="J698" s="51" t="str">
        <f>+VLOOKUP(G698,desplegables!$AH$21:$AK$33,4,0)</f>
        <v>C-2299-0700-11</v>
      </c>
      <c r="K698" s="109" t="s">
        <v>1070</v>
      </c>
      <c r="L698" s="110" t="str">
        <f>+VLOOKUP(K698,desplegables!$BO$81:$BP$110,2,FALSE)</f>
        <v>53105A</v>
      </c>
      <c r="M698" s="49" t="s">
        <v>976</v>
      </c>
      <c r="N698" s="51" t="e">
        <f>VLOOKUP(M698,desplegables!$BO$20:$BP$51,2,0)</f>
        <v>#N/A</v>
      </c>
      <c r="O698" s="49" t="s">
        <v>1079</v>
      </c>
      <c r="P698" s="49" t="s">
        <v>90</v>
      </c>
      <c r="Q698" s="51" t="str">
        <f>+VLOOKUP(P698,desplegables!$B$3:$C$5,2,0)</f>
        <v>02</v>
      </c>
      <c r="R698" s="169" t="e">
        <f t="shared" si="81"/>
        <v>#N/A</v>
      </c>
      <c r="S698" s="126" t="str">
        <f t="shared" si="86"/>
        <v>ADQUIS. DE BYS-SERVICIO DE IMPLEMENTACIÓN SISTEMAS DE GESTIÓN-FORTALECIMIENTO DE LA GESTIÓN INSTITUCIONAL Y BUEN GOBIERNO DEL MINISTERIO DE EDUCACIÓN   NACIONAL</v>
      </c>
      <c r="T698" s="244" t="str">
        <f t="shared" si="82"/>
        <v>ADQUIS. DE BYS - SERVICIO DE IMPLEMENTACIÓN SISTEMAS DE GESTIÓN - 5. CONVERGENCIA REGIONAL / A. LUCHA CONTRA LA CORRUPCIÓN EN LAS ENTIDADES PÚBLICAS NACIONALES Y TERRITORIALES</v>
      </c>
      <c r="U698" s="69" t="s">
        <v>127</v>
      </c>
      <c r="V698" s="21"/>
      <c r="W698" s="21" t="str">
        <f t="shared" si="83"/>
        <v xml:space="preserve">OFIC. COMUNICACIONES - </v>
      </c>
      <c r="X698" s="51" t="str">
        <f t="shared" si="84"/>
        <v>1100</v>
      </c>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68"/>
      <c r="AY698" s="68"/>
      <c r="AZ698" s="68"/>
      <c r="BA698" s="68"/>
      <c r="BB698" s="68"/>
      <c r="BC698" s="68"/>
      <c r="BD698" s="68"/>
      <c r="BE698" s="68"/>
      <c r="BF698" s="69"/>
      <c r="BG698" s="199">
        <v>8111620</v>
      </c>
      <c r="BH698" s="199" t="s">
        <v>92</v>
      </c>
      <c r="BI698" s="199" t="s">
        <v>1085</v>
      </c>
      <c r="BJ698" s="197" t="s">
        <v>1074</v>
      </c>
      <c r="BK698" s="49" t="s">
        <v>94</v>
      </c>
      <c r="BL698" s="187">
        <v>45306</v>
      </c>
      <c r="BM698" s="187">
        <v>45535</v>
      </c>
      <c r="BN698" s="49" t="s">
        <v>198</v>
      </c>
      <c r="BO698" s="49" t="s">
        <v>96</v>
      </c>
      <c r="BP698" s="49" t="s">
        <v>97</v>
      </c>
      <c r="BQ698" s="66" t="s">
        <v>98</v>
      </c>
      <c r="BR698" s="235">
        <v>55363292</v>
      </c>
      <c r="BS698" s="235">
        <v>55363292</v>
      </c>
      <c r="BT698" s="180" t="s">
        <v>192</v>
      </c>
      <c r="BU698" s="180" t="s">
        <v>128</v>
      </c>
      <c r="BV698" s="21" t="e">
        <f t="shared" si="85"/>
        <v>#N/A</v>
      </c>
      <c r="BW698" s="21" t="e">
        <f>+VLOOKUP(C698,Listas_desplega!$AI$21:$AJ$46,2,0)</f>
        <v>#N/A</v>
      </c>
      <c r="BX698" s="47" t="str">
        <f>+VLOOKUP(E698,Listas_desplega!$J$2:$K$11,2,FALSE)</f>
        <v>Eje_E_9</v>
      </c>
      <c r="BY698" s="21" t="str">
        <f>+VLOOKUP(J698,desplegables!$AK$21:$AL$33,2,FALSE)</f>
        <v>C_2299_0700_11</v>
      </c>
      <c r="BZ698" s="21" t="str">
        <f>+VLOOKUP(D698,Listas_desplega!$AS$18:$AU$60,2,0)</f>
        <v xml:space="preserve">OFIC. COMUNICACIONES - </v>
      </c>
      <c r="CA698" s="21" t="str">
        <f>+VLOOKUP(W698,Listas_desplega!$AT$18:$AV$60,3,0)</f>
        <v>1100</v>
      </c>
      <c r="CB698" s="21" t="str">
        <f>+VLOOKUP(F698,Listas_desplega!$J$15:$L$60,2,0)</f>
        <v>COMUNICACIONES</v>
      </c>
      <c r="CC698" s="21" t="str">
        <f>+VLOOKUP(F698,Listas_desplega!$J$15:$L$60,2,0)&amp;V698</f>
        <v>COMUNICACIONES</v>
      </c>
      <c r="CD698" s="21" t="str">
        <f>+VLOOKUP(CC698,Listas_desplega!$K$15:$L$60,2,0)</f>
        <v>38</v>
      </c>
      <c r="CE698" s="65" t="str">
        <f>+VLOOKUP(D698,Listas_desplega!$AS$18:$AU$60,2,0)&amp;V698</f>
        <v xml:space="preserve">OFIC. COMUNICACIONES - </v>
      </c>
      <c r="CF698" s="21">
        <f>+VLOOKUP(D698,Listas_desplega!$AS$18:$AU$60,3,0)</f>
        <v>11</v>
      </c>
    </row>
    <row r="699" spans="2:84" ht="18.75" customHeight="1" x14ac:dyDescent="0.2">
      <c r="B699" s="49" t="s">
        <v>173</v>
      </c>
      <c r="C699" s="49" t="s">
        <v>588</v>
      </c>
      <c r="D699" s="49" t="s">
        <v>1068</v>
      </c>
      <c r="E699" s="49" t="s">
        <v>953</v>
      </c>
      <c r="F699" s="82" t="s">
        <v>1069</v>
      </c>
      <c r="G699" s="49" t="s">
        <v>955</v>
      </c>
      <c r="H699" s="78" t="str">
        <f>+VLOOKUP(G699,desplegables!$AH$21:$AK$33,2,0)</f>
        <v>FORTALECIMIENTO DE LA GESTIÓN INSTITUCIONAL Y BUEN GOBIERNO DEL MINISTERIO DE EDUCACIÓN   NACIONAL</v>
      </c>
      <c r="I699" s="79">
        <f>+VLOOKUP(G699,desplegables!$AH$21:$AK$33,3,0)</f>
        <v>202400000000164</v>
      </c>
      <c r="J699" s="51" t="str">
        <f>+VLOOKUP(G699,desplegables!$AH$21:$AK$33,4,0)</f>
        <v>C-2299-0700-11</v>
      </c>
      <c r="K699" s="109" t="s">
        <v>1070</v>
      </c>
      <c r="L699" s="110" t="str">
        <f>+VLOOKUP(K699,desplegables!$BO$81:$BP$110,2,FALSE)</f>
        <v>53105A</v>
      </c>
      <c r="M699" s="49" t="s">
        <v>976</v>
      </c>
      <c r="N699" s="51" t="e">
        <f>VLOOKUP(M699,desplegables!$BO$20:$BP$51,2,0)</f>
        <v>#N/A</v>
      </c>
      <c r="O699" s="49" t="s">
        <v>1079</v>
      </c>
      <c r="P699" s="49" t="s">
        <v>90</v>
      </c>
      <c r="Q699" s="51" t="str">
        <f>+VLOOKUP(P699,desplegables!$B$3:$C$5,2,0)</f>
        <v>02</v>
      </c>
      <c r="R699" s="169" t="e">
        <f t="shared" si="81"/>
        <v>#N/A</v>
      </c>
      <c r="S699" s="126" t="str">
        <f t="shared" si="86"/>
        <v>ADQUIS. DE BYS-SERVICIO DE IMPLEMENTACIÓN SISTEMAS DE GESTIÓN-FORTALECIMIENTO DE LA GESTIÓN INSTITUCIONAL Y BUEN GOBIERNO DEL MINISTERIO DE EDUCACIÓN   NACIONAL</v>
      </c>
      <c r="T699" s="244" t="str">
        <f t="shared" si="82"/>
        <v>ADQUIS. DE BYS - SERVICIO DE IMPLEMENTACIÓN SISTEMAS DE GESTIÓN - 5. CONVERGENCIA REGIONAL / A. LUCHA CONTRA LA CORRUPCIÓN EN LAS ENTIDADES PÚBLICAS NACIONALES Y TERRITORIALES</v>
      </c>
      <c r="U699" s="69" t="s">
        <v>127</v>
      </c>
      <c r="V699" s="21"/>
      <c r="W699" s="21" t="str">
        <f t="shared" si="83"/>
        <v xml:space="preserve">OFIC. COMUNICACIONES - </v>
      </c>
      <c r="X699" s="51" t="str">
        <f t="shared" si="84"/>
        <v>1100</v>
      </c>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68"/>
      <c r="AY699" s="68"/>
      <c r="AZ699" s="68"/>
      <c r="BA699" s="68"/>
      <c r="BB699" s="68"/>
      <c r="BC699" s="68"/>
      <c r="BD699" s="68"/>
      <c r="BE699" s="68"/>
      <c r="BF699" s="69"/>
      <c r="BG699" s="199">
        <v>8111620</v>
      </c>
      <c r="BH699" s="199" t="s">
        <v>92</v>
      </c>
      <c r="BI699" s="199" t="s">
        <v>1085</v>
      </c>
      <c r="BJ699" s="197" t="s">
        <v>1074</v>
      </c>
      <c r="BK699" s="49" t="s">
        <v>94</v>
      </c>
      <c r="BL699" s="187">
        <v>45306</v>
      </c>
      <c r="BM699" s="187">
        <v>45535</v>
      </c>
      <c r="BN699" s="49" t="s">
        <v>198</v>
      </c>
      <c r="BO699" s="49" t="s">
        <v>96</v>
      </c>
      <c r="BP699" s="49" t="s">
        <v>97</v>
      </c>
      <c r="BQ699" s="66" t="s">
        <v>98</v>
      </c>
      <c r="BR699" s="235">
        <v>55363292</v>
      </c>
      <c r="BS699" s="235">
        <v>55363292</v>
      </c>
      <c r="BT699" s="180" t="s">
        <v>192</v>
      </c>
      <c r="BU699" s="180" t="s">
        <v>128</v>
      </c>
      <c r="BV699" s="21" t="e">
        <f t="shared" si="85"/>
        <v>#N/A</v>
      </c>
      <c r="BW699" s="21" t="e">
        <f>+VLOOKUP(C699,Listas_desplega!$AI$21:$AJ$46,2,0)</f>
        <v>#N/A</v>
      </c>
      <c r="BX699" s="47" t="str">
        <f>+VLOOKUP(E699,Listas_desplega!$J$2:$K$11,2,FALSE)</f>
        <v>Eje_E_9</v>
      </c>
      <c r="BY699" s="21" t="str">
        <f>+VLOOKUP(J699,desplegables!$AK$21:$AL$33,2,FALSE)</f>
        <v>C_2299_0700_11</v>
      </c>
      <c r="BZ699" s="21" t="str">
        <f>+VLOOKUP(D699,Listas_desplega!$AS$18:$AU$60,2,0)</f>
        <v xml:space="preserve">OFIC. COMUNICACIONES - </v>
      </c>
      <c r="CA699" s="21" t="str">
        <f>+VLOOKUP(W699,Listas_desplega!$AT$18:$AV$60,3,0)</f>
        <v>1100</v>
      </c>
      <c r="CB699" s="21" t="str">
        <f>+VLOOKUP(F699,Listas_desplega!$J$15:$L$60,2,0)</f>
        <v>COMUNICACIONES</v>
      </c>
      <c r="CC699" s="21" t="str">
        <f>+VLOOKUP(F699,Listas_desplega!$J$15:$L$60,2,0)&amp;V699</f>
        <v>COMUNICACIONES</v>
      </c>
      <c r="CD699" s="21" t="str">
        <f>+VLOOKUP(CC699,Listas_desplega!$K$15:$L$60,2,0)</f>
        <v>38</v>
      </c>
      <c r="CE699" s="65" t="str">
        <f>+VLOOKUP(D699,Listas_desplega!$AS$18:$AU$60,2,0)&amp;V699</f>
        <v xml:space="preserve">OFIC. COMUNICACIONES - </v>
      </c>
      <c r="CF699" s="21">
        <f>+VLOOKUP(D699,Listas_desplega!$AS$18:$AU$60,3,0)</f>
        <v>11</v>
      </c>
    </row>
    <row r="700" spans="2:84" ht="18.75" customHeight="1" x14ac:dyDescent="0.2">
      <c r="B700" s="49" t="s">
        <v>173</v>
      </c>
      <c r="C700" s="49" t="s">
        <v>588</v>
      </c>
      <c r="D700" s="49" t="s">
        <v>1068</v>
      </c>
      <c r="E700" s="49" t="s">
        <v>953</v>
      </c>
      <c r="F700" s="82" t="s">
        <v>1069</v>
      </c>
      <c r="G700" s="49" t="s">
        <v>955</v>
      </c>
      <c r="H700" s="78" t="str">
        <f>+VLOOKUP(G700,desplegables!$AH$21:$AK$33,2,0)</f>
        <v>FORTALECIMIENTO DE LA GESTIÓN INSTITUCIONAL Y BUEN GOBIERNO DEL MINISTERIO DE EDUCACIÓN   NACIONAL</v>
      </c>
      <c r="I700" s="79">
        <f>+VLOOKUP(G700,desplegables!$AH$21:$AK$33,3,0)</f>
        <v>202400000000164</v>
      </c>
      <c r="J700" s="51" t="str">
        <f>+VLOOKUP(G700,desplegables!$AH$21:$AK$33,4,0)</f>
        <v>C-2299-0700-11</v>
      </c>
      <c r="K700" s="109" t="s">
        <v>1070</v>
      </c>
      <c r="L700" s="110" t="str">
        <f>+VLOOKUP(K700,desplegables!$BO$81:$BP$110,2,FALSE)</f>
        <v>53105A</v>
      </c>
      <c r="M700" s="49" t="s">
        <v>976</v>
      </c>
      <c r="N700" s="51" t="e">
        <f>VLOOKUP(M700,desplegables!$BO$20:$BP$51,2,0)</f>
        <v>#N/A</v>
      </c>
      <c r="O700" s="49" t="s">
        <v>1079</v>
      </c>
      <c r="P700" s="49" t="s">
        <v>90</v>
      </c>
      <c r="Q700" s="51" t="str">
        <f>+VLOOKUP(P700,desplegables!$B$3:$C$5,2,0)</f>
        <v>02</v>
      </c>
      <c r="R700" s="169" t="e">
        <f t="shared" ref="R700:R762" si="87">+J700&amp;"-"&amp;L700&amp;"-"&amp;N700&amp;"-"&amp;Q700</f>
        <v>#N/A</v>
      </c>
      <c r="S700" s="126" t="str">
        <f t="shared" si="86"/>
        <v>ADQUIS. DE BYS-SERVICIO DE IMPLEMENTACIÓN SISTEMAS DE GESTIÓN-FORTALECIMIENTO DE LA GESTIÓN INSTITUCIONAL Y BUEN GOBIERNO DEL MINISTERIO DE EDUCACIÓN   NACIONAL</v>
      </c>
      <c r="T700" s="244" t="str">
        <f t="shared" si="82"/>
        <v>ADQUIS. DE BYS - SERVICIO DE IMPLEMENTACIÓN SISTEMAS DE GESTIÓN - 5. CONVERGENCIA REGIONAL / A. LUCHA CONTRA LA CORRUPCIÓN EN LAS ENTIDADES PÚBLICAS NACIONALES Y TERRITORIALES</v>
      </c>
      <c r="U700" s="69" t="s">
        <v>127</v>
      </c>
      <c r="V700" s="21"/>
      <c r="W700" s="21" t="str">
        <f t="shared" si="83"/>
        <v xml:space="preserve">OFIC. COMUNICACIONES - </v>
      </c>
      <c r="X700" s="51" t="str">
        <f t="shared" si="84"/>
        <v>1100</v>
      </c>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68"/>
      <c r="AY700" s="68"/>
      <c r="AZ700" s="68"/>
      <c r="BA700" s="68"/>
      <c r="BB700" s="68"/>
      <c r="BC700" s="68"/>
      <c r="BD700" s="68"/>
      <c r="BE700" s="68"/>
      <c r="BF700" s="69"/>
      <c r="BG700" s="199">
        <v>8111620</v>
      </c>
      <c r="BH700" s="199" t="s">
        <v>92</v>
      </c>
      <c r="BI700" s="199" t="s">
        <v>1086</v>
      </c>
      <c r="BJ700" s="197" t="s">
        <v>1074</v>
      </c>
      <c r="BK700" s="49" t="s">
        <v>94</v>
      </c>
      <c r="BL700" s="187">
        <v>45306</v>
      </c>
      <c r="BM700" s="187">
        <v>45535</v>
      </c>
      <c r="BN700" s="49" t="s">
        <v>198</v>
      </c>
      <c r="BO700" s="49" t="s">
        <v>96</v>
      </c>
      <c r="BP700" s="49" t="s">
        <v>97</v>
      </c>
      <c r="BQ700" s="66" t="s">
        <v>98</v>
      </c>
      <c r="BR700" s="235">
        <v>65385955</v>
      </c>
      <c r="BS700" s="235">
        <v>65385955</v>
      </c>
      <c r="BT700" s="180" t="s">
        <v>192</v>
      </c>
      <c r="BU700" s="180" t="s">
        <v>128</v>
      </c>
      <c r="BV700" s="21" t="e">
        <f t="shared" si="85"/>
        <v>#N/A</v>
      </c>
      <c r="BW700" s="21" t="e">
        <f>+VLOOKUP(C700,Listas_desplega!$AI$21:$AJ$46,2,0)</f>
        <v>#N/A</v>
      </c>
      <c r="BX700" s="47" t="str">
        <f>+VLOOKUP(E700,Listas_desplega!$J$2:$K$11,2,FALSE)</f>
        <v>Eje_E_9</v>
      </c>
      <c r="BY700" s="21" t="str">
        <f>+VLOOKUP(J700,desplegables!$AK$21:$AL$33,2,FALSE)</f>
        <v>C_2299_0700_11</v>
      </c>
      <c r="BZ700" s="21" t="str">
        <f>+VLOOKUP(D700,Listas_desplega!$AS$18:$AU$60,2,0)</f>
        <v xml:space="preserve">OFIC. COMUNICACIONES - </v>
      </c>
      <c r="CA700" s="21" t="str">
        <f>+VLOOKUP(W700,Listas_desplega!$AT$18:$AV$60,3,0)</f>
        <v>1100</v>
      </c>
      <c r="CB700" s="21" t="str">
        <f>+VLOOKUP(F700,Listas_desplega!$J$15:$L$60,2,0)</f>
        <v>COMUNICACIONES</v>
      </c>
      <c r="CC700" s="21" t="str">
        <f>+VLOOKUP(F700,Listas_desplega!$J$15:$L$60,2,0)&amp;V700</f>
        <v>COMUNICACIONES</v>
      </c>
      <c r="CD700" s="21" t="str">
        <f>+VLOOKUP(CC700,Listas_desplega!$K$15:$L$60,2,0)</f>
        <v>38</v>
      </c>
      <c r="CE700" s="65" t="str">
        <f>+VLOOKUP(D700,Listas_desplega!$AS$18:$AU$60,2,0)&amp;V700</f>
        <v xml:space="preserve">OFIC. COMUNICACIONES - </v>
      </c>
      <c r="CF700" s="21">
        <f>+VLOOKUP(D700,Listas_desplega!$AS$18:$AU$60,3,0)</f>
        <v>11</v>
      </c>
    </row>
    <row r="701" spans="2:84" ht="18.75" customHeight="1" x14ac:dyDescent="0.2">
      <c r="B701" s="49" t="s">
        <v>173</v>
      </c>
      <c r="C701" s="49" t="s">
        <v>588</v>
      </c>
      <c r="D701" s="49" t="s">
        <v>1068</v>
      </c>
      <c r="E701" s="49" t="s">
        <v>953</v>
      </c>
      <c r="F701" s="82" t="s">
        <v>1069</v>
      </c>
      <c r="G701" s="49" t="s">
        <v>955</v>
      </c>
      <c r="H701" s="78" t="str">
        <f>+VLOOKUP(G701,desplegables!$AH$21:$AK$33,2,0)</f>
        <v>FORTALECIMIENTO DE LA GESTIÓN INSTITUCIONAL Y BUEN GOBIERNO DEL MINISTERIO DE EDUCACIÓN   NACIONAL</v>
      </c>
      <c r="I701" s="79">
        <f>+VLOOKUP(G701,desplegables!$AH$21:$AK$33,3,0)</f>
        <v>202400000000164</v>
      </c>
      <c r="J701" s="51" t="str">
        <f>+VLOOKUP(G701,desplegables!$AH$21:$AK$33,4,0)</f>
        <v>C-2299-0700-11</v>
      </c>
      <c r="K701" s="109" t="s">
        <v>1070</v>
      </c>
      <c r="L701" s="110" t="str">
        <f>+VLOOKUP(K701,desplegables!$BO$81:$BP$110,2,FALSE)</f>
        <v>53105A</v>
      </c>
      <c r="M701" s="49" t="s">
        <v>976</v>
      </c>
      <c r="N701" s="51" t="e">
        <f>VLOOKUP(M701,desplegables!$BO$20:$BP$51,2,0)</f>
        <v>#N/A</v>
      </c>
      <c r="O701" s="49" t="s">
        <v>1079</v>
      </c>
      <c r="P701" s="49" t="s">
        <v>90</v>
      </c>
      <c r="Q701" s="51" t="str">
        <f>+VLOOKUP(P701,desplegables!$B$3:$C$5,2,0)</f>
        <v>02</v>
      </c>
      <c r="R701" s="169" t="e">
        <f t="shared" si="87"/>
        <v>#N/A</v>
      </c>
      <c r="S701" s="126" t="str">
        <f t="shared" si="86"/>
        <v>ADQUIS. DE BYS-SERVICIO DE IMPLEMENTACIÓN SISTEMAS DE GESTIÓN-FORTALECIMIENTO DE LA GESTIÓN INSTITUCIONAL Y BUEN GOBIERNO DEL MINISTERIO DE EDUCACIÓN   NACIONAL</v>
      </c>
      <c r="T701" s="244" t="str">
        <f t="shared" si="82"/>
        <v>ADQUIS. DE BYS - SERVICIO DE IMPLEMENTACIÓN SISTEMAS DE GESTIÓN - 5. CONVERGENCIA REGIONAL / A. LUCHA CONTRA LA CORRUPCIÓN EN LAS ENTIDADES PÚBLICAS NACIONALES Y TERRITORIALES</v>
      </c>
      <c r="U701" s="69" t="s">
        <v>127</v>
      </c>
      <c r="V701" s="21"/>
      <c r="W701" s="21" t="str">
        <f t="shared" si="83"/>
        <v xml:space="preserve">OFIC. COMUNICACIONES - </v>
      </c>
      <c r="X701" s="51" t="str">
        <f t="shared" si="84"/>
        <v>1100</v>
      </c>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68"/>
      <c r="AY701" s="68"/>
      <c r="AZ701" s="68"/>
      <c r="BA701" s="68"/>
      <c r="BB701" s="68"/>
      <c r="BC701" s="68"/>
      <c r="BD701" s="68"/>
      <c r="BE701" s="68"/>
      <c r="BF701" s="69"/>
      <c r="BG701" s="199">
        <v>8111620</v>
      </c>
      <c r="BH701" s="199" t="s">
        <v>92</v>
      </c>
      <c r="BI701" s="199" t="s">
        <v>1087</v>
      </c>
      <c r="BJ701" s="197" t="s">
        <v>1074</v>
      </c>
      <c r="BK701" s="49" t="s">
        <v>94</v>
      </c>
      <c r="BL701" s="187">
        <v>45306</v>
      </c>
      <c r="BM701" s="187">
        <v>45535</v>
      </c>
      <c r="BN701" s="49" t="s">
        <v>198</v>
      </c>
      <c r="BO701" s="49" t="s">
        <v>96</v>
      </c>
      <c r="BP701" s="49" t="s">
        <v>97</v>
      </c>
      <c r="BQ701" s="66" t="s">
        <v>98</v>
      </c>
      <c r="BR701" s="235">
        <v>65165985</v>
      </c>
      <c r="BS701" s="235">
        <v>65165985</v>
      </c>
      <c r="BT701" s="180" t="s">
        <v>192</v>
      </c>
      <c r="BU701" s="180" t="s">
        <v>128</v>
      </c>
      <c r="BV701" s="21" t="e">
        <f t="shared" si="85"/>
        <v>#N/A</v>
      </c>
      <c r="BW701" s="21" t="e">
        <f>+VLOOKUP(C701,Listas_desplega!$AI$21:$AJ$46,2,0)</f>
        <v>#N/A</v>
      </c>
      <c r="BX701" s="47" t="str">
        <f>+VLOOKUP(E701,Listas_desplega!$J$2:$K$11,2,FALSE)</f>
        <v>Eje_E_9</v>
      </c>
      <c r="BY701" s="21" t="str">
        <f>+VLOOKUP(J701,desplegables!$AK$21:$AL$33,2,FALSE)</f>
        <v>C_2299_0700_11</v>
      </c>
      <c r="BZ701" s="21" t="str">
        <f>+VLOOKUP(D701,Listas_desplega!$AS$18:$AU$60,2,0)</f>
        <v xml:space="preserve">OFIC. COMUNICACIONES - </v>
      </c>
      <c r="CA701" s="21" t="str">
        <f>+VLOOKUP(W701,Listas_desplega!$AT$18:$AV$60,3,0)</f>
        <v>1100</v>
      </c>
      <c r="CB701" s="21" t="str">
        <f>+VLOOKUP(F701,Listas_desplega!$J$15:$L$60,2,0)</f>
        <v>COMUNICACIONES</v>
      </c>
      <c r="CC701" s="21" t="str">
        <f>+VLOOKUP(F701,Listas_desplega!$J$15:$L$60,2,0)&amp;V701</f>
        <v>COMUNICACIONES</v>
      </c>
      <c r="CD701" s="21" t="str">
        <f>+VLOOKUP(CC701,Listas_desplega!$K$15:$L$60,2,0)</f>
        <v>38</v>
      </c>
      <c r="CE701" s="65" t="str">
        <f>+VLOOKUP(D701,Listas_desplega!$AS$18:$AU$60,2,0)&amp;V701</f>
        <v xml:space="preserve">OFIC. COMUNICACIONES - </v>
      </c>
      <c r="CF701" s="21">
        <f>+VLOOKUP(D701,Listas_desplega!$AS$18:$AU$60,3,0)</f>
        <v>11</v>
      </c>
    </row>
    <row r="702" spans="2:84" ht="18.75" customHeight="1" x14ac:dyDescent="0.2">
      <c r="B702" s="49" t="s">
        <v>173</v>
      </c>
      <c r="C702" s="49" t="s">
        <v>588</v>
      </c>
      <c r="D702" s="49" t="s">
        <v>1068</v>
      </c>
      <c r="E702" s="49" t="s">
        <v>953</v>
      </c>
      <c r="F702" s="82" t="s">
        <v>1069</v>
      </c>
      <c r="G702" s="49" t="s">
        <v>955</v>
      </c>
      <c r="H702" s="78" t="str">
        <f>+VLOOKUP(G702,desplegables!$AH$21:$AK$33,2,0)</f>
        <v>FORTALECIMIENTO DE LA GESTIÓN INSTITUCIONAL Y BUEN GOBIERNO DEL MINISTERIO DE EDUCACIÓN   NACIONAL</v>
      </c>
      <c r="I702" s="79">
        <f>+VLOOKUP(G702,desplegables!$AH$21:$AK$33,3,0)</f>
        <v>202400000000164</v>
      </c>
      <c r="J702" s="51" t="str">
        <f>+VLOOKUP(G702,desplegables!$AH$21:$AK$33,4,0)</f>
        <v>C-2299-0700-11</v>
      </c>
      <c r="K702" s="109" t="s">
        <v>1070</v>
      </c>
      <c r="L702" s="110" t="str">
        <f>+VLOOKUP(K702,desplegables!$BO$81:$BP$110,2,FALSE)</f>
        <v>53105A</v>
      </c>
      <c r="M702" s="49" t="s">
        <v>976</v>
      </c>
      <c r="N702" s="51" t="e">
        <f>VLOOKUP(M702,desplegables!$BO$20:$BP$51,2,0)</f>
        <v>#N/A</v>
      </c>
      <c r="O702" s="49" t="s">
        <v>1079</v>
      </c>
      <c r="P702" s="49" t="s">
        <v>90</v>
      </c>
      <c r="Q702" s="51" t="str">
        <f>+VLOOKUP(P702,desplegables!$B$3:$C$5,2,0)</f>
        <v>02</v>
      </c>
      <c r="R702" s="169" t="e">
        <f t="shared" si="87"/>
        <v>#N/A</v>
      </c>
      <c r="S702" s="126" t="str">
        <f t="shared" si="86"/>
        <v>ADQUIS. DE BYS-SERVICIO DE IMPLEMENTACIÓN SISTEMAS DE GESTIÓN-FORTALECIMIENTO DE LA GESTIÓN INSTITUCIONAL Y BUEN GOBIERNO DEL MINISTERIO DE EDUCACIÓN   NACIONAL</v>
      </c>
      <c r="T702" s="244" t="str">
        <f t="shared" si="82"/>
        <v>ADQUIS. DE BYS - SERVICIO DE IMPLEMENTACIÓN SISTEMAS DE GESTIÓN - 5. CONVERGENCIA REGIONAL / A. LUCHA CONTRA LA CORRUPCIÓN EN LAS ENTIDADES PÚBLICAS NACIONALES Y TERRITORIALES</v>
      </c>
      <c r="U702" s="69" t="s">
        <v>127</v>
      </c>
      <c r="V702" s="21"/>
      <c r="W702" s="21" t="str">
        <f t="shared" si="83"/>
        <v xml:space="preserve">OFIC. COMUNICACIONES - </v>
      </c>
      <c r="X702" s="51" t="str">
        <f t="shared" si="84"/>
        <v>1100</v>
      </c>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68"/>
      <c r="AY702" s="68"/>
      <c r="AZ702" s="68"/>
      <c r="BA702" s="68"/>
      <c r="BB702" s="68"/>
      <c r="BC702" s="68"/>
      <c r="BD702" s="68"/>
      <c r="BE702" s="68"/>
      <c r="BF702" s="69"/>
      <c r="BG702" s="199">
        <v>8111620</v>
      </c>
      <c r="BH702" s="199" t="s">
        <v>92</v>
      </c>
      <c r="BI702" s="199" t="s">
        <v>1088</v>
      </c>
      <c r="BJ702" s="197" t="s">
        <v>1074</v>
      </c>
      <c r="BK702" s="49" t="s">
        <v>94</v>
      </c>
      <c r="BL702" s="187">
        <v>45306</v>
      </c>
      <c r="BM702" s="187">
        <v>45535</v>
      </c>
      <c r="BN702" s="49" t="s">
        <v>198</v>
      </c>
      <c r="BO702" s="49" t="s">
        <v>96</v>
      </c>
      <c r="BP702" s="49" t="s">
        <v>97</v>
      </c>
      <c r="BQ702" s="66" t="s">
        <v>98</v>
      </c>
      <c r="BR702" s="235">
        <v>60537600</v>
      </c>
      <c r="BS702" s="235">
        <v>60537600</v>
      </c>
      <c r="BT702" s="180" t="s">
        <v>192</v>
      </c>
      <c r="BU702" s="180" t="s">
        <v>128</v>
      </c>
      <c r="BV702" s="21" t="e">
        <f t="shared" si="85"/>
        <v>#N/A</v>
      </c>
      <c r="BW702" s="21" t="e">
        <f>+VLOOKUP(C702,Listas_desplega!$AI$21:$AJ$46,2,0)</f>
        <v>#N/A</v>
      </c>
      <c r="BX702" s="47" t="str">
        <f>+VLOOKUP(E702,Listas_desplega!$J$2:$K$11,2,FALSE)</f>
        <v>Eje_E_9</v>
      </c>
      <c r="BY702" s="21" t="str">
        <f>+VLOOKUP(J702,desplegables!$AK$21:$AL$33,2,FALSE)</f>
        <v>C_2299_0700_11</v>
      </c>
      <c r="BZ702" s="21" t="str">
        <f>+VLOOKUP(D702,Listas_desplega!$AS$18:$AU$60,2,0)</f>
        <v xml:space="preserve">OFIC. COMUNICACIONES - </v>
      </c>
      <c r="CA702" s="21" t="str">
        <f>+VLOOKUP(W702,Listas_desplega!$AT$18:$AV$60,3,0)</f>
        <v>1100</v>
      </c>
      <c r="CB702" s="21" t="str">
        <f>+VLOOKUP(F702,Listas_desplega!$J$15:$L$60,2,0)</f>
        <v>COMUNICACIONES</v>
      </c>
      <c r="CC702" s="21" t="str">
        <f>+VLOOKUP(F702,Listas_desplega!$J$15:$L$60,2,0)&amp;V702</f>
        <v>COMUNICACIONES</v>
      </c>
      <c r="CD702" s="21" t="str">
        <f>+VLOOKUP(CC702,Listas_desplega!$K$15:$L$60,2,0)</f>
        <v>38</v>
      </c>
      <c r="CE702" s="65" t="str">
        <f>+VLOOKUP(D702,Listas_desplega!$AS$18:$AU$60,2,0)&amp;V702</f>
        <v xml:space="preserve">OFIC. COMUNICACIONES - </v>
      </c>
      <c r="CF702" s="21">
        <f>+VLOOKUP(D702,Listas_desplega!$AS$18:$AU$60,3,0)</f>
        <v>11</v>
      </c>
    </row>
    <row r="703" spans="2:84" ht="18.75" customHeight="1" x14ac:dyDescent="0.2">
      <c r="B703" s="49" t="s">
        <v>173</v>
      </c>
      <c r="C703" s="49" t="s">
        <v>588</v>
      </c>
      <c r="D703" s="49" t="s">
        <v>1068</v>
      </c>
      <c r="E703" s="49" t="s">
        <v>953</v>
      </c>
      <c r="F703" s="82" t="s">
        <v>1069</v>
      </c>
      <c r="G703" s="49" t="s">
        <v>955</v>
      </c>
      <c r="H703" s="78" t="str">
        <f>+VLOOKUP(G703,desplegables!$AH$21:$AK$33,2,0)</f>
        <v>FORTALECIMIENTO DE LA GESTIÓN INSTITUCIONAL Y BUEN GOBIERNO DEL MINISTERIO DE EDUCACIÓN   NACIONAL</v>
      </c>
      <c r="I703" s="79">
        <f>+VLOOKUP(G703,desplegables!$AH$21:$AK$33,3,0)</f>
        <v>202400000000164</v>
      </c>
      <c r="J703" s="51" t="str">
        <f>+VLOOKUP(G703,desplegables!$AH$21:$AK$33,4,0)</f>
        <v>C-2299-0700-11</v>
      </c>
      <c r="K703" s="109" t="s">
        <v>1070</v>
      </c>
      <c r="L703" s="110" t="str">
        <f>+VLOOKUP(K703,desplegables!$BO$81:$BP$110,2,FALSE)</f>
        <v>53105A</v>
      </c>
      <c r="M703" s="49" t="s">
        <v>976</v>
      </c>
      <c r="N703" s="51" t="e">
        <f>VLOOKUP(M703,desplegables!$BO$20:$BP$51,2,0)</f>
        <v>#N/A</v>
      </c>
      <c r="O703" s="49" t="s">
        <v>1079</v>
      </c>
      <c r="P703" s="49" t="s">
        <v>90</v>
      </c>
      <c r="Q703" s="51" t="str">
        <f>+VLOOKUP(P703,desplegables!$B$3:$C$5,2,0)</f>
        <v>02</v>
      </c>
      <c r="R703" s="169" t="e">
        <f t="shared" si="87"/>
        <v>#N/A</v>
      </c>
      <c r="S703" s="126" t="str">
        <f t="shared" si="86"/>
        <v>ADQUIS. DE BYS-SERVICIO DE IMPLEMENTACIÓN SISTEMAS DE GESTIÓN-FORTALECIMIENTO DE LA GESTIÓN INSTITUCIONAL Y BUEN GOBIERNO DEL MINISTERIO DE EDUCACIÓN   NACIONAL</v>
      </c>
      <c r="T703" s="244" t="str">
        <f t="shared" si="82"/>
        <v>ADQUIS. DE BYS - SERVICIO DE IMPLEMENTACIÓN SISTEMAS DE GESTIÓN - 5. CONVERGENCIA REGIONAL / A. LUCHA CONTRA LA CORRUPCIÓN EN LAS ENTIDADES PÚBLICAS NACIONALES Y TERRITORIALES</v>
      </c>
      <c r="U703" s="69" t="s">
        <v>127</v>
      </c>
      <c r="V703" s="21"/>
      <c r="W703" s="21" t="str">
        <f t="shared" si="83"/>
        <v xml:space="preserve">OFIC. COMUNICACIONES - </v>
      </c>
      <c r="X703" s="51" t="str">
        <f t="shared" si="84"/>
        <v>1100</v>
      </c>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68"/>
      <c r="AY703" s="68"/>
      <c r="AZ703" s="68"/>
      <c r="BA703" s="68"/>
      <c r="BB703" s="68"/>
      <c r="BC703" s="68"/>
      <c r="BD703" s="68"/>
      <c r="BE703" s="68"/>
      <c r="BF703" s="69"/>
      <c r="BG703" s="199">
        <v>8111620</v>
      </c>
      <c r="BH703" s="199" t="s">
        <v>92</v>
      </c>
      <c r="BI703" s="199" t="s">
        <v>1089</v>
      </c>
      <c r="BJ703" s="197" t="s">
        <v>1074</v>
      </c>
      <c r="BK703" s="49" t="s">
        <v>94</v>
      </c>
      <c r="BL703" s="187">
        <v>45306</v>
      </c>
      <c r="BM703" s="187">
        <v>45535</v>
      </c>
      <c r="BN703" s="49" t="s">
        <v>198</v>
      </c>
      <c r="BO703" s="49" t="s">
        <v>96</v>
      </c>
      <c r="BP703" s="49" t="s">
        <v>97</v>
      </c>
      <c r="BQ703" s="66" t="s">
        <v>98</v>
      </c>
      <c r="BR703" s="235">
        <v>84800000</v>
      </c>
      <c r="BS703" s="235">
        <v>84800000</v>
      </c>
      <c r="BT703" s="180" t="s">
        <v>192</v>
      </c>
      <c r="BU703" s="180" t="s">
        <v>128</v>
      </c>
      <c r="BV703" s="21" t="e">
        <f t="shared" si="85"/>
        <v>#N/A</v>
      </c>
      <c r="BW703" s="21" t="e">
        <f>+VLOOKUP(C703,Listas_desplega!$AI$21:$AJ$46,2,0)</f>
        <v>#N/A</v>
      </c>
      <c r="BX703" s="47" t="str">
        <f>+VLOOKUP(E703,Listas_desplega!$J$2:$K$11,2,FALSE)</f>
        <v>Eje_E_9</v>
      </c>
      <c r="BY703" s="21" t="str">
        <f>+VLOOKUP(J703,desplegables!$AK$21:$AL$33,2,FALSE)</f>
        <v>C_2299_0700_11</v>
      </c>
      <c r="BZ703" s="21" t="str">
        <f>+VLOOKUP(D703,Listas_desplega!$AS$18:$AU$60,2,0)</f>
        <v xml:space="preserve">OFIC. COMUNICACIONES - </v>
      </c>
      <c r="CA703" s="21" t="str">
        <f>+VLOOKUP(W703,Listas_desplega!$AT$18:$AV$60,3,0)</f>
        <v>1100</v>
      </c>
      <c r="CB703" s="21" t="str">
        <f>+VLOOKUP(F703,Listas_desplega!$J$15:$L$60,2,0)</f>
        <v>COMUNICACIONES</v>
      </c>
      <c r="CC703" s="21" t="str">
        <f>+VLOOKUP(F703,Listas_desplega!$J$15:$L$60,2,0)&amp;V703</f>
        <v>COMUNICACIONES</v>
      </c>
      <c r="CD703" s="21" t="str">
        <f>+VLOOKUP(CC703,Listas_desplega!$K$15:$L$60,2,0)</f>
        <v>38</v>
      </c>
      <c r="CE703" s="65" t="str">
        <f>+VLOOKUP(D703,Listas_desplega!$AS$18:$AU$60,2,0)&amp;V703</f>
        <v xml:space="preserve">OFIC. COMUNICACIONES - </v>
      </c>
      <c r="CF703" s="21">
        <f>+VLOOKUP(D703,Listas_desplega!$AS$18:$AU$60,3,0)</f>
        <v>11</v>
      </c>
    </row>
    <row r="704" spans="2:84" ht="18.75" customHeight="1" x14ac:dyDescent="0.2">
      <c r="B704" s="49" t="s">
        <v>173</v>
      </c>
      <c r="C704" s="49" t="s">
        <v>588</v>
      </c>
      <c r="D704" s="49" t="s">
        <v>1068</v>
      </c>
      <c r="E704" s="49" t="s">
        <v>953</v>
      </c>
      <c r="F704" s="82" t="s">
        <v>1069</v>
      </c>
      <c r="G704" s="49" t="s">
        <v>955</v>
      </c>
      <c r="H704" s="78" t="str">
        <f>+VLOOKUP(G704,desplegables!$AH$21:$AK$33,2,0)</f>
        <v>FORTALECIMIENTO DE LA GESTIÓN INSTITUCIONAL Y BUEN GOBIERNO DEL MINISTERIO DE EDUCACIÓN   NACIONAL</v>
      </c>
      <c r="I704" s="79">
        <f>+VLOOKUP(G704,desplegables!$AH$21:$AK$33,3,0)</f>
        <v>202400000000164</v>
      </c>
      <c r="J704" s="51" t="str">
        <f>+VLOOKUP(G704,desplegables!$AH$21:$AK$33,4,0)</f>
        <v>C-2299-0700-11</v>
      </c>
      <c r="K704" s="109" t="s">
        <v>1070</v>
      </c>
      <c r="L704" s="110" t="str">
        <f>+VLOOKUP(K704,desplegables!$BO$81:$BP$110,2,FALSE)</f>
        <v>53105A</v>
      </c>
      <c r="M704" s="49" t="s">
        <v>976</v>
      </c>
      <c r="N704" s="51" t="e">
        <f>VLOOKUP(M704,desplegables!$BO$20:$BP$51,2,0)</f>
        <v>#N/A</v>
      </c>
      <c r="O704" s="49" t="s">
        <v>1079</v>
      </c>
      <c r="P704" s="49" t="s">
        <v>90</v>
      </c>
      <c r="Q704" s="51" t="str">
        <f>+VLOOKUP(P704,desplegables!$B$3:$C$5,2,0)</f>
        <v>02</v>
      </c>
      <c r="R704" s="169" t="e">
        <f t="shared" si="87"/>
        <v>#N/A</v>
      </c>
      <c r="S704" s="126" t="str">
        <f t="shared" si="86"/>
        <v>ADQUIS. DE BYS-SERVICIO DE IMPLEMENTACIÓN SISTEMAS DE GESTIÓN-FORTALECIMIENTO DE LA GESTIÓN INSTITUCIONAL Y BUEN GOBIERNO DEL MINISTERIO DE EDUCACIÓN   NACIONAL</v>
      </c>
      <c r="T704" s="244" t="str">
        <f t="shared" si="82"/>
        <v>ADQUIS. DE BYS - SERVICIO DE IMPLEMENTACIÓN SISTEMAS DE GESTIÓN - 5. CONVERGENCIA REGIONAL / A. LUCHA CONTRA LA CORRUPCIÓN EN LAS ENTIDADES PÚBLICAS NACIONALES Y TERRITORIALES</v>
      </c>
      <c r="U704" s="69" t="s">
        <v>127</v>
      </c>
      <c r="V704" s="21"/>
      <c r="W704" s="21" t="str">
        <f t="shared" si="83"/>
        <v xml:space="preserve">OFIC. COMUNICACIONES - </v>
      </c>
      <c r="X704" s="51" t="str">
        <f t="shared" si="84"/>
        <v>1100</v>
      </c>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68"/>
      <c r="AY704" s="68"/>
      <c r="AZ704" s="68"/>
      <c r="BA704" s="68"/>
      <c r="BB704" s="68"/>
      <c r="BC704" s="68"/>
      <c r="BD704" s="68"/>
      <c r="BE704" s="68"/>
      <c r="BF704" s="69"/>
      <c r="BG704" s="199">
        <v>8111620</v>
      </c>
      <c r="BH704" s="199" t="s">
        <v>92</v>
      </c>
      <c r="BI704" s="199" t="s">
        <v>1090</v>
      </c>
      <c r="BJ704" s="197" t="s">
        <v>1074</v>
      </c>
      <c r="BK704" s="49" t="s">
        <v>178</v>
      </c>
      <c r="BL704" s="187">
        <v>45536</v>
      </c>
      <c r="BM704" s="187">
        <v>45657</v>
      </c>
      <c r="BN704" s="49" t="s">
        <v>198</v>
      </c>
      <c r="BO704" s="49" t="s">
        <v>96</v>
      </c>
      <c r="BP704" s="49" t="s">
        <v>97</v>
      </c>
      <c r="BQ704" s="66" t="s">
        <v>98</v>
      </c>
      <c r="BR704" s="235">
        <v>187749139</v>
      </c>
      <c r="BS704" s="235">
        <f>+BR704</f>
        <v>187749139</v>
      </c>
      <c r="BT704" s="180" t="s">
        <v>192</v>
      </c>
      <c r="BU704" s="180" t="s">
        <v>128</v>
      </c>
      <c r="BV704" s="21" t="e">
        <f t="shared" si="85"/>
        <v>#N/A</v>
      </c>
      <c r="BW704" s="21" t="e">
        <f>+VLOOKUP(C704,Listas_desplega!$AI$21:$AJ$46,2,0)</f>
        <v>#N/A</v>
      </c>
      <c r="BX704" s="47" t="str">
        <f>+VLOOKUP(E704,Listas_desplega!$J$2:$K$11,2,FALSE)</f>
        <v>Eje_E_9</v>
      </c>
      <c r="BY704" s="21" t="str">
        <f>+VLOOKUP(J704,desplegables!$AK$21:$AL$33,2,FALSE)</f>
        <v>C_2299_0700_11</v>
      </c>
      <c r="BZ704" s="21" t="str">
        <f>+VLOOKUP(D704,Listas_desplega!$AS$18:$AU$60,2,0)</f>
        <v xml:space="preserve">OFIC. COMUNICACIONES - </v>
      </c>
      <c r="CA704" s="21" t="str">
        <f>+VLOOKUP(W704,Listas_desplega!$AT$18:$AV$60,3,0)</f>
        <v>1100</v>
      </c>
      <c r="CB704" s="21" t="str">
        <f>+VLOOKUP(F704,Listas_desplega!$J$15:$L$60,2,0)</f>
        <v>COMUNICACIONES</v>
      </c>
      <c r="CC704" s="21" t="str">
        <f>+VLOOKUP(F704,Listas_desplega!$J$15:$L$60,2,0)&amp;V704</f>
        <v>COMUNICACIONES</v>
      </c>
      <c r="CD704" s="21" t="str">
        <f>+VLOOKUP(CC704,Listas_desplega!$K$15:$L$60,2,0)</f>
        <v>38</v>
      </c>
      <c r="CE704" s="65" t="str">
        <f>+VLOOKUP(D704,Listas_desplega!$AS$18:$AU$60,2,0)&amp;V704</f>
        <v xml:space="preserve">OFIC. COMUNICACIONES - </v>
      </c>
      <c r="CF704" s="21">
        <f>+VLOOKUP(D704,Listas_desplega!$AS$18:$AU$60,3,0)</f>
        <v>11</v>
      </c>
    </row>
    <row r="705" spans="2:84" ht="18.75" customHeight="1" x14ac:dyDescent="0.2">
      <c r="B705" s="49" t="s">
        <v>173</v>
      </c>
      <c r="C705" s="49" t="s">
        <v>588</v>
      </c>
      <c r="D705" s="49" t="s">
        <v>1068</v>
      </c>
      <c r="E705" s="49" t="s">
        <v>953</v>
      </c>
      <c r="F705" s="82" t="s">
        <v>1069</v>
      </c>
      <c r="G705" s="49" t="s">
        <v>955</v>
      </c>
      <c r="H705" s="78" t="str">
        <f>+VLOOKUP(G705,desplegables!$AH$21:$AK$33,2,0)</f>
        <v>FORTALECIMIENTO DE LA GESTIÓN INSTITUCIONAL Y BUEN GOBIERNO DEL MINISTERIO DE EDUCACIÓN   NACIONAL</v>
      </c>
      <c r="I705" s="79">
        <f>+VLOOKUP(G705,desplegables!$AH$21:$AK$33,3,0)</f>
        <v>202400000000164</v>
      </c>
      <c r="J705" s="51" t="str">
        <f>+VLOOKUP(G705,desplegables!$AH$21:$AK$33,4,0)</f>
        <v>C-2299-0700-11</v>
      </c>
      <c r="K705" s="109" t="s">
        <v>1070</v>
      </c>
      <c r="L705" s="110" t="str">
        <f>+VLOOKUP(K705,desplegables!$BO$81:$BP$110,2,FALSE)</f>
        <v>53105A</v>
      </c>
      <c r="M705" s="49" t="s">
        <v>976</v>
      </c>
      <c r="N705" s="51" t="e">
        <f>VLOOKUP(M705,desplegables!$BO$20:$BP$51,2,0)</f>
        <v>#N/A</v>
      </c>
      <c r="O705" s="49" t="s">
        <v>1079</v>
      </c>
      <c r="P705" s="49" t="s">
        <v>90</v>
      </c>
      <c r="Q705" s="51" t="str">
        <f>+VLOOKUP(P705,desplegables!$B$3:$C$5,2,0)</f>
        <v>02</v>
      </c>
      <c r="R705" s="169" t="e">
        <f t="shared" si="87"/>
        <v>#N/A</v>
      </c>
      <c r="S705" s="126" t="str">
        <f t="shared" si="86"/>
        <v>ADQUIS. DE BYS-SERVICIO DE IMPLEMENTACIÓN SISTEMAS DE GESTIÓN-FORTALECIMIENTO DE LA GESTIÓN INSTITUCIONAL Y BUEN GOBIERNO DEL MINISTERIO DE EDUCACIÓN   NACIONAL</v>
      </c>
      <c r="T705" s="244" t="str">
        <f t="shared" si="82"/>
        <v>ADQUIS. DE BYS - SERVICIO DE IMPLEMENTACIÓN SISTEMAS DE GESTIÓN - 5. CONVERGENCIA REGIONAL / A. LUCHA CONTRA LA CORRUPCIÓN EN LAS ENTIDADES PÚBLICAS NACIONALES Y TERRITORIALES</v>
      </c>
      <c r="U705" s="69" t="s">
        <v>127</v>
      </c>
      <c r="V705" s="21"/>
      <c r="W705" s="21" t="str">
        <f t="shared" si="83"/>
        <v xml:space="preserve">OFIC. COMUNICACIONES - </v>
      </c>
      <c r="X705" s="51" t="str">
        <f t="shared" si="84"/>
        <v>1100</v>
      </c>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68"/>
      <c r="AY705" s="68"/>
      <c r="AZ705" s="68"/>
      <c r="BA705" s="68"/>
      <c r="BB705" s="68"/>
      <c r="BC705" s="68"/>
      <c r="BD705" s="68"/>
      <c r="BE705" s="68"/>
      <c r="BF705" s="69"/>
      <c r="BG705" s="199">
        <v>8111620</v>
      </c>
      <c r="BH705" s="199" t="s">
        <v>92</v>
      </c>
      <c r="BI705" s="199" t="s">
        <v>138</v>
      </c>
      <c r="BJ705" s="197" t="s">
        <v>1074</v>
      </c>
      <c r="BK705" s="49" t="s">
        <v>94</v>
      </c>
      <c r="BL705" s="187">
        <v>45306</v>
      </c>
      <c r="BM705" s="187">
        <v>45656</v>
      </c>
      <c r="BN705" s="49" t="s">
        <v>198</v>
      </c>
      <c r="BO705" s="49" t="s">
        <v>96</v>
      </c>
      <c r="BP705" s="49" t="s">
        <v>97</v>
      </c>
      <c r="BQ705" s="66" t="s">
        <v>98</v>
      </c>
      <c r="BR705" s="235">
        <v>197562953</v>
      </c>
      <c r="BS705" s="235">
        <v>197562953</v>
      </c>
      <c r="BT705" s="180" t="s">
        <v>192</v>
      </c>
      <c r="BU705" s="180" t="s">
        <v>128</v>
      </c>
      <c r="BV705" s="21" t="e">
        <f t="shared" si="85"/>
        <v>#N/A</v>
      </c>
      <c r="BW705" s="21" t="e">
        <f>+VLOOKUP(C705,Listas_desplega!$AI$21:$AJ$46,2,0)</f>
        <v>#N/A</v>
      </c>
      <c r="BX705" s="47" t="str">
        <f>+VLOOKUP(E705,Listas_desplega!$J$2:$K$11,2,FALSE)</f>
        <v>Eje_E_9</v>
      </c>
      <c r="BY705" s="21" t="str">
        <f>+VLOOKUP(J705,desplegables!$AK$21:$AL$33,2,FALSE)</f>
        <v>C_2299_0700_11</v>
      </c>
      <c r="BZ705" s="21" t="str">
        <f>+VLOOKUP(D705,Listas_desplega!$AS$18:$AU$60,2,0)</f>
        <v xml:space="preserve">OFIC. COMUNICACIONES - </v>
      </c>
      <c r="CA705" s="21" t="str">
        <f>+VLOOKUP(W705,Listas_desplega!$AT$18:$AV$60,3,0)</f>
        <v>1100</v>
      </c>
      <c r="CB705" s="21" t="str">
        <f>+VLOOKUP(F705,Listas_desplega!$J$15:$L$60,2,0)</f>
        <v>COMUNICACIONES</v>
      </c>
      <c r="CC705" s="21" t="str">
        <f>+VLOOKUP(F705,Listas_desplega!$J$15:$L$60,2,0)&amp;V705</f>
        <v>COMUNICACIONES</v>
      </c>
      <c r="CD705" s="21" t="str">
        <f>+VLOOKUP(CC705,Listas_desplega!$K$15:$L$60,2,0)</f>
        <v>38</v>
      </c>
      <c r="CE705" s="65" t="str">
        <f>+VLOOKUP(D705,Listas_desplega!$AS$18:$AU$60,2,0)&amp;V705</f>
        <v xml:space="preserve">OFIC. COMUNICACIONES - </v>
      </c>
      <c r="CF705" s="21">
        <f>+VLOOKUP(D705,Listas_desplega!$AS$18:$AU$60,3,0)</f>
        <v>11</v>
      </c>
    </row>
    <row r="706" spans="2:84" ht="18.75" customHeight="1" x14ac:dyDescent="0.2">
      <c r="B706" s="49" t="s">
        <v>173</v>
      </c>
      <c r="C706" s="49" t="s">
        <v>588</v>
      </c>
      <c r="D706" s="49" t="s">
        <v>1068</v>
      </c>
      <c r="E706" s="49" t="s">
        <v>953</v>
      </c>
      <c r="F706" s="82" t="s">
        <v>1069</v>
      </c>
      <c r="G706" s="49" t="s">
        <v>955</v>
      </c>
      <c r="H706" s="78" t="str">
        <f>+VLOOKUP(G706,desplegables!$AH$21:$AK$33,2,0)</f>
        <v>FORTALECIMIENTO DE LA GESTIÓN INSTITUCIONAL Y BUEN GOBIERNO DEL MINISTERIO DE EDUCACIÓN   NACIONAL</v>
      </c>
      <c r="I706" s="79">
        <f>+VLOOKUP(G706,desplegables!$AH$21:$AK$33,3,0)</f>
        <v>202400000000164</v>
      </c>
      <c r="J706" s="51" t="str">
        <f>+VLOOKUP(G706,desplegables!$AH$21:$AK$33,4,0)</f>
        <v>C-2299-0700-11</v>
      </c>
      <c r="K706" s="109" t="s">
        <v>1070</v>
      </c>
      <c r="L706" s="110" t="str">
        <f>+VLOOKUP(K706,desplegables!$BO$81:$BP$110,2,FALSE)</f>
        <v>53105A</v>
      </c>
      <c r="M706" s="49" t="s">
        <v>976</v>
      </c>
      <c r="N706" s="51" t="e">
        <f>VLOOKUP(M706,desplegables!$BO$20:$BP$51,2,0)</f>
        <v>#N/A</v>
      </c>
      <c r="O706" s="49" t="s">
        <v>1079</v>
      </c>
      <c r="P706" s="49" t="s">
        <v>90</v>
      </c>
      <c r="Q706" s="51" t="str">
        <f>+VLOOKUP(P706,desplegables!$B$3:$C$5,2,0)</f>
        <v>02</v>
      </c>
      <c r="R706" s="169" t="e">
        <f t="shared" si="87"/>
        <v>#N/A</v>
      </c>
      <c r="S706" s="126" t="str">
        <f t="shared" si="86"/>
        <v>ADQUIS. DE BYS-SERVICIO DE IMPLEMENTACIÓN SISTEMAS DE GESTIÓN-FORTALECIMIENTO DE LA GESTIÓN INSTITUCIONAL Y BUEN GOBIERNO DEL MINISTERIO DE EDUCACIÓN   NACIONAL</v>
      </c>
      <c r="T706" s="244" t="str">
        <f t="shared" si="82"/>
        <v>ADQUIS. DE BYS - SERVICIO DE IMPLEMENTACIÓN SISTEMAS DE GESTIÓN - 5. CONVERGENCIA REGIONAL / A. LUCHA CONTRA LA CORRUPCIÓN EN LAS ENTIDADES PÚBLICAS NACIONALES Y TERRITORIALES</v>
      </c>
      <c r="U706" s="69" t="s">
        <v>127</v>
      </c>
      <c r="V706" s="21"/>
      <c r="W706" s="21" t="str">
        <f t="shared" si="83"/>
        <v xml:space="preserve">OFIC. COMUNICACIONES - </v>
      </c>
      <c r="X706" s="51" t="str">
        <f t="shared" si="84"/>
        <v>1100</v>
      </c>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68"/>
      <c r="AY706" s="68"/>
      <c r="AZ706" s="68"/>
      <c r="BA706" s="68"/>
      <c r="BB706" s="68"/>
      <c r="BC706" s="68"/>
      <c r="BD706" s="68"/>
      <c r="BE706" s="68"/>
      <c r="BF706" s="69"/>
      <c r="BG706" s="199">
        <v>8111620</v>
      </c>
      <c r="BH706" s="199" t="s">
        <v>92</v>
      </c>
      <c r="BI706" s="199" t="s">
        <v>1091</v>
      </c>
      <c r="BJ706" s="197" t="s">
        <v>1074</v>
      </c>
      <c r="BK706" s="49" t="s">
        <v>94</v>
      </c>
      <c r="BL706" s="187">
        <v>45306</v>
      </c>
      <c r="BM706" s="187">
        <v>45656</v>
      </c>
      <c r="BN706" s="49" t="s">
        <v>198</v>
      </c>
      <c r="BO706" s="49" t="s">
        <v>96</v>
      </c>
      <c r="BP706" s="49" t="s">
        <v>97</v>
      </c>
      <c r="BQ706" s="66" t="s">
        <v>98</v>
      </c>
      <c r="BR706" s="235">
        <v>32790944</v>
      </c>
      <c r="BS706" s="235">
        <v>32790944</v>
      </c>
      <c r="BT706" s="180" t="s">
        <v>192</v>
      </c>
      <c r="BU706" s="180" t="s">
        <v>128</v>
      </c>
      <c r="BV706" s="21" t="e">
        <f t="shared" si="85"/>
        <v>#N/A</v>
      </c>
      <c r="BW706" s="21" t="e">
        <f>+VLOOKUP(C706,Listas_desplega!$AI$21:$AJ$46,2,0)</f>
        <v>#N/A</v>
      </c>
      <c r="BX706" s="47" t="str">
        <f>+VLOOKUP(E706,Listas_desplega!$J$2:$K$11,2,FALSE)</f>
        <v>Eje_E_9</v>
      </c>
      <c r="BY706" s="21" t="str">
        <f>+VLOOKUP(J706,desplegables!$AK$21:$AL$33,2,FALSE)</f>
        <v>C_2299_0700_11</v>
      </c>
      <c r="BZ706" s="21" t="str">
        <f>+VLOOKUP(D706,Listas_desplega!$AS$18:$AU$60,2,0)</f>
        <v xml:space="preserve">OFIC. COMUNICACIONES - </v>
      </c>
      <c r="CA706" s="21" t="str">
        <f>+VLOOKUP(W706,Listas_desplega!$AT$18:$AV$60,3,0)</f>
        <v>1100</v>
      </c>
      <c r="CB706" s="21" t="str">
        <f>+VLOOKUP(F706,Listas_desplega!$J$15:$L$60,2,0)</f>
        <v>COMUNICACIONES</v>
      </c>
      <c r="CC706" s="21" t="str">
        <f>+VLOOKUP(F706,Listas_desplega!$J$15:$L$60,2,0)&amp;V706</f>
        <v>COMUNICACIONES</v>
      </c>
      <c r="CD706" s="21" t="str">
        <f>+VLOOKUP(CC706,Listas_desplega!$K$15:$L$60,2,0)</f>
        <v>38</v>
      </c>
      <c r="CE706" s="65" t="str">
        <f>+VLOOKUP(D706,Listas_desplega!$AS$18:$AU$60,2,0)&amp;V706</f>
        <v xml:space="preserve">OFIC. COMUNICACIONES - </v>
      </c>
      <c r="CF706" s="21">
        <f>+VLOOKUP(D706,Listas_desplega!$AS$18:$AU$60,3,0)</f>
        <v>11</v>
      </c>
    </row>
    <row r="707" spans="2:84" ht="18.75" customHeight="1" x14ac:dyDescent="0.2">
      <c r="B707" s="49" t="s">
        <v>173</v>
      </c>
      <c r="C707" s="49" t="s">
        <v>588</v>
      </c>
      <c r="D707" s="49" t="s">
        <v>1068</v>
      </c>
      <c r="E707" s="49" t="s">
        <v>953</v>
      </c>
      <c r="F707" s="82" t="s">
        <v>1069</v>
      </c>
      <c r="G707" s="49" t="s">
        <v>955</v>
      </c>
      <c r="H707" s="78" t="str">
        <f>+VLOOKUP(G707,desplegables!$AH$21:$AK$33,2,0)</f>
        <v>FORTALECIMIENTO DE LA GESTIÓN INSTITUCIONAL Y BUEN GOBIERNO DEL MINISTERIO DE EDUCACIÓN   NACIONAL</v>
      </c>
      <c r="I707" s="79">
        <f>+VLOOKUP(G707,desplegables!$AH$21:$AK$33,3,0)</f>
        <v>202400000000164</v>
      </c>
      <c r="J707" s="51" t="str">
        <f>+VLOOKUP(G707,desplegables!$AH$21:$AK$33,4,0)</f>
        <v>C-2299-0700-11</v>
      </c>
      <c r="K707" s="109" t="s">
        <v>1070</v>
      </c>
      <c r="L707" s="110" t="str">
        <f>+VLOOKUP(K707,desplegables!$BO$81:$BP$110,2,FALSE)</f>
        <v>53105A</v>
      </c>
      <c r="M707" s="49" t="s">
        <v>976</v>
      </c>
      <c r="N707" s="51" t="e">
        <f>VLOOKUP(M707,desplegables!$BO$20:$BP$51,2,0)</f>
        <v>#N/A</v>
      </c>
      <c r="O707" s="49" t="s">
        <v>1079</v>
      </c>
      <c r="P707" s="49" t="s">
        <v>90</v>
      </c>
      <c r="Q707" s="51" t="str">
        <f>+VLOOKUP(P707,desplegables!$B$3:$C$5,2,0)</f>
        <v>02</v>
      </c>
      <c r="R707" s="169" t="e">
        <f t="shared" si="87"/>
        <v>#N/A</v>
      </c>
      <c r="S707" s="126" t="str">
        <f t="shared" si="86"/>
        <v>ADQUIS. DE BYS-SERVICIO DE IMPLEMENTACIÓN SISTEMAS DE GESTIÓN-FORTALECIMIENTO DE LA GESTIÓN INSTITUCIONAL Y BUEN GOBIERNO DEL MINISTERIO DE EDUCACIÓN   NACIONAL</v>
      </c>
      <c r="T707" s="244" t="str">
        <f t="shared" si="82"/>
        <v>ADQUIS. DE BYS - SERVICIO DE IMPLEMENTACIÓN SISTEMAS DE GESTIÓN - 5. CONVERGENCIA REGIONAL / A. LUCHA CONTRA LA CORRUPCIÓN EN LAS ENTIDADES PÚBLICAS NACIONALES Y TERRITORIALES</v>
      </c>
      <c r="U707" s="69" t="s">
        <v>127</v>
      </c>
      <c r="V707" s="21"/>
      <c r="W707" s="21" t="str">
        <f t="shared" si="83"/>
        <v xml:space="preserve">OFIC. COMUNICACIONES - </v>
      </c>
      <c r="X707" s="51" t="str">
        <f t="shared" si="84"/>
        <v>1100</v>
      </c>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68"/>
      <c r="AY707" s="68"/>
      <c r="AZ707" s="68"/>
      <c r="BA707" s="68"/>
      <c r="BB707" s="68"/>
      <c r="BC707" s="68"/>
      <c r="BD707" s="68"/>
      <c r="BE707" s="68"/>
      <c r="BF707" s="69"/>
      <c r="BG707" s="199">
        <v>8111620</v>
      </c>
      <c r="BH707" s="199" t="s">
        <v>92</v>
      </c>
      <c r="BI707" s="199" t="s">
        <v>1092</v>
      </c>
      <c r="BJ707" s="197" t="s">
        <v>1074</v>
      </c>
      <c r="BK707" s="49" t="s">
        <v>94</v>
      </c>
      <c r="BL707" s="187">
        <v>45306</v>
      </c>
      <c r="BM707" s="187">
        <v>45656</v>
      </c>
      <c r="BN707" s="49" t="s">
        <v>198</v>
      </c>
      <c r="BO707" s="49" t="s">
        <v>96</v>
      </c>
      <c r="BP707" s="49" t="s">
        <v>97</v>
      </c>
      <c r="BQ707" s="66" t="s">
        <v>98</v>
      </c>
      <c r="BR707" s="235">
        <v>164612753</v>
      </c>
      <c r="BS707" s="235">
        <v>164612753</v>
      </c>
      <c r="BT707" s="180" t="s">
        <v>192</v>
      </c>
      <c r="BU707" s="180" t="s">
        <v>128</v>
      </c>
      <c r="BV707" s="21" t="e">
        <f t="shared" si="85"/>
        <v>#N/A</v>
      </c>
      <c r="BW707" s="21" t="e">
        <f>+VLOOKUP(C707,Listas_desplega!$AI$21:$AJ$46,2,0)</f>
        <v>#N/A</v>
      </c>
      <c r="BX707" s="47" t="str">
        <f>+VLOOKUP(E707,Listas_desplega!$J$2:$K$11,2,FALSE)</f>
        <v>Eje_E_9</v>
      </c>
      <c r="BY707" s="21" t="str">
        <f>+VLOOKUP(J707,desplegables!$AK$21:$AL$33,2,FALSE)</f>
        <v>C_2299_0700_11</v>
      </c>
      <c r="BZ707" s="21" t="str">
        <f>+VLOOKUP(D707,Listas_desplega!$AS$18:$AU$60,2,0)</f>
        <v xml:space="preserve">OFIC. COMUNICACIONES - </v>
      </c>
      <c r="CA707" s="21" t="str">
        <f>+VLOOKUP(W707,Listas_desplega!$AT$18:$AV$60,3,0)</f>
        <v>1100</v>
      </c>
      <c r="CB707" s="21" t="str">
        <f>+VLOOKUP(F707,Listas_desplega!$J$15:$L$60,2,0)</f>
        <v>COMUNICACIONES</v>
      </c>
      <c r="CC707" s="21" t="str">
        <f>+VLOOKUP(F707,Listas_desplega!$J$15:$L$60,2,0)&amp;V707</f>
        <v>COMUNICACIONES</v>
      </c>
      <c r="CD707" s="21" t="str">
        <f>+VLOOKUP(CC707,Listas_desplega!$K$15:$L$60,2,0)</f>
        <v>38</v>
      </c>
      <c r="CE707" s="65" t="str">
        <f>+VLOOKUP(D707,Listas_desplega!$AS$18:$AU$60,2,0)&amp;V707</f>
        <v xml:space="preserve">OFIC. COMUNICACIONES - </v>
      </c>
      <c r="CF707" s="21">
        <f>+VLOOKUP(D707,Listas_desplega!$AS$18:$AU$60,3,0)</f>
        <v>11</v>
      </c>
    </row>
    <row r="708" spans="2:84" ht="18.75" customHeight="1" x14ac:dyDescent="0.2">
      <c r="B708" s="49" t="s">
        <v>173</v>
      </c>
      <c r="C708" s="49" t="s">
        <v>588</v>
      </c>
      <c r="D708" s="49" t="s">
        <v>1093</v>
      </c>
      <c r="E708" s="49" t="s">
        <v>953</v>
      </c>
      <c r="F708" s="82" t="s">
        <v>1094</v>
      </c>
      <c r="G708" s="49" t="s">
        <v>955</v>
      </c>
      <c r="H708" s="78" t="str">
        <f>+VLOOKUP(G708,desplegables!$AH$21:$AK$33,2,0)</f>
        <v>FORTALECIMIENTO DE LA GESTIÓN INSTITUCIONAL Y BUEN GOBIERNO DEL MINISTERIO DE EDUCACIÓN   NACIONAL</v>
      </c>
      <c r="I708" s="79">
        <f>+VLOOKUP(G708,desplegables!$AH$21:$AK$33,3,0)</f>
        <v>202400000000164</v>
      </c>
      <c r="J708" s="51" t="str">
        <f>+VLOOKUP(G708,desplegables!$AH$21:$AK$33,4,0)</f>
        <v>C-2299-0700-11</v>
      </c>
      <c r="K708" s="109" t="s">
        <v>1095</v>
      </c>
      <c r="L708" s="110" t="str">
        <f>+VLOOKUP(K708,desplegables!$BO$81:$BP$110,2,FALSE)</f>
        <v>20110E</v>
      </c>
      <c r="M708" s="49" t="s">
        <v>976</v>
      </c>
      <c r="N708" s="51" t="e">
        <f>VLOOKUP(M708,desplegables!$BO$20:$BP$51,2,0)</f>
        <v>#N/A</v>
      </c>
      <c r="O708" s="49" t="s">
        <v>1096</v>
      </c>
      <c r="P708" s="49" t="s">
        <v>90</v>
      </c>
      <c r="Q708" s="51" t="str">
        <f>+VLOOKUP(P708,desplegables!$B$3:$C$5,2,0)</f>
        <v>02</v>
      </c>
      <c r="R708" s="169" t="e">
        <f t="shared" si="87"/>
        <v>#N/A</v>
      </c>
      <c r="S708" s="126" t="str">
        <f t="shared" si="86"/>
        <v>ADQUIS. DE BYS-SERVICIO DE IMPLEMENTACIÓN SISTEMAS DE GESTIÓN-FORTALECIMIENTO DE LA GESTIÓN INSTITUCIONAL Y BUEN GOBIERNO DEL MINISTERIO DE EDUCACIÓN   NACIONAL</v>
      </c>
      <c r="T708" s="244" t="str">
        <f t="shared" si="82"/>
        <v>ADQUIS. DE BYS - SERVICIO DE IMPLEMENTACIÓN SISTEMAS DE GESTIÓN - 2. SEGURIDAD HUMANA Y JUSTICIA SOCIAL / E. SISTEMA NACIONAL DE DEFENSA JURÍDICA DEL ESTADO</v>
      </c>
      <c r="U708" s="69" t="s">
        <v>127</v>
      </c>
      <c r="V708" s="21"/>
      <c r="W708" s="21" t="str">
        <f t="shared" si="83"/>
        <v xml:space="preserve">OFIC. ASESORJURIDICA - </v>
      </c>
      <c r="X708" s="51" t="str">
        <f t="shared" si="84"/>
        <v>1300</v>
      </c>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68"/>
      <c r="AY708" s="68"/>
      <c r="AZ708" s="68"/>
      <c r="BA708" s="68"/>
      <c r="BB708" s="68"/>
      <c r="BC708" s="68"/>
      <c r="BD708" s="68"/>
      <c r="BE708" s="68"/>
      <c r="BF708" s="70"/>
      <c r="BG708" s="200">
        <v>80111620</v>
      </c>
      <c r="BH708" s="52" t="s">
        <v>92</v>
      </c>
      <c r="BI708" s="201" t="s">
        <v>1097</v>
      </c>
      <c r="BJ708" s="202" t="s">
        <v>1098</v>
      </c>
      <c r="BK708" s="49" t="s">
        <v>248</v>
      </c>
      <c r="BL708" s="121">
        <v>45323</v>
      </c>
      <c r="BM708" s="66">
        <v>9</v>
      </c>
      <c r="BN708" s="49" t="s">
        <v>95</v>
      </c>
      <c r="BO708" s="49" t="s">
        <v>96</v>
      </c>
      <c r="BP708" s="49" t="s">
        <v>97</v>
      </c>
      <c r="BQ708" s="49" t="s">
        <v>98</v>
      </c>
      <c r="BR708" s="236">
        <v>154717146</v>
      </c>
      <c r="BS708" s="236">
        <f t="shared" ref="BS708:BS716" si="88">BR708</f>
        <v>154717146</v>
      </c>
      <c r="BT708" s="66" t="s">
        <v>192</v>
      </c>
      <c r="BU708" s="66" t="s">
        <v>128</v>
      </c>
      <c r="BV708" s="21" t="e">
        <f t="shared" si="85"/>
        <v>#N/A</v>
      </c>
      <c r="BW708" s="21" t="e">
        <f>+VLOOKUP(C708,Listas_desplega!$AI$21:$AJ$46,2,0)</f>
        <v>#N/A</v>
      </c>
      <c r="BX708" s="47" t="str">
        <f>+VLOOKUP(E708,Listas_desplega!$J$2:$K$11,2,FALSE)</f>
        <v>Eje_E_9</v>
      </c>
      <c r="BY708" s="21" t="str">
        <f>+VLOOKUP(J708,desplegables!$AK$21:$AL$33,2,FALSE)</f>
        <v>C_2299_0700_11</v>
      </c>
      <c r="BZ708" s="21" t="str">
        <f>+VLOOKUP(D708,Listas_desplega!$AS$18:$AU$60,2,0)</f>
        <v xml:space="preserve">OFIC. ASESORJURIDICA - </v>
      </c>
      <c r="CA708" s="21" t="str">
        <f>+VLOOKUP(W708,Listas_desplega!$AT$18:$AV$60,3,0)</f>
        <v>1300</v>
      </c>
      <c r="CB708" s="21" t="str">
        <f>+VLOOKUP(F708,Listas_desplega!$J$15:$L$60,2,0)</f>
        <v>DEFENSA JUDICIAL MEN</v>
      </c>
      <c r="CC708" s="21" t="str">
        <f>+VLOOKUP(F708,Listas_desplega!$J$15:$L$60,2,0)&amp;V708</f>
        <v>DEFENSA JUDICIAL MEN</v>
      </c>
      <c r="CD708" s="21" t="str">
        <f>+VLOOKUP(CC708,Listas_desplega!$K$15:$L$60,2,0)</f>
        <v>39</v>
      </c>
      <c r="CE708" s="65" t="str">
        <f>+VLOOKUP(D708,Listas_desplega!$AS$18:$AU$60,2,0)&amp;V708</f>
        <v xml:space="preserve">OFIC. ASESORJURIDICA - </v>
      </c>
      <c r="CF708" s="21">
        <f>+VLOOKUP(D708,Listas_desplega!$AS$18:$AU$60,3,0)</f>
        <v>13</v>
      </c>
    </row>
    <row r="709" spans="2:84" ht="18.75" customHeight="1" x14ac:dyDescent="0.2">
      <c r="B709" s="49" t="s">
        <v>173</v>
      </c>
      <c r="C709" s="49" t="s">
        <v>588</v>
      </c>
      <c r="D709" s="49" t="s">
        <v>1093</v>
      </c>
      <c r="E709" s="49" t="s">
        <v>953</v>
      </c>
      <c r="F709" s="82" t="s">
        <v>1094</v>
      </c>
      <c r="G709" s="49" t="s">
        <v>955</v>
      </c>
      <c r="H709" s="78" t="str">
        <f>+VLOOKUP(G709,desplegables!$AH$21:$AK$33,2,0)</f>
        <v>FORTALECIMIENTO DE LA GESTIÓN INSTITUCIONAL Y BUEN GOBIERNO DEL MINISTERIO DE EDUCACIÓN   NACIONAL</v>
      </c>
      <c r="I709" s="79">
        <f>+VLOOKUP(G709,desplegables!$AH$21:$AK$33,3,0)</f>
        <v>202400000000164</v>
      </c>
      <c r="J709" s="51" t="str">
        <f>+VLOOKUP(G709,desplegables!$AH$21:$AK$33,4,0)</f>
        <v>C-2299-0700-11</v>
      </c>
      <c r="K709" s="109" t="s">
        <v>1095</v>
      </c>
      <c r="L709" s="110" t="str">
        <f>+VLOOKUP(K709,desplegables!$BO$81:$BP$110,2,FALSE)</f>
        <v>20110E</v>
      </c>
      <c r="M709" s="49" t="s">
        <v>976</v>
      </c>
      <c r="N709" s="51" t="e">
        <f>VLOOKUP(M709,desplegables!$BO$20:$BP$51,2,0)</f>
        <v>#N/A</v>
      </c>
      <c r="O709" s="49" t="s">
        <v>1096</v>
      </c>
      <c r="P709" s="49" t="s">
        <v>90</v>
      </c>
      <c r="Q709" s="51" t="str">
        <f>+VLOOKUP(P709,desplegables!$B$3:$C$5,2,0)</f>
        <v>02</v>
      </c>
      <c r="R709" s="169" t="e">
        <f t="shared" si="87"/>
        <v>#N/A</v>
      </c>
      <c r="S709" s="126" t="str">
        <f t="shared" si="86"/>
        <v>ADQUIS. DE BYS-SERVICIO DE IMPLEMENTACIÓN SISTEMAS DE GESTIÓN-FORTALECIMIENTO DE LA GESTIÓN INSTITUCIONAL Y BUEN GOBIERNO DEL MINISTERIO DE EDUCACIÓN   NACIONAL</v>
      </c>
      <c r="T709" s="244" t="str">
        <f t="shared" ref="T709:T772" si="89">UPPER(P709&amp;" - "&amp;M709&amp;" - "&amp;K709)</f>
        <v>ADQUIS. DE BYS - SERVICIO DE IMPLEMENTACIÓN SISTEMAS DE GESTIÓN - 2. SEGURIDAD HUMANA Y JUSTICIA SOCIAL / E. SISTEMA NACIONAL DE DEFENSA JURÍDICA DEL ESTADO</v>
      </c>
      <c r="U709" s="69" t="s">
        <v>127</v>
      </c>
      <c r="V709" s="21"/>
      <c r="W709" s="21" t="str">
        <f t="shared" si="83"/>
        <v xml:space="preserve">OFIC. ASESORJURIDICA - </v>
      </c>
      <c r="X709" s="51" t="str">
        <f t="shared" si="84"/>
        <v>1300</v>
      </c>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68"/>
      <c r="AY709" s="68"/>
      <c r="AZ709" s="68"/>
      <c r="BA709" s="68"/>
      <c r="BB709" s="68"/>
      <c r="BC709" s="68"/>
      <c r="BD709" s="68"/>
      <c r="BE709" s="68"/>
      <c r="BF709" s="70"/>
      <c r="BG709" s="200">
        <v>80111607</v>
      </c>
      <c r="BH709" s="52" t="s">
        <v>92</v>
      </c>
      <c r="BI709" s="201" t="s">
        <v>1099</v>
      </c>
      <c r="BJ709" s="202" t="s">
        <v>1098</v>
      </c>
      <c r="BK709" s="49" t="s">
        <v>94</v>
      </c>
      <c r="BL709" s="121">
        <v>45306</v>
      </c>
      <c r="BM709" s="66">
        <v>11.5</v>
      </c>
      <c r="BN709" s="49" t="s">
        <v>95</v>
      </c>
      <c r="BO709" s="49" t="s">
        <v>96</v>
      </c>
      <c r="BP709" s="49" t="s">
        <v>97</v>
      </c>
      <c r="BQ709" s="49" t="s">
        <v>98</v>
      </c>
      <c r="BR709" s="236">
        <v>451112212</v>
      </c>
      <c r="BS709" s="236">
        <f t="shared" si="88"/>
        <v>451112212</v>
      </c>
      <c r="BT709" s="66" t="s">
        <v>192</v>
      </c>
      <c r="BU709" s="66" t="s">
        <v>128</v>
      </c>
      <c r="BV709" s="21" t="e">
        <f t="shared" si="85"/>
        <v>#N/A</v>
      </c>
      <c r="BW709" s="21" t="e">
        <f>+VLOOKUP(C709,Listas_desplega!$AI$21:$AJ$46,2,0)</f>
        <v>#N/A</v>
      </c>
      <c r="BX709" s="47" t="str">
        <f>+VLOOKUP(E709,Listas_desplega!$J$2:$K$11,2,FALSE)</f>
        <v>Eje_E_9</v>
      </c>
      <c r="BY709" s="21" t="str">
        <f>+VLOOKUP(J709,desplegables!$AK$21:$AL$33,2,FALSE)</f>
        <v>C_2299_0700_11</v>
      </c>
      <c r="BZ709" s="21" t="str">
        <f>+VLOOKUP(D709,Listas_desplega!$AS$18:$AU$60,2,0)</f>
        <v xml:space="preserve">OFIC. ASESORJURIDICA - </v>
      </c>
      <c r="CA709" s="21" t="str">
        <f>+VLOOKUP(W709,Listas_desplega!$AT$18:$AV$60,3,0)</f>
        <v>1300</v>
      </c>
      <c r="CB709" s="21" t="str">
        <f>+VLOOKUP(F709,Listas_desplega!$J$15:$L$60,2,0)</f>
        <v>DEFENSA JUDICIAL MEN</v>
      </c>
      <c r="CC709" s="21" t="str">
        <f>+VLOOKUP(F709,Listas_desplega!$J$15:$L$60,2,0)&amp;V709</f>
        <v>DEFENSA JUDICIAL MEN</v>
      </c>
      <c r="CD709" s="21" t="str">
        <f>+VLOOKUP(CC709,Listas_desplega!$K$15:$L$60,2,0)</f>
        <v>39</v>
      </c>
      <c r="CE709" s="65" t="str">
        <f>+VLOOKUP(D709,Listas_desplega!$AS$18:$AU$60,2,0)&amp;V709</f>
        <v xml:space="preserve">OFIC. ASESORJURIDICA - </v>
      </c>
      <c r="CF709" s="21">
        <f>+VLOOKUP(D709,Listas_desplega!$AS$18:$AU$60,3,0)</f>
        <v>13</v>
      </c>
    </row>
    <row r="710" spans="2:84" ht="18.75" customHeight="1" x14ac:dyDescent="0.2">
      <c r="B710" s="49" t="s">
        <v>173</v>
      </c>
      <c r="C710" s="49" t="s">
        <v>588</v>
      </c>
      <c r="D710" s="49" t="s">
        <v>1093</v>
      </c>
      <c r="E710" s="49" t="s">
        <v>953</v>
      </c>
      <c r="F710" s="82" t="s">
        <v>1094</v>
      </c>
      <c r="G710" s="49" t="s">
        <v>955</v>
      </c>
      <c r="H710" s="78" t="str">
        <f>+VLOOKUP(G710,desplegables!$AH$21:$AK$33,2,0)</f>
        <v>FORTALECIMIENTO DE LA GESTIÓN INSTITUCIONAL Y BUEN GOBIERNO DEL MINISTERIO DE EDUCACIÓN   NACIONAL</v>
      </c>
      <c r="I710" s="79">
        <f>+VLOOKUP(G710,desplegables!$AH$21:$AK$33,3,0)</f>
        <v>202400000000164</v>
      </c>
      <c r="J710" s="51" t="str">
        <f>+VLOOKUP(G710,desplegables!$AH$21:$AK$33,4,0)</f>
        <v>C-2299-0700-11</v>
      </c>
      <c r="K710" s="109" t="s">
        <v>1095</v>
      </c>
      <c r="L710" s="110" t="str">
        <f>+VLOOKUP(K710,desplegables!$BO$81:$BP$110,2,FALSE)</f>
        <v>20110E</v>
      </c>
      <c r="M710" s="49" t="s">
        <v>976</v>
      </c>
      <c r="N710" s="51" t="e">
        <f>VLOOKUP(M710,desplegables!$BO$20:$BP$51,2,0)</f>
        <v>#N/A</v>
      </c>
      <c r="O710" s="49" t="s">
        <v>1096</v>
      </c>
      <c r="P710" s="49" t="s">
        <v>90</v>
      </c>
      <c r="Q710" s="51" t="str">
        <f>+VLOOKUP(P710,desplegables!$B$3:$C$5,2,0)</f>
        <v>02</v>
      </c>
      <c r="R710" s="169" t="e">
        <f t="shared" si="87"/>
        <v>#N/A</v>
      </c>
      <c r="S710" s="126" t="str">
        <f t="shared" si="86"/>
        <v>ADQUIS. DE BYS-SERVICIO DE IMPLEMENTACIÓN SISTEMAS DE GESTIÓN-FORTALECIMIENTO DE LA GESTIÓN INSTITUCIONAL Y BUEN GOBIERNO DEL MINISTERIO DE EDUCACIÓN   NACIONAL</v>
      </c>
      <c r="T710" s="244" t="str">
        <f t="shared" si="89"/>
        <v>ADQUIS. DE BYS - SERVICIO DE IMPLEMENTACIÓN SISTEMAS DE GESTIÓN - 2. SEGURIDAD HUMANA Y JUSTICIA SOCIAL / E. SISTEMA NACIONAL DE DEFENSA JURÍDICA DEL ESTADO</v>
      </c>
      <c r="U710" s="69" t="s">
        <v>127</v>
      </c>
      <c r="V710" s="21"/>
      <c r="W710" s="21" t="str">
        <f t="shared" ref="W710:W773" si="90">+CE710</f>
        <v xml:space="preserve">OFIC. ASESORJURIDICA - </v>
      </c>
      <c r="X710" s="51" t="str">
        <f t="shared" ref="X710:X773" si="91">+CA710</f>
        <v>1300</v>
      </c>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70"/>
      <c r="BG710" s="200">
        <v>80111607</v>
      </c>
      <c r="BH710" s="52" t="s">
        <v>92</v>
      </c>
      <c r="BI710" s="201" t="s">
        <v>1099</v>
      </c>
      <c r="BJ710" s="202" t="s">
        <v>1098</v>
      </c>
      <c r="BK710" s="49" t="s">
        <v>94</v>
      </c>
      <c r="BL710" s="121">
        <v>45306</v>
      </c>
      <c r="BM710" s="66">
        <v>11.5</v>
      </c>
      <c r="BN710" s="49" t="s">
        <v>95</v>
      </c>
      <c r="BO710" s="49" t="s">
        <v>96</v>
      </c>
      <c r="BP710" s="49" t="s">
        <v>97</v>
      </c>
      <c r="BQ710" s="49" t="s">
        <v>98</v>
      </c>
      <c r="BR710" s="236">
        <v>640888283</v>
      </c>
      <c r="BS710" s="236">
        <f t="shared" si="88"/>
        <v>640888283</v>
      </c>
      <c r="BT710" s="66" t="s">
        <v>192</v>
      </c>
      <c r="BU710" s="66" t="s">
        <v>128</v>
      </c>
      <c r="BV710" s="21" t="e">
        <f t="shared" si="85"/>
        <v>#N/A</v>
      </c>
      <c r="BW710" s="21" t="e">
        <f>+VLOOKUP(C710,Listas_desplega!$AI$21:$AJ$46,2,0)</f>
        <v>#N/A</v>
      </c>
      <c r="BX710" s="47" t="str">
        <f>+VLOOKUP(E710,Listas_desplega!$J$2:$K$11,2,FALSE)</f>
        <v>Eje_E_9</v>
      </c>
      <c r="BY710" s="21" t="str">
        <f>+VLOOKUP(J710,desplegables!$AK$21:$AL$33,2,FALSE)</f>
        <v>C_2299_0700_11</v>
      </c>
      <c r="BZ710" s="21" t="str">
        <f>+VLOOKUP(D710,Listas_desplega!$AS$18:$AU$60,2,0)</f>
        <v xml:space="preserve">OFIC. ASESORJURIDICA - </v>
      </c>
      <c r="CA710" s="21" t="str">
        <f>+VLOOKUP(W710,Listas_desplega!$AT$18:$AV$60,3,0)</f>
        <v>1300</v>
      </c>
      <c r="CB710" s="21" t="str">
        <f>+VLOOKUP(F710,Listas_desplega!$J$15:$L$60,2,0)</f>
        <v>DEFENSA JUDICIAL MEN</v>
      </c>
      <c r="CC710" s="21" t="str">
        <f>+VLOOKUP(F710,Listas_desplega!$J$15:$L$60,2,0)&amp;V710</f>
        <v>DEFENSA JUDICIAL MEN</v>
      </c>
      <c r="CD710" s="21" t="str">
        <f>+VLOOKUP(CC710,Listas_desplega!$K$15:$L$60,2,0)</f>
        <v>39</v>
      </c>
      <c r="CE710" s="65" t="str">
        <f>+VLOOKUP(D710,Listas_desplega!$AS$18:$AU$60,2,0)&amp;V710</f>
        <v xml:space="preserve">OFIC. ASESORJURIDICA - </v>
      </c>
      <c r="CF710" s="21">
        <f>+VLOOKUP(D710,Listas_desplega!$AS$18:$AU$60,3,0)</f>
        <v>13</v>
      </c>
    </row>
    <row r="711" spans="2:84" ht="18.75" customHeight="1" x14ac:dyDescent="0.2">
      <c r="B711" s="49" t="s">
        <v>173</v>
      </c>
      <c r="C711" s="49" t="s">
        <v>588</v>
      </c>
      <c r="D711" s="49" t="s">
        <v>1093</v>
      </c>
      <c r="E711" s="49" t="s">
        <v>953</v>
      </c>
      <c r="F711" s="82" t="s">
        <v>1094</v>
      </c>
      <c r="G711" s="49" t="s">
        <v>955</v>
      </c>
      <c r="H711" s="78" t="str">
        <f>+VLOOKUP(G711,desplegables!$AH$21:$AK$33,2,0)</f>
        <v>FORTALECIMIENTO DE LA GESTIÓN INSTITUCIONAL Y BUEN GOBIERNO DEL MINISTERIO DE EDUCACIÓN   NACIONAL</v>
      </c>
      <c r="I711" s="79">
        <f>+VLOOKUP(G711,desplegables!$AH$21:$AK$33,3,0)</f>
        <v>202400000000164</v>
      </c>
      <c r="J711" s="51" t="str">
        <f>+VLOOKUP(G711,desplegables!$AH$21:$AK$33,4,0)</f>
        <v>C-2299-0700-11</v>
      </c>
      <c r="K711" s="109" t="s">
        <v>1095</v>
      </c>
      <c r="L711" s="110" t="str">
        <f>+VLOOKUP(K711,desplegables!$BO$81:$BP$110,2,FALSE)</f>
        <v>20110E</v>
      </c>
      <c r="M711" s="49" t="s">
        <v>976</v>
      </c>
      <c r="N711" s="51" t="e">
        <f>VLOOKUP(M711,desplegables!$BO$20:$BP$51,2,0)</f>
        <v>#N/A</v>
      </c>
      <c r="O711" s="49" t="s">
        <v>1096</v>
      </c>
      <c r="P711" s="49" t="s">
        <v>90</v>
      </c>
      <c r="Q711" s="51" t="str">
        <f>+VLOOKUP(P711,desplegables!$B$3:$C$5,2,0)</f>
        <v>02</v>
      </c>
      <c r="R711" s="169" t="e">
        <f t="shared" si="87"/>
        <v>#N/A</v>
      </c>
      <c r="S711" s="126" t="str">
        <f t="shared" si="86"/>
        <v>ADQUIS. DE BYS-SERVICIO DE IMPLEMENTACIÓN SISTEMAS DE GESTIÓN-FORTALECIMIENTO DE LA GESTIÓN INSTITUCIONAL Y BUEN GOBIERNO DEL MINISTERIO DE EDUCACIÓN   NACIONAL</v>
      </c>
      <c r="T711" s="244" t="str">
        <f t="shared" si="89"/>
        <v>ADQUIS. DE BYS - SERVICIO DE IMPLEMENTACIÓN SISTEMAS DE GESTIÓN - 2. SEGURIDAD HUMANA Y JUSTICIA SOCIAL / E. SISTEMA NACIONAL DE DEFENSA JURÍDICA DEL ESTADO</v>
      </c>
      <c r="U711" s="69" t="s">
        <v>127</v>
      </c>
      <c r="V711" s="21"/>
      <c r="W711" s="21" t="str">
        <f t="shared" si="90"/>
        <v xml:space="preserve">OFIC. ASESORJURIDICA - </v>
      </c>
      <c r="X711" s="51" t="str">
        <f t="shared" si="91"/>
        <v>1300</v>
      </c>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68"/>
      <c r="AY711" s="68"/>
      <c r="AZ711" s="68"/>
      <c r="BA711" s="68"/>
      <c r="BB711" s="68"/>
      <c r="BC711" s="68"/>
      <c r="BD711" s="68"/>
      <c r="BE711" s="68"/>
      <c r="BF711" s="70"/>
      <c r="BG711" s="200">
        <v>80111607</v>
      </c>
      <c r="BH711" s="52" t="s">
        <v>92</v>
      </c>
      <c r="BI711" s="201" t="s">
        <v>1099</v>
      </c>
      <c r="BJ711" s="202" t="s">
        <v>1098</v>
      </c>
      <c r="BK711" s="49" t="s">
        <v>94</v>
      </c>
      <c r="BL711" s="121">
        <v>45306</v>
      </c>
      <c r="BM711" s="66">
        <v>11.5</v>
      </c>
      <c r="BN711" s="49" t="s">
        <v>95</v>
      </c>
      <c r="BO711" s="49" t="s">
        <v>96</v>
      </c>
      <c r="BP711" s="49" t="s">
        <v>97</v>
      </c>
      <c r="BQ711" s="49" t="s">
        <v>98</v>
      </c>
      <c r="BR711" s="236">
        <v>692678273</v>
      </c>
      <c r="BS711" s="236">
        <f t="shared" si="88"/>
        <v>692678273</v>
      </c>
      <c r="BT711" s="66" t="s">
        <v>192</v>
      </c>
      <c r="BU711" s="66" t="s">
        <v>128</v>
      </c>
      <c r="BV711" s="21" t="e">
        <f t="shared" si="85"/>
        <v>#N/A</v>
      </c>
      <c r="BW711" s="21" t="e">
        <f>+VLOOKUP(C711,Listas_desplega!$AI$21:$AJ$46,2,0)</f>
        <v>#N/A</v>
      </c>
      <c r="BX711" s="47" t="str">
        <f>+VLOOKUP(E711,Listas_desplega!$J$2:$K$11,2,FALSE)</f>
        <v>Eje_E_9</v>
      </c>
      <c r="BY711" s="21" t="str">
        <f>+VLOOKUP(J711,desplegables!$AK$21:$AL$33,2,FALSE)</f>
        <v>C_2299_0700_11</v>
      </c>
      <c r="BZ711" s="21" t="str">
        <f>+VLOOKUP(D711,Listas_desplega!$AS$18:$AU$60,2,0)</f>
        <v xml:space="preserve">OFIC. ASESORJURIDICA - </v>
      </c>
      <c r="CA711" s="21" t="str">
        <f>+VLOOKUP(W711,Listas_desplega!$AT$18:$AV$60,3,0)</f>
        <v>1300</v>
      </c>
      <c r="CB711" s="21" t="str">
        <f>+VLOOKUP(F711,Listas_desplega!$J$15:$L$60,2,0)</f>
        <v>DEFENSA JUDICIAL MEN</v>
      </c>
      <c r="CC711" s="21" t="str">
        <f>+VLOOKUP(F711,Listas_desplega!$J$15:$L$60,2,0)&amp;V711</f>
        <v>DEFENSA JUDICIAL MEN</v>
      </c>
      <c r="CD711" s="21" t="str">
        <f>+VLOOKUP(CC711,Listas_desplega!$K$15:$L$60,2,0)</f>
        <v>39</v>
      </c>
      <c r="CE711" s="65" t="str">
        <f>+VLOOKUP(D711,Listas_desplega!$AS$18:$AU$60,2,0)&amp;V711</f>
        <v xml:space="preserve">OFIC. ASESORJURIDICA - </v>
      </c>
      <c r="CF711" s="21">
        <f>+VLOOKUP(D711,Listas_desplega!$AS$18:$AU$60,3,0)</f>
        <v>13</v>
      </c>
    </row>
    <row r="712" spans="2:84" ht="18.75" customHeight="1" x14ac:dyDescent="0.2">
      <c r="B712" s="49" t="s">
        <v>173</v>
      </c>
      <c r="C712" s="49" t="s">
        <v>588</v>
      </c>
      <c r="D712" s="49" t="s">
        <v>1093</v>
      </c>
      <c r="E712" s="49" t="s">
        <v>953</v>
      </c>
      <c r="F712" s="82" t="s">
        <v>1094</v>
      </c>
      <c r="G712" s="49" t="s">
        <v>955</v>
      </c>
      <c r="H712" s="78" t="str">
        <f>+VLOOKUP(G712,desplegables!$AH$21:$AK$33,2,0)</f>
        <v>FORTALECIMIENTO DE LA GESTIÓN INSTITUCIONAL Y BUEN GOBIERNO DEL MINISTERIO DE EDUCACIÓN   NACIONAL</v>
      </c>
      <c r="I712" s="79">
        <f>+VLOOKUP(G712,desplegables!$AH$21:$AK$33,3,0)</f>
        <v>202400000000164</v>
      </c>
      <c r="J712" s="51" t="str">
        <f>+VLOOKUP(G712,desplegables!$AH$21:$AK$33,4,0)</f>
        <v>C-2299-0700-11</v>
      </c>
      <c r="K712" s="109" t="s">
        <v>1095</v>
      </c>
      <c r="L712" s="110" t="str">
        <f>+VLOOKUP(K712,desplegables!$BO$81:$BP$110,2,FALSE)</f>
        <v>20110E</v>
      </c>
      <c r="M712" s="49" t="s">
        <v>976</v>
      </c>
      <c r="N712" s="51" t="e">
        <f>VLOOKUP(M712,desplegables!$BO$20:$BP$51,2,0)</f>
        <v>#N/A</v>
      </c>
      <c r="O712" s="49" t="s">
        <v>1096</v>
      </c>
      <c r="P712" s="49" t="s">
        <v>90</v>
      </c>
      <c r="Q712" s="51" t="str">
        <f>+VLOOKUP(P712,desplegables!$B$3:$C$5,2,0)</f>
        <v>02</v>
      </c>
      <c r="R712" s="169" t="e">
        <f t="shared" si="87"/>
        <v>#N/A</v>
      </c>
      <c r="S712" s="126" t="str">
        <f t="shared" si="86"/>
        <v>ADQUIS. DE BYS-SERVICIO DE IMPLEMENTACIÓN SISTEMAS DE GESTIÓN-FORTALECIMIENTO DE LA GESTIÓN INSTITUCIONAL Y BUEN GOBIERNO DEL MINISTERIO DE EDUCACIÓN   NACIONAL</v>
      </c>
      <c r="T712" s="244" t="str">
        <f t="shared" si="89"/>
        <v>ADQUIS. DE BYS - SERVICIO DE IMPLEMENTACIÓN SISTEMAS DE GESTIÓN - 2. SEGURIDAD HUMANA Y JUSTICIA SOCIAL / E. SISTEMA NACIONAL DE DEFENSA JURÍDICA DEL ESTADO</v>
      </c>
      <c r="U712" s="69" t="s">
        <v>127</v>
      </c>
      <c r="V712" s="21"/>
      <c r="W712" s="21" t="str">
        <f t="shared" si="90"/>
        <v xml:space="preserve">OFIC. ASESORJURIDICA - </v>
      </c>
      <c r="X712" s="51" t="str">
        <f t="shared" si="91"/>
        <v>1300</v>
      </c>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68"/>
      <c r="AY712" s="68"/>
      <c r="AZ712" s="68"/>
      <c r="BA712" s="68"/>
      <c r="BB712" s="68"/>
      <c r="BC712" s="68"/>
      <c r="BD712" s="68"/>
      <c r="BE712" s="68"/>
      <c r="BF712" s="70"/>
      <c r="BG712" s="200">
        <v>80111607</v>
      </c>
      <c r="BH712" s="52" t="s">
        <v>92</v>
      </c>
      <c r="BI712" s="201" t="s">
        <v>1100</v>
      </c>
      <c r="BJ712" s="202" t="s">
        <v>1098</v>
      </c>
      <c r="BK712" s="49" t="s">
        <v>94</v>
      </c>
      <c r="BL712" s="121">
        <v>45306</v>
      </c>
      <c r="BM712" s="66">
        <v>9</v>
      </c>
      <c r="BN712" s="49" t="s">
        <v>95</v>
      </c>
      <c r="BO712" s="49" t="s">
        <v>96</v>
      </c>
      <c r="BP712" s="49" t="s">
        <v>97</v>
      </c>
      <c r="BQ712" s="49" t="s">
        <v>98</v>
      </c>
      <c r="BR712" s="236">
        <v>96122880</v>
      </c>
      <c r="BS712" s="236">
        <f t="shared" si="88"/>
        <v>96122880</v>
      </c>
      <c r="BT712" s="66" t="s">
        <v>192</v>
      </c>
      <c r="BU712" s="66" t="s">
        <v>128</v>
      </c>
      <c r="BV712" s="21" t="e">
        <f t="shared" ref="BV712:BV774" si="92">+CONCATENATE(G712,"_",N712)</f>
        <v>#N/A</v>
      </c>
      <c r="BW712" s="21" t="e">
        <f>+VLOOKUP(C712,Listas_desplega!$AI$21:$AJ$46,2,0)</f>
        <v>#N/A</v>
      </c>
      <c r="BX712" s="47" t="str">
        <f>+VLOOKUP(E712,Listas_desplega!$J$2:$K$11,2,FALSE)</f>
        <v>Eje_E_9</v>
      </c>
      <c r="BY712" s="21" t="str">
        <f>+VLOOKUP(J712,desplegables!$AK$21:$AL$33,2,FALSE)</f>
        <v>C_2299_0700_11</v>
      </c>
      <c r="BZ712" s="21" t="str">
        <f>+VLOOKUP(D712,Listas_desplega!$AS$18:$AU$60,2,0)</f>
        <v xml:space="preserve">OFIC. ASESORJURIDICA - </v>
      </c>
      <c r="CA712" s="21" t="str">
        <f>+VLOOKUP(W712,Listas_desplega!$AT$18:$AV$60,3,0)</f>
        <v>1300</v>
      </c>
      <c r="CB712" s="21" t="str">
        <f>+VLOOKUP(F712,Listas_desplega!$J$15:$L$60,2,0)</f>
        <v>DEFENSA JUDICIAL MEN</v>
      </c>
      <c r="CC712" s="21" t="str">
        <f>+VLOOKUP(F712,Listas_desplega!$J$15:$L$60,2,0)&amp;V712</f>
        <v>DEFENSA JUDICIAL MEN</v>
      </c>
      <c r="CD712" s="21" t="str">
        <f>+VLOOKUP(CC712,Listas_desplega!$K$15:$L$60,2,0)</f>
        <v>39</v>
      </c>
      <c r="CE712" s="65" t="str">
        <f>+VLOOKUP(D712,Listas_desplega!$AS$18:$AU$60,2,0)&amp;V712</f>
        <v xml:space="preserve">OFIC. ASESORJURIDICA - </v>
      </c>
      <c r="CF712" s="21">
        <f>+VLOOKUP(D712,Listas_desplega!$AS$18:$AU$60,3,0)</f>
        <v>13</v>
      </c>
    </row>
    <row r="713" spans="2:84" ht="18.75" customHeight="1" x14ac:dyDescent="0.2">
      <c r="B713" s="49" t="s">
        <v>173</v>
      </c>
      <c r="C713" s="49" t="s">
        <v>588</v>
      </c>
      <c r="D713" s="49" t="s">
        <v>1093</v>
      </c>
      <c r="E713" s="49" t="s">
        <v>953</v>
      </c>
      <c r="F713" s="82" t="s">
        <v>1094</v>
      </c>
      <c r="G713" s="49" t="s">
        <v>955</v>
      </c>
      <c r="H713" s="78" t="str">
        <f>+VLOOKUP(G713,desplegables!$AH$21:$AK$33,2,0)</f>
        <v>FORTALECIMIENTO DE LA GESTIÓN INSTITUCIONAL Y BUEN GOBIERNO DEL MINISTERIO DE EDUCACIÓN   NACIONAL</v>
      </c>
      <c r="I713" s="79">
        <f>+VLOOKUP(G713,desplegables!$AH$21:$AK$33,3,0)</f>
        <v>202400000000164</v>
      </c>
      <c r="J713" s="51" t="str">
        <f>+VLOOKUP(G713,desplegables!$AH$21:$AK$33,4,0)</f>
        <v>C-2299-0700-11</v>
      </c>
      <c r="K713" s="109" t="s">
        <v>1095</v>
      </c>
      <c r="L713" s="110" t="str">
        <f>+VLOOKUP(K713,desplegables!$BO$81:$BP$110,2,FALSE)</f>
        <v>20110E</v>
      </c>
      <c r="M713" s="49" t="s">
        <v>976</v>
      </c>
      <c r="N713" s="51" t="e">
        <f>VLOOKUP(M713,desplegables!$BO$20:$BP$51,2,0)</f>
        <v>#N/A</v>
      </c>
      <c r="O713" s="49" t="s">
        <v>1096</v>
      </c>
      <c r="P713" s="49" t="s">
        <v>90</v>
      </c>
      <c r="Q713" s="51" t="str">
        <f>+VLOOKUP(P713,desplegables!$B$3:$C$5,2,0)</f>
        <v>02</v>
      </c>
      <c r="R713" s="169" t="e">
        <f t="shared" si="87"/>
        <v>#N/A</v>
      </c>
      <c r="S713" s="126" t="str">
        <f t="shared" si="86"/>
        <v>ADQUIS. DE BYS-SERVICIO DE IMPLEMENTACIÓN SISTEMAS DE GESTIÓN-FORTALECIMIENTO DE LA GESTIÓN INSTITUCIONAL Y BUEN GOBIERNO DEL MINISTERIO DE EDUCACIÓN   NACIONAL</v>
      </c>
      <c r="T713" s="244" t="str">
        <f t="shared" si="89"/>
        <v>ADQUIS. DE BYS - SERVICIO DE IMPLEMENTACIÓN SISTEMAS DE GESTIÓN - 2. SEGURIDAD HUMANA Y JUSTICIA SOCIAL / E. SISTEMA NACIONAL DE DEFENSA JURÍDICA DEL ESTADO</v>
      </c>
      <c r="U713" s="69" t="s">
        <v>127</v>
      </c>
      <c r="V713" s="21"/>
      <c r="W713" s="21" t="str">
        <f t="shared" si="90"/>
        <v xml:space="preserve">OFIC. ASESORJURIDICA - </v>
      </c>
      <c r="X713" s="51" t="str">
        <f t="shared" si="91"/>
        <v>1300</v>
      </c>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68"/>
      <c r="AY713" s="68"/>
      <c r="AZ713" s="68"/>
      <c r="BA713" s="68"/>
      <c r="BB713" s="68"/>
      <c r="BC713" s="68"/>
      <c r="BD713" s="68"/>
      <c r="BE713" s="68"/>
      <c r="BF713" s="70"/>
      <c r="BG713" s="200">
        <v>80111620</v>
      </c>
      <c r="BH713" s="52" t="s">
        <v>92</v>
      </c>
      <c r="BI713" s="201" t="s">
        <v>1101</v>
      </c>
      <c r="BJ713" s="202" t="s">
        <v>1102</v>
      </c>
      <c r="BK713" s="49" t="s">
        <v>94</v>
      </c>
      <c r="BL713" s="121">
        <v>45306</v>
      </c>
      <c r="BM713" s="66">
        <v>11.5</v>
      </c>
      <c r="BN713" s="49" t="s">
        <v>95</v>
      </c>
      <c r="BO713" s="49" t="s">
        <v>401</v>
      </c>
      <c r="BP713" s="49" t="s">
        <v>1078</v>
      </c>
      <c r="BQ713" s="49" t="s">
        <v>98</v>
      </c>
      <c r="BR713" s="236">
        <v>297708151</v>
      </c>
      <c r="BS713" s="236">
        <f t="shared" si="88"/>
        <v>297708151</v>
      </c>
      <c r="BT713" s="66" t="s">
        <v>192</v>
      </c>
      <c r="BU713" s="66" t="s">
        <v>128</v>
      </c>
      <c r="BV713" s="21" t="e">
        <f t="shared" si="92"/>
        <v>#N/A</v>
      </c>
      <c r="BW713" s="21" t="e">
        <f>+VLOOKUP(C713,Listas_desplega!$AI$21:$AJ$46,2,0)</f>
        <v>#N/A</v>
      </c>
      <c r="BX713" s="47" t="str">
        <f>+VLOOKUP(E713,Listas_desplega!$J$2:$K$11,2,FALSE)</f>
        <v>Eje_E_9</v>
      </c>
      <c r="BY713" s="21" t="str">
        <f>+VLOOKUP(J713,desplegables!$AK$21:$AL$33,2,FALSE)</f>
        <v>C_2299_0700_11</v>
      </c>
      <c r="BZ713" s="21" t="str">
        <f>+VLOOKUP(D713,Listas_desplega!$AS$18:$AU$60,2,0)</f>
        <v xml:space="preserve">OFIC. ASESORJURIDICA - </v>
      </c>
      <c r="CA713" s="21" t="str">
        <f>+VLOOKUP(W713,Listas_desplega!$AT$18:$AV$60,3,0)</f>
        <v>1300</v>
      </c>
      <c r="CB713" s="21" t="str">
        <f>+VLOOKUP(F713,Listas_desplega!$J$15:$L$60,2,0)</f>
        <v>DEFENSA JUDICIAL MEN</v>
      </c>
      <c r="CC713" s="21" t="str">
        <f>+VLOOKUP(F713,Listas_desplega!$J$15:$L$60,2,0)&amp;V713</f>
        <v>DEFENSA JUDICIAL MEN</v>
      </c>
      <c r="CD713" s="21" t="str">
        <f>+VLOOKUP(CC713,Listas_desplega!$K$15:$L$60,2,0)</f>
        <v>39</v>
      </c>
      <c r="CE713" s="65" t="str">
        <f>+VLOOKUP(D713,Listas_desplega!$AS$18:$AU$60,2,0)&amp;V713</f>
        <v xml:space="preserve">OFIC. ASESORJURIDICA - </v>
      </c>
      <c r="CF713" s="21">
        <f>+VLOOKUP(D713,Listas_desplega!$AS$18:$AU$60,3,0)</f>
        <v>13</v>
      </c>
    </row>
    <row r="714" spans="2:84" ht="18.75" customHeight="1" x14ac:dyDescent="0.2">
      <c r="B714" s="49" t="s">
        <v>173</v>
      </c>
      <c r="C714" s="49" t="s">
        <v>588</v>
      </c>
      <c r="D714" s="49" t="s">
        <v>1093</v>
      </c>
      <c r="E714" s="49" t="s">
        <v>953</v>
      </c>
      <c r="F714" s="82" t="s">
        <v>1094</v>
      </c>
      <c r="G714" s="49" t="s">
        <v>955</v>
      </c>
      <c r="H714" s="78" t="str">
        <f>+VLOOKUP(G714,desplegables!$AH$21:$AK$33,2,0)</f>
        <v>FORTALECIMIENTO DE LA GESTIÓN INSTITUCIONAL Y BUEN GOBIERNO DEL MINISTERIO DE EDUCACIÓN   NACIONAL</v>
      </c>
      <c r="I714" s="79">
        <f>+VLOOKUP(G714,desplegables!$AH$21:$AK$33,3,0)</f>
        <v>202400000000164</v>
      </c>
      <c r="J714" s="51" t="str">
        <f>+VLOOKUP(G714,desplegables!$AH$21:$AK$33,4,0)</f>
        <v>C-2299-0700-11</v>
      </c>
      <c r="K714" s="109" t="s">
        <v>1095</v>
      </c>
      <c r="L714" s="110" t="str">
        <f>+VLOOKUP(K714,desplegables!$BO$81:$BP$110,2,FALSE)</f>
        <v>20110E</v>
      </c>
      <c r="M714" s="49" t="s">
        <v>976</v>
      </c>
      <c r="N714" s="51" t="e">
        <f>VLOOKUP(M714,desplegables!$BO$20:$BP$51,2,0)</f>
        <v>#N/A</v>
      </c>
      <c r="O714" s="49" t="s">
        <v>1096</v>
      </c>
      <c r="P714" s="49" t="s">
        <v>90</v>
      </c>
      <c r="Q714" s="51" t="str">
        <f>+VLOOKUP(P714,desplegables!$B$3:$C$5,2,0)</f>
        <v>02</v>
      </c>
      <c r="R714" s="169" t="e">
        <f t="shared" si="87"/>
        <v>#N/A</v>
      </c>
      <c r="S714" s="126" t="str">
        <f t="shared" si="86"/>
        <v>ADQUIS. DE BYS-SERVICIO DE IMPLEMENTACIÓN SISTEMAS DE GESTIÓN-FORTALECIMIENTO DE LA GESTIÓN INSTITUCIONAL Y BUEN GOBIERNO DEL MINISTERIO DE EDUCACIÓN   NACIONAL</v>
      </c>
      <c r="T714" s="244" t="str">
        <f t="shared" si="89"/>
        <v>ADQUIS. DE BYS - SERVICIO DE IMPLEMENTACIÓN SISTEMAS DE GESTIÓN - 2. SEGURIDAD HUMANA Y JUSTICIA SOCIAL / E. SISTEMA NACIONAL DE DEFENSA JURÍDICA DEL ESTADO</v>
      </c>
      <c r="U714" s="69" t="s">
        <v>127</v>
      </c>
      <c r="V714" s="21"/>
      <c r="W714" s="21" t="str">
        <f t="shared" si="90"/>
        <v xml:space="preserve">OFIC. ASESORJURIDICA - </v>
      </c>
      <c r="X714" s="51" t="str">
        <f t="shared" si="91"/>
        <v>1300</v>
      </c>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68"/>
      <c r="AY714" s="68"/>
      <c r="AZ714" s="68"/>
      <c r="BA714" s="68"/>
      <c r="BB714" s="68"/>
      <c r="BC714" s="68"/>
      <c r="BD714" s="68"/>
      <c r="BE714" s="68"/>
      <c r="BF714" s="70"/>
      <c r="BG714" s="200">
        <v>80111620</v>
      </c>
      <c r="BH714" s="52" t="s">
        <v>92</v>
      </c>
      <c r="BI714" s="201" t="s">
        <v>1103</v>
      </c>
      <c r="BJ714" s="202" t="s">
        <v>1102</v>
      </c>
      <c r="BK714" s="49" t="s">
        <v>94</v>
      </c>
      <c r="BL714" s="121">
        <v>45306</v>
      </c>
      <c r="BM714" s="66">
        <v>11.5</v>
      </c>
      <c r="BN714" s="49" t="s">
        <v>95</v>
      </c>
      <c r="BO714" s="49" t="s">
        <v>401</v>
      </c>
      <c r="BP714" s="49" t="s">
        <v>1078</v>
      </c>
      <c r="BQ714" s="49" t="s">
        <v>98</v>
      </c>
      <c r="BR714" s="236">
        <v>624773055</v>
      </c>
      <c r="BS714" s="236">
        <f t="shared" si="88"/>
        <v>624773055</v>
      </c>
      <c r="BT714" s="66" t="s">
        <v>192</v>
      </c>
      <c r="BU714" s="66" t="s">
        <v>128</v>
      </c>
      <c r="BV714" s="21" t="e">
        <f t="shared" si="92"/>
        <v>#N/A</v>
      </c>
      <c r="BW714" s="21" t="e">
        <f>+VLOOKUP(C714,Listas_desplega!$AI$21:$AJ$46,2,0)</f>
        <v>#N/A</v>
      </c>
      <c r="BX714" s="47" t="str">
        <f>+VLOOKUP(E714,Listas_desplega!$J$2:$K$11,2,FALSE)</f>
        <v>Eje_E_9</v>
      </c>
      <c r="BY714" s="21" t="str">
        <f>+VLOOKUP(J714,desplegables!$AK$21:$AL$33,2,FALSE)</f>
        <v>C_2299_0700_11</v>
      </c>
      <c r="BZ714" s="21" t="str">
        <f>+VLOOKUP(D714,Listas_desplega!$AS$18:$AU$60,2,0)</f>
        <v xml:space="preserve">OFIC. ASESORJURIDICA - </v>
      </c>
      <c r="CA714" s="21" t="str">
        <f>+VLOOKUP(W714,Listas_desplega!$AT$18:$AV$60,3,0)</f>
        <v>1300</v>
      </c>
      <c r="CB714" s="21" t="str">
        <f>+VLOOKUP(F714,Listas_desplega!$J$15:$L$60,2,0)</f>
        <v>DEFENSA JUDICIAL MEN</v>
      </c>
      <c r="CC714" s="21" t="str">
        <f>+VLOOKUP(F714,Listas_desplega!$J$15:$L$60,2,0)&amp;V714</f>
        <v>DEFENSA JUDICIAL MEN</v>
      </c>
      <c r="CD714" s="21" t="str">
        <f>+VLOOKUP(CC714,Listas_desplega!$K$15:$L$60,2,0)</f>
        <v>39</v>
      </c>
      <c r="CE714" s="65" t="str">
        <f>+VLOOKUP(D714,Listas_desplega!$AS$18:$AU$60,2,0)&amp;V714</f>
        <v xml:space="preserve">OFIC. ASESORJURIDICA - </v>
      </c>
      <c r="CF714" s="21">
        <f>+VLOOKUP(D714,Listas_desplega!$AS$18:$AU$60,3,0)</f>
        <v>13</v>
      </c>
    </row>
    <row r="715" spans="2:84" ht="18.75" customHeight="1" x14ac:dyDescent="0.2">
      <c r="B715" s="49" t="s">
        <v>173</v>
      </c>
      <c r="C715" s="49" t="s">
        <v>588</v>
      </c>
      <c r="D715" s="49" t="s">
        <v>1093</v>
      </c>
      <c r="E715" s="49" t="s">
        <v>953</v>
      </c>
      <c r="F715" s="82" t="s">
        <v>1094</v>
      </c>
      <c r="G715" s="49" t="s">
        <v>955</v>
      </c>
      <c r="H715" s="78" t="str">
        <f>+VLOOKUP(G715,desplegables!$AH$21:$AK$33,2,0)</f>
        <v>FORTALECIMIENTO DE LA GESTIÓN INSTITUCIONAL Y BUEN GOBIERNO DEL MINISTERIO DE EDUCACIÓN   NACIONAL</v>
      </c>
      <c r="I715" s="79">
        <f>+VLOOKUP(G715,desplegables!$AH$21:$AK$33,3,0)</f>
        <v>202400000000164</v>
      </c>
      <c r="J715" s="51" t="str">
        <f>+VLOOKUP(G715,desplegables!$AH$21:$AK$33,4,0)</f>
        <v>C-2299-0700-11</v>
      </c>
      <c r="K715" s="109" t="s">
        <v>1095</v>
      </c>
      <c r="L715" s="110" t="str">
        <f>+VLOOKUP(K715,desplegables!$BO$81:$BP$110,2,FALSE)</f>
        <v>20110E</v>
      </c>
      <c r="M715" s="49" t="s">
        <v>976</v>
      </c>
      <c r="N715" s="51" t="e">
        <f>VLOOKUP(M715,desplegables!$BO$20:$BP$51,2,0)</f>
        <v>#N/A</v>
      </c>
      <c r="O715" s="49" t="s">
        <v>1096</v>
      </c>
      <c r="P715" s="49" t="s">
        <v>90</v>
      </c>
      <c r="Q715" s="51" t="str">
        <f>+VLOOKUP(P715,desplegables!$B$3:$C$5,2,0)</f>
        <v>02</v>
      </c>
      <c r="R715" s="169" t="e">
        <f t="shared" si="87"/>
        <v>#N/A</v>
      </c>
      <c r="S715" s="126" t="str">
        <f t="shared" si="86"/>
        <v>ADQUIS. DE BYS-SERVICIO DE IMPLEMENTACIÓN SISTEMAS DE GESTIÓN-FORTALECIMIENTO DE LA GESTIÓN INSTITUCIONAL Y BUEN GOBIERNO DEL MINISTERIO DE EDUCACIÓN   NACIONAL</v>
      </c>
      <c r="T715" s="244" t="str">
        <f t="shared" si="89"/>
        <v>ADQUIS. DE BYS - SERVICIO DE IMPLEMENTACIÓN SISTEMAS DE GESTIÓN - 2. SEGURIDAD HUMANA Y JUSTICIA SOCIAL / E. SISTEMA NACIONAL DE DEFENSA JURÍDICA DEL ESTADO</v>
      </c>
      <c r="U715" s="69" t="s">
        <v>127</v>
      </c>
      <c r="V715" s="21"/>
      <c r="W715" s="21" t="str">
        <f t="shared" si="90"/>
        <v xml:space="preserve">OFIC. ASESORJURIDICA - </v>
      </c>
      <c r="X715" s="51" t="str">
        <f t="shared" si="91"/>
        <v>1300</v>
      </c>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c r="BE715" s="68"/>
      <c r="BF715" s="70"/>
      <c r="BG715" s="200">
        <v>80111620</v>
      </c>
      <c r="BH715" s="52" t="s">
        <v>92</v>
      </c>
      <c r="BI715" s="201" t="s">
        <v>1104</v>
      </c>
      <c r="BJ715" s="202" t="s">
        <v>1098</v>
      </c>
      <c r="BK715" s="49" t="s">
        <v>94</v>
      </c>
      <c r="BL715" s="121">
        <v>45306</v>
      </c>
      <c r="BM715" s="66">
        <v>9</v>
      </c>
      <c r="BN715" s="49" t="s">
        <v>95</v>
      </c>
      <c r="BO715" s="49" t="s">
        <v>96</v>
      </c>
      <c r="BP715" s="49" t="s">
        <v>97</v>
      </c>
      <c r="BQ715" s="49" t="s">
        <v>98</v>
      </c>
      <c r="BR715" s="236">
        <v>198000000</v>
      </c>
      <c r="BS715" s="236">
        <f t="shared" si="88"/>
        <v>198000000</v>
      </c>
      <c r="BT715" s="66" t="s">
        <v>192</v>
      </c>
      <c r="BU715" s="66" t="s">
        <v>128</v>
      </c>
      <c r="BV715" s="21" t="e">
        <f t="shared" si="92"/>
        <v>#N/A</v>
      </c>
      <c r="BW715" s="21" t="e">
        <f>+VLOOKUP(C715,Listas_desplega!$AI$21:$AJ$46,2,0)</f>
        <v>#N/A</v>
      </c>
      <c r="BX715" s="47" t="str">
        <f>+VLOOKUP(E715,Listas_desplega!$J$2:$K$11,2,FALSE)</f>
        <v>Eje_E_9</v>
      </c>
      <c r="BY715" s="21" t="str">
        <f>+VLOOKUP(J715,desplegables!$AK$21:$AL$33,2,FALSE)</f>
        <v>C_2299_0700_11</v>
      </c>
      <c r="BZ715" s="21" t="str">
        <f>+VLOOKUP(D715,Listas_desplega!$AS$18:$AU$60,2,0)</f>
        <v xml:space="preserve">OFIC. ASESORJURIDICA - </v>
      </c>
      <c r="CA715" s="21" t="str">
        <f>+VLOOKUP(W715,Listas_desplega!$AT$18:$AV$60,3,0)</f>
        <v>1300</v>
      </c>
      <c r="CB715" s="21" t="str">
        <f>+VLOOKUP(F715,Listas_desplega!$J$15:$L$60,2,0)</f>
        <v>DEFENSA JUDICIAL MEN</v>
      </c>
      <c r="CC715" s="21" t="str">
        <f>+VLOOKUP(F715,Listas_desplega!$J$15:$L$60,2,0)&amp;V715</f>
        <v>DEFENSA JUDICIAL MEN</v>
      </c>
      <c r="CD715" s="21" t="str">
        <f>+VLOOKUP(CC715,Listas_desplega!$K$15:$L$60,2,0)</f>
        <v>39</v>
      </c>
      <c r="CE715" s="65" t="str">
        <f>+VLOOKUP(D715,Listas_desplega!$AS$18:$AU$60,2,0)&amp;V715</f>
        <v xml:space="preserve">OFIC. ASESORJURIDICA - </v>
      </c>
      <c r="CF715" s="21">
        <f>+VLOOKUP(D715,Listas_desplega!$AS$18:$AU$60,3,0)</f>
        <v>13</v>
      </c>
    </row>
    <row r="716" spans="2:84" ht="18.75" customHeight="1" x14ac:dyDescent="0.2">
      <c r="B716" s="49" t="s">
        <v>173</v>
      </c>
      <c r="C716" s="49" t="s">
        <v>588</v>
      </c>
      <c r="D716" s="49" t="s">
        <v>1093</v>
      </c>
      <c r="E716" s="49" t="s">
        <v>953</v>
      </c>
      <c r="F716" s="82" t="s">
        <v>1094</v>
      </c>
      <c r="G716" s="49" t="s">
        <v>955</v>
      </c>
      <c r="H716" s="78" t="str">
        <f>+VLOOKUP(G716,desplegables!$AH$21:$AK$33,2,0)</f>
        <v>FORTALECIMIENTO DE LA GESTIÓN INSTITUCIONAL Y BUEN GOBIERNO DEL MINISTERIO DE EDUCACIÓN   NACIONAL</v>
      </c>
      <c r="I716" s="79">
        <f>+VLOOKUP(G716,desplegables!$AH$21:$AK$33,3,0)</f>
        <v>202400000000164</v>
      </c>
      <c r="J716" s="51" t="str">
        <f>+VLOOKUP(G716,desplegables!$AH$21:$AK$33,4,0)</f>
        <v>C-2299-0700-11</v>
      </c>
      <c r="K716" s="109" t="s">
        <v>1095</v>
      </c>
      <c r="L716" s="110" t="str">
        <f>+VLOOKUP(K716,desplegables!$BO$81:$BP$110,2,FALSE)</f>
        <v>20110E</v>
      </c>
      <c r="M716" s="49" t="s">
        <v>976</v>
      </c>
      <c r="N716" s="51" t="e">
        <f>VLOOKUP(M716,desplegables!$BO$20:$BP$51,2,0)</f>
        <v>#N/A</v>
      </c>
      <c r="O716" s="49" t="s">
        <v>1096</v>
      </c>
      <c r="P716" s="49" t="s">
        <v>90</v>
      </c>
      <c r="Q716" s="51" t="str">
        <f>+VLOOKUP(P716,desplegables!$B$3:$C$5,2,0)</f>
        <v>02</v>
      </c>
      <c r="R716" s="169" t="e">
        <f t="shared" si="87"/>
        <v>#N/A</v>
      </c>
      <c r="S716" s="126" t="str">
        <f t="shared" si="86"/>
        <v>ADQUIS. DE BYS-SERVICIO DE IMPLEMENTACIÓN SISTEMAS DE GESTIÓN-FORTALECIMIENTO DE LA GESTIÓN INSTITUCIONAL Y BUEN GOBIERNO DEL MINISTERIO DE EDUCACIÓN   NACIONAL</v>
      </c>
      <c r="T716" s="244" t="str">
        <f t="shared" si="89"/>
        <v>ADQUIS. DE BYS - SERVICIO DE IMPLEMENTACIÓN SISTEMAS DE GESTIÓN - 2. SEGURIDAD HUMANA Y JUSTICIA SOCIAL / E. SISTEMA NACIONAL DE DEFENSA JURÍDICA DEL ESTADO</v>
      </c>
      <c r="U716" s="69" t="s">
        <v>127</v>
      </c>
      <c r="V716" s="21"/>
      <c r="W716" s="21" t="str">
        <f t="shared" si="90"/>
        <v xml:space="preserve">OFIC. ASESORJURIDICA - </v>
      </c>
      <c r="X716" s="51" t="str">
        <f t="shared" si="91"/>
        <v>1300</v>
      </c>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c r="BE716" s="68"/>
      <c r="BF716" s="70"/>
      <c r="BG716" s="200">
        <v>80111607</v>
      </c>
      <c r="BH716" s="52" t="s">
        <v>92</v>
      </c>
      <c r="BI716" s="201" t="s">
        <v>1105</v>
      </c>
      <c r="BJ716" s="202" t="s">
        <v>1098</v>
      </c>
      <c r="BK716" s="49" t="s">
        <v>94</v>
      </c>
      <c r="BL716" s="121">
        <v>45306</v>
      </c>
      <c r="BM716" s="66">
        <v>9</v>
      </c>
      <c r="BN716" s="49" t="s">
        <v>95</v>
      </c>
      <c r="BO716" s="49" t="s">
        <v>96</v>
      </c>
      <c r="BP716" s="49" t="s">
        <v>97</v>
      </c>
      <c r="BQ716" s="49" t="s">
        <v>98</v>
      </c>
      <c r="BR716" s="236">
        <v>144000000</v>
      </c>
      <c r="BS716" s="236">
        <f t="shared" si="88"/>
        <v>144000000</v>
      </c>
      <c r="BT716" s="66" t="s">
        <v>192</v>
      </c>
      <c r="BU716" s="66" t="s">
        <v>128</v>
      </c>
      <c r="BV716" s="21" t="e">
        <f t="shared" si="92"/>
        <v>#N/A</v>
      </c>
      <c r="BW716" s="21" t="e">
        <f>+VLOOKUP(C716,Listas_desplega!$AI$21:$AJ$46,2,0)</f>
        <v>#N/A</v>
      </c>
      <c r="BX716" s="47" t="str">
        <f>+VLOOKUP(E716,Listas_desplega!$J$2:$K$11,2,FALSE)</f>
        <v>Eje_E_9</v>
      </c>
      <c r="BY716" s="21" t="str">
        <f>+VLOOKUP(J716,desplegables!$AK$21:$AL$33,2,FALSE)</f>
        <v>C_2299_0700_11</v>
      </c>
      <c r="BZ716" s="21" t="str">
        <f>+VLOOKUP(D716,Listas_desplega!$AS$18:$AU$60,2,0)</f>
        <v xml:space="preserve">OFIC. ASESORJURIDICA - </v>
      </c>
      <c r="CA716" s="21" t="str">
        <f>+VLOOKUP(W716,Listas_desplega!$AT$18:$AV$60,3,0)</f>
        <v>1300</v>
      </c>
      <c r="CB716" s="21" t="str">
        <f>+VLOOKUP(F716,Listas_desplega!$J$15:$L$60,2,0)</f>
        <v>DEFENSA JUDICIAL MEN</v>
      </c>
      <c r="CC716" s="21" t="str">
        <f>+VLOOKUP(F716,Listas_desplega!$J$15:$L$60,2,0)&amp;V716</f>
        <v>DEFENSA JUDICIAL MEN</v>
      </c>
      <c r="CD716" s="21" t="str">
        <f>+VLOOKUP(CC716,Listas_desplega!$K$15:$L$60,2,0)</f>
        <v>39</v>
      </c>
      <c r="CE716" s="65" t="str">
        <f>+VLOOKUP(D716,Listas_desplega!$AS$18:$AU$60,2,0)&amp;V716</f>
        <v xml:space="preserve">OFIC. ASESORJURIDICA - </v>
      </c>
      <c r="CF716" s="21">
        <f>+VLOOKUP(D716,Listas_desplega!$AS$18:$AU$60,3,0)</f>
        <v>13</v>
      </c>
    </row>
    <row r="717" spans="2:84" ht="18.75" customHeight="1" x14ac:dyDescent="0.2">
      <c r="B717" s="49" t="s">
        <v>173</v>
      </c>
      <c r="C717" s="49" t="s">
        <v>588</v>
      </c>
      <c r="D717" s="49" t="s">
        <v>1106</v>
      </c>
      <c r="E717" s="49" t="s">
        <v>953</v>
      </c>
      <c r="F717" s="82" t="s">
        <v>1107</v>
      </c>
      <c r="G717" s="49" t="s">
        <v>955</v>
      </c>
      <c r="H717" s="78" t="str">
        <f>+VLOOKUP(G717,desplegables!$AH$21:$AK$33,2,0)</f>
        <v>FORTALECIMIENTO DE LA GESTIÓN INSTITUCIONAL Y BUEN GOBIERNO DEL MINISTERIO DE EDUCACIÓN   NACIONAL</v>
      </c>
      <c r="I717" s="79">
        <f>+VLOOKUP(G717,desplegables!$AH$21:$AK$33,3,0)</f>
        <v>202400000000164</v>
      </c>
      <c r="J717" s="51" t="str">
        <f>+VLOOKUP(G717,desplegables!$AH$21:$AK$33,4,0)</f>
        <v>C-2299-0700-11</v>
      </c>
      <c r="K717" s="109" t="s">
        <v>956</v>
      </c>
      <c r="L717" s="110" t="str">
        <f>+VLOOKUP(K717,desplegables!$BO$81:$BP$110,2,FALSE)</f>
        <v>53105B</v>
      </c>
      <c r="M717" s="49" t="s">
        <v>976</v>
      </c>
      <c r="N717" s="51" t="e">
        <f>VLOOKUP(M717,desplegables!$BO$20:$BP$51,2,0)</f>
        <v>#N/A</v>
      </c>
      <c r="O717" s="49" t="s">
        <v>1108</v>
      </c>
      <c r="P717" s="49" t="s">
        <v>90</v>
      </c>
      <c r="Q717" s="51" t="str">
        <f>+VLOOKUP(P717,desplegables!$B$3:$C$5,2,0)</f>
        <v>02</v>
      </c>
      <c r="R717" s="169" t="e">
        <f t="shared" si="87"/>
        <v>#N/A</v>
      </c>
      <c r="S717" s="126" t="str">
        <f t="shared" si="86"/>
        <v>ADQUIS. DE BYS-SERVICIO DE IMPLEMENTACIÓN SISTEMAS DE GESTIÓN-FORTALECIMIENTO DE LA GESTIÓN INSTITUCIONAL Y BUEN GOBIERNO DEL MINISTERIO DE EDUCACIÓN   NACIONAL</v>
      </c>
      <c r="T717" s="244" t="str">
        <f t="shared" si="89"/>
        <v>ADQUIS. DE BYS - SERVICIO DE IMPLEMENTACIÓN SISTEMAS DE GESTIÓN - 5. CONVERGENCIA REGIONAL / B. ENTIDADES PÚBLICAS TERRITORIALES Y NACIONALES FORTALECIDAS</v>
      </c>
      <c r="U717" s="69" t="s">
        <v>127</v>
      </c>
      <c r="V717" s="21"/>
      <c r="W717" s="21" t="str">
        <f t="shared" si="90"/>
        <v xml:space="preserve">OFIC. CONTROLINTERNO - </v>
      </c>
      <c r="X717" s="51" t="str">
        <f t="shared" si="91"/>
        <v>1400</v>
      </c>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139"/>
      <c r="AW717" s="68"/>
      <c r="AX717" s="68"/>
      <c r="AY717" s="68"/>
      <c r="AZ717" s="68"/>
      <c r="BA717" s="68"/>
      <c r="BB717" s="68"/>
      <c r="BC717" s="68"/>
      <c r="BD717" s="68"/>
      <c r="BE717" s="68"/>
      <c r="BF717" s="70"/>
      <c r="BG717" s="69">
        <v>80111620</v>
      </c>
      <c r="BH717" s="52" t="s">
        <v>92</v>
      </c>
      <c r="BI717" s="90" t="s">
        <v>1109</v>
      </c>
      <c r="BJ717" s="69" t="s">
        <v>1110</v>
      </c>
      <c r="BK717" s="49" t="s">
        <v>304</v>
      </c>
      <c r="BL717" s="121">
        <v>45519</v>
      </c>
      <c r="BM717" s="66">
        <v>45</v>
      </c>
      <c r="BN717" s="49" t="s">
        <v>198</v>
      </c>
      <c r="BO717" s="49" t="s">
        <v>96</v>
      </c>
      <c r="BP717" s="49" t="s">
        <v>1111</v>
      </c>
      <c r="BQ717" s="49" t="s">
        <v>98</v>
      </c>
      <c r="BR717" s="236">
        <v>5200000</v>
      </c>
      <c r="BS717" s="236">
        <v>5200000</v>
      </c>
      <c r="BT717" s="66" t="s">
        <v>192</v>
      </c>
      <c r="BU717" s="66" t="s">
        <v>128</v>
      </c>
      <c r="BV717" s="21" t="e">
        <f t="shared" si="92"/>
        <v>#N/A</v>
      </c>
      <c r="BW717" s="21" t="e">
        <f>+VLOOKUP(C717,Listas_desplega!$AI$21:$AJ$46,2,0)</f>
        <v>#N/A</v>
      </c>
      <c r="BX717" s="47" t="str">
        <f>+VLOOKUP(E717,Listas_desplega!$J$2:$K$11,2,FALSE)</f>
        <v>Eje_E_9</v>
      </c>
      <c r="BY717" s="21" t="str">
        <f>+VLOOKUP(J717,desplegables!$AK$21:$AL$33,2,FALSE)</f>
        <v>C_2299_0700_11</v>
      </c>
      <c r="BZ717" s="21" t="str">
        <f>+VLOOKUP(D717,Listas_desplega!$AS$18:$AU$60,2,0)</f>
        <v xml:space="preserve">OFIC. CONTROLINTERNO - </v>
      </c>
      <c r="CA717" s="21" t="str">
        <f>+VLOOKUP(W717,Listas_desplega!$AT$18:$AV$60,3,0)</f>
        <v>1400</v>
      </c>
      <c r="CB717" s="21" t="str">
        <f>+VLOOKUP(F717,Listas_desplega!$J$15:$L$60,2,0)</f>
        <v>CONTROL, SEG Y EVAL TRANSPARENTE Y EFECTIVA</v>
      </c>
      <c r="CC717" s="21" t="str">
        <f>+VLOOKUP(F717,Listas_desplega!$J$15:$L$60,2,0)&amp;V717</f>
        <v>CONTROL, SEG Y EVAL TRANSPARENTE Y EFECTIVA</v>
      </c>
      <c r="CD717" s="21" t="str">
        <f>+VLOOKUP(CC717,Listas_desplega!$K$15:$L$60,2,0)</f>
        <v>40</v>
      </c>
      <c r="CE717" s="65" t="str">
        <f>+VLOOKUP(D717,Listas_desplega!$AS$18:$AU$60,2,0)&amp;V717</f>
        <v xml:space="preserve">OFIC. CONTROLINTERNO - </v>
      </c>
      <c r="CF717" s="21">
        <f>+VLOOKUP(D717,Listas_desplega!$AS$18:$AU$60,3,0)</f>
        <v>14</v>
      </c>
    </row>
    <row r="718" spans="2:84" ht="18.75" customHeight="1" x14ac:dyDescent="0.2">
      <c r="B718" s="49" t="s">
        <v>173</v>
      </c>
      <c r="C718" s="49" t="s">
        <v>588</v>
      </c>
      <c r="D718" s="49" t="s">
        <v>1106</v>
      </c>
      <c r="E718" s="49" t="s">
        <v>953</v>
      </c>
      <c r="F718" s="82" t="s">
        <v>1107</v>
      </c>
      <c r="G718" s="49" t="s">
        <v>955</v>
      </c>
      <c r="H718" s="78" t="str">
        <f>+VLOOKUP(G718,desplegables!$AH$21:$AK$33,2,0)</f>
        <v>FORTALECIMIENTO DE LA GESTIÓN INSTITUCIONAL Y BUEN GOBIERNO DEL MINISTERIO DE EDUCACIÓN   NACIONAL</v>
      </c>
      <c r="I718" s="79">
        <f>+VLOOKUP(G718,desplegables!$AH$21:$AK$33,3,0)</f>
        <v>202400000000164</v>
      </c>
      <c r="J718" s="51" t="str">
        <f>+VLOOKUP(G718,desplegables!$AH$21:$AK$33,4,0)</f>
        <v>C-2299-0700-11</v>
      </c>
      <c r="K718" s="109" t="s">
        <v>956</v>
      </c>
      <c r="L718" s="110" t="str">
        <f>+VLOOKUP(K718,desplegables!$BO$81:$BP$110,2,FALSE)</f>
        <v>53105B</v>
      </c>
      <c r="M718" s="49" t="s">
        <v>976</v>
      </c>
      <c r="N718" s="51" t="e">
        <f>VLOOKUP(M718,desplegables!$BO$20:$BP$51,2,0)</f>
        <v>#N/A</v>
      </c>
      <c r="O718" s="49" t="s">
        <v>1108</v>
      </c>
      <c r="P718" s="49" t="s">
        <v>90</v>
      </c>
      <c r="Q718" s="51" t="str">
        <f>+VLOOKUP(P718,desplegables!$B$3:$C$5,2,0)</f>
        <v>02</v>
      </c>
      <c r="R718" s="169" t="e">
        <f t="shared" si="87"/>
        <v>#N/A</v>
      </c>
      <c r="S718" s="126" t="str">
        <f t="shared" si="86"/>
        <v>ADQUIS. DE BYS-SERVICIO DE IMPLEMENTACIÓN SISTEMAS DE GESTIÓN-FORTALECIMIENTO DE LA GESTIÓN INSTITUCIONAL Y BUEN GOBIERNO DEL MINISTERIO DE EDUCACIÓN   NACIONAL</v>
      </c>
      <c r="T718" s="244" t="str">
        <f t="shared" si="89"/>
        <v>ADQUIS. DE BYS - SERVICIO DE IMPLEMENTACIÓN SISTEMAS DE GESTIÓN - 5. CONVERGENCIA REGIONAL / B. ENTIDADES PÚBLICAS TERRITORIALES Y NACIONALES FORTALECIDAS</v>
      </c>
      <c r="U718" s="69" t="s">
        <v>127</v>
      </c>
      <c r="V718" s="21"/>
      <c r="W718" s="21" t="str">
        <f t="shared" si="90"/>
        <v xml:space="preserve">OFIC. CONTROLINTERNO - </v>
      </c>
      <c r="X718" s="51" t="str">
        <f t="shared" si="91"/>
        <v>1400</v>
      </c>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139"/>
      <c r="AW718" s="68"/>
      <c r="AX718" s="68"/>
      <c r="AY718" s="68"/>
      <c r="AZ718" s="68"/>
      <c r="BA718" s="68"/>
      <c r="BB718" s="68"/>
      <c r="BC718" s="68"/>
      <c r="BD718" s="68"/>
      <c r="BE718" s="68"/>
      <c r="BF718" s="70"/>
      <c r="BG718" s="69">
        <v>80111620</v>
      </c>
      <c r="BH718" s="52" t="s">
        <v>92</v>
      </c>
      <c r="BI718" s="90" t="s">
        <v>1112</v>
      </c>
      <c r="BJ718" s="69" t="s">
        <v>1110</v>
      </c>
      <c r="BK718" s="49" t="s">
        <v>304</v>
      </c>
      <c r="BL718" s="121">
        <v>45519</v>
      </c>
      <c r="BM718" s="66">
        <v>45</v>
      </c>
      <c r="BN718" s="49" t="s">
        <v>198</v>
      </c>
      <c r="BO718" s="49" t="s">
        <v>96</v>
      </c>
      <c r="BP718" s="49" t="s">
        <v>1113</v>
      </c>
      <c r="BQ718" s="49" t="s">
        <v>98</v>
      </c>
      <c r="BR718" s="236">
        <v>5200000</v>
      </c>
      <c r="BS718" s="236">
        <v>5200000</v>
      </c>
      <c r="BT718" s="66" t="s">
        <v>192</v>
      </c>
      <c r="BU718" s="66" t="s">
        <v>128</v>
      </c>
      <c r="BV718" s="21" t="e">
        <f t="shared" si="92"/>
        <v>#N/A</v>
      </c>
      <c r="BW718" s="21" t="e">
        <f>+VLOOKUP(C718,Listas_desplega!$AI$21:$AJ$46,2,0)</f>
        <v>#N/A</v>
      </c>
      <c r="BX718" s="47" t="str">
        <f>+VLOOKUP(E718,Listas_desplega!$J$2:$K$11,2,FALSE)</f>
        <v>Eje_E_9</v>
      </c>
      <c r="BY718" s="21" t="str">
        <f>+VLOOKUP(J718,desplegables!$AK$21:$AL$33,2,FALSE)</f>
        <v>C_2299_0700_11</v>
      </c>
      <c r="BZ718" s="21" t="str">
        <f>+VLOOKUP(D718,Listas_desplega!$AS$18:$AU$60,2,0)</f>
        <v xml:space="preserve">OFIC. CONTROLINTERNO - </v>
      </c>
      <c r="CA718" s="21" t="str">
        <f>+VLOOKUP(W718,Listas_desplega!$AT$18:$AV$60,3,0)</f>
        <v>1400</v>
      </c>
      <c r="CB718" s="21" t="str">
        <f>+VLOOKUP(F718,Listas_desplega!$J$15:$L$60,2,0)</f>
        <v>CONTROL, SEG Y EVAL TRANSPARENTE Y EFECTIVA</v>
      </c>
      <c r="CC718" s="21" t="str">
        <f>+VLOOKUP(F718,Listas_desplega!$J$15:$L$60,2,0)&amp;V718</f>
        <v>CONTROL, SEG Y EVAL TRANSPARENTE Y EFECTIVA</v>
      </c>
      <c r="CD718" s="21" t="str">
        <f>+VLOOKUP(CC718,Listas_desplega!$K$15:$L$60,2,0)</f>
        <v>40</v>
      </c>
      <c r="CE718" s="65" t="str">
        <f>+VLOOKUP(D718,Listas_desplega!$AS$18:$AU$60,2,0)&amp;V718</f>
        <v xml:space="preserve">OFIC. CONTROLINTERNO - </v>
      </c>
      <c r="CF718" s="21">
        <f>+VLOOKUP(D718,Listas_desplega!$AS$18:$AU$60,3,0)</f>
        <v>14</v>
      </c>
    </row>
    <row r="719" spans="2:84" ht="18.75" customHeight="1" x14ac:dyDescent="0.2">
      <c r="B719" s="49" t="s">
        <v>173</v>
      </c>
      <c r="C719" s="49" t="s">
        <v>588</v>
      </c>
      <c r="D719" s="49" t="s">
        <v>1106</v>
      </c>
      <c r="E719" s="49" t="s">
        <v>953</v>
      </c>
      <c r="F719" s="82" t="s">
        <v>1107</v>
      </c>
      <c r="G719" s="49" t="s">
        <v>955</v>
      </c>
      <c r="H719" s="78" t="str">
        <f>+VLOOKUP(G719,desplegables!$AH$21:$AK$33,2,0)</f>
        <v>FORTALECIMIENTO DE LA GESTIÓN INSTITUCIONAL Y BUEN GOBIERNO DEL MINISTERIO DE EDUCACIÓN   NACIONAL</v>
      </c>
      <c r="I719" s="79">
        <f>+VLOOKUP(G719,desplegables!$AH$21:$AK$33,3,0)</f>
        <v>202400000000164</v>
      </c>
      <c r="J719" s="51" t="str">
        <f>+VLOOKUP(G719,desplegables!$AH$21:$AK$33,4,0)</f>
        <v>C-2299-0700-11</v>
      </c>
      <c r="K719" s="109" t="s">
        <v>956</v>
      </c>
      <c r="L719" s="110" t="str">
        <f>+VLOOKUP(K719,desplegables!$BO$81:$BP$110,2,FALSE)</f>
        <v>53105B</v>
      </c>
      <c r="M719" s="49" t="s">
        <v>976</v>
      </c>
      <c r="N719" s="51" t="e">
        <f>VLOOKUP(M719,desplegables!$BO$20:$BP$51,2,0)</f>
        <v>#N/A</v>
      </c>
      <c r="O719" s="49" t="s">
        <v>1108</v>
      </c>
      <c r="P719" s="49" t="s">
        <v>90</v>
      </c>
      <c r="Q719" s="51" t="str">
        <f>+VLOOKUP(P719,desplegables!$B$3:$C$5,2,0)</f>
        <v>02</v>
      </c>
      <c r="R719" s="169" t="e">
        <f t="shared" si="87"/>
        <v>#N/A</v>
      </c>
      <c r="S719" s="126" t="str">
        <f t="shared" si="86"/>
        <v>ADQUIS. DE BYS-SERVICIO DE IMPLEMENTACIÓN SISTEMAS DE GESTIÓN-FORTALECIMIENTO DE LA GESTIÓN INSTITUCIONAL Y BUEN GOBIERNO DEL MINISTERIO DE EDUCACIÓN   NACIONAL</v>
      </c>
      <c r="T719" s="244" t="str">
        <f t="shared" si="89"/>
        <v>ADQUIS. DE BYS - SERVICIO DE IMPLEMENTACIÓN SISTEMAS DE GESTIÓN - 5. CONVERGENCIA REGIONAL / B. ENTIDADES PÚBLICAS TERRITORIALES Y NACIONALES FORTALECIDAS</v>
      </c>
      <c r="U719" s="69" t="s">
        <v>127</v>
      </c>
      <c r="V719" s="21"/>
      <c r="W719" s="21" t="str">
        <f t="shared" si="90"/>
        <v xml:space="preserve">OFIC. CONTROLINTERNO - </v>
      </c>
      <c r="X719" s="51" t="str">
        <f t="shared" si="91"/>
        <v>1400</v>
      </c>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139"/>
      <c r="AW719" s="68"/>
      <c r="AX719" s="68"/>
      <c r="AY719" s="68"/>
      <c r="AZ719" s="68"/>
      <c r="BA719" s="68"/>
      <c r="BB719" s="68"/>
      <c r="BC719" s="68"/>
      <c r="BD719" s="68"/>
      <c r="BE719" s="68"/>
      <c r="BF719" s="70"/>
      <c r="BG719" s="69">
        <v>80111620</v>
      </c>
      <c r="BH719" s="52" t="s">
        <v>92</v>
      </c>
      <c r="BI719" s="90" t="s">
        <v>1114</v>
      </c>
      <c r="BJ719" s="69" t="s">
        <v>1110</v>
      </c>
      <c r="BK719" s="49" t="s">
        <v>94</v>
      </c>
      <c r="BL719" s="121">
        <v>45306</v>
      </c>
      <c r="BM719" s="66">
        <v>232</v>
      </c>
      <c r="BN719" s="49" t="s">
        <v>198</v>
      </c>
      <c r="BO719" s="49" t="s">
        <v>96</v>
      </c>
      <c r="BP719" s="49" t="s">
        <v>1113</v>
      </c>
      <c r="BQ719" s="49" t="s">
        <v>98</v>
      </c>
      <c r="BR719" s="236">
        <v>60537600</v>
      </c>
      <c r="BS719" s="236">
        <v>60537600</v>
      </c>
      <c r="BT719" s="66" t="s">
        <v>192</v>
      </c>
      <c r="BU719" s="66" t="s">
        <v>128</v>
      </c>
      <c r="BV719" s="21" t="e">
        <f t="shared" si="92"/>
        <v>#N/A</v>
      </c>
      <c r="BW719" s="21" t="e">
        <f>+VLOOKUP(C719,Listas_desplega!$AI$21:$AJ$46,2,0)</f>
        <v>#N/A</v>
      </c>
      <c r="BX719" s="47" t="str">
        <f>+VLOOKUP(E719,Listas_desplega!$J$2:$K$11,2,FALSE)</f>
        <v>Eje_E_9</v>
      </c>
      <c r="BY719" s="21" t="str">
        <f>+VLOOKUP(J719,desplegables!$AK$21:$AL$33,2,FALSE)</f>
        <v>C_2299_0700_11</v>
      </c>
      <c r="BZ719" s="21" t="str">
        <f>+VLOOKUP(D719,Listas_desplega!$AS$18:$AU$60,2,0)</f>
        <v xml:space="preserve">OFIC. CONTROLINTERNO - </v>
      </c>
      <c r="CA719" s="21" t="str">
        <f>+VLOOKUP(W719,Listas_desplega!$AT$18:$AV$60,3,0)</f>
        <v>1400</v>
      </c>
      <c r="CB719" s="21" t="str">
        <f>+VLOOKUP(F719,Listas_desplega!$J$15:$L$60,2,0)</f>
        <v>CONTROL, SEG Y EVAL TRANSPARENTE Y EFECTIVA</v>
      </c>
      <c r="CC719" s="21" t="str">
        <f>+VLOOKUP(F719,Listas_desplega!$J$15:$L$60,2,0)&amp;V719</f>
        <v>CONTROL, SEG Y EVAL TRANSPARENTE Y EFECTIVA</v>
      </c>
      <c r="CD719" s="21" t="str">
        <f>+VLOOKUP(CC719,Listas_desplega!$K$15:$L$60,2,0)</f>
        <v>40</v>
      </c>
      <c r="CE719" s="65" t="str">
        <f>+VLOOKUP(D719,Listas_desplega!$AS$18:$AU$60,2,0)&amp;V719</f>
        <v xml:space="preserve">OFIC. CONTROLINTERNO - </v>
      </c>
      <c r="CF719" s="21">
        <f>+VLOOKUP(D719,Listas_desplega!$AS$18:$AU$60,3,0)</f>
        <v>14</v>
      </c>
    </row>
    <row r="720" spans="2:84" ht="18.75" customHeight="1" x14ac:dyDescent="0.2">
      <c r="B720" s="49" t="s">
        <v>173</v>
      </c>
      <c r="C720" s="49" t="s">
        <v>588</v>
      </c>
      <c r="D720" s="49" t="s">
        <v>1106</v>
      </c>
      <c r="E720" s="49" t="s">
        <v>953</v>
      </c>
      <c r="F720" s="82" t="s">
        <v>1107</v>
      </c>
      <c r="G720" s="49" t="s">
        <v>955</v>
      </c>
      <c r="H720" s="78" t="str">
        <f>+VLOOKUP(G720,desplegables!$AH$21:$AK$33,2,0)</f>
        <v>FORTALECIMIENTO DE LA GESTIÓN INSTITUCIONAL Y BUEN GOBIERNO DEL MINISTERIO DE EDUCACIÓN   NACIONAL</v>
      </c>
      <c r="I720" s="79">
        <f>+VLOOKUP(G720,desplegables!$AH$21:$AK$33,3,0)</f>
        <v>202400000000164</v>
      </c>
      <c r="J720" s="51" t="str">
        <f>+VLOOKUP(G720,desplegables!$AH$21:$AK$33,4,0)</f>
        <v>C-2299-0700-11</v>
      </c>
      <c r="K720" s="109" t="s">
        <v>956</v>
      </c>
      <c r="L720" s="110" t="str">
        <f>+VLOOKUP(K720,desplegables!$BO$81:$BP$110,2,FALSE)</f>
        <v>53105B</v>
      </c>
      <c r="M720" s="49" t="s">
        <v>976</v>
      </c>
      <c r="N720" s="51" t="e">
        <f>VLOOKUP(M720,desplegables!$BO$20:$BP$51,2,0)</f>
        <v>#N/A</v>
      </c>
      <c r="O720" s="49" t="s">
        <v>1108</v>
      </c>
      <c r="P720" s="49" t="s">
        <v>90</v>
      </c>
      <c r="Q720" s="51" t="str">
        <f>+VLOOKUP(P720,desplegables!$B$3:$C$5,2,0)</f>
        <v>02</v>
      </c>
      <c r="R720" s="169" t="e">
        <f t="shared" si="87"/>
        <v>#N/A</v>
      </c>
      <c r="S720" s="126" t="str">
        <f t="shared" si="86"/>
        <v>ADQUIS. DE BYS-SERVICIO DE IMPLEMENTACIÓN SISTEMAS DE GESTIÓN-FORTALECIMIENTO DE LA GESTIÓN INSTITUCIONAL Y BUEN GOBIERNO DEL MINISTERIO DE EDUCACIÓN   NACIONAL</v>
      </c>
      <c r="T720" s="244" t="str">
        <f t="shared" si="89"/>
        <v>ADQUIS. DE BYS - SERVICIO DE IMPLEMENTACIÓN SISTEMAS DE GESTIÓN - 5. CONVERGENCIA REGIONAL / B. ENTIDADES PÚBLICAS TERRITORIALES Y NACIONALES FORTALECIDAS</v>
      </c>
      <c r="U720" s="69" t="s">
        <v>127</v>
      </c>
      <c r="V720" s="21"/>
      <c r="W720" s="21" t="str">
        <f t="shared" si="90"/>
        <v xml:space="preserve">OFIC. CONTROLINTERNO - </v>
      </c>
      <c r="X720" s="51" t="str">
        <f t="shared" si="91"/>
        <v>1400</v>
      </c>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139"/>
      <c r="AW720" s="68"/>
      <c r="AX720" s="68"/>
      <c r="AY720" s="68"/>
      <c r="AZ720" s="68"/>
      <c r="BA720" s="68"/>
      <c r="BB720" s="68"/>
      <c r="BC720" s="68"/>
      <c r="BD720" s="68"/>
      <c r="BE720" s="68"/>
      <c r="BF720" s="70"/>
      <c r="BG720" s="69">
        <v>80111620</v>
      </c>
      <c r="BH720" s="52" t="s">
        <v>92</v>
      </c>
      <c r="BI720" s="90" t="s">
        <v>1114</v>
      </c>
      <c r="BJ720" s="69" t="s">
        <v>1110</v>
      </c>
      <c r="BK720" s="49" t="s">
        <v>94</v>
      </c>
      <c r="BL720" s="121">
        <v>45536</v>
      </c>
      <c r="BM720" s="66">
        <v>116</v>
      </c>
      <c r="BN720" s="49" t="s">
        <v>198</v>
      </c>
      <c r="BO720" s="49" t="s">
        <v>96</v>
      </c>
      <c r="BP720" s="49" t="s">
        <v>1113</v>
      </c>
      <c r="BQ720" s="49" t="s">
        <v>98</v>
      </c>
      <c r="BR720" s="236">
        <v>30268800</v>
      </c>
      <c r="BS720" s="236">
        <v>30268800</v>
      </c>
      <c r="BT720" s="66" t="s">
        <v>192</v>
      </c>
      <c r="BU720" s="66" t="s">
        <v>128</v>
      </c>
      <c r="BV720" s="21" t="e">
        <f t="shared" si="92"/>
        <v>#N/A</v>
      </c>
      <c r="BW720" s="21" t="e">
        <f>+VLOOKUP(C720,Listas_desplega!$AI$21:$AJ$46,2,0)</f>
        <v>#N/A</v>
      </c>
      <c r="BX720" s="47" t="str">
        <f>+VLOOKUP(E720,Listas_desplega!$J$2:$K$11,2,FALSE)</f>
        <v>Eje_E_9</v>
      </c>
      <c r="BY720" s="21" t="str">
        <f>+VLOOKUP(J720,desplegables!$AK$21:$AL$33,2,FALSE)</f>
        <v>C_2299_0700_11</v>
      </c>
      <c r="BZ720" s="21" t="str">
        <f>+VLOOKUP(D720,Listas_desplega!$AS$18:$AU$60,2,0)</f>
        <v xml:space="preserve">OFIC. CONTROLINTERNO - </v>
      </c>
      <c r="CA720" s="21" t="str">
        <f>+VLOOKUP(W720,Listas_desplega!$AT$18:$AV$60,3,0)</f>
        <v>1400</v>
      </c>
      <c r="CB720" s="21" t="str">
        <f>+VLOOKUP(F720,Listas_desplega!$J$15:$L$60,2,0)</f>
        <v>CONTROL, SEG Y EVAL TRANSPARENTE Y EFECTIVA</v>
      </c>
      <c r="CC720" s="21" t="str">
        <f>+VLOOKUP(F720,Listas_desplega!$J$15:$L$60,2,0)&amp;V720</f>
        <v>CONTROL, SEG Y EVAL TRANSPARENTE Y EFECTIVA</v>
      </c>
      <c r="CD720" s="21" t="str">
        <f>+VLOOKUP(CC720,Listas_desplega!$K$15:$L$60,2,0)</f>
        <v>40</v>
      </c>
      <c r="CE720" s="65" t="str">
        <f>+VLOOKUP(D720,Listas_desplega!$AS$18:$AU$60,2,0)&amp;V720</f>
        <v xml:space="preserve">OFIC. CONTROLINTERNO - </v>
      </c>
      <c r="CF720" s="21">
        <f>+VLOOKUP(D720,Listas_desplega!$AS$18:$AU$60,3,0)</f>
        <v>14</v>
      </c>
    </row>
    <row r="721" spans="2:84" ht="18.75" customHeight="1" x14ac:dyDescent="0.2">
      <c r="B721" s="49" t="s">
        <v>173</v>
      </c>
      <c r="C721" s="49" t="s">
        <v>588</v>
      </c>
      <c r="D721" s="49" t="s">
        <v>1106</v>
      </c>
      <c r="E721" s="49" t="s">
        <v>953</v>
      </c>
      <c r="F721" s="82" t="s">
        <v>1107</v>
      </c>
      <c r="G721" s="49" t="s">
        <v>955</v>
      </c>
      <c r="H721" s="78" t="str">
        <f>+VLOOKUP(G721,desplegables!$AH$21:$AK$33,2,0)</f>
        <v>FORTALECIMIENTO DE LA GESTIÓN INSTITUCIONAL Y BUEN GOBIERNO DEL MINISTERIO DE EDUCACIÓN   NACIONAL</v>
      </c>
      <c r="I721" s="79">
        <f>+VLOOKUP(G721,desplegables!$AH$21:$AK$33,3,0)</f>
        <v>202400000000164</v>
      </c>
      <c r="J721" s="51" t="str">
        <f>+VLOOKUP(G721,desplegables!$AH$21:$AK$33,4,0)</f>
        <v>C-2299-0700-11</v>
      </c>
      <c r="K721" s="109" t="s">
        <v>956</v>
      </c>
      <c r="L721" s="110" t="str">
        <f>+VLOOKUP(K721,desplegables!$BO$81:$BP$110,2,FALSE)</f>
        <v>53105B</v>
      </c>
      <c r="M721" s="49" t="s">
        <v>976</v>
      </c>
      <c r="N721" s="51" t="e">
        <f>VLOOKUP(M721,desplegables!$BO$20:$BP$51,2,0)</f>
        <v>#N/A</v>
      </c>
      <c r="O721" s="49" t="s">
        <v>1108</v>
      </c>
      <c r="P721" s="49" t="s">
        <v>90</v>
      </c>
      <c r="Q721" s="51" t="str">
        <f>+VLOOKUP(P721,desplegables!$B$3:$C$5,2,0)</f>
        <v>02</v>
      </c>
      <c r="R721" s="169" t="e">
        <f t="shared" si="87"/>
        <v>#N/A</v>
      </c>
      <c r="S721" s="126" t="str">
        <f t="shared" si="86"/>
        <v>ADQUIS. DE BYS-SERVICIO DE IMPLEMENTACIÓN SISTEMAS DE GESTIÓN-FORTALECIMIENTO DE LA GESTIÓN INSTITUCIONAL Y BUEN GOBIERNO DEL MINISTERIO DE EDUCACIÓN   NACIONAL</v>
      </c>
      <c r="T721" s="244" t="str">
        <f t="shared" si="89"/>
        <v>ADQUIS. DE BYS - SERVICIO DE IMPLEMENTACIÓN SISTEMAS DE GESTIÓN - 5. CONVERGENCIA REGIONAL / B. ENTIDADES PÚBLICAS TERRITORIALES Y NACIONALES FORTALECIDAS</v>
      </c>
      <c r="U721" s="69" t="s">
        <v>127</v>
      </c>
      <c r="V721" s="21"/>
      <c r="W721" s="21" t="str">
        <f t="shared" si="90"/>
        <v xml:space="preserve">OFIC. CONTROLINTERNO - </v>
      </c>
      <c r="X721" s="51" t="str">
        <f t="shared" si="91"/>
        <v>1400</v>
      </c>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9" t="s">
        <v>1115</v>
      </c>
      <c r="AU721" s="68"/>
      <c r="AV721" s="139">
        <v>9000000</v>
      </c>
      <c r="AW721" s="68"/>
      <c r="AX721" s="68"/>
      <c r="AY721" s="68"/>
      <c r="AZ721" s="68"/>
      <c r="BA721" s="68"/>
      <c r="BB721" s="68"/>
      <c r="BC721" s="68"/>
      <c r="BD721" s="68"/>
      <c r="BE721" s="68"/>
      <c r="BF721" s="70"/>
      <c r="BG721" s="69">
        <v>80111620</v>
      </c>
      <c r="BH721" s="52" t="s">
        <v>92</v>
      </c>
      <c r="BI721" s="90" t="s">
        <v>1114</v>
      </c>
      <c r="BJ721" s="69" t="s">
        <v>1110</v>
      </c>
      <c r="BK721" s="49" t="s">
        <v>94</v>
      </c>
      <c r="BL721" s="121">
        <v>45306</v>
      </c>
      <c r="BM721" s="66">
        <v>232</v>
      </c>
      <c r="BN721" s="49" t="s">
        <v>198</v>
      </c>
      <c r="BO721" s="49" t="s">
        <v>96</v>
      </c>
      <c r="BP721" s="49" t="s">
        <v>1113</v>
      </c>
      <c r="BQ721" s="49" t="s">
        <v>98</v>
      </c>
      <c r="BR721" s="236">
        <v>60537600</v>
      </c>
      <c r="BS721" s="236">
        <v>60537600</v>
      </c>
      <c r="BT721" s="66" t="s">
        <v>192</v>
      </c>
      <c r="BU721" s="66" t="s">
        <v>128</v>
      </c>
      <c r="BV721" s="21" t="e">
        <f t="shared" si="92"/>
        <v>#N/A</v>
      </c>
      <c r="BW721" s="21" t="e">
        <f>+VLOOKUP(C721,Listas_desplega!$AI$21:$AJ$46,2,0)</f>
        <v>#N/A</v>
      </c>
      <c r="BX721" s="47" t="str">
        <f>+VLOOKUP(E721,Listas_desplega!$J$2:$K$11,2,FALSE)</f>
        <v>Eje_E_9</v>
      </c>
      <c r="BY721" s="21" t="str">
        <f>+VLOOKUP(J721,desplegables!$AK$21:$AL$33,2,FALSE)</f>
        <v>C_2299_0700_11</v>
      </c>
      <c r="BZ721" s="21" t="str">
        <f>+VLOOKUP(D721,Listas_desplega!$AS$18:$AU$60,2,0)</f>
        <v xml:space="preserve">OFIC. CONTROLINTERNO - </v>
      </c>
      <c r="CA721" s="21" t="str">
        <f>+VLOOKUP(W721,Listas_desplega!$AT$18:$AV$60,3,0)</f>
        <v>1400</v>
      </c>
      <c r="CB721" s="21" t="str">
        <f>+VLOOKUP(F721,Listas_desplega!$J$15:$L$60,2,0)</f>
        <v>CONTROL, SEG Y EVAL TRANSPARENTE Y EFECTIVA</v>
      </c>
      <c r="CC721" s="21" t="str">
        <f>+VLOOKUP(F721,Listas_desplega!$J$15:$L$60,2,0)&amp;V721</f>
        <v>CONTROL, SEG Y EVAL TRANSPARENTE Y EFECTIVA</v>
      </c>
      <c r="CD721" s="21" t="str">
        <f>+VLOOKUP(CC721,Listas_desplega!$K$15:$L$60,2,0)</f>
        <v>40</v>
      </c>
      <c r="CE721" s="65" t="str">
        <f>+VLOOKUP(D721,Listas_desplega!$AS$18:$AU$60,2,0)&amp;V721</f>
        <v xml:space="preserve">OFIC. CONTROLINTERNO - </v>
      </c>
      <c r="CF721" s="21">
        <f>+VLOOKUP(D721,Listas_desplega!$AS$18:$AU$60,3,0)</f>
        <v>14</v>
      </c>
    </row>
    <row r="722" spans="2:84" ht="18.75" customHeight="1" x14ac:dyDescent="0.2">
      <c r="B722" s="49" t="s">
        <v>173</v>
      </c>
      <c r="C722" s="49" t="s">
        <v>588</v>
      </c>
      <c r="D722" s="49" t="s">
        <v>1106</v>
      </c>
      <c r="E722" s="49" t="s">
        <v>953</v>
      </c>
      <c r="F722" s="82" t="s">
        <v>1107</v>
      </c>
      <c r="G722" s="49" t="s">
        <v>955</v>
      </c>
      <c r="H722" s="78" t="str">
        <f>+VLOOKUP(G722,desplegables!$AH$21:$AK$33,2,0)</f>
        <v>FORTALECIMIENTO DE LA GESTIÓN INSTITUCIONAL Y BUEN GOBIERNO DEL MINISTERIO DE EDUCACIÓN   NACIONAL</v>
      </c>
      <c r="I722" s="79">
        <f>+VLOOKUP(G722,desplegables!$AH$21:$AK$33,3,0)</f>
        <v>202400000000164</v>
      </c>
      <c r="J722" s="51" t="str">
        <f>+VLOOKUP(G722,desplegables!$AH$21:$AK$33,4,0)</f>
        <v>C-2299-0700-11</v>
      </c>
      <c r="K722" s="109" t="s">
        <v>956</v>
      </c>
      <c r="L722" s="110" t="str">
        <f>+VLOOKUP(K722,desplegables!$BO$81:$BP$110,2,FALSE)</f>
        <v>53105B</v>
      </c>
      <c r="M722" s="49" t="s">
        <v>976</v>
      </c>
      <c r="N722" s="51" t="e">
        <f>VLOOKUP(M722,desplegables!$BO$20:$BP$51,2,0)</f>
        <v>#N/A</v>
      </c>
      <c r="O722" s="49" t="s">
        <v>1108</v>
      </c>
      <c r="P722" s="49" t="s">
        <v>90</v>
      </c>
      <c r="Q722" s="51" t="str">
        <f>+VLOOKUP(P722,desplegables!$B$3:$C$5,2,0)</f>
        <v>02</v>
      </c>
      <c r="R722" s="169" t="e">
        <f t="shared" si="87"/>
        <v>#N/A</v>
      </c>
      <c r="S722" s="126" t="str">
        <f t="shared" si="86"/>
        <v>ADQUIS. DE BYS-SERVICIO DE IMPLEMENTACIÓN SISTEMAS DE GESTIÓN-FORTALECIMIENTO DE LA GESTIÓN INSTITUCIONAL Y BUEN GOBIERNO DEL MINISTERIO DE EDUCACIÓN   NACIONAL</v>
      </c>
      <c r="T722" s="244" t="str">
        <f t="shared" si="89"/>
        <v>ADQUIS. DE BYS - SERVICIO DE IMPLEMENTACIÓN SISTEMAS DE GESTIÓN - 5. CONVERGENCIA REGIONAL / B. ENTIDADES PÚBLICAS TERRITORIALES Y NACIONALES FORTALECIDAS</v>
      </c>
      <c r="U722" s="69" t="s">
        <v>127</v>
      </c>
      <c r="V722" s="21"/>
      <c r="W722" s="21" t="str">
        <f t="shared" si="90"/>
        <v xml:space="preserve">OFIC. CONTROLINTERNO - </v>
      </c>
      <c r="X722" s="51" t="str">
        <f t="shared" si="91"/>
        <v>1400</v>
      </c>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9" t="s">
        <v>1115</v>
      </c>
      <c r="AU722" s="68"/>
      <c r="AV722" s="139">
        <v>3000000</v>
      </c>
      <c r="AW722" s="68"/>
      <c r="AX722" s="68"/>
      <c r="AY722" s="68"/>
      <c r="AZ722" s="68"/>
      <c r="BA722" s="68"/>
      <c r="BB722" s="68"/>
      <c r="BC722" s="68"/>
      <c r="BD722" s="68"/>
      <c r="BE722" s="68"/>
      <c r="BF722" s="70"/>
      <c r="BG722" s="69">
        <v>80111620</v>
      </c>
      <c r="BH722" s="52" t="s">
        <v>92</v>
      </c>
      <c r="BI722" s="90" t="s">
        <v>1114</v>
      </c>
      <c r="BJ722" s="69" t="s">
        <v>1110</v>
      </c>
      <c r="BK722" s="49" t="s">
        <v>94</v>
      </c>
      <c r="BL722" s="121">
        <v>45536</v>
      </c>
      <c r="BM722" s="66">
        <v>116</v>
      </c>
      <c r="BN722" s="49" t="s">
        <v>198</v>
      </c>
      <c r="BO722" s="49" t="s">
        <v>96</v>
      </c>
      <c r="BP722" s="49" t="s">
        <v>1113</v>
      </c>
      <c r="BQ722" s="49" t="s">
        <v>98</v>
      </c>
      <c r="BR722" s="236">
        <v>30268800</v>
      </c>
      <c r="BS722" s="236">
        <v>30268800</v>
      </c>
      <c r="BT722" s="66" t="s">
        <v>192</v>
      </c>
      <c r="BU722" s="66" t="s">
        <v>128</v>
      </c>
      <c r="BV722" s="21" t="e">
        <f t="shared" si="92"/>
        <v>#N/A</v>
      </c>
      <c r="BW722" s="21" t="e">
        <f>+VLOOKUP(C722,Listas_desplega!$AI$21:$AJ$46,2,0)</f>
        <v>#N/A</v>
      </c>
      <c r="BX722" s="47" t="str">
        <f>+VLOOKUP(E722,Listas_desplega!$J$2:$K$11,2,FALSE)</f>
        <v>Eje_E_9</v>
      </c>
      <c r="BY722" s="21" t="str">
        <f>+VLOOKUP(J722,desplegables!$AK$21:$AL$33,2,FALSE)</f>
        <v>C_2299_0700_11</v>
      </c>
      <c r="BZ722" s="21" t="str">
        <f>+VLOOKUP(D722,Listas_desplega!$AS$18:$AU$60,2,0)</f>
        <v xml:space="preserve">OFIC. CONTROLINTERNO - </v>
      </c>
      <c r="CA722" s="21" t="str">
        <f>+VLOOKUP(W722,Listas_desplega!$AT$18:$AV$60,3,0)</f>
        <v>1400</v>
      </c>
      <c r="CB722" s="21" t="str">
        <f>+VLOOKUP(F722,Listas_desplega!$J$15:$L$60,2,0)</f>
        <v>CONTROL, SEG Y EVAL TRANSPARENTE Y EFECTIVA</v>
      </c>
      <c r="CC722" s="21" t="str">
        <f>+VLOOKUP(F722,Listas_desplega!$J$15:$L$60,2,0)&amp;V722</f>
        <v>CONTROL, SEG Y EVAL TRANSPARENTE Y EFECTIVA</v>
      </c>
      <c r="CD722" s="21" t="str">
        <f>+VLOOKUP(CC722,Listas_desplega!$K$15:$L$60,2,0)</f>
        <v>40</v>
      </c>
      <c r="CE722" s="65" t="str">
        <f>+VLOOKUP(D722,Listas_desplega!$AS$18:$AU$60,2,0)&amp;V722</f>
        <v xml:space="preserve">OFIC. CONTROLINTERNO - </v>
      </c>
      <c r="CF722" s="21">
        <f>+VLOOKUP(D722,Listas_desplega!$AS$18:$AU$60,3,0)</f>
        <v>14</v>
      </c>
    </row>
    <row r="723" spans="2:84" ht="18.75" customHeight="1" x14ac:dyDescent="0.2">
      <c r="B723" s="49" t="s">
        <v>173</v>
      </c>
      <c r="C723" s="49" t="s">
        <v>588</v>
      </c>
      <c r="D723" s="49" t="s">
        <v>1106</v>
      </c>
      <c r="E723" s="49" t="s">
        <v>953</v>
      </c>
      <c r="F723" s="82" t="s">
        <v>1107</v>
      </c>
      <c r="G723" s="49" t="s">
        <v>955</v>
      </c>
      <c r="H723" s="78" t="str">
        <f>+VLOOKUP(G723,desplegables!$AH$21:$AK$33,2,0)</f>
        <v>FORTALECIMIENTO DE LA GESTIÓN INSTITUCIONAL Y BUEN GOBIERNO DEL MINISTERIO DE EDUCACIÓN   NACIONAL</v>
      </c>
      <c r="I723" s="79">
        <f>+VLOOKUP(G723,desplegables!$AH$21:$AK$33,3,0)</f>
        <v>202400000000164</v>
      </c>
      <c r="J723" s="51" t="str">
        <f>+VLOOKUP(G723,desplegables!$AH$21:$AK$33,4,0)</f>
        <v>C-2299-0700-11</v>
      </c>
      <c r="K723" s="109" t="s">
        <v>956</v>
      </c>
      <c r="L723" s="110" t="str">
        <f>+VLOOKUP(K723,desplegables!$BO$81:$BP$110,2,FALSE)</f>
        <v>53105B</v>
      </c>
      <c r="M723" s="49" t="s">
        <v>976</v>
      </c>
      <c r="N723" s="51" t="e">
        <f>VLOOKUP(M723,desplegables!$BO$20:$BP$51,2,0)</f>
        <v>#N/A</v>
      </c>
      <c r="O723" s="49" t="s">
        <v>1108</v>
      </c>
      <c r="P723" s="49" t="s">
        <v>90</v>
      </c>
      <c r="Q723" s="51" t="str">
        <f>+VLOOKUP(P723,desplegables!$B$3:$C$5,2,0)</f>
        <v>02</v>
      </c>
      <c r="R723" s="169" t="e">
        <f t="shared" si="87"/>
        <v>#N/A</v>
      </c>
      <c r="S723" s="126" t="str">
        <f t="shared" si="86"/>
        <v>ADQUIS. DE BYS-SERVICIO DE IMPLEMENTACIÓN SISTEMAS DE GESTIÓN-FORTALECIMIENTO DE LA GESTIÓN INSTITUCIONAL Y BUEN GOBIERNO DEL MINISTERIO DE EDUCACIÓN   NACIONAL</v>
      </c>
      <c r="T723" s="244" t="str">
        <f t="shared" si="89"/>
        <v>ADQUIS. DE BYS - SERVICIO DE IMPLEMENTACIÓN SISTEMAS DE GESTIÓN - 5. CONVERGENCIA REGIONAL / B. ENTIDADES PÚBLICAS TERRITORIALES Y NACIONALES FORTALECIDAS</v>
      </c>
      <c r="U723" s="69" t="s">
        <v>127</v>
      </c>
      <c r="V723" s="21"/>
      <c r="W723" s="21" t="str">
        <f t="shared" si="90"/>
        <v xml:space="preserve">OFIC. CONTROLINTERNO - </v>
      </c>
      <c r="X723" s="51" t="str">
        <f t="shared" si="91"/>
        <v>1400</v>
      </c>
      <c r="Y723" s="68"/>
      <c r="Z723" s="68"/>
      <c r="AA723" s="68"/>
      <c r="AB723" s="68"/>
      <c r="AC723" s="68"/>
      <c r="AD723" s="68"/>
      <c r="AE723" s="68"/>
      <c r="AF723" s="68"/>
      <c r="AG723" s="68"/>
      <c r="AH723" s="68"/>
      <c r="AI723" s="68"/>
      <c r="AJ723" s="68"/>
      <c r="AK723" s="68"/>
      <c r="AL723" s="68"/>
      <c r="AM723" s="68"/>
      <c r="AN723" s="68"/>
      <c r="AO723" s="68"/>
      <c r="AP723" s="68"/>
      <c r="AQ723" s="68"/>
      <c r="AR723" s="68"/>
      <c r="AS723" s="68"/>
      <c r="AU723" s="68"/>
      <c r="AV723" s="139"/>
      <c r="AW723" s="68"/>
      <c r="AX723" s="68"/>
      <c r="AY723" s="68"/>
      <c r="AZ723" s="68"/>
      <c r="BA723" s="68"/>
      <c r="BB723" s="68"/>
      <c r="BC723" s="68"/>
      <c r="BD723" s="68"/>
      <c r="BE723" s="68"/>
      <c r="BF723" s="70"/>
      <c r="BG723" s="69">
        <v>80111620</v>
      </c>
      <c r="BH723" s="52" t="s">
        <v>92</v>
      </c>
      <c r="BI723" s="90" t="s">
        <v>1116</v>
      </c>
      <c r="BJ723" s="69" t="s">
        <v>1110</v>
      </c>
      <c r="BK723" s="49" t="s">
        <v>94</v>
      </c>
      <c r="BL723" s="121">
        <v>45306</v>
      </c>
      <c r="BM723" s="66">
        <v>232</v>
      </c>
      <c r="BN723" s="49" t="s">
        <v>198</v>
      </c>
      <c r="BO723" s="49" t="s">
        <v>96</v>
      </c>
      <c r="BP723" s="49" t="s">
        <v>1113</v>
      </c>
      <c r="BQ723" s="49" t="s">
        <v>98</v>
      </c>
      <c r="BR723" s="236">
        <v>35103400</v>
      </c>
      <c r="BS723" s="236">
        <v>35103400</v>
      </c>
      <c r="BT723" s="66" t="s">
        <v>192</v>
      </c>
      <c r="BU723" s="66" t="s">
        <v>128</v>
      </c>
      <c r="BV723" s="21" t="e">
        <f t="shared" si="92"/>
        <v>#N/A</v>
      </c>
      <c r="BW723" s="21" t="e">
        <f>+VLOOKUP(C723,Listas_desplega!$AI$21:$AJ$46,2,0)</f>
        <v>#N/A</v>
      </c>
      <c r="BX723" s="47" t="str">
        <f>+VLOOKUP(E723,Listas_desplega!$J$2:$K$11,2,FALSE)</f>
        <v>Eje_E_9</v>
      </c>
      <c r="BY723" s="21" t="str">
        <f>+VLOOKUP(J723,desplegables!$AK$21:$AL$33,2,FALSE)</f>
        <v>C_2299_0700_11</v>
      </c>
      <c r="BZ723" s="21" t="str">
        <f>+VLOOKUP(D723,Listas_desplega!$AS$18:$AU$60,2,0)</f>
        <v xml:space="preserve">OFIC. CONTROLINTERNO - </v>
      </c>
      <c r="CA723" s="21" t="str">
        <f>+VLOOKUP(W723,Listas_desplega!$AT$18:$AV$60,3,0)</f>
        <v>1400</v>
      </c>
      <c r="CB723" s="21" t="str">
        <f>+VLOOKUP(F723,Listas_desplega!$J$15:$L$60,2,0)</f>
        <v>CONTROL, SEG Y EVAL TRANSPARENTE Y EFECTIVA</v>
      </c>
      <c r="CC723" s="21" t="str">
        <f>+VLOOKUP(F723,Listas_desplega!$J$15:$L$60,2,0)&amp;V723</f>
        <v>CONTROL, SEG Y EVAL TRANSPARENTE Y EFECTIVA</v>
      </c>
      <c r="CD723" s="21" t="str">
        <f>+VLOOKUP(CC723,Listas_desplega!$K$15:$L$60,2,0)</f>
        <v>40</v>
      </c>
      <c r="CE723" s="65" t="str">
        <f>+VLOOKUP(D723,Listas_desplega!$AS$18:$AU$60,2,0)&amp;V723</f>
        <v xml:space="preserve">OFIC. CONTROLINTERNO - </v>
      </c>
      <c r="CF723" s="21">
        <f>+VLOOKUP(D723,Listas_desplega!$AS$18:$AU$60,3,0)</f>
        <v>14</v>
      </c>
    </row>
    <row r="724" spans="2:84" ht="18.75" customHeight="1" x14ac:dyDescent="0.2">
      <c r="B724" s="49" t="s">
        <v>173</v>
      </c>
      <c r="C724" s="49" t="s">
        <v>588</v>
      </c>
      <c r="D724" s="49" t="s">
        <v>1106</v>
      </c>
      <c r="E724" s="49" t="s">
        <v>953</v>
      </c>
      <c r="F724" s="82" t="s">
        <v>1107</v>
      </c>
      <c r="G724" s="49" t="s">
        <v>955</v>
      </c>
      <c r="H724" s="78" t="str">
        <f>+VLOOKUP(G724,desplegables!$AH$21:$AK$33,2,0)</f>
        <v>FORTALECIMIENTO DE LA GESTIÓN INSTITUCIONAL Y BUEN GOBIERNO DEL MINISTERIO DE EDUCACIÓN   NACIONAL</v>
      </c>
      <c r="I724" s="79">
        <f>+VLOOKUP(G724,desplegables!$AH$21:$AK$33,3,0)</f>
        <v>202400000000164</v>
      </c>
      <c r="J724" s="51" t="str">
        <f>+VLOOKUP(G724,desplegables!$AH$21:$AK$33,4,0)</f>
        <v>C-2299-0700-11</v>
      </c>
      <c r="K724" s="109" t="s">
        <v>956</v>
      </c>
      <c r="L724" s="110" t="str">
        <f>+VLOOKUP(K724,desplegables!$BO$81:$BP$110,2,FALSE)</f>
        <v>53105B</v>
      </c>
      <c r="M724" s="49" t="s">
        <v>976</v>
      </c>
      <c r="N724" s="51" t="e">
        <f>VLOOKUP(M724,desplegables!$BO$20:$BP$51,2,0)</f>
        <v>#N/A</v>
      </c>
      <c r="O724" s="49" t="s">
        <v>1108</v>
      </c>
      <c r="P724" s="49" t="s">
        <v>90</v>
      </c>
      <c r="Q724" s="51" t="str">
        <f>+VLOOKUP(P724,desplegables!$B$3:$C$5,2,0)</f>
        <v>02</v>
      </c>
      <c r="R724" s="169" t="e">
        <f t="shared" si="87"/>
        <v>#N/A</v>
      </c>
      <c r="S724" s="126" t="str">
        <f t="shared" si="86"/>
        <v>ADQUIS. DE BYS-SERVICIO DE IMPLEMENTACIÓN SISTEMAS DE GESTIÓN-FORTALECIMIENTO DE LA GESTIÓN INSTITUCIONAL Y BUEN GOBIERNO DEL MINISTERIO DE EDUCACIÓN   NACIONAL</v>
      </c>
      <c r="T724" s="244" t="str">
        <f t="shared" si="89"/>
        <v>ADQUIS. DE BYS - SERVICIO DE IMPLEMENTACIÓN SISTEMAS DE GESTIÓN - 5. CONVERGENCIA REGIONAL / B. ENTIDADES PÚBLICAS TERRITORIALES Y NACIONALES FORTALECIDAS</v>
      </c>
      <c r="U724" s="69" t="s">
        <v>127</v>
      </c>
      <c r="V724" s="21"/>
      <c r="W724" s="21" t="str">
        <f t="shared" si="90"/>
        <v xml:space="preserve">OFIC. CONTROLINTERNO - </v>
      </c>
      <c r="X724" s="51" t="str">
        <f t="shared" si="91"/>
        <v>1400</v>
      </c>
      <c r="Y724" s="68"/>
      <c r="Z724" s="68"/>
      <c r="AA724" s="68"/>
      <c r="AB724" s="68"/>
      <c r="AC724" s="68"/>
      <c r="AD724" s="68"/>
      <c r="AE724" s="68"/>
      <c r="AF724" s="68"/>
      <c r="AG724" s="68"/>
      <c r="AH724" s="68"/>
      <c r="AI724" s="68"/>
      <c r="AJ724" s="68"/>
      <c r="AK724" s="68"/>
      <c r="AL724" s="68"/>
      <c r="AM724" s="68"/>
      <c r="AN724" s="68"/>
      <c r="AO724" s="68"/>
      <c r="AP724" s="68"/>
      <c r="AQ724" s="68"/>
      <c r="AR724" s="68"/>
      <c r="AS724" s="68"/>
      <c r="AU724" s="68"/>
      <c r="AV724" s="139"/>
      <c r="AW724" s="68"/>
      <c r="AX724" s="68"/>
      <c r="AY724" s="68"/>
      <c r="AZ724" s="68"/>
      <c r="BA724" s="68"/>
      <c r="BB724" s="68"/>
      <c r="BC724" s="68"/>
      <c r="BD724" s="68"/>
      <c r="BE724" s="68"/>
      <c r="BF724" s="70"/>
      <c r="BG724" s="69">
        <v>80111620</v>
      </c>
      <c r="BH724" s="52" t="s">
        <v>92</v>
      </c>
      <c r="BI724" s="90" t="s">
        <v>1116</v>
      </c>
      <c r="BJ724" s="69" t="s">
        <v>1110</v>
      </c>
      <c r="BK724" s="49" t="s">
        <v>94</v>
      </c>
      <c r="BL724" s="121">
        <v>45536</v>
      </c>
      <c r="BM724" s="66">
        <v>116</v>
      </c>
      <c r="BN724" s="49" t="s">
        <v>198</v>
      </c>
      <c r="BO724" s="49" t="s">
        <v>96</v>
      </c>
      <c r="BP724" s="49" t="s">
        <v>1113</v>
      </c>
      <c r="BQ724" s="49" t="s">
        <v>98</v>
      </c>
      <c r="BR724" s="236">
        <v>17551700</v>
      </c>
      <c r="BS724" s="236">
        <v>17551700</v>
      </c>
      <c r="BT724" s="66" t="s">
        <v>192</v>
      </c>
      <c r="BU724" s="66" t="s">
        <v>128</v>
      </c>
      <c r="BV724" s="21" t="e">
        <f t="shared" si="92"/>
        <v>#N/A</v>
      </c>
      <c r="BW724" s="21" t="e">
        <f>+VLOOKUP(C724,Listas_desplega!$AI$21:$AJ$46,2,0)</f>
        <v>#N/A</v>
      </c>
      <c r="BX724" s="47" t="str">
        <f>+VLOOKUP(E724,Listas_desplega!$J$2:$K$11,2,FALSE)</f>
        <v>Eje_E_9</v>
      </c>
      <c r="BY724" s="21" t="str">
        <f>+VLOOKUP(J724,desplegables!$AK$21:$AL$33,2,FALSE)</f>
        <v>C_2299_0700_11</v>
      </c>
      <c r="BZ724" s="21" t="str">
        <f>+VLOOKUP(D724,Listas_desplega!$AS$18:$AU$60,2,0)</f>
        <v xml:space="preserve">OFIC. CONTROLINTERNO - </v>
      </c>
      <c r="CA724" s="21" t="str">
        <f>+VLOOKUP(W724,Listas_desplega!$AT$18:$AV$60,3,0)</f>
        <v>1400</v>
      </c>
      <c r="CB724" s="21" t="str">
        <f>+VLOOKUP(F724,Listas_desplega!$J$15:$L$60,2,0)</f>
        <v>CONTROL, SEG Y EVAL TRANSPARENTE Y EFECTIVA</v>
      </c>
      <c r="CC724" s="21" t="str">
        <f>+VLOOKUP(F724,Listas_desplega!$J$15:$L$60,2,0)&amp;V724</f>
        <v>CONTROL, SEG Y EVAL TRANSPARENTE Y EFECTIVA</v>
      </c>
      <c r="CD724" s="21" t="str">
        <f>+VLOOKUP(CC724,Listas_desplega!$K$15:$L$60,2,0)</f>
        <v>40</v>
      </c>
      <c r="CE724" s="65" t="str">
        <f>+VLOOKUP(D724,Listas_desplega!$AS$18:$AU$60,2,0)&amp;V724</f>
        <v xml:space="preserve">OFIC. CONTROLINTERNO - </v>
      </c>
      <c r="CF724" s="21">
        <f>+VLOOKUP(D724,Listas_desplega!$AS$18:$AU$60,3,0)</f>
        <v>14</v>
      </c>
    </row>
    <row r="725" spans="2:84" ht="18.75" customHeight="1" x14ac:dyDescent="0.2">
      <c r="B725" s="49" t="s">
        <v>173</v>
      </c>
      <c r="C725" s="49" t="s">
        <v>588</v>
      </c>
      <c r="D725" s="49" t="s">
        <v>1106</v>
      </c>
      <c r="E725" s="49" t="s">
        <v>953</v>
      </c>
      <c r="F725" s="82" t="s">
        <v>1107</v>
      </c>
      <c r="G725" s="49" t="s">
        <v>955</v>
      </c>
      <c r="H725" s="78" t="str">
        <f>+VLOOKUP(G725,desplegables!$AH$21:$AK$33,2,0)</f>
        <v>FORTALECIMIENTO DE LA GESTIÓN INSTITUCIONAL Y BUEN GOBIERNO DEL MINISTERIO DE EDUCACIÓN   NACIONAL</v>
      </c>
      <c r="I725" s="79">
        <f>+VLOOKUP(G725,desplegables!$AH$21:$AK$33,3,0)</f>
        <v>202400000000164</v>
      </c>
      <c r="J725" s="51" t="str">
        <f>+VLOOKUP(G725,desplegables!$AH$21:$AK$33,4,0)</f>
        <v>C-2299-0700-11</v>
      </c>
      <c r="K725" s="109" t="s">
        <v>956</v>
      </c>
      <c r="L725" s="110" t="str">
        <f>+VLOOKUP(K725,desplegables!$BO$81:$BP$110,2,FALSE)</f>
        <v>53105B</v>
      </c>
      <c r="M725" s="49" t="s">
        <v>976</v>
      </c>
      <c r="N725" s="51" t="e">
        <f>VLOOKUP(M725,desplegables!$BO$20:$BP$51,2,0)</f>
        <v>#N/A</v>
      </c>
      <c r="O725" s="49" t="s">
        <v>1108</v>
      </c>
      <c r="P725" s="49" t="s">
        <v>90</v>
      </c>
      <c r="Q725" s="51" t="str">
        <f>+VLOOKUP(P725,desplegables!$B$3:$C$5,2,0)</f>
        <v>02</v>
      </c>
      <c r="R725" s="169" t="e">
        <f t="shared" si="87"/>
        <v>#N/A</v>
      </c>
      <c r="S725" s="126" t="str">
        <f t="shared" si="86"/>
        <v>ADQUIS. DE BYS-SERVICIO DE IMPLEMENTACIÓN SISTEMAS DE GESTIÓN-FORTALECIMIENTO DE LA GESTIÓN INSTITUCIONAL Y BUEN GOBIERNO DEL MINISTERIO DE EDUCACIÓN   NACIONAL</v>
      </c>
      <c r="T725" s="244" t="str">
        <f t="shared" si="89"/>
        <v>ADQUIS. DE BYS - SERVICIO DE IMPLEMENTACIÓN SISTEMAS DE GESTIÓN - 5. CONVERGENCIA REGIONAL / B. ENTIDADES PÚBLICAS TERRITORIALES Y NACIONALES FORTALECIDAS</v>
      </c>
      <c r="U725" s="69" t="s">
        <v>127</v>
      </c>
      <c r="V725" s="21"/>
      <c r="W725" s="21" t="str">
        <f t="shared" si="90"/>
        <v xml:space="preserve">OFIC. CONTROLINTERNO - </v>
      </c>
      <c r="X725" s="51" t="str">
        <f t="shared" si="91"/>
        <v>1400</v>
      </c>
      <c r="Y725" s="68"/>
      <c r="Z725" s="68"/>
      <c r="AA725" s="68"/>
      <c r="AB725" s="68"/>
      <c r="AC725" s="68"/>
      <c r="AD725" s="68"/>
      <c r="AE725" s="68"/>
      <c r="AF725" s="68"/>
      <c r="AG725" s="68"/>
      <c r="AH725" s="68"/>
      <c r="AI725" s="68"/>
      <c r="AJ725" s="68"/>
      <c r="AK725" s="68"/>
      <c r="AL725" s="68"/>
      <c r="AM725" s="68"/>
      <c r="AN725" s="68"/>
      <c r="AO725" s="68"/>
      <c r="AP725" s="68"/>
      <c r="AQ725" s="68"/>
      <c r="AR725" s="68"/>
      <c r="AS725" s="68"/>
      <c r="AU725" s="68"/>
      <c r="AV725" s="139"/>
      <c r="AW725" s="68"/>
      <c r="AX725" s="68"/>
      <c r="AY725" s="68"/>
      <c r="AZ725" s="68"/>
      <c r="BA725" s="68"/>
      <c r="BB725" s="68"/>
      <c r="BC725" s="68"/>
      <c r="BD725" s="68"/>
      <c r="BE725" s="68"/>
      <c r="BF725" s="70"/>
      <c r="BG725" s="69">
        <v>80111620</v>
      </c>
      <c r="BH725" s="52" t="s">
        <v>92</v>
      </c>
      <c r="BI725" s="90" t="s">
        <v>1116</v>
      </c>
      <c r="BJ725" s="69" t="s">
        <v>1110</v>
      </c>
      <c r="BK725" s="49" t="s">
        <v>94</v>
      </c>
      <c r="BL725" s="121">
        <v>45306</v>
      </c>
      <c r="BM725" s="66">
        <v>232</v>
      </c>
      <c r="BN725" s="49" t="s">
        <v>198</v>
      </c>
      <c r="BO725" s="49" t="s">
        <v>96</v>
      </c>
      <c r="BP725" s="49" t="s">
        <v>1113</v>
      </c>
      <c r="BQ725" s="49" t="s">
        <v>98</v>
      </c>
      <c r="BR725" s="236">
        <v>35103400</v>
      </c>
      <c r="BS725" s="236">
        <v>35103400</v>
      </c>
      <c r="BT725" s="66" t="s">
        <v>192</v>
      </c>
      <c r="BU725" s="66" t="s">
        <v>128</v>
      </c>
      <c r="BV725" s="21" t="e">
        <f t="shared" si="92"/>
        <v>#N/A</v>
      </c>
      <c r="BW725" s="21" t="e">
        <f>+VLOOKUP(C725,Listas_desplega!$AI$21:$AJ$46,2,0)</f>
        <v>#N/A</v>
      </c>
      <c r="BX725" s="47" t="str">
        <f>+VLOOKUP(E725,Listas_desplega!$J$2:$K$11,2,FALSE)</f>
        <v>Eje_E_9</v>
      </c>
      <c r="BY725" s="21" t="str">
        <f>+VLOOKUP(J725,desplegables!$AK$21:$AL$33,2,FALSE)</f>
        <v>C_2299_0700_11</v>
      </c>
      <c r="BZ725" s="21" t="str">
        <f>+VLOOKUP(D725,Listas_desplega!$AS$18:$AU$60,2,0)</f>
        <v xml:space="preserve">OFIC. CONTROLINTERNO - </v>
      </c>
      <c r="CA725" s="21" t="str">
        <f>+VLOOKUP(W725,Listas_desplega!$AT$18:$AV$60,3,0)</f>
        <v>1400</v>
      </c>
      <c r="CB725" s="21" t="str">
        <f>+VLOOKUP(F725,Listas_desplega!$J$15:$L$60,2,0)</f>
        <v>CONTROL, SEG Y EVAL TRANSPARENTE Y EFECTIVA</v>
      </c>
      <c r="CC725" s="21" t="str">
        <f>+VLOOKUP(F725,Listas_desplega!$J$15:$L$60,2,0)&amp;V725</f>
        <v>CONTROL, SEG Y EVAL TRANSPARENTE Y EFECTIVA</v>
      </c>
      <c r="CD725" s="21" t="str">
        <f>+VLOOKUP(CC725,Listas_desplega!$K$15:$L$60,2,0)</f>
        <v>40</v>
      </c>
      <c r="CE725" s="65" t="str">
        <f>+VLOOKUP(D725,Listas_desplega!$AS$18:$AU$60,2,0)&amp;V725</f>
        <v xml:space="preserve">OFIC. CONTROLINTERNO - </v>
      </c>
      <c r="CF725" s="21">
        <f>+VLOOKUP(D725,Listas_desplega!$AS$18:$AU$60,3,0)</f>
        <v>14</v>
      </c>
    </row>
    <row r="726" spans="2:84" ht="18.75" customHeight="1" x14ac:dyDescent="0.2">
      <c r="B726" s="49" t="s">
        <v>173</v>
      </c>
      <c r="C726" s="49" t="s">
        <v>588</v>
      </c>
      <c r="D726" s="49" t="s">
        <v>1106</v>
      </c>
      <c r="E726" s="49" t="s">
        <v>953</v>
      </c>
      <c r="F726" s="82" t="s">
        <v>1107</v>
      </c>
      <c r="G726" s="49" t="s">
        <v>955</v>
      </c>
      <c r="H726" s="78" t="str">
        <f>+VLOOKUP(G726,desplegables!$AH$21:$AK$33,2,0)</f>
        <v>FORTALECIMIENTO DE LA GESTIÓN INSTITUCIONAL Y BUEN GOBIERNO DEL MINISTERIO DE EDUCACIÓN   NACIONAL</v>
      </c>
      <c r="I726" s="79">
        <f>+VLOOKUP(G726,desplegables!$AH$21:$AK$33,3,0)</f>
        <v>202400000000164</v>
      </c>
      <c r="J726" s="51" t="str">
        <f>+VLOOKUP(G726,desplegables!$AH$21:$AK$33,4,0)</f>
        <v>C-2299-0700-11</v>
      </c>
      <c r="K726" s="109" t="s">
        <v>956</v>
      </c>
      <c r="L726" s="110" t="str">
        <f>+VLOOKUP(K726,desplegables!$BO$81:$BP$110,2,FALSE)</f>
        <v>53105B</v>
      </c>
      <c r="M726" s="49" t="s">
        <v>976</v>
      </c>
      <c r="N726" s="51" t="e">
        <f>VLOOKUP(M726,desplegables!$BO$20:$BP$51,2,0)</f>
        <v>#N/A</v>
      </c>
      <c r="O726" s="49" t="s">
        <v>1108</v>
      </c>
      <c r="P726" s="49" t="s">
        <v>90</v>
      </c>
      <c r="Q726" s="51" t="str">
        <f>+VLOOKUP(P726,desplegables!$B$3:$C$5,2,0)</f>
        <v>02</v>
      </c>
      <c r="R726" s="169" t="e">
        <f t="shared" si="87"/>
        <v>#N/A</v>
      </c>
      <c r="S726" s="126" t="str">
        <f t="shared" si="86"/>
        <v>ADQUIS. DE BYS-SERVICIO DE IMPLEMENTACIÓN SISTEMAS DE GESTIÓN-FORTALECIMIENTO DE LA GESTIÓN INSTITUCIONAL Y BUEN GOBIERNO DEL MINISTERIO DE EDUCACIÓN   NACIONAL</v>
      </c>
      <c r="T726" s="244" t="str">
        <f t="shared" si="89"/>
        <v>ADQUIS. DE BYS - SERVICIO DE IMPLEMENTACIÓN SISTEMAS DE GESTIÓN - 5. CONVERGENCIA REGIONAL / B. ENTIDADES PÚBLICAS TERRITORIALES Y NACIONALES FORTALECIDAS</v>
      </c>
      <c r="U726" s="69" t="s">
        <v>127</v>
      </c>
      <c r="V726" s="21"/>
      <c r="W726" s="21" t="str">
        <f t="shared" si="90"/>
        <v xml:space="preserve">OFIC. CONTROLINTERNO - </v>
      </c>
      <c r="X726" s="51" t="str">
        <f t="shared" si="91"/>
        <v>1400</v>
      </c>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9" t="s">
        <v>1115</v>
      </c>
      <c r="AU726" s="68"/>
      <c r="AV726" s="139">
        <v>4387925</v>
      </c>
      <c r="AW726" s="68"/>
      <c r="AX726" s="68"/>
      <c r="AY726" s="68"/>
      <c r="AZ726" s="68"/>
      <c r="BA726" s="68"/>
      <c r="BB726" s="68"/>
      <c r="BC726" s="68"/>
      <c r="BD726" s="68"/>
      <c r="BE726" s="68"/>
      <c r="BF726" s="70"/>
      <c r="BG726" s="69">
        <v>80111620</v>
      </c>
      <c r="BH726" s="52" t="s">
        <v>92</v>
      </c>
      <c r="BI726" s="90" t="s">
        <v>1116</v>
      </c>
      <c r="BJ726" s="69" t="s">
        <v>1110</v>
      </c>
      <c r="BK726" s="49" t="s">
        <v>94</v>
      </c>
      <c r="BL726" s="121">
        <v>45536</v>
      </c>
      <c r="BM726" s="66">
        <v>116</v>
      </c>
      <c r="BN726" s="49" t="s">
        <v>95</v>
      </c>
      <c r="BO726" s="49" t="s">
        <v>96</v>
      </c>
      <c r="BP726" s="49" t="s">
        <v>1113</v>
      </c>
      <c r="BQ726" s="49" t="s">
        <v>98</v>
      </c>
      <c r="BR726" s="236">
        <v>17551700</v>
      </c>
      <c r="BS726" s="236">
        <v>17551700</v>
      </c>
      <c r="BT726" s="66" t="s">
        <v>192</v>
      </c>
      <c r="BU726" s="66" t="s">
        <v>128</v>
      </c>
      <c r="BV726" s="21" t="e">
        <f t="shared" si="92"/>
        <v>#N/A</v>
      </c>
      <c r="BW726" s="21" t="e">
        <f>+VLOOKUP(C726,Listas_desplega!$AI$21:$AJ$46,2,0)</f>
        <v>#N/A</v>
      </c>
      <c r="BX726" s="47" t="str">
        <f>+VLOOKUP(E726,Listas_desplega!$J$2:$K$11,2,FALSE)</f>
        <v>Eje_E_9</v>
      </c>
      <c r="BY726" s="21" t="str">
        <f>+VLOOKUP(J726,desplegables!$AK$21:$AL$33,2,FALSE)</f>
        <v>C_2299_0700_11</v>
      </c>
      <c r="BZ726" s="21" t="str">
        <f>+VLOOKUP(D726,Listas_desplega!$AS$18:$AU$60,2,0)</f>
        <v xml:space="preserve">OFIC. CONTROLINTERNO - </v>
      </c>
      <c r="CA726" s="21" t="str">
        <f>+VLOOKUP(W726,Listas_desplega!$AT$18:$AV$60,3,0)</f>
        <v>1400</v>
      </c>
      <c r="CB726" s="21" t="str">
        <f>+VLOOKUP(F726,Listas_desplega!$J$15:$L$60,2,0)</f>
        <v>CONTROL, SEG Y EVAL TRANSPARENTE Y EFECTIVA</v>
      </c>
      <c r="CC726" s="21" t="str">
        <f>+VLOOKUP(F726,Listas_desplega!$J$15:$L$60,2,0)&amp;V726</f>
        <v>CONTROL, SEG Y EVAL TRANSPARENTE Y EFECTIVA</v>
      </c>
      <c r="CD726" s="21" t="str">
        <f>+VLOOKUP(CC726,Listas_desplega!$K$15:$L$60,2,0)</f>
        <v>40</v>
      </c>
      <c r="CE726" s="65" t="str">
        <f>+VLOOKUP(D726,Listas_desplega!$AS$18:$AU$60,2,0)&amp;V726</f>
        <v xml:space="preserve">OFIC. CONTROLINTERNO - </v>
      </c>
      <c r="CF726" s="21">
        <f>+VLOOKUP(D726,Listas_desplega!$AS$18:$AU$60,3,0)</f>
        <v>14</v>
      </c>
    </row>
    <row r="727" spans="2:84" ht="18.75" customHeight="1" x14ac:dyDescent="0.2">
      <c r="B727" s="49" t="s">
        <v>173</v>
      </c>
      <c r="C727" s="49" t="s">
        <v>588</v>
      </c>
      <c r="D727" s="49" t="s">
        <v>1106</v>
      </c>
      <c r="E727" s="49" t="s">
        <v>953</v>
      </c>
      <c r="F727" s="82" t="s">
        <v>1107</v>
      </c>
      <c r="G727" s="49" t="s">
        <v>955</v>
      </c>
      <c r="H727" s="78" t="str">
        <f>+VLOOKUP(G727,desplegables!$AH$21:$AK$33,2,0)</f>
        <v>FORTALECIMIENTO DE LA GESTIÓN INSTITUCIONAL Y BUEN GOBIERNO DEL MINISTERIO DE EDUCACIÓN   NACIONAL</v>
      </c>
      <c r="I727" s="79">
        <f>+VLOOKUP(G727,desplegables!$AH$21:$AK$33,3,0)</f>
        <v>202400000000164</v>
      </c>
      <c r="J727" s="51" t="str">
        <f>+VLOOKUP(G727,desplegables!$AH$21:$AK$33,4,0)</f>
        <v>C-2299-0700-11</v>
      </c>
      <c r="K727" s="109" t="s">
        <v>956</v>
      </c>
      <c r="L727" s="110" t="str">
        <f>+VLOOKUP(K727,desplegables!$BO$81:$BP$110,2,FALSE)</f>
        <v>53105B</v>
      </c>
      <c r="M727" s="49" t="s">
        <v>976</v>
      </c>
      <c r="N727" s="51" t="e">
        <f>VLOOKUP(M727,desplegables!$BO$20:$BP$51,2,0)</f>
        <v>#N/A</v>
      </c>
      <c r="O727" s="49" t="s">
        <v>1108</v>
      </c>
      <c r="P727" s="49" t="s">
        <v>90</v>
      </c>
      <c r="Q727" s="51" t="str">
        <f>+VLOOKUP(P727,desplegables!$B$3:$C$5,2,0)</f>
        <v>02</v>
      </c>
      <c r="R727" s="169" t="e">
        <f t="shared" si="87"/>
        <v>#N/A</v>
      </c>
      <c r="S727" s="126" t="str">
        <f t="shared" si="86"/>
        <v>ADQUIS. DE BYS-SERVICIO DE IMPLEMENTACIÓN SISTEMAS DE GESTIÓN-FORTALECIMIENTO DE LA GESTIÓN INSTITUCIONAL Y BUEN GOBIERNO DEL MINISTERIO DE EDUCACIÓN   NACIONAL</v>
      </c>
      <c r="T727" s="244" t="str">
        <f t="shared" si="89"/>
        <v>ADQUIS. DE BYS - SERVICIO DE IMPLEMENTACIÓN SISTEMAS DE GESTIÓN - 5. CONVERGENCIA REGIONAL / B. ENTIDADES PÚBLICAS TERRITORIALES Y NACIONALES FORTALECIDAS</v>
      </c>
      <c r="U727" s="69" t="s">
        <v>127</v>
      </c>
      <c r="V727" s="21"/>
      <c r="W727" s="21" t="str">
        <f t="shared" si="90"/>
        <v xml:space="preserve">OFIC. CONTROLINTERNO - </v>
      </c>
      <c r="X727" s="51" t="str">
        <f t="shared" si="91"/>
        <v>1400</v>
      </c>
      <c r="Y727" s="68"/>
      <c r="Z727" s="68"/>
      <c r="AA727" s="68"/>
      <c r="AB727" s="68"/>
      <c r="AC727" s="68"/>
      <c r="AD727" s="68"/>
      <c r="AE727" s="68"/>
      <c r="AF727" s="68"/>
      <c r="AG727" s="68"/>
      <c r="AH727" s="68"/>
      <c r="AI727" s="68"/>
      <c r="AJ727" s="68"/>
      <c r="AK727" s="68"/>
      <c r="AL727" s="68"/>
      <c r="AM727" s="68"/>
      <c r="AN727" s="68"/>
      <c r="AO727" s="68"/>
      <c r="AP727" s="68"/>
      <c r="AQ727" s="68"/>
      <c r="AR727" s="68"/>
      <c r="AS727" s="68"/>
      <c r="AU727" s="68"/>
      <c r="AV727" s="139"/>
      <c r="AW727" s="68"/>
      <c r="AX727" s="68"/>
      <c r="AY727" s="68"/>
      <c r="AZ727" s="68"/>
      <c r="BA727" s="68"/>
      <c r="BB727" s="68"/>
      <c r="BC727" s="68"/>
      <c r="BD727" s="68"/>
      <c r="BE727" s="68"/>
      <c r="BF727" s="70"/>
      <c r="BG727" s="69">
        <v>80111620</v>
      </c>
      <c r="BH727" s="52" t="s">
        <v>92</v>
      </c>
      <c r="BI727" s="90" t="s">
        <v>1116</v>
      </c>
      <c r="BJ727" s="69" t="s">
        <v>1110</v>
      </c>
      <c r="BK727" s="49" t="s">
        <v>94</v>
      </c>
      <c r="BL727" s="121">
        <v>45306</v>
      </c>
      <c r="BM727" s="66">
        <v>232</v>
      </c>
      <c r="BN727" s="49" t="s">
        <v>95</v>
      </c>
      <c r="BO727" s="49" t="s">
        <v>96</v>
      </c>
      <c r="BP727" s="49" t="s">
        <v>1113</v>
      </c>
      <c r="BQ727" s="49" t="s">
        <v>98</v>
      </c>
      <c r="BR727" s="236">
        <v>35103400</v>
      </c>
      <c r="BS727" s="236">
        <v>35103400</v>
      </c>
      <c r="BT727" s="66" t="s">
        <v>192</v>
      </c>
      <c r="BU727" s="66" t="s">
        <v>128</v>
      </c>
      <c r="BV727" s="21" t="e">
        <f t="shared" si="92"/>
        <v>#N/A</v>
      </c>
      <c r="BW727" s="21" t="e">
        <f>+VLOOKUP(C727,Listas_desplega!$AI$21:$AJ$46,2,0)</f>
        <v>#N/A</v>
      </c>
      <c r="BX727" s="47" t="str">
        <f>+VLOOKUP(E727,Listas_desplega!$J$2:$K$11,2,FALSE)</f>
        <v>Eje_E_9</v>
      </c>
      <c r="BY727" s="21" t="str">
        <f>+VLOOKUP(J727,desplegables!$AK$21:$AL$33,2,FALSE)</f>
        <v>C_2299_0700_11</v>
      </c>
      <c r="BZ727" s="21" t="str">
        <f>+VLOOKUP(D727,Listas_desplega!$AS$18:$AU$60,2,0)</f>
        <v xml:space="preserve">OFIC. CONTROLINTERNO - </v>
      </c>
      <c r="CA727" s="21" t="str">
        <f>+VLOOKUP(W727,Listas_desplega!$AT$18:$AV$60,3,0)</f>
        <v>1400</v>
      </c>
      <c r="CB727" s="21" t="str">
        <f>+VLOOKUP(F727,Listas_desplega!$J$15:$L$60,2,0)</f>
        <v>CONTROL, SEG Y EVAL TRANSPARENTE Y EFECTIVA</v>
      </c>
      <c r="CC727" s="21" t="str">
        <f>+VLOOKUP(F727,Listas_desplega!$J$15:$L$60,2,0)&amp;V727</f>
        <v>CONTROL, SEG Y EVAL TRANSPARENTE Y EFECTIVA</v>
      </c>
      <c r="CD727" s="21" t="str">
        <f>+VLOOKUP(CC727,Listas_desplega!$K$15:$L$60,2,0)</f>
        <v>40</v>
      </c>
      <c r="CE727" s="65" t="str">
        <f>+VLOOKUP(D727,Listas_desplega!$AS$18:$AU$60,2,0)&amp;V727</f>
        <v xml:space="preserve">OFIC. CONTROLINTERNO - </v>
      </c>
      <c r="CF727" s="21">
        <f>+VLOOKUP(D727,Listas_desplega!$AS$18:$AU$60,3,0)</f>
        <v>14</v>
      </c>
    </row>
    <row r="728" spans="2:84" ht="18.75" customHeight="1" x14ac:dyDescent="0.2">
      <c r="B728" s="49" t="s">
        <v>173</v>
      </c>
      <c r="C728" s="49" t="s">
        <v>588</v>
      </c>
      <c r="D728" s="49" t="s">
        <v>1106</v>
      </c>
      <c r="E728" s="49" t="s">
        <v>953</v>
      </c>
      <c r="F728" s="82" t="s">
        <v>1107</v>
      </c>
      <c r="G728" s="49" t="s">
        <v>955</v>
      </c>
      <c r="H728" s="78" t="str">
        <f>+VLOOKUP(G728,desplegables!$AH$21:$AK$33,2,0)</f>
        <v>FORTALECIMIENTO DE LA GESTIÓN INSTITUCIONAL Y BUEN GOBIERNO DEL MINISTERIO DE EDUCACIÓN   NACIONAL</v>
      </c>
      <c r="I728" s="79">
        <f>+VLOOKUP(G728,desplegables!$AH$21:$AK$33,3,0)</f>
        <v>202400000000164</v>
      </c>
      <c r="J728" s="51" t="str">
        <f>+VLOOKUP(G728,desplegables!$AH$21:$AK$33,4,0)</f>
        <v>C-2299-0700-11</v>
      </c>
      <c r="K728" s="109" t="s">
        <v>956</v>
      </c>
      <c r="L728" s="110" t="str">
        <f>+VLOOKUP(K728,desplegables!$BO$81:$BP$110,2,FALSE)</f>
        <v>53105B</v>
      </c>
      <c r="M728" s="49" t="s">
        <v>976</v>
      </c>
      <c r="N728" s="51" t="e">
        <f>VLOOKUP(M728,desplegables!$BO$20:$BP$51,2,0)</f>
        <v>#N/A</v>
      </c>
      <c r="O728" s="49" t="s">
        <v>1108</v>
      </c>
      <c r="P728" s="49" t="s">
        <v>90</v>
      </c>
      <c r="Q728" s="51" t="str">
        <f>+VLOOKUP(P728,desplegables!$B$3:$C$5,2,0)</f>
        <v>02</v>
      </c>
      <c r="R728" s="169" t="e">
        <f t="shared" si="87"/>
        <v>#N/A</v>
      </c>
      <c r="S728" s="126" t="str">
        <f t="shared" si="86"/>
        <v>ADQUIS. DE BYS-SERVICIO DE IMPLEMENTACIÓN SISTEMAS DE GESTIÓN-FORTALECIMIENTO DE LA GESTIÓN INSTITUCIONAL Y BUEN GOBIERNO DEL MINISTERIO DE EDUCACIÓN   NACIONAL</v>
      </c>
      <c r="T728" s="244" t="str">
        <f t="shared" si="89"/>
        <v>ADQUIS. DE BYS - SERVICIO DE IMPLEMENTACIÓN SISTEMAS DE GESTIÓN - 5. CONVERGENCIA REGIONAL / B. ENTIDADES PÚBLICAS TERRITORIALES Y NACIONALES FORTALECIDAS</v>
      </c>
      <c r="U728" s="69" t="s">
        <v>127</v>
      </c>
      <c r="V728" s="21"/>
      <c r="W728" s="21" t="str">
        <f t="shared" si="90"/>
        <v xml:space="preserve">OFIC. CONTROLINTERNO - </v>
      </c>
      <c r="X728" s="51" t="str">
        <f t="shared" si="91"/>
        <v>1400</v>
      </c>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9" t="s">
        <v>1115</v>
      </c>
      <c r="AU728" s="68"/>
      <c r="AV728" s="139">
        <v>4387925</v>
      </c>
      <c r="AW728" s="68"/>
      <c r="AX728" s="68"/>
      <c r="AY728" s="68"/>
      <c r="AZ728" s="68"/>
      <c r="BA728" s="68"/>
      <c r="BB728" s="68"/>
      <c r="BC728" s="68"/>
      <c r="BD728" s="68"/>
      <c r="BE728" s="68"/>
      <c r="BF728" s="70"/>
      <c r="BG728" s="69">
        <v>80111620</v>
      </c>
      <c r="BH728" s="52" t="s">
        <v>92</v>
      </c>
      <c r="BI728" s="90" t="s">
        <v>1116</v>
      </c>
      <c r="BJ728" s="69" t="s">
        <v>1110</v>
      </c>
      <c r="BK728" s="49" t="s">
        <v>94</v>
      </c>
      <c r="BL728" s="121">
        <v>45536</v>
      </c>
      <c r="BM728" s="66">
        <v>116</v>
      </c>
      <c r="BN728" s="49" t="s">
        <v>95</v>
      </c>
      <c r="BO728" s="49" t="s">
        <v>96</v>
      </c>
      <c r="BP728" s="49" t="s">
        <v>1113</v>
      </c>
      <c r="BQ728" s="49" t="s">
        <v>98</v>
      </c>
      <c r="BR728" s="236">
        <v>17551700</v>
      </c>
      <c r="BS728" s="236">
        <v>17573600</v>
      </c>
      <c r="BT728" s="66" t="s">
        <v>192</v>
      </c>
      <c r="BU728" s="66" t="s">
        <v>128</v>
      </c>
      <c r="BV728" s="21" t="e">
        <f t="shared" si="92"/>
        <v>#N/A</v>
      </c>
      <c r="BW728" s="21" t="e">
        <f>+VLOOKUP(C728,Listas_desplega!$AI$21:$AJ$46,2,0)</f>
        <v>#N/A</v>
      </c>
      <c r="BX728" s="47" t="str">
        <f>+VLOOKUP(E728,Listas_desplega!$J$2:$K$11,2,FALSE)</f>
        <v>Eje_E_9</v>
      </c>
      <c r="BY728" s="21" t="str">
        <f>+VLOOKUP(J728,desplegables!$AK$21:$AL$33,2,FALSE)</f>
        <v>C_2299_0700_11</v>
      </c>
      <c r="BZ728" s="21" t="str">
        <f>+VLOOKUP(D728,Listas_desplega!$AS$18:$AU$60,2,0)</f>
        <v xml:space="preserve">OFIC. CONTROLINTERNO - </v>
      </c>
      <c r="CA728" s="21" t="str">
        <f>+VLOOKUP(W728,Listas_desplega!$AT$18:$AV$60,3,0)</f>
        <v>1400</v>
      </c>
      <c r="CB728" s="21" t="str">
        <f>+VLOOKUP(F728,Listas_desplega!$J$15:$L$60,2,0)</f>
        <v>CONTROL, SEG Y EVAL TRANSPARENTE Y EFECTIVA</v>
      </c>
      <c r="CC728" s="21" t="str">
        <f>+VLOOKUP(F728,Listas_desplega!$J$15:$L$60,2,0)&amp;V728</f>
        <v>CONTROL, SEG Y EVAL TRANSPARENTE Y EFECTIVA</v>
      </c>
      <c r="CD728" s="21" t="str">
        <f>+VLOOKUP(CC728,Listas_desplega!$K$15:$L$60,2,0)</f>
        <v>40</v>
      </c>
      <c r="CE728" s="65" t="str">
        <f>+VLOOKUP(D728,Listas_desplega!$AS$18:$AU$60,2,0)&amp;V728</f>
        <v xml:space="preserve">OFIC. CONTROLINTERNO - </v>
      </c>
      <c r="CF728" s="21">
        <f>+VLOOKUP(D728,Listas_desplega!$AS$18:$AU$60,3,0)</f>
        <v>14</v>
      </c>
    </row>
    <row r="729" spans="2:84" ht="18.75" customHeight="1" x14ac:dyDescent="0.2">
      <c r="B729" s="49" t="s">
        <v>173</v>
      </c>
      <c r="C729" s="49" t="s">
        <v>588</v>
      </c>
      <c r="D729" s="49" t="s">
        <v>2</v>
      </c>
      <c r="E729" s="49" t="s">
        <v>953</v>
      </c>
      <c r="F729" s="82" t="s">
        <v>1117</v>
      </c>
      <c r="G729" s="49" t="s">
        <v>955</v>
      </c>
      <c r="H729" s="78" t="str">
        <f>+VLOOKUP(G729,desplegables!$AH$21:$AK$33,2,0)</f>
        <v>FORTALECIMIENTO DE LA GESTIÓN INSTITUCIONAL Y BUEN GOBIERNO DEL MINISTERIO DE EDUCACIÓN   NACIONAL</v>
      </c>
      <c r="I729" s="79">
        <f>+VLOOKUP(G729,desplegables!$AH$21:$AK$33,3,0)</f>
        <v>202400000000164</v>
      </c>
      <c r="J729" s="51" t="str">
        <f>+VLOOKUP(G729,desplegables!$AH$21:$AK$33,4,0)</f>
        <v>C-2299-0700-11</v>
      </c>
      <c r="K729" s="109" t="s">
        <v>956</v>
      </c>
      <c r="L729" s="110" t="str">
        <f>+VLOOKUP(K729,desplegables!$BO$81:$BP$110,2,FALSE)</f>
        <v>53105B</v>
      </c>
      <c r="M729" s="49" t="s">
        <v>1118</v>
      </c>
      <c r="N729" s="51" t="e">
        <f>VLOOKUP(M729,desplegables!$BO$20:$BP$51,2,0)</f>
        <v>#N/A</v>
      </c>
      <c r="O729" s="49" t="s">
        <v>1119</v>
      </c>
      <c r="P729" s="49" t="s">
        <v>90</v>
      </c>
      <c r="Q729" s="51" t="str">
        <f>+VLOOKUP(P729,desplegables!$B$3:$C$5,2,0)</f>
        <v>02</v>
      </c>
      <c r="R729" s="169" t="e">
        <f t="shared" si="87"/>
        <v>#N/A</v>
      </c>
      <c r="S729" s="126" t="str">
        <f t="shared" si="86"/>
        <v>ADQUIS. DE BYS-DOCUMENTOS DE PLANEACIÓN-FORTALECIMIENTO DE LA GESTIÓN INSTITUCIONAL Y BUEN GOBIERNO DEL MINISTERIO DE EDUCACIÓN   NACIONAL</v>
      </c>
      <c r="T729" s="244" t="str">
        <f t="shared" si="89"/>
        <v>ADQUIS. DE BYS - DOCUMENTOS DE PLANEACIÓN - 5. CONVERGENCIA REGIONAL / B. ENTIDADES PÚBLICAS TERRITORIALES Y NACIONALES FORTALECIDAS</v>
      </c>
      <c r="U729" s="69" t="s">
        <v>127</v>
      </c>
      <c r="V729" s="21"/>
      <c r="W729" s="21" t="str">
        <f t="shared" si="90"/>
        <v xml:space="preserve">OFIC. PLANEACIONFINA - </v>
      </c>
      <c r="X729" s="51" t="str">
        <f t="shared" si="91"/>
        <v>1200</v>
      </c>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c r="BE729" s="68"/>
      <c r="BF729" s="66" t="s">
        <v>1120</v>
      </c>
      <c r="BG729" s="69">
        <v>80111620</v>
      </c>
      <c r="BH729" s="52" t="s">
        <v>92</v>
      </c>
      <c r="BI729" s="90" t="s">
        <v>1121</v>
      </c>
      <c r="BJ729" s="69" t="s">
        <v>1122</v>
      </c>
      <c r="BK729" s="49" t="s">
        <v>94</v>
      </c>
      <c r="BL729" s="121">
        <v>45293</v>
      </c>
      <c r="BM729" s="66">
        <v>242</v>
      </c>
      <c r="BN729" s="49" t="s">
        <v>198</v>
      </c>
      <c r="BO729" s="49" t="s">
        <v>96</v>
      </c>
      <c r="BP729" s="49" t="s">
        <v>196</v>
      </c>
      <c r="BQ729" s="49" t="s">
        <v>98</v>
      </c>
      <c r="BR729" s="236">
        <v>10800000</v>
      </c>
      <c r="BS729" s="238">
        <v>86400000</v>
      </c>
      <c r="BT729" s="66" t="s">
        <v>192</v>
      </c>
      <c r="BU729" s="66" t="s">
        <v>128</v>
      </c>
      <c r="BV729" s="21" t="e">
        <f t="shared" si="92"/>
        <v>#N/A</v>
      </c>
      <c r="BW729" s="21" t="e">
        <f>+VLOOKUP(C729,Listas_desplega!$AI$21:$AJ$46,2,0)</f>
        <v>#N/A</v>
      </c>
      <c r="BX729" s="47" t="str">
        <f>+VLOOKUP(E729,Listas_desplega!$J$2:$K$11,2,FALSE)</f>
        <v>Eje_E_9</v>
      </c>
      <c r="BY729" s="21" t="str">
        <f>+VLOOKUP(J729,desplegables!$AK$21:$AL$33,2,FALSE)</f>
        <v>C_2299_0700_11</v>
      </c>
      <c r="BZ729" s="21" t="str">
        <f>+VLOOKUP(D729,Listas_desplega!$AS$18:$AU$60,2,0)</f>
        <v xml:space="preserve">OFIC. PLANEACIONFINA - </v>
      </c>
      <c r="CA729" s="21" t="str">
        <f>+VLOOKUP(W729,Listas_desplega!$AT$18:$AV$60,3,0)</f>
        <v>1200</v>
      </c>
      <c r="CB729" s="21" t="str">
        <f>+VLOOKUP(F729,Listas_desplega!$J$15:$L$60,2,0)</f>
        <v>FORTALECIMIENTO MECANISMOS PLAN Y SEG INSTITUCIONAL</v>
      </c>
      <c r="CC729" s="21" t="str">
        <f>+VLOOKUP(F729,Listas_desplega!$J$15:$L$60,2,0)&amp;V729</f>
        <v>FORTALECIMIENTO MECANISMOS PLAN Y SEG INSTITUCIONAL</v>
      </c>
      <c r="CD729" s="21" t="str">
        <f>+VLOOKUP(CC729,Listas_desplega!$K$15:$L$60,2,0)</f>
        <v>41</v>
      </c>
      <c r="CE729" s="65" t="str">
        <f>+VLOOKUP(D729,Listas_desplega!$AS$18:$AU$60,2,0)&amp;V729</f>
        <v xml:space="preserve">OFIC. PLANEACIONFINA - </v>
      </c>
      <c r="CF729" s="21">
        <f>+VLOOKUP(D729,Listas_desplega!$AS$18:$AU$60,3,0)</f>
        <v>12</v>
      </c>
    </row>
    <row r="730" spans="2:84" ht="18.75" customHeight="1" x14ac:dyDescent="0.2">
      <c r="B730" s="49" t="s">
        <v>173</v>
      </c>
      <c r="C730" s="49" t="s">
        <v>588</v>
      </c>
      <c r="D730" s="49" t="s">
        <v>2</v>
      </c>
      <c r="E730" s="49" t="s">
        <v>953</v>
      </c>
      <c r="F730" s="82" t="s">
        <v>1123</v>
      </c>
      <c r="G730" s="49" t="s">
        <v>955</v>
      </c>
      <c r="H730" s="78" t="str">
        <f>+VLOOKUP(G730,desplegables!$AH$21:$AK$33,2,0)</f>
        <v>FORTALECIMIENTO DE LA GESTIÓN INSTITUCIONAL Y BUEN GOBIERNO DEL MINISTERIO DE EDUCACIÓN   NACIONAL</v>
      </c>
      <c r="I730" s="79">
        <f>+VLOOKUP(G730,desplegables!$AH$21:$AK$33,3,0)</f>
        <v>202400000000164</v>
      </c>
      <c r="J730" s="51" t="str">
        <f>+VLOOKUP(G730,desplegables!$AH$21:$AK$33,4,0)</f>
        <v>C-2299-0700-11</v>
      </c>
      <c r="K730" s="109" t="s">
        <v>956</v>
      </c>
      <c r="L730" s="110" t="str">
        <f>+VLOOKUP(K730,desplegables!$BO$81:$BP$110,2,FALSE)</f>
        <v>53105B</v>
      </c>
      <c r="M730" s="49" t="s">
        <v>1118</v>
      </c>
      <c r="N730" s="51" t="e">
        <f>VLOOKUP(M730,desplegables!$BO$20:$BP$51,2,0)</f>
        <v>#N/A</v>
      </c>
      <c r="O730" s="49" t="s">
        <v>1119</v>
      </c>
      <c r="P730" s="49" t="s">
        <v>90</v>
      </c>
      <c r="Q730" s="51" t="str">
        <f>+VLOOKUP(P730,desplegables!$B$3:$C$5,2,0)</f>
        <v>02</v>
      </c>
      <c r="R730" s="169" t="e">
        <f t="shared" si="87"/>
        <v>#N/A</v>
      </c>
      <c r="S730" s="126" t="str">
        <f t="shared" si="86"/>
        <v>ADQUIS. DE BYS-DOCUMENTOS DE PLANEACIÓN-FORTALECIMIENTO DE LA GESTIÓN INSTITUCIONAL Y BUEN GOBIERNO DEL MINISTERIO DE EDUCACIÓN   NACIONAL</v>
      </c>
      <c r="T730" s="244" t="str">
        <f t="shared" si="89"/>
        <v>ADQUIS. DE BYS - DOCUMENTOS DE PLANEACIÓN - 5. CONVERGENCIA REGIONAL / B. ENTIDADES PÚBLICAS TERRITORIALES Y NACIONALES FORTALECIDAS</v>
      </c>
      <c r="U730" s="69" t="s">
        <v>127</v>
      </c>
      <c r="V730" s="21"/>
      <c r="W730" s="21" t="str">
        <f t="shared" si="90"/>
        <v xml:space="preserve">OFIC. PLANEACIONFINA - </v>
      </c>
      <c r="X730" s="51" t="str">
        <f t="shared" si="91"/>
        <v>1200</v>
      </c>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c r="BE730" s="68"/>
      <c r="BF730" s="66" t="s">
        <v>1124</v>
      </c>
      <c r="BG730" s="69">
        <v>80111620</v>
      </c>
      <c r="BH730" s="52" t="s">
        <v>92</v>
      </c>
      <c r="BI730" s="90" t="s">
        <v>1125</v>
      </c>
      <c r="BJ730" s="69" t="s">
        <v>1122</v>
      </c>
      <c r="BK730" s="49" t="s">
        <v>94</v>
      </c>
      <c r="BL730" s="121">
        <v>45293</v>
      </c>
      <c r="BM730" s="66">
        <v>242</v>
      </c>
      <c r="BN730" s="49" t="s">
        <v>198</v>
      </c>
      <c r="BO730" s="49" t="s">
        <v>96</v>
      </c>
      <c r="BP730" s="49" t="s">
        <v>196</v>
      </c>
      <c r="BQ730" s="49" t="s">
        <v>98</v>
      </c>
      <c r="BR730" s="236">
        <v>11371000</v>
      </c>
      <c r="BS730" s="241">
        <v>90968000</v>
      </c>
      <c r="BT730" s="66" t="s">
        <v>192</v>
      </c>
      <c r="BU730" s="66" t="s">
        <v>128</v>
      </c>
      <c r="BV730" s="21" t="e">
        <f t="shared" si="92"/>
        <v>#N/A</v>
      </c>
      <c r="BW730" s="21" t="e">
        <f>+VLOOKUP(C730,Listas_desplega!$AI$21:$AJ$46,2,0)</f>
        <v>#N/A</v>
      </c>
      <c r="BX730" s="47" t="str">
        <f>+VLOOKUP(E730,Listas_desplega!$J$2:$K$11,2,FALSE)</f>
        <v>Eje_E_9</v>
      </c>
      <c r="BY730" s="21" t="str">
        <f>+VLOOKUP(J730,desplegables!$AK$21:$AL$33,2,FALSE)</f>
        <v>C_2299_0700_11</v>
      </c>
      <c r="BZ730" s="21" t="str">
        <f>+VLOOKUP(D730,Listas_desplega!$AS$18:$AU$60,2,0)</f>
        <v xml:space="preserve">OFIC. PLANEACIONFINA - </v>
      </c>
      <c r="CA730" s="21" t="str">
        <f>+VLOOKUP(W730,Listas_desplega!$AT$18:$AV$60,3,0)</f>
        <v>1200</v>
      </c>
      <c r="CB730" s="21" t="str">
        <f>+VLOOKUP(F730,Listas_desplega!$J$15:$L$60,2,0)</f>
        <v>FINANCIACIÓN DEL SECTOR EDUCATIVO</v>
      </c>
      <c r="CC730" s="21" t="str">
        <f>+VLOOKUP(F730,Listas_desplega!$J$15:$L$60,2,0)&amp;V730</f>
        <v>FINANCIACIÓN DEL SECTOR EDUCATIVO</v>
      </c>
      <c r="CD730" s="21" t="str">
        <f>+VLOOKUP(CC730,Listas_desplega!$K$15:$L$60,2,0)</f>
        <v>42</v>
      </c>
      <c r="CE730" s="65" t="str">
        <f>+VLOOKUP(D730,Listas_desplega!$AS$18:$AU$60,2,0)&amp;V730</f>
        <v xml:space="preserve">OFIC. PLANEACIONFINA - </v>
      </c>
      <c r="CF730" s="21">
        <f>+VLOOKUP(D730,Listas_desplega!$AS$18:$AU$60,3,0)</f>
        <v>12</v>
      </c>
    </row>
    <row r="731" spans="2:84" ht="18.75" customHeight="1" x14ac:dyDescent="0.2">
      <c r="B731" s="49" t="s">
        <v>173</v>
      </c>
      <c r="C731" s="49" t="s">
        <v>588</v>
      </c>
      <c r="D731" s="49" t="s">
        <v>2</v>
      </c>
      <c r="E731" s="49" t="s">
        <v>953</v>
      </c>
      <c r="F731" s="82" t="s">
        <v>1123</v>
      </c>
      <c r="G731" s="49" t="s">
        <v>955</v>
      </c>
      <c r="H731" s="78" t="str">
        <f>+VLOOKUP(G731,desplegables!$AH$21:$AK$33,2,0)</f>
        <v>FORTALECIMIENTO DE LA GESTIÓN INSTITUCIONAL Y BUEN GOBIERNO DEL MINISTERIO DE EDUCACIÓN   NACIONAL</v>
      </c>
      <c r="I731" s="79">
        <f>+VLOOKUP(G731,desplegables!$AH$21:$AK$33,3,0)</f>
        <v>202400000000164</v>
      </c>
      <c r="J731" s="51" t="str">
        <f>+VLOOKUP(G731,desplegables!$AH$21:$AK$33,4,0)</f>
        <v>C-2299-0700-11</v>
      </c>
      <c r="K731" s="109" t="s">
        <v>956</v>
      </c>
      <c r="L731" s="110" t="str">
        <f>+VLOOKUP(K731,desplegables!$BO$81:$BP$110,2,FALSE)</f>
        <v>53105B</v>
      </c>
      <c r="M731" s="49" t="s">
        <v>1118</v>
      </c>
      <c r="N731" s="51" t="e">
        <f>VLOOKUP(M731,desplegables!$BO$20:$BP$51,2,0)</f>
        <v>#N/A</v>
      </c>
      <c r="O731" s="49" t="s">
        <v>1126</v>
      </c>
      <c r="P731" s="49" t="s">
        <v>90</v>
      </c>
      <c r="Q731" s="51" t="str">
        <f>+VLOOKUP(P731,desplegables!$B$3:$C$5,2,0)</f>
        <v>02</v>
      </c>
      <c r="R731" s="169" t="e">
        <f t="shared" si="87"/>
        <v>#N/A</v>
      </c>
      <c r="S731" s="126" t="str">
        <f t="shared" si="86"/>
        <v>ADQUIS. DE BYS-DOCUMENTOS DE PLANEACIÓN-FORTALECIMIENTO DE LA GESTIÓN INSTITUCIONAL Y BUEN GOBIERNO DEL MINISTERIO DE EDUCACIÓN   NACIONAL</v>
      </c>
      <c r="T731" s="244" t="str">
        <f t="shared" si="89"/>
        <v>ADQUIS. DE BYS - DOCUMENTOS DE PLANEACIÓN - 5. CONVERGENCIA REGIONAL / B. ENTIDADES PÚBLICAS TERRITORIALES Y NACIONALES FORTALECIDAS</v>
      </c>
      <c r="U731" s="69" t="s">
        <v>127</v>
      </c>
      <c r="V731" s="21"/>
      <c r="W731" s="21" t="str">
        <f t="shared" si="90"/>
        <v xml:space="preserve">OFIC. PLANEACIONFINA - </v>
      </c>
      <c r="X731" s="51" t="str">
        <f t="shared" si="91"/>
        <v>1200</v>
      </c>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6" t="s">
        <v>1127</v>
      </c>
      <c r="BG731" s="69">
        <v>80111620</v>
      </c>
      <c r="BH731" s="52" t="s">
        <v>92</v>
      </c>
      <c r="BI731" s="90" t="s">
        <v>1128</v>
      </c>
      <c r="BJ731" s="69" t="s">
        <v>1122</v>
      </c>
      <c r="BK731" s="49" t="s">
        <v>94</v>
      </c>
      <c r="BL731" s="121">
        <v>45293</v>
      </c>
      <c r="BM731" s="66">
        <v>242</v>
      </c>
      <c r="BN731" s="49" t="s">
        <v>198</v>
      </c>
      <c r="BO731" s="49" t="s">
        <v>96</v>
      </c>
      <c r="BP731" s="49" t="s">
        <v>196</v>
      </c>
      <c r="BQ731" s="49" t="s">
        <v>98</v>
      </c>
      <c r="BR731" s="236">
        <v>11371000</v>
      </c>
      <c r="BS731" s="238">
        <v>90968000</v>
      </c>
      <c r="BT731" s="66" t="s">
        <v>192</v>
      </c>
      <c r="BU731" s="66" t="s">
        <v>128</v>
      </c>
      <c r="BV731" s="21" t="e">
        <f t="shared" si="92"/>
        <v>#N/A</v>
      </c>
      <c r="BW731" s="21" t="e">
        <f>+VLOOKUP(C731,Listas_desplega!$AI$21:$AJ$46,2,0)</f>
        <v>#N/A</v>
      </c>
      <c r="BX731" s="47" t="str">
        <f>+VLOOKUP(E731,Listas_desplega!$J$2:$K$11,2,FALSE)</f>
        <v>Eje_E_9</v>
      </c>
      <c r="BY731" s="21" t="str">
        <f>+VLOOKUP(J731,desplegables!$AK$21:$AL$33,2,FALSE)</f>
        <v>C_2299_0700_11</v>
      </c>
      <c r="BZ731" s="21" t="str">
        <f>+VLOOKUP(D731,Listas_desplega!$AS$18:$AU$60,2,0)</f>
        <v xml:space="preserve">OFIC. PLANEACIONFINA - </v>
      </c>
      <c r="CA731" s="21" t="str">
        <f>+VLOOKUP(W731,Listas_desplega!$AT$18:$AV$60,3,0)</f>
        <v>1200</v>
      </c>
      <c r="CB731" s="21" t="str">
        <f>+VLOOKUP(F731,Listas_desplega!$J$15:$L$60,2,0)</f>
        <v>FINANCIACIÓN DEL SECTOR EDUCATIVO</v>
      </c>
      <c r="CC731" s="21" t="str">
        <f>+VLOOKUP(F731,Listas_desplega!$J$15:$L$60,2,0)&amp;V731</f>
        <v>FINANCIACIÓN DEL SECTOR EDUCATIVO</v>
      </c>
      <c r="CD731" s="21" t="str">
        <f>+VLOOKUP(CC731,Listas_desplega!$K$15:$L$60,2,0)</f>
        <v>42</v>
      </c>
      <c r="CE731" s="65" t="str">
        <f>+VLOOKUP(D731,Listas_desplega!$AS$18:$AU$60,2,0)&amp;V731</f>
        <v xml:space="preserve">OFIC. PLANEACIONFINA - </v>
      </c>
      <c r="CF731" s="21">
        <f>+VLOOKUP(D731,Listas_desplega!$AS$18:$AU$60,3,0)</f>
        <v>12</v>
      </c>
    </row>
    <row r="732" spans="2:84" ht="18.75" customHeight="1" x14ac:dyDescent="0.2">
      <c r="B732" s="49" t="s">
        <v>173</v>
      </c>
      <c r="C732" s="49" t="s">
        <v>588</v>
      </c>
      <c r="D732" s="49" t="s">
        <v>2</v>
      </c>
      <c r="E732" s="49" t="s">
        <v>953</v>
      </c>
      <c r="F732" s="82" t="s">
        <v>1129</v>
      </c>
      <c r="G732" s="49" t="s">
        <v>955</v>
      </c>
      <c r="H732" s="78" t="str">
        <f>+VLOOKUP(G732,desplegables!$AH$21:$AK$33,2,0)</f>
        <v>FORTALECIMIENTO DE LA GESTIÓN INSTITUCIONAL Y BUEN GOBIERNO DEL MINISTERIO DE EDUCACIÓN   NACIONAL</v>
      </c>
      <c r="I732" s="79">
        <f>+VLOOKUP(G732,desplegables!$AH$21:$AK$33,3,0)</f>
        <v>202400000000164</v>
      </c>
      <c r="J732" s="51" t="str">
        <f>+VLOOKUP(G732,desplegables!$AH$21:$AK$33,4,0)</f>
        <v>C-2299-0700-11</v>
      </c>
      <c r="K732" s="109" t="s">
        <v>1130</v>
      </c>
      <c r="L732" s="110" t="str">
        <f>+VLOOKUP(K732,desplegables!$BO$81:$BP$110,2,FALSE)</f>
        <v>20104D</v>
      </c>
      <c r="M732" s="49" t="s">
        <v>1131</v>
      </c>
      <c r="N732" s="51" t="e">
        <f>VLOOKUP(M732,desplegables!$BO$20:$BP$51,2,0)</f>
        <v>#N/A</v>
      </c>
      <c r="O732" s="49" t="s">
        <v>1132</v>
      </c>
      <c r="P732" s="49" t="s">
        <v>90</v>
      </c>
      <c r="Q732" s="51" t="str">
        <f>+VLOOKUP(P732,desplegables!$B$3:$C$5,2,0)</f>
        <v>02</v>
      </c>
      <c r="R732" s="169" t="e">
        <f t="shared" si="87"/>
        <v>#N/A</v>
      </c>
      <c r="S732" s="126" t="str">
        <f t="shared" si="86"/>
        <v>ADQUIS. DE BYS-SERVICIOS DE INFORMACIÓN IMPLEMENTADOS-FORTALECIMIENTO DE LA GESTIÓN INSTITUCIONAL Y BUEN GOBIERNO DEL MINISTERIO DE EDUCACIÓN   NACIONAL</v>
      </c>
      <c r="T732" s="244" t="str">
        <f t="shared" si="89"/>
        <v>ADQUIS. DE BYS - SERVICIOS DE INFORMACIÓN IMPLEMENTADOS - 2. SEGURIDAD HUMANA Y JUSTICIA SOCIAL / D. DATOS SECTORIALES PARA AUMENTAR EL APROVECHAMIENTO DE DATOS EN EL PAÍS</v>
      </c>
      <c r="U732" s="69" t="s">
        <v>127</v>
      </c>
      <c r="V732" s="21"/>
      <c r="W732" s="21" t="str">
        <f t="shared" si="90"/>
        <v xml:space="preserve">OFIC. PLANEACIONFINA - </v>
      </c>
      <c r="X732" s="51" t="str">
        <f t="shared" si="91"/>
        <v>1200</v>
      </c>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c r="BE732" s="68"/>
      <c r="BF732" s="66" t="s">
        <v>1133</v>
      </c>
      <c r="BG732" s="69">
        <v>80111620</v>
      </c>
      <c r="BH732" s="52" t="s">
        <v>92</v>
      </c>
      <c r="BI732" s="90" t="s">
        <v>1134</v>
      </c>
      <c r="BJ732" s="69" t="s">
        <v>1122</v>
      </c>
      <c r="BK732" s="49" t="s">
        <v>94</v>
      </c>
      <c r="BL732" s="121">
        <v>45293</v>
      </c>
      <c r="BM732" s="66">
        <v>242</v>
      </c>
      <c r="BN732" s="49" t="s">
        <v>198</v>
      </c>
      <c r="BO732" s="49" t="s">
        <v>96</v>
      </c>
      <c r="BP732" s="49" t="s">
        <v>196</v>
      </c>
      <c r="BQ732" s="49" t="s">
        <v>98</v>
      </c>
      <c r="BR732" s="236">
        <f>+BS732</f>
        <v>86400000</v>
      </c>
      <c r="BS732" s="238">
        <v>86400000</v>
      </c>
      <c r="BT732" s="66" t="s">
        <v>192</v>
      </c>
      <c r="BU732" s="66" t="s">
        <v>128</v>
      </c>
      <c r="BV732" s="21" t="e">
        <f t="shared" si="92"/>
        <v>#N/A</v>
      </c>
      <c r="BW732" s="21" t="e">
        <f>+VLOOKUP(C732,Listas_desplega!$AI$21:$AJ$46,2,0)</f>
        <v>#N/A</v>
      </c>
      <c r="BX732" s="47" t="str">
        <f>+VLOOKUP(E732,Listas_desplega!$J$2:$K$11,2,FALSE)</f>
        <v>Eje_E_9</v>
      </c>
      <c r="BY732" s="21" t="str">
        <f>+VLOOKUP(J732,desplegables!$AK$21:$AL$33,2,FALSE)</f>
        <v>C_2299_0700_11</v>
      </c>
      <c r="BZ732" s="21" t="str">
        <f>+VLOOKUP(D732,Listas_desplega!$AS$18:$AU$60,2,0)</f>
        <v xml:space="preserve">OFIC. PLANEACIONFINA - </v>
      </c>
      <c r="CA732" s="21" t="str">
        <f>+VLOOKUP(W732,Listas_desplega!$AT$18:$AV$60,3,0)</f>
        <v>1200</v>
      </c>
      <c r="CB732" s="21" t="str">
        <f>+VLOOKUP(F732,Listas_desplega!$J$15:$L$60,2,0)</f>
        <v>FORTALEC ECOSISTEMA SECTORIAL DE DATOS EN EDUCACIÓN</v>
      </c>
      <c r="CC732" s="21" t="str">
        <f>+VLOOKUP(F732,Listas_desplega!$J$15:$L$60,2,0)&amp;V732</f>
        <v>FORTALEC ECOSISTEMA SECTORIAL DE DATOS EN EDUCACIÓN</v>
      </c>
      <c r="CD732" s="21" t="str">
        <f>+VLOOKUP(CC732,Listas_desplega!$K$15:$L$60,2,0)</f>
        <v>43</v>
      </c>
      <c r="CE732" s="65" t="str">
        <f>+VLOOKUP(D732,Listas_desplega!$AS$18:$AU$60,2,0)&amp;V732</f>
        <v xml:space="preserve">OFIC. PLANEACIONFINA - </v>
      </c>
      <c r="CF732" s="21">
        <f>+VLOOKUP(D732,Listas_desplega!$AS$18:$AU$60,3,0)</f>
        <v>12</v>
      </c>
    </row>
    <row r="733" spans="2:84" ht="18.75" customHeight="1" x14ac:dyDescent="0.2">
      <c r="B733" s="49" t="s">
        <v>173</v>
      </c>
      <c r="C733" s="49" t="s">
        <v>588</v>
      </c>
      <c r="D733" s="49" t="s">
        <v>2</v>
      </c>
      <c r="E733" s="49" t="s">
        <v>953</v>
      </c>
      <c r="F733" s="82" t="s">
        <v>1117</v>
      </c>
      <c r="G733" s="49" t="s">
        <v>955</v>
      </c>
      <c r="H733" s="78" t="str">
        <f>+VLOOKUP(G733,desplegables!$AH$21:$AK$33,2,0)</f>
        <v>FORTALECIMIENTO DE LA GESTIÓN INSTITUCIONAL Y BUEN GOBIERNO DEL MINISTERIO DE EDUCACIÓN   NACIONAL</v>
      </c>
      <c r="I733" s="79">
        <f>+VLOOKUP(G733,desplegables!$AH$21:$AK$33,3,0)</f>
        <v>202400000000164</v>
      </c>
      <c r="J733" s="51" t="str">
        <f>+VLOOKUP(G733,desplegables!$AH$21:$AK$33,4,0)</f>
        <v>C-2299-0700-11</v>
      </c>
      <c r="K733" s="109" t="s">
        <v>956</v>
      </c>
      <c r="L733" s="110" t="str">
        <f>+VLOOKUP(K733,desplegables!$BO$81:$BP$110,2,FALSE)</f>
        <v>53105B</v>
      </c>
      <c r="M733" s="49" t="s">
        <v>1118</v>
      </c>
      <c r="N733" s="51" t="e">
        <f>VLOOKUP(M733,desplegables!$BO$20:$BP$51,2,0)</f>
        <v>#N/A</v>
      </c>
      <c r="O733" s="49" t="s">
        <v>1135</v>
      </c>
      <c r="P733" s="49" t="s">
        <v>90</v>
      </c>
      <c r="Q733" s="51" t="str">
        <f>+VLOOKUP(P733,desplegables!$B$3:$C$5,2,0)</f>
        <v>02</v>
      </c>
      <c r="R733" s="169" t="e">
        <f t="shared" si="87"/>
        <v>#N/A</v>
      </c>
      <c r="S733" s="126" t="str">
        <f t="shared" si="86"/>
        <v>ADQUIS. DE BYS-DOCUMENTOS DE PLANEACIÓN-FORTALECIMIENTO DE LA GESTIÓN INSTITUCIONAL Y BUEN GOBIERNO DEL MINISTERIO DE EDUCACIÓN   NACIONAL</v>
      </c>
      <c r="T733" s="244" t="str">
        <f t="shared" si="89"/>
        <v>ADQUIS. DE BYS - DOCUMENTOS DE PLANEACIÓN - 5. CONVERGENCIA REGIONAL / B. ENTIDADES PÚBLICAS TERRITORIALES Y NACIONALES FORTALECIDAS</v>
      </c>
      <c r="U733" s="69" t="s">
        <v>127</v>
      </c>
      <c r="V733" s="21"/>
      <c r="W733" s="21" t="str">
        <f t="shared" si="90"/>
        <v xml:space="preserve">OFIC. PLANEACIONFINA - </v>
      </c>
      <c r="X733" s="51" t="str">
        <f t="shared" si="91"/>
        <v>1200</v>
      </c>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c r="BE733" s="68"/>
      <c r="BF733" s="66" t="s">
        <v>1136</v>
      </c>
      <c r="BG733" s="69">
        <v>80111620</v>
      </c>
      <c r="BH733" s="52" t="s">
        <v>92</v>
      </c>
      <c r="BI733" s="90" t="s">
        <v>1137</v>
      </c>
      <c r="BJ733" s="69" t="s">
        <v>1122</v>
      </c>
      <c r="BK733" s="49" t="s">
        <v>94</v>
      </c>
      <c r="BL733" s="121">
        <v>45293</v>
      </c>
      <c r="BM733" s="66">
        <v>242</v>
      </c>
      <c r="BN733" s="49" t="s">
        <v>198</v>
      </c>
      <c r="BO733" s="49" t="s">
        <v>96</v>
      </c>
      <c r="BP733" s="49" t="s">
        <v>196</v>
      </c>
      <c r="BQ733" s="49" t="s">
        <v>98</v>
      </c>
      <c r="BR733" s="236">
        <v>11300000</v>
      </c>
      <c r="BS733" s="238">
        <v>90400000</v>
      </c>
      <c r="BT733" s="66" t="s">
        <v>192</v>
      </c>
      <c r="BU733" s="66" t="s">
        <v>128</v>
      </c>
      <c r="BV733" s="21" t="e">
        <f t="shared" si="92"/>
        <v>#N/A</v>
      </c>
      <c r="BW733" s="21" t="e">
        <f>+VLOOKUP(C733,Listas_desplega!$AI$21:$AJ$46,2,0)</f>
        <v>#N/A</v>
      </c>
      <c r="BX733" s="47" t="str">
        <f>+VLOOKUP(E733,Listas_desplega!$J$2:$K$11,2,FALSE)</f>
        <v>Eje_E_9</v>
      </c>
      <c r="BY733" s="21" t="str">
        <f>+VLOOKUP(J733,desplegables!$AK$21:$AL$33,2,FALSE)</f>
        <v>C_2299_0700_11</v>
      </c>
      <c r="BZ733" s="21" t="str">
        <f>+VLOOKUP(D733,Listas_desplega!$AS$18:$AU$60,2,0)</f>
        <v xml:space="preserve">OFIC. PLANEACIONFINA - </v>
      </c>
      <c r="CA733" s="21" t="str">
        <f>+VLOOKUP(W733,Listas_desplega!$AT$18:$AV$60,3,0)</f>
        <v>1200</v>
      </c>
      <c r="CB733" s="21" t="str">
        <f>+VLOOKUP(F733,Listas_desplega!$J$15:$L$60,2,0)</f>
        <v>FORTALECIMIENTO MECANISMOS PLAN Y SEG INSTITUCIONAL</v>
      </c>
      <c r="CC733" s="21" t="str">
        <f>+VLOOKUP(F733,Listas_desplega!$J$15:$L$60,2,0)&amp;V733</f>
        <v>FORTALECIMIENTO MECANISMOS PLAN Y SEG INSTITUCIONAL</v>
      </c>
      <c r="CD733" s="21" t="str">
        <f>+VLOOKUP(CC733,Listas_desplega!$K$15:$L$60,2,0)</f>
        <v>41</v>
      </c>
      <c r="CE733" s="65" t="str">
        <f>+VLOOKUP(D733,Listas_desplega!$AS$18:$AU$60,2,0)&amp;V733</f>
        <v xml:space="preserve">OFIC. PLANEACIONFINA - </v>
      </c>
      <c r="CF733" s="21">
        <f>+VLOOKUP(D733,Listas_desplega!$AS$18:$AU$60,3,0)</f>
        <v>12</v>
      </c>
    </row>
    <row r="734" spans="2:84" ht="18.75" customHeight="1" x14ac:dyDescent="0.2">
      <c r="B734" s="49" t="s">
        <v>173</v>
      </c>
      <c r="C734" s="49" t="s">
        <v>588</v>
      </c>
      <c r="D734" s="49" t="s">
        <v>2</v>
      </c>
      <c r="E734" s="49" t="s">
        <v>953</v>
      </c>
      <c r="F734" s="82" t="s">
        <v>1123</v>
      </c>
      <c r="G734" s="49" t="s">
        <v>955</v>
      </c>
      <c r="H734" s="78" t="str">
        <f>+VLOOKUP(G734,desplegables!$AH$21:$AK$33,2,0)</f>
        <v>FORTALECIMIENTO DE LA GESTIÓN INSTITUCIONAL Y BUEN GOBIERNO DEL MINISTERIO DE EDUCACIÓN   NACIONAL</v>
      </c>
      <c r="I734" s="79">
        <f>+VLOOKUP(G734,desplegables!$AH$21:$AK$33,3,0)</f>
        <v>202400000000164</v>
      </c>
      <c r="J734" s="51" t="str">
        <f>+VLOOKUP(G734,desplegables!$AH$21:$AK$33,4,0)</f>
        <v>C-2299-0700-11</v>
      </c>
      <c r="K734" s="109" t="s">
        <v>956</v>
      </c>
      <c r="L734" s="110" t="str">
        <f>+VLOOKUP(K734,desplegables!$BO$81:$BP$110,2,FALSE)</f>
        <v>53105B</v>
      </c>
      <c r="M734" s="49" t="s">
        <v>1118</v>
      </c>
      <c r="N734" s="51" t="e">
        <f>VLOOKUP(M734,desplegables!$BO$20:$BP$51,2,0)</f>
        <v>#N/A</v>
      </c>
      <c r="O734" s="49" t="s">
        <v>1126</v>
      </c>
      <c r="P734" s="49" t="s">
        <v>90</v>
      </c>
      <c r="Q734" s="51" t="str">
        <f>+VLOOKUP(P734,desplegables!$B$3:$C$5,2,0)</f>
        <v>02</v>
      </c>
      <c r="R734" s="169" t="e">
        <f t="shared" si="87"/>
        <v>#N/A</v>
      </c>
      <c r="S734" s="126" t="str">
        <f t="shared" si="86"/>
        <v>ADQUIS. DE BYS-DOCUMENTOS DE PLANEACIÓN-FORTALECIMIENTO DE LA GESTIÓN INSTITUCIONAL Y BUEN GOBIERNO DEL MINISTERIO DE EDUCACIÓN   NACIONAL</v>
      </c>
      <c r="T734" s="244" t="str">
        <f t="shared" si="89"/>
        <v>ADQUIS. DE BYS - DOCUMENTOS DE PLANEACIÓN - 5. CONVERGENCIA REGIONAL / B. ENTIDADES PÚBLICAS TERRITORIALES Y NACIONALES FORTALECIDAS</v>
      </c>
      <c r="U734" s="69" t="s">
        <v>127</v>
      </c>
      <c r="V734" s="21"/>
      <c r="W734" s="21" t="str">
        <f t="shared" si="90"/>
        <v xml:space="preserve">OFIC. PLANEACIONFINA - </v>
      </c>
      <c r="X734" s="51" t="str">
        <f t="shared" si="91"/>
        <v>1200</v>
      </c>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c r="BE734" s="68"/>
      <c r="BF734" s="66" t="s">
        <v>1138</v>
      </c>
      <c r="BG734" s="69">
        <v>80111620</v>
      </c>
      <c r="BH734" s="52" t="s">
        <v>92</v>
      </c>
      <c r="BI734" s="90" t="s">
        <v>1139</v>
      </c>
      <c r="BJ734" s="69" t="s">
        <v>1122</v>
      </c>
      <c r="BK734" s="49" t="s">
        <v>94</v>
      </c>
      <c r="BL734" s="121">
        <v>45306</v>
      </c>
      <c r="BM734" s="66">
        <v>229</v>
      </c>
      <c r="BN734" s="49" t="s">
        <v>198</v>
      </c>
      <c r="BO734" s="49" t="s">
        <v>96</v>
      </c>
      <c r="BP734" s="49" t="s">
        <v>196</v>
      </c>
      <c r="BQ734" s="49" t="s">
        <v>98</v>
      </c>
      <c r="BR734" s="236">
        <v>12500000</v>
      </c>
      <c r="BS734" s="238">
        <v>93750000</v>
      </c>
      <c r="BT734" s="66" t="s">
        <v>192</v>
      </c>
      <c r="BU734" s="66" t="s">
        <v>128</v>
      </c>
      <c r="BV734" s="21" t="e">
        <f t="shared" si="92"/>
        <v>#N/A</v>
      </c>
      <c r="BW734" s="21" t="e">
        <f>+VLOOKUP(C734,Listas_desplega!$AI$21:$AJ$46,2,0)</f>
        <v>#N/A</v>
      </c>
      <c r="BX734" s="47" t="str">
        <f>+VLOOKUP(E734,Listas_desplega!$J$2:$K$11,2,FALSE)</f>
        <v>Eje_E_9</v>
      </c>
      <c r="BY734" s="21" t="str">
        <f>+VLOOKUP(J734,desplegables!$AK$21:$AL$33,2,FALSE)</f>
        <v>C_2299_0700_11</v>
      </c>
      <c r="BZ734" s="21" t="str">
        <f>+VLOOKUP(D734,Listas_desplega!$AS$18:$AU$60,2,0)</f>
        <v xml:space="preserve">OFIC. PLANEACIONFINA - </v>
      </c>
      <c r="CA734" s="21" t="str">
        <f>+VLOOKUP(W734,Listas_desplega!$AT$18:$AV$60,3,0)</f>
        <v>1200</v>
      </c>
      <c r="CB734" s="21" t="str">
        <f>+VLOOKUP(F734,Listas_desplega!$J$15:$L$60,2,0)</f>
        <v>FINANCIACIÓN DEL SECTOR EDUCATIVO</v>
      </c>
      <c r="CC734" s="21" t="str">
        <f>+VLOOKUP(F734,Listas_desplega!$J$15:$L$60,2,0)&amp;V734</f>
        <v>FINANCIACIÓN DEL SECTOR EDUCATIVO</v>
      </c>
      <c r="CD734" s="21" t="str">
        <f>+VLOOKUP(CC734,Listas_desplega!$K$15:$L$60,2,0)</f>
        <v>42</v>
      </c>
      <c r="CE734" s="65" t="str">
        <f>+VLOOKUP(D734,Listas_desplega!$AS$18:$AU$60,2,0)&amp;V734</f>
        <v xml:space="preserve">OFIC. PLANEACIONFINA - </v>
      </c>
      <c r="CF734" s="21">
        <f>+VLOOKUP(D734,Listas_desplega!$AS$18:$AU$60,3,0)</f>
        <v>12</v>
      </c>
    </row>
    <row r="735" spans="2:84" ht="18.75" customHeight="1" x14ac:dyDescent="0.25">
      <c r="B735" s="49" t="s">
        <v>173</v>
      </c>
      <c r="C735" s="49" t="s">
        <v>588</v>
      </c>
      <c r="D735" s="49" t="s">
        <v>2</v>
      </c>
      <c r="E735" s="49" t="s">
        <v>953</v>
      </c>
      <c r="F735" s="82" t="s">
        <v>1117</v>
      </c>
      <c r="G735" s="49" t="s">
        <v>955</v>
      </c>
      <c r="H735" s="78" t="str">
        <f>+VLOOKUP(G735,desplegables!$AH$21:$AK$33,2,0)</f>
        <v>FORTALECIMIENTO DE LA GESTIÓN INSTITUCIONAL Y BUEN GOBIERNO DEL MINISTERIO DE EDUCACIÓN   NACIONAL</v>
      </c>
      <c r="I735" s="79">
        <f>+VLOOKUP(G735,desplegables!$AH$21:$AK$33,3,0)</f>
        <v>202400000000164</v>
      </c>
      <c r="J735" s="51" t="str">
        <f>+VLOOKUP(G735,desplegables!$AH$21:$AK$33,4,0)</f>
        <v>C-2299-0700-11</v>
      </c>
      <c r="K735" s="109" t="s">
        <v>1130</v>
      </c>
      <c r="L735" s="110" t="str">
        <f>+VLOOKUP(K735,desplegables!$BO$81:$BP$110,2,FALSE)</f>
        <v>20104D</v>
      </c>
      <c r="M735" s="49" t="s">
        <v>1118</v>
      </c>
      <c r="N735" s="51" t="e">
        <f>VLOOKUP(M735,desplegables!$BO$20:$BP$51,2,0)</f>
        <v>#N/A</v>
      </c>
      <c r="O735" s="49" t="s">
        <v>1126</v>
      </c>
      <c r="P735" s="49" t="s">
        <v>90</v>
      </c>
      <c r="Q735" s="51" t="str">
        <f>+VLOOKUP(P735,desplegables!$B$3:$C$5,2,0)</f>
        <v>02</v>
      </c>
      <c r="R735" s="169" t="e">
        <f t="shared" si="87"/>
        <v>#N/A</v>
      </c>
      <c r="S735" s="126" t="str">
        <f t="shared" si="86"/>
        <v>ADQUIS. DE BYS-DOCUMENTOS DE PLANEACIÓN-FORTALECIMIENTO DE LA GESTIÓN INSTITUCIONAL Y BUEN GOBIERNO DEL MINISTERIO DE EDUCACIÓN   NACIONAL</v>
      </c>
      <c r="T735" s="244" t="str">
        <f t="shared" si="89"/>
        <v>ADQUIS. DE BYS - DOCUMENTOS DE PLANEACIÓN - 2. SEGURIDAD HUMANA Y JUSTICIA SOCIAL / D. DATOS SECTORIALES PARA AUMENTAR EL APROVECHAMIENTO DE DATOS EN EL PAÍS</v>
      </c>
      <c r="U735" s="69" t="s">
        <v>127</v>
      </c>
      <c r="V735" s="21"/>
      <c r="W735" s="21" t="str">
        <f t="shared" si="90"/>
        <v xml:space="preserve">OFIC. PLANEACIONFINA - </v>
      </c>
      <c r="X735" s="51" t="str">
        <f t="shared" si="91"/>
        <v>1200</v>
      </c>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6" t="s">
        <v>1140</v>
      </c>
      <c r="BG735" s="69">
        <v>80111620</v>
      </c>
      <c r="BH735" s="52" t="s">
        <v>92</v>
      </c>
      <c r="BI735" s="90" t="s">
        <v>1141</v>
      </c>
      <c r="BJ735" s="69" t="s">
        <v>1122</v>
      </c>
      <c r="BK735" s="49" t="s">
        <v>94</v>
      </c>
      <c r="BL735" s="121">
        <v>45306</v>
      </c>
      <c r="BM735" s="66">
        <v>229</v>
      </c>
      <c r="BN735" s="49" t="s">
        <v>198</v>
      </c>
      <c r="BO735" s="49" t="s">
        <v>96</v>
      </c>
      <c r="BP735" s="49" t="s">
        <v>196</v>
      </c>
      <c r="BQ735" s="49" t="s">
        <v>98</v>
      </c>
      <c r="BR735" s="212">
        <v>10000000</v>
      </c>
      <c r="BS735" s="239">
        <v>75000000</v>
      </c>
      <c r="BT735" s="66" t="s">
        <v>192</v>
      </c>
      <c r="BU735" s="66" t="s">
        <v>128</v>
      </c>
      <c r="BV735" s="21" t="e">
        <f t="shared" si="92"/>
        <v>#N/A</v>
      </c>
      <c r="BW735" s="21" t="e">
        <f>+VLOOKUP(C735,Listas_desplega!$AI$21:$AJ$46,2,0)</f>
        <v>#N/A</v>
      </c>
      <c r="BX735" s="47" t="str">
        <f>+VLOOKUP(E735,Listas_desplega!$J$2:$K$11,2,FALSE)</f>
        <v>Eje_E_9</v>
      </c>
      <c r="BY735" s="21" t="str">
        <f>+VLOOKUP(J735,desplegables!$AK$21:$AL$33,2,FALSE)</f>
        <v>C_2299_0700_11</v>
      </c>
      <c r="BZ735" s="21" t="str">
        <f>+VLOOKUP(D735,Listas_desplega!$AS$18:$AU$60,2,0)</f>
        <v xml:space="preserve">OFIC. PLANEACIONFINA - </v>
      </c>
      <c r="CA735" s="21" t="str">
        <f>+VLOOKUP(W735,Listas_desplega!$AT$18:$AV$60,3,0)</f>
        <v>1200</v>
      </c>
      <c r="CB735" s="21" t="str">
        <f>+VLOOKUP(F735,Listas_desplega!$J$15:$L$60,2,0)</f>
        <v>FORTALECIMIENTO MECANISMOS PLAN Y SEG INSTITUCIONAL</v>
      </c>
      <c r="CC735" s="21" t="str">
        <f>+VLOOKUP(F735,Listas_desplega!$J$15:$L$60,2,0)&amp;V735</f>
        <v>FORTALECIMIENTO MECANISMOS PLAN Y SEG INSTITUCIONAL</v>
      </c>
      <c r="CD735" s="21" t="str">
        <f>+VLOOKUP(CC735,Listas_desplega!$K$15:$L$60,2,0)</f>
        <v>41</v>
      </c>
      <c r="CE735" s="65" t="str">
        <f>+VLOOKUP(D735,Listas_desplega!$AS$18:$AU$60,2,0)&amp;V735</f>
        <v xml:space="preserve">OFIC. PLANEACIONFINA - </v>
      </c>
      <c r="CF735" s="21">
        <f>+VLOOKUP(D735,Listas_desplega!$AS$18:$AU$60,3,0)</f>
        <v>12</v>
      </c>
    </row>
    <row r="736" spans="2:84" ht="18.75" customHeight="1" x14ac:dyDescent="0.25">
      <c r="B736" s="49" t="s">
        <v>173</v>
      </c>
      <c r="C736" s="49" t="s">
        <v>588</v>
      </c>
      <c r="D736" s="49" t="s">
        <v>2</v>
      </c>
      <c r="E736" s="49" t="s">
        <v>953</v>
      </c>
      <c r="F736" s="82" t="s">
        <v>1123</v>
      </c>
      <c r="G736" s="49" t="s">
        <v>955</v>
      </c>
      <c r="H736" s="78" t="str">
        <f>+VLOOKUP(G736,desplegables!$AH$21:$AK$33,2,0)</f>
        <v>FORTALECIMIENTO DE LA GESTIÓN INSTITUCIONAL Y BUEN GOBIERNO DEL MINISTERIO DE EDUCACIÓN   NACIONAL</v>
      </c>
      <c r="I736" s="79">
        <f>+VLOOKUP(G736,desplegables!$AH$21:$AK$33,3,0)</f>
        <v>202400000000164</v>
      </c>
      <c r="J736" s="51" t="str">
        <f>+VLOOKUP(G736,desplegables!$AH$21:$AK$33,4,0)</f>
        <v>C-2299-0700-11</v>
      </c>
      <c r="K736" s="109" t="s">
        <v>1130</v>
      </c>
      <c r="L736" s="110" t="str">
        <f>+VLOOKUP(K736,desplegables!$BO$81:$BP$110,2,FALSE)</f>
        <v>20104D</v>
      </c>
      <c r="M736" s="49" t="s">
        <v>1118</v>
      </c>
      <c r="N736" s="51" t="e">
        <f>VLOOKUP(M736,desplegables!$BO$20:$BP$51,2,0)</f>
        <v>#N/A</v>
      </c>
      <c r="O736" s="49" t="s">
        <v>1126</v>
      </c>
      <c r="P736" s="49" t="s">
        <v>90</v>
      </c>
      <c r="Q736" s="51" t="str">
        <f>+VLOOKUP(P736,desplegables!$B$3:$C$5,2,0)</f>
        <v>02</v>
      </c>
      <c r="R736" s="169" t="e">
        <f t="shared" si="87"/>
        <v>#N/A</v>
      </c>
      <c r="S736" s="126" t="str">
        <f t="shared" si="86"/>
        <v>ADQUIS. DE BYS-DOCUMENTOS DE PLANEACIÓN-FORTALECIMIENTO DE LA GESTIÓN INSTITUCIONAL Y BUEN GOBIERNO DEL MINISTERIO DE EDUCACIÓN   NACIONAL</v>
      </c>
      <c r="T736" s="244" t="str">
        <f t="shared" si="89"/>
        <v>ADQUIS. DE BYS - DOCUMENTOS DE PLANEACIÓN - 2. SEGURIDAD HUMANA Y JUSTICIA SOCIAL / D. DATOS SECTORIALES PARA AUMENTAR EL APROVECHAMIENTO DE DATOS EN EL PAÍS</v>
      </c>
      <c r="U736" s="69" t="s">
        <v>127</v>
      </c>
      <c r="V736" s="21"/>
      <c r="W736" s="21" t="str">
        <f t="shared" si="90"/>
        <v xml:space="preserve">OFIC. PLANEACIONFINA - </v>
      </c>
      <c r="X736" s="51" t="str">
        <f t="shared" si="91"/>
        <v>1200</v>
      </c>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c r="BE736" s="68"/>
      <c r="BF736" s="66" t="s">
        <v>1142</v>
      </c>
      <c r="BG736" s="69">
        <v>80111620</v>
      </c>
      <c r="BH736" s="52" t="s">
        <v>92</v>
      </c>
      <c r="BI736" s="90" t="s">
        <v>1143</v>
      </c>
      <c r="BJ736" s="69" t="s">
        <v>1122</v>
      </c>
      <c r="BK736" s="49" t="s">
        <v>94</v>
      </c>
      <c r="BL736" s="121">
        <v>45300</v>
      </c>
      <c r="BM736" s="66">
        <v>235</v>
      </c>
      <c r="BN736" s="49" t="s">
        <v>198</v>
      </c>
      <c r="BO736" s="49" t="s">
        <v>96</v>
      </c>
      <c r="BP736" s="49" t="s">
        <v>196</v>
      </c>
      <c r="BQ736" s="49" t="s">
        <v>98</v>
      </c>
      <c r="BR736" s="212">
        <v>10000000</v>
      </c>
      <c r="BS736" s="239">
        <v>77500000</v>
      </c>
      <c r="BT736" s="66" t="s">
        <v>192</v>
      </c>
      <c r="BU736" s="66" t="s">
        <v>128</v>
      </c>
      <c r="BV736" s="21" t="e">
        <f t="shared" si="92"/>
        <v>#N/A</v>
      </c>
      <c r="BW736" s="21" t="e">
        <f>+VLOOKUP(C736,Listas_desplega!$AI$21:$AJ$46,2,0)</f>
        <v>#N/A</v>
      </c>
      <c r="BX736" s="47" t="str">
        <f>+VLOOKUP(E736,Listas_desplega!$J$2:$K$11,2,FALSE)</f>
        <v>Eje_E_9</v>
      </c>
      <c r="BY736" s="21" t="str">
        <f>+VLOOKUP(J736,desplegables!$AK$21:$AL$33,2,FALSE)</f>
        <v>C_2299_0700_11</v>
      </c>
      <c r="BZ736" s="21" t="str">
        <f>+VLOOKUP(D736,Listas_desplega!$AS$18:$AU$60,2,0)</f>
        <v xml:space="preserve">OFIC. PLANEACIONFINA - </v>
      </c>
      <c r="CA736" s="21" t="str">
        <f>+VLOOKUP(W736,Listas_desplega!$AT$18:$AV$60,3,0)</f>
        <v>1200</v>
      </c>
      <c r="CB736" s="21" t="str">
        <f>+VLOOKUP(F736,Listas_desplega!$J$15:$L$60,2,0)</f>
        <v>FINANCIACIÓN DEL SECTOR EDUCATIVO</v>
      </c>
      <c r="CC736" s="21" t="str">
        <f>+VLOOKUP(F736,Listas_desplega!$J$15:$L$60,2,0)&amp;V736</f>
        <v>FINANCIACIÓN DEL SECTOR EDUCATIVO</v>
      </c>
      <c r="CD736" s="21" t="str">
        <f>+VLOOKUP(CC736,Listas_desplega!$K$15:$L$60,2,0)</f>
        <v>42</v>
      </c>
      <c r="CE736" s="65" t="str">
        <f>+VLOOKUP(D736,Listas_desplega!$AS$18:$AU$60,2,0)&amp;V736</f>
        <v xml:space="preserve">OFIC. PLANEACIONFINA - </v>
      </c>
      <c r="CF736" s="21">
        <f>+VLOOKUP(D736,Listas_desplega!$AS$18:$AU$60,3,0)</f>
        <v>12</v>
      </c>
    </row>
    <row r="737" spans="2:84" ht="18.75" customHeight="1" x14ac:dyDescent="0.25">
      <c r="B737" s="49" t="s">
        <v>173</v>
      </c>
      <c r="C737" s="49" t="s">
        <v>588</v>
      </c>
      <c r="D737" s="49" t="s">
        <v>2</v>
      </c>
      <c r="E737" s="49" t="s">
        <v>953</v>
      </c>
      <c r="F737" s="82" t="s">
        <v>1129</v>
      </c>
      <c r="G737" s="49" t="s">
        <v>955</v>
      </c>
      <c r="H737" s="78" t="str">
        <f>+VLOOKUP(G737,desplegables!$AH$21:$AK$33,2,0)</f>
        <v>FORTALECIMIENTO DE LA GESTIÓN INSTITUCIONAL Y BUEN GOBIERNO DEL MINISTERIO DE EDUCACIÓN   NACIONAL</v>
      </c>
      <c r="I737" s="79">
        <f>+VLOOKUP(G737,desplegables!$AH$21:$AK$33,3,0)</f>
        <v>202400000000164</v>
      </c>
      <c r="J737" s="51" t="str">
        <f>+VLOOKUP(G737,desplegables!$AH$21:$AK$33,4,0)</f>
        <v>C-2299-0700-11</v>
      </c>
      <c r="K737" s="109" t="s">
        <v>1130</v>
      </c>
      <c r="L737" s="110" t="str">
        <f>+VLOOKUP(K737,desplegables!$BO$81:$BP$110,2,FALSE)</f>
        <v>20104D</v>
      </c>
      <c r="M737" s="49" t="s">
        <v>1131</v>
      </c>
      <c r="N737" s="51" t="e">
        <f>VLOOKUP(M737,desplegables!$BO$20:$BP$51,2,0)</f>
        <v>#N/A</v>
      </c>
      <c r="O737" s="49" t="s">
        <v>1132</v>
      </c>
      <c r="P737" s="49" t="s">
        <v>90</v>
      </c>
      <c r="Q737" s="51" t="str">
        <f>+VLOOKUP(P737,desplegables!$B$3:$C$5,2,0)</f>
        <v>02</v>
      </c>
      <c r="R737" s="169" t="e">
        <f t="shared" si="87"/>
        <v>#N/A</v>
      </c>
      <c r="S737" s="126" t="str">
        <f t="shared" si="86"/>
        <v>ADQUIS. DE BYS-SERVICIOS DE INFORMACIÓN IMPLEMENTADOS-FORTALECIMIENTO DE LA GESTIÓN INSTITUCIONAL Y BUEN GOBIERNO DEL MINISTERIO DE EDUCACIÓN   NACIONAL</v>
      </c>
      <c r="T737" s="244" t="str">
        <f t="shared" si="89"/>
        <v>ADQUIS. DE BYS - SERVICIOS DE INFORMACIÓN IMPLEMENTADOS - 2. SEGURIDAD HUMANA Y JUSTICIA SOCIAL / D. DATOS SECTORIALES PARA AUMENTAR EL APROVECHAMIENTO DE DATOS EN EL PAÍS</v>
      </c>
      <c r="U737" s="69" t="s">
        <v>127</v>
      </c>
      <c r="V737" s="21"/>
      <c r="W737" s="21" t="str">
        <f t="shared" si="90"/>
        <v xml:space="preserve">OFIC. PLANEACIONFINA - </v>
      </c>
      <c r="X737" s="51" t="str">
        <f t="shared" si="91"/>
        <v>1200</v>
      </c>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c r="BE737" s="68"/>
      <c r="BF737" s="66" t="s">
        <v>1144</v>
      </c>
      <c r="BG737" s="69">
        <v>80111620</v>
      </c>
      <c r="BH737" s="52" t="s">
        <v>92</v>
      </c>
      <c r="BI737" s="90" t="s">
        <v>1145</v>
      </c>
      <c r="BJ737" s="69" t="s">
        <v>1122</v>
      </c>
      <c r="BK737" s="49" t="s">
        <v>94</v>
      </c>
      <c r="BL737" s="121">
        <v>45306</v>
      </c>
      <c r="BM737" s="66">
        <v>229</v>
      </c>
      <c r="BN737" s="49" t="s">
        <v>198</v>
      </c>
      <c r="BO737" s="49" t="s">
        <v>96</v>
      </c>
      <c r="BP737" s="49" t="s">
        <v>196</v>
      </c>
      <c r="BQ737" s="49" t="s">
        <v>98</v>
      </c>
      <c r="BR737" s="240">
        <f>+BS737</f>
        <v>75000000</v>
      </c>
      <c r="BS737" s="239">
        <v>75000000</v>
      </c>
      <c r="BT737" s="66" t="s">
        <v>192</v>
      </c>
      <c r="BU737" s="66" t="s">
        <v>128</v>
      </c>
      <c r="BV737" s="21" t="e">
        <f t="shared" si="92"/>
        <v>#N/A</v>
      </c>
      <c r="BW737" s="21" t="e">
        <f>+VLOOKUP(C737,Listas_desplega!$AI$21:$AJ$46,2,0)</f>
        <v>#N/A</v>
      </c>
      <c r="BX737" s="47" t="str">
        <f>+VLOOKUP(E737,Listas_desplega!$J$2:$K$11,2,FALSE)</f>
        <v>Eje_E_9</v>
      </c>
      <c r="BY737" s="21" t="str">
        <f>+VLOOKUP(J737,desplegables!$AK$21:$AL$33,2,FALSE)</f>
        <v>C_2299_0700_11</v>
      </c>
      <c r="BZ737" s="21" t="str">
        <f>+VLOOKUP(D737,Listas_desplega!$AS$18:$AU$60,2,0)</f>
        <v xml:space="preserve">OFIC. PLANEACIONFINA - </v>
      </c>
      <c r="CA737" s="21" t="str">
        <f>+VLOOKUP(W737,Listas_desplega!$AT$18:$AV$60,3,0)</f>
        <v>1200</v>
      </c>
      <c r="CB737" s="21" t="str">
        <f>+VLOOKUP(F737,Listas_desplega!$J$15:$L$60,2,0)</f>
        <v>FORTALEC ECOSISTEMA SECTORIAL DE DATOS EN EDUCACIÓN</v>
      </c>
      <c r="CC737" s="21" t="str">
        <f>+VLOOKUP(F737,Listas_desplega!$J$15:$L$60,2,0)&amp;V737</f>
        <v>FORTALEC ECOSISTEMA SECTORIAL DE DATOS EN EDUCACIÓN</v>
      </c>
      <c r="CD737" s="21" t="str">
        <f>+VLOOKUP(CC737,Listas_desplega!$K$15:$L$60,2,0)</f>
        <v>43</v>
      </c>
      <c r="CE737" s="65" t="str">
        <f>+VLOOKUP(D737,Listas_desplega!$AS$18:$AU$60,2,0)&amp;V737</f>
        <v xml:space="preserve">OFIC. PLANEACIONFINA - </v>
      </c>
      <c r="CF737" s="21">
        <f>+VLOOKUP(D737,Listas_desplega!$AS$18:$AU$60,3,0)</f>
        <v>12</v>
      </c>
    </row>
    <row r="738" spans="2:84" ht="18.75" customHeight="1" x14ac:dyDescent="0.25">
      <c r="B738" s="49" t="s">
        <v>173</v>
      </c>
      <c r="C738" s="49" t="s">
        <v>588</v>
      </c>
      <c r="D738" s="49" t="s">
        <v>2</v>
      </c>
      <c r="E738" s="49" t="s">
        <v>953</v>
      </c>
      <c r="F738" s="82" t="s">
        <v>1117</v>
      </c>
      <c r="G738" s="49" t="s">
        <v>955</v>
      </c>
      <c r="H738" s="78" t="str">
        <f>+VLOOKUP(G738,desplegables!$AH$21:$AK$33,2,0)</f>
        <v>FORTALECIMIENTO DE LA GESTIÓN INSTITUCIONAL Y BUEN GOBIERNO DEL MINISTERIO DE EDUCACIÓN   NACIONAL</v>
      </c>
      <c r="I738" s="79">
        <f>+VLOOKUP(G738,desplegables!$AH$21:$AK$33,3,0)</f>
        <v>202400000000164</v>
      </c>
      <c r="J738" s="51" t="str">
        <f>+VLOOKUP(G738,desplegables!$AH$21:$AK$33,4,0)</f>
        <v>C-2299-0700-11</v>
      </c>
      <c r="K738" s="109" t="s">
        <v>1130</v>
      </c>
      <c r="L738" s="110" t="str">
        <f>+VLOOKUP(K738,desplegables!$BO$81:$BP$110,2,FALSE)</f>
        <v>20104D</v>
      </c>
      <c r="M738" s="49" t="s">
        <v>1118</v>
      </c>
      <c r="N738" s="51" t="e">
        <f>VLOOKUP(M738,desplegables!$BO$20:$BP$51,2,0)</f>
        <v>#N/A</v>
      </c>
      <c r="O738" s="49" t="s">
        <v>1135</v>
      </c>
      <c r="P738" s="49" t="s">
        <v>90</v>
      </c>
      <c r="Q738" s="51" t="str">
        <f>+VLOOKUP(P738,desplegables!$B$3:$C$5,2,0)</f>
        <v>02</v>
      </c>
      <c r="R738" s="169" t="e">
        <f t="shared" si="87"/>
        <v>#N/A</v>
      </c>
      <c r="S738" s="126" t="str">
        <f t="shared" si="86"/>
        <v>ADQUIS. DE BYS-DOCUMENTOS DE PLANEACIÓN-FORTALECIMIENTO DE LA GESTIÓN INSTITUCIONAL Y BUEN GOBIERNO DEL MINISTERIO DE EDUCACIÓN   NACIONAL</v>
      </c>
      <c r="T738" s="244" t="str">
        <f t="shared" si="89"/>
        <v>ADQUIS. DE BYS - DOCUMENTOS DE PLANEACIÓN - 2. SEGURIDAD HUMANA Y JUSTICIA SOCIAL / D. DATOS SECTORIALES PARA AUMENTAR EL APROVECHAMIENTO DE DATOS EN EL PAÍS</v>
      </c>
      <c r="U738" s="69" t="s">
        <v>127</v>
      </c>
      <c r="V738" s="21"/>
      <c r="W738" s="21" t="str">
        <f t="shared" si="90"/>
        <v xml:space="preserve">OFIC. PLANEACIONFINA - </v>
      </c>
      <c r="X738" s="51" t="str">
        <f t="shared" si="91"/>
        <v>1200</v>
      </c>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c r="BE738" s="68"/>
      <c r="BF738" s="66" t="s">
        <v>1146</v>
      </c>
      <c r="BG738" s="69">
        <v>80111620</v>
      </c>
      <c r="BH738" s="52" t="s">
        <v>92</v>
      </c>
      <c r="BI738" s="90" t="s">
        <v>1147</v>
      </c>
      <c r="BJ738" s="69" t="s">
        <v>1122</v>
      </c>
      <c r="BK738" s="49" t="s">
        <v>94</v>
      </c>
      <c r="BL738" s="121">
        <v>45306</v>
      </c>
      <c r="BM738" s="66">
        <v>229</v>
      </c>
      <c r="BN738" s="49" t="s">
        <v>198</v>
      </c>
      <c r="BO738" s="49" t="s">
        <v>96</v>
      </c>
      <c r="BP738" s="49" t="s">
        <v>196</v>
      </c>
      <c r="BQ738" s="49" t="s">
        <v>98</v>
      </c>
      <c r="BR738" s="212">
        <v>8930000</v>
      </c>
      <c r="BS738" s="239">
        <v>66975000</v>
      </c>
      <c r="BT738" s="66" t="s">
        <v>192</v>
      </c>
      <c r="BU738" s="66" t="s">
        <v>128</v>
      </c>
      <c r="BV738" s="21" t="e">
        <f t="shared" si="92"/>
        <v>#N/A</v>
      </c>
      <c r="BW738" s="21" t="e">
        <f>+VLOOKUP(C738,Listas_desplega!$AI$21:$AJ$46,2,0)</f>
        <v>#N/A</v>
      </c>
      <c r="BX738" s="47" t="str">
        <f>+VLOOKUP(E738,Listas_desplega!$J$2:$K$11,2,FALSE)</f>
        <v>Eje_E_9</v>
      </c>
      <c r="BY738" s="21" t="str">
        <f>+VLOOKUP(J738,desplegables!$AK$21:$AL$33,2,FALSE)</f>
        <v>C_2299_0700_11</v>
      </c>
      <c r="BZ738" s="21" t="str">
        <f>+VLOOKUP(D738,Listas_desplega!$AS$18:$AU$60,2,0)</f>
        <v xml:space="preserve">OFIC. PLANEACIONFINA - </v>
      </c>
      <c r="CA738" s="21" t="str">
        <f>+VLOOKUP(W738,Listas_desplega!$AT$18:$AV$60,3,0)</f>
        <v>1200</v>
      </c>
      <c r="CB738" s="21" t="str">
        <f>+VLOOKUP(F738,Listas_desplega!$J$15:$L$60,2,0)</f>
        <v>FORTALECIMIENTO MECANISMOS PLAN Y SEG INSTITUCIONAL</v>
      </c>
      <c r="CC738" s="21" t="str">
        <f>+VLOOKUP(F738,Listas_desplega!$J$15:$L$60,2,0)&amp;V738</f>
        <v>FORTALECIMIENTO MECANISMOS PLAN Y SEG INSTITUCIONAL</v>
      </c>
      <c r="CD738" s="21" t="str">
        <f>+VLOOKUP(CC738,Listas_desplega!$K$15:$L$60,2,0)</f>
        <v>41</v>
      </c>
      <c r="CE738" s="65" t="str">
        <f>+VLOOKUP(D738,Listas_desplega!$AS$18:$AU$60,2,0)&amp;V738</f>
        <v xml:space="preserve">OFIC. PLANEACIONFINA - </v>
      </c>
      <c r="CF738" s="21">
        <f>+VLOOKUP(D738,Listas_desplega!$AS$18:$AU$60,3,0)</f>
        <v>12</v>
      </c>
    </row>
    <row r="739" spans="2:84" ht="18.75" customHeight="1" x14ac:dyDescent="0.25">
      <c r="B739" s="49" t="s">
        <v>173</v>
      </c>
      <c r="C739" s="49" t="s">
        <v>588</v>
      </c>
      <c r="D739" s="49" t="s">
        <v>2</v>
      </c>
      <c r="E739" s="49" t="s">
        <v>953</v>
      </c>
      <c r="F739" s="82" t="s">
        <v>1117</v>
      </c>
      <c r="G739" s="49" t="s">
        <v>955</v>
      </c>
      <c r="H739" s="78" t="str">
        <f>+VLOOKUP(G739,desplegables!$AH$21:$AK$33,2,0)</f>
        <v>FORTALECIMIENTO DE LA GESTIÓN INSTITUCIONAL Y BUEN GOBIERNO DEL MINISTERIO DE EDUCACIÓN   NACIONAL</v>
      </c>
      <c r="I739" s="79">
        <f>+VLOOKUP(G739,desplegables!$AH$21:$AK$33,3,0)</f>
        <v>202400000000164</v>
      </c>
      <c r="J739" s="51" t="str">
        <f>+VLOOKUP(G739,desplegables!$AH$21:$AK$33,4,0)</f>
        <v>C-2299-0700-11</v>
      </c>
      <c r="K739" s="109" t="s">
        <v>1130</v>
      </c>
      <c r="L739" s="110" t="str">
        <f>+VLOOKUP(K739,desplegables!$BO$81:$BP$110,2,FALSE)</f>
        <v>20104D</v>
      </c>
      <c r="M739" s="49" t="s">
        <v>1118</v>
      </c>
      <c r="N739" s="51" t="e">
        <f>VLOOKUP(M739,desplegables!$BO$20:$BP$51,2,0)</f>
        <v>#N/A</v>
      </c>
      <c r="O739" s="49" t="s">
        <v>1135</v>
      </c>
      <c r="P739" s="49" t="s">
        <v>90</v>
      </c>
      <c r="Q739" s="51" t="str">
        <f>+VLOOKUP(P739,desplegables!$B$3:$C$5,2,0)</f>
        <v>02</v>
      </c>
      <c r="R739" s="169" t="e">
        <f t="shared" si="87"/>
        <v>#N/A</v>
      </c>
      <c r="S739" s="126" t="str">
        <f t="shared" si="86"/>
        <v>ADQUIS. DE BYS-DOCUMENTOS DE PLANEACIÓN-FORTALECIMIENTO DE LA GESTIÓN INSTITUCIONAL Y BUEN GOBIERNO DEL MINISTERIO DE EDUCACIÓN   NACIONAL</v>
      </c>
      <c r="T739" s="244" t="str">
        <f t="shared" si="89"/>
        <v>ADQUIS. DE BYS - DOCUMENTOS DE PLANEACIÓN - 2. SEGURIDAD HUMANA Y JUSTICIA SOCIAL / D. DATOS SECTORIALES PARA AUMENTAR EL APROVECHAMIENTO DE DATOS EN EL PAÍS</v>
      </c>
      <c r="U739" s="69" t="s">
        <v>127</v>
      </c>
      <c r="V739" s="21"/>
      <c r="W739" s="21" t="str">
        <f t="shared" si="90"/>
        <v xml:space="preserve">OFIC. PLANEACIONFINA - </v>
      </c>
      <c r="X739" s="51" t="str">
        <f t="shared" si="91"/>
        <v>1200</v>
      </c>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c r="BE739" s="68"/>
      <c r="BF739" s="66" t="s">
        <v>1148</v>
      </c>
      <c r="BG739" s="69">
        <v>80111620</v>
      </c>
      <c r="BH739" s="52" t="s">
        <v>92</v>
      </c>
      <c r="BI739" s="90" t="s">
        <v>1149</v>
      </c>
      <c r="BJ739" s="69" t="s">
        <v>1122</v>
      </c>
      <c r="BK739" s="49" t="s">
        <v>94</v>
      </c>
      <c r="BL739" s="121">
        <v>45306</v>
      </c>
      <c r="BM739" s="66">
        <v>229</v>
      </c>
      <c r="BN739" s="49" t="s">
        <v>198</v>
      </c>
      <c r="BO739" s="49" t="s">
        <v>96</v>
      </c>
      <c r="BP739" s="49" t="s">
        <v>196</v>
      </c>
      <c r="BQ739" s="49" t="s">
        <v>98</v>
      </c>
      <c r="BR739" s="212">
        <v>10900000</v>
      </c>
      <c r="BS739" s="239">
        <v>81750000</v>
      </c>
      <c r="BT739" s="66" t="s">
        <v>192</v>
      </c>
      <c r="BU739" s="66" t="s">
        <v>128</v>
      </c>
      <c r="BV739" s="21" t="e">
        <f t="shared" si="92"/>
        <v>#N/A</v>
      </c>
      <c r="BW739" s="21" t="e">
        <f>+VLOOKUP(C739,Listas_desplega!$AI$21:$AJ$46,2,0)</f>
        <v>#N/A</v>
      </c>
      <c r="BX739" s="47" t="str">
        <f>+VLOOKUP(E739,Listas_desplega!$J$2:$K$11,2,FALSE)</f>
        <v>Eje_E_9</v>
      </c>
      <c r="BY739" s="21" t="str">
        <f>+VLOOKUP(J739,desplegables!$AK$21:$AL$33,2,FALSE)</f>
        <v>C_2299_0700_11</v>
      </c>
      <c r="BZ739" s="21" t="str">
        <f>+VLOOKUP(D739,Listas_desplega!$AS$18:$AU$60,2,0)</f>
        <v xml:space="preserve">OFIC. PLANEACIONFINA - </v>
      </c>
      <c r="CA739" s="21" t="str">
        <f>+VLOOKUP(W739,Listas_desplega!$AT$18:$AV$60,3,0)</f>
        <v>1200</v>
      </c>
      <c r="CB739" s="21" t="str">
        <f>+VLOOKUP(F739,Listas_desplega!$J$15:$L$60,2,0)</f>
        <v>FORTALECIMIENTO MECANISMOS PLAN Y SEG INSTITUCIONAL</v>
      </c>
      <c r="CC739" s="21" t="str">
        <f>+VLOOKUP(F739,Listas_desplega!$J$15:$L$60,2,0)&amp;V739</f>
        <v>FORTALECIMIENTO MECANISMOS PLAN Y SEG INSTITUCIONAL</v>
      </c>
      <c r="CD739" s="21" t="str">
        <f>+VLOOKUP(CC739,Listas_desplega!$K$15:$L$60,2,0)</f>
        <v>41</v>
      </c>
      <c r="CE739" s="65" t="str">
        <f>+VLOOKUP(D739,Listas_desplega!$AS$18:$AU$60,2,0)&amp;V739</f>
        <v xml:space="preserve">OFIC. PLANEACIONFINA - </v>
      </c>
      <c r="CF739" s="21">
        <f>+VLOOKUP(D739,Listas_desplega!$AS$18:$AU$60,3,0)</f>
        <v>12</v>
      </c>
    </row>
    <row r="740" spans="2:84" ht="18.75" customHeight="1" x14ac:dyDescent="0.25">
      <c r="B740" s="49" t="s">
        <v>173</v>
      </c>
      <c r="C740" s="49" t="s">
        <v>588</v>
      </c>
      <c r="D740" s="49" t="s">
        <v>2</v>
      </c>
      <c r="E740" s="49" t="s">
        <v>953</v>
      </c>
      <c r="F740" s="82" t="s">
        <v>1123</v>
      </c>
      <c r="G740" s="49" t="s">
        <v>955</v>
      </c>
      <c r="H740" s="78" t="str">
        <f>+VLOOKUP(G740,desplegables!$AH$21:$AK$33,2,0)</f>
        <v>FORTALECIMIENTO DE LA GESTIÓN INSTITUCIONAL Y BUEN GOBIERNO DEL MINISTERIO DE EDUCACIÓN   NACIONAL</v>
      </c>
      <c r="I740" s="79">
        <f>+VLOOKUP(G740,desplegables!$AH$21:$AK$33,3,0)</f>
        <v>202400000000164</v>
      </c>
      <c r="J740" s="51" t="str">
        <f>+VLOOKUP(G740,desplegables!$AH$21:$AK$33,4,0)</f>
        <v>C-2299-0700-11</v>
      </c>
      <c r="K740" s="109" t="s">
        <v>1130</v>
      </c>
      <c r="L740" s="110" t="str">
        <f>+VLOOKUP(K740,desplegables!$BO$81:$BP$110,2,FALSE)</f>
        <v>20104D</v>
      </c>
      <c r="M740" s="49" t="s">
        <v>1118</v>
      </c>
      <c r="N740" s="51" t="e">
        <f>VLOOKUP(M740,desplegables!$BO$20:$BP$51,2,0)</f>
        <v>#N/A</v>
      </c>
      <c r="O740" s="49" t="s">
        <v>1135</v>
      </c>
      <c r="P740" s="49" t="s">
        <v>90</v>
      </c>
      <c r="Q740" s="51" t="str">
        <f>+VLOOKUP(P740,desplegables!$B$3:$C$5,2,0)</f>
        <v>02</v>
      </c>
      <c r="R740" s="169" t="e">
        <f t="shared" si="87"/>
        <v>#N/A</v>
      </c>
      <c r="S740" s="126" t="str">
        <f t="shared" si="86"/>
        <v>ADQUIS. DE BYS-DOCUMENTOS DE PLANEACIÓN-FORTALECIMIENTO DE LA GESTIÓN INSTITUCIONAL Y BUEN GOBIERNO DEL MINISTERIO DE EDUCACIÓN   NACIONAL</v>
      </c>
      <c r="T740" s="244" t="str">
        <f t="shared" si="89"/>
        <v>ADQUIS. DE BYS - DOCUMENTOS DE PLANEACIÓN - 2. SEGURIDAD HUMANA Y JUSTICIA SOCIAL / D. DATOS SECTORIALES PARA AUMENTAR EL APROVECHAMIENTO DE DATOS EN EL PAÍS</v>
      </c>
      <c r="U740" s="69" t="s">
        <v>127</v>
      </c>
      <c r="V740" s="21"/>
      <c r="W740" s="21" t="str">
        <f t="shared" si="90"/>
        <v xml:space="preserve">OFIC. PLANEACIONFINA - </v>
      </c>
      <c r="X740" s="51" t="str">
        <f t="shared" si="91"/>
        <v>1200</v>
      </c>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c r="BE740" s="68"/>
      <c r="BF740" s="66" t="s">
        <v>1150</v>
      </c>
      <c r="BG740" s="69">
        <v>80111620</v>
      </c>
      <c r="BH740" s="52" t="s">
        <v>92</v>
      </c>
      <c r="BI740" s="90" t="s">
        <v>1151</v>
      </c>
      <c r="BJ740" s="69" t="s">
        <v>1122</v>
      </c>
      <c r="BK740" s="49" t="s">
        <v>94</v>
      </c>
      <c r="BL740" s="121">
        <v>45300</v>
      </c>
      <c r="BM740" s="66">
        <v>235</v>
      </c>
      <c r="BN740" s="49" t="s">
        <v>198</v>
      </c>
      <c r="BO740" s="49" t="s">
        <v>96</v>
      </c>
      <c r="BP740" s="49" t="s">
        <v>196</v>
      </c>
      <c r="BQ740" s="49" t="s">
        <v>98</v>
      </c>
      <c r="BR740" s="212">
        <v>9250000</v>
      </c>
      <c r="BS740" s="239">
        <v>71687500</v>
      </c>
      <c r="BT740" s="66" t="s">
        <v>192</v>
      </c>
      <c r="BU740" s="66" t="s">
        <v>128</v>
      </c>
      <c r="BV740" s="21" t="e">
        <f t="shared" si="92"/>
        <v>#N/A</v>
      </c>
      <c r="BW740" s="21" t="e">
        <f>+VLOOKUP(C740,Listas_desplega!$AI$21:$AJ$46,2,0)</f>
        <v>#N/A</v>
      </c>
      <c r="BX740" s="47" t="str">
        <f>+VLOOKUP(E740,Listas_desplega!$J$2:$K$11,2,FALSE)</f>
        <v>Eje_E_9</v>
      </c>
      <c r="BY740" s="21" t="str">
        <f>+VLOOKUP(J740,desplegables!$AK$21:$AL$33,2,FALSE)</f>
        <v>C_2299_0700_11</v>
      </c>
      <c r="BZ740" s="21" t="str">
        <f>+VLOOKUP(D740,Listas_desplega!$AS$18:$AU$60,2,0)</f>
        <v xml:space="preserve">OFIC. PLANEACIONFINA - </v>
      </c>
      <c r="CA740" s="21" t="str">
        <f>+VLOOKUP(W740,Listas_desplega!$AT$18:$AV$60,3,0)</f>
        <v>1200</v>
      </c>
      <c r="CB740" s="21" t="str">
        <f>+VLOOKUP(F740,Listas_desplega!$J$15:$L$60,2,0)</f>
        <v>FINANCIACIÓN DEL SECTOR EDUCATIVO</v>
      </c>
      <c r="CC740" s="21" t="str">
        <f>+VLOOKUP(F740,Listas_desplega!$J$15:$L$60,2,0)&amp;V740</f>
        <v>FINANCIACIÓN DEL SECTOR EDUCATIVO</v>
      </c>
      <c r="CD740" s="21" t="str">
        <f>+VLOOKUP(CC740,Listas_desplega!$K$15:$L$60,2,0)</f>
        <v>42</v>
      </c>
      <c r="CE740" s="65" t="str">
        <f>+VLOOKUP(D740,Listas_desplega!$AS$18:$AU$60,2,0)&amp;V740</f>
        <v xml:space="preserve">OFIC. PLANEACIONFINA - </v>
      </c>
      <c r="CF740" s="21">
        <f>+VLOOKUP(D740,Listas_desplega!$AS$18:$AU$60,3,0)</f>
        <v>12</v>
      </c>
    </row>
    <row r="741" spans="2:84" ht="18.75" customHeight="1" x14ac:dyDescent="0.25">
      <c r="B741" s="49" t="s">
        <v>173</v>
      </c>
      <c r="C741" s="49" t="s">
        <v>588</v>
      </c>
      <c r="D741" s="49" t="s">
        <v>2</v>
      </c>
      <c r="E741" s="49" t="s">
        <v>953</v>
      </c>
      <c r="F741" s="82" t="s">
        <v>1123</v>
      </c>
      <c r="G741" s="49" t="s">
        <v>955</v>
      </c>
      <c r="H741" s="78" t="str">
        <f>+VLOOKUP(G741,desplegables!$AH$21:$AK$33,2,0)</f>
        <v>FORTALECIMIENTO DE LA GESTIÓN INSTITUCIONAL Y BUEN GOBIERNO DEL MINISTERIO DE EDUCACIÓN   NACIONAL</v>
      </c>
      <c r="I741" s="79">
        <f>+VLOOKUP(G741,desplegables!$AH$21:$AK$33,3,0)</f>
        <v>202400000000164</v>
      </c>
      <c r="J741" s="51" t="str">
        <f>+VLOOKUP(G741,desplegables!$AH$21:$AK$33,4,0)</f>
        <v>C-2299-0700-11</v>
      </c>
      <c r="K741" s="109" t="s">
        <v>1130</v>
      </c>
      <c r="L741" s="110" t="str">
        <f>+VLOOKUP(K741,desplegables!$BO$81:$BP$110,2,FALSE)</f>
        <v>20104D</v>
      </c>
      <c r="M741" s="49" t="s">
        <v>1118</v>
      </c>
      <c r="N741" s="51" t="e">
        <f>VLOOKUP(M741,desplegables!$BO$20:$BP$51,2,0)</f>
        <v>#N/A</v>
      </c>
      <c r="O741" s="49" t="s">
        <v>1135</v>
      </c>
      <c r="P741" s="49" t="s">
        <v>90</v>
      </c>
      <c r="Q741" s="51" t="str">
        <f>+VLOOKUP(P741,desplegables!$B$3:$C$5,2,0)</f>
        <v>02</v>
      </c>
      <c r="R741" s="169" t="e">
        <f t="shared" si="87"/>
        <v>#N/A</v>
      </c>
      <c r="S741" s="126" t="str">
        <f t="shared" si="86"/>
        <v>ADQUIS. DE BYS-DOCUMENTOS DE PLANEACIÓN-FORTALECIMIENTO DE LA GESTIÓN INSTITUCIONAL Y BUEN GOBIERNO DEL MINISTERIO DE EDUCACIÓN   NACIONAL</v>
      </c>
      <c r="T741" s="244" t="str">
        <f t="shared" si="89"/>
        <v>ADQUIS. DE BYS - DOCUMENTOS DE PLANEACIÓN - 2. SEGURIDAD HUMANA Y JUSTICIA SOCIAL / D. DATOS SECTORIALES PARA AUMENTAR EL APROVECHAMIENTO DE DATOS EN EL PAÍS</v>
      </c>
      <c r="U741" s="69" t="s">
        <v>127</v>
      </c>
      <c r="V741" s="21"/>
      <c r="W741" s="21" t="str">
        <f t="shared" si="90"/>
        <v xml:space="preserve">OFIC. PLANEACIONFINA - </v>
      </c>
      <c r="X741" s="51" t="str">
        <f t="shared" si="91"/>
        <v>1200</v>
      </c>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c r="BE741" s="68"/>
      <c r="BF741" s="66" t="s">
        <v>1152</v>
      </c>
      <c r="BG741" s="69">
        <v>80111620</v>
      </c>
      <c r="BH741" s="52" t="s">
        <v>92</v>
      </c>
      <c r="BI741" s="90" t="s">
        <v>1153</v>
      </c>
      <c r="BJ741" s="69" t="s">
        <v>1122</v>
      </c>
      <c r="BK741" s="49" t="s">
        <v>94</v>
      </c>
      <c r="BL741" s="121">
        <v>45306</v>
      </c>
      <c r="BM741" s="66">
        <v>229</v>
      </c>
      <c r="BN741" s="49" t="s">
        <v>198</v>
      </c>
      <c r="BO741" s="49" t="s">
        <v>96</v>
      </c>
      <c r="BP741" s="49" t="s">
        <v>196</v>
      </c>
      <c r="BQ741" s="49" t="s">
        <v>98</v>
      </c>
      <c r="BR741" s="212">
        <v>8600000</v>
      </c>
      <c r="BS741" s="239">
        <v>64500000</v>
      </c>
      <c r="BT741" s="66" t="s">
        <v>192</v>
      </c>
      <c r="BU741" s="66" t="s">
        <v>128</v>
      </c>
      <c r="BV741" s="21" t="e">
        <f t="shared" si="92"/>
        <v>#N/A</v>
      </c>
      <c r="BW741" s="21" t="e">
        <f>+VLOOKUP(C741,Listas_desplega!$AI$21:$AJ$46,2,0)</f>
        <v>#N/A</v>
      </c>
      <c r="BX741" s="47" t="str">
        <f>+VLOOKUP(E741,Listas_desplega!$J$2:$K$11,2,FALSE)</f>
        <v>Eje_E_9</v>
      </c>
      <c r="BY741" s="21" t="str">
        <f>+VLOOKUP(J741,desplegables!$AK$21:$AL$33,2,FALSE)</f>
        <v>C_2299_0700_11</v>
      </c>
      <c r="BZ741" s="21" t="str">
        <f>+VLOOKUP(D741,Listas_desplega!$AS$18:$AU$60,2,0)</f>
        <v xml:space="preserve">OFIC. PLANEACIONFINA - </v>
      </c>
      <c r="CA741" s="21" t="str">
        <f>+VLOOKUP(W741,Listas_desplega!$AT$18:$AV$60,3,0)</f>
        <v>1200</v>
      </c>
      <c r="CB741" s="21" t="str">
        <f>+VLOOKUP(F741,Listas_desplega!$J$15:$L$60,2,0)</f>
        <v>FINANCIACIÓN DEL SECTOR EDUCATIVO</v>
      </c>
      <c r="CC741" s="21" t="str">
        <f>+VLOOKUP(F741,Listas_desplega!$J$15:$L$60,2,0)&amp;V741</f>
        <v>FINANCIACIÓN DEL SECTOR EDUCATIVO</v>
      </c>
      <c r="CD741" s="21" t="str">
        <f>+VLOOKUP(CC741,Listas_desplega!$K$15:$L$60,2,0)</f>
        <v>42</v>
      </c>
      <c r="CE741" s="65" t="str">
        <f>+VLOOKUP(D741,Listas_desplega!$AS$18:$AU$60,2,0)&amp;V741</f>
        <v xml:space="preserve">OFIC. PLANEACIONFINA - </v>
      </c>
      <c r="CF741" s="21">
        <f>+VLOOKUP(D741,Listas_desplega!$AS$18:$AU$60,3,0)</f>
        <v>12</v>
      </c>
    </row>
    <row r="742" spans="2:84" ht="18.75" customHeight="1" x14ac:dyDescent="0.25">
      <c r="B742" s="49" t="s">
        <v>173</v>
      </c>
      <c r="C742" s="49" t="s">
        <v>588</v>
      </c>
      <c r="D742" s="49" t="s">
        <v>2</v>
      </c>
      <c r="E742" s="49" t="s">
        <v>953</v>
      </c>
      <c r="F742" s="82" t="s">
        <v>1123</v>
      </c>
      <c r="G742" s="49" t="s">
        <v>955</v>
      </c>
      <c r="H742" s="78" t="str">
        <f>+VLOOKUP(G742,desplegables!$AH$21:$AK$33,2,0)</f>
        <v>FORTALECIMIENTO DE LA GESTIÓN INSTITUCIONAL Y BUEN GOBIERNO DEL MINISTERIO DE EDUCACIÓN   NACIONAL</v>
      </c>
      <c r="I742" s="79">
        <f>+VLOOKUP(G742,desplegables!$AH$21:$AK$33,3,0)</f>
        <v>202400000000164</v>
      </c>
      <c r="J742" s="51" t="str">
        <f>+VLOOKUP(G742,desplegables!$AH$21:$AK$33,4,0)</f>
        <v>C-2299-0700-11</v>
      </c>
      <c r="K742" s="109" t="s">
        <v>1130</v>
      </c>
      <c r="L742" s="110" t="str">
        <f>+VLOOKUP(K742,desplegables!$BO$81:$BP$110,2,FALSE)</f>
        <v>20104D</v>
      </c>
      <c r="M742" s="49" t="s">
        <v>1118</v>
      </c>
      <c r="N742" s="51" t="e">
        <f>VLOOKUP(M742,desplegables!$BO$20:$BP$51,2,0)</f>
        <v>#N/A</v>
      </c>
      <c r="O742" s="49" t="s">
        <v>1126</v>
      </c>
      <c r="P742" s="49" t="s">
        <v>90</v>
      </c>
      <c r="Q742" s="51" t="str">
        <f>+VLOOKUP(P742,desplegables!$B$3:$C$5,2,0)</f>
        <v>02</v>
      </c>
      <c r="R742" s="169" t="e">
        <f t="shared" si="87"/>
        <v>#N/A</v>
      </c>
      <c r="S742" s="126" t="str">
        <f t="shared" si="86"/>
        <v>ADQUIS. DE BYS-DOCUMENTOS DE PLANEACIÓN-FORTALECIMIENTO DE LA GESTIÓN INSTITUCIONAL Y BUEN GOBIERNO DEL MINISTERIO DE EDUCACIÓN   NACIONAL</v>
      </c>
      <c r="T742" s="244" t="str">
        <f t="shared" si="89"/>
        <v>ADQUIS. DE BYS - DOCUMENTOS DE PLANEACIÓN - 2. SEGURIDAD HUMANA Y JUSTICIA SOCIAL / D. DATOS SECTORIALES PARA AUMENTAR EL APROVECHAMIENTO DE DATOS EN EL PAÍS</v>
      </c>
      <c r="U742" s="69" t="s">
        <v>127</v>
      </c>
      <c r="V742" s="21"/>
      <c r="W742" s="21" t="str">
        <f t="shared" si="90"/>
        <v xml:space="preserve">OFIC. PLANEACIONFINA - </v>
      </c>
      <c r="X742" s="51" t="str">
        <f t="shared" si="91"/>
        <v>1200</v>
      </c>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c r="BE742" s="68"/>
      <c r="BF742" s="66" t="s">
        <v>1154</v>
      </c>
      <c r="BG742" s="69">
        <v>80111620</v>
      </c>
      <c r="BH742" s="52" t="s">
        <v>92</v>
      </c>
      <c r="BI742" s="90" t="s">
        <v>1155</v>
      </c>
      <c r="BJ742" s="69" t="s">
        <v>1122</v>
      </c>
      <c r="BK742" s="49" t="s">
        <v>94</v>
      </c>
      <c r="BL742" s="121">
        <v>45300</v>
      </c>
      <c r="BM742" s="66">
        <v>235</v>
      </c>
      <c r="BN742" s="49" t="s">
        <v>198</v>
      </c>
      <c r="BO742" s="49" t="s">
        <v>96</v>
      </c>
      <c r="BP742" s="49" t="s">
        <v>196</v>
      </c>
      <c r="BQ742" s="49" t="s">
        <v>98</v>
      </c>
      <c r="BR742" s="212">
        <v>11200000</v>
      </c>
      <c r="BS742" s="239">
        <v>86800000</v>
      </c>
      <c r="BT742" s="66" t="s">
        <v>192</v>
      </c>
      <c r="BU742" s="66" t="s">
        <v>128</v>
      </c>
      <c r="BV742" s="21" t="e">
        <f t="shared" si="92"/>
        <v>#N/A</v>
      </c>
      <c r="BW742" s="21" t="e">
        <f>+VLOOKUP(C742,Listas_desplega!$AI$21:$AJ$46,2,0)</f>
        <v>#N/A</v>
      </c>
      <c r="BX742" s="47" t="str">
        <f>+VLOOKUP(E742,Listas_desplega!$J$2:$K$11,2,FALSE)</f>
        <v>Eje_E_9</v>
      </c>
      <c r="BY742" s="21" t="str">
        <f>+VLOOKUP(J742,desplegables!$AK$21:$AL$33,2,FALSE)</f>
        <v>C_2299_0700_11</v>
      </c>
      <c r="BZ742" s="21" t="str">
        <f>+VLOOKUP(D742,Listas_desplega!$AS$18:$AU$60,2,0)</f>
        <v xml:space="preserve">OFIC. PLANEACIONFINA - </v>
      </c>
      <c r="CA742" s="21" t="str">
        <f>+VLOOKUP(W742,Listas_desplega!$AT$18:$AV$60,3,0)</f>
        <v>1200</v>
      </c>
      <c r="CB742" s="21" t="str">
        <f>+VLOOKUP(F742,Listas_desplega!$J$15:$L$60,2,0)</f>
        <v>FINANCIACIÓN DEL SECTOR EDUCATIVO</v>
      </c>
      <c r="CC742" s="21" t="str">
        <f>+VLOOKUP(F742,Listas_desplega!$J$15:$L$60,2,0)&amp;V742</f>
        <v>FINANCIACIÓN DEL SECTOR EDUCATIVO</v>
      </c>
      <c r="CD742" s="21" t="str">
        <f>+VLOOKUP(CC742,Listas_desplega!$K$15:$L$60,2,0)</f>
        <v>42</v>
      </c>
      <c r="CE742" s="65" t="str">
        <f>+VLOOKUP(D742,Listas_desplega!$AS$18:$AU$60,2,0)&amp;V742</f>
        <v xml:space="preserve">OFIC. PLANEACIONFINA - </v>
      </c>
      <c r="CF742" s="21">
        <f>+VLOOKUP(D742,Listas_desplega!$AS$18:$AU$60,3,0)</f>
        <v>12</v>
      </c>
    </row>
    <row r="743" spans="2:84" ht="18.75" customHeight="1" x14ac:dyDescent="0.25">
      <c r="B743" s="49" t="s">
        <v>173</v>
      </c>
      <c r="C743" s="49" t="s">
        <v>588</v>
      </c>
      <c r="D743" s="49" t="s">
        <v>2</v>
      </c>
      <c r="E743" s="49" t="s">
        <v>953</v>
      </c>
      <c r="F743" s="82" t="s">
        <v>1123</v>
      </c>
      <c r="G743" s="49" t="s">
        <v>955</v>
      </c>
      <c r="H743" s="78" t="str">
        <f>+VLOOKUP(G743,desplegables!$AH$21:$AK$33,2,0)</f>
        <v>FORTALECIMIENTO DE LA GESTIÓN INSTITUCIONAL Y BUEN GOBIERNO DEL MINISTERIO DE EDUCACIÓN   NACIONAL</v>
      </c>
      <c r="I743" s="79">
        <f>+VLOOKUP(G743,desplegables!$AH$21:$AK$33,3,0)</f>
        <v>202400000000164</v>
      </c>
      <c r="J743" s="51" t="str">
        <f>+VLOOKUP(G743,desplegables!$AH$21:$AK$33,4,0)</f>
        <v>C-2299-0700-11</v>
      </c>
      <c r="K743" s="109" t="s">
        <v>1130</v>
      </c>
      <c r="L743" s="110" t="str">
        <f>+VLOOKUP(K743,desplegables!$BO$81:$BP$110,2,FALSE)</f>
        <v>20104D</v>
      </c>
      <c r="M743" s="49" t="s">
        <v>1118</v>
      </c>
      <c r="N743" s="51" t="e">
        <f>VLOOKUP(M743,desplegables!$BO$20:$BP$51,2,0)</f>
        <v>#N/A</v>
      </c>
      <c r="O743" s="49" t="s">
        <v>1126</v>
      </c>
      <c r="P743" s="49" t="s">
        <v>90</v>
      </c>
      <c r="Q743" s="51" t="str">
        <f>+VLOOKUP(P743,desplegables!$B$3:$C$5,2,0)</f>
        <v>02</v>
      </c>
      <c r="R743" s="169" t="e">
        <f t="shared" si="87"/>
        <v>#N/A</v>
      </c>
      <c r="S743" s="126" t="str">
        <f t="shared" si="86"/>
        <v>ADQUIS. DE BYS-DOCUMENTOS DE PLANEACIÓN-FORTALECIMIENTO DE LA GESTIÓN INSTITUCIONAL Y BUEN GOBIERNO DEL MINISTERIO DE EDUCACIÓN   NACIONAL</v>
      </c>
      <c r="T743" s="244" t="str">
        <f t="shared" si="89"/>
        <v>ADQUIS. DE BYS - DOCUMENTOS DE PLANEACIÓN - 2. SEGURIDAD HUMANA Y JUSTICIA SOCIAL / D. DATOS SECTORIALES PARA AUMENTAR EL APROVECHAMIENTO DE DATOS EN EL PAÍS</v>
      </c>
      <c r="U743" s="69" t="s">
        <v>127</v>
      </c>
      <c r="V743" s="21"/>
      <c r="W743" s="21" t="str">
        <f t="shared" si="90"/>
        <v xml:space="preserve">OFIC. PLANEACIONFINA - </v>
      </c>
      <c r="X743" s="51" t="str">
        <f t="shared" si="91"/>
        <v>1200</v>
      </c>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c r="BE743" s="68"/>
      <c r="BF743" s="66" t="s">
        <v>1156</v>
      </c>
      <c r="BG743" s="69">
        <v>80111620</v>
      </c>
      <c r="BH743" s="52" t="s">
        <v>92</v>
      </c>
      <c r="BI743" s="90" t="s">
        <v>1157</v>
      </c>
      <c r="BJ743" s="69" t="s">
        <v>1122</v>
      </c>
      <c r="BK743" s="49" t="s">
        <v>94</v>
      </c>
      <c r="BL743" s="121">
        <v>45300</v>
      </c>
      <c r="BM743" s="66">
        <v>235</v>
      </c>
      <c r="BN743" s="49" t="s">
        <v>198</v>
      </c>
      <c r="BO743" s="49" t="s">
        <v>96</v>
      </c>
      <c r="BP743" s="49" t="s">
        <v>196</v>
      </c>
      <c r="BQ743" s="49" t="s">
        <v>98</v>
      </c>
      <c r="BR743" s="212">
        <v>11060000</v>
      </c>
      <c r="BS743" s="239">
        <v>85715000</v>
      </c>
      <c r="BT743" s="66" t="s">
        <v>192</v>
      </c>
      <c r="BU743" s="66" t="s">
        <v>128</v>
      </c>
      <c r="BV743" s="21" t="e">
        <f t="shared" si="92"/>
        <v>#N/A</v>
      </c>
      <c r="BW743" s="21" t="e">
        <f>+VLOOKUP(C743,Listas_desplega!$AI$21:$AJ$46,2,0)</f>
        <v>#N/A</v>
      </c>
      <c r="BX743" s="47" t="str">
        <f>+VLOOKUP(E743,Listas_desplega!$J$2:$K$11,2,FALSE)</f>
        <v>Eje_E_9</v>
      </c>
      <c r="BY743" s="21" t="str">
        <f>+VLOOKUP(J743,desplegables!$AK$21:$AL$33,2,FALSE)</f>
        <v>C_2299_0700_11</v>
      </c>
      <c r="BZ743" s="21" t="str">
        <f>+VLOOKUP(D743,Listas_desplega!$AS$18:$AU$60,2,0)</f>
        <v xml:space="preserve">OFIC. PLANEACIONFINA - </v>
      </c>
      <c r="CA743" s="21" t="str">
        <f>+VLOOKUP(W743,Listas_desplega!$AT$18:$AV$60,3,0)</f>
        <v>1200</v>
      </c>
      <c r="CB743" s="21" t="str">
        <f>+VLOOKUP(F743,Listas_desplega!$J$15:$L$60,2,0)</f>
        <v>FINANCIACIÓN DEL SECTOR EDUCATIVO</v>
      </c>
      <c r="CC743" s="21" t="str">
        <f>+VLOOKUP(F743,Listas_desplega!$J$15:$L$60,2,0)&amp;V743</f>
        <v>FINANCIACIÓN DEL SECTOR EDUCATIVO</v>
      </c>
      <c r="CD743" s="21" t="str">
        <f>+VLOOKUP(CC743,Listas_desplega!$K$15:$L$60,2,0)</f>
        <v>42</v>
      </c>
      <c r="CE743" s="65" t="str">
        <f>+VLOOKUP(D743,Listas_desplega!$AS$18:$AU$60,2,0)&amp;V743</f>
        <v xml:space="preserve">OFIC. PLANEACIONFINA - </v>
      </c>
      <c r="CF743" s="21">
        <f>+VLOOKUP(D743,Listas_desplega!$AS$18:$AU$60,3,0)</f>
        <v>12</v>
      </c>
    </row>
    <row r="744" spans="2:84" ht="18.75" customHeight="1" x14ac:dyDescent="0.25">
      <c r="B744" s="49" t="s">
        <v>173</v>
      </c>
      <c r="C744" s="49" t="s">
        <v>588</v>
      </c>
      <c r="D744" s="49" t="s">
        <v>2</v>
      </c>
      <c r="E744" s="49" t="s">
        <v>953</v>
      </c>
      <c r="F744" s="82" t="s">
        <v>1129</v>
      </c>
      <c r="G744" s="49" t="s">
        <v>955</v>
      </c>
      <c r="H744" s="78" t="str">
        <f>+VLOOKUP(G744,desplegables!$AH$21:$AK$33,2,0)</f>
        <v>FORTALECIMIENTO DE LA GESTIÓN INSTITUCIONAL Y BUEN GOBIERNO DEL MINISTERIO DE EDUCACIÓN   NACIONAL</v>
      </c>
      <c r="I744" s="79">
        <f>+VLOOKUP(G744,desplegables!$AH$21:$AK$33,3,0)</f>
        <v>202400000000164</v>
      </c>
      <c r="J744" s="51" t="str">
        <f>+VLOOKUP(G744,desplegables!$AH$21:$AK$33,4,0)</f>
        <v>C-2299-0700-11</v>
      </c>
      <c r="K744" s="109" t="s">
        <v>1130</v>
      </c>
      <c r="L744" s="110" t="str">
        <f>+VLOOKUP(K744,desplegables!$BO$81:$BP$110,2,FALSE)</f>
        <v>20104D</v>
      </c>
      <c r="M744" s="49" t="s">
        <v>1131</v>
      </c>
      <c r="N744" s="51" t="e">
        <f>VLOOKUP(M744,desplegables!$BO$20:$BP$51,2,0)</f>
        <v>#N/A</v>
      </c>
      <c r="O744" s="49" t="s">
        <v>1158</v>
      </c>
      <c r="P744" s="49" t="s">
        <v>90</v>
      </c>
      <c r="Q744" s="51" t="str">
        <f>+VLOOKUP(P744,desplegables!$B$3:$C$5,2,0)</f>
        <v>02</v>
      </c>
      <c r="R744" s="169" t="e">
        <f t="shared" si="87"/>
        <v>#N/A</v>
      </c>
      <c r="S744" s="126" t="str">
        <f t="shared" si="86"/>
        <v>ADQUIS. DE BYS-SERVICIOS DE INFORMACIÓN IMPLEMENTADOS-FORTALECIMIENTO DE LA GESTIÓN INSTITUCIONAL Y BUEN GOBIERNO DEL MINISTERIO DE EDUCACIÓN   NACIONAL</v>
      </c>
      <c r="T744" s="244" t="str">
        <f t="shared" si="89"/>
        <v>ADQUIS. DE BYS - SERVICIOS DE INFORMACIÓN IMPLEMENTADOS - 2. SEGURIDAD HUMANA Y JUSTICIA SOCIAL / D. DATOS SECTORIALES PARA AUMENTAR EL APROVECHAMIENTO DE DATOS EN EL PAÍS</v>
      </c>
      <c r="U744" s="69" t="s">
        <v>127</v>
      </c>
      <c r="V744" s="21"/>
      <c r="W744" s="21" t="str">
        <f t="shared" si="90"/>
        <v xml:space="preserve">OFIC. PLANEACIONFINA - </v>
      </c>
      <c r="X744" s="51" t="str">
        <f t="shared" si="91"/>
        <v>1200</v>
      </c>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c r="BE744" s="68"/>
      <c r="BF744" s="66" t="s">
        <v>1159</v>
      </c>
      <c r="BG744" s="203">
        <v>80111620</v>
      </c>
      <c r="BH744" s="52" t="s">
        <v>92</v>
      </c>
      <c r="BI744" s="90" t="s">
        <v>1160</v>
      </c>
      <c r="BJ744" s="69" t="s">
        <v>1122</v>
      </c>
      <c r="BK744" s="49" t="s">
        <v>94</v>
      </c>
      <c r="BL744" s="121">
        <v>45300</v>
      </c>
      <c r="BM744" s="66">
        <v>235</v>
      </c>
      <c r="BN744" s="49" t="s">
        <v>198</v>
      </c>
      <c r="BO744" s="49" t="s">
        <v>96</v>
      </c>
      <c r="BP744" s="49" t="s">
        <v>196</v>
      </c>
      <c r="BQ744" s="49" t="s">
        <v>98</v>
      </c>
      <c r="BR744" s="240">
        <f t="shared" ref="BR744:BR750" si="93">+BS744</f>
        <v>81375000</v>
      </c>
      <c r="BS744" s="239">
        <v>81375000</v>
      </c>
      <c r="BT744" s="66" t="s">
        <v>192</v>
      </c>
      <c r="BU744" s="66" t="s">
        <v>128</v>
      </c>
      <c r="BV744" s="21" t="e">
        <f t="shared" si="92"/>
        <v>#N/A</v>
      </c>
      <c r="BW744" s="21" t="e">
        <f>+VLOOKUP(C744,Listas_desplega!$AI$21:$AJ$46,2,0)</f>
        <v>#N/A</v>
      </c>
      <c r="BX744" s="47" t="str">
        <f>+VLOOKUP(E744,Listas_desplega!$J$2:$K$11,2,FALSE)</f>
        <v>Eje_E_9</v>
      </c>
      <c r="BY744" s="21" t="str">
        <f>+VLOOKUP(J744,desplegables!$AK$21:$AL$33,2,FALSE)</f>
        <v>C_2299_0700_11</v>
      </c>
      <c r="BZ744" s="21" t="str">
        <f>+VLOOKUP(D744,Listas_desplega!$AS$18:$AU$60,2,0)</f>
        <v xml:space="preserve">OFIC. PLANEACIONFINA - </v>
      </c>
      <c r="CA744" s="21" t="str">
        <f>+VLOOKUP(W744,Listas_desplega!$AT$18:$AV$60,3,0)</f>
        <v>1200</v>
      </c>
      <c r="CB744" s="21" t="str">
        <f>+VLOOKUP(F744,Listas_desplega!$J$15:$L$60,2,0)</f>
        <v>FORTALEC ECOSISTEMA SECTORIAL DE DATOS EN EDUCACIÓN</v>
      </c>
      <c r="CC744" s="21" t="str">
        <f>+VLOOKUP(F744,Listas_desplega!$J$15:$L$60,2,0)&amp;V744</f>
        <v>FORTALEC ECOSISTEMA SECTORIAL DE DATOS EN EDUCACIÓN</v>
      </c>
      <c r="CD744" s="21" t="str">
        <f>+VLOOKUP(CC744,Listas_desplega!$K$15:$L$60,2,0)</f>
        <v>43</v>
      </c>
      <c r="CE744" s="65" t="str">
        <f>+VLOOKUP(D744,Listas_desplega!$AS$18:$AU$60,2,0)&amp;V744</f>
        <v xml:space="preserve">OFIC. PLANEACIONFINA - </v>
      </c>
      <c r="CF744" s="21">
        <f>+VLOOKUP(D744,Listas_desplega!$AS$18:$AU$60,3,0)</f>
        <v>12</v>
      </c>
    </row>
    <row r="745" spans="2:84" ht="18.75" customHeight="1" x14ac:dyDescent="0.25">
      <c r="B745" s="49" t="s">
        <v>173</v>
      </c>
      <c r="C745" s="49" t="s">
        <v>588</v>
      </c>
      <c r="D745" s="49" t="s">
        <v>2</v>
      </c>
      <c r="E745" s="49" t="s">
        <v>953</v>
      </c>
      <c r="F745" s="82" t="s">
        <v>1129</v>
      </c>
      <c r="G745" s="49" t="s">
        <v>955</v>
      </c>
      <c r="H745" s="78" t="str">
        <f>+VLOOKUP(G745,desplegables!$AH$21:$AK$33,2,0)</f>
        <v>FORTALECIMIENTO DE LA GESTIÓN INSTITUCIONAL Y BUEN GOBIERNO DEL MINISTERIO DE EDUCACIÓN   NACIONAL</v>
      </c>
      <c r="I745" s="79">
        <f>+VLOOKUP(G745,desplegables!$AH$21:$AK$33,3,0)</f>
        <v>202400000000164</v>
      </c>
      <c r="J745" s="51" t="str">
        <f>+VLOOKUP(G745,desplegables!$AH$21:$AK$33,4,0)</f>
        <v>C-2299-0700-11</v>
      </c>
      <c r="K745" s="109" t="s">
        <v>1130</v>
      </c>
      <c r="L745" s="110" t="str">
        <f>+VLOOKUP(K745,desplegables!$BO$81:$BP$110,2,FALSE)</f>
        <v>20104D</v>
      </c>
      <c r="M745" s="49" t="s">
        <v>1131</v>
      </c>
      <c r="N745" s="51" t="e">
        <f>VLOOKUP(M745,desplegables!$BO$20:$BP$51,2,0)</f>
        <v>#N/A</v>
      </c>
      <c r="O745" s="49" t="s">
        <v>1158</v>
      </c>
      <c r="P745" s="49" t="s">
        <v>90</v>
      </c>
      <c r="Q745" s="51" t="str">
        <f>+VLOOKUP(P745,desplegables!$B$3:$C$5,2,0)</f>
        <v>02</v>
      </c>
      <c r="R745" s="169" t="e">
        <f t="shared" si="87"/>
        <v>#N/A</v>
      </c>
      <c r="S745" s="126" t="str">
        <f t="shared" si="86"/>
        <v>ADQUIS. DE BYS-SERVICIOS DE INFORMACIÓN IMPLEMENTADOS-FORTALECIMIENTO DE LA GESTIÓN INSTITUCIONAL Y BUEN GOBIERNO DEL MINISTERIO DE EDUCACIÓN   NACIONAL</v>
      </c>
      <c r="T745" s="244" t="str">
        <f t="shared" si="89"/>
        <v>ADQUIS. DE BYS - SERVICIOS DE INFORMACIÓN IMPLEMENTADOS - 2. SEGURIDAD HUMANA Y JUSTICIA SOCIAL / D. DATOS SECTORIALES PARA AUMENTAR EL APROVECHAMIENTO DE DATOS EN EL PAÍS</v>
      </c>
      <c r="U745" s="69" t="s">
        <v>127</v>
      </c>
      <c r="V745" s="21"/>
      <c r="W745" s="21" t="str">
        <f t="shared" si="90"/>
        <v xml:space="preserve">OFIC. PLANEACIONFINA - </v>
      </c>
      <c r="X745" s="51" t="str">
        <f t="shared" si="91"/>
        <v>1200</v>
      </c>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c r="BE745" s="68"/>
      <c r="BF745" s="66" t="s">
        <v>1161</v>
      </c>
      <c r="BG745" s="203">
        <v>80111620</v>
      </c>
      <c r="BH745" s="52" t="s">
        <v>92</v>
      </c>
      <c r="BI745" s="90" t="s">
        <v>1162</v>
      </c>
      <c r="BJ745" s="69" t="s">
        <v>1122</v>
      </c>
      <c r="BK745" s="49" t="s">
        <v>94</v>
      </c>
      <c r="BL745" s="121">
        <v>45306</v>
      </c>
      <c r="BM745" s="66">
        <v>229</v>
      </c>
      <c r="BN745" s="49" t="s">
        <v>198</v>
      </c>
      <c r="BO745" s="49" t="s">
        <v>96</v>
      </c>
      <c r="BP745" s="49" t="s">
        <v>196</v>
      </c>
      <c r="BQ745" s="49" t="s">
        <v>98</v>
      </c>
      <c r="BR745" s="240">
        <f t="shared" si="93"/>
        <v>58575000</v>
      </c>
      <c r="BS745" s="239">
        <v>58575000</v>
      </c>
      <c r="BT745" s="66" t="s">
        <v>192</v>
      </c>
      <c r="BU745" s="66" t="s">
        <v>128</v>
      </c>
      <c r="BV745" s="21" t="e">
        <f t="shared" si="92"/>
        <v>#N/A</v>
      </c>
      <c r="BW745" s="21" t="e">
        <f>+VLOOKUP(C745,Listas_desplega!$AI$21:$AJ$46,2,0)</f>
        <v>#N/A</v>
      </c>
      <c r="BX745" s="47" t="str">
        <f>+VLOOKUP(E745,Listas_desplega!$J$2:$K$11,2,FALSE)</f>
        <v>Eje_E_9</v>
      </c>
      <c r="BY745" s="21" t="str">
        <f>+VLOOKUP(J745,desplegables!$AK$21:$AL$33,2,FALSE)</f>
        <v>C_2299_0700_11</v>
      </c>
      <c r="BZ745" s="21" t="str">
        <f>+VLOOKUP(D745,Listas_desplega!$AS$18:$AU$60,2,0)</f>
        <v xml:space="preserve">OFIC. PLANEACIONFINA - </v>
      </c>
      <c r="CA745" s="21" t="str">
        <f>+VLOOKUP(W745,Listas_desplega!$AT$18:$AV$60,3,0)</f>
        <v>1200</v>
      </c>
      <c r="CB745" s="21" t="str">
        <f>+VLOOKUP(F745,Listas_desplega!$J$15:$L$60,2,0)</f>
        <v>FORTALEC ECOSISTEMA SECTORIAL DE DATOS EN EDUCACIÓN</v>
      </c>
      <c r="CC745" s="21" t="str">
        <f>+VLOOKUP(F745,Listas_desplega!$J$15:$L$60,2,0)&amp;V745</f>
        <v>FORTALEC ECOSISTEMA SECTORIAL DE DATOS EN EDUCACIÓN</v>
      </c>
      <c r="CD745" s="21" t="str">
        <f>+VLOOKUP(CC745,Listas_desplega!$K$15:$L$60,2,0)</f>
        <v>43</v>
      </c>
      <c r="CE745" s="65" t="str">
        <f>+VLOOKUP(D745,Listas_desplega!$AS$18:$AU$60,2,0)&amp;V745</f>
        <v xml:space="preserve">OFIC. PLANEACIONFINA - </v>
      </c>
      <c r="CF745" s="21">
        <f>+VLOOKUP(D745,Listas_desplega!$AS$18:$AU$60,3,0)</f>
        <v>12</v>
      </c>
    </row>
    <row r="746" spans="2:84" ht="18.75" customHeight="1" x14ac:dyDescent="0.25">
      <c r="B746" s="49" t="s">
        <v>173</v>
      </c>
      <c r="C746" s="49" t="s">
        <v>588</v>
      </c>
      <c r="D746" s="49" t="s">
        <v>2</v>
      </c>
      <c r="E746" s="49" t="s">
        <v>953</v>
      </c>
      <c r="F746" s="82" t="s">
        <v>1129</v>
      </c>
      <c r="G746" s="49" t="s">
        <v>955</v>
      </c>
      <c r="H746" s="78" t="str">
        <f>+VLOOKUP(G746,desplegables!$AH$21:$AK$33,2,0)</f>
        <v>FORTALECIMIENTO DE LA GESTIÓN INSTITUCIONAL Y BUEN GOBIERNO DEL MINISTERIO DE EDUCACIÓN   NACIONAL</v>
      </c>
      <c r="I746" s="79">
        <f>+VLOOKUP(G746,desplegables!$AH$21:$AK$33,3,0)</f>
        <v>202400000000164</v>
      </c>
      <c r="J746" s="51" t="str">
        <f>+VLOOKUP(G746,desplegables!$AH$21:$AK$33,4,0)</f>
        <v>C-2299-0700-11</v>
      </c>
      <c r="K746" s="109" t="s">
        <v>1130</v>
      </c>
      <c r="L746" s="110" t="str">
        <f>+VLOOKUP(K746,desplegables!$BO$81:$BP$110,2,FALSE)</f>
        <v>20104D</v>
      </c>
      <c r="M746" s="49" t="s">
        <v>1131</v>
      </c>
      <c r="N746" s="51" t="e">
        <f>VLOOKUP(M746,desplegables!$BO$20:$BP$51,2,0)</f>
        <v>#N/A</v>
      </c>
      <c r="O746" s="49" t="s">
        <v>1158</v>
      </c>
      <c r="P746" s="49" t="s">
        <v>90</v>
      </c>
      <c r="Q746" s="51" t="str">
        <f>+VLOOKUP(P746,desplegables!$B$3:$C$5,2,0)</f>
        <v>02</v>
      </c>
      <c r="R746" s="169" t="e">
        <f t="shared" si="87"/>
        <v>#N/A</v>
      </c>
      <c r="S746" s="126" t="str">
        <f t="shared" si="86"/>
        <v>ADQUIS. DE BYS-SERVICIOS DE INFORMACIÓN IMPLEMENTADOS-FORTALECIMIENTO DE LA GESTIÓN INSTITUCIONAL Y BUEN GOBIERNO DEL MINISTERIO DE EDUCACIÓN   NACIONAL</v>
      </c>
      <c r="T746" s="244" t="str">
        <f t="shared" si="89"/>
        <v>ADQUIS. DE BYS - SERVICIOS DE INFORMACIÓN IMPLEMENTADOS - 2. SEGURIDAD HUMANA Y JUSTICIA SOCIAL / D. DATOS SECTORIALES PARA AUMENTAR EL APROVECHAMIENTO DE DATOS EN EL PAÍS</v>
      </c>
      <c r="U746" s="69" t="s">
        <v>127</v>
      </c>
      <c r="V746" s="21"/>
      <c r="W746" s="21" t="str">
        <f t="shared" si="90"/>
        <v xml:space="preserve">OFIC. PLANEACIONFINA - </v>
      </c>
      <c r="X746" s="51" t="str">
        <f t="shared" si="91"/>
        <v>1200</v>
      </c>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6" t="s">
        <v>1163</v>
      </c>
      <c r="BG746" s="203">
        <v>80111620</v>
      </c>
      <c r="BH746" s="52" t="s">
        <v>92</v>
      </c>
      <c r="BI746" s="90" t="s">
        <v>1164</v>
      </c>
      <c r="BJ746" s="69" t="s">
        <v>1122</v>
      </c>
      <c r="BK746" s="49" t="s">
        <v>94</v>
      </c>
      <c r="BL746" s="121">
        <v>45306</v>
      </c>
      <c r="BM746" s="66">
        <v>229</v>
      </c>
      <c r="BN746" s="49" t="s">
        <v>198</v>
      </c>
      <c r="BO746" s="49" t="s">
        <v>96</v>
      </c>
      <c r="BP746" s="49" t="s">
        <v>196</v>
      </c>
      <c r="BQ746" s="49" t="s">
        <v>98</v>
      </c>
      <c r="BR746" s="240">
        <f t="shared" si="93"/>
        <v>58575000</v>
      </c>
      <c r="BS746" s="239">
        <v>58575000</v>
      </c>
      <c r="BT746" s="66" t="s">
        <v>192</v>
      </c>
      <c r="BU746" s="66" t="s">
        <v>128</v>
      </c>
      <c r="BV746" s="21" t="e">
        <f t="shared" si="92"/>
        <v>#N/A</v>
      </c>
      <c r="BW746" s="21" t="e">
        <f>+VLOOKUP(C746,Listas_desplega!$AI$21:$AJ$46,2,0)</f>
        <v>#N/A</v>
      </c>
      <c r="BX746" s="47" t="str">
        <f>+VLOOKUP(E746,Listas_desplega!$J$2:$K$11,2,FALSE)</f>
        <v>Eje_E_9</v>
      </c>
      <c r="BY746" s="21" t="str">
        <f>+VLOOKUP(J746,desplegables!$AK$21:$AL$33,2,FALSE)</f>
        <v>C_2299_0700_11</v>
      </c>
      <c r="BZ746" s="21" t="str">
        <f>+VLOOKUP(D746,Listas_desplega!$AS$18:$AU$60,2,0)</f>
        <v xml:space="preserve">OFIC. PLANEACIONFINA - </v>
      </c>
      <c r="CA746" s="21" t="str">
        <f>+VLOOKUP(W746,Listas_desplega!$AT$18:$AV$60,3,0)</f>
        <v>1200</v>
      </c>
      <c r="CB746" s="21" t="str">
        <f>+VLOOKUP(F746,Listas_desplega!$J$15:$L$60,2,0)</f>
        <v>FORTALEC ECOSISTEMA SECTORIAL DE DATOS EN EDUCACIÓN</v>
      </c>
      <c r="CC746" s="21" t="str">
        <f>+VLOOKUP(F746,Listas_desplega!$J$15:$L$60,2,0)&amp;V746</f>
        <v>FORTALEC ECOSISTEMA SECTORIAL DE DATOS EN EDUCACIÓN</v>
      </c>
      <c r="CD746" s="21" t="str">
        <f>+VLOOKUP(CC746,Listas_desplega!$K$15:$L$60,2,0)</f>
        <v>43</v>
      </c>
      <c r="CE746" s="65" t="str">
        <f>+VLOOKUP(D746,Listas_desplega!$AS$18:$AU$60,2,0)&amp;V746</f>
        <v xml:space="preserve">OFIC. PLANEACIONFINA - </v>
      </c>
      <c r="CF746" s="21">
        <f>+VLOOKUP(D746,Listas_desplega!$AS$18:$AU$60,3,0)</f>
        <v>12</v>
      </c>
    </row>
    <row r="747" spans="2:84" ht="18.75" customHeight="1" x14ac:dyDescent="0.25">
      <c r="B747" s="49" t="s">
        <v>173</v>
      </c>
      <c r="C747" s="49" t="s">
        <v>588</v>
      </c>
      <c r="D747" s="49" t="s">
        <v>2</v>
      </c>
      <c r="E747" s="49" t="s">
        <v>953</v>
      </c>
      <c r="F747" s="82" t="s">
        <v>1129</v>
      </c>
      <c r="G747" s="49" t="s">
        <v>955</v>
      </c>
      <c r="H747" s="78" t="str">
        <f>+VLOOKUP(G747,desplegables!$AH$21:$AK$33,2,0)</f>
        <v>FORTALECIMIENTO DE LA GESTIÓN INSTITUCIONAL Y BUEN GOBIERNO DEL MINISTERIO DE EDUCACIÓN   NACIONAL</v>
      </c>
      <c r="I747" s="79">
        <f>+VLOOKUP(G747,desplegables!$AH$21:$AK$33,3,0)</f>
        <v>202400000000164</v>
      </c>
      <c r="J747" s="51" t="str">
        <f>+VLOOKUP(G747,desplegables!$AH$21:$AK$33,4,0)</f>
        <v>C-2299-0700-11</v>
      </c>
      <c r="K747" s="109" t="s">
        <v>1130</v>
      </c>
      <c r="L747" s="110" t="str">
        <f>+VLOOKUP(K747,desplegables!$BO$81:$BP$110,2,FALSE)</f>
        <v>20104D</v>
      </c>
      <c r="M747" s="49" t="s">
        <v>1131</v>
      </c>
      <c r="N747" s="51" t="e">
        <f>VLOOKUP(M747,desplegables!$BO$20:$BP$51,2,0)</f>
        <v>#N/A</v>
      </c>
      <c r="O747" s="49" t="s">
        <v>1158</v>
      </c>
      <c r="P747" s="49" t="s">
        <v>90</v>
      </c>
      <c r="Q747" s="51" t="str">
        <f>+VLOOKUP(P747,desplegables!$B$3:$C$5,2,0)</f>
        <v>02</v>
      </c>
      <c r="R747" s="169" t="e">
        <f t="shared" si="87"/>
        <v>#N/A</v>
      </c>
      <c r="S747" s="126" t="str">
        <f t="shared" ref="S747:S809" si="94">UPPER(P747&amp;"-"&amp;M747&amp;"-"&amp;H747)</f>
        <v>ADQUIS. DE BYS-SERVICIOS DE INFORMACIÓN IMPLEMENTADOS-FORTALECIMIENTO DE LA GESTIÓN INSTITUCIONAL Y BUEN GOBIERNO DEL MINISTERIO DE EDUCACIÓN   NACIONAL</v>
      </c>
      <c r="T747" s="244" t="str">
        <f t="shared" si="89"/>
        <v>ADQUIS. DE BYS - SERVICIOS DE INFORMACIÓN IMPLEMENTADOS - 2. SEGURIDAD HUMANA Y JUSTICIA SOCIAL / D. DATOS SECTORIALES PARA AUMENTAR EL APROVECHAMIENTO DE DATOS EN EL PAÍS</v>
      </c>
      <c r="U747" s="69" t="s">
        <v>127</v>
      </c>
      <c r="V747" s="21"/>
      <c r="W747" s="21" t="str">
        <f t="shared" si="90"/>
        <v xml:space="preserve">OFIC. PLANEACIONFINA - </v>
      </c>
      <c r="X747" s="51" t="str">
        <f t="shared" si="91"/>
        <v>1200</v>
      </c>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c r="BE747" s="68"/>
      <c r="BF747" s="66" t="s">
        <v>1165</v>
      </c>
      <c r="BG747" s="203">
        <v>80111620</v>
      </c>
      <c r="BH747" s="52" t="s">
        <v>92</v>
      </c>
      <c r="BI747" s="90" t="s">
        <v>1166</v>
      </c>
      <c r="BJ747" s="69" t="s">
        <v>1167</v>
      </c>
      <c r="BK747" s="49" t="s">
        <v>94</v>
      </c>
      <c r="BL747" s="121">
        <v>45306</v>
      </c>
      <c r="BM747" s="66">
        <v>229</v>
      </c>
      <c r="BN747" s="49" t="s">
        <v>198</v>
      </c>
      <c r="BO747" s="49" t="s">
        <v>401</v>
      </c>
      <c r="BP747" s="49" t="s">
        <v>1078</v>
      </c>
      <c r="BQ747" s="49" t="s">
        <v>98</v>
      </c>
      <c r="BR747" s="240">
        <f t="shared" si="93"/>
        <v>22875000</v>
      </c>
      <c r="BS747" s="239">
        <v>22875000</v>
      </c>
      <c r="BT747" s="66" t="s">
        <v>192</v>
      </c>
      <c r="BU747" s="66" t="s">
        <v>128</v>
      </c>
      <c r="BV747" s="21" t="e">
        <f t="shared" si="92"/>
        <v>#N/A</v>
      </c>
      <c r="BW747" s="21" t="e">
        <f>+VLOOKUP(C747,Listas_desplega!$AI$21:$AJ$46,2,0)</f>
        <v>#N/A</v>
      </c>
      <c r="BX747" s="47" t="str">
        <f>+VLOOKUP(E747,Listas_desplega!$J$2:$K$11,2,FALSE)</f>
        <v>Eje_E_9</v>
      </c>
      <c r="BY747" s="21" t="str">
        <f>+VLOOKUP(J747,desplegables!$AK$21:$AL$33,2,FALSE)</f>
        <v>C_2299_0700_11</v>
      </c>
      <c r="BZ747" s="21" t="str">
        <f>+VLOOKUP(D747,Listas_desplega!$AS$18:$AU$60,2,0)</f>
        <v xml:space="preserve">OFIC. PLANEACIONFINA - </v>
      </c>
      <c r="CA747" s="21" t="str">
        <f>+VLOOKUP(W747,Listas_desplega!$AT$18:$AV$60,3,0)</f>
        <v>1200</v>
      </c>
      <c r="CB747" s="21" t="str">
        <f>+VLOOKUP(F747,Listas_desplega!$J$15:$L$60,2,0)</f>
        <v>FORTALEC ECOSISTEMA SECTORIAL DE DATOS EN EDUCACIÓN</v>
      </c>
      <c r="CC747" s="21" t="str">
        <f>+VLOOKUP(F747,Listas_desplega!$J$15:$L$60,2,0)&amp;V747</f>
        <v>FORTALEC ECOSISTEMA SECTORIAL DE DATOS EN EDUCACIÓN</v>
      </c>
      <c r="CD747" s="21" t="str">
        <f>+VLOOKUP(CC747,Listas_desplega!$K$15:$L$60,2,0)</f>
        <v>43</v>
      </c>
      <c r="CE747" s="65" t="str">
        <f>+VLOOKUP(D747,Listas_desplega!$AS$18:$AU$60,2,0)&amp;V747</f>
        <v xml:space="preserve">OFIC. PLANEACIONFINA - </v>
      </c>
      <c r="CF747" s="21">
        <f>+VLOOKUP(D747,Listas_desplega!$AS$18:$AU$60,3,0)</f>
        <v>12</v>
      </c>
    </row>
    <row r="748" spans="2:84" ht="18.75" customHeight="1" x14ac:dyDescent="0.25">
      <c r="B748" s="49" t="s">
        <v>173</v>
      </c>
      <c r="C748" s="49" t="s">
        <v>588</v>
      </c>
      <c r="D748" s="49" t="s">
        <v>2</v>
      </c>
      <c r="E748" s="49" t="s">
        <v>953</v>
      </c>
      <c r="F748" s="82" t="s">
        <v>1129</v>
      </c>
      <c r="G748" s="49" t="s">
        <v>955</v>
      </c>
      <c r="H748" s="78" t="str">
        <f>+VLOOKUP(G748,desplegables!$AH$21:$AK$33,2,0)</f>
        <v>FORTALECIMIENTO DE LA GESTIÓN INSTITUCIONAL Y BUEN GOBIERNO DEL MINISTERIO DE EDUCACIÓN   NACIONAL</v>
      </c>
      <c r="I748" s="79">
        <f>+VLOOKUP(G748,desplegables!$AH$21:$AK$33,3,0)</f>
        <v>202400000000164</v>
      </c>
      <c r="J748" s="51" t="str">
        <f>+VLOOKUP(G748,desplegables!$AH$21:$AK$33,4,0)</f>
        <v>C-2299-0700-11</v>
      </c>
      <c r="K748" s="109" t="s">
        <v>1130</v>
      </c>
      <c r="L748" s="110" t="str">
        <f>+VLOOKUP(K748,desplegables!$BO$81:$BP$110,2,FALSE)</f>
        <v>20104D</v>
      </c>
      <c r="M748" s="49" t="s">
        <v>1131</v>
      </c>
      <c r="N748" s="51" t="e">
        <f>VLOOKUP(M748,desplegables!$BO$20:$BP$51,2,0)</f>
        <v>#N/A</v>
      </c>
      <c r="O748" s="49" t="s">
        <v>1158</v>
      </c>
      <c r="P748" s="49" t="s">
        <v>90</v>
      </c>
      <c r="Q748" s="51" t="str">
        <f>+VLOOKUP(P748,desplegables!$B$3:$C$5,2,0)</f>
        <v>02</v>
      </c>
      <c r="R748" s="169" t="e">
        <f t="shared" si="87"/>
        <v>#N/A</v>
      </c>
      <c r="S748" s="126" t="str">
        <f t="shared" si="94"/>
        <v>ADQUIS. DE BYS-SERVICIOS DE INFORMACIÓN IMPLEMENTADOS-FORTALECIMIENTO DE LA GESTIÓN INSTITUCIONAL Y BUEN GOBIERNO DEL MINISTERIO DE EDUCACIÓN   NACIONAL</v>
      </c>
      <c r="T748" s="244" t="str">
        <f t="shared" si="89"/>
        <v>ADQUIS. DE BYS - SERVICIOS DE INFORMACIÓN IMPLEMENTADOS - 2. SEGURIDAD HUMANA Y JUSTICIA SOCIAL / D. DATOS SECTORIALES PARA AUMENTAR EL APROVECHAMIENTO DE DATOS EN EL PAÍS</v>
      </c>
      <c r="U748" s="69" t="s">
        <v>127</v>
      </c>
      <c r="V748" s="21"/>
      <c r="W748" s="21" t="str">
        <f t="shared" si="90"/>
        <v xml:space="preserve">OFIC. PLANEACIONFINA - </v>
      </c>
      <c r="X748" s="51" t="str">
        <f t="shared" si="91"/>
        <v>1200</v>
      </c>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c r="BE748" s="68"/>
      <c r="BF748" s="66" t="s">
        <v>1168</v>
      </c>
      <c r="BG748" s="203">
        <v>80111620</v>
      </c>
      <c r="BH748" s="52" t="s">
        <v>92</v>
      </c>
      <c r="BI748" s="90" t="s">
        <v>1169</v>
      </c>
      <c r="BJ748" s="69" t="s">
        <v>1122</v>
      </c>
      <c r="BK748" s="49" t="s">
        <v>248</v>
      </c>
      <c r="BL748" s="121">
        <v>45324</v>
      </c>
      <c r="BM748" s="66">
        <v>211</v>
      </c>
      <c r="BN748" s="49" t="s">
        <v>198</v>
      </c>
      <c r="BO748" s="49" t="s">
        <v>96</v>
      </c>
      <c r="BP748" s="49" t="s">
        <v>196</v>
      </c>
      <c r="BQ748" s="49" t="s">
        <v>98</v>
      </c>
      <c r="BR748" s="240">
        <f t="shared" si="93"/>
        <v>54670000</v>
      </c>
      <c r="BS748" s="239">
        <v>54670000</v>
      </c>
      <c r="BT748" s="66" t="s">
        <v>192</v>
      </c>
      <c r="BU748" s="66" t="s">
        <v>128</v>
      </c>
      <c r="BV748" s="21" t="e">
        <f t="shared" si="92"/>
        <v>#N/A</v>
      </c>
      <c r="BW748" s="21" t="e">
        <f>+VLOOKUP(C748,Listas_desplega!$AI$21:$AJ$46,2,0)</f>
        <v>#N/A</v>
      </c>
      <c r="BX748" s="47" t="str">
        <f>+VLOOKUP(E748,Listas_desplega!$J$2:$K$11,2,FALSE)</f>
        <v>Eje_E_9</v>
      </c>
      <c r="BY748" s="21" t="str">
        <f>+VLOOKUP(J748,desplegables!$AK$21:$AL$33,2,FALSE)</f>
        <v>C_2299_0700_11</v>
      </c>
      <c r="BZ748" s="21" t="str">
        <f>+VLOOKUP(D748,Listas_desplega!$AS$18:$AU$60,2,0)</f>
        <v xml:space="preserve">OFIC. PLANEACIONFINA - </v>
      </c>
      <c r="CA748" s="21" t="str">
        <f>+VLOOKUP(W748,Listas_desplega!$AT$18:$AV$60,3,0)</f>
        <v>1200</v>
      </c>
      <c r="CB748" s="21" t="str">
        <f>+VLOOKUP(F748,Listas_desplega!$J$15:$L$60,2,0)</f>
        <v>FORTALEC ECOSISTEMA SECTORIAL DE DATOS EN EDUCACIÓN</v>
      </c>
      <c r="CC748" s="21" t="str">
        <f>+VLOOKUP(F748,Listas_desplega!$J$15:$L$60,2,0)&amp;V748</f>
        <v>FORTALEC ECOSISTEMA SECTORIAL DE DATOS EN EDUCACIÓN</v>
      </c>
      <c r="CD748" s="21" t="str">
        <f>+VLOOKUP(CC748,Listas_desplega!$K$15:$L$60,2,0)</f>
        <v>43</v>
      </c>
      <c r="CE748" s="65" t="str">
        <f>+VLOOKUP(D748,Listas_desplega!$AS$18:$AU$60,2,0)&amp;V748</f>
        <v xml:space="preserve">OFIC. PLANEACIONFINA - </v>
      </c>
      <c r="CF748" s="21">
        <f>+VLOOKUP(D748,Listas_desplega!$AS$18:$AU$60,3,0)</f>
        <v>12</v>
      </c>
    </row>
    <row r="749" spans="2:84" ht="18.75" customHeight="1" x14ac:dyDescent="0.25">
      <c r="B749" s="49" t="s">
        <v>173</v>
      </c>
      <c r="C749" s="49" t="s">
        <v>588</v>
      </c>
      <c r="D749" s="49" t="s">
        <v>2</v>
      </c>
      <c r="E749" s="49" t="s">
        <v>953</v>
      </c>
      <c r="F749" s="82" t="s">
        <v>1129</v>
      </c>
      <c r="G749" s="49" t="s">
        <v>955</v>
      </c>
      <c r="H749" s="78" t="str">
        <f>+VLOOKUP(G749,desplegables!$AH$21:$AK$33,2,0)</f>
        <v>FORTALECIMIENTO DE LA GESTIÓN INSTITUCIONAL Y BUEN GOBIERNO DEL MINISTERIO DE EDUCACIÓN   NACIONAL</v>
      </c>
      <c r="I749" s="79">
        <f>+VLOOKUP(G749,desplegables!$AH$21:$AK$33,3,0)</f>
        <v>202400000000164</v>
      </c>
      <c r="J749" s="51" t="str">
        <f>+VLOOKUP(G749,desplegables!$AH$21:$AK$33,4,0)</f>
        <v>C-2299-0700-11</v>
      </c>
      <c r="K749" s="109" t="s">
        <v>1130</v>
      </c>
      <c r="L749" s="110" t="str">
        <f>+VLOOKUP(K749,desplegables!$BO$81:$BP$110,2,FALSE)</f>
        <v>20104D</v>
      </c>
      <c r="M749" s="49" t="s">
        <v>1131</v>
      </c>
      <c r="N749" s="51" t="e">
        <f>VLOOKUP(M749,desplegables!$BO$20:$BP$51,2,0)</f>
        <v>#N/A</v>
      </c>
      <c r="O749" s="49" t="s">
        <v>1132</v>
      </c>
      <c r="P749" s="49" t="s">
        <v>90</v>
      </c>
      <c r="Q749" s="51" t="str">
        <f>+VLOOKUP(P749,desplegables!$B$3:$C$5,2,0)</f>
        <v>02</v>
      </c>
      <c r="R749" s="169" t="e">
        <f t="shared" si="87"/>
        <v>#N/A</v>
      </c>
      <c r="S749" s="126" t="str">
        <f t="shared" si="94"/>
        <v>ADQUIS. DE BYS-SERVICIOS DE INFORMACIÓN IMPLEMENTADOS-FORTALECIMIENTO DE LA GESTIÓN INSTITUCIONAL Y BUEN GOBIERNO DEL MINISTERIO DE EDUCACIÓN   NACIONAL</v>
      </c>
      <c r="T749" s="244" t="str">
        <f t="shared" si="89"/>
        <v>ADQUIS. DE BYS - SERVICIOS DE INFORMACIÓN IMPLEMENTADOS - 2. SEGURIDAD HUMANA Y JUSTICIA SOCIAL / D. DATOS SECTORIALES PARA AUMENTAR EL APROVECHAMIENTO DE DATOS EN EL PAÍS</v>
      </c>
      <c r="U749" s="69" t="s">
        <v>127</v>
      </c>
      <c r="V749" s="21"/>
      <c r="W749" s="21" t="str">
        <f t="shared" si="90"/>
        <v xml:space="preserve">OFIC. PLANEACIONFINA - </v>
      </c>
      <c r="X749" s="51" t="str">
        <f t="shared" si="91"/>
        <v>1200</v>
      </c>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c r="BE749" s="68"/>
      <c r="BF749" s="66" t="s">
        <v>1170</v>
      </c>
      <c r="BG749" s="69">
        <v>80111620</v>
      </c>
      <c r="BH749" s="52" t="s">
        <v>92</v>
      </c>
      <c r="BI749" s="90" t="s">
        <v>1171</v>
      </c>
      <c r="BJ749" s="69" t="s">
        <v>1122</v>
      </c>
      <c r="BK749" s="49" t="s">
        <v>94</v>
      </c>
      <c r="BL749" s="121">
        <v>45300</v>
      </c>
      <c r="BM749" s="66">
        <v>235</v>
      </c>
      <c r="BN749" s="49" t="s">
        <v>198</v>
      </c>
      <c r="BO749" s="49" t="s">
        <v>96</v>
      </c>
      <c r="BP749" s="49" t="s">
        <v>196</v>
      </c>
      <c r="BQ749" s="49" t="s">
        <v>98</v>
      </c>
      <c r="BR749" s="240">
        <f t="shared" si="93"/>
        <v>104625000</v>
      </c>
      <c r="BS749" s="239">
        <v>104625000</v>
      </c>
      <c r="BT749" s="66" t="s">
        <v>192</v>
      </c>
      <c r="BU749" s="66" t="s">
        <v>128</v>
      </c>
      <c r="BV749" s="21" t="e">
        <f t="shared" si="92"/>
        <v>#N/A</v>
      </c>
      <c r="BW749" s="21" t="e">
        <f>+VLOOKUP(C749,Listas_desplega!$AI$21:$AJ$46,2,0)</f>
        <v>#N/A</v>
      </c>
      <c r="BX749" s="47" t="str">
        <f>+VLOOKUP(E749,Listas_desplega!$J$2:$K$11,2,FALSE)</f>
        <v>Eje_E_9</v>
      </c>
      <c r="BY749" s="21" t="str">
        <f>+VLOOKUP(J749,desplegables!$AK$21:$AL$33,2,FALSE)</f>
        <v>C_2299_0700_11</v>
      </c>
      <c r="BZ749" s="21" t="str">
        <f>+VLOOKUP(D749,Listas_desplega!$AS$18:$AU$60,2,0)</f>
        <v xml:space="preserve">OFIC. PLANEACIONFINA - </v>
      </c>
      <c r="CA749" s="21" t="str">
        <f>+VLOOKUP(W749,Listas_desplega!$AT$18:$AV$60,3,0)</f>
        <v>1200</v>
      </c>
      <c r="CB749" s="21" t="str">
        <f>+VLOOKUP(F749,Listas_desplega!$J$15:$L$60,2,0)</f>
        <v>FORTALEC ECOSISTEMA SECTORIAL DE DATOS EN EDUCACIÓN</v>
      </c>
      <c r="CC749" s="21" t="str">
        <f>+VLOOKUP(F749,Listas_desplega!$J$15:$L$60,2,0)&amp;V749</f>
        <v>FORTALEC ECOSISTEMA SECTORIAL DE DATOS EN EDUCACIÓN</v>
      </c>
      <c r="CD749" s="21" t="str">
        <f>+VLOOKUP(CC749,Listas_desplega!$K$15:$L$60,2,0)</f>
        <v>43</v>
      </c>
      <c r="CE749" s="65" t="str">
        <f>+VLOOKUP(D749,Listas_desplega!$AS$18:$AU$60,2,0)&amp;V749</f>
        <v xml:space="preserve">OFIC. PLANEACIONFINA - </v>
      </c>
      <c r="CF749" s="21">
        <f>+VLOOKUP(D749,Listas_desplega!$AS$18:$AU$60,3,0)</f>
        <v>12</v>
      </c>
    </row>
    <row r="750" spans="2:84" ht="18.75" customHeight="1" x14ac:dyDescent="0.25">
      <c r="B750" s="49" t="s">
        <v>173</v>
      </c>
      <c r="C750" s="49" t="s">
        <v>588</v>
      </c>
      <c r="D750" s="49" t="s">
        <v>2</v>
      </c>
      <c r="E750" s="49" t="s">
        <v>953</v>
      </c>
      <c r="F750" s="82" t="s">
        <v>1129</v>
      </c>
      <c r="G750" s="49" t="s">
        <v>955</v>
      </c>
      <c r="H750" s="78" t="str">
        <f>+VLOOKUP(G750,desplegables!$AH$21:$AK$33,2,0)</f>
        <v>FORTALECIMIENTO DE LA GESTIÓN INSTITUCIONAL Y BUEN GOBIERNO DEL MINISTERIO DE EDUCACIÓN   NACIONAL</v>
      </c>
      <c r="I750" s="79">
        <f>+VLOOKUP(G750,desplegables!$AH$21:$AK$33,3,0)</f>
        <v>202400000000164</v>
      </c>
      <c r="J750" s="51" t="str">
        <f>+VLOOKUP(G750,desplegables!$AH$21:$AK$33,4,0)</f>
        <v>C-2299-0700-11</v>
      </c>
      <c r="K750" s="109" t="s">
        <v>1130</v>
      </c>
      <c r="L750" s="110" t="str">
        <f>+VLOOKUP(K750,desplegables!$BO$81:$BP$110,2,FALSE)</f>
        <v>20104D</v>
      </c>
      <c r="M750" s="49" t="s">
        <v>1131</v>
      </c>
      <c r="N750" s="51" t="e">
        <f>VLOOKUP(M750,desplegables!$BO$20:$BP$51,2,0)</f>
        <v>#N/A</v>
      </c>
      <c r="O750" s="49" t="s">
        <v>1132</v>
      </c>
      <c r="P750" s="49" t="s">
        <v>90</v>
      </c>
      <c r="Q750" s="51" t="str">
        <f>+VLOOKUP(P750,desplegables!$B$3:$C$5,2,0)</f>
        <v>02</v>
      </c>
      <c r="R750" s="169" t="e">
        <f t="shared" si="87"/>
        <v>#N/A</v>
      </c>
      <c r="S750" s="126" t="str">
        <f t="shared" si="94"/>
        <v>ADQUIS. DE BYS-SERVICIOS DE INFORMACIÓN IMPLEMENTADOS-FORTALECIMIENTO DE LA GESTIÓN INSTITUCIONAL Y BUEN GOBIERNO DEL MINISTERIO DE EDUCACIÓN   NACIONAL</v>
      </c>
      <c r="T750" s="244" t="str">
        <f t="shared" si="89"/>
        <v>ADQUIS. DE BYS - SERVICIOS DE INFORMACIÓN IMPLEMENTADOS - 2. SEGURIDAD HUMANA Y JUSTICIA SOCIAL / D. DATOS SECTORIALES PARA AUMENTAR EL APROVECHAMIENTO DE DATOS EN EL PAÍS</v>
      </c>
      <c r="U750" s="69" t="s">
        <v>127</v>
      </c>
      <c r="V750" s="21"/>
      <c r="W750" s="21" t="str">
        <f t="shared" si="90"/>
        <v xml:space="preserve">OFIC. PLANEACIONFINA - </v>
      </c>
      <c r="X750" s="51" t="str">
        <f t="shared" si="91"/>
        <v>1200</v>
      </c>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c r="BE750" s="68"/>
      <c r="BF750" s="66" t="s">
        <v>1172</v>
      </c>
      <c r="BG750" s="69">
        <v>80111620</v>
      </c>
      <c r="BH750" s="52" t="s">
        <v>92</v>
      </c>
      <c r="BI750" s="90" t="s">
        <v>1173</v>
      </c>
      <c r="BJ750" s="69" t="s">
        <v>1122</v>
      </c>
      <c r="BK750" s="49" t="s">
        <v>94</v>
      </c>
      <c r="BL750" s="121">
        <v>45306</v>
      </c>
      <c r="BM750" s="66">
        <v>229</v>
      </c>
      <c r="BN750" s="49" t="s">
        <v>198</v>
      </c>
      <c r="BO750" s="49" t="s">
        <v>96</v>
      </c>
      <c r="BP750" s="49" t="s">
        <v>196</v>
      </c>
      <c r="BQ750" s="49" t="s">
        <v>98</v>
      </c>
      <c r="BR750" s="240">
        <f t="shared" si="93"/>
        <v>81000000</v>
      </c>
      <c r="BS750" s="239">
        <v>81000000</v>
      </c>
      <c r="BT750" s="66" t="s">
        <v>192</v>
      </c>
      <c r="BU750" s="66" t="s">
        <v>128</v>
      </c>
      <c r="BV750" s="21" t="e">
        <f t="shared" si="92"/>
        <v>#N/A</v>
      </c>
      <c r="BW750" s="21" t="e">
        <f>+VLOOKUP(C750,Listas_desplega!$AI$21:$AJ$46,2,0)</f>
        <v>#N/A</v>
      </c>
      <c r="BX750" s="47" t="str">
        <f>+VLOOKUP(E750,Listas_desplega!$J$2:$K$11,2,FALSE)</f>
        <v>Eje_E_9</v>
      </c>
      <c r="BY750" s="21" t="str">
        <f>+VLOOKUP(J750,desplegables!$AK$21:$AL$33,2,FALSE)</f>
        <v>C_2299_0700_11</v>
      </c>
      <c r="BZ750" s="21" t="str">
        <f>+VLOOKUP(D750,Listas_desplega!$AS$18:$AU$60,2,0)</f>
        <v xml:space="preserve">OFIC. PLANEACIONFINA - </v>
      </c>
      <c r="CA750" s="21" t="str">
        <f>+VLOOKUP(W750,Listas_desplega!$AT$18:$AV$60,3,0)</f>
        <v>1200</v>
      </c>
      <c r="CB750" s="21" t="str">
        <f>+VLOOKUP(F750,Listas_desplega!$J$15:$L$60,2,0)</f>
        <v>FORTALEC ECOSISTEMA SECTORIAL DE DATOS EN EDUCACIÓN</v>
      </c>
      <c r="CC750" s="21" t="str">
        <f>+VLOOKUP(F750,Listas_desplega!$J$15:$L$60,2,0)&amp;V750</f>
        <v>FORTALEC ECOSISTEMA SECTORIAL DE DATOS EN EDUCACIÓN</v>
      </c>
      <c r="CD750" s="21" t="str">
        <f>+VLOOKUP(CC750,Listas_desplega!$K$15:$L$60,2,0)</f>
        <v>43</v>
      </c>
      <c r="CE750" s="65" t="str">
        <f>+VLOOKUP(D750,Listas_desplega!$AS$18:$AU$60,2,0)&amp;V750</f>
        <v xml:space="preserve">OFIC. PLANEACIONFINA - </v>
      </c>
      <c r="CF750" s="21">
        <f>+VLOOKUP(D750,Listas_desplega!$AS$18:$AU$60,3,0)</f>
        <v>12</v>
      </c>
    </row>
    <row r="751" spans="2:84" ht="18.75" customHeight="1" x14ac:dyDescent="0.25">
      <c r="B751" s="49" t="s">
        <v>173</v>
      </c>
      <c r="C751" s="49" t="s">
        <v>588</v>
      </c>
      <c r="D751" s="49" t="s">
        <v>2</v>
      </c>
      <c r="E751" s="49" t="s">
        <v>953</v>
      </c>
      <c r="F751" s="82" t="s">
        <v>1117</v>
      </c>
      <c r="G751" s="49" t="s">
        <v>955</v>
      </c>
      <c r="H751" s="78" t="str">
        <f>+VLOOKUP(G751,desplegables!$AH$21:$AK$33,2,0)</f>
        <v>FORTALECIMIENTO DE LA GESTIÓN INSTITUCIONAL Y BUEN GOBIERNO DEL MINISTERIO DE EDUCACIÓN   NACIONAL</v>
      </c>
      <c r="I751" s="79">
        <f>+VLOOKUP(G751,desplegables!$AH$21:$AK$33,3,0)</f>
        <v>202400000000164</v>
      </c>
      <c r="J751" s="51" t="str">
        <f>+VLOOKUP(G751,desplegables!$AH$21:$AK$33,4,0)</f>
        <v>C-2299-0700-11</v>
      </c>
      <c r="K751" s="109" t="s">
        <v>956</v>
      </c>
      <c r="L751" s="110" t="str">
        <f>+VLOOKUP(K751,desplegables!$BO$81:$BP$110,2,FALSE)</f>
        <v>53105B</v>
      </c>
      <c r="M751" s="49" t="s">
        <v>1118</v>
      </c>
      <c r="N751" s="51" t="e">
        <f>VLOOKUP(M751,desplegables!$BO$20:$BP$51,2,0)</f>
        <v>#N/A</v>
      </c>
      <c r="O751" s="49" t="s">
        <v>1119</v>
      </c>
      <c r="P751" s="49" t="s">
        <v>90</v>
      </c>
      <c r="Q751" s="51" t="str">
        <f>+VLOOKUP(P751,desplegables!$B$3:$C$5,2,0)</f>
        <v>02</v>
      </c>
      <c r="R751" s="169" t="e">
        <f t="shared" si="87"/>
        <v>#N/A</v>
      </c>
      <c r="S751" s="126" t="str">
        <f t="shared" si="94"/>
        <v>ADQUIS. DE BYS-DOCUMENTOS DE PLANEACIÓN-FORTALECIMIENTO DE LA GESTIÓN INSTITUCIONAL Y BUEN GOBIERNO DEL MINISTERIO DE EDUCACIÓN   NACIONAL</v>
      </c>
      <c r="T751" s="244" t="str">
        <f t="shared" si="89"/>
        <v>ADQUIS. DE BYS - DOCUMENTOS DE PLANEACIÓN - 5. CONVERGENCIA REGIONAL / B. ENTIDADES PÚBLICAS TERRITORIALES Y NACIONALES FORTALECIDAS</v>
      </c>
      <c r="U751" s="69" t="s">
        <v>127</v>
      </c>
      <c r="V751" s="21"/>
      <c r="W751" s="21" t="str">
        <f t="shared" si="90"/>
        <v xml:space="preserve">OFIC. PLANEACIONFINA - </v>
      </c>
      <c r="X751" s="51" t="str">
        <f t="shared" si="91"/>
        <v>1200</v>
      </c>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6" t="s">
        <v>1174</v>
      </c>
      <c r="BG751" s="69">
        <v>80111620</v>
      </c>
      <c r="BH751" s="52" t="s">
        <v>92</v>
      </c>
      <c r="BI751" s="90" t="s">
        <v>1175</v>
      </c>
      <c r="BJ751" s="69" t="s">
        <v>1122</v>
      </c>
      <c r="BK751" s="49" t="s">
        <v>94</v>
      </c>
      <c r="BL751" s="121">
        <v>45300</v>
      </c>
      <c r="BM751" s="66">
        <v>235</v>
      </c>
      <c r="BN751" s="49" t="s">
        <v>198</v>
      </c>
      <c r="BO751" s="49" t="s">
        <v>96</v>
      </c>
      <c r="BP751" s="49" t="s">
        <v>196</v>
      </c>
      <c r="BQ751" s="49" t="s">
        <v>98</v>
      </c>
      <c r="BR751" s="212">
        <v>7670000</v>
      </c>
      <c r="BS751" s="239">
        <v>59442500</v>
      </c>
      <c r="BT751" s="66" t="s">
        <v>192</v>
      </c>
      <c r="BU751" s="66" t="s">
        <v>128</v>
      </c>
      <c r="BV751" s="21" t="e">
        <f t="shared" si="92"/>
        <v>#N/A</v>
      </c>
      <c r="BW751" s="21" t="e">
        <f>+VLOOKUP(C751,Listas_desplega!$AI$21:$AJ$46,2,0)</f>
        <v>#N/A</v>
      </c>
      <c r="BX751" s="47" t="str">
        <f>+VLOOKUP(E751,Listas_desplega!$J$2:$K$11,2,FALSE)</f>
        <v>Eje_E_9</v>
      </c>
      <c r="BY751" s="21" t="str">
        <f>+VLOOKUP(J751,desplegables!$AK$21:$AL$33,2,FALSE)</f>
        <v>C_2299_0700_11</v>
      </c>
      <c r="BZ751" s="21" t="str">
        <f>+VLOOKUP(D751,Listas_desplega!$AS$18:$AU$60,2,0)</f>
        <v xml:space="preserve">OFIC. PLANEACIONFINA - </v>
      </c>
      <c r="CA751" s="21" t="str">
        <f>+VLOOKUP(W751,Listas_desplega!$AT$18:$AV$60,3,0)</f>
        <v>1200</v>
      </c>
      <c r="CB751" s="21" t="str">
        <f>+VLOOKUP(F751,Listas_desplega!$J$15:$L$60,2,0)</f>
        <v>FORTALECIMIENTO MECANISMOS PLAN Y SEG INSTITUCIONAL</v>
      </c>
      <c r="CC751" s="21" t="str">
        <f>+VLOOKUP(F751,Listas_desplega!$J$15:$L$60,2,0)&amp;V751</f>
        <v>FORTALECIMIENTO MECANISMOS PLAN Y SEG INSTITUCIONAL</v>
      </c>
      <c r="CD751" s="21" t="str">
        <f>+VLOOKUP(CC751,Listas_desplega!$K$15:$L$60,2,0)</f>
        <v>41</v>
      </c>
      <c r="CE751" s="65" t="str">
        <f>+VLOOKUP(D751,Listas_desplega!$AS$18:$AU$60,2,0)&amp;V751</f>
        <v xml:space="preserve">OFIC. PLANEACIONFINA - </v>
      </c>
      <c r="CF751" s="21">
        <f>+VLOOKUP(D751,Listas_desplega!$AS$18:$AU$60,3,0)</f>
        <v>12</v>
      </c>
    </row>
    <row r="752" spans="2:84" ht="18.75" customHeight="1" x14ac:dyDescent="0.25">
      <c r="B752" s="49" t="s">
        <v>173</v>
      </c>
      <c r="C752" s="49" t="s">
        <v>588</v>
      </c>
      <c r="D752" s="49" t="s">
        <v>2</v>
      </c>
      <c r="E752" s="49" t="s">
        <v>953</v>
      </c>
      <c r="F752" s="82" t="s">
        <v>1176</v>
      </c>
      <c r="G752" s="49" t="s">
        <v>955</v>
      </c>
      <c r="H752" s="78" t="str">
        <f>+VLOOKUP(G752,desplegables!$AH$21:$AK$33,2,0)</f>
        <v>FORTALECIMIENTO DE LA GESTIÓN INSTITUCIONAL Y BUEN GOBIERNO DEL MINISTERIO DE EDUCACIÓN   NACIONAL</v>
      </c>
      <c r="I752" s="79">
        <f>+VLOOKUP(G752,desplegables!$AH$21:$AK$33,3,0)</f>
        <v>202400000000164</v>
      </c>
      <c r="J752" s="51" t="str">
        <f>+VLOOKUP(G752,desplegables!$AH$21:$AK$33,4,0)</f>
        <v>C-2299-0700-11</v>
      </c>
      <c r="K752" s="109" t="s">
        <v>1177</v>
      </c>
      <c r="L752" s="110" t="str">
        <f>+VLOOKUP(K752,desplegables!$BO$81:$BP$110,2,FALSE)</f>
        <v>53106B</v>
      </c>
      <c r="M752" s="49" t="s">
        <v>1118</v>
      </c>
      <c r="N752" s="51" t="e">
        <f>VLOOKUP(M752,desplegables!$BO$20:$BP$51,2,0)</f>
        <v>#N/A</v>
      </c>
      <c r="O752" s="49" t="s">
        <v>1135</v>
      </c>
      <c r="P752" s="49" t="s">
        <v>90</v>
      </c>
      <c r="Q752" s="51" t="str">
        <f>+VLOOKUP(P752,desplegables!$B$3:$C$5,2,0)</f>
        <v>02</v>
      </c>
      <c r="R752" s="169" t="e">
        <f t="shared" si="87"/>
        <v>#N/A</v>
      </c>
      <c r="S752" s="126" t="str">
        <f t="shared" si="94"/>
        <v>ADQUIS. DE BYS-DOCUMENTOS DE PLANEACIÓN-FORTALECIMIENTO DE LA GESTIÓN INSTITUCIONAL Y BUEN GOBIERNO DEL MINISTERIO DE EDUCACIÓN   NACIONAL</v>
      </c>
      <c r="T752" s="244" t="str">
        <f t="shared" si="89"/>
        <v>ADQUIS. DE BYS - DOCUMENTOS DE PLANEACIÓN - 5. CONVERGENCIA REGIONAL / B. EFECTIVIDAD DE LOS DISPOSITIVOS DE PARTICIPACIÓN CIUDADANA, POLÍTICA Y ELECTORAL</v>
      </c>
      <c r="U752" s="69" t="s">
        <v>127</v>
      </c>
      <c r="V752" s="21"/>
      <c r="W752" s="21" t="str">
        <f t="shared" si="90"/>
        <v xml:space="preserve">OFIC. PLANEACIONFINA - </v>
      </c>
      <c r="X752" s="51" t="str">
        <f t="shared" si="91"/>
        <v>1200</v>
      </c>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c r="BE752" s="68"/>
      <c r="BF752" s="66" t="s">
        <v>1178</v>
      </c>
      <c r="BG752" s="69">
        <v>80111620</v>
      </c>
      <c r="BH752" s="52" t="s">
        <v>92</v>
      </c>
      <c r="BI752" s="90" t="s">
        <v>1179</v>
      </c>
      <c r="BJ752" s="69" t="s">
        <v>1122</v>
      </c>
      <c r="BK752" s="49" t="s">
        <v>94</v>
      </c>
      <c r="BL752" s="121">
        <v>45300</v>
      </c>
      <c r="BM752" s="66">
        <v>235</v>
      </c>
      <c r="BN752" s="49" t="s">
        <v>198</v>
      </c>
      <c r="BO752" s="49" t="s">
        <v>96</v>
      </c>
      <c r="BP752" s="49" t="s">
        <v>196</v>
      </c>
      <c r="BQ752" s="49" t="s">
        <v>98</v>
      </c>
      <c r="BR752" s="212">
        <v>69207500</v>
      </c>
      <c r="BS752" s="239">
        <v>69207500</v>
      </c>
      <c r="BT752" s="66" t="s">
        <v>192</v>
      </c>
      <c r="BU752" s="66" t="s">
        <v>128</v>
      </c>
      <c r="BV752" s="21" t="e">
        <f t="shared" si="92"/>
        <v>#N/A</v>
      </c>
      <c r="BW752" s="21" t="e">
        <f>+VLOOKUP(C752,Listas_desplega!$AI$21:$AJ$46,2,0)</f>
        <v>#N/A</v>
      </c>
      <c r="BX752" s="47" t="str">
        <f>+VLOOKUP(E752,Listas_desplega!$J$2:$K$11,2,FALSE)</f>
        <v>Eje_E_9</v>
      </c>
      <c r="BY752" s="21" t="str">
        <f>+VLOOKUP(J752,desplegables!$AK$21:$AL$33,2,FALSE)</f>
        <v>C_2299_0700_11</v>
      </c>
      <c r="BZ752" s="21" t="str">
        <f>+VLOOKUP(D752,Listas_desplega!$AS$18:$AU$60,2,0)</f>
        <v xml:space="preserve">OFIC. PLANEACIONFINA - </v>
      </c>
      <c r="CA752" s="21" t="str">
        <f>+VLOOKUP(W752,Listas_desplega!$AT$18:$AV$60,3,0)</f>
        <v>1200</v>
      </c>
      <c r="CB752" s="21" t="str">
        <f>+VLOOKUP(F752,Listas_desplega!$J$15:$L$60,2,0)</f>
        <v>PROMOCION DE LA PARTICIPACIÓN CIUDADANA</v>
      </c>
      <c r="CC752" s="21" t="str">
        <f>+VLOOKUP(F752,Listas_desplega!$J$15:$L$60,2,0)&amp;V752</f>
        <v>PROMOCION DE LA PARTICIPACIÓN CIUDADANA</v>
      </c>
      <c r="CD752" s="21" t="str">
        <f>+VLOOKUP(CC752,Listas_desplega!$K$15:$L$60,2,0)</f>
        <v>44</v>
      </c>
      <c r="CE752" s="65" t="str">
        <f>+VLOOKUP(D752,Listas_desplega!$AS$18:$AU$60,2,0)&amp;V752</f>
        <v xml:space="preserve">OFIC. PLANEACIONFINA - </v>
      </c>
      <c r="CF752" s="21">
        <f>+VLOOKUP(D752,Listas_desplega!$AS$18:$AU$60,3,0)</f>
        <v>12</v>
      </c>
    </row>
    <row r="753" spans="2:84" ht="18.75" customHeight="1" x14ac:dyDescent="0.25">
      <c r="B753" s="49" t="s">
        <v>173</v>
      </c>
      <c r="C753" s="49" t="s">
        <v>588</v>
      </c>
      <c r="D753" s="49" t="s">
        <v>2</v>
      </c>
      <c r="E753" s="49" t="s">
        <v>953</v>
      </c>
      <c r="F753" s="82" t="s">
        <v>1117</v>
      </c>
      <c r="G753" s="49" t="s">
        <v>955</v>
      </c>
      <c r="H753" s="78" t="str">
        <f>+VLOOKUP(G753,desplegables!$AH$21:$AK$33,2,0)</f>
        <v>FORTALECIMIENTO DE LA GESTIÓN INSTITUCIONAL Y BUEN GOBIERNO DEL MINISTERIO DE EDUCACIÓN   NACIONAL</v>
      </c>
      <c r="I753" s="79">
        <f>+VLOOKUP(G753,desplegables!$AH$21:$AK$33,3,0)</f>
        <v>202400000000164</v>
      </c>
      <c r="J753" s="51" t="str">
        <f>+VLOOKUP(G753,desplegables!$AH$21:$AK$33,4,0)</f>
        <v>C-2299-0700-11</v>
      </c>
      <c r="K753" s="109" t="s">
        <v>956</v>
      </c>
      <c r="L753" s="110" t="str">
        <f>+VLOOKUP(K753,desplegables!$BO$81:$BP$110,2,FALSE)</f>
        <v>53105B</v>
      </c>
      <c r="M753" s="49" t="s">
        <v>1118</v>
      </c>
      <c r="N753" s="51" t="e">
        <f>VLOOKUP(M753,desplegables!$BO$20:$BP$51,2,0)</f>
        <v>#N/A</v>
      </c>
      <c r="O753" s="49" t="s">
        <v>1135</v>
      </c>
      <c r="P753" s="49" t="s">
        <v>90</v>
      </c>
      <c r="Q753" s="51" t="str">
        <f>+VLOOKUP(P753,desplegables!$B$3:$C$5,2,0)</f>
        <v>02</v>
      </c>
      <c r="R753" s="169" t="e">
        <f t="shared" si="87"/>
        <v>#N/A</v>
      </c>
      <c r="S753" s="126" t="str">
        <f t="shared" si="94"/>
        <v>ADQUIS. DE BYS-DOCUMENTOS DE PLANEACIÓN-FORTALECIMIENTO DE LA GESTIÓN INSTITUCIONAL Y BUEN GOBIERNO DEL MINISTERIO DE EDUCACIÓN   NACIONAL</v>
      </c>
      <c r="T753" s="244" t="str">
        <f t="shared" si="89"/>
        <v>ADQUIS. DE BYS - DOCUMENTOS DE PLANEACIÓN - 5. CONVERGENCIA REGIONAL / B. ENTIDADES PÚBLICAS TERRITORIALES Y NACIONALES FORTALECIDAS</v>
      </c>
      <c r="U753" s="69" t="s">
        <v>127</v>
      </c>
      <c r="V753" s="21"/>
      <c r="W753" s="21" t="str">
        <f t="shared" si="90"/>
        <v xml:space="preserve">OFIC. PLANEACIONFINA - </v>
      </c>
      <c r="X753" s="51" t="str">
        <f t="shared" si="91"/>
        <v>1200</v>
      </c>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c r="BE753" s="68"/>
      <c r="BF753" s="66" t="s">
        <v>1180</v>
      </c>
      <c r="BG753" s="69">
        <v>80111620</v>
      </c>
      <c r="BH753" s="52" t="s">
        <v>92</v>
      </c>
      <c r="BI753" s="90" t="s">
        <v>1181</v>
      </c>
      <c r="BJ753" s="69" t="s">
        <v>1122</v>
      </c>
      <c r="BK753" s="49" t="s">
        <v>94</v>
      </c>
      <c r="BL753" s="121">
        <v>45300</v>
      </c>
      <c r="BM753" s="66">
        <v>235</v>
      </c>
      <c r="BN753" s="49" t="s">
        <v>198</v>
      </c>
      <c r="BO753" s="49" t="s">
        <v>96</v>
      </c>
      <c r="BP753" s="49" t="s">
        <v>196</v>
      </c>
      <c r="BQ753" s="49" t="s">
        <v>98</v>
      </c>
      <c r="BR753" s="212">
        <v>11000000</v>
      </c>
      <c r="BS753" s="239">
        <v>85250000</v>
      </c>
      <c r="BT753" s="66" t="s">
        <v>192</v>
      </c>
      <c r="BU753" s="66" t="s">
        <v>128</v>
      </c>
      <c r="BV753" s="21" t="e">
        <f t="shared" si="92"/>
        <v>#N/A</v>
      </c>
      <c r="BW753" s="21" t="e">
        <f>+VLOOKUP(C753,Listas_desplega!$AI$21:$AJ$46,2,0)</f>
        <v>#N/A</v>
      </c>
      <c r="BX753" s="47" t="str">
        <f>+VLOOKUP(E753,Listas_desplega!$J$2:$K$11,2,FALSE)</f>
        <v>Eje_E_9</v>
      </c>
      <c r="BY753" s="21" t="str">
        <f>+VLOOKUP(J753,desplegables!$AK$21:$AL$33,2,FALSE)</f>
        <v>C_2299_0700_11</v>
      </c>
      <c r="BZ753" s="21" t="str">
        <f>+VLOOKUP(D753,Listas_desplega!$AS$18:$AU$60,2,0)</f>
        <v xml:space="preserve">OFIC. PLANEACIONFINA - </v>
      </c>
      <c r="CA753" s="21" t="str">
        <f>+VLOOKUP(W753,Listas_desplega!$AT$18:$AV$60,3,0)</f>
        <v>1200</v>
      </c>
      <c r="CB753" s="21" t="str">
        <f>+VLOOKUP(F753,Listas_desplega!$J$15:$L$60,2,0)</f>
        <v>FORTALECIMIENTO MECANISMOS PLAN Y SEG INSTITUCIONAL</v>
      </c>
      <c r="CC753" s="21" t="str">
        <f>+VLOOKUP(F753,Listas_desplega!$J$15:$L$60,2,0)&amp;V753</f>
        <v>FORTALECIMIENTO MECANISMOS PLAN Y SEG INSTITUCIONAL</v>
      </c>
      <c r="CD753" s="21" t="str">
        <f>+VLOOKUP(CC753,Listas_desplega!$K$15:$L$60,2,0)</f>
        <v>41</v>
      </c>
      <c r="CE753" s="65" t="str">
        <f>+VLOOKUP(D753,Listas_desplega!$AS$18:$AU$60,2,0)&amp;V753</f>
        <v xml:space="preserve">OFIC. PLANEACIONFINA - </v>
      </c>
      <c r="CF753" s="21">
        <f>+VLOOKUP(D753,Listas_desplega!$AS$18:$AU$60,3,0)</f>
        <v>12</v>
      </c>
    </row>
    <row r="754" spans="2:84" ht="18.75" customHeight="1" x14ac:dyDescent="0.25">
      <c r="B754" s="49" t="s">
        <v>173</v>
      </c>
      <c r="C754" s="49" t="s">
        <v>588</v>
      </c>
      <c r="D754" s="49" t="s">
        <v>2</v>
      </c>
      <c r="E754" s="49" t="s">
        <v>953</v>
      </c>
      <c r="F754" s="82" t="s">
        <v>1117</v>
      </c>
      <c r="G754" s="49" t="s">
        <v>955</v>
      </c>
      <c r="H754" s="78" t="str">
        <f>+VLOOKUP(G754,desplegables!$AH$21:$AK$33,2,0)</f>
        <v>FORTALECIMIENTO DE LA GESTIÓN INSTITUCIONAL Y BUEN GOBIERNO DEL MINISTERIO DE EDUCACIÓN   NACIONAL</v>
      </c>
      <c r="I754" s="79">
        <f>+VLOOKUP(G754,desplegables!$AH$21:$AK$33,3,0)</f>
        <v>202400000000164</v>
      </c>
      <c r="J754" s="51" t="str">
        <f>+VLOOKUP(G754,desplegables!$AH$21:$AK$33,4,0)</f>
        <v>C-2299-0700-11</v>
      </c>
      <c r="K754" s="109" t="s">
        <v>956</v>
      </c>
      <c r="L754" s="110" t="str">
        <f>+VLOOKUP(K754,desplegables!$BO$81:$BP$110,2,FALSE)</f>
        <v>53105B</v>
      </c>
      <c r="M754" s="49" t="s">
        <v>1118</v>
      </c>
      <c r="N754" s="51" t="e">
        <f>VLOOKUP(M754,desplegables!$BO$20:$BP$51,2,0)</f>
        <v>#N/A</v>
      </c>
      <c r="O754" s="49" t="s">
        <v>1119</v>
      </c>
      <c r="P754" s="49" t="s">
        <v>90</v>
      </c>
      <c r="Q754" s="51" t="str">
        <f>+VLOOKUP(P754,desplegables!$B$3:$C$5,2,0)</f>
        <v>02</v>
      </c>
      <c r="R754" s="169" t="e">
        <f t="shared" si="87"/>
        <v>#N/A</v>
      </c>
      <c r="S754" s="126" t="str">
        <f t="shared" si="94"/>
        <v>ADQUIS. DE BYS-DOCUMENTOS DE PLANEACIÓN-FORTALECIMIENTO DE LA GESTIÓN INSTITUCIONAL Y BUEN GOBIERNO DEL MINISTERIO DE EDUCACIÓN   NACIONAL</v>
      </c>
      <c r="T754" s="244" t="str">
        <f t="shared" si="89"/>
        <v>ADQUIS. DE BYS - DOCUMENTOS DE PLANEACIÓN - 5. CONVERGENCIA REGIONAL / B. ENTIDADES PÚBLICAS TERRITORIALES Y NACIONALES FORTALECIDAS</v>
      </c>
      <c r="U754" s="69" t="s">
        <v>127</v>
      </c>
      <c r="V754" s="21"/>
      <c r="W754" s="21" t="str">
        <f t="shared" si="90"/>
        <v xml:space="preserve">OFIC. PLANEACIONFINA - </v>
      </c>
      <c r="X754" s="51" t="str">
        <f t="shared" si="91"/>
        <v>1200</v>
      </c>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c r="BE754" s="68"/>
      <c r="BF754" s="66" t="s">
        <v>1182</v>
      </c>
      <c r="BG754" s="69">
        <v>80111620</v>
      </c>
      <c r="BH754" s="52" t="s">
        <v>92</v>
      </c>
      <c r="BI754" s="90" t="s">
        <v>1183</v>
      </c>
      <c r="BJ754" s="69" t="s">
        <v>1122</v>
      </c>
      <c r="BK754" s="49" t="s">
        <v>94</v>
      </c>
      <c r="BL754" s="121">
        <v>45300</v>
      </c>
      <c r="BM754" s="66">
        <v>235</v>
      </c>
      <c r="BN754" s="49" t="s">
        <v>198</v>
      </c>
      <c r="BO754" s="49" t="s">
        <v>96</v>
      </c>
      <c r="BP754" s="49" t="s">
        <v>196</v>
      </c>
      <c r="BQ754" s="49" t="s">
        <v>98</v>
      </c>
      <c r="BR754" s="212">
        <v>12500000</v>
      </c>
      <c r="BS754" s="239">
        <v>96875000</v>
      </c>
      <c r="BT754" s="66" t="s">
        <v>192</v>
      </c>
      <c r="BU754" s="66" t="s">
        <v>128</v>
      </c>
      <c r="BV754" s="21" t="e">
        <f t="shared" si="92"/>
        <v>#N/A</v>
      </c>
      <c r="BW754" s="21" t="e">
        <f>+VLOOKUP(C754,Listas_desplega!$AI$21:$AJ$46,2,0)</f>
        <v>#N/A</v>
      </c>
      <c r="BX754" s="47" t="str">
        <f>+VLOOKUP(E754,Listas_desplega!$J$2:$K$11,2,FALSE)</f>
        <v>Eje_E_9</v>
      </c>
      <c r="BY754" s="21" t="str">
        <f>+VLOOKUP(J754,desplegables!$AK$21:$AL$33,2,FALSE)</f>
        <v>C_2299_0700_11</v>
      </c>
      <c r="BZ754" s="21" t="str">
        <f>+VLOOKUP(D754,Listas_desplega!$AS$18:$AU$60,2,0)</f>
        <v xml:space="preserve">OFIC. PLANEACIONFINA - </v>
      </c>
      <c r="CA754" s="21" t="str">
        <f>+VLOOKUP(W754,Listas_desplega!$AT$18:$AV$60,3,0)</f>
        <v>1200</v>
      </c>
      <c r="CB754" s="21" t="str">
        <f>+VLOOKUP(F754,Listas_desplega!$J$15:$L$60,2,0)</f>
        <v>FORTALECIMIENTO MECANISMOS PLAN Y SEG INSTITUCIONAL</v>
      </c>
      <c r="CC754" s="21" t="str">
        <f>+VLOOKUP(F754,Listas_desplega!$J$15:$L$60,2,0)&amp;V754</f>
        <v>FORTALECIMIENTO MECANISMOS PLAN Y SEG INSTITUCIONAL</v>
      </c>
      <c r="CD754" s="21" t="str">
        <f>+VLOOKUP(CC754,Listas_desplega!$K$15:$L$60,2,0)</f>
        <v>41</v>
      </c>
      <c r="CE754" s="65" t="str">
        <f>+VLOOKUP(D754,Listas_desplega!$AS$18:$AU$60,2,0)&amp;V754</f>
        <v xml:space="preserve">OFIC. PLANEACIONFINA - </v>
      </c>
      <c r="CF754" s="21">
        <f>+VLOOKUP(D754,Listas_desplega!$AS$18:$AU$60,3,0)</f>
        <v>12</v>
      </c>
    </row>
    <row r="755" spans="2:84" ht="18.75" customHeight="1" x14ac:dyDescent="0.25">
      <c r="B755" s="49" t="s">
        <v>173</v>
      </c>
      <c r="C755" s="49" t="s">
        <v>588</v>
      </c>
      <c r="D755" s="49" t="s">
        <v>2</v>
      </c>
      <c r="E755" s="49" t="s">
        <v>953</v>
      </c>
      <c r="F755" s="82" t="s">
        <v>1117</v>
      </c>
      <c r="G755" s="49" t="s">
        <v>955</v>
      </c>
      <c r="H755" s="78" t="str">
        <f>+VLOOKUP(G755,desplegables!$AH$21:$AK$33,2,0)</f>
        <v>FORTALECIMIENTO DE LA GESTIÓN INSTITUCIONAL Y BUEN GOBIERNO DEL MINISTERIO DE EDUCACIÓN   NACIONAL</v>
      </c>
      <c r="I755" s="79">
        <f>+VLOOKUP(G755,desplegables!$AH$21:$AK$33,3,0)</f>
        <v>202400000000164</v>
      </c>
      <c r="J755" s="51" t="str">
        <f>+VLOOKUP(G755,desplegables!$AH$21:$AK$33,4,0)</f>
        <v>C-2299-0700-11</v>
      </c>
      <c r="K755" s="109" t="s">
        <v>956</v>
      </c>
      <c r="L755" s="110" t="str">
        <f>+VLOOKUP(K755,desplegables!$BO$81:$BP$110,2,FALSE)</f>
        <v>53105B</v>
      </c>
      <c r="M755" s="49" t="s">
        <v>1118</v>
      </c>
      <c r="N755" s="51" t="e">
        <f>VLOOKUP(M755,desplegables!$BO$20:$BP$51,2,0)</f>
        <v>#N/A</v>
      </c>
      <c r="O755" s="49" t="s">
        <v>1119</v>
      </c>
      <c r="P755" s="49" t="s">
        <v>90</v>
      </c>
      <c r="Q755" s="51" t="str">
        <f>+VLOOKUP(P755,desplegables!$B$3:$C$5,2,0)</f>
        <v>02</v>
      </c>
      <c r="R755" s="169" t="e">
        <f t="shared" si="87"/>
        <v>#N/A</v>
      </c>
      <c r="S755" s="126" t="str">
        <f t="shared" si="94"/>
        <v>ADQUIS. DE BYS-DOCUMENTOS DE PLANEACIÓN-FORTALECIMIENTO DE LA GESTIÓN INSTITUCIONAL Y BUEN GOBIERNO DEL MINISTERIO DE EDUCACIÓN   NACIONAL</v>
      </c>
      <c r="T755" s="244" t="str">
        <f t="shared" si="89"/>
        <v>ADQUIS. DE BYS - DOCUMENTOS DE PLANEACIÓN - 5. CONVERGENCIA REGIONAL / B. ENTIDADES PÚBLICAS TERRITORIALES Y NACIONALES FORTALECIDAS</v>
      </c>
      <c r="U755" s="69" t="s">
        <v>127</v>
      </c>
      <c r="V755" s="21"/>
      <c r="W755" s="21" t="str">
        <f t="shared" si="90"/>
        <v xml:space="preserve">OFIC. PLANEACIONFINA - </v>
      </c>
      <c r="X755" s="51" t="str">
        <f t="shared" si="91"/>
        <v>1200</v>
      </c>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c r="BE755" s="68"/>
      <c r="BF755" s="66" t="s">
        <v>1184</v>
      </c>
      <c r="BG755" s="69">
        <v>80111620</v>
      </c>
      <c r="BH755" s="52" t="s">
        <v>92</v>
      </c>
      <c r="BI755" s="90" t="s">
        <v>1185</v>
      </c>
      <c r="BJ755" s="69" t="s">
        <v>1122</v>
      </c>
      <c r="BK755" s="49" t="s">
        <v>94</v>
      </c>
      <c r="BL755" s="121">
        <v>45300</v>
      </c>
      <c r="BM755" s="66">
        <v>60</v>
      </c>
      <c r="BN755" s="49" t="s">
        <v>198</v>
      </c>
      <c r="BO755" s="49" t="s">
        <v>96</v>
      </c>
      <c r="BP755" s="49" t="s">
        <v>196</v>
      </c>
      <c r="BQ755" s="49" t="s">
        <v>98</v>
      </c>
      <c r="BR755" s="212">
        <v>16000000</v>
      </c>
      <c r="BS755" s="239">
        <v>32000000</v>
      </c>
      <c r="BT755" s="66" t="s">
        <v>192</v>
      </c>
      <c r="BU755" s="66" t="s">
        <v>128</v>
      </c>
      <c r="BV755" s="21" t="e">
        <f t="shared" si="92"/>
        <v>#N/A</v>
      </c>
      <c r="BW755" s="21" t="e">
        <f>+VLOOKUP(C755,Listas_desplega!$AI$21:$AJ$46,2,0)</f>
        <v>#N/A</v>
      </c>
      <c r="BX755" s="47" t="str">
        <f>+VLOOKUP(E755,Listas_desplega!$J$2:$K$11,2,FALSE)</f>
        <v>Eje_E_9</v>
      </c>
      <c r="BY755" s="21" t="str">
        <f>+VLOOKUP(J755,desplegables!$AK$21:$AL$33,2,FALSE)</f>
        <v>C_2299_0700_11</v>
      </c>
      <c r="BZ755" s="21" t="str">
        <f>+VLOOKUP(D755,Listas_desplega!$AS$18:$AU$60,2,0)</f>
        <v xml:space="preserve">OFIC. PLANEACIONFINA - </v>
      </c>
      <c r="CA755" s="21" t="str">
        <f>+VLOOKUP(W755,Listas_desplega!$AT$18:$AV$60,3,0)</f>
        <v>1200</v>
      </c>
      <c r="CB755" s="21" t="str">
        <f>+VLOOKUP(F755,Listas_desplega!$J$15:$L$60,2,0)</f>
        <v>FORTALECIMIENTO MECANISMOS PLAN Y SEG INSTITUCIONAL</v>
      </c>
      <c r="CC755" s="21" t="str">
        <f>+VLOOKUP(F755,Listas_desplega!$J$15:$L$60,2,0)&amp;V755</f>
        <v>FORTALECIMIENTO MECANISMOS PLAN Y SEG INSTITUCIONAL</v>
      </c>
      <c r="CD755" s="21" t="str">
        <f>+VLOOKUP(CC755,Listas_desplega!$K$15:$L$60,2,0)</f>
        <v>41</v>
      </c>
      <c r="CE755" s="65" t="str">
        <f>+VLOOKUP(D755,Listas_desplega!$AS$18:$AU$60,2,0)&amp;V755</f>
        <v xml:space="preserve">OFIC. PLANEACIONFINA - </v>
      </c>
      <c r="CF755" s="21">
        <f>+VLOOKUP(D755,Listas_desplega!$AS$18:$AU$60,3,0)</f>
        <v>12</v>
      </c>
    </row>
    <row r="756" spans="2:84" ht="18.75" customHeight="1" x14ac:dyDescent="0.25">
      <c r="B756" s="49" t="s">
        <v>173</v>
      </c>
      <c r="C756" s="49" t="s">
        <v>588</v>
      </c>
      <c r="D756" s="49" t="s">
        <v>2</v>
      </c>
      <c r="E756" s="49" t="s">
        <v>953</v>
      </c>
      <c r="F756" s="82" t="s">
        <v>1129</v>
      </c>
      <c r="G756" s="49" t="s">
        <v>955</v>
      </c>
      <c r="H756" s="78" t="str">
        <f>+VLOOKUP(G756,desplegables!$AH$21:$AK$33,2,0)</f>
        <v>FORTALECIMIENTO DE LA GESTIÓN INSTITUCIONAL Y BUEN GOBIERNO DEL MINISTERIO DE EDUCACIÓN   NACIONAL</v>
      </c>
      <c r="I756" s="79">
        <f>+VLOOKUP(G756,desplegables!$AH$21:$AK$33,3,0)</f>
        <v>202400000000164</v>
      </c>
      <c r="J756" s="51" t="str">
        <f>+VLOOKUP(G756,desplegables!$AH$21:$AK$33,4,0)</f>
        <v>C-2299-0700-11</v>
      </c>
      <c r="K756" s="109" t="s">
        <v>1130</v>
      </c>
      <c r="L756" s="110" t="str">
        <f>+VLOOKUP(K756,desplegables!$BO$81:$BP$110,2,FALSE)</f>
        <v>20104D</v>
      </c>
      <c r="M756" s="49" t="s">
        <v>1131</v>
      </c>
      <c r="N756" s="51" t="e">
        <f>VLOOKUP(M756,desplegables!$BO$20:$BP$51,2,0)</f>
        <v>#N/A</v>
      </c>
      <c r="O756" s="49" t="s">
        <v>1158</v>
      </c>
      <c r="P756" s="49" t="s">
        <v>90</v>
      </c>
      <c r="Q756" s="51" t="str">
        <f>+VLOOKUP(P756,desplegables!$B$3:$C$5,2,0)</f>
        <v>02</v>
      </c>
      <c r="R756" s="169" t="e">
        <f t="shared" si="87"/>
        <v>#N/A</v>
      </c>
      <c r="S756" s="126" t="str">
        <f t="shared" si="94"/>
        <v>ADQUIS. DE BYS-SERVICIOS DE INFORMACIÓN IMPLEMENTADOS-FORTALECIMIENTO DE LA GESTIÓN INSTITUCIONAL Y BUEN GOBIERNO DEL MINISTERIO DE EDUCACIÓN   NACIONAL</v>
      </c>
      <c r="T756" s="244" t="str">
        <f t="shared" si="89"/>
        <v>ADQUIS. DE BYS - SERVICIOS DE INFORMACIÓN IMPLEMENTADOS - 2. SEGURIDAD HUMANA Y JUSTICIA SOCIAL / D. DATOS SECTORIALES PARA AUMENTAR EL APROVECHAMIENTO DE DATOS EN EL PAÍS</v>
      </c>
      <c r="U756" s="69" t="s">
        <v>127</v>
      </c>
      <c r="V756" s="21"/>
      <c r="W756" s="21" t="str">
        <f t="shared" si="90"/>
        <v xml:space="preserve">OFIC. PLANEACIONFINA - </v>
      </c>
      <c r="X756" s="51" t="str">
        <f t="shared" si="91"/>
        <v>1200</v>
      </c>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c r="BE756" s="68"/>
      <c r="BF756" s="66" t="s">
        <v>1186</v>
      </c>
      <c r="BG756" s="203">
        <v>80111620</v>
      </c>
      <c r="BH756" s="52" t="s">
        <v>92</v>
      </c>
      <c r="BI756" s="90" t="s">
        <v>1187</v>
      </c>
      <c r="BJ756" s="69" t="s">
        <v>1122</v>
      </c>
      <c r="BK756" s="49" t="s">
        <v>587</v>
      </c>
      <c r="BL756" s="121">
        <v>45474</v>
      </c>
      <c r="BM756" s="66">
        <v>179</v>
      </c>
      <c r="BN756" s="49" t="s">
        <v>198</v>
      </c>
      <c r="BO756" s="49" t="s">
        <v>401</v>
      </c>
      <c r="BP756" s="49" t="s">
        <v>1078</v>
      </c>
      <c r="BQ756" s="49" t="s">
        <v>98</v>
      </c>
      <c r="BR756" s="240">
        <f t="shared" ref="BR756:BR761" si="95">+BS756</f>
        <v>18300000</v>
      </c>
      <c r="BS756" s="239">
        <v>18300000</v>
      </c>
      <c r="BT756" s="66" t="s">
        <v>192</v>
      </c>
      <c r="BU756" s="66" t="s">
        <v>128</v>
      </c>
      <c r="BV756" s="21" t="e">
        <f t="shared" si="92"/>
        <v>#N/A</v>
      </c>
      <c r="BW756" s="21" t="e">
        <f>+VLOOKUP(C756,Listas_desplega!$AI$21:$AJ$46,2,0)</f>
        <v>#N/A</v>
      </c>
      <c r="BX756" s="47" t="str">
        <f>+VLOOKUP(E756,Listas_desplega!$J$2:$K$11,2,FALSE)</f>
        <v>Eje_E_9</v>
      </c>
      <c r="BY756" s="21" t="str">
        <f>+VLOOKUP(J756,desplegables!$AK$21:$AL$33,2,FALSE)</f>
        <v>C_2299_0700_11</v>
      </c>
      <c r="BZ756" s="21" t="str">
        <f>+VLOOKUP(D756,Listas_desplega!$AS$18:$AU$60,2,0)</f>
        <v xml:space="preserve">OFIC. PLANEACIONFINA - </v>
      </c>
      <c r="CA756" s="21" t="str">
        <f>+VLOOKUP(W756,Listas_desplega!$AT$18:$AV$60,3,0)</f>
        <v>1200</v>
      </c>
      <c r="CB756" s="21" t="str">
        <f>+VLOOKUP(F756,Listas_desplega!$J$15:$L$60,2,0)</f>
        <v>FORTALEC ECOSISTEMA SECTORIAL DE DATOS EN EDUCACIÓN</v>
      </c>
      <c r="CC756" s="21" t="str">
        <f>+VLOOKUP(F756,Listas_desplega!$J$15:$L$60,2,0)&amp;V756</f>
        <v>FORTALEC ECOSISTEMA SECTORIAL DE DATOS EN EDUCACIÓN</v>
      </c>
      <c r="CD756" s="21" t="str">
        <f>+VLOOKUP(CC756,Listas_desplega!$K$15:$L$60,2,0)</f>
        <v>43</v>
      </c>
      <c r="CE756" s="65" t="str">
        <f>+VLOOKUP(D756,Listas_desplega!$AS$18:$AU$60,2,0)&amp;V756</f>
        <v xml:space="preserve">OFIC. PLANEACIONFINA - </v>
      </c>
      <c r="CF756" s="21">
        <f>+VLOOKUP(D756,Listas_desplega!$AS$18:$AU$60,3,0)</f>
        <v>12</v>
      </c>
    </row>
    <row r="757" spans="2:84" ht="18.75" customHeight="1" x14ac:dyDescent="0.25">
      <c r="B757" s="49" t="s">
        <v>173</v>
      </c>
      <c r="C757" s="49" t="s">
        <v>588</v>
      </c>
      <c r="D757" s="49" t="s">
        <v>2</v>
      </c>
      <c r="E757" s="49" t="s">
        <v>953</v>
      </c>
      <c r="F757" s="82" t="s">
        <v>1129</v>
      </c>
      <c r="G757" s="49" t="s">
        <v>955</v>
      </c>
      <c r="H757" s="78" t="str">
        <f>+VLOOKUP(G757,desplegables!$AH$21:$AK$33,2,0)</f>
        <v>FORTALECIMIENTO DE LA GESTIÓN INSTITUCIONAL Y BUEN GOBIERNO DEL MINISTERIO DE EDUCACIÓN   NACIONAL</v>
      </c>
      <c r="I757" s="79">
        <f>+VLOOKUP(G757,desplegables!$AH$21:$AK$33,3,0)</f>
        <v>202400000000164</v>
      </c>
      <c r="J757" s="51" t="str">
        <f>+VLOOKUP(G757,desplegables!$AH$21:$AK$33,4,0)</f>
        <v>C-2299-0700-11</v>
      </c>
      <c r="K757" s="109" t="s">
        <v>1130</v>
      </c>
      <c r="L757" s="110" t="str">
        <f>+VLOOKUP(K757,desplegables!$BO$81:$BP$110,2,FALSE)</f>
        <v>20104D</v>
      </c>
      <c r="M757" s="49" t="s">
        <v>1131</v>
      </c>
      <c r="N757" s="51" t="e">
        <f>VLOOKUP(M757,desplegables!$BO$20:$BP$51,2,0)</f>
        <v>#N/A</v>
      </c>
      <c r="O757" s="49" t="s">
        <v>1158</v>
      </c>
      <c r="P757" s="49" t="s">
        <v>90</v>
      </c>
      <c r="Q757" s="51" t="str">
        <f>+VLOOKUP(P757,desplegables!$B$3:$C$5,2,0)</f>
        <v>02</v>
      </c>
      <c r="R757" s="169" t="e">
        <f t="shared" si="87"/>
        <v>#N/A</v>
      </c>
      <c r="S757" s="126" t="str">
        <f t="shared" si="94"/>
        <v>ADQUIS. DE BYS-SERVICIOS DE INFORMACIÓN IMPLEMENTADOS-FORTALECIMIENTO DE LA GESTIÓN INSTITUCIONAL Y BUEN GOBIERNO DEL MINISTERIO DE EDUCACIÓN   NACIONAL</v>
      </c>
      <c r="T757" s="244" t="str">
        <f t="shared" si="89"/>
        <v>ADQUIS. DE BYS - SERVICIOS DE INFORMACIÓN IMPLEMENTADOS - 2. SEGURIDAD HUMANA Y JUSTICIA SOCIAL / D. DATOS SECTORIALES PARA AUMENTAR EL APROVECHAMIENTO DE DATOS EN EL PAÍS</v>
      </c>
      <c r="U757" s="69" t="s">
        <v>127</v>
      </c>
      <c r="V757" s="21"/>
      <c r="W757" s="21" t="str">
        <f t="shared" si="90"/>
        <v xml:space="preserve">OFIC. PLANEACIONFINA - </v>
      </c>
      <c r="X757" s="51" t="str">
        <f t="shared" si="91"/>
        <v>1200</v>
      </c>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c r="BE757" s="68"/>
      <c r="BF757" s="66" t="s">
        <v>1188</v>
      </c>
      <c r="BG757" s="203">
        <v>80111620</v>
      </c>
      <c r="BH757" s="52" t="s">
        <v>92</v>
      </c>
      <c r="BI757" s="90" t="s">
        <v>1187</v>
      </c>
      <c r="BJ757" s="69" t="s">
        <v>1122</v>
      </c>
      <c r="BK757" s="49" t="s">
        <v>587</v>
      </c>
      <c r="BL757" s="121">
        <v>45474</v>
      </c>
      <c r="BM757" s="66">
        <v>179</v>
      </c>
      <c r="BN757" s="49" t="s">
        <v>198</v>
      </c>
      <c r="BO757" s="49" t="s">
        <v>401</v>
      </c>
      <c r="BP757" s="49" t="s">
        <v>1078</v>
      </c>
      <c r="BQ757" s="49" t="s">
        <v>98</v>
      </c>
      <c r="BR757" s="240">
        <f t="shared" si="95"/>
        <v>18300000</v>
      </c>
      <c r="BS757" s="239">
        <v>18300000</v>
      </c>
      <c r="BT757" s="66" t="s">
        <v>192</v>
      </c>
      <c r="BU757" s="66" t="s">
        <v>128</v>
      </c>
      <c r="BV757" s="21" t="e">
        <f t="shared" si="92"/>
        <v>#N/A</v>
      </c>
      <c r="BW757" s="21" t="e">
        <f>+VLOOKUP(C757,Listas_desplega!$AI$21:$AJ$46,2,0)</f>
        <v>#N/A</v>
      </c>
      <c r="BX757" s="47" t="str">
        <f>+VLOOKUP(E757,Listas_desplega!$J$2:$K$11,2,FALSE)</f>
        <v>Eje_E_9</v>
      </c>
      <c r="BY757" s="21" t="str">
        <f>+VLOOKUP(J757,desplegables!$AK$21:$AL$33,2,FALSE)</f>
        <v>C_2299_0700_11</v>
      </c>
      <c r="BZ757" s="21" t="str">
        <f>+VLOOKUP(D757,Listas_desplega!$AS$18:$AU$60,2,0)</f>
        <v xml:space="preserve">OFIC. PLANEACIONFINA - </v>
      </c>
      <c r="CA757" s="21" t="str">
        <f>+VLOOKUP(W757,Listas_desplega!$AT$18:$AV$60,3,0)</f>
        <v>1200</v>
      </c>
      <c r="CB757" s="21" t="str">
        <f>+VLOOKUP(F757,Listas_desplega!$J$15:$L$60,2,0)</f>
        <v>FORTALEC ECOSISTEMA SECTORIAL DE DATOS EN EDUCACIÓN</v>
      </c>
      <c r="CC757" s="21" t="str">
        <f>+VLOOKUP(F757,Listas_desplega!$J$15:$L$60,2,0)&amp;V757</f>
        <v>FORTALEC ECOSISTEMA SECTORIAL DE DATOS EN EDUCACIÓN</v>
      </c>
      <c r="CD757" s="21" t="str">
        <f>+VLOOKUP(CC757,Listas_desplega!$K$15:$L$60,2,0)</f>
        <v>43</v>
      </c>
      <c r="CE757" s="65" t="str">
        <f>+VLOOKUP(D757,Listas_desplega!$AS$18:$AU$60,2,0)&amp;V757</f>
        <v xml:space="preserve">OFIC. PLANEACIONFINA - </v>
      </c>
      <c r="CF757" s="21">
        <f>+VLOOKUP(D757,Listas_desplega!$AS$18:$AU$60,3,0)</f>
        <v>12</v>
      </c>
    </row>
    <row r="758" spans="2:84" ht="18.75" customHeight="1" x14ac:dyDescent="0.25">
      <c r="B758" s="49" t="s">
        <v>173</v>
      </c>
      <c r="C758" s="49" t="s">
        <v>588</v>
      </c>
      <c r="D758" s="49" t="s">
        <v>2</v>
      </c>
      <c r="E758" s="49" t="s">
        <v>953</v>
      </c>
      <c r="F758" s="82" t="s">
        <v>1129</v>
      </c>
      <c r="G758" s="49" t="s">
        <v>955</v>
      </c>
      <c r="H758" s="78" t="str">
        <f>+VLOOKUP(G758,desplegables!$AH$21:$AK$33,2,0)</f>
        <v>FORTALECIMIENTO DE LA GESTIÓN INSTITUCIONAL Y BUEN GOBIERNO DEL MINISTERIO DE EDUCACIÓN   NACIONAL</v>
      </c>
      <c r="I758" s="79">
        <f>+VLOOKUP(G758,desplegables!$AH$21:$AK$33,3,0)</f>
        <v>202400000000164</v>
      </c>
      <c r="J758" s="51" t="str">
        <f>+VLOOKUP(G758,desplegables!$AH$21:$AK$33,4,0)</f>
        <v>C-2299-0700-11</v>
      </c>
      <c r="K758" s="109" t="s">
        <v>1130</v>
      </c>
      <c r="L758" s="110" t="str">
        <f>+VLOOKUP(K758,desplegables!$BO$81:$BP$110,2,FALSE)</f>
        <v>20104D</v>
      </c>
      <c r="M758" s="49" t="s">
        <v>1131</v>
      </c>
      <c r="N758" s="51" t="e">
        <f>VLOOKUP(M758,desplegables!$BO$20:$BP$51,2,0)</f>
        <v>#N/A</v>
      </c>
      <c r="O758" s="49" t="s">
        <v>1158</v>
      </c>
      <c r="P758" s="49" t="s">
        <v>90</v>
      </c>
      <c r="Q758" s="51" t="str">
        <f>+VLOOKUP(P758,desplegables!$B$3:$C$5,2,0)</f>
        <v>02</v>
      </c>
      <c r="R758" s="169" t="e">
        <f t="shared" si="87"/>
        <v>#N/A</v>
      </c>
      <c r="S758" s="126" t="str">
        <f t="shared" si="94"/>
        <v>ADQUIS. DE BYS-SERVICIOS DE INFORMACIÓN IMPLEMENTADOS-FORTALECIMIENTO DE LA GESTIÓN INSTITUCIONAL Y BUEN GOBIERNO DEL MINISTERIO DE EDUCACIÓN   NACIONAL</v>
      </c>
      <c r="T758" s="244" t="str">
        <f t="shared" si="89"/>
        <v>ADQUIS. DE BYS - SERVICIOS DE INFORMACIÓN IMPLEMENTADOS - 2. SEGURIDAD HUMANA Y JUSTICIA SOCIAL / D. DATOS SECTORIALES PARA AUMENTAR EL APROVECHAMIENTO DE DATOS EN EL PAÍS</v>
      </c>
      <c r="U758" s="69" t="s">
        <v>127</v>
      </c>
      <c r="V758" s="21"/>
      <c r="W758" s="21" t="str">
        <f t="shared" si="90"/>
        <v xml:space="preserve">OFIC. PLANEACIONFINA - </v>
      </c>
      <c r="X758" s="51" t="str">
        <f t="shared" si="91"/>
        <v>1200</v>
      </c>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c r="BE758" s="68"/>
      <c r="BF758" s="66" t="s">
        <v>1189</v>
      </c>
      <c r="BG758" s="203">
        <v>80111620</v>
      </c>
      <c r="BH758" s="52" t="s">
        <v>92</v>
      </c>
      <c r="BI758" s="90" t="s">
        <v>1187</v>
      </c>
      <c r="BJ758" s="69" t="s">
        <v>1122</v>
      </c>
      <c r="BK758" s="49" t="s">
        <v>587</v>
      </c>
      <c r="BL758" s="121">
        <v>45474</v>
      </c>
      <c r="BM758" s="66">
        <v>179</v>
      </c>
      <c r="BN758" s="49" t="s">
        <v>198</v>
      </c>
      <c r="BO758" s="49" t="s">
        <v>401</v>
      </c>
      <c r="BP758" s="49" t="s">
        <v>1078</v>
      </c>
      <c r="BQ758" s="49" t="s">
        <v>98</v>
      </c>
      <c r="BR758" s="240">
        <f t="shared" si="95"/>
        <v>18300000</v>
      </c>
      <c r="BS758" s="239">
        <v>18300000</v>
      </c>
      <c r="BT758" s="66" t="s">
        <v>192</v>
      </c>
      <c r="BU758" s="66" t="s">
        <v>128</v>
      </c>
      <c r="BV758" s="21" t="e">
        <f t="shared" si="92"/>
        <v>#N/A</v>
      </c>
      <c r="BW758" s="21" t="e">
        <f>+VLOOKUP(C758,Listas_desplega!$AI$21:$AJ$46,2,0)</f>
        <v>#N/A</v>
      </c>
      <c r="BX758" s="47" t="str">
        <f>+VLOOKUP(E758,Listas_desplega!$J$2:$K$11,2,FALSE)</f>
        <v>Eje_E_9</v>
      </c>
      <c r="BY758" s="21" t="str">
        <f>+VLOOKUP(J758,desplegables!$AK$21:$AL$33,2,FALSE)</f>
        <v>C_2299_0700_11</v>
      </c>
      <c r="BZ758" s="21" t="str">
        <f>+VLOOKUP(D758,Listas_desplega!$AS$18:$AU$60,2,0)</f>
        <v xml:space="preserve">OFIC. PLANEACIONFINA - </v>
      </c>
      <c r="CA758" s="21" t="str">
        <f>+VLOOKUP(W758,Listas_desplega!$AT$18:$AV$60,3,0)</f>
        <v>1200</v>
      </c>
      <c r="CB758" s="21" t="str">
        <f>+VLOOKUP(F758,Listas_desplega!$J$15:$L$60,2,0)</f>
        <v>FORTALEC ECOSISTEMA SECTORIAL DE DATOS EN EDUCACIÓN</v>
      </c>
      <c r="CC758" s="21" t="str">
        <f>+VLOOKUP(F758,Listas_desplega!$J$15:$L$60,2,0)&amp;V758</f>
        <v>FORTALEC ECOSISTEMA SECTORIAL DE DATOS EN EDUCACIÓN</v>
      </c>
      <c r="CD758" s="21" t="str">
        <f>+VLOOKUP(CC758,Listas_desplega!$K$15:$L$60,2,0)</f>
        <v>43</v>
      </c>
      <c r="CE758" s="65" t="str">
        <f>+VLOOKUP(D758,Listas_desplega!$AS$18:$AU$60,2,0)&amp;V758</f>
        <v xml:space="preserve">OFIC. PLANEACIONFINA - </v>
      </c>
      <c r="CF758" s="21">
        <f>+VLOOKUP(D758,Listas_desplega!$AS$18:$AU$60,3,0)</f>
        <v>12</v>
      </c>
    </row>
    <row r="759" spans="2:84" ht="18.75" customHeight="1" x14ac:dyDescent="0.25">
      <c r="B759" s="49" t="s">
        <v>173</v>
      </c>
      <c r="C759" s="49" t="s">
        <v>588</v>
      </c>
      <c r="D759" s="49" t="s">
        <v>2</v>
      </c>
      <c r="E759" s="49" t="s">
        <v>953</v>
      </c>
      <c r="F759" s="82" t="s">
        <v>1129</v>
      </c>
      <c r="G759" s="49" t="s">
        <v>955</v>
      </c>
      <c r="H759" s="78" t="str">
        <f>+VLOOKUP(G759,desplegables!$AH$21:$AK$33,2,0)</f>
        <v>FORTALECIMIENTO DE LA GESTIÓN INSTITUCIONAL Y BUEN GOBIERNO DEL MINISTERIO DE EDUCACIÓN   NACIONAL</v>
      </c>
      <c r="I759" s="79">
        <f>+VLOOKUP(G759,desplegables!$AH$21:$AK$33,3,0)</f>
        <v>202400000000164</v>
      </c>
      <c r="J759" s="51" t="str">
        <f>+VLOOKUP(G759,desplegables!$AH$21:$AK$33,4,0)</f>
        <v>C-2299-0700-11</v>
      </c>
      <c r="K759" s="109" t="s">
        <v>1130</v>
      </c>
      <c r="L759" s="110" t="str">
        <f>+VLOOKUP(K759,desplegables!$BO$81:$BP$110,2,FALSE)</f>
        <v>20104D</v>
      </c>
      <c r="M759" s="49" t="s">
        <v>1131</v>
      </c>
      <c r="N759" s="51" t="e">
        <f>VLOOKUP(M759,desplegables!$BO$20:$BP$51,2,0)</f>
        <v>#N/A</v>
      </c>
      <c r="O759" s="49" t="s">
        <v>1158</v>
      </c>
      <c r="P759" s="49" t="s">
        <v>90</v>
      </c>
      <c r="Q759" s="51" t="str">
        <f>+VLOOKUP(P759,desplegables!$B$3:$C$5,2,0)</f>
        <v>02</v>
      </c>
      <c r="R759" s="169" t="e">
        <f t="shared" si="87"/>
        <v>#N/A</v>
      </c>
      <c r="S759" s="126" t="str">
        <f t="shared" si="94"/>
        <v>ADQUIS. DE BYS-SERVICIOS DE INFORMACIÓN IMPLEMENTADOS-FORTALECIMIENTO DE LA GESTIÓN INSTITUCIONAL Y BUEN GOBIERNO DEL MINISTERIO DE EDUCACIÓN   NACIONAL</v>
      </c>
      <c r="T759" s="244" t="str">
        <f t="shared" si="89"/>
        <v>ADQUIS. DE BYS - SERVICIOS DE INFORMACIÓN IMPLEMENTADOS - 2. SEGURIDAD HUMANA Y JUSTICIA SOCIAL / D. DATOS SECTORIALES PARA AUMENTAR EL APROVECHAMIENTO DE DATOS EN EL PAÍS</v>
      </c>
      <c r="U759" s="69" t="s">
        <v>127</v>
      </c>
      <c r="V759" s="21"/>
      <c r="W759" s="21" t="str">
        <f t="shared" si="90"/>
        <v xml:space="preserve">OFIC. PLANEACIONFINA - </v>
      </c>
      <c r="X759" s="51" t="str">
        <f t="shared" si="91"/>
        <v>1200</v>
      </c>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c r="BE759" s="68"/>
      <c r="BF759" s="66" t="s">
        <v>1190</v>
      </c>
      <c r="BG759" s="203">
        <v>80111620</v>
      </c>
      <c r="BH759" s="52" t="s">
        <v>92</v>
      </c>
      <c r="BI759" s="90" t="s">
        <v>1187</v>
      </c>
      <c r="BJ759" s="69" t="s">
        <v>1122</v>
      </c>
      <c r="BK759" s="49" t="s">
        <v>587</v>
      </c>
      <c r="BL759" s="121">
        <v>45474</v>
      </c>
      <c r="BM759" s="66">
        <v>179</v>
      </c>
      <c r="BN759" s="49" t="s">
        <v>198</v>
      </c>
      <c r="BO759" s="49" t="s">
        <v>401</v>
      </c>
      <c r="BP759" s="49" t="s">
        <v>1078</v>
      </c>
      <c r="BQ759" s="49" t="s">
        <v>98</v>
      </c>
      <c r="BR759" s="240">
        <f t="shared" si="95"/>
        <v>18300000</v>
      </c>
      <c r="BS759" s="239">
        <v>18300000</v>
      </c>
      <c r="BT759" s="66" t="s">
        <v>192</v>
      </c>
      <c r="BU759" s="66" t="s">
        <v>128</v>
      </c>
      <c r="BV759" s="21" t="e">
        <f t="shared" si="92"/>
        <v>#N/A</v>
      </c>
      <c r="BW759" s="21" t="e">
        <f>+VLOOKUP(C759,Listas_desplega!$AI$21:$AJ$46,2,0)</f>
        <v>#N/A</v>
      </c>
      <c r="BX759" s="47" t="str">
        <f>+VLOOKUP(E759,Listas_desplega!$J$2:$K$11,2,FALSE)</f>
        <v>Eje_E_9</v>
      </c>
      <c r="BY759" s="21" t="str">
        <f>+VLOOKUP(J759,desplegables!$AK$21:$AL$33,2,FALSE)</f>
        <v>C_2299_0700_11</v>
      </c>
      <c r="BZ759" s="21" t="str">
        <f>+VLOOKUP(D759,Listas_desplega!$AS$18:$AU$60,2,0)</f>
        <v xml:space="preserve">OFIC. PLANEACIONFINA - </v>
      </c>
      <c r="CA759" s="21" t="str">
        <f>+VLOOKUP(W759,Listas_desplega!$AT$18:$AV$60,3,0)</f>
        <v>1200</v>
      </c>
      <c r="CB759" s="21" t="str">
        <f>+VLOOKUP(F759,Listas_desplega!$J$15:$L$60,2,0)</f>
        <v>FORTALEC ECOSISTEMA SECTORIAL DE DATOS EN EDUCACIÓN</v>
      </c>
      <c r="CC759" s="21" t="str">
        <f>+VLOOKUP(F759,Listas_desplega!$J$15:$L$60,2,0)&amp;V759</f>
        <v>FORTALEC ECOSISTEMA SECTORIAL DE DATOS EN EDUCACIÓN</v>
      </c>
      <c r="CD759" s="21" t="str">
        <f>+VLOOKUP(CC759,Listas_desplega!$K$15:$L$60,2,0)</f>
        <v>43</v>
      </c>
      <c r="CE759" s="65" t="str">
        <f>+VLOOKUP(D759,Listas_desplega!$AS$18:$AU$60,2,0)&amp;V759</f>
        <v xml:space="preserve">OFIC. PLANEACIONFINA - </v>
      </c>
      <c r="CF759" s="21">
        <f>+VLOOKUP(D759,Listas_desplega!$AS$18:$AU$60,3,0)</f>
        <v>12</v>
      </c>
    </row>
    <row r="760" spans="2:84" ht="18.75" customHeight="1" x14ac:dyDescent="0.25">
      <c r="B760" s="49" t="s">
        <v>173</v>
      </c>
      <c r="C760" s="49" t="s">
        <v>588</v>
      </c>
      <c r="D760" s="49" t="s">
        <v>2</v>
      </c>
      <c r="E760" s="49" t="s">
        <v>953</v>
      </c>
      <c r="F760" s="82" t="s">
        <v>1129</v>
      </c>
      <c r="G760" s="49" t="s">
        <v>955</v>
      </c>
      <c r="H760" s="78" t="str">
        <f>+VLOOKUP(G760,desplegables!$AH$21:$AK$33,2,0)</f>
        <v>FORTALECIMIENTO DE LA GESTIÓN INSTITUCIONAL Y BUEN GOBIERNO DEL MINISTERIO DE EDUCACIÓN   NACIONAL</v>
      </c>
      <c r="I760" s="79">
        <f>+VLOOKUP(G760,desplegables!$AH$21:$AK$33,3,0)</f>
        <v>202400000000164</v>
      </c>
      <c r="J760" s="51" t="str">
        <f>+VLOOKUP(G760,desplegables!$AH$21:$AK$33,4,0)</f>
        <v>C-2299-0700-11</v>
      </c>
      <c r="K760" s="109" t="s">
        <v>1130</v>
      </c>
      <c r="L760" s="110" t="str">
        <f>+VLOOKUP(K760,desplegables!$BO$81:$BP$110,2,FALSE)</f>
        <v>20104D</v>
      </c>
      <c r="M760" s="49" t="s">
        <v>1131</v>
      </c>
      <c r="N760" s="51" t="e">
        <f>VLOOKUP(M760,desplegables!$BO$20:$BP$51,2,0)</f>
        <v>#N/A</v>
      </c>
      <c r="O760" s="49" t="s">
        <v>1158</v>
      </c>
      <c r="P760" s="49" t="s">
        <v>90</v>
      </c>
      <c r="Q760" s="51" t="str">
        <f>+VLOOKUP(P760,desplegables!$B$3:$C$5,2,0)</f>
        <v>02</v>
      </c>
      <c r="R760" s="169" t="e">
        <f t="shared" si="87"/>
        <v>#N/A</v>
      </c>
      <c r="S760" s="126" t="str">
        <f t="shared" si="94"/>
        <v>ADQUIS. DE BYS-SERVICIOS DE INFORMACIÓN IMPLEMENTADOS-FORTALECIMIENTO DE LA GESTIÓN INSTITUCIONAL Y BUEN GOBIERNO DEL MINISTERIO DE EDUCACIÓN   NACIONAL</v>
      </c>
      <c r="T760" s="244" t="str">
        <f t="shared" si="89"/>
        <v>ADQUIS. DE BYS - SERVICIOS DE INFORMACIÓN IMPLEMENTADOS - 2. SEGURIDAD HUMANA Y JUSTICIA SOCIAL / D. DATOS SECTORIALES PARA AUMENTAR EL APROVECHAMIENTO DE DATOS EN EL PAÍS</v>
      </c>
      <c r="U760" s="69" t="s">
        <v>127</v>
      </c>
      <c r="V760" s="21"/>
      <c r="W760" s="21" t="str">
        <f t="shared" si="90"/>
        <v xml:space="preserve">OFIC. PLANEACIONFINA - </v>
      </c>
      <c r="X760" s="51" t="str">
        <f t="shared" si="91"/>
        <v>1200</v>
      </c>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c r="BE760" s="68"/>
      <c r="BF760" s="66" t="s">
        <v>1191</v>
      </c>
      <c r="BG760" s="203">
        <v>80111620</v>
      </c>
      <c r="BH760" s="52" t="s">
        <v>92</v>
      </c>
      <c r="BI760" s="90" t="s">
        <v>1187</v>
      </c>
      <c r="BJ760" s="69" t="s">
        <v>1122</v>
      </c>
      <c r="BK760" s="49" t="s">
        <v>587</v>
      </c>
      <c r="BL760" s="121">
        <v>45474</v>
      </c>
      <c r="BM760" s="66">
        <v>179</v>
      </c>
      <c r="BN760" s="49" t="s">
        <v>198</v>
      </c>
      <c r="BO760" s="49" t="s">
        <v>401</v>
      </c>
      <c r="BP760" s="49" t="s">
        <v>1078</v>
      </c>
      <c r="BQ760" s="49" t="s">
        <v>98</v>
      </c>
      <c r="BR760" s="240">
        <f t="shared" si="95"/>
        <v>18300000</v>
      </c>
      <c r="BS760" s="239">
        <v>18300000</v>
      </c>
      <c r="BT760" s="66" t="s">
        <v>192</v>
      </c>
      <c r="BU760" s="66" t="s">
        <v>128</v>
      </c>
      <c r="BV760" s="21" t="e">
        <f t="shared" si="92"/>
        <v>#N/A</v>
      </c>
      <c r="BW760" s="21" t="e">
        <f>+VLOOKUP(C760,Listas_desplega!$AI$21:$AJ$46,2,0)</f>
        <v>#N/A</v>
      </c>
      <c r="BX760" s="47" t="str">
        <f>+VLOOKUP(E760,Listas_desplega!$J$2:$K$11,2,FALSE)</f>
        <v>Eje_E_9</v>
      </c>
      <c r="BY760" s="21" t="str">
        <f>+VLOOKUP(J760,desplegables!$AK$21:$AL$33,2,FALSE)</f>
        <v>C_2299_0700_11</v>
      </c>
      <c r="BZ760" s="21" t="str">
        <f>+VLOOKUP(D760,Listas_desplega!$AS$18:$AU$60,2,0)</f>
        <v xml:space="preserve">OFIC. PLANEACIONFINA - </v>
      </c>
      <c r="CA760" s="21" t="str">
        <f>+VLOOKUP(W760,Listas_desplega!$AT$18:$AV$60,3,0)</f>
        <v>1200</v>
      </c>
      <c r="CB760" s="21" t="str">
        <f>+VLOOKUP(F760,Listas_desplega!$J$15:$L$60,2,0)</f>
        <v>FORTALEC ECOSISTEMA SECTORIAL DE DATOS EN EDUCACIÓN</v>
      </c>
      <c r="CC760" s="21" t="str">
        <f>+VLOOKUP(F760,Listas_desplega!$J$15:$L$60,2,0)&amp;V760</f>
        <v>FORTALEC ECOSISTEMA SECTORIAL DE DATOS EN EDUCACIÓN</v>
      </c>
      <c r="CD760" s="21" t="str">
        <f>+VLOOKUP(CC760,Listas_desplega!$K$15:$L$60,2,0)</f>
        <v>43</v>
      </c>
      <c r="CE760" s="65" t="str">
        <f>+VLOOKUP(D760,Listas_desplega!$AS$18:$AU$60,2,0)&amp;V760</f>
        <v xml:space="preserve">OFIC. PLANEACIONFINA - </v>
      </c>
      <c r="CF760" s="21">
        <f>+VLOOKUP(D760,Listas_desplega!$AS$18:$AU$60,3,0)</f>
        <v>12</v>
      </c>
    </row>
    <row r="761" spans="2:84" ht="18.75" customHeight="1" x14ac:dyDescent="0.25">
      <c r="B761" s="49" t="s">
        <v>173</v>
      </c>
      <c r="C761" s="49" t="s">
        <v>588</v>
      </c>
      <c r="D761" s="49" t="s">
        <v>2</v>
      </c>
      <c r="E761" s="49" t="s">
        <v>953</v>
      </c>
      <c r="F761" s="82" t="s">
        <v>1129</v>
      </c>
      <c r="G761" s="49" t="s">
        <v>955</v>
      </c>
      <c r="H761" s="78" t="str">
        <f>+VLOOKUP(G761,desplegables!$AH$21:$AK$33,2,0)</f>
        <v>FORTALECIMIENTO DE LA GESTIÓN INSTITUCIONAL Y BUEN GOBIERNO DEL MINISTERIO DE EDUCACIÓN   NACIONAL</v>
      </c>
      <c r="I761" s="79">
        <f>+VLOOKUP(G761,desplegables!$AH$21:$AK$33,3,0)</f>
        <v>202400000000164</v>
      </c>
      <c r="J761" s="51" t="str">
        <f>+VLOOKUP(G761,desplegables!$AH$21:$AK$33,4,0)</f>
        <v>C-2299-0700-11</v>
      </c>
      <c r="K761" s="109" t="s">
        <v>1130</v>
      </c>
      <c r="L761" s="110" t="str">
        <f>+VLOOKUP(K761,desplegables!$BO$81:$BP$110,2,FALSE)</f>
        <v>20104D</v>
      </c>
      <c r="M761" s="49" t="s">
        <v>1131</v>
      </c>
      <c r="N761" s="51" t="e">
        <f>VLOOKUP(M761,desplegables!$BO$20:$BP$51,2,0)</f>
        <v>#N/A</v>
      </c>
      <c r="O761" s="49" t="s">
        <v>1158</v>
      </c>
      <c r="P761" s="49" t="s">
        <v>90</v>
      </c>
      <c r="Q761" s="51" t="str">
        <f>+VLOOKUP(P761,desplegables!$B$3:$C$5,2,0)</f>
        <v>02</v>
      </c>
      <c r="R761" s="169" t="e">
        <f t="shared" si="87"/>
        <v>#N/A</v>
      </c>
      <c r="S761" s="126" t="str">
        <f t="shared" si="94"/>
        <v>ADQUIS. DE BYS-SERVICIOS DE INFORMACIÓN IMPLEMENTADOS-FORTALECIMIENTO DE LA GESTIÓN INSTITUCIONAL Y BUEN GOBIERNO DEL MINISTERIO DE EDUCACIÓN   NACIONAL</v>
      </c>
      <c r="T761" s="244" t="str">
        <f t="shared" si="89"/>
        <v>ADQUIS. DE BYS - SERVICIOS DE INFORMACIÓN IMPLEMENTADOS - 2. SEGURIDAD HUMANA Y JUSTICIA SOCIAL / D. DATOS SECTORIALES PARA AUMENTAR EL APROVECHAMIENTO DE DATOS EN EL PAÍS</v>
      </c>
      <c r="U761" s="69" t="s">
        <v>127</v>
      </c>
      <c r="V761" s="21"/>
      <c r="W761" s="21" t="str">
        <f t="shared" si="90"/>
        <v xml:space="preserve">OFIC. PLANEACIONFINA - </v>
      </c>
      <c r="X761" s="51" t="str">
        <f t="shared" si="91"/>
        <v>1200</v>
      </c>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c r="BE761" s="68"/>
      <c r="BF761" s="66" t="s">
        <v>1192</v>
      </c>
      <c r="BG761" s="203">
        <v>80111620</v>
      </c>
      <c r="BH761" s="52" t="s">
        <v>92</v>
      </c>
      <c r="BI761" s="90" t="s">
        <v>1187</v>
      </c>
      <c r="BJ761" s="69" t="s">
        <v>1122</v>
      </c>
      <c r="BK761" s="49" t="s">
        <v>587</v>
      </c>
      <c r="BL761" s="121">
        <v>45474</v>
      </c>
      <c r="BM761" s="66">
        <v>179</v>
      </c>
      <c r="BN761" s="49" t="s">
        <v>198</v>
      </c>
      <c r="BO761" s="49" t="s">
        <v>401</v>
      </c>
      <c r="BP761" s="49" t="s">
        <v>1078</v>
      </c>
      <c r="BQ761" s="49" t="s">
        <v>98</v>
      </c>
      <c r="BR761" s="240">
        <f t="shared" si="95"/>
        <v>18300000</v>
      </c>
      <c r="BS761" s="239">
        <v>18300000</v>
      </c>
      <c r="BT761" s="66" t="s">
        <v>192</v>
      </c>
      <c r="BU761" s="66" t="s">
        <v>128</v>
      </c>
      <c r="BV761" s="21" t="e">
        <f t="shared" si="92"/>
        <v>#N/A</v>
      </c>
      <c r="BW761" s="21" t="e">
        <f>+VLOOKUP(C761,Listas_desplega!$AI$21:$AJ$46,2,0)</f>
        <v>#N/A</v>
      </c>
      <c r="BX761" s="47" t="str">
        <f>+VLOOKUP(E761,Listas_desplega!$J$2:$K$11,2,FALSE)</f>
        <v>Eje_E_9</v>
      </c>
      <c r="BY761" s="21" t="str">
        <f>+VLOOKUP(J761,desplegables!$AK$21:$AL$33,2,FALSE)</f>
        <v>C_2299_0700_11</v>
      </c>
      <c r="BZ761" s="21" t="str">
        <f>+VLOOKUP(D761,Listas_desplega!$AS$18:$AU$60,2,0)</f>
        <v xml:space="preserve">OFIC. PLANEACIONFINA - </v>
      </c>
      <c r="CA761" s="21" t="str">
        <f>+VLOOKUP(W761,Listas_desplega!$AT$18:$AV$60,3,0)</f>
        <v>1200</v>
      </c>
      <c r="CB761" s="21" t="str">
        <f>+VLOOKUP(F761,Listas_desplega!$J$15:$L$60,2,0)</f>
        <v>FORTALEC ECOSISTEMA SECTORIAL DE DATOS EN EDUCACIÓN</v>
      </c>
      <c r="CC761" s="21" t="str">
        <f>+VLOOKUP(F761,Listas_desplega!$J$15:$L$60,2,0)&amp;V761</f>
        <v>FORTALEC ECOSISTEMA SECTORIAL DE DATOS EN EDUCACIÓN</v>
      </c>
      <c r="CD761" s="21" t="str">
        <f>+VLOOKUP(CC761,Listas_desplega!$K$15:$L$60,2,0)</f>
        <v>43</v>
      </c>
      <c r="CE761" s="65" t="str">
        <f>+VLOOKUP(D761,Listas_desplega!$AS$18:$AU$60,2,0)&amp;V761</f>
        <v xml:space="preserve">OFIC. PLANEACIONFINA - </v>
      </c>
      <c r="CF761" s="21">
        <f>+VLOOKUP(D761,Listas_desplega!$AS$18:$AU$60,3,0)</f>
        <v>12</v>
      </c>
    </row>
    <row r="762" spans="2:84" ht="18.75" customHeight="1" x14ac:dyDescent="0.25">
      <c r="B762" s="49" t="s">
        <v>173</v>
      </c>
      <c r="C762" s="49" t="s">
        <v>588</v>
      </c>
      <c r="D762" s="49" t="s">
        <v>2</v>
      </c>
      <c r="E762" s="49" t="s">
        <v>953</v>
      </c>
      <c r="F762" s="82" t="s">
        <v>1123</v>
      </c>
      <c r="G762" s="49" t="s">
        <v>955</v>
      </c>
      <c r="H762" s="78" t="str">
        <f>+VLOOKUP(G762,desplegables!$AH$21:$AK$33,2,0)</f>
        <v>FORTALECIMIENTO DE LA GESTIÓN INSTITUCIONAL Y BUEN GOBIERNO DEL MINISTERIO DE EDUCACIÓN   NACIONAL</v>
      </c>
      <c r="I762" s="79">
        <f>+VLOOKUP(G762,desplegables!$AH$21:$AK$33,3,0)</f>
        <v>202400000000164</v>
      </c>
      <c r="J762" s="51" t="str">
        <f>+VLOOKUP(G762,desplegables!$AH$21:$AK$33,4,0)</f>
        <v>C-2299-0700-11</v>
      </c>
      <c r="K762" s="109" t="s">
        <v>956</v>
      </c>
      <c r="L762" s="110" t="str">
        <f>+VLOOKUP(K762,desplegables!$BO$81:$BP$110,2,FALSE)</f>
        <v>53105B</v>
      </c>
      <c r="M762" s="49" t="s">
        <v>1118</v>
      </c>
      <c r="N762" s="51" t="e">
        <f>VLOOKUP(M762,desplegables!$BO$20:$BP$51,2,0)</f>
        <v>#N/A</v>
      </c>
      <c r="O762" s="49" t="s">
        <v>1119</v>
      </c>
      <c r="P762" s="49" t="s">
        <v>90</v>
      </c>
      <c r="Q762" s="51" t="str">
        <f>+VLOOKUP(P762,desplegables!$B$3:$C$5,2,0)</f>
        <v>02</v>
      </c>
      <c r="R762" s="169" t="e">
        <f t="shared" si="87"/>
        <v>#N/A</v>
      </c>
      <c r="S762" s="126" t="str">
        <f t="shared" si="94"/>
        <v>ADQUIS. DE BYS-DOCUMENTOS DE PLANEACIÓN-FORTALECIMIENTO DE LA GESTIÓN INSTITUCIONAL Y BUEN GOBIERNO DEL MINISTERIO DE EDUCACIÓN   NACIONAL</v>
      </c>
      <c r="T762" s="244" t="str">
        <f t="shared" si="89"/>
        <v>ADQUIS. DE BYS - DOCUMENTOS DE PLANEACIÓN - 5. CONVERGENCIA REGIONAL / B. ENTIDADES PÚBLICAS TERRITORIALES Y NACIONALES FORTALECIDAS</v>
      </c>
      <c r="U762" s="69" t="s">
        <v>127</v>
      </c>
      <c r="V762" s="21"/>
      <c r="W762" s="21" t="str">
        <f t="shared" si="90"/>
        <v xml:space="preserve">OFIC. PLANEACIONFINA - </v>
      </c>
      <c r="X762" s="51" t="str">
        <f t="shared" si="91"/>
        <v>1200</v>
      </c>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c r="BE762" s="68"/>
      <c r="BG762" s="69">
        <v>80111620</v>
      </c>
      <c r="BH762" s="52" t="s">
        <v>137</v>
      </c>
      <c r="BI762" s="90" t="s">
        <v>843</v>
      </c>
      <c r="BK762" s="49" t="s">
        <v>145</v>
      </c>
      <c r="BL762" s="49"/>
      <c r="BN762" s="49"/>
      <c r="BO762" s="49"/>
      <c r="BP762" s="49"/>
      <c r="BQ762" s="49" t="s">
        <v>98</v>
      </c>
      <c r="BS762" s="239">
        <v>80000000</v>
      </c>
      <c r="BT762" s="66" t="s">
        <v>192</v>
      </c>
      <c r="BU762" s="66" t="s">
        <v>128</v>
      </c>
      <c r="BV762" s="21" t="e">
        <f t="shared" si="92"/>
        <v>#N/A</v>
      </c>
      <c r="BW762" s="21" t="e">
        <f>+VLOOKUP(C762,Listas_desplega!$AI$21:$AJ$46,2,0)</f>
        <v>#N/A</v>
      </c>
      <c r="BX762" s="47" t="str">
        <f>+VLOOKUP(E762,Listas_desplega!$J$2:$K$11,2,FALSE)</f>
        <v>Eje_E_9</v>
      </c>
      <c r="BY762" s="21" t="str">
        <f>+VLOOKUP(J762,desplegables!$AK$21:$AL$33,2,FALSE)</f>
        <v>C_2299_0700_11</v>
      </c>
      <c r="BZ762" s="21" t="str">
        <f>+VLOOKUP(D762,Listas_desplega!$AS$18:$AU$60,2,0)</f>
        <v xml:space="preserve">OFIC. PLANEACIONFINA - </v>
      </c>
      <c r="CA762" s="21" t="str">
        <f>+VLOOKUP(W762,Listas_desplega!$AT$18:$AV$60,3,0)</f>
        <v>1200</v>
      </c>
      <c r="CB762" s="21" t="str">
        <f>+VLOOKUP(F762,Listas_desplega!$J$15:$L$60,2,0)</f>
        <v>FINANCIACIÓN DEL SECTOR EDUCATIVO</v>
      </c>
      <c r="CC762" s="21" t="str">
        <f>+VLOOKUP(F762,Listas_desplega!$J$15:$L$60,2,0)&amp;V762</f>
        <v>FINANCIACIÓN DEL SECTOR EDUCATIVO</v>
      </c>
      <c r="CD762" s="21" t="str">
        <f>+VLOOKUP(CC762,Listas_desplega!$K$15:$L$60,2,0)</f>
        <v>42</v>
      </c>
      <c r="CE762" s="65" t="str">
        <f>+VLOOKUP(D762,Listas_desplega!$AS$18:$AU$60,2,0)&amp;V762</f>
        <v xml:space="preserve">OFIC. PLANEACIONFINA - </v>
      </c>
      <c r="CF762" s="21">
        <f>+VLOOKUP(D762,Listas_desplega!$AS$18:$AU$60,3,0)</f>
        <v>12</v>
      </c>
    </row>
    <row r="763" spans="2:84" ht="18.75" customHeight="1" x14ac:dyDescent="0.25">
      <c r="B763" s="49" t="s">
        <v>173</v>
      </c>
      <c r="C763" s="49" t="s">
        <v>588</v>
      </c>
      <c r="D763" s="49" t="s">
        <v>2</v>
      </c>
      <c r="E763" s="49" t="s">
        <v>953</v>
      </c>
      <c r="F763" s="82" t="s">
        <v>1123</v>
      </c>
      <c r="G763" s="49" t="s">
        <v>955</v>
      </c>
      <c r="H763" s="78" t="str">
        <f>+VLOOKUP(G763,desplegables!$AH$21:$AK$33,2,0)</f>
        <v>FORTALECIMIENTO DE LA GESTIÓN INSTITUCIONAL Y BUEN GOBIERNO DEL MINISTERIO DE EDUCACIÓN   NACIONAL</v>
      </c>
      <c r="I763" s="79">
        <f>+VLOOKUP(G763,desplegables!$AH$21:$AK$33,3,0)</f>
        <v>202400000000164</v>
      </c>
      <c r="J763" s="51" t="str">
        <f>+VLOOKUP(G763,desplegables!$AH$21:$AK$33,4,0)</f>
        <v>C-2299-0700-11</v>
      </c>
      <c r="K763" s="109" t="s">
        <v>956</v>
      </c>
      <c r="L763" s="110" t="str">
        <f>+VLOOKUP(K763,desplegables!$BO$81:$BP$110,2,FALSE)</f>
        <v>53105B</v>
      </c>
      <c r="M763" s="49" t="s">
        <v>1118</v>
      </c>
      <c r="N763" s="51" t="e">
        <f>VLOOKUP(M763,desplegables!$BO$20:$BP$51,2,0)</f>
        <v>#N/A</v>
      </c>
      <c r="O763" s="49" t="s">
        <v>1119</v>
      </c>
      <c r="P763" s="49" t="s">
        <v>90</v>
      </c>
      <c r="Q763" s="51" t="str">
        <f>+VLOOKUP(P763,desplegables!$B$3:$C$5,2,0)</f>
        <v>02</v>
      </c>
      <c r="R763" s="169" t="e">
        <f t="shared" ref="R763:R826" si="96">+J763&amp;"-"&amp;L763&amp;"-"&amp;N763&amp;"-"&amp;Q763</f>
        <v>#N/A</v>
      </c>
      <c r="S763" s="126" t="str">
        <f t="shared" si="94"/>
        <v>ADQUIS. DE BYS-DOCUMENTOS DE PLANEACIÓN-FORTALECIMIENTO DE LA GESTIÓN INSTITUCIONAL Y BUEN GOBIERNO DEL MINISTERIO DE EDUCACIÓN   NACIONAL</v>
      </c>
      <c r="T763" s="244" t="str">
        <f t="shared" si="89"/>
        <v>ADQUIS. DE BYS - DOCUMENTOS DE PLANEACIÓN - 5. CONVERGENCIA REGIONAL / B. ENTIDADES PÚBLICAS TERRITORIALES Y NACIONALES FORTALECIDAS</v>
      </c>
      <c r="U763" s="69" t="s">
        <v>127</v>
      </c>
      <c r="V763" s="21"/>
      <c r="W763" s="21" t="str">
        <f t="shared" si="90"/>
        <v xml:space="preserve">OFIC. PLANEACIONFINA - </v>
      </c>
      <c r="X763" s="51" t="str">
        <f t="shared" si="91"/>
        <v>1200</v>
      </c>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c r="BE763" s="68"/>
      <c r="BG763" s="69">
        <v>80111620</v>
      </c>
      <c r="BH763" s="52" t="s">
        <v>134</v>
      </c>
      <c r="BI763" s="90" t="s">
        <v>978</v>
      </c>
      <c r="BK763" s="49" t="s">
        <v>455</v>
      </c>
      <c r="BL763" s="49"/>
      <c r="BN763" s="49"/>
      <c r="BO763" s="49"/>
      <c r="BP763" s="49"/>
      <c r="BQ763" s="49" t="s">
        <v>98</v>
      </c>
      <c r="BS763" s="239">
        <v>44068500</v>
      </c>
      <c r="BT763" s="66" t="s">
        <v>192</v>
      </c>
      <c r="BU763" s="66" t="s">
        <v>128</v>
      </c>
      <c r="BV763" s="21" t="e">
        <f t="shared" si="92"/>
        <v>#N/A</v>
      </c>
      <c r="BW763" s="21" t="e">
        <f>+VLOOKUP(C763,Listas_desplega!$AI$21:$AJ$46,2,0)</f>
        <v>#N/A</v>
      </c>
      <c r="BX763" s="47" t="str">
        <f>+VLOOKUP(E763,Listas_desplega!$J$2:$K$11,2,FALSE)</f>
        <v>Eje_E_9</v>
      </c>
      <c r="BY763" s="21" t="str">
        <f>+VLOOKUP(J763,desplegables!$AK$21:$AL$33,2,FALSE)</f>
        <v>C_2299_0700_11</v>
      </c>
      <c r="BZ763" s="21" t="str">
        <f>+VLOOKUP(D763,Listas_desplega!$AS$18:$AU$60,2,0)</f>
        <v xml:space="preserve">OFIC. PLANEACIONFINA - </v>
      </c>
      <c r="CA763" s="21" t="str">
        <f>+VLOOKUP(W763,Listas_desplega!$AT$18:$AV$60,3,0)</f>
        <v>1200</v>
      </c>
      <c r="CB763" s="21" t="str">
        <f>+VLOOKUP(F763,Listas_desplega!$J$15:$L$60,2,0)</f>
        <v>FINANCIACIÓN DEL SECTOR EDUCATIVO</v>
      </c>
      <c r="CC763" s="21" t="str">
        <f>+VLOOKUP(F763,Listas_desplega!$J$15:$L$60,2,0)&amp;V763</f>
        <v>FINANCIACIÓN DEL SECTOR EDUCATIVO</v>
      </c>
      <c r="CD763" s="21" t="str">
        <f>+VLOOKUP(CC763,Listas_desplega!$K$15:$L$60,2,0)</f>
        <v>42</v>
      </c>
      <c r="CE763" s="65" t="str">
        <f>+VLOOKUP(D763,Listas_desplega!$AS$18:$AU$60,2,0)&amp;V763</f>
        <v xml:space="preserve">OFIC. PLANEACIONFINA - </v>
      </c>
      <c r="CF763" s="21">
        <f>+VLOOKUP(D763,Listas_desplega!$AS$18:$AU$60,3,0)</f>
        <v>12</v>
      </c>
    </row>
    <row r="764" spans="2:84" ht="18.75" customHeight="1" x14ac:dyDescent="0.25">
      <c r="B764" s="49" t="s">
        <v>173</v>
      </c>
      <c r="C764" s="49" t="s">
        <v>588</v>
      </c>
      <c r="D764" s="49" t="s">
        <v>2</v>
      </c>
      <c r="E764" s="49" t="s">
        <v>953</v>
      </c>
      <c r="F764" s="82" t="s">
        <v>1176</v>
      </c>
      <c r="G764" s="49" t="s">
        <v>955</v>
      </c>
      <c r="H764" s="78" t="str">
        <f>+VLOOKUP(G764,desplegables!$AH$21:$AK$33,2,0)</f>
        <v>FORTALECIMIENTO DE LA GESTIÓN INSTITUCIONAL Y BUEN GOBIERNO DEL MINISTERIO DE EDUCACIÓN   NACIONAL</v>
      </c>
      <c r="I764" s="79">
        <f>+VLOOKUP(G764,desplegables!$AH$21:$AK$33,3,0)</f>
        <v>202400000000164</v>
      </c>
      <c r="J764" s="51" t="str">
        <f>+VLOOKUP(G764,desplegables!$AH$21:$AK$33,4,0)</f>
        <v>C-2299-0700-11</v>
      </c>
      <c r="K764" s="109" t="s">
        <v>1177</v>
      </c>
      <c r="L764" s="110" t="str">
        <f>+VLOOKUP(K764,desplegables!$BO$81:$BP$110,2,FALSE)</f>
        <v>53106B</v>
      </c>
      <c r="M764" s="49" t="s">
        <v>1118</v>
      </c>
      <c r="N764" s="51" t="e">
        <f>VLOOKUP(M764,desplegables!$BO$20:$BP$51,2,0)</f>
        <v>#N/A</v>
      </c>
      <c r="O764" s="49" t="s">
        <v>1119</v>
      </c>
      <c r="P764" s="49" t="s">
        <v>90</v>
      </c>
      <c r="Q764" s="51" t="str">
        <f>+VLOOKUP(P764,desplegables!$B$3:$C$5,2,0)</f>
        <v>02</v>
      </c>
      <c r="R764" s="169" t="e">
        <f t="shared" si="96"/>
        <v>#N/A</v>
      </c>
      <c r="S764" s="126" t="str">
        <f t="shared" si="94"/>
        <v>ADQUIS. DE BYS-DOCUMENTOS DE PLANEACIÓN-FORTALECIMIENTO DE LA GESTIÓN INSTITUCIONAL Y BUEN GOBIERNO DEL MINISTERIO DE EDUCACIÓN   NACIONAL</v>
      </c>
      <c r="T764" s="244" t="str">
        <f t="shared" si="89"/>
        <v>ADQUIS. DE BYS - DOCUMENTOS DE PLANEACIÓN - 5. CONVERGENCIA REGIONAL / B. EFECTIVIDAD DE LOS DISPOSITIVOS DE PARTICIPACIÓN CIUDADANA, POLÍTICA Y ELECTORAL</v>
      </c>
      <c r="U764" s="69" t="s">
        <v>127</v>
      </c>
      <c r="V764" s="21"/>
      <c r="W764" s="21" t="str">
        <f t="shared" si="90"/>
        <v xml:space="preserve">OFIC. PLANEACIONFINA - </v>
      </c>
      <c r="X764" s="51" t="str">
        <f t="shared" si="91"/>
        <v>1200</v>
      </c>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c r="BE764" s="68"/>
      <c r="BG764" s="69">
        <v>80111620</v>
      </c>
      <c r="BH764" s="52" t="s">
        <v>193</v>
      </c>
      <c r="BI764" s="90" t="s">
        <v>1193</v>
      </c>
      <c r="BK764" s="49" t="s">
        <v>455</v>
      </c>
      <c r="BL764" s="49"/>
      <c r="BN764" s="49"/>
      <c r="BO764" s="49"/>
      <c r="BP764" s="49"/>
      <c r="BQ764" s="49" t="s">
        <v>98</v>
      </c>
      <c r="BS764" s="239">
        <v>50000000</v>
      </c>
      <c r="BT764" s="66" t="s">
        <v>192</v>
      </c>
      <c r="BU764" s="66" t="s">
        <v>128</v>
      </c>
      <c r="BV764" s="21" t="e">
        <f t="shared" si="92"/>
        <v>#N/A</v>
      </c>
      <c r="BW764" s="21" t="e">
        <f>+VLOOKUP(C764,Listas_desplega!$AI$21:$AJ$46,2,0)</f>
        <v>#N/A</v>
      </c>
      <c r="BX764" s="47" t="str">
        <f>+VLOOKUP(E764,Listas_desplega!$J$2:$K$11,2,FALSE)</f>
        <v>Eje_E_9</v>
      </c>
      <c r="BY764" s="21" t="str">
        <f>+VLOOKUP(J764,desplegables!$AK$21:$AL$33,2,FALSE)</f>
        <v>C_2299_0700_11</v>
      </c>
      <c r="BZ764" s="21" t="str">
        <f>+VLOOKUP(D764,Listas_desplega!$AS$18:$AU$60,2,0)</f>
        <v xml:space="preserve">OFIC. PLANEACIONFINA - </v>
      </c>
      <c r="CA764" s="21" t="str">
        <f>+VLOOKUP(W764,Listas_desplega!$AT$18:$AV$60,3,0)</f>
        <v>1200</v>
      </c>
      <c r="CB764" s="21" t="str">
        <f>+VLOOKUP(F764,Listas_desplega!$J$15:$L$60,2,0)</f>
        <v>PROMOCION DE LA PARTICIPACIÓN CIUDADANA</v>
      </c>
      <c r="CC764" s="21" t="str">
        <f>+VLOOKUP(F764,Listas_desplega!$J$15:$L$60,2,0)&amp;V764</f>
        <v>PROMOCION DE LA PARTICIPACIÓN CIUDADANA</v>
      </c>
      <c r="CD764" s="21" t="str">
        <f>+VLOOKUP(CC764,Listas_desplega!$K$15:$L$60,2,0)</f>
        <v>44</v>
      </c>
      <c r="CE764" s="65" t="str">
        <f>+VLOOKUP(D764,Listas_desplega!$AS$18:$AU$60,2,0)&amp;V764</f>
        <v xml:space="preserve">OFIC. PLANEACIONFINA - </v>
      </c>
      <c r="CF764" s="21">
        <f>+VLOOKUP(D764,Listas_desplega!$AS$18:$AU$60,3,0)</f>
        <v>12</v>
      </c>
    </row>
    <row r="765" spans="2:84" ht="18.75" customHeight="1" x14ac:dyDescent="0.25">
      <c r="B765" s="49" t="s">
        <v>173</v>
      </c>
      <c r="C765" s="49" t="s">
        <v>588</v>
      </c>
      <c r="D765" s="49" t="s">
        <v>2</v>
      </c>
      <c r="E765" s="49" t="s">
        <v>953</v>
      </c>
      <c r="F765" s="82" t="s">
        <v>1117</v>
      </c>
      <c r="G765" s="49" t="s">
        <v>955</v>
      </c>
      <c r="H765" s="78" t="str">
        <f>+VLOOKUP(G765,desplegables!$AH$21:$AK$33,2,0)</f>
        <v>FORTALECIMIENTO DE LA GESTIÓN INSTITUCIONAL Y BUEN GOBIERNO DEL MINISTERIO DE EDUCACIÓN   NACIONAL</v>
      </c>
      <c r="I765" s="79">
        <f>+VLOOKUP(G765,desplegables!$AH$21:$AK$33,3,0)</f>
        <v>202400000000164</v>
      </c>
      <c r="J765" s="51" t="str">
        <f>+VLOOKUP(G765,desplegables!$AH$21:$AK$33,4,0)</f>
        <v>C-2299-0700-11</v>
      </c>
      <c r="K765" s="109" t="s">
        <v>1177</v>
      </c>
      <c r="L765" s="110" t="str">
        <f>+VLOOKUP(K765,desplegables!$BO$81:$BP$110,2,FALSE)</f>
        <v>53106B</v>
      </c>
      <c r="M765" s="49" t="s">
        <v>1118</v>
      </c>
      <c r="N765" s="51" t="e">
        <f>VLOOKUP(M765,desplegables!$BO$20:$BP$51,2,0)</f>
        <v>#N/A</v>
      </c>
      <c r="O765" s="49" t="s">
        <v>1119</v>
      </c>
      <c r="P765" s="49" t="s">
        <v>90</v>
      </c>
      <c r="Q765" s="51" t="str">
        <f>+VLOOKUP(P765,desplegables!$B$3:$C$5,2,0)</f>
        <v>02</v>
      </c>
      <c r="R765" s="169" t="e">
        <f t="shared" si="96"/>
        <v>#N/A</v>
      </c>
      <c r="S765" s="126" t="str">
        <f t="shared" si="94"/>
        <v>ADQUIS. DE BYS-DOCUMENTOS DE PLANEACIÓN-FORTALECIMIENTO DE LA GESTIÓN INSTITUCIONAL Y BUEN GOBIERNO DEL MINISTERIO DE EDUCACIÓN   NACIONAL</v>
      </c>
      <c r="T765" s="244" t="str">
        <f t="shared" si="89"/>
        <v>ADQUIS. DE BYS - DOCUMENTOS DE PLANEACIÓN - 5. CONVERGENCIA REGIONAL / B. EFECTIVIDAD DE LOS DISPOSITIVOS DE PARTICIPACIÓN CIUDADANA, POLÍTICA Y ELECTORAL</v>
      </c>
      <c r="U765" s="69" t="s">
        <v>127</v>
      </c>
      <c r="V765" s="21"/>
      <c r="W765" s="21" t="str">
        <f t="shared" si="90"/>
        <v xml:space="preserve">OFIC. PLANEACIONFINA - </v>
      </c>
      <c r="X765" s="51" t="str">
        <f t="shared" si="91"/>
        <v>1200</v>
      </c>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c r="BE765" s="68"/>
      <c r="BG765" s="69">
        <v>80111620</v>
      </c>
      <c r="BH765" s="52" t="s">
        <v>193</v>
      </c>
      <c r="BI765" s="90" t="s">
        <v>1194</v>
      </c>
      <c r="BK765" s="49" t="s">
        <v>455</v>
      </c>
      <c r="BL765" s="49"/>
      <c r="BN765" s="49"/>
      <c r="BO765" s="49"/>
      <c r="BP765" s="49"/>
      <c r="BQ765" s="49" t="s">
        <v>98</v>
      </c>
      <c r="BR765" s="212">
        <v>50000000</v>
      </c>
      <c r="BS765" s="239">
        <v>45072500</v>
      </c>
      <c r="BT765" s="66" t="s">
        <v>192</v>
      </c>
      <c r="BU765" s="66" t="s">
        <v>128</v>
      </c>
      <c r="BV765" s="21" t="e">
        <f t="shared" si="92"/>
        <v>#N/A</v>
      </c>
      <c r="BW765" s="21" t="e">
        <f>+VLOOKUP(C765,Listas_desplega!$AI$21:$AJ$46,2,0)</f>
        <v>#N/A</v>
      </c>
      <c r="BX765" s="47" t="str">
        <f>+VLOOKUP(E765,Listas_desplega!$J$2:$K$11,2,FALSE)</f>
        <v>Eje_E_9</v>
      </c>
      <c r="BY765" s="21" t="str">
        <f>+VLOOKUP(J765,desplegables!$AK$21:$AL$33,2,FALSE)</f>
        <v>C_2299_0700_11</v>
      </c>
      <c r="BZ765" s="21" t="str">
        <f>+VLOOKUP(D765,Listas_desplega!$AS$18:$AU$60,2,0)</f>
        <v xml:space="preserve">OFIC. PLANEACIONFINA - </v>
      </c>
      <c r="CA765" s="21" t="str">
        <f>+VLOOKUP(W765,Listas_desplega!$AT$18:$AV$60,3,0)</f>
        <v>1200</v>
      </c>
      <c r="CB765" s="21" t="str">
        <f>+VLOOKUP(F765,Listas_desplega!$J$15:$L$60,2,0)</f>
        <v>FORTALECIMIENTO MECANISMOS PLAN Y SEG INSTITUCIONAL</v>
      </c>
      <c r="CC765" s="21" t="str">
        <f>+VLOOKUP(F765,Listas_desplega!$J$15:$L$60,2,0)&amp;V765</f>
        <v>FORTALECIMIENTO MECANISMOS PLAN Y SEG INSTITUCIONAL</v>
      </c>
      <c r="CD765" s="21" t="str">
        <f>+VLOOKUP(CC765,Listas_desplega!$K$15:$L$60,2,0)</f>
        <v>41</v>
      </c>
      <c r="CE765" s="65" t="str">
        <f>+VLOOKUP(D765,Listas_desplega!$AS$18:$AU$60,2,0)&amp;V765</f>
        <v xml:space="preserve">OFIC. PLANEACIONFINA - </v>
      </c>
      <c r="CF765" s="21">
        <f>+VLOOKUP(D765,Listas_desplega!$AS$18:$AU$60,3,0)</f>
        <v>12</v>
      </c>
    </row>
    <row r="766" spans="2:84" ht="18.75" customHeight="1" x14ac:dyDescent="0.25">
      <c r="B766" s="49" t="s">
        <v>173</v>
      </c>
      <c r="C766" s="49" t="s">
        <v>588</v>
      </c>
      <c r="D766" s="49" t="s">
        <v>2</v>
      </c>
      <c r="E766" s="49" t="s">
        <v>953</v>
      </c>
      <c r="F766" s="82" t="s">
        <v>1129</v>
      </c>
      <c r="G766" s="49" t="s">
        <v>955</v>
      </c>
      <c r="H766" s="78" t="str">
        <f>+VLOOKUP(G766,desplegables!$AH$21:$AK$33,2,0)</f>
        <v>FORTALECIMIENTO DE LA GESTIÓN INSTITUCIONAL Y BUEN GOBIERNO DEL MINISTERIO DE EDUCACIÓN   NACIONAL</v>
      </c>
      <c r="I766" s="79">
        <f>+VLOOKUP(G766,desplegables!$AH$21:$AK$33,3,0)</f>
        <v>202400000000164</v>
      </c>
      <c r="J766" s="51" t="str">
        <f>+VLOOKUP(G766,desplegables!$AH$21:$AK$33,4,0)</f>
        <v>C-2299-0700-11</v>
      </c>
      <c r="K766" s="109" t="s">
        <v>1130</v>
      </c>
      <c r="L766" s="110" t="str">
        <f>+VLOOKUP(K766,desplegables!$BO$81:$BP$110,2,FALSE)</f>
        <v>20104D</v>
      </c>
      <c r="M766" s="49" t="s">
        <v>1131</v>
      </c>
      <c r="N766" s="51" t="e">
        <f>VLOOKUP(M766,desplegables!$BO$20:$BP$51,2,0)</f>
        <v>#N/A</v>
      </c>
      <c r="O766" s="49" t="s">
        <v>1158</v>
      </c>
      <c r="P766" s="49" t="s">
        <v>90</v>
      </c>
      <c r="Q766" s="51" t="str">
        <f>+VLOOKUP(P766,desplegables!$B$3:$C$5,2,0)</f>
        <v>02</v>
      </c>
      <c r="R766" s="169" t="e">
        <f t="shared" si="96"/>
        <v>#N/A</v>
      </c>
      <c r="S766" s="126" t="str">
        <f t="shared" si="94"/>
        <v>ADQUIS. DE BYS-SERVICIOS DE INFORMACIÓN IMPLEMENTADOS-FORTALECIMIENTO DE LA GESTIÓN INSTITUCIONAL Y BUEN GOBIERNO DEL MINISTERIO DE EDUCACIÓN   NACIONAL</v>
      </c>
      <c r="T766" s="244" t="str">
        <f t="shared" si="89"/>
        <v>ADQUIS. DE BYS - SERVICIOS DE INFORMACIÓN IMPLEMENTADOS - 2. SEGURIDAD HUMANA Y JUSTICIA SOCIAL / D. DATOS SECTORIALES PARA AUMENTAR EL APROVECHAMIENTO DE DATOS EN EL PAÍS</v>
      </c>
      <c r="U766" s="69" t="s">
        <v>127</v>
      </c>
      <c r="V766" s="21"/>
      <c r="W766" s="21" t="str">
        <f t="shared" si="90"/>
        <v xml:space="preserve">OFIC. PLANEACIONFINA - </v>
      </c>
      <c r="X766" s="51" t="str">
        <f t="shared" si="91"/>
        <v>1200</v>
      </c>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c r="BE766" s="68"/>
      <c r="BF766" s="70"/>
      <c r="BG766" s="68"/>
      <c r="BH766" s="52" t="s">
        <v>92</v>
      </c>
      <c r="BI766" s="90" t="s">
        <v>1195</v>
      </c>
      <c r="BJ766" s="69" t="s">
        <v>1122</v>
      </c>
      <c r="BK766" s="49" t="s">
        <v>304</v>
      </c>
      <c r="BL766" s="121">
        <v>45536</v>
      </c>
      <c r="BM766" s="66">
        <v>120</v>
      </c>
      <c r="BN766" s="49" t="s">
        <v>198</v>
      </c>
      <c r="BO766" s="49" t="s">
        <v>96</v>
      </c>
      <c r="BP766" s="49" t="s">
        <v>97</v>
      </c>
      <c r="BQ766" s="49" t="s">
        <v>98</v>
      </c>
      <c r="BR766" s="212">
        <v>147920000</v>
      </c>
      <c r="BS766" s="239">
        <v>147920000</v>
      </c>
      <c r="BT766" s="66" t="s">
        <v>192</v>
      </c>
      <c r="BU766" s="66" t="s">
        <v>128</v>
      </c>
      <c r="BV766" s="21" t="e">
        <f t="shared" si="92"/>
        <v>#N/A</v>
      </c>
      <c r="BW766" s="21" t="e">
        <f>+VLOOKUP(C766,Listas_desplega!$AI$21:$AJ$46,2,0)</f>
        <v>#N/A</v>
      </c>
      <c r="BX766" s="47" t="str">
        <f>+VLOOKUP(E766,Listas_desplega!$J$2:$K$11,2,FALSE)</f>
        <v>Eje_E_9</v>
      </c>
      <c r="BY766" s="21" t="str">
        <f>+VLOOKUP(J766,desplegables!$AK$21:$AL$33,2,FALSE)</f>
        <v>C_2299_0700_11</v>
      </c>
      <c r="BZ766" s="21" t="str">
        <f>+VLOOKUP(D766,Listas_desplega!$AS$18:$AU$60,2,0)</f>
        <v xml:space="preserve">OFIC. PLANEACIONFINA - </v>
      </c>
      <c r="CA766" s="21" t="str">
        <f>+VLOOKUP(W766,Listas_desplega!$AT$18:$AV$60,3,0)</f>
        <v>1200</v>
      </c>
      <c r="CB766" s="21" t="str">
        <f>+VLOOKUP(F766,Listas_desplega!$J$15:$L$60,2,0)</f>
        <v>FORTALEC ECOSISTEMA SECTORIAL DE DATOS EN EDUCACIÓN</v>
      </c>
      <c r="CC766" s="21" t="str">
        <f>+VLOOKUP(F766,Listas_desplega!$J$15:$L$60,2,0)&amp;V766</f>
        <v>FORTALEC ECOSISTEMA SECTORIAL DE DATOS EN EDUCACIÓN</v>
      </c>
      <c r="CD766" s="21" t="str">
        <f>+VLOOKUP(CC766,Listas_desplega!$K$15:$L$60,2,0)</f>
        <v>43</v>
      </c>
      <c r="CE766" s="65" t="str">
        <f>+VLOOKUP(D766,Listas_desplega!$AS$18:$AU$60,2,0)&amp;V766</f>
        <v xml:space="preserve">OFIC. PLANEACIONFINA - </v>
      </c>
      <c r="CF766" s="21">
        <f>+VLOOKUP(D766,Listas_desplega!$AS$18:$AU$60,3,0)</f>
        <v>12</v>
      </c>
    </row>
    <row r="767" spans="2:84" ht="18.75" customHeight="1" x14ac:dyDescent="0.25">
      <c r="B767" s="49" t="s">
        <v>173</v>
      </c>
      <c r="C767" s="49" t="s">
        <v>588</v>
      </c>
      <c r="D767" s="49" t="s">
        <v>2</v>
      </c>
      <c r="E767" s="49" t="s">
        <v>953</v>
      </c>
      <c r="F767" s="82" t="s">
        <v>1129</v>
      </c>
      <c r="G767" s="49" t="s">
        <v>955</v>
      </c>
      <c r="H767" s="78" t="str">
        <f>+VLOOKUP(G767,desplegables!$AH$21:$AK$33,2,0)</f>
        <v>FORTALECIMIENTO DE LA GESTIÓN INSTITUCIONAL Y BUEN GOBIERNO DEL MINISTERIO DE EDUCACIÓN   NACIONAL</v>
      </c>
      <c r="I767" s="79">
        <f>+VLOOKUP(G767,desplegables!$AH$21:$AK$33,3,0)</f>
        <v>202400000000164</v>
      </c>
      <c r="J767" s="51" t="str">
        <f>+VLOOKUP(G767,desplegables!$AH$21:$AK$33,4,0)</f>
        <v>C-2299-0700-11</v>
      </c>
      <c r="K767" s="109" t="s">
        <v>1130</v>
      </c>
      <c r="L767" s="110" t="str">
        <f>+VLOOKUP(K767,desplegables!$BO$81:$BP$110,2,FALSE)</f>
        <v>20104D</v>
      </c>
      <c r="M767" s="49" t="s">
        <v>1131</v>
      </c>
      <c r="N767" s="51" t="e">
        <f>VLOOKUP(M767,desplegables!$BO$20:$BP$51,2,0)</f>
        <v>#N/A</v>
      </c>
      <c r="O767" s="49" t="s">
        <v>1132</v>
      </c>
      <c r="P767" s="49" t="s">
        <v>90</v>
      </c>
      <c r="Q767" s="51" t="str">
        <f>+VLOOKUP(P767,desplegables!$B$3:$C$5,2,0)</f>
        <v>02</v>
      </c>
      <c r="R767" s="169" t="e">
        <f t="shared" si="96"/>
        <v>#N/A</v>
      </c>
      <c r="S767" s="126" t="str">
        <f t="shared" si="94"/>
        <v>ADQUIS. DE BYS-SERVICIOS DE INFORMACIÓN IMPLEMENTADOS-FORTALECIMIENTO DE LA GESTIÓN INSTITUCIONAL Y BUEN GOBIERNO DEL MINISTERIO DE EDUCACIÓN   NACIONAL</v>
      </c>
      <c r="T767" s="244" t="str">
        <f t="shared" si="89"/>
        <v>ADQUIS. DE BYS - SERVICIOS DE INFORMACIÓN IMPLEMENTADOS - 2. SEGURIDAD HUMANA Y JUSTICIA SOCIAL / D. DATOS SECTORIALES PARA AUMENTAR EL APROVECHAMIENTO DE DATOS EN EL PAÍS</v>
      </c>
      <c r="U767" s="69" t="s">
        <v>127</v>
      </c>
      <c r="V767" s="21"/>
      <c r="W767" s="21" t="str">
        <f t="shared" si="90"/>
        <v xml:space="preserve">OFIC. PLANEACIONFINA - </v>
      </c>
      <c r="X767" s="51" t="str">
        <f t="shared" si="91"/>
        <v>1200</v>
      </c>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c r="BE767" s="68"/>
      <c r="BF767" s="70"/>
      <c r="BG767" s="68"/>
      <c r="BH767" s="52" t="s">
        <v>92</v>
      </c>
      <c r="BI767" s="90" t="s">
        <v>1196</v>
      </c>
      <c r="BJ767" s="69" t="s">
        <v>1122</v>
      </c>
      <c r="BK767" s="49" t="s">
        <v>304</v>
      </c>
      <c r="BL767" s="121">
        <v>45536</v>
      </c>
      <c r="BM767" s="66">
        <v>120</v>
      </c>
      <c r="BN767" s="49" t="s">
        <v>198</v>
      </c>
      <c r="BO767" s="49" t="s">
        <v>96</v>
      </c>
      <c r="BP767" s="49" t="s">
        <v>97</v>
      </c>
      <c r="BQ767" s="49" t="s">
        <v>98</v>
      </c>
      <c r="BR767" s="250">
        <v>180400000</v>
      </c>
      <c r="BS767" s="239">
        <v>180400000</v>
      </c>
      <c r="BT767" s="66" t="s">
        <v>192</v>
      </c>
      <c r="BU767" s="66" t="s">
        <v>128</v>
      </c>
      <c r="BV767" s="21" t="e">
        <f t="shared" si="92"/>
        <v>#N/A</v>
      </c>
      <c r="BW767" s="21" t="e">
        <f>+VLOOKUP(C767,Listas_desplega!$AI$21:$AJ$46,2,0)</f>
        <v>#N/A</v>
      </c>
      <c r="BX767" s="47" t="str">
        <f>+VLOOKUP(E767,Listas_desplega!$J$2:$K$11,2,FALSE)</f>
        <v>Eje_E_9</v>
      </c>
      <c r="BY767" s="21" t="str">
        <f>+VLOOKUP(J767,desplegables!$AK$21:$AL$33,2,FALSE)</f>
        <v>C_2299_0700_11</v>
      </c>
      <c r="BZ767" s="21" t="str">
        <f>+VLOOKUP(D767,Listas_desplega!$AS$18:$AU$60,2,0)</f>
        <v xml:space="preserve">OFIC. PLANEACIONFINA - </v>
      </c>
      <c r="CA767" s="21" t="str">
        <f>+VLOOKUP(W767,Listas_desplega!$AT$18:$AV$60,3,0)</f>
        <v>1200</v>
      </c>
      <c r="CB767" s="21" t="str">
        <f>+VLOOKUP(F767,Listas_desplega!$J$15:$L$60,2,0)</f>
        <v>FORTALEC ECOSISTEMA SECTORIAL DE DATOS EN EDUCACIÓN</v>
      </c>
      <c r="CC767" s="21" t="str">
        <f>+VLOOKUP(F767,Listas_desplega!$J$15:$L$60,2,0)&amp;V767</f>
        <v>FORTALEC ECOSISTEMA SECTORIAL DE DATOS EN EDUCACIÓN</v>
      </c>
      <c r="CD767" s="21" t="str">
        <f>+VLOOKUP(CC767,Listas_desplega!$K$15:$L$60,2,0)</f>
        <v>43</v>
      </c>
      <c r="CE767" s="65" t="str">
        <f>+VLOOKUP(D767,Listas_desplega!$AS$18:$AU$60,2,0)&amp;V767</f>
        <v xml:space="preserve">OFIC. PLANEACIONFINA - </v>
      </c>
      <c r="CF767" s="21">
        <f>+VLOOKUP(D767,Listas_desplega!$AS$18:$AU$60,3,0)</f>
        <v>12</v>
      </c>
    </row>
    <row r="768" spans="2:84" ht="18.75" customHeight="1" x14ac:dyDescent="0.25">
      <c r="B768" s="49" t="s">
        <v>173</v>
      </c>
      <c r="C768" s="49" t="s">
        <v>588</v>
      </c>
      <c r="D768" s="49" t="s">
        <v>2</v>
      </c>
      <c r="E768" s="49" t="s">
        <v>953</v>
      </c>
      <c r="F768" s="82" t="s">
        <v>1123</v>
      </c>
      <c r="G768" s="49" t="s">
        <v>955</v>
      </c>
      <c r="H768" s="78" t="str">
        <f>+VLOOKUP(G768,desplegables!$AH$21:$AK$33,2,0)</f>
        <v>FORTALECIMIENTO DE LA GESTIÓN INSTITUCIONAL Y BUEN GOBIERNO DEL MINISTERIO DE EDUCACIÓN   NACIONAL</v>
      </c>
      <c r="I768" s="79">
        <f>+VLOOKUP(G768,desplegables!$AH$21:$AK$33,3,0)</f>
        <v>202400000000164</v>
      </c>
      <c r="J768" s="51" t="str">
        <f>+VLOOKUP(G768,desplegables!$AH$21:$AK$33,4,0)</f>
        <v>C-2299-0700-11</v>
      </c>
      <c r="K768" s="109" t="s">
        <v>1130</v>
      </c>
      <c r="L768" s="110" t="str">
        <f>+VLOOKUP(K768,desplegables!$BO$81:$BP$110,2,FALSE)</f>
        <v>20104D</v>
      </c>
      <c r="M768" s="49" t="s">
        <v>1118</v>
      </c>
      <c r="N768" s="51" t="e">
        <f>VLOOKUP(M768,desplegables!$BO$20:$BP$51,2,0)</f>
        <v>#N/A</v>
      </c>
      <c r="O768" s="49" t="s">
        <v>1126</v>
      </c>
      <c r="P768" s="49" t="s">
        <v>90</v>
      </c>
      <c r="Q768" s="51" t="str">
        <f>+VLOOKUP(P768,desplegables!$B$3:$C$5,2,0)</f>
        <v>02</v>
      </c>
      <c r="R768" s="169" t="e">
        <f t="shared" si="96"/>
        <v>#N/A</v>
      </c>
      <c r="S768" s="126" t="str">
        <f t="shared" si="94"/>
        <v>ADQUIS. DE BYS-DOCUMENTOS DE PLANEACIÓN-FORTALECIMIENTO DE LA GESTIÓN INSTITUCIONAL Y BUEN GOBIERNO DEL MINISTERIO DE EDUCACIÓN   NACIONAL</v>
      </c>
      <c r="T768" s="244" t="str">
        <f t="shared" si="89"/>
        <v>ADQUIS. DE BYS - DOCUMENTOS DE PLANEACIÓN - 2. SEGURIDAD HUMANA Y JUSTICIA SOCIAL / D. DATOS SECTORIALES PARA AUMENTAR EL APROVECHAMIENTO DE DATOS EN EL PAÍS</v>
      </c>
      <c r="U768" s="69" t="s">
        <v>127</v>
      </c>
      <c r="V768" s="21"/>
      <c r="W768" s="21" t="str">
        <f t="shared" si="90"/>
        <v xml:space="preserve">OFIC. PLANEACIONFINA - </v>
      </c>
      <c r="X768" s="51" t="str">
        <f t="shared" si="91"/>
        <v>1200</v>
      </c>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c r="BE768" s="68"/>
      <c r="BF768" s="70"/>
      <c r="BG768" s="68"/>
      <c r="BH768" s="52" t="s">
        <v>92</v>
      </c>
      <c r="BI768" s="90" t="s">
        <v>1197</v>
      </c>
      <c r="BJ768" s="69" t="s">
        <v>1122</v>
      </c>
      <c r="BK768" s="49" t="s">
        <v>304</v>
      </c>
      <c r="BL768" s="121">
        <v>45536</v>
      </c>
      <c r="BM768" s="66">
        <v>120</v>
      </c>
      <c r="BN768" s="49" t="s">
        <v>198</v>
      </c>
      <c r="BO768" s="49" t="s">
        <v>96</v>
      </c>
      <c r="BP768" s="49" t="s">
        <v>97</v>
      </c>
      <c r="BQ768" s="49" t="s">
        <v>98</v>
      </c>
      <c r="BR768" s="212">
        <v>209537500</v>
      </c>
      <c r="BS768" s="239">
        <f>200440000+9097500</f>
        <v>209537500</v>
      </c>
      <c r="BT768" s="66" t="s">
        <v>192</v>
      </c>
      <c r="BU768" s="66" t="s">
        <v>128</v>
      </c>
      <c r="BV768" s="21" t="e">
        <f t="shared" si="92"/>
        <v>#N/A</v>
      </c>
      <c r="BW768" s="21" t="e">
        <f>+VLOOKUP(C768,Listas_desplega!$AI$21:$AJ$46,2,0)</f>
        <v>#N/A</v>
      </c>
      <c r="BX768" s="47" t="str">
        <f>+VLOOKUP(E768,Listas_desplega!$J$2:$K$11,2,FALSE)</f>
        <v>Eje_E_9</v>
      </c>
      <c r="BY768" s="21" t="str">
        <f>+VLOOKUP(J768,desplegables!$AK$21:$AL$33,2,FALSE)</f>
        <v>C_2299_0700_11</v>
      </c>
      <c r="BZ768" s="21" t="str">
        <f>+VLOOKUP(D768,Listas_desplega!$AS$18:$AU$60,2,0)</f>
        <v xml:space="preserve">OFIC. PLANEACIONFINA - </v>
      </c>
      <c r="CA768" s="21" t="str">
        <f>+VLOOKUP(W768,Listas_desplega!$AT$18:$AV$60,3,0)</f>
        <v>1200</v>
      </c>
      <c r="CB768" s="21" t="str">
        <f>+VLOOKUP(F768,Listas_desplega!$J$15:$L$60,2,0)</f>
        <v>FINANCIACIÓN DEL SECTOR EDUCATIVO</v>
      </c>
      <c r="CC768" s="21" t="str">
        <f>+VLOOKUP(F768,Listas_desplega!$J$15:$L$60,2,0)&amp;V768</f>
        <v>FINANCIACIÓN DEL SECTOR EDUCATIVO</v>
      </c>
      <c r="CD768" s="21" t="str">
        <f>+VLOOKUP(CC768,Listas_desplega!$K$15:$L$60,2,0)</f>
        <v>42</v>
      </c>
      <c r="CE768" s="65" t="str">
        <f>+VLOOKUP(D768,Listas_desplega!$AS$18:$AU$60,2,0)&amp;V768</f>
        <v xml:space="preserve">OFIC. PLANEACIONFINA - </v>
      </c>
      <c r="CF768" s="21">
        <f>+VLOOKUP(D768,Listas_desplega!$AS$18:$AU$60,3,0)</f>
        <v>12</v>
      </c>
    </row>
    <row r="769" spans="2:84" ht="18.75" customHeight="1" x14ac:dyDescent="0.25">
      <c r="B769" s="49" t="s">
        <v>173</v>
      </c>
      <c r="C769" s="49" t="s">
        <v>588</v>
      </c>
      <c r="D769" s="49" t="s">
        <v>2</v>
      </c>
      <c r="E769" s="49" t="s">
        <v>953</v>
      </c>
      <c r="F769" s="82" t="s">
        <v>1117</v>
      </c>
      <c r="G769" s="49" t="s">
        <v>955</v>
      </c>
      <c r="H769" s="78" t="str">
        <f>+VLOOKUP(G769,desplegables!$AH$21:$AK$33,2,0)</f>
        <v>FORTALECIMIENTO DE LA GESTIÓN INSTITUCIONAL Y BUEN GOBIERNO DEL MINISTERIO DE EDUCACIÓN   NACIONAL</v>
      </c>
      <c r="I769" s="79">
        <f>+VLOOKUP(G769,desplegables!$AH$21:$AK$33,3,0)</f>
        <v>202400000000164</v>
      </c>
      <c r="J769" s="51" t="str">
        <f>+VLOOKUP(G769,desplegables!$AH$21:$AK$33,4,0)</f>
        <v>C-2299-0700-11</v>
      </c>
      <c r="K769" s="109" t="s">
        <v>1130</v>
      </c>
      <c r="L769" s="110" t="str">
        <f>+VLOOKUP(K769,desplegables!$BO$81:$BP$110,2,FALSE)</f>
        <v>20104D</v>
      </c>
      <c r="M769" s="49" t="s">
        <v>1118</v>
      </c>
      <c r="N769" s="51" t="e">
        <f>VLOOKUP(M769,desplegables!$BO$20:$BP$51,2,0)</f>
        <v>#N/A</v>
      </c>
      <c r="O769" s="49" t="s">
        <v>1135</v>
      </c>
      <c r="P769" s="49" t="s">
        <v>90</v>
      </c>
      <c r="Q769" s="51" t="str">
        <f>+VLOOKUP(P769,desplegables!$B$3:$C$5,2,0)</f>
        <v>02</v>
      </c>
      <c r="R769" s="169" t="e">
        <f t="shared" si="96"/>
        <v>#N/A</v>
      </c>
      <c r="S769" s="126" t="str">
        <f t="shared" si="94"/>
        <v>ADQUIS. DE BYS-DOCUMENTOS DE PLANEACIÓN-FORTALECIMIENTO DE LA GESTIÓN INSTITUCIONAL Y BUEN GOBIERNO DEL MINISTERIO DE EDUCACIÓN   NACIONAL</v>
      </c>
      <c r="T769" s="244" t="str">
        <f t="shared" si="89"/>
        <v>ADQUIS. DE BYS - DOCUMENTOS DE PLANEACIÓN - 2. SEGURIDAD HUMANA Y JUSTICIA SOCIAL / D. DATOS SECTORIALES PARA AUMENTAR EL APROVECHAMIENTO DE DATOS EN EL PAÍS</v>
      </c>
      <c r="U769" s="69" t="s">
        <v>127</v>
      </c>
      <c r="V769" s="21"/>
      <c r="W769" s="21" t="str">
        <f t="shared" si="90"/>
        <v xml:space="preserve">OFIC. PLANEACIONFINA - </v>
      </c>
      <c r="X769" s="51" t="str">
        <f t="shared" si="91"/>
        <v>1200</v>
      </c>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c r="BE769" s="68"/>
      <c r="BF769" s="70"/>
      <c r="BG769" s="68"/>
      <c r="BH769" s="52" t="s">
        <v>92</v>
      </c>
      <c r="BI769" s="90" t="s">
        <v>1197</v>
      </c>
      <c r="BJ769" s="69" t="s">
        <v>1122</v>
      </c>
      <c r="BK769" s="49" t="s">
        <v>304</v>
      </c>
      <c r="BL769" s="121">
        <v>45536</v>
      </c>
      <c r="BM769" s="66">
        <v>120</v>
      </c>
      <c r="BN769" s="49" t="s">
        <v>198</v>
      </c>
      <c r="BO769" s="49" t="s">
        <v>96</v>
      </c>
      <c r="BP769" s="49" t="s">
        <v>97</v>
      </c>
      <c r="BQ769" s="49" t="s">
        <v>98</v>
      </c>
      <c r="BR769" s="212">
        <v>119320000</v>
      </c>
      <c r="BS769" s="239">
        <v>119320000</v>
      </c>
      <c r="BT769" s="66" t="s">
        <v>192</v>
      </c>
      <c r="BU769" s="66" t="s">
        <v>128</v>
      </c>
      <c r="BV769" s="21" t="e">
        <f t="shared" si="92"/>
        <v>#N/A</v>
      </c>
      <c r="BW769" s="21" t="e">
        <f>+VLOOKUP(C769,Listas_desplega!$AI$21:$AJ$46,2,0)</f>
        <v>#N/A</v>
      </c>
      <c r="BX769" s="47" t="str">
        <f>+VLOOKUP(E769,Listas_desplega!$J$2:$K$11,2,FALSE)</f>
        <v>Eje_E_9</v>
      </c>
      <c r="BY769" s="21" t="str">
        <f>+VLOOKUP(J769,desplegables!$AK$21:$AL$33,2,FALSE)</f>
        <v>C_2299_0700_11</v>
      </c>
      <c r="BZ769" s="21" t="str">
        <f>+VLOOKUP(D769,Listas_desplega!$AS$18:$AU$60,2,0)</f>
        <v xml:space="preserve">OFIC. PLANEACIONFINA - </v>
      </c>
      <c r="CA769" s="21" t="str">
        <f>+VLOOKUP(W769,Listas_desplega!$AT$18:$AV$60,3,0)</f>
        <v>1200</v>
      </c>
      <c r="CB769" s="21" t="str">
        <f>+VLOOKUP(F769,Listas_desplega!$J$15:$L$60,2,0)</f>
        <v>FORTALECIMIENTO MECANISMOS PLAN Y SEG INSTITUCIONAL</v>
      </c>
      <c r="CC769" s="21" t="str">
        <f>+VLOOKUP(F769,Listas_desplega!$J$15:$L$60,2,0)&amp;V769</f>
        <v>FORTALECIMIENTO MECANISMOS PLAN Y SEG INSTITUCIONAL</v>
      </c>
      <c r="CD769" s="21" t="str">
        <f>+VLOOKUP(CC769,Listas_desplega!$K$15:$L$60,2,0)</f>
        <v>41</v>
      </c>
      <c r="CE769" s="65" t="str">
        <f>+VLOOKUP(D769,Listas_desplega!$AS$18:$AU$60,2,0)&amp;V769</f>
        <v xml:space="preserve">OFIC. PLANEACIONFINA - </v>
      </c>
      <c r="CF769" s="21">
        <f>+VLOOKUP(D769,Listas_desplega!$AS$18:$AU$60,3,0)</f>
        <v>12</v>
      </c>
    </row>
    <row r="770" spans="2:84" ht="18.75" customHeight="1" x14ac:dyDescent="0.25">
      <c r="B770" s="49" t="s">
        <v>173</v>
      </c>
      <c r="C770" s="49" t="s">
        <v>588</v>
      </c>
      <c r="D770" s="49" t="s">
        <v>2</v>
      </c>
      <c r="E770" s="49" t="s">
        <v>953</v>
      </c>
      <c r="F770" s="82" t="s">
        <v>1123</v>
      </c>
      <c r="G770" s="49" t="s">
        <v>955</v>
      </c>
      <c r="H770" s="78" t="str">
        <f>+VLOOKUP(G770,desplegables!$AH$21:$AK$33,2,0)</f>
        <v>FORTALECIMIENTO DE LA GESTIÓN INSTITUCIONAL Y BUEN GOBIERNO DEL MINISTERIO DE EDUCACIÓN   NACIONAL</v>
      </c>
      <c r="I770" s="79">
        <f>+VLOOKUP(G770,desplegables!$AH$21:$AK$33,3,0)</f>
        <v>202400000000164</v>
      </c>
      <c r="J770" s="51" t="str">
        <f>+VLOOKUP(G770,desplegables!$AH$21:$AK$33,4,0)</f>
        <v>C-2299-0700-11</v>
      </c>
      <c r="K770" s="109" t="s">
        <v>956</v>
      </c>
      <c r="L770" s="110" t="str">
        <f>+VLOOKUP(K770,desplegables!$BO$81:$BP$110,2,FALSE)</f>
        <v>53105B</v>
      </c>
      <c r="M770" s="49" t="s">
        <v>1118</v>
      </c>
      <c r="N770" s="51" t="e">
        <f>VLOOKUP(M770,desplegables!$BO$20:$BP$51,2,0)</f>
        <v>#N/A</v>
      </c>
      <c r="O770" s="49" t="s">
        <v>1119</v>
      </c>
      <c r="P770" s="49" t="s">
        <v>90</v>
      </c>
      <c r="Q770" s="51" t="str">
        <f>+VLOOKUP(P770,desplegables!$B$3:$C$5,2,0)</f>
        <v>02</v>
      </c>
      <c r="R770" s="169" t="e">
        <f t="shared" si="96"/>
        <v>#N/A</v>
      </c>
      <c r="S770" s="126" t="str">
        <f t="shared" si="94"/>
        <v>ADQUIS. DE BYS-DOCUMENTOS DE PLANEACIÓN-FORTALECIMIENTO DE LA GESTIÓN INSTITUCIONAL Y BUEN GOBIERNO DEL MINISTERIO DE EDUCACIÓN   NACIONAL</v>
      </c>
      <c r="T770" s="244" t="str">
        <f t="shared" si="89"/>
        <v>ADQUIS. DE BYS - DOCUMENTOS DE PLANEACIÓN - 5. CONVERGENCIA REGIONAL / B. ENTIDADES PÚBLICAS TERRITORIALES Y NACIONALES FORTALECIDAS</v>
      </c>
      <c r="U770" s="69" t="s">
        <v>127</v>
      </c>
      <c r="V770" s="21"/>
      <c r="W770" s="21" t="str">
        <f t="shared" si="90"/>
        <v xml:space="preserve">OFIC. PLANEACIONFINA - </v>
      </c>
      <c r="X770" s="51" t="str">
        <f t="shared" si="91"/>
        <v>1200</v>
      </c>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c r="BE770" s="68"/>
      <c r="BF770" s="70"/>
      <c r="BG770" s="68"/>
      <c r="BH770" s="52" t="s">
        <v>92</v>
      </c>
      <c r="BI770" s="90" t="s">
        <v>1198</v>
      </c>
      <c r="BJ770" s="69" t="s">
        <v>1122</v>
      </c>
      <c r="BK770" s="49" t="s">
        <v>304</v>
      </c>
      <c r="BL770" s="121">
        <v>45536</v>
      </c>
      <c r="BM770" s="66">
        <v>120</v>
      </c>
      <c r="BN770" s="49" t="s">
        <v>198</v>
      </c>
      <c r="BO770" s="49" t="s">
        <v>96</v>
      </c>
      <c r="BP770" s="49" t="s">
        <v>97</v>
      </c>
      <c r="BQ770" s="49" t="s">
        <v>98</v>
      </c>
      <c r="BR770" s="212">
        <v>140968000</v>
      </c>
      <c r="BS770" s="239">
        <v>140968000</v>
      </c>
      <c r="BT770" s="66" t="s">
        <v>192</v>
      </c>
      <c r="BU770" s="66" t="s">
        <v>128</v>
      </c>
      <c r="BV770" s="21" t="e">
        <f t="shared" si="92"/>
        <v>#N/A</v>
      </c>
      <c r="BW770" s="21" t="e">
        <f>+VLOOKUP(C770,Listas_desplega!$AI$21:$AJ$46,2,0)</f>
        <v>#N/A</v>
      </c>
      <c r="BX770" s="47" t="str">
        <f>+VLOOKUP(E770,Listas_desplega!$J$2:$K$11,2,FALSE)</f>
        <v>Eje_E_9</v>
      </c>
      <c r="BY770" s="21" t="str">
        <f>+VLOOKUP(J770,desplegables!$AK$21:$AL$33,2,FALSE)</f>
        <v>C_2299_0700_11</v>
      </c>
      <c r="BZ770" s="21" t="str">
        <f>+VLOOKUP(D770,Listas_desplega!$AS$18:$AU$60,2,0)</f>
        <v xml:space="preserve">OFIC. PLANEACIONFINA - </v>
      </c>
      <c r="CA770" s="21" t="str">
        <f>+VLOOKUP(W770,Listas_desplega!$AT$18:$AV$60,3,0)</f>
        <v>1200</v>
      </c>
      <c r="CB770" s="21" t="str">
        <f>+VLOOKUP(F770,Listas_desplega!$J$15:$L$60,2,0)</f>
        <v>FINANCIACIÓN DEL SECTOR EDUCATIVO</v>
      </c>
      <c r="CC770" s="21" t="str">
        <f>+VLOOKUP(F770,Listas_desplega!$J$15:$L$60,2,0)&amp;V770</f>
        <v>FINANCIACIÓN DEL SECTOR EDUCATIVO</v>
      </c>
      <c r="CD770" s="21" t="str">
        <f>+VLOOKUP(CC770,Listas_desplega!$K$15:$L$60,2,0)</f>
        <v>42</v>
      </c>
      <c r="CE770" s="65" t="str">
        <f>+VLOOKUP(D770,Listas_desplega!$AS$18:$AU$60,2,0)&amp;V770</f>
        <v xml:space="preserve">OFIC. PLANEACIONFINA - </v>
      </c>
      <c r="CF770" s="21">
        <f>+VLOOKUP(D770,Listas_desplega!$AS$18:$AU$60,3,0)</f>
        <v>12</v>
      </c>
    </row>
    <row r="771" spans="2:84" ht="18.75" customHeight="1" x14ac:dyDescent="0.25">
      <c r="B771" s="49" t="s">
        <v>173</v>
      </c>
      <c r="C771" s="49" t="s">
        <v>588</v>
      </c>
      <c r="D771" s="49" t="s">
        <v>2</v>
      </c>
      <c r="E771" s="49" t="s">
        <v>953</v>
      </c>
      <c r="F771" s="82" t="s">
        <v>1117</v>
      </c>
      <c r="G771" s="49" t="s">
        <v>955</v>
      </c>
      <c r="H771" s="78" t="str">
        <f>+VLOOKUP(G771,desplegables!$AH$21:$AK$33,2,0)</f>
        <v>FORTALECIMIENTO DE LA GESTIÓN INSTITUCIONAL Y BUEN GOBIERNO DEL MINISTERIO DE EDUCACIÓN   NACIONAL</v>
      </c>
      <c r="I771" s="79">
        <f>+VLOOKUP(G771,desplegables!$AH$21:$AK$33,3,0)</f>
        <v>202400000000164</v>
      </c>
      <c r="J771" s="51" t="str">
        <f>+VLOOKUP(G771,desplegables!$AH$21:$AK$33,4,0)</f>
        <v>C-2299-0700-11</v>
      </c>
      <c r="K771" s="109" t="s">
        <v>956</v>
      </c>
      <c r="L771" s="110" t="str">
        <f>+VLOOKUP(K771,desplegables!$BO$81:$BP$110,2,FALSE)</f>
        <v>53105B</v>
      </c>
      <c r="M771" s="49" t="s">
        <v>1118</v>
      </c>
      <c r="N771" s="51" t="e">
        <f>VLOOKUP(M771,desplegables!$BO$20:$BP$51,2,0)</f>
        <v>#N/A</v>
      </c>
      <c r="O771" s="49" t="s">
        <v>1135</v>
      </c>
      <c r="P771" s="49" t="s">
        <v>90</v>
      </c>
      <c r="Q771" s="51" t="str">
        <f>+VLOOKUP(P771,desplegables!$B$3:$C$5,2,0)</f>
        <v>02</v>
      </c>
      <c r="R771" s="169" t="e">
        <f t="shared" si="96"/>
        <v>#N/A</v>
      </c>
      <c r="S771" s="126" t="str">
        <f t="shared" si="94"/>
        <v>ADQUIS. DE BYS-DOCUMENTOS DE PLANEACIÓN-FORTALECIMIENTO DE LA GESTIÓN INSTITUCIONAL Y BUEN GOBIERNO DEL MINISTERIO DE EDUCACIÓN   NACIONAL</v>
      </c>
      <c r="T771" s="244" t="str">
        <f t="shared" si="89"/>
        <v>ADQUIS. DE BYS - DOCUMENTOS DE PLANEACIÓN - 5. CONVERGENCIA REGIONAL / B. ENTIDADES PÚBLICAS TERRITORIALES Y NACIONALES FORTALECIDAS</v>
      </c>
      <c r="U771" s="69" t="s">
        <v>127</v>
      </c>
      <c r="V771" s="21"/>
      <c r="W771" s="21" t="str">
        <f t="shared" si="90"/>
        <v xml:space="preserve">OFIC. PLANEACIONFINA - </v>
      </c>
      <c r="X771" s="51" t="str">
        <f t="shared" si="91"/>
        <v>1200</v>
      </c>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c r="BE771" s="68"/>
      <c r="BF771" s="70"/>
      <c r="BG771" s="68"/>
      <c r="BH771" s="52" t="s">
        <v>92</v>
      </c>
      <c r="BI771" s="90" t="s">
        <v>1199</v>
      </c>
      <c r="BJ771" s="69" t="s">
        <v>1122</v>
      </c>
      <c r="BK771" s="49" t="s">
        <v>304</v>
      </c>
      <c r="BL771" s="121">
        <v>45536</v>
      </c>
      <c r="BM771" s="66">
        <v>120</v>
      </c>
      <c r="BN771" s="49" t="s">
        <v>198</v>
      </c>
      <c r="BO771" s="49" t="s">
        <v>96</v>
      </c>
      <c r="BP771" s="49" t="s">
        <v>97</v>
      </c>
      <c r="BQ771" s="49" t="s">
        <v>98</v>
      </c>
      <c r="BR771" s="212">
        <v>208910000</v>
      </c>
      <c r="BS771" s="239">
        <f>213080000-4170000</f>
        <v>208910000</v>
      </c>
      <c r="BT771" s="66" t="s">
        <v>192</v>
      </c>
      <c r="BU771" s="66" t="s">
        <v>128</v>
      </c>
      <c r="BV771" s="21" t="e">
        <f t="shared" si="92"/>
        <v>#N/A</v>
      </c>
      <c r="BW771" s="21" t="e">
        <f>+VLOOKUP(C771,Listas_desplega!$AI$21:$AJ$46,2,0)</f>
        <v>#N/A</v>
      </c>
      <c r="BX771" s="47" t="str">
        <f>+VLOOKUP(E771,Listas_desplega!$J$2:$K$11,2,FALSE)</f>
        <v>Eje_E_9</v>
      </c>
      <c r="BY771" s="21" t="str">
        <f>+VLOOKUP(J771,desplegables!$AK$21:$AL$33,2,FALSE)</f>
        <v>C_2299_0700_11</v>
      </c>
      <c r="BZ771" s="21" t="str">
        <f>+VLOOKUP(D771,Listas_desplega!$AS$18:$AU$60,2,0)</f>
        <v xml:space="preserve">OFIC. PLANEACIONFINA - </v>
      </c>
      <c r="CA771" s="21" t="str">
        <f>+VLOOKUP(W771,Listas_desplega!$AT$18:$AV$60,3,0)</f>
        <v>1200</v>
      </c>
      <c r="CB771" s="21" t="str">
        <f>+VLOOKUP(F771,Listas_desplega!$J$15:$L$60,2,0)</f>
        <v>FORTALECIMIENTO MECANISMOS PLAN Y SEG INSTITUCIONAL</v>
      </c>
      <c r="CC771" s="21" t="str">
        <f>+VLOOKUP(F771,Listas_desplega!$J$15:$L$60,2,0)&amp;V771</f>
        <v>FORTALECIMIENTO MECANISMOS PLAN Y SEG INSTITUCIONAL</v>
      </c>
      <c r="CD771" s="21" t="str">
        <f>+VLOOKUP(CC771,Listas_desplega!$K$15:$L$60,2,0)</f>
        <v>41</v>
      </c>
      <c r="CE771" s="65" t="str">
        <f>+VLOOKUP(D771,Listas_desplega!$AS$18:$AU$60,2,0)&amp;V771</f>
        <v xml:space="preserve">OFIC. PLANEACIONFINA - </v>
      </c>
      <c r="CF771" s="21">
        <f>+VLOOKUP(D771,Listas_desplega!$AS$18:$AU$60,3,0)</f>
        <v>12</v>
      </c>
    </row>
    <row r="772" spans="2:84" ht="18.75" customHeight="1" x14ac:dyDescent="0.25">
      <c r="B772" s="49" t="s">
        <v>173</v>
      </c>
      <c r="C772" s="49" t="s">
        <v>588</v>
      </c>
      <c r="D772" s="49" t="s">
        <v>2</v>
      </c>
      <c r="E772" s="49" t="s">
        <v>953</v>
      </c>
      <c r="F772" s="82" t="s">
        <v>1176</v>
      </c>
      <c r="G772" s="49" t="s">
        <v>955</v>
      </c>
      <c r="H772" s="78" t="str">
        <f>+VLOOKUP(G772,desplegables!$AH$21:$AK$33,2,0)</f>
        <v>FORTALECIMIENTO DE LA GESTIÓN INSTITUCIONAL Y BUEN GOBIERNO DEL MINISTERIO DE EDUCACIÓN   NACIONAL</v>
      </c>
      <c r="I772" s="79">
        <f>+VLOOKUP(G772,desplegables!$AH$21:$AK$33,3,0)</f>
        <v>202400000000164</v>
      </c>
      <c r="J772" s="51" t="str">
        <f>+VLOOKUP(G772,desplegables!$AH$21:$AK$33,4,0)</f>
        <v>C-2299-0700-11</v>
      </c>
      <c r="K772" s="109" t="s">
        <v>1177</v>
      </c>
      <c r="L772" s="110" t="str">
        <f>+VLOOKUP(K772,desplegables!$BO$81:$BP$110,2,FALSE)</f>
        <v>53106B</v>
      </c>
      <c r="M772" s="49" t="s">
        <v>1118</v>
      </c>
      <c r="N772" s="51" t="e">
        <f>VLOOKUP(M772,desplegables!$BO$20:$BP$51,2,0)</f>
        <v>#N/A</v>
      </c>
      <c r="O772" s="49" t="s">
        <v>1119</v>
      </c>
      <c r="P772" s="49" t="s">
        <v>90</v>
      </c>
      <c r="Q772" s="51" t="str">
        <f>+VLOOKUP(P772,desplegables!$B$3:$C$5,2,0)</f>
        <v>02</v>
      </c>
      <c r="R772" s="169" t="e">
        <f t="shared" si="96"/>
        <v>#N/A</v>
      </c>
      <c r="S772" s="126" t="str">
        <f t="shared" si="94"/>
        <v>ADQUIS. DE BYS-DOCUMENTOS DE PLANEACIÓN-FORTALECIMIENTO DE LA GESTIÓN INSTITUCIONAL Y BUEN GOBIERNO DEL MINISTERIO DE EDUCACIÓN   NACIONAL</v>
      </c>
      <c r="T772" s="244" t="str">
        <f t="shared" si="89"/>
        <v>ADQUIS. DE BYS - DOCUMENTOS DE PLANEACIÓN - 5. CONVERGENCIA REGIONAL / B. EFECTIVIDAD DE LOS DISPOSITIVOS DE PARTICIPACIÓN CIUDADANA, POLÍTICA Y ELECTORAL</v>
      </c>
      <c r="U772" s="69" t="s">
        <v>127</v>
      </c>
      <c r="V772" s="21"/>
      <c r="W772" s="21" t="str">
        <f t="shared" si="90"/>
        <v xml:space="preserve">OFIC. PLANEACIONFINA - </v>
      </c>
      <c r="X772" s="51" t="str">
        <f t="shared" si="91"/>
        <v>1200</v>
      </c>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c r="BE772" s="68"/>
      <c r="BF772" s="70"/>
      <c r="BG772" s="68"/>
      <c r="BH772" s="52" t="s">
        <v>92</v>
      </c>
      <c r="BI772" s="90" t="s">
        <v>1200</v>
      </c>
      <c r="BJ772" s="69" t="s">
        <v>1122</v>
      </c>
      <c r="BK772" s="49" t="s">
        <v>304</v>
      </c>
      <c r="BL772" s="121">
        <v>45536</v>
      </c>
      <c r="BM772" s="66">
        <v>120</v>
      </c>
      <c r="BN772" s="49" t="s">
        <v>198</v>
      </c>
      <c r="BO772" s="49" t="s">
        <v>96</v>
      </c>
      <c r="BP772" s="49" t="s">
        <v>97</v>
      </c>
      <c r="BQ772" s="49" t="s">
        <v>98</v>
      </c>
      <c r="BR772" s="212">
        <v>35720000</v>
      </c>
      <c r="BS772" s="239">
        <v>35720000</v>
      </c>
      <c r="BT772" s="66" t="s">
        <v>192</v>
      </c>
      <c r="BU772" s="66" t="s">
        <v>128</v>
      </c>
      <c r="BV772" s="21" t="e">
        <f t="shared" si="92"/>
        <v>#N/A</v>
      </c>
      <c r="BW772" s="21" t="e">
        <f>+VLOOKUP(C772,Listas_desplega!$AI$21:$AJ$46,2,0)</f>
        <v>#N/A</v>
      </c>
      <c r="BX772" s="47" t="str">
        <f>+VLOOKUP(E772,Listas_desplega!$J$2:$K$11,2,FALSE)</f>
        <v>Eje_E_9</v>
      </c>
      <c r="BY772" s="21" t="str">
        <f>+VLOOKUP(J772,desplegables!$AK$21:$AL$33,2,FALSE)</f>
        <v>C_2299_0700_11</v>
      </c>
      <c r="BZ772" s="21" t="str">
        <f>+VLOOKUP(D772,Listas_desplega!$AS$18:$AU$60,2,0)</f>
        <v xml:space="preserve">OFIC. PLANEACIONFINA - </v>
      </c>
      <c r="CA772" s="21" t="str">
        <f>+VLOOKUP(W772,Listas_desplega!$AT$18:$AV$60,3,0)</f>
        <v>1200</v>
      </c>
      <c r="CB772" s="21" t="str">
        <f>+VLOOKUP(F772,Listas_desplega!$J$15:$L$60,2,0)</f>
        <v>PROMOCION DE LA PARTICIPACIÓN CIUDADANA</v>
      </c>
      <c r="CC772" s="21" t="str">
        <f>+VLOOKUP(F772,Listas_desplega!$J$15:$L$60,2,0)&amp;V772</f>
        <v>PROMOCION DE LA PARTICIPACIÓN CIUDADANA</v>
      </c>
      <c r="CD772" s="21" t="str">
        <f>+VLOOKUP(CC772,Listas_desplega!$K$15:$L$60,2,0)</f>
        <v>44</v>
      </c>
      <c r="CE772" s="65" t="str">
        <f>+VLOOKUP(D772,Listas_desplega!$AS$18:$AU$60,2,0)&amp;V772</f>
        <v xml:space="preserve">OFIC. PLANEACIONFINA - </v>
      </c>
      <c r="CF772" s="21">
        <f>+VLOOKUP(D772,Listas_desplega!$AS$18:$AU$60,3,0)</f>
        <v>12</v>
      </c>
    </row>
    <row r="773" spans="2:84" ht="18.75" customHeight="1" x14ac:dyDescent="0.25">
      <c r="B773" s="49"/>
      <c r="C773" s="49"/>
      <c r="D773" s="49"/>
      <c r="E773" s="49"/>
      <c r="F773" s="82"/>
      <c r="G773" s="49"/>
      <c r="H773" s="78" t="e">
        <f>+VLOOKUP(G773,desplegables!$AH$21:$AK$33,2,0)</f>
        <v>#N/A</v>
      </c>
      <c r="I773" s="79" t="e">
        <f>+VLOOKUP(G773,desplegables!$AH$21:$AK$33,3,0)</f>
        <v>#N/A</v>
      </c>
      <c r="J773" s="51" t="e">
        <f>+VLOOKUP(G773,desplegables!$AH$21:$AK$33,4,0)</f>
        <v>#N/A</v>
      </c>
      <c r="K773" s="109"/>
      <c r="L773" s="110" t="e">
        <f>+VLOOKUP(K773,desplegables!$BO$81:$BP$110,2,FALSE)</f>
        <v>#N/A</v>
      </c>
      <c r="M773" s="49"/>
      <c r="N773" s="51" t="e">
        <f>VLOOKUP(M773,desplegables!$BO$20:$BP$51,2,0)</f>
        <v>#N/A</v>
      </c>
      <c r="O773" s="49"/>
      <c r="P773" s="49"/>
      <c r="Q773" s="51" t="e">
        <f>+VLOOKUP(P773,desplegables!$B$3:$C$5,2,0)</f>
        <v>#N/A</v>
      </c>
      <c r="R773" s="169" t="e">
        <f t="shared" si="96"/>
        <v>#N/A</v>
      </c>
      <c r="S773" s="50" t="e">
        <f t="shared" si="94"/>
        <v>#N/A</v>
      </c>
      <c r="T773" s="50" t="str">
        <f t="shared" ref="T773:T836" si="97">UPPER(P773&amp;" - "&amp;M773&amp;" - "&amp;K773)</f>
        <v xml:space="preserve"> -  - </v>
      </c>
      <c r="V773" s="21"/>
      <c r="W773" s="21" t="e">
        <f t="shared" si="90"/>
        <v>#N/A</v>
      </c>
      <c r="X773" s="51" t="e">
        <f t="shared" si="91"/>
        <v>#N/A</v>
      </c>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c r="BE773" s="68"/>
      <c r="BF773" s="70"/>
      <c r="BG773" s="68"/>
      <c r="BH773" s="52"/>
      <c r="BI773" s="91"/>
      <c r="BJ773" s="68"/>
      <c r="BK773" s="49"/>
      <c r="BL773" s="49"/>
      <c r="BM773" s="70"/>
      <c r="BN773" s="49"/>
      <c r="BO773" s="49"/>
      <c r="BP773" s="49"/>
      <c r="BQ773" s="49"/>
      <c r="BR773" s="237"/>
      <c r="BS773" s="237"/>
      <c r="BV773" s="21" t="e">
        <f t="shared" si="92"/>
        <v>#N/A</v>
      </c>
      <c r="BW773" s="21" t="e">
        <f>+VLOOKUP(C773,Listas_desplega!$AI$21:$AJ$46,2,0)</f>
        <v>#N/A</v>
      </c>
      <c r="BX773" s="47" t="e">
        <f>+VLOOKUP(E773,Listas_desplega!$J$2:$K$11,2,FALSE)</f>
        <v>#N/A</v>
      </c>
      <c r="BY773" s="21" t="e">
        <f>+VLOOKUP(J773,desplegables!$AK$21:$AL$33,2,FALSE)</f>
        <v>#N/A</v>
      </c>
      <c r="BZ773" s="21" t="e">
        <f>+VLOOKUP(D773,Listas_desplega!$AS$18:$AU$60,2,0)</f>
        <v>#N/A</v>
      </c>
      <c r="CA773" s="21" t="e">
        <f>+VLOOKUP(W773,Listas_desplega!$AT$18:$AV$60,3,0)</f>
        <v>#N/A</v>
      </c>
      <c r="CB773" s="21" t="e">
        <f>+VLOOKUP(F773,Listas_desplega!$J$15:$L$60,2,0)</f>
        <v>#N/A</v>
      </c>
      <c r="CC773" s="21" t="e">
        <f>+VLOOKUP(F773,Listas_desplega!$J$15:$L$60,2,0)&amp;V773</f>
        <v>#N/A</v>
      </c>
      <c r="CD773" s="21" t="e">
        <f>+VLOOKUP(CC773,Listas_desplega!$K$15:$L$60,2,0)</f>
        <v>#N/A</v>
      </c>
      <c r="CE773" s="65" t="e">
        <f>+VLOOKUP(D773,Listas_desplega!$AS$18:$AU$60,2,0)&amp;V773</f>
        <v>#N/A</v>
      </c>
      <c r="CF773" s="21" t="e">
        <f>+VLOOKUP(D773,Listas_desplega!$AS$18:$AU$60,3,0)</f>
        <v>#N/A</v>
      </c>
    </row>
    <row r="774" spans="2:84" ht="18.75" customHeight="1" x14ac:dyDescent="0.25">
      <c r="B774" s="49"/>
      <c r="C774" s="49"/>
      <c r="D774" s="49"/>
      <c r="E774" s="49"/>
      <c r="F774" s="82"/>
      <c r="G774" s="49"/>
      <c r="H774" s="78" t="e">
        <f>+VLOOKUP(G774,desplegables!$AH$21:$AK$33,2,0)</f>
        <v>#N/A</v>
      </c>
      <c r="I774" s="79" t="e">
        <f>+VLOOKUP(G774,desplegables!$AH$21:$AK$33,3,0)</f>
        <v>#N/A</v>
      </c>
      <c r="J774" s="51" t="e">
        <f>+VLOOKUP(G774,desplegables!$AH$21:$AK$33,4,0)</f>
        <v>#N/A</v>
      </c>
      <c r="K774" s="109"/>
      <c r="L774" s="110" t="e">
        <f>+VLOOKUP(K774,desplegables!$BO$81:$BP$110,2,FALSE)</f>
        <v>#N/A</v>
      </c>
      <c r="M774" s="49"/>
      <c r="N774" s="51" t="e">
        <f>VLOOKUP(M774,desplegables!$BO$20:$BP$51,2,0)</f>
        <v>#N/A</v>
      </c>
      <c r="O774" s="49"/>
      <c r="P774" s="49"/>
      <c r="Q774" s="51" t="e">
        <f>+VLOOKUP(P774,desplegables!$B$3:$C$5,2,0)</f>
        <v>#N/A</v>
      </c>
      <c r="R774" s="169" t="e">
        <f t="shared" si="96"/>
        <v>#N/A</v>
      </c>
      <c r="S774" s="50" t="e">
        <f t="shared" si="94"/>
        <v>#N/A</v>
      </c>
      <c r="T774" s="50" t="str">
        <f t="shared" si="97"/>
        <v xml:space="preserve"> -  - </v>
      </c>
      <c r="V774" s="21"/>
      <c r="W774" s="21" t="e">
        <f t="shared" ref="W774:W837" si="98">+CE774</f>
        <v>#N/A</v>
      </c>
      <c r="X774" s="51" t="e">
        <f t="shared" ref="X774:X837" si="99">+CA774</f>
        <v>#N/A</v>
      </c>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70"/>
      <c r="BG774" s="68"/>
      <c r="BH774" s="52"/>
      <c r="BI774" s="91"/>
      <c r="BJ774" s="68"/>
      <c r="BK774" s="49"/>
      <c r="BL774" s="49"/>
      <c r="BM774" s="70"/>
      <c r="BN774" s="49"/>
      <c r="BO774" s="49"/>
      <c r="BP774" s="49"/>
      <c r="BQ774" s="49"/>
      <c r="BR774" s="237"/>
      <c r="BS774" s="237"/>
      <c r="BV774" s="21" t="e">
        <f t="shared" si="92"/>
        <v>#N/A</v>
      </c>
      <c r="BW774" s="21" t="e">
        <f>+VLOOKUP(C774,Listas_desplega!$AI$21:$AJ$46,2,0)</f>
        <v>#N/A</v>
      </c>
      <c r="BX774" s="47" t="e">
        <f>+VLOOKUP(E774,Listas_desplega!$J$2:$K$11,2,FALSE)</f>
        <v>#N/A</v>
      </c>
      <c r="BY774" s="21" t="e">
        <f>+VLOOKUP(J774,desplegables!$AK$21:$AL$33,2,FALSE)</f>
        <v>#N/A</v>
      </c>
      <c r="BZ774" s="21" t="e">
        <f>+VLOOKUP(D774,Listas_desplega!$AS$18:$AU$60,2,0)</f>
        <v>#N/A</v>
      </c>
      <c r="CA774" s="21" t="e">
        <f>+VLOOKUP(W774,Listas_desplega!$AT$18:$AV$60,3,0)</f>
        <v>#N/A</v>
      </c>
      <c r="CB774" s="21" t="e">
        <f>+VLOOKUP(F774,Listas_desplega!$J$15:$L$60,2,0)</f>
        <v>#N/A</v>
      </c>
      <c r="CC774" s="21" t="e">
        <f>+VLOOKUP(F774,Listas_desplega!$J$15:$L$60,2,0)&amp;V774</f>
        <v>#N/A</v>
      </c>
      <c r="CD774" s="21" t="e">
        <f>+VLOOKUP(CC774,Listas_desplega!$K$15:$L$60,2,0)</f>
        <v>#N/A</v>
      </c>
      <c r="CE774" s="65" t="e">
        <f>+VLOOKUP(D774,Listas_desplega!$AS$18:$AU$60,2,0)&amp;V774</f>
        <v>#N/A</v>
      </c>
      <c r="CF774" s="21" t="e">
        <f>+VLOOKUP(D774,Listas_desplega!$AS$18:$AU$60,3,0)</f>
        <v>#N/A</v>
      </c>
    </row>
    <row r="775" spans="2:84" ht="18.75" customHeight="1" x14ac:dyDescent="0.25">
      <c r="B775" s="49"/>
      <c r="C775" s="49"/>
      <c r="D775" s="49"/>
      <c r="E775" s="49"/>
      <c r="F775" s="82"/>
      <c r="G775" s="49"/>
      <c r="H775" s="78" t="e">
        <f>+VLOOKUP(G775,desplegables!$AH$21:$AK$33,2,0)</f>
        <v>#N/A</v>
      </c>
      <c r="I775" s="79" t="e">
        <f>+VLOOKUP(G775,desplegables!$AH$21:$AK$33,3,0)</f>
        <v>#N/A</v>
      </c>
      <c r="J775" s="51" t="e">
        <f>+VLOOKUP(G775,desplegables!$AH$21:$AK$33,4,0)</f>
        <v>#N/A</v>
      </c>
      <c r="K775" s="109"/>
      <c r="L775" s="110" t="e">
        <f>+VLOOKUP(K775,desplegables!$BO$81:$BP$110,2,FALSE)</f>
        <v>#N/A</v>
      </c>
      <c r="M775" s="49"/>
      <c r="N775" s="51" t="e">
        <f>VLOOKUP(M775,desplegables!$BO$20:$BP$51,2,0)</f>
        <v>#N/A</v>
      </c>
      <c r="O775" s="49"/>
      <c r="P775" s="49"/>
      <c r="Q775" s="51" t="e">
        <f>+VLOOKUP(P775,desplegables!$B$3:$C$5,2,0)</f>
        <v>#N/A</v>
      </c>
      <c r="R775" s="169" t="e">
        <f t="shared" si="96"/>
        <v>#N/A</v>
      </c>
      <c r="S775" s="50" t="e">
        <f t="shared" si="94"/>
        <v>#N/A</v>
      </c>
      <c r="T775" s="50" t="str">
        <f t="shared" si="97"/>
        <v xml:space="preserve"> -  - </v>
      </c>
      <c r="V775" s="21"/>
      <c r="W775" s="21" t="e">
        <f t="shared" si="98"/>
        <v>#N/A</v>
      </c>
      <c r="X775" s="51" t="e">
        <f t="shared" si="99"/>
        <v>#N/A</v>
      </c>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c r="BE775" s="68"/>
      <c r="BF775" s="70"/>
      <c r="BG775" s="68"/>
      <c r="BH775" s="52"/>
      <c r="BI775" s="91"/>
      <c r="BJ775" s="68"/>
      <c r="BK775" s="49"/>
      <c r="BL775" s="49"/>
      <c r="BM775" s="70"/>
      <c r="BN775" s="49"/>
      <c r="BO775" s="49"/>
      <c r="BP775" s="49"/>
      <c r="BQ775" s="49"/>
      <c r="BR775" s="237"/>
      <c r="BS775" s="237"/>
      <c r="BV775" s="21" t="e">
        <f t="shared" ref="BV775:BV838" si="100">+CONCATENATE(G775,"_",N775)</f>
        <v>#N/A</v>
      </c>
      <c r="BW775" s="21" t="e">
        <f>+VLOOKUP(C775,Listas_desplega!$AI$21:$AJ$46,2,0)</f>
        <v>#N/A</v>
      </c>
      <c r="BX775" s="47" t="e">
        <f>+VLOOKUP(E775,Listas_desplega!$J$2:$K$11,2,FALSE)</f>
        <v>#N/A</v>
      </c>
      <c r="BY775" s="21" t="e">
        <f>+VLOOKUP(J775,desplegables!$AK$21:$AL$33,2,FALSE)</f>
        <v>#N/A</v>
      </c>
      <c r="BZ775" s="21" t="e">
        <f>+VLOOKUP(D775,Listas_desplega!$AS$18:$AU$60,2,0)</f>
        <v>#N/A</v>
      </c>
      <c r="CA775" s="21" t="e">
        <f>+VLOOKUP(W775,Listas_desplega!$AT$18:$AV$60,3,0)</f>
        <v>#N/A</v>
      </c>
      <c r="CB775" s="21" t="e">
        <f>+VLOOKUP(F775,Listas_desplega!$J$15:$L$60,2,0)</f>
        <v>#N/A</v>
      </c>
      <c r="CC775" s="21" t="e">
        <f>+VLOOKUP(F775,Listas_desplega!$J$15:$L$60,2,0)&amp;V775</f>
        <v>#N/A</v>
      </c>
      <c r="CD775" s="21" t="e">
        <f>+VLOOKUP(CC775,Listas_desplega!$K$15:$L$60,2,0)</f>
        <v>#N/A</v>
      </c>
      <c r="CE775" s="65" t="e">
        <f>+VLOOKUP(D775,Listas_desplega!$AS$18:$AU$60,2,0)&amp;V775</f>
        <v>#N/A</v>
      </c>
      <c r="CF775" s="21" t="e">
        <f>+VLOOKUP(D775,Listas_desplega!$AS$18:$AU$60,3,0)</f>
        <v>#N/A</v>
      </c>
    </row>
    <row r="776" spans="2:84" ht="18.75" customHeight="1" x14ac:dyDescent="0.25">
      <c r="B776" s="49"/>
      <c r="C776" s="49"/>
      <c r="D776" s="49"/>
      <c r="E776" s="49"/>
      <c r="F776" s="82"/>
      <c r="G776" s="49"/>
      <c r="H776" s="78" t="e">
        <f>+VLOOKUP(G776,desplegables!$AH$21:$AK$33,2,0)</f>
        <v>#N/A</v>
      </c>
      <c r="I776" s="79" t="e">
        <f>+VLOOKUP(G776,desplegables!$AH$21:$AK$33,3,0)</f>
        <v>#N/A</v>
      </c>
      <c r="J776" s="51" t="e">
        <f>+VLOOKUP(G776,desplegables!$AH$21:$AK$33,4,0)</f>
        <v>#N/A</v>
      </c>
      <c r="K776" s="109"/>
      <c r="L776" s="110" t="e">
        <f>+VLOOKUP(K776,desplegables!$BO$81:$BP$110,2,FALSE)</f>
        <v>#N/A</v>
      </c>
      <c r="M776" s="49"/>
      <c r="N776" s="51" t="e">
        <f>VLOOKUP(M776,desplegables!$BO$20:$BP$51,2,0)</f>
        <v>#N/A</v>
      </c>
      <c r="O776" s="49"/>
      <c r="P776" s="49"/>
      <c r="Q776" s="51" t="e">
        <f>+VLOOKUP(P776,desplegables!$B$3:$C$5,2,0)</f>
        <v>#N/A</v>
      </c>
      <c r="R776" s="169" t="e">
        <f t="shared" si="96"/>
        <v>#N/A</v>
      </c>
      <c r="S776" s="50" t="e">
        <f t="shared" si="94"/>
        <v>#N/A</v>
      </c>
      <c r="T776" s="50" t="str">
        <f t="shared" si="97"/>
        <v xml:space="preserve"> -  - </v>
      </c>
      <c r="V776" s="21"/>
      <c r="W776" s="21" t="e">
        <f t="shared" si="98"/>
        <v>#N/A</v>
      </c>
      <c r="X776" s="51" t="e">
        <f t="shared" si="99"/>
        <v>#N/A</v>
      </c>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c r="BE776" s="68"/>
      <c r="BF776" s="70"/>
      <c r="BG776" s="68"/>
      <c r="BH776" s="52"/>
      <c r="BI776" s="91"/>
      <c r="BJ776" s="68"/>
      <c r="BK776" s="49"/>
      <c r="BL776" s="49"/>
      <c r="BM776" s="70"/>
      <c r="BN776" s="49"/>
      <c r="BO776" s="49"/>
      <c r="BP776" s="49"/>
      <c r="BQ776" s="49"/>
      <c r="BR776" s="237"/>
      <c r="BS776" s="237"/>
      <c r="BV776" s="21" t="e">
        <f t="shared" si="100"/>
        <v>#N/A</v>
      </c>
      <c r="BW776" s="21" t="e">
        <f>+VLOOKUP(C776,Listas_desplega!$AI$21:$AJ$46,2,0)</f>
        <v>#N/A</v>
      </c>
      <c r="BX776" s="47" t="e">
        <f>+VLOOKUP(E776,Listas_desplega!$J$2:$K$11,2,FALSE)</f>
        <v>#N/A</v>
      </c>
      <c r="BY776" s="21" t="e">
        <f>+VLOOKUP(J776,desplegables!$AK$21:$AL$33,2,FALSE)</f>
        <v>#N/A</v>
      </c>
      <c r="BZ776" s="21" t="e">
        <f>+VLOOKUP(D776,Listas_desplega!$AS$18:$AU$60,2,0)</f>
        <v>#N/A</v>
      </c>
      <c r="CA776" s="21" t="e">
        <f>+VLOOKUP(W776,Listas_desplega!$AT$18:$AV$60,3,0)</f>
        <v>#N/A</v>
      </c>
      <c r="CB776" s="21" t="e">
        <f>+VLOOKUP(F776,Listas_desplega!$J$15:$L$60,2,0)</f>
        <v>#N/A</v>
      </c>
      <c r="CC776" s="21" t="e">
        <f>+VLOOKUP(F776,Listas_desplega!$J$15:$L$60,2,0)&amp;V776</f>
        <v>#N/A</v>
      </c>
      <c r="CD776" s="21" t="e">
        <f>+VLOOKUP(CC776,Listas_desplega!$K$15:$L$60,2,0)</f>
        <v>#N/A</v>
      </c>
      <c r="CE776" s="65" t="e">
        <f>+VLOOKUP(D776,Listas_desplega!$AS$18:$AU$60,2,0)&amp;V776</f>
        <v>#N/A</v>
      </c>
      <c r="CF776" s="21" t="e">
        <f>+VLOOKUP(D776,Listas_desplega!$AS$18:$AU$60,3,0)</f>
        <v>#N/A</v>
      </c>
    </row>
    <row r="777" spans="2:84" ht="18.75" customHeight="1" x14ac:dyDescent="0.25">
      <c r="B777" s="49"/>
      <c r="C777" s="49"/>
      <c r="D777" s="49"/>
      <c r="E777" s="49"/>
      <c r="F777" s="82"/>
      <c r="G777" s="49"/>
      <c r="H777" s="78" t="e">
        <f>+VLOOKUP(G777,desplegables!$AH$21:$AK$33,2,0)</f>
        <v>#N/A</v>
      </c>
      <c r="I777" s="79" t="e">
        <f>+VLOOKUP(G777,desplegables!$AH$21:$AK$33,3,0)</f>
        <v>#N/A</v>
      </c>
      <c r="J777" s="51" t="e">
        <f>+VLOOKUP(G777,desplegables!$AH$21:$AK$33,4,0)</f>
        <v>#N/A</v>
      </c>
      <c r="K777" s="109"/>
      <c r="L777" s="110" t="e">
        <f>+VLOOKUP(K777,desplegables!$BO$81:$BP$110,2,FALSE)</f>
        <v>#N/A</v>
      </c>
      <c r="M777" s="49"/>
      <c r="N777" s="51" t="e">
        <f>VLOOKUP(M777,desplegables!$BO$20:$BP$51,2,0)</f>
        <v>#N/A</v>
      </c>
      <c r="O777" s="49"/>
      <c r="P777" s="49"/>
      <c r="Q777" s="51" t="e">
        <f>+VLOOKUP(P777,desplegables!$B$3:$C$5,2,0)</f>
        <v>#N/A</v>
      </c>
      <c r="R777" s="169" t="e">
        <f t="shared" si="96"/>
        <v>#N/A</v>
      </c>
      <c r="S777" s="50" t="e">
        <f t="shared" si="94"/>
        <v>#N/A</v>
      </c>
      <c r="T777" s="50" t="str">
        <f t="shared" si="97"/>
        <v xml:space="preserve"> -  - </v>
      </c>
      <c r="V777" s="21"/>
      <c r="W777" s="21" t="e">
        <f t="shared" si="98"/>
        <v>#N/A</v>
      </c>
      <c r="X777" s="51" t="e">
        <f t="shared" si="99"/>
        <v>#N/A</v>
      </c>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c r="BE777" s="68"/>
      <c r="BF777" s="70"/>
      <c r="BG777" s="68"/>
      <c r="BH777" s="52"/>
      <c r="BI777" s="91"/>
      <c r="BJ777" s="68"/>
      <c r="BK777" s="49"/>
      <c r="BL777" s="49"/>
      <c r="BM777" s="70"/>
      <c r="BN777" s="49"/>
      <c r="BO777" s="49"/>
      <c r="BP777" s="49"/>
      <c r="BQ777" s="49"/>
      <c r="BR777" s="237"/>
      <c r="BS777" s="237"/>
      <c r="BV777" s="21" t="e">
        <f t="shared" si="100"/>
        <v>#N/A</v>
      </c>
      <c r="BW777" s="21" t="e">
        <f>+VLOOKUP(C777,Listas_desplega!$AI$21:$AJ$46,2,0)</f>
        <v>#N/A</v>
      </c>
      <c r="BX777" s="47" t="e">
        <f>+VLOOKUP(E777,Listas_desplega!$J$2:$K$11,2,FALSE)</f>
        <v>#N/A</v>
      </c>
      <c r="BY777" s="21" t="e">
        <f>+VLOOKUP(J777,desplegables!$AK$21:$AL$33,2,FALSE)</f>
        <v>#N/A</v>
      </c>
      <c r="BZ777" s="21" t="e">
        <f>+VLOOKUP(D777,Listas_desplega!$AS$18:$AU$60,2,0)</f>
        <v>#N/A</v>
      </c>
      <c r="CA777" s="21" t="e">
        <f>+VLOOKUP(W777,Listas_desplega!$AT$18:$AV$60,3,0)</f>
        <v>#N/A</v>
      </c>
      <c r="CB777" s="21" t="e">
        <f>+VLOOKUP(F777,Listas_desplega!$J$15:$L$60,2,0)</f>
        <v>#N/A</v>
      </c>
      <c r="CC777" s="21" t="e">
        <f>+VLOOKUP(F777,Listas_desplega!$J$15:$L$60,2,0)&amp;V777</f>
        <v>#N/A</v>
      </c>
      <c r="CD777" s="21" t="e">
        <f>+VLOOKUP(CC777,Listas_desplega!$K$15:$L$60,2,0)</f>
        <v>#N/A</v>
      </c>
      <c r="CE777" s="65" t="e">
        <f>+VLOOKUP(D777,Listas_desplega!$AS$18:$AU$60,2,0)&amp;V777</f>
        <v>#N/A</v>
      </c>
      <c r="CF777" s="21" t="e">
        <f>+VLOOKUP(D777,Listas_desplega!$AS$18:$AU$60,3,0)</f>
        <v>#N/A</v>
      </c>
    </row>
    <row r="778" spans="2:84" ht="18.75" customHeight="1" x14ac:dyDescent="0.25">
      <c r="B778" s="49"/>
      <c r="C778" s="49"/>
      <c r="D778" s="49"/>
      <c r="E778" s="49"/>
      <c r="F778" s="82"/>
      <c r="G778" s="49"/>
      <c r="H778" s="78" t="e">
        <f>+VLOOKUP(G778,desplegables!$AH$21:$AK$33,2,0)</f>
        <v>#N/A</v>
      </c>
      <c r="I778" s="79" t="e">
        <f>+VLOOKUP(G778,desplegables!$AH$21:$AK$33,3,0)</f>
        <v>#N/A</v>
      </c>
      <c r="J778" s="51" t="e">
        <f>+VLOOKUP(G778,desplegables!$AH$21:$AK$33,4,0)</f>
        <v>#N/A</v>
      </c>
      <c r="K778" s="109"/>
      <c r="L778" s="110" t="e">
        <f>+VLOOKUP(K778,desplegables!$BO$81:$BP$110,2,FALSE)</f>
        <v>#N/A</v>
      </c>
      <c r="M778" s="49"/>
      <c r="N778" s="51" t="e">
        <f>VLOOKUP(M778,desplegables!$BO$20:$BP$51,2,0)</f>
        <v>#N/A</v>
      </c>
      <c r="O778" s="49"/>
      <c r="P778" s="49"/>
      <c r="Q778" s="51" t="e">
        <f>+VLOOKUP(P778,desplegables!$B$3:$C$5,2,0)</f>
        <v>#N/A</v>
      </c>
      <c r="R778" s="169" t="e">
        <f t="shared" si="96"/>
        <v>#N/A</v>
      </c>
      <c r="S778" s="50" t="e">
        <f t="shared" si="94"/>
        <v>#N/A</v>
      </c>
      <c r="T778" s="50" t="str">
        <f t="shared" si="97"/>
        <v xml:space="preserve"> -  - </v>
      </c>
      <c r="V778" s="21"/>
      <c r="W778" s="21" t="e">
        <f t="shared" si="98"/>
        <v>#N/A</v>
      </c>
      <c r="X778" s="51" t="e">
        <f t="shared" si="99"/>
        <v>#N/A</v>
      </c>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c r="BE778" s="68"/>
      <c r="BF778" s="70"/>
      <c r="BG778" s="68"/>
      <c r="BH778" s="52"/>
      <c r="BI778" s="91"/>
      <c r="BJ778" s="68"/>
      <c r="BK778" s="49"/>
      <c r="BL778" s="49"/>
      <c r="BM778" s="70"/>
      <c r="BN778" s="49"/>
      <c r="BO778" s="49"/>
      <c r="BP778" s="49"/>
      <c r="BQ778" s="49"/>
      <c r="BR778" s="237"/>
      <c r="BS778" s="237"/>
      <c r="BV778" s="21" t="e">
        <f t="shared" si="100"/>
        <v>#N/A</v>
      </c>
      <c r="BW778" s="21" t="e">
        <f>+VLOOKUP(C778,Listas_desplega!$AI$21:$AJ$46,2,0)</f>
        <v>#N/A</v>
      </c>
      <c r="BX778" s="47" t="e">
        <f>+VLOOKUP(E778,Listas_desplega!$J$2:$K$11,2,FALSE)</f>
        <v>#N/A</v>
      </c>
      <c r="BY778" s="21" t="e">
        <f>+VLOOKUP(J778,desplegables!$AK$21:$AL$33,2,FALSE)</f>
        <v>#N/A</v>
      </c>
      <c r="BZ778" s="21" t="e">
        <f>+VLOOKUP(D778,Listas_desplega!$AS$18:$AU$60,2,0)</f>
        <v>#N/A</v>
      </c>
      <c r="CA778" s="21" t="e">
        <f>+VLOOKUP(W778,Listas_desplega!$AT$18:$AV$60,3,0)</f>
        <v>#N/A</v>
      </c>
      <c r="CB778" s="21" t="e">
        <f>+VLOOKUP(F778,Listas_desplega!$J$15:$L$60,2,0)</f>
        <v>#N/A</v>
      </c>
      <c r="CC778" s="21" t="e">
        <f>+VLOOKUP(F778,Listas_desplega!$J$15:$L$60,2,0)&amp;V778</f>
        <v>#N/A</v>
      </c>
      <c r="CD778" s="21" t="e">
        <f>+VLOOKUP(CC778,Listas_desplega!$K$15:$L$60,2,0)</f>
        <v>#N/A</v>
      </c>
      <c r="CE778" s="65" t="e">
        <f>+VLOOKUP(D778,Listas_desplega!$AS$18:$AU$60,2,0)&amp;V778</f>
        <v>#N/A</v>
      </c>
      <c r="CF778" s="21" t="e">
        <f>+VLOOKUP(D778,Listas_desplega!$AS$18:$AU$60,3,0)</f>
        <v>#N/A</v>
      </c>
    </row>
    <row r="779" spans="2:84" ht="18.75" customHeight="1" x14ac:dyDescent="0.25">
      <c r="B779" s="49"/>
      <c r="C779" s="49"/>
      <c r="D779" s="49"/>
      <c r="E779" s="49"/>
      <c r="F779" s="82"/>
      <c r="G779" s="49"/>
      <c r="H779" s="78" t="e">
        <f>+VLOOKUP(G779,desplegables!$AH$21:$AK$33,2,0)</f>
        <v>#N/A</v>
      </c>
      <c r="I779" s="79" t="e">
        <f>+VLOOKUP(G779,desplegables!$AH$21:$AK$33,3,0)</f>
        <v>#N/A</v>
      </c>
      <c r="J779" s="51" t="e">
        <f>+VLOOKUP(G779,desplegables!$AH$21:$AK$33,4,0)</f>
        <v>#N/A</v>
      </c>
      <c r="K779" s="109"/>
      <c r="L779" s="110" t="e">
        <f>+VLOOKUP(K779,desplegables!$BO$81:$BP$110,2,FALSE)</f>
        <v>#N/A</v>
      </c>
      <c r="M779" s="49"/>
      <c r="N779" s="51" t="e">
        <f>VLOOKUP(M779,desplegables!$BO$20:$BP$51,2,0)</f>
        <v>#N/A</v>
      </c>
      <c r="O779" s="49"/>
      <c r="P779" s="49"/>
      <c r="Q779" s="51" t="e">
        <f>+VLOOKUP(P779,desplegables!$B$3:$C$5,2,0)</f>
        <v>#N/A</v>
      </c>
      <c r="R779" s="169" t="e">
        <f t="shared" si="96"/>
        <v>#N/A</v>
      </c>
      <c r="S779" s="50" t="e">
        <f t="shared" si="94"/>
        <v>#N/A</v>
      </c>
      <c r="T779" s="50" t="str">
        <f t="shared" si="97"/>
        <v xml:space="preserve"> -  - </v>
      </c>
      <c r="V779" s="21"/>
      <c r="W779" s="21" t="e">
        <f t="shared" si="98"/>
        <v>#N/A</v>
      </c>
      <c r="X779" s="51" t="e">
        <f t="shared" si="99"/>
        <v>#N/A</v>
      </c>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c r="BE779" s="68"/>
      <c r="BF779" s="70"/>
      <c r="BG779" s="68"/>
      <c r="BH779" s="52"/>
      <c r="BI779" s="91"/>
      <c r="BJ779" s="68"/>
      <c r="BK779" s="49"/>
      <c r="BL779" s="49"/>
      <c r="BM779" s="70"/>
      <c r="BN779" s="49"/>
      <c r="BO779" s="49"/>
      <c r="BP779" s="49"/>
      <c r="BQ779" s="49"/>
      <c r="BR779" s="237"/>
      <c r="BS779" s="237"/>
      <c r="BV779" s="21" t="e">
        <f t="shared" si="100"/>
        <v>#N/A</v>
      </c>
      <c r="BW779" s="21" t="e">
        <f>+VLOOKUP(C779,Listas_desplega!$AI$21:$AJ$46,2,0)</f>
        <v>#N/A</v>
      </c>
      <c r="BX779" s="47" t="e">
        <f>+VLOOKUP(E779,Listas_desplega!$J$2:$K$11,2,FALSE)</f>
        <v>#N/A</v>
      </c>
      <c r="BY779" s="21" t="e">
        <f>+VLOOKUP(J779,desplegables!$AK$21:$AL$33,2,FALSE)</f>
        <v>#N/A</v>
      </c>
      <c r="BZ779" s="21" t="e">
        <f>+VLOOKUP(D779,Listas_desplega!$AS$18:$AU$60,2,0)</f>
        <v>#N/A</v>
      </c>
      <c r="CA779" s="21" t="e">
        <f>+VLOOKUP(W779,Listas_desplega!$AT$18:$AV$60,3,0)</f>
        <v>#N/A</v>
      </c>
      <c r="CB779" s="21" t="e">
        <f>+VLOOKUP(F779,Listas_desplega!$J$15:$L$60,2,0)</f>
        <v>#N/A</v>
      </c>
      <c r="CC779" s="21" t="e">
        <f>+VLOOKUP(F779,Listas_desplega!$J$15:$L$60,2,0)&amp;V779</f>
        <v>#N/A</v>
      </c>
      <c r="CD779" s="21" t="e">
        <f>+VLOOKUP(CC779,Listas_desplega!$K$15:$L$60,2,0)</f>
        <v>#N/A</v>
      </c>
      <c r="CE779" s="65" t="e">
        <f>+VLOOKUP(D779,Listas_desplega!$AS$18:$AU$60,2,0)&amp;V779</f>
        <v>#N/A</v>
      </c>
      <c r="CF779" s="21" t="e">
        <f>+VLOOKUP(D779,Listas_desplega!$AS$18:$AU$60,3,0)</f>
        <v>#N/A</v>
      </c>
    </row>
    <row r="780" spans="2:84" ht="18.75" customHeight="1" x14ac:dyDescent="0.25">
      <c r="B780" s="49"/>
      <c r="C780" s="49"/>
      <c r="D780" s="49"/>
      <c r="E780" s="49"/>
      <c r="F780" s="82"/>
      <c r="G780" s="49"/>
      <c r="H780" s="78" t="e">
        <f>+VLOOKUP(G780,desplegables!$AH$21:$AK$33,2,0)</f>
        <v>#N/A</v>
      </c>
      <c r="I780" s="79" t="e">
        <f>+VLOOKUP(G780,desplegables!$AH$21:$AK$33,3,0)</f>
        <v>#N/A</v>
      </c>
      <c r="J780" s="51" t="e">
        <f>+VLOOKUP(G780,desplegables!$AH$21:$AK$33,4,0)</f>
        <v>#N/A</v>
      </c>
      <c r="K780" s="109"/>
      <c r="L780" s="110" t="e">
        <f>+VLOOKUP(K780,desplegables!$BO$81:$BP$110,2,FALSE)</f>
        <v>#N/A</v>
      </c>
      <c r="M780" s="49"/>
      <c r="N780" s="51" t="e">
        <f>VLOOKUP(M780,desplegables!$BO$20:$BP$51,2,0)</f>
        <v>#N/A</v>
      </c>
      <c r="O780" s="49"/>
      <c r="P780" s="49"/>
      <c r="Q780" s="51" t="e">
        <f>+VLOOKUP(P780,desplegables!$B$3:$C$5,2,0)</f>
        <v>#N/A</v>
      </c>
      <c r="R780" s="169" t="e">
        <f t="shared" si="96"/>
        <v>#N/A</v>
      </c>
      <c r="S780" s="50" t="e">
        <f t="shared" si="94"/>
        <v>#N/A</v>
      </c>
      <c r="T780" s="50" t="str">
        <f t="shared" si="97"/>
        <v xml:space="preserve"> -  - </v>
      </c>
      <c r="V780" s="21"/>
      <c r="W780" s="21" t="e">
        <f t="shared" si="98"/>
        <v>#N/A</v>
      </c>
      <c r="X780" s="51" t="e">
        <f t="shared" si="99"/>
        <v>#N/A</v>
      </c>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c r="BE780" s="68"/>
      <c r="BF780" s="70"/>
      <c r="BG780" s="68"/>
      <c r="BH780" s="52"/>
      <c r="BI780" s="91"/>
      <c r="BJ780" s="68"/>
      <c r="BK780" s="49"/>
      <c r="BL780" s="49"/>
      <c r="BM780" s="70"/>
      <c r="BN780" s="49"/>
      <c r="BO780" s="49"/>
      <c r="BP780" s="49"/>
      <c r="BQ780" s="49"/>
      <c r="BR780" s="237"/>
      <c r="BS780" s="237"/>
      <c r="BV780" s="21" t="e">
        <f t="shared" si="100"/>
        <v>#N/A</v>
      </c>
      <c r="BW780" s="21" t="e">
        <f>+VLOOKUP(C780,Listas_desplega!$AI$21:$AJ$46,2,0)</f>
        <v>#N/A</v>
      </c>
      <c r="BX780" s="47" t="e">
        <f>+VLOOKUP(E780,Listas_desplega!$J$2:$K$11,2,FALSE)</f>
        <v>#N/A</v>
      </c>
      <c r="BY780" s="21" t="e">
        <f>+VLOOKUP(J780,desplegables!$AK$21:$AL$33,2,FALSE)</f>
        <v>#N/A</v>
      </c>
      <c r="BZ780" s="21" t="e">
        <f>+VLOOKUP(D780,Listas_desplega!$AS$18:$AU$60,2,0)</f>
        <v>#N/A</v>
      </c>
      <c r="CA780" s="21" t="e">
        <f>+VLOOKUP(W780,Listas_desplega!$AT$18:$AV$60,3,0)</f>
        <v>#N/A</v>
      </c>
      <c r="CB780" s="21" t="e">
        <f>+VLOOKUP(F780,Listas_desplega!$J$15:$L$60,2,0)</f>
        <v>#N/A</v>
      </c>
      <c r="CC780" s="21" t="e">
        <f>+VLOOKUP(F780,Listas_desplega!$J$15:$L$60,2,0)&amp;V780</f>
        <v>#N/A</v>
      </c>
      <c r="CD780" s="21" t="e">
        <f>+VLOOKUP(CC780,Listas_desplega!$K$15:$L$60,2,0)</f>
        <v>#N/A</v>
      </c>
      <c r="CE780" s="65" t="e">
        <f>+VLOOKUP(D780,Listas_desplega!$AS$18:$AU$60,2,0)&amp;V780</f>
        <v>#N/A</v>
      </c>
      <c r="CF780" s="21" t="e">
        <f>+VLOOKUP(D780,Listas_desplega!$AS$18:$AU$60,3,0)</f>
        <v>#N/A</v>
      </c>
    </row>
    <row r="781" spans="2:84" ht="18.75" customHeight="1" x14ac:dyDescent="0.25">
      <c r="B781" s="49"/>
      <c r="C781" s="49"/>
      <c r="D781" s="49"/>
      <c r="E781" s="49"/>
      <c r="F781" s="82"/>
      <c r="G781" s="49"/>
      <c r="H781" s="78" t="e">
        <f>+VLOOKUP(G781,desplegables!$AH$21:$AK$33,2,0)</f>
        <v>#N/A</v>
      </c>
      <c r="I781" s="79" t="e">
        <f>+VLOOKUP(G781,desplegables!$AH$21:$AK$33,3,0)</f>
        <v>#N/A</v>
      </c>
      <c r="J781" s="51" t="e">
        <f>+VLOOKUP(G781,desplegables!$AH$21:$AK$33,4,0)</f>
        <v>#N/A</v>
      </c>
      <c r="K781" s="109"/>
      <c r="L781" s="110" t="e">
        <f>+VLOOKUP(K781,desplegables!$BO$81:$BP$110,2,FALSE)</f>
        <v>#N/A</v>
      </c>
      <c r="M781" s="49"/>
      <c r="N781" s="51" t="e">
        <f>VLOOKUP(M781,desplegables!$BO$20:$BP$51,2,0)</f>
        <v>#N/A</v>
      </c>
      <c r="O781" s="49"/>
      <c r="P781" s="49"/>
      <c r="Q781" s="51" t="e">
        <f>+VLOOKUP(P781,desplegables!$B$3:$C$5,2,0)</f>
        <v>#N/A</v>
      </c>
      <c r="R781" s="169" t="e">
        <f t="shared" si="96"/>
        <v>#N/A</v>
      </c>
      <c r="S781" s="50" t="e">
        <f t="shared" si="94"/>
        <v>#N/A</v>
      </c>
      <c r="T781" s="50" t="str">
        <f t="shared" si="97"/>
        <v xml:space="preserve"> -  - </v>
      </c>
      <c r="V781" s="21"/>
      <c r="W781" s="21" t="e">
        <f t="shared" si="98"/>
        <v>#N/A</v>
      </c>
      <c r="X781" s="51" t="e">
        <f t="shared" si="99"/>
        <v>#N/A</v>
      </c>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c r="BE781" s="68"/>
      <c r="BF781" s="70"/>
      <c r="BG781" s="68"/>
      <c r="BH781" s="52"/>
      <c r="BI781" s="91"/>
      <c r="BJ781" s="68"/>
      <c r="BK781" s="49"/>
      <c r="BL781" s="49"/>
      <c r="BM781" s="70"/>
      <c r="BN781" s="49"/>
      <c r="BO781" s="49"/>
      <c r="BP781" s="49"/>
      <c r="BQ781" s="49"/>
      <c r="BR781" s="237"/>
      <c r="BS781" s="237"/>
      <c r="BV781" s="21" t="e">
        <f t="shared" si="100"/>
        <v>#N/A</v>
      </c>
      <c r="BW781" s="21" t="e">
        <f>+VLOOKUP(C781,Listas_desplega!$AI$21:$AJ$46,2,0)</f>
        <v>#N/A</v>
      </c>
      <c r="BX781" s="47" t="e">
        <f>+VLOOKUP(E781,Listas_desplega!$J$2:$K$11,2,FALSE)</f>
        <v>#N/A</v>
      </c>
      <c r="BY781" s="21" t="e">
        <f>+VLOOKUP(J781,desplegables!$AK$21:$AL$33,2,FALSE)</f>
        <v>#N/A</v>
      </c>
      <c r="BZ781" s="21" t="e">
        <f>+VLOOKUP(D781,Listas_desplega!$AS$18:$AU$60,2,0)</f>
        <v>#N/A</v>
      </c>
      <c r="CA781" s="21" t="e">
        <f>+VLOOKUP(W781,Listas_desplega!$AT$18:$AV$60,3,0)</f>
        <v>#N/A</v>
      </c>
      <c r="CB781" s="21" t="e">
        <f>+VLOOKUP(F781,Listas_desplega!$J$15:$L$60,2,0)</f>
        <v>#N/A</v>
      </c>
      <c r="CC781" s="21" t="e">
        <f>+VLOOKUP(F781,Listas_desplega!$J$15:$L$60,2,0)&amp;V781</f>
        <v>#N/A</v>
      </c>
      <c r="CD781" s="21" t="e">
        <f>+VLOOKUP(CC781,Listas_desplega!$K$15:$L$60,2,0)</f>
        <v>#N/A</v>
      </c>
      <c r="CE781" s="65" t="e">
        <f>+VLOOKUP(D781,Listas_desplega!$AS$18:$AU$60,2,0)&amp;V781</f>
        <v>#N/A</v>
      </c>
      <c r="CF781" s="21" t="e">
        <f>+VLOOKUP(D781,Listas_desplega!$AS$18:$AU$60,3,0)</f>
        <v>#N/A</v>
      </c>
    </row>
    <row r="782" spans="2:84" ht="18.75" customHeight="1" x14ac:dyDescent="0.25">
      <c r="B782" s="49"/>
      <c r="C782" s="49"/>
      <c r="D782" s="49"/>
      <c r="E782" s="49"/>
      <c r="F782" s="82"/>
      <c r="G782" s="49"/>
      <c r="H782" s="78" t="e">
        <f>+VLOOKUP(G782,desplegables!$AH$21:$AK$33,2,0)</f>
        <v>#N/A</v>
      </c>
      <c r="I782" s="79" t="e">
        <f>+VLOOKUP(G782,desplegables!$AH$21:$AK$33,3,0)</f>
        <v>#N/A</v>
      </c>
      <c r="J782" s="51" t="e">
        <f>+VLOOKUP(G782,desplegables!$AH$21:$AK$33,4,0)</f>
        <v>#N/A</v>
      </c>
      <c r="K782" s="109"/>
      <c r="L782" s="110" t="e">
        <f>+VLOOKUP(K782,desplegables!$BO$81:$BP$110,2,FALSE)</f>
        <v>#N/A</v>
      </c>
      <c r="M782" s="49"/>
      <c r="N782" s="51" t="e">
        <f>VLOOKUP(M782,desplegables!$BO$20:$BP$51,2,0)</f>
        <v>#N/A</v>
      </c>
      <c r="O782" s="49"/>
      <c r="P782" s="49"/>
      <c r="Q782" s="51" t="e">
        <f>+VLOOKUP(P782,desplegables!$B$3:$C$5,2,0)</f>
        <v>#N/A</v>
      </c>
      <c r="R782" s="169" t="e">
        <f t="shared" si="96"/>
        <v>#N/A</v>
      </c>
      <c r="S782" s="50" t="e">
        <f t="shared" si="94"/>
        <v>#N/A</v>
      </c>
      <c r="T782" s="50" t="str">
        <f t="shared" si="97"/>
        <v xml:space="preserve"> -  - </v>
      </c>
      <c r="V782" s="21"/>
      <c r="W782" s="21" t="e">
        <f t="shared" si="98"/>
        <v>#N/A</v>
      </c>
      <c r="X782" s="51" t="e">
        <f t="shared" si="99"/>
        <v>#N/A</v>
      </c>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70"/>
      <c r="BG782" s="68"/>
      <c r="BH782" s="52"/>
      <c r="BI782" s="91"/>
      <c r="BJ782" s="68"/>
      <c r="BK782" s="49"/>
      <c r="BL782" s="49"/>
      <c r="BM782" s="70"/>
      <c r="BN782" s="49"/>
      <c r="BO782" s="49"/>
      <c r="BP782" s="49"/>
      <c r="BQ782" s="49"/>
      <c r="BR782" s="237"/>
      <c r="BS782" s="237"/>
      <c r="BV782" s="21" t="e">
        <f t="shared" si="100"/>
        <v>#N/A</v>
      </c>
      <c r="BW782" s="21" t="e">
        <f>+VLOOKUP(C782,Listas_desplega!$AI$21:$AJ$46,2,0)</f>
        <v>#N/A</v>
      </c>
      <c r="BX782" s="47" t="e">
        <f>+VLOOKUP(E782,Listas_desplega!$J$2:$K$11,2,FALSE)</f>
        <v>#N/A</v>
      </c>
      <c r="BY782" s="21" t="e">
        <f>+VLOOKUP(J782,desplegables!$AK$21:$AL$33,2,FALSE)</f>
        <v>#N/A</v>
      </c>
      <c r="BZ782" s="21" t="e">
        <f>+VLOOKUP(D782,Listas_desplega!$AS$18:$AU$60,2,0)</f>
        <v>#N/A</v>
      </c>
      <c r="CA782" s="21" t="e">
        <f>+VLOOKUP(W782,Listas_desplega!$AT$18:$AV$60,3,0)</f>
        <v>#N/A</v>
      </c>
      <c r="CB782" s="21" t="e">
        <f>+VLOOKUP(F782,Listas_desplega!$J$15:$L$60,2,0)</f>
        <v>#N/A</v>
      </c>
      <c r="CC782" s="21" t="e">
        <f>+VLOOKUP(F782,Listas_desplega!$J$15:$L$60,2,0)&amp;V782</f>
        <v>#N/A</v>
      </c>
      <c r="CD782" s="21" t="e">
        <f>+VLOOKUP(CC782,Listas_desplega!$K$15:$L$60,2,0)</f>
        <v>#N/A</v>
      </c>
      <c r="CE782" s="65" t="e">
        <f>+VLOOKUP(D782,Listas_desplega!$AS$18:$AU$60,2,0)&amp;V782</f>
        <v>#N/A</v>
      </c>
      <c r="CF782" s="21" t="e">
        <f>+VLOOKUP(D782,Listas_desplega!$AS$18:$AU$60,3,0)</f>
        <v>#N/A</v>
      </c>
    </row>
    <row r="783" spans="2:84" ht="18.75" customHeight="1" x14ac:dyDescent="0.25">
      <c r="B783" s="49"/>
      <c r="C783" s="49"/>
      <c r="D783" s="49"/>
      <c r="E783" s="49"/>
      <c r="F783" s="82"/>
      <c r="G783" s="49"/>
      <c r="H783" s="78" t="e">
        <f>+VLOOKUP(G783,desplegables!$AH$21:$AK$33,2,0)</f>
        <v>#N/A</v>
      </c>
      <c r="I783" s="79" t="e">
        <f>+VLOOKUP(G783,desplegables!$AH$21:$AK$33,3,0)</f>
        <v>#N/A</v>
      </c>
      <c r="J783" s="51" t="e">
        <f>+VLOOKUP(G783,desplegables!$AH$21:$AK$33,4,0)</f>
        <v>#N/A</v>
      </c>
      <c r="K783" s="109"/>
      <c r="L783" s="110" t="e">
        <f>+VLOOKUP(K783,desplegables!$BO$81:$BP$110,2,FALSE)</f>
        <v>#N/A</v>
      </c>
      <c r="M783" s="49"/>
      <c r="N783" s="51" t="e">
        <f>VLOOKUP(M783,desplegables!$BO$20:$BP$51,2,0)</f>
        <v>#N/A</v>
      </c>
      <c r="O783" s="49"/>
      <c r="P783" s="49"/>
      <c r="Q783" s="51" t="e">
        <f>+VLOOKUP(P783,desplegables!$B$3:$C$5,2,0)</f>
        <v>#N/A</v>
      </c>
      <c r="R783" s="169" t="e">
        <f t="shared" si="96"/>
        <v>#N/A</v>
      </c>
      <c r="S783" s="50" t="e">
        <f t="shared" si="94"/>
        <v>#N/A</v>
      </c>
      <c r="T783" s="50" t="str">
        <f t="shared" si="97"/>
        <v xml:space="preserve"> -  - </v>
      </c>
      <c r="V783" s="21"/>
      <c r="W783" s="21" t="e">
        <f t="shared" si="98"/>
        <v>#N/A</v>
      </c>
      <c r="X783" s="51" t="e">
        <f t="shared" si="99"/>
        <v>#N/A</v>
      </c>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c r="BE783" s="68"/>
      <c r="BF783" s="70"/>
      <c r="BG783" s="68"/>
      <c r="BH783" s="52"/>
      <c r="BI783" s="91"/>
      <c r="BJ783" s="68"/>
      <c r="BK783" s="49"/>
      <c r="BL783" s="49"/>
      <c r="BM783" s="70"/>
      <c r="BN783" s="49"/>
      <c r="BO783" s="49"/>
      <c r="BP783" s="49"/>
      <c r="BQ783" s="49"/>
      <c r="BR783" s="237"/>
      <c r="BS783" s="237"/>
      <c r="BV783" s="21" t="e">
        <f t="shared" si="100"/>
        <v>#N/A</v>
      </c>
      <c r="BW783" s="21" t="e">
        <f>+VLOOKUP(C783,Listas_desplega!$AI$21:$AJ$46,2,0)</f>
        <v>#N/A</v>
      </c>
      <c r="BX783" s="47" t="e">
        <f>+VLOOKUP(E783,Listas_desplega!$J$2:$K$11,2,FALSE)</f>
        <v>#N/A</v>
      </c>
      <c r="BY783" s="21" t="e">
        <f>+VLOOKUP(J783,desplegables!$AK$21:$AL$33,2,FALSE)</f>
        <v>#N/A</v>
      </c>
      <c r="BZ783" s="21" t="e">
        <f>+VLOOKUP(D783,Listas_desplega!$AS$18:$AU$60,2,0)</f>
        <v>#N/A</v>
      </c>
      <c r="CA783" s="21" t="e">
        <f>+VLOOKUP(W783,Listas_desplega!$AT$18:$AV$60,3,0)</f>
        <v>#N/A</v>
      </c>
      <c r="CB783" s="21" t="e">
        <f>+VLOOKUP(F783,Listas_desplega!$J$15:$L$60,2,0)</f>
        <v>#N/A</v>
      </c>
      <c r="CC783" s="21" t="e">
        <f>+VLOOKUP(F783,Listas_desplega!$J$15:$L$60,2,0)&amp;V783</f>
        <v>#N/A</v>
      </c>
      <c r="CD783" s="21" t="e">
        <f>+VLOOKUP(CC783,Listas_desplega!$K$15:$L$60,2,0)</f>
        <v>#N/A</v>
      </c>
      <c r="CE783" s="65" t="e">
        <f>+VLOOKUP(D783,Listas_desplega!$AS$18:$AU$60,2,0)&amp;V783</f>
        <v>#N/A</v>
      </c>
      <c r="CF783" s="21" t="e">
        <f>+VLOOKUP(D783,Listas_desplega!$AS$18:$AU$60,3,0)</f>
        <v>#N/A</v>
      </c>
    </row>
    <row r="784" spans="2:84" ht="18.75" customHeight="1" x14ac:dyDescent="0.25">
      <c r="B784" s="49"/>
      <c r="C784" s="49"/>
      <c r="D784" s="49"/>
      <c r="E784" s="49"/>
      <c r="F784" s="82"/>
      <c r="G784" s="49"/>
      <c r="H784" s="78" t="e">
        <f>+VLOOKUP(G784,desplegables!$AH$21:$AK$33,2,0)</f>
        <v>#N/A</v>
      </c>
      <c r="I784" s="79" t="e">
        <f>+VLOOKUP(G784,desplegables!$AH$21:$AK$33,3,0)</f>
        <v>#N/A</v>
      </c>
      <c r="J784" s="51" t="e">
        <f>+VLOOKUP(G784,desplegables!$AH$21:$AK$33,4,0)</f>
        <v>#N/A</v>
      </c>
      <c r="K784" s="109"/>
      <c r="L784" s="110" t="e">
        <f>+VLOOKUP(K784,desplegables!$BO$81:$BP$110,2,FALSE)</f>
        <v>#N/A</v>
      </c>
      <c r="M784" s="49"/>
      <c r="N784" s="51" t="e">
        <f>VLOOKUP(M784,desplegables!$BO$20:$BP$51,2,0)</f>
        <v>#N/A</v>
      </c>
      <c r="O784" s="49"/>
      <c r="P784" s="49"/>
      <c r="Q784" s="51" t="e">
        <f>+VLOOKUP(P784,desplegables!$B$3:$C$5,2,0)</f>
        <v>#N/A</v>
      </c>
      <c r="R784" s="169" t="e">
        <f t="shared" si="96"/>
        <v>#N/A</v>
      </c>
      <c r="S784" s="50" t="e">
        <f t="shared" si="94"/>
        <v>#N/A</v>
      </c>
      <c r="T784" s="50" t="str">
        <f t="shared" si="97"/>
        <v xml:space="preserve"> -  - </v>
      </c>
      <c r="V784" s="21"/>
      <c r="W784" s="21" t="e">
        <f t="shared" si="98"/>
        <v>#N/A</v>
      </c>
      <c r="X784" s="51" t="e">
        <f t="shared" si="99"/>
        <v>#N/A</v>
      </c>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c r="BE784" s="68"/>
      <c r="BF784" s="70"/>
      <c r="BG784" s="68"/>
      <c r="BH784" s="52"/>
      <c r="BI784" s="91"/>
      <c r="BJ784" s="68"/>
      <c r="BK784" s="49"/>
      <c r="BL784" s="49"/>
      <c r="BM784" s="70"/>
      <c r="BN784" s="49"/>
      <c r="BO784" s="49"/>
      <c r="BP784" s="49"/>
      <c r="BQ784" s="49"/>
      <c r="BR784" s="237"/>
      <c r="BS784" s="237"/>
      <c r="BV784" s="21" t="e">
        <f t="shared" si="100"/>
        <v>#N/A</v>
      </c>
      <c r="BW784" s="21" t="e">
        <f>+VLOOKUP(C784,Listas_desplega!$AI$21:$AJ$46,2,0)</f>
        <v>#N/A</v>
      </c>
      <c r="BX784" s="47" t="e">
        <f>+VLOOKUP(E784,Listas_desplega!$J$2:$K$11,2,FALSE)</f>
        <v>#N/A</v>
      </c>
      <c r="BY784" s="21" t="e">
        <f>+VLOOKUP(J784,desplegables!$AK$21:$AL$33,2,FALSE)</f>
        <v>#N/A</v>
      </c>
      <c r="BZ784" s="21" t="e">
        <f>+VLOOKUP(D784,Listas_desplega!$AS$18:$AU$60,2,0)</f>
        <v>#N/A</v>
      </c>
      <c r="CA784" s="21" t="e">
        <f>+VLOOKUP(W784,Listas_desplega!$AT$18:$AV$60,3,0)</f>
        <v>#N/A</v>
      </c>
      <c r="CB784" s="21" t="e">
        <f>+VLOOKUP(F784,Listas_desplega!$J$15:$L$60,2,0)</f>
        <v>#N/A</v>
      </c>
      <c r="CC784" s="21" t="e">
        <f>+VLOOKUP(F784,Listas_desplega!$J$15:$L$60,2,0)&amp;V784</f>
        <v>#N/A</v>
      </c>
      <c r="CD784" s="21" t="e">
        <f>+VLOOKUP(CC784,Listas_desplega!$K$15:$L$60,2,0)</f>
        <v>#N/A</v>
      </c>
      <c r="CE784" s="65" t="e">
        <f>+VLOOKUP(D784,Listas_desplega!$AS$18:$AU$60,2,0)&amp;V784</f>
        <v>#N/A</v>
      </c>
      <c r="CF784" s="21" t="e">
        <f>+VLOOKUP(D784,Listas_desplega!$AS$18:$AU$60,3,0)</f>
        <v>#N/A</v>
      </c>
    </row>
    <row r="785" spans="2:84" ht="18.75" customHeight="1" x14ac:dyDescent="0.25">
      <c r="B785" s="49"/>
      <c r="C785" s="49"/>
      <c r="D785" s="49"/>
      <c r="E785" s="49"/>
      <c r="F785" s="82"/>
      <c r="G785" s="49"/>
      <c r="H785" s="78" t="e">
        <f>+VLOOKUP(G785,desplegables!$AH$21:$AK$33,2,0)</f>
        <v>#N/A</v>
      </c>
      <c r="I785" s="79" t="e">
        <f>+VLOOKUP(G785,desplegables!$AH$21:$AK$33,3,0)</f>
        <v>#N/A</v>
      </c>
      <c r="J785" s="51" t="e">
        <f>+VLOOKUP(G785,desplegables!$AH$21:$AK$33,4,0)</f>
        <v>#N/A</v>
      </c>
      <c r="K785" s="109"/>
      <c r="L785" s="110" t="e">
        <f>+VLOOKUP(K785,desplegables!$BO$81:$BP$110,2,FALSE)</f>
        <v>#N/A</v>
      </c>
      <c r="M785" s="49"/>
      <c r="N785" s="51" t="e">
        <f>VLOOKUP(M785,desplegables!$BO$20:$BP$51,2,0)</f>
        <v>#N/A</v>
      </c>
      <c r="O785" s="49"/>
      <c r="P785" s="49"/>
      <c r="Q785" s="51" t="e">
        <f>+VLOOKUP(P785,desplegables!$B$3:$C$5,2,0)</f>
        <v>#N/A</v>
      </c>
      <c r="R785" s="169" t="e">
        <f t="shared" si="96"/>
        <v>#N/A</v>
      </c>
      <c r="S785" s="50" t="e">
        <f t="shared" si="94"/>
        <v>#N/A</v>
      </c>
      <c r="T785" s="50" t="str">
        <f t="shared" si="97"/>
        <v xml:space="preserve"> -  - </v>
      </c>
      <c r="V785" s="21"/>
      <c r="W785" s="21" t="e">
        <f t="shared" si="98"/>
        <v>#N/A</v>
      </c>
      <c r="X785" s="51" t="e">
        <f t="shared" si="99"/>
        <v>#N/A</v>
      </c>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c r="BE785" s="68"/>
      <c r="BF785" s="70"/>
      <c r="BG785" s="68"/>
      <c r="BH785" s="52"/>
      <c r="BI785" s="91"/>
      <c r="BJ785" s="68"/>
      <c r="BK785" s="49"/>
      <c r="BL785" s="49"/>
      <c r="BM785" s="70"/>
      <c r="BN785" s="49"/>
      <c r="BO785" s="49"/>
      <c r="BP785" s="49"/>
      <c r="BQ785" s="49"/>
      <c r="BR785" s="237"/>
      <c r="BS785" s="237"/>
      <c r="BV785" s="21" t="e">
        <f t="shared" si="100"/>
        <v>#N/A</v>
      </c>
      <c r="BW785" s="21" t="e">
        <f>+VLOOKUP(C785,Listas_desplega!$AI$21:$AJ$46,2,0)</f>
        <v>#N/A</v>
      </c>
      <c r="BX785" s="47" t="e">
        <f>+VLOOKUP(E785,Listas_desplega!$J$2:$K$11,2,FALSE)</f>
        <v>#N/A</v>
      </c>
      <c r="BY785" s="21" t="e">
        <f>+VLOOKUP(J785,desplegables!$AK$21:$AL$33,2,FALSE)</f>
        <v>#N/A</v>
      </c>
      <c r="BZ785" s="21" t="e">
        <f>+VLOOKUP(D785,Listas_desplega!$AS$18:$AU$60,2,0)</f>
        <v>#N/A</v>
      </c>
      <c r="CA785" s="21" t="e">
        <f>+VLOOKUP(W785,Listas_desplega!$AT$18:$AV$60,3,0)</f>
        <v>#N/A</v>
      </c>
      <c r="CB785" s="21" t="e">
        <f>+VLOOKUP(F785,Listas_desplega!$J$15:$L$60,2,0)</f>
        <v>#N/A</v>
      </c>
      <c r="CC785" s="21" t="e">
        <f>+VLOOKUP(F785,Listas_desplega!$J$15:$L$60,2,0)&amp;V785</f>
        <v>#N/A</v>
      </c>
      <c r="CD785" s="21" t="e">
        <f>+VLOOKUP(CC785,Listas_desplega!$K$15:$L$60,2,0)</f>
        <v>#N/A</v>
      </c>
      <c r="CE785" s="65" t="e">
        <f>+VLOOKUP(D785,Listas_desplega!$AS$18:$AU$60,2,0)&amp;V785</f>
        <v>#N/A</v>
      </c>
      <c r="CF785" s="21" t="e">
        <f>+VLOOKUP(D785,Listas_desplega!$AS$18:$AU$60,3,0)</f>
        <v>#N/A</v>
      </c>
    </row>
    <row r="786" spans="2:84" ht="18.75" customHeight="1" x14ac:dyDescent="0.25">
      <c r="B786" s="49"/>
      <c r="C786" s="49"/>
      <c r="D786" s="49"/>
      <c r="E786" s="49"/>
      <c r="F786" s="82"/>
      <c r="G786" s="49"/>
      <c r="H786" s="78" t="e">
        <f>+VLOOKUP(G786,desplegables!$AH$21:$AK$33,2,0)</f>
        <v>#N/A</v>
      </c>
      <c r="I786" s="79" t="e">
        <f>+VLOOKUP(G786,desplegables!$AH$21:$AK$33,3,0)</f>
        <v>#N/A</v>
      </c>
      <c r="J786" s="51" t="e">
        <f>+VLOOKUP(G786,desplegables!$AH$21:$AK$33,4,0)</f>
        <v>#N/A</v>
      </c>
      <c r="K786" s="109"/>
      <c r="L786" s="110" t="e">
        <f>+VLOOKUP(K786,desplegables!$BO$81:$BP$110,2,FALSE)</f>
        <v>#N/A</v>
      </c>
      <c r="M786" s="49"/>
      <c r="N786" s="51" t="e">
        <f>VLOOKUP(M786,desplegables!$BO$20:$BP$51,2,0)</f>
        <v>#N/A</v>
      </c>
      <c r="O786" s="49"/>
      <c r="P786" s="49"/>
      <c r="Q786" s="51" t="e">
        <f>+VLOOKUP(P786,desplegables!$B$3:$C$5,2,0)</f>
        <v>#N/A</v>
      </c>
      <c r="R786" s="169" t="e">
        <f t="shared" si="96"/>
        <v>#N/A</v>
      </c>
      <c r="S786" s="50" t="e">
        <f t="shared" si="94"/>
        <v>#N/A</v>
      </c>
      <c r="T786" s="50" t="str">
        <f t="shared" si="97"/>
        <v xml:space="preserve"> -  - </v>
      </c>
      <c r="V786" s="21"/>
      <c r="W786" s="21" t="e">
        <f t="shared" si="98"/>
        <v>#N/A</v>
      </c>
      <c r="X786" s="51" t="e">
        <f t="shared" si="99"/>
        <v>#N/A</v>
      </c>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c r="BE786" s="68"/>
      <c r="BF786" s="70"/>
      <c r="BG786" s="68"/>
      <c r="BH786" s="52"/>
      <c r="BI786" s="91"/>
      <c r="BJ786" s="68"/>
      <c r="BK786" s="49"/>
      <c r="BL786" s="49"/>
      <c r="BM786" s="70"/>
      <c r="BN786" s="49"/>
      <c r="BO786" s="49"/>
      <c r="BP786" s="49"/>
      <c r="BQ786" s="49"/>
      <c r="BR786" s="237"/>
      <c r="BS786" s="237"/>
      <c r="BV786" s="21" t="e">
        <f t="shared" si="100"/>
        <v>#N/A</v>
      </c>
      <c r="BW786" s="21" t="e">
        <f>+VLOOKUP(C786,Listas_desplega!$AI$21:$AJ$46,2,0)</f>
        <v>#N/A</v>
      </c>
      <c r="BX786" s="47" t="e">
        <f>+VLOOKUP(E786,Listas_desplega!$J$2:$K$11,2,FALSE)</f>
        <v>#N/A</v>
      </c>
      <c r="BY786" s="21" t="e">
        <f>+VLOOKUP(J786,desplegables!$AK$21:$AL$33,2,FALSE)</f>
        <v>#N/A</v>
      </c>
      <c r="BZ786" s="21" t="e">
        <f>+VLOOKUP(D786,Listas_desplega!$AS$18:$AU$60,2,0)</f>
        <v>#N/A</v>
      </c>
      <c r="CA786" s="21" t="e">
        <f>+VLOOKUP(W786,Listas_desplega!$AT$18:$AV$60,3,0)</f>
        <v>#N/A</v>
      </c>
      <c r="CB786" s="21" t="e">
        <f>+VLOOKUP(F786,Listas_desplega!$J$15:$L$60,2,0)</f>
        <v>#N/A</v>
      </c>
      <c r="CC786" s="21" t="e">
        <f>+VLOOKUP(F786,Listas_desplega!$J$15:$L$60,2,0)&amp;V786</f>
        <v>#N/A</v>
      </c>
      <c r="CD786" s="21" t="e">
        <f>+VLOOKUP(CC786,Listas_desplega!$K$15:$L$60,2,0)</f>
        <v>#N/A</v>
      </c>
      <c r="CE786" s="65" t="e">
        <f>+VLOOKUP(D786,Listas_desplega!$AS$18:$AU$60,2,0)&amp;V786</f>
        <v>#N/A</v>
      </c>
      <c r="CF786" s="21" t="e">
        <f>+VLOOKUP(D786,Listas_desplega!$AS$18:$AU$60,3,0)</f>
        <v>#N/A</v>
      </c>
    </row>
    <row r="787" spans="2:84" ht="18.75" customHeight="1" x14ac:dyDescent="0.25">
      <c r="B787" s="49"/>
      <c r="C787" s="49"/>
      <c r="D787" s="49"/>
      <c r="E787" s="49"/>
      <c r="F787" s="82"/>
      <c r="G787" s="49"/>
      <c r="H787" s="78" t="e">
        <f>+VLOOKUP(G787,desplegables!$AH$21:$AK$33,2,0)</f>
        <v>#N/A</v>
      </c>
      <c r="I787" s="79" t="e">
        <f>+VLOOKUP(G787,desplegables!$AH$21:$AK$33,3,0)</f>
        <v>#N/A</v>
      </c>
      <c r="J787" s="51" t="e">
        <f>+VLOOKUP(G787,desplegables!$AH$21:$AK$33,4,0)</f>
        <v>#N/A</v>
      </c>
      <c r="K787" s="109"/>
      <c r="L787" s="110" t="e">
        <f>+VLOOKUP(K787,desplegables!$BO$81:$BP$110,2,FALSE)</f>
        <v>#N/A</v>
      </c>
      <c r="M787" s="49"/>
      <c r="N787" s="51" t="e">
        <f>VLOOKUP(M787,desplegables!$BO$20:$BP$51,2,0)</f>
        <v>#N/A</v>
      </c>
      <c r="O787" s="49"/>
      <c r="P787" s="49"/>
      <c r="Q787" s="51" t="e">
        <f>+VLOOKUP(P787,desplegables!$B$3:$C$5,2,0)</f>
        <v>#N/A</v>
      </c>
      <c r="R787" s="169" t="e">
        <f t="shared" si="96"/>
        <v>#N/A</v>
      </c>
      <c r="S787" s="50" t="e">
        <f t="shared" si="94"/>
        <v>#N/A</v>
      </c>
      <c r="T787" s="50" t="str">
        <f t="shared" si="97"/>
        <v xml:space="preserve"> -  - </v>
      </c>
      <c r="V787" s="21"/>
      <c r="W787" s="21" t="e">
        <f t="shared" si="98"/>
        <v>#N/A</v>
      </c>
      <c r="X787" s="51" t="e">
        <f t="shared" si="99"/>
        <v>#N/A</v>
      </c>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c r="BE787" s="68"/>
      <c r="BF787" s="70"/>
      <c r="BG787" s="68"/>
      <c r="BH787" s="52"/>
      <c r="BI787" s="91"/>
      <c r="BJ787" s="68"/>
      <c r="BK787" s="49"/>
      <c r="BL787" s="49"/>
      <c r="BM787" s="70"/>
      <c r="BN787" s="49"/>
      <c r="BO787" s="49"/>
      <c r="BP787" s="49"/>
      <c r="BQ787" s="49"/>
      <c r="BR787" s="237"/>
      <c r="BS787" s="237"/>
      <c r="BV787" s="21" t="e">
        <f t="shared" si="100"/>
        <v>#N/A</v>
      </c>
      <c r="BW787" s="21" t="e">
        <f>+VLOOKUP(C787,Listas_desplega!$AI$21:$AJ$46,2,0)</f>
        <v>#N/A</v>
      </c>
      <c r="BX787" s="47" t="e">
        <f>+VLOOKUP(E787,Listas_desplega!$J$2:$K$11,2,FALSE)</f>
        <v>#N/A</v>
      </c>
      <c r="BY787" s="21" t="e">
        <f>+VLOOKUP(J787,desplegables!$AK$21:$AL$33,2,FALSE)</f>
        <v>#N/A</v>
      </c>
      <c r="BZ787" s="21" t="e">
        <f>+VLOOKUP(D787,Listas_desplega!$AS$18:$AU$60,2,0)</f>
        <v>#N/A</v>
      </c>
      <c r="CA787" s="21" t="e">
        <f>+VLOOKUP(W787,Listas_desplega!$AT$18:$AV$60,3,0)</f>
        <v>#N/A</v>
      </c>
      <c r="CB787" s="21" t="e">
        <f>+VLOOKUP(F787,Listas_desplega!$J$15:$L$60,2,0)</f>
        <v>#N/A</v>
      </c>
      <c r="CC787" s="21" t="e">
        <f>+VLOOKUP(F787,Listas_desplega!$J$15:$L$60,2,0)&amp;V787</f>
        <v>#N/A</v>
      </c>
      <c r="CD787" s="21" t="e">
        <f>+VLOOKUP(CC787,Listas_desplega!$K$15:$L$60,2,0)</f>
        <v>#N/A</v>
      </c>
      <c r="CE787" s="65" t="e">
        <f>+VLOOKUP(D787,Listas_desplega!$AS$18:$AU$60,2,0)&amp;V787</f>
        <v>#N/A</v>
      </c>
      <c r="CF787" s="21" t="e">
        <f>+VLOOKUP(D787,Listas_desplega!$AS$18:$AU$60,3,0)</f>
        <v>#N/A</v>
      </c>
    </row>
    <row r="788" spans="2:84" ht="18.75" customHeight="1" x14ac:dyDescent="0.25">
      <c r="B788" s="49"/>
      <c r="C788" s="49"/>
      <c r="D788" s="49"/>
      <c r="E788" s="49"/>
      <c r="F788" s="82"/>
      <c r="G788" s="49"/>
      <c r="H788" s="78" t="e">
        <f>+VLOOKUP(G788,desplegables!$AH$21:$AK$33,2,0)</f>
        <v>#N/A</v>
      </c>
      <c r="I788" s="79" t="e">
        <f>+VLOOKUP(G788,desplegables!$AH$21:$AK$33,3,0)</f>
        <v>#N/A</v>
      </c>
      <c r="J788" s="51" t="e">
        <f>+VLOOKUP(G788,desplegables!$AH$21:$AK$33,4,0)</f>
        <v>#N/A</v>
      </c>
      <c r="K788" s="109"/>
      <c r="L788" s="110" t="e">
        <f>+VLOOKUP(K788,desplegables!$BO$81:$BP$110,2,FALSE)</f>
        <v>#N/A</v>
      </c>
      <c r="M788" s="49"/>
      <c r="N788" s="51" t="e">
        <f>VLOOKUP(M788,desplegables!$BO$20:$BP$51,2,0)</f>
        <v>#N/A</v>
      </c>
      <c r="O788" s="49"/>
      <c r="P788" s="49"/>
      <c r="Q788" s="51" t="e">
        <f>+VLOOKUP(P788,desplegables!$B$3:$C$5,2,0)</f>
        <v>#N/A</v>
      </c>
      <c r="R788" s="169" t="e">
        <f t="shared" si="96"/>
        <v>#N/A</v>
      </c>
      <c r="S788" s="50" t="e">
        <f t="shared" si="94"/>
        <v>#N/A</v>
      </c>
      <c r="T788" s="50" t="str">
        <f t="shared" si="97"/>
        <v xml:space="preserve"> -  - </v>
      </c>
      <c r="V788" s="21"/>
      <c r="W788" s="21" t="e">
        <f t="shared" si="98"/>
        <v>#N/A</v>
      </c>
      <c r="X788" s="51" t="e">
        <f t="shared" si="99"/>
        <v>#N/A</v>
      </c>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c r="BE788" s="68"/>
      <c r="BF788" s="70"/>
      <c r="BG788" s="68"/>
      <c r="BH788" s="52"/>
      <c r="BI788" s="91"/>
      <c r="BJ788" s="68"/>
      <c r="BK788" s="49"/>
      <c r="BL788" s="49"/>
      <c r="BM788" s="70"/>
      <c r="BN788" s="49"/>
      <c r="BO788" s="49"/>
      <c r="BP788" s="49"/>
      <c r="BQ788" s="49"/>
      <c r="BR788" s="237"/>
      <c r="BS788" s="237"/>
      <c r="BV788" s="21" t="e">
        <f t="shared" si="100"/>
        <v>#N/A</v>
      </c>
      <c r="BW788" s="21" t="e">
        <f>+VLOOKUP(C788,Listas_desplega!$AI$21:$AJ$46,2,0)</f>
        <v>#N/A</v>
      </c>
      <c r="BX788" s="47" t="e">
        <f>+VLOOKUP(E788,Listas_desplega!$J$2:$K$11,2,FALSE)</f>
        <v>#N/A</v>
      </c>
      <c r="BY788" s="21" t="e">
        <f>+VLOOKUP(J788,desplegables!$AK$21:$AL$33,2,FALSE)</f>
        <v>#N/A</v>
      </c>
      <c r="BZ788" s="21" t="e">
        <f>+VLOOKUP(D788,Listas_desplega!$AS$18:$AU$60,2,0)</f>
        <v>#N/A</v>
      </c>
      <c r="CA788" s="21" t="e">
        <f>+VLOOKUP(W788,Listas_desplega!$AT$18:$AV$60,3,0)</f>
        <v>#N/A</v>
      </c>
      <c r="CB788" s="21" t="e">
        <f>+VLOOKUP(F788,Listas_desplega!$J$15:$L$60,2,0)</f>
        <v>#N/A</v>
      </c>
      <c r="CC788" s="21" t="e">
        <f>+VLOOKUP(F788,Listas_desplega!$J$15:$L$60,2,0)&amp;V788</f>
        <v>#N/A</v>
      </c>
      <c r="CD788" s="21" t="e">
        <f>+VLOOKUP(CC788,Listas_desplega!$K$15:$L$60,2,0)</f>
        <v>#N/A</v>
      </c>
      <c r="CE788" s="65" t="e">
        <f>+VLOOKUP(D788,Listas_desplega!$AS$18:$AU$60,2,0)&amp;V788</f>
        <v>#N/A</v>
      </c>
      <c r="CF788" s="21" t="e">
        <f>+VLOOKUP(D788,Listas_desplega!$AS$18:$AU$60,3,0)</f>
        <v>#N/A</v>
      </c>
    </row>
    <row r="789" spans="2:84" ht="18.75" customHeight="1" x14ac:dyDescent="0.25">
      <c r="B789" s="49"/>
      <c r="C789" s="49"/>
      <c r="D789" s="49"/>
      <c r="E789" s="49"/>
      <c r="F789" s="82"/>
      <c r="G789" s="49"/>
      <c r="H789" s="78" t="e">
        <f>+VLOOKUP(G789,desplegables!$AH$21:$AK$33,2,0)</f>
        <v>#N/A</v>
      </c>
      <c r="I789" s="79" t="e">
        <f>+VLOOKUP(G789,desplegables!$AH$21:$AK$33,3,0)</f>
        <v>#N/A</v>
      </c>
      <c r="J789" s="51" t="e">
        <f>+VLOOKUP(G789,desplegables!$AH$21:$AK$33,4,0)</f>
        <v>#N/A</v>
      </c>
      <c r="K789" s="109"/>
      <c r="L789" s="110" t="e">
        <f>+VLOOKUP(K789,desplegables!$BO$81:$BP$110,2,FALSE)</f>
        <v>#N/A</v>
      </c>
      <c r="M789" s="49"/>
      <c r="N789" s="51" t="e">
        <f>VLOOKUP(M789,desplegables!$BO$20:$BP$51,2,0)</f>
        <v>#N/A</v>
      </c>
      <c r="O789" s="49"/>
      <c r="P789" s="49"/>
      <c r="Q789" s="51" t="e">
        <f>+VLOOKUP(P789,desplegables!$B$3:$C$5,2,0)</f>
        <v>#N/A</v>
      </c>
      <c r="R789" s="169" t="e">
        <f t="shared" si="96"/>
        <v>#N/A</v>
      </c>
      <c r="S789" s="50" t="e">
        <f t="shared" si="94"/>
        <v>#N/A</v>
      </c>
      <c r="T789" s="50" t="str">
        <f t="shared" si="97"/>
        <v xml:space="preserve"> -  - </v>
      </c>
      <c r="V789" s="21"/>
      <c r="W789" s="21" t="e">
        <f t="shared" si="98"/>
        <v>#N/A</v>
      </c>
      <c r="X789" s="51" t="e">
        <f t="shared" si="99"/>
        <v>#N/A</v>
      </c>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70"/>
      <c r="BG789" s="68"/>
      <c r="BH789" s="52"/>
      <c r="BI789" s="91"/>
      <c r="BJ789" s="68"/>
      <c r="BK789" s="49"/>
      <c r="BL789" s="49"/>
      <c r="BM789" s="70"/>
      <c r="BN789" s="49"/>
      <c r="BO789" s="49"/>
      <c r="BP789" s="49"/>
      <c r="BQ789" s="49"/>
      <c r="BR789" s="237"/>
      <c r="BS789" s="237"/>
      <c r="BV789" s="21" t="e">
        <f t="shared" si="100"/>
        <v>#N/A</v>
      </c>
      <c r="BW789" s="21" t="e">
        <f>+VLOOKUP(C789,Listas_desplega!$AI$21:$AJ$46,2,0)</f>
        <v>#N/A</v>
      </c>
      <c r="BX789" s="47" t="e">
        <f>+VLOOKUP(E789,Listas_desplega!$J$2:$K$11,2,FALSE)</f>
        <v>#N/A</v>
      </c>
      <c r="BY789" s="21" t="e">
        <f>+VLOOKUP(J789,desplegables!$AK$21:$AL$33,2,FALSE)</f>
        <v>#N/A</v>
      </c>
      <c r="BZ789" s="21" t="e">
        <f>+VLOOKUP(D789,Listas_desplega!$AS$18:$AU$60,2,0)</f>
        <v>#N/A</v>
      </c>
      <c r="CA789" s="21" t="e">
        <f>+VLOOKUP(W789,Listas_desplega!$AT$18:$AV$60,3,0)</f>
        <v>#N/A</v>
      </c>
      <c r="CB789" s="21" t="e">
        <f>+VLOOKUP(F789,Listas_desplega!$J$15:$L$60,2,0)</f>
        <v>#N/A</v>
      </c>
      <c r="CC789" s="21" t="e">
        <f>+VLOOKUP(F789,Listas_desplega!$J$15:$L$60,2,0)&amp;V789</f>
        <v>#N/A</v>
      </c>
      <c r="CD789" s="21" t="e">
        <f>+VLOOKUP(CC789,Listas_desplega!$K$15:$L$60,2,0)</f>
        <v>#N/A</v>
      </c>
      <c r="CE789" s="65" t="e">
        <f>+VLOOKUP(D789,Listas_desplega!$AS$18:$AU$60,2,0)&amp;V789</f>
        <v>#N/A</v>
      </c>
      <c r="CF789" s="21" t="e">
        <f>+VLOOKUP(D789,Listas_desplega!$AS$18:$AU$60,3,0)</f>
        <v>#N/A</v>
      </c>
    </row>
    <row r="790" spans="2:84" ht="18.75" customHeight="1" x14ac:dyDescent="0.25">
      <c r="B790" s="49"/>
      <c r="C790" s="49"/>
      <c r="D790" s="49"/>
      <c r="E790" s="49"/>
      <c r="F790" s="82"/>
      <c r="G790" s="49"/>
      <c r="H790" s="78" t="e">
        <f>+VLOOKUP(G790,desplegables!$AH$21:$AK$33,2,0)</f>
        <v>#N/A</v>
      </c>
      <c r="I790" s="79" t="e">
        <f>+VLOOKUP(G790,desplegables!$AH$21:$AK$33,3,0)</f>
        <v>#N/A</v>
      </c>
      <c r="J790" s="51" t="e">
        <f>+VLOOKUP(G790,desplegables!$AH$21:$AK$33,4,0)</f>
        <v>#N/A</v>
      </c>
      <c r="K790" s="109"/>
      <c r="L790" s="110" t="e">
        <f>+VLOOKUP(K790,desplegables!$BO$81:$BP$110,2,FALSE)</f>
        <v>#N/A</v>
      </c>
      <c r="M790" s="49"/>
      <c r="N790" s="51" t="e">
        <f>VLOOKUP(M790,desplegables!$BO$20:$BP$51,2,0)</f>
        <v>#N/A</v>
      </c>
      <c r="O790" s="49"/>
      <c r="P790" s="49"/>
      <c r="Q790" s="51" t="e">
        <f>+VLOOKUP(P790,desplegables!$B$3:$C$5,2,0)</f>
        <v>#N/A</v>
      </c>
      <c r="R790" s="169" t="e">
        <f t="shared" si="96"/>
        <v>#N/A</v>
      </c>
      <c r="S790" s="50" t="e">
        <f t="shared" si="94"/>
        <v>#N/A</v>
      </c>
      <c r="T790" s="50" t="str">
        <f t="shared" si="97"/>
        <v xml:space="preserve"> -  - </v>
      </c>
      <c r="V790" s="21"/>
      <c r="W790" s="21" t="e">
        <f t="shared" si="98"/>
        <v>#N/A</v>
      </c>
      <c r="X790" s="51" t="e">
        <f t="shared" si="99"/>
        <v>#N/A</v>
      </c>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c r="BE790" s="68"/>
      <c r="BF790" s="70"/>
      <c r="BG790" s="68"/>
      <c r="BH790" s="52"/>
      <c r="BI790" s="91"/>
      <c r="BJ790" s="68"/>
      <c r="BK790" s="49"/>
      <c r="BL790" s="49"/>
      <c r="BM790" s="70"/>
      <c r="BN790" s="49"/>
      <c r="BO790" s="49"/>
      <c r="BP790" s="49"/>
      <c r="BQ790" s="49"/>
      <c r="BR790" s="237"/>
      <c r="BS790" s="237"/>
      <c r="BV790" s="21" t="e">
        <f t="shared" si="100"/>
        <v>#N/A</v>
      </c>
      <c r="BW790" s="21" t="e">
        <f>+VLOOKUP(C790,Listas_desplega!$AI$21:$AJ$46,2,0)</f>
        <v>#N/A</v>
      </c>
      <c r="BX790" s="47" t="e">
        <f>+VLOOKUP(E790,Listas_desplega!$J$2:$K$11,2,FALSE)</f>
        <v>#N/A</v>
      </c>
      <c r="BY790" s="21" t="e">
        <f>+VLOOKUP(J790,desplegables!$AK$21:$AL$33,2,FALSE)</f>
        <v>#N/A</v>
      </c>
      <c r="BZ790" s="21" t="e">
        <f>+VLOOKUP(D790,Listas_desplega!$AS$18:$AU$60,2,0)</f>
        <v>#N/A</v>
      </c>
      <c r="CA790" s="21" t="e">
        <f>+VLOOKUP(W790,Listas_desplega!$AT$18:$AV$60,3,0)</f>
        <v>#N/A</v>
      </c>
      <c r="CB790" s="21" t="e">
        <f>+VLOOKUP(F790,Listas_desplega!$J$15:$L$60,2,0)</f>
        <v>#N/A</v>
      </c>
      <c r="CC790" s="21" t="e">
        <f>+VLOOKUP(F790,Listas_desplega!$J$15:$L$60,2,0)&amp;V790</f>
        <v>#N/A</v>
      </c>
      <c r="CD790" s="21" t="e">
        <f>+VLOOKUP(CC790,Listas_desplega!$K$15:$L$60,2,0)</f>
        <v>#N/A</v>
      </c>
      <c r="CE790" s="65" t="e">
        <f>+VLOOKUP(D790,Listas_desplega!$AS$18:$AU$60,2,0)&amp;V790</f>
        <v>#N/A</v>
      </c>
      <c r="CF790" s="21" t="e">
        <f>+VLOOKUP(D790,Listas_desplega!$AS$18:$AU$60,3,0)</f>
        <v>#N/A</v>
      </c>
    </row>
    <row r="791" spans="2:84" ht="18.75" customHeight="1" x14ac:dyDescent="0.25">
      <c r="B791" s="49"/>
      <c r="C791" s="49"/>
      <c r="D791" s="49"/>
      <c r="E791" s="49"/>
      <c r="F791" s="82"/>
      <c r="G791" s="49"/>
      <c r="H791" s="78" t="e">
        <f>+VLOOKUP(G791,desplegables!$AH$21:$AK$33,2,0)</f>
        <v>#N/A</v>
      </c>
      <c r="I791" s="79" t="e">
        <f>+VLOOKUP(G791,desplegables!$AH$21:$AK$33,3,0)</f>
        <v>#N/A</v>
      </c>
      <c r="J791" s="51" t="e">
        <f>+VLOOKUP(G791,desplegables!$AH$21:$AK$33,4,0)</f>
        <v>#N/A</v>
      </c>
      <c r="K791" s="109"/>
      <c r="L791" s="110" t="e">
        <f>+VLOOKUP(K791,desplegables!$BO$81:$BP$110,2,FALSE)</f>
        <v>#N/A</v>
      </c>
      <c r="M791" s="49"/>
      <c r="N791" s="51" t="e">
        <f>VLOOKUP(M791,desplegables!$BO$20:$BP$51,2,0)</f>
        <v>#N/A</v>
      </c>
      <c r="O791" s="49"/>
      <c r="P791" s="49"/>
      <c r="Q791" s="51" t="e">
        <f>+VLOOKUP(P791,desplegables!$B$3:$C$5,2,0)</f>
        <v>#N/A</v>
      </c>
      <c r="R791" s="169" t="e">
        <f t="shared" si="96"/>
        <v>#N/A</v>
      </c>
      <c r="S791" s="50" t="e">
        <f t="shared" si="94"/>
        <v>#N/A</v>
      </c>
      <c r="T791" s="50" t="str">
        <f t="shared" si="97"/>
        <v xml:space="preserve"> -  - </v>
      </c>
      <c r="W791" s="21" t="e">
        <f t="shared" si="98"/>
        <v>#N/A</v>
      </c>
      <c r="X791" s="51" t="e">
        <f t="shared" si="99"/>
        <v>#N/A</v>
      </c>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c r="BE791" s="68"/>
      <c r="BF791" s="70"/>
      <c r="BG791" s="68"/>
      <c r="BH791" s="52"/>
      <c r="BI791" s="91"/>
      <c r="BJ791" s="68"/>
      <c r="BK791" s="49"/>
      <c r="BL791" s="49"/>
      <c r="BM791" s="70"/>
      <c r="BN791" s="49"/>
      <c r="BO791" s="49"/>
      <c r="BP791" s="49"/>
      <c r="BQ791" s="49"/>
      <c r="BR791" s="237"/>
      <c r="BS791" s="237"/>
      <c r="BV791" s="21" t="e">
        <f t="shared" si="100"/>
        <v>#N/A</v>
      </c>
      <c r="BW791" s="21" t="e">
        <f>+VLOOKUP(C791,Listas_desplega!$AI$21:$AJ$46,2,0)</f>
        <v>#N/A</v>
      </c>
      <c r="BX791" s="47" t="e">
        <f>+VLOOKUP(E791,Listas_desplega!$J$2:$K$11,2,FALSE)</f>
        <v>#N/A</v>
      </c>
      <c r="BY791" s="21" t="e">
        <f>+VLOOKUP(J791,desplegables!$AK$21:$AL$33,2,FALSE)</f>
        <v>#N/A</v>
      </c>
      <c r="BZ791" s="21" t="e">
        <f>+VLOOKUP(D791,Listas_desplega!$AS$18:$AU$60,2,0)</f>
        <v>#N/A</v>
      </c>
      <c r="CA791" s="21" t="e">
        <f>+VLOOKUP(W791,Listas_desplega!$AT$18:$AV$60,3,0)</f>
        <v>#N/A</v>
      </c>
      <c r="CB791" s="21" t="e">
        <f>+VLOOKUP(F791,Listas_desplega!$J$15:$L$60,2,0)</f>
        <v>#N/A</v>
      </c>
      <c r="CC791" s="21" t="e">
        <f>+VLOOKUP(F791,Listas_desplega!$J$15:$L$60,2,0)&amp;V791</f>
        <v>#N/A</v>
      </c>
      <c r="CD791" s="21" t="e">
        <f>+VLOOKUP(CC791,Listas_desplega!$K$15:$L$60,2,0)</f>
        <v>#N/A</v>
      </c>
      <c r="CE791" s="65" t="e">
        <f>+VLOOKUP(D791,Listas_desplega!$AS$18:$AU$60,2,0)&amp;V791</f>
        <v>#N/A</v>
      </c>
      <c r="CF791" s="21" t="e">
        <f>+VLOOKUP(D791,Listas_desplega!$AS$18:$AU$60,3,0)</f>
        <v>#N/A</v>
      </c>
    </row>
    <row r="792" spans="2:84" ht="18.75" customHeight="1" x14ac:dyDescent="0.25">
      <c r="B792" s="49"/>
      <c r="C792" s="49"/>
      <c r="D792" s="49"/>
      <c r="E792" s="49"/>
      <c r="F792" s="82"/>
      <c r="G792" s="49"/>
      <c r="H792" s="78" t="e">
        <f>+VLOOKUP(G792,desplegables!$AH$21:$AK$33,2,0)</f>
        <v>#N/A</v>
      </c>
      <c r="I792" s="79" t="e">
        <f>+VLOOKUP(G792,desplegables!$AH$21:$AK$33,3,0)</f>
        <v>#N/A</v>
      </c>
      <c r="J792" s="51" t="e">
        <f>+VLOOKUP(G792,desplegables!$AH$21:$AK$33,4,0)</f>
        <v>#N/A</v>
      </c>
      <c r="K792" s="109"/>
      <c r="L792" s="110" t="e">
        <f>+VLOOKUP(K792,desplegables!$BO$81:$BP$110,2,FALSE)</f>
        <v>#N/A</v>
      </c>
      <c r="M792" s="49"/>
      <c r="N792" s="51" t="e">
        <f>VLOOKUP(M792,desplegables!$BO$20:$BP$51,2,0)</f>
        <v>#N/A</v>
      </c>
      <c r="O792" s="49"/>
      <c r="P792" s="49"/>
      <c r="Q792" s="51" t="e">
        <f>+VLOOKUP(P792,desplegables!$B$3:$C$5,2,0)</f>
        <v>#N/A</v>
      </c>
      <c r="R792" s="169" t="e">
        <f t="shared" si="96"/>
        <v>#N/A</v>
      </c>
      <c r="S792" s="50" t="e">
        <f t="shared" si="94"/>
        <v>#N/A</v>
      </c>
      <c r="T792" s="50" t="str">
        <f t="shared" si="97"/>
        <v xml:space="preserve"> -  - </v>
      </c>
      <c r="W792" s="21" t="e">
        <f t="shared" si="98"/>
        <v>#N/A</v>
      </c>
      <c r="X792" s="51" t="e">
        <f t="shared" si="99"/>
        <v>#N/A</v>
      </c>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c r="BE792" s="68"/>
      <c r="BF792" s="70"/>
      <c r="BG792" s="68"/>
      <c r="BH792" s="52"/>
      <c r="BI792" s="91"/>
      <c r="BJ792" s="68"/>
      <c r="BK792" s="49"/>
      <c r="BL792" s="49"/>
      <c r="BM792" s="70"/>
      <c r="BN792" s="49"/>
      <c r="BO792" s="49"/>
      <c r="BP792" s="49"/>
      <c r="BQ792" s="49"/>
      <c r="BR792" s="237"/>
      <c r="BS792" s="237"/>
      <c r="BV792" s="21" t="e">
        <f t="shared" si="100"/>
        <v>#N/A</v>
      </c>
      <c r="BW792" s="21" t="e">
        <f>+VLOOKUP(C792,Listas_desplega!$AI$21:$AJ$46,2,0)</f>
        <v>#N/A</v>
      </c>
      <c r="BX792" s="47" t="e">
        <f>+VLOOKUP(E792,Listas_desplega!$J$2:$K$11,2,FALSE)</f>
        <v>#N/A</v>
      </c>
      <c r="BY792" s="21" t="e">
        <f>+VLOOKUP(J792,desplegables!$AK$21:$AL$33,2,FALSE)</f>
        <v>#N/A</v>
      </c>
      <c r="BZ792" s="21" t="e">
        <f>+VLOOKUP(D792,Listas_desplega!$AS$18:$AU$60,2,0)</f>
        <v>#N/A</v>
      </c>
      <c r="CA792" s="21" t="e">
        <f>+VLOOKUP(W792,Listas_desplega!$AT$18:$AV$60,3,0)</f>
        <v>#N/A</v>
      </c>
      <c r="CB792" s="21" t="e">
        <f>+VLOOKUP(F792,Listas_desplega!$J$15:$L$60,2,0)</f>
        <v>#N/A</v>
      </c>
      <c r="CC792" s="21" t="e">
        <f>+VLOOKUP(F792,Listas_desplega!$J$15:$L$60,2,0)&amp;V792</f>
        <v>#N/A</v>
      </c>
      <c r="CD792" s="21" t="e">
        <f>+VLOOKUP(CC792,Listas_desplega!$K$15:$L$60,2,0)</f>
        <v>#N/A</v>
      </c>
      <c r="CE792" s="65" t="e">
        <f>+VLOOKUP(D792,Listas_desplega!$AS$18:$AU$60,2,0)&amp;V792</f>
        <v>#N/A</v>
      </c>
      <c r="CF792" s="21" t="e">
        <f>+VLOOKUP(D792,Listas_desplega!$AS$18:$AU$60,3,0)</f>
        <v>#N/A</v>
      </c>
    </row>
    <row r="793" spans="2:84" ht="18.75" customHeight="1" x14ac:dyDescent="0.25">
      <c r="B793" s="49"/>
      <c r="C793" s="49"/>
      <c r="D793" s="49"/>
      <c r="E793" s="49"/>
      <c r="F793" s="82"/>
      <c r="G793" s="49"/>
      <c r="H793" s="78" t="e">
        <f>+VLOOKUP(G793,desplegables!$AH$21:$AK$33,2,0)</f>
        <v>#N/A</v>
      </c>
      <c r="I793" s="79" t="e">
        <f>+VLOOKUP(G793,desplegables!$AH$21:$AK$33,3,0)</f>
        <v>#N/A</v>
      </c>
      <c r="J793" s="51" t="e">
        <f>+VLOOKUP(G793,desplegables!$AH$21:$AK$33,4,0)</f>
        <v>#N/A</v>
      </c>
      <c r="K793" s="109"/>
      <c r="L793" s="110" t="e">
        <f>+VLOOKUP(K793,desplegables!$BO$81:$BP$110,2,FALSE)</f>
        <v>#N/A</v>
      </c>
      <c r="M793" s="49"/>
      <c r="N793" s="51" t="e">
        <f>VLOOKUP(M793,desplegables!$BO$20:$BP$51,2,0)</f>
        <v>#N/A</v>
      </c>
      <c r="O793" s="49"/>
      <c r="P793" s="49"/>
      <c r="Q793" s="51" t="e">
        <f>+VLOOKUP(P793,desplegables!$B$3:$C$5,2,0)</f>
        <v>#N/A</v>
      </c>
      <c r="R793" s="169" t="e">
        <f t="shared" si="96"/>
        <v>#N/A</v>
      </c>
      <c r="S793" s="50" t="e">
        <f t="shared" si="94"/>
        <v>#N/A</v>
      </c>
      <c r="T793" s="50" t="str">
        <f t="shared" si="97"/>
        <v xml:space="preserve"> -  - </v>
      </c>
      <c r="W793" s="21" t="e">
        <f t="shared" si="98"/>
        <v>#N/A</v>
      </c>
      <c r="X793" s="51" t="e">
        <f t="shared" si="99"/>
        <v>#N/A</v>
      </c>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c r="BE793" s="68"/>
      <c r="BF793" s="70"/>
      <c r="BG793" s="68"/>
      <c r="BH793" s="52"/>
      <c r="BI793" s="91"/>
      <c r="BJ793" s="68"/>
      <c r="BK793" s="49"/>
      <c r="BL793" s="49"/>
      <c r="BM793" s="70"/>
      <c r="BN793" s="49"/>
      <c r="BO793" s="49"/>
      <c r="BP793" s="49"/>
      <c r="BQ793" s="49"/>
      <c r="BR793" s="237"/>
      <c r="BS793" s="237"/>
      <c r="BV793" s="21" t="e">
        <f t="shared" si="100"/>
        <v>#N/A</v>
      </c>
      <c r="BW793" s="21" t="e">
        <f>+VLOOKUP(C793,Listas_desplega!$AI$21:$AJ$46,2,0)</f>
        <v>#N/A</v>
      </c>
      <c r="BX793" s="47" t="e">
        <f>+VLOOKUP(E793,Listas_desplega!$J$2:$K$11,2,FALSE)</f>
        <v>#N/A</v>
      </c>
      <c r="BY793" s="21" t="e">
        <f>+VLOOKUP(J793,desplegables!$AK$21:$AL$33,2,FALSE)</f>
        <v>#N/A</v>
      </c>
      <c r="BZ793" s="21" t="e">
        <f>+VLOOKUP(D793,Listas_desplega!$AS$18:$AU$60,2,0)</f>
        <v>#N/A</v>
      </c>
      <c r="CA793" s="21" t="e">
        <f>+VLOOKUP(W793,Listas_desplega!$AT$18:$AV$60,3,0)</f>
        <v>#N/A</v>
      </c>
      <c r="CB793" s="21" t="e">
        <f>+VLOOKUP(F793,Listas_desplega!$J$15:$L$60,2,0)</f>
        <v>#N/A</v>
      </c>
      <c r="CC793" s="21" t="e">
        <f>+VLOOKUP(F793,Listas_desplega!$J$15:$L$60,2,0)&amp;V793</f>
        <v>#N/A</v>
      </c>
      <c r="CD793" s="21" t="e">
        <f>+VLOOKUP(CC793,Listas_desplega!$K$15:$L$60,2,0)</f>
        <v>#N/A</v>
      </c>
      <c r="CE793" s="65" t="e">
        <f>+VLOOKUP(D793,Listas_desplega!$AS$18:$AU$60,2,0)&amp;V793</f>
        <v>#N/A</v>
      </c>
      <c r="CF793" s="21" t="e">
        <f>+VLOOKUP(D793,Listas_desplega!$AS$18:$AU$60,3,0)</f>
        <v>#N/A</v>
      </c>
    </row>
    <row r="794" spans="2:84" ht="18.75" customHeight="1" x14ac:dyDescent="0.25">
      <c r="B794" s="49"/>
      <c r="C794" s="49"/>
      <c r="D794" s="49"/>
      <c r="E794" s="49"/>
      <c r="F794" s="82"/>
      <c r="G794" s="49"/>
      <c r="H794" s="78" t="e">
        <f>+VLOOKUP(G794,desplegables!$AH$21:$AK$33,2,0)</f>
        <v>#N/A</v>
      </c>
      <c r="I794" s="79" t="e">
        <f>+VLOOKUP(G794,desplegables!$AH$21:$AK$33,3,0)</f>
        <v>#N/A</v>
      </c>
      <c r="J794" s="51" t="e">
        <f>+VLOOKUP(G794,desplegables!$AH$21:$AK$33,4,0)</f>
        <v>#N/A</v>
      </c>
      <c r="K794" s="109"/>
      <c r="L794" s="110" t="e">
        <f>+VLOOKUP(K794,desplegables!$BO$81:$BP$110,2,FALSE)</f>
        <v>#N/A</v>
      </c>
      <c r="M794" s="49"/>
      <c r="N794" s="51" t="e">
        <f>VLOOKUP(M794,desplegables!$BO$20:$BP$51,2,0)</f>
        <v>#N/A</v>
      </c>
      <c r="O794" s="49"/>
      <c r="P794" s="49"/>
      <c r="Q794" s="51" t="e">
        <f>+VLOOKUP(P794,desplegables!$B$3:$C$5,2,0)</f>
        <v>#N/A</v>
      </c>
      <c r="R794" s="169" t="e">
        <f t="shared" si="96"/>
        <v>#N/A</v>
      </c>
      <c r="S794" s="50" t="e">
        <f t="shared" si="94"/>
        <v>#N/A</v>
      </c>
      <c r="T794" s="50" t="str">
        <f t="shared" si="97"/>
        <v xml:space="preserve"> -  - </v>
      </c>
      <c r="W794" s="21" t="e">
        <f t="shared" si="98"/>
        <v>#N/A</v>
      </c>
      <c r="X794" s="51" t="e">
        <f t="shared" si="99"/>
        <v>#N/A</v>
      </c>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70"/>
      <c r="BG794" s="68"/>
      <c r="BH794" s="52"/>
      <c r="BI794" s="91"/>
      <c r="BJ794" s="68"/>
      <c r="BK794" s="49"/>
      <c r="BL794" s="49"/>
      <c r="BM794" s="70"/>
      <c r="BN794" s="49"/>
      <c r="BO794" s="49"/>
      <c r="BP794" s="49"/>
      <c r="BQ794" s="49"/>
      <c r="BR794" s="237"/>
      <c r="BS794" s="237"/>
      <c r="BV794" s="21" t="e">
        <f t="shared" si="100"/>
        <v>#N/A</v>
      </c>
      <c r="BW794" s="21" t="e">
        <f>+VLOOKUP(C794,Listas_desplega!$AI$21:$AJ$46,2,0)</f>
        <v>#N/A</v>
      </c>
      <c r="BX794" s="47" t="e">
        <f>+VLOOKUP(E794,Listas_desplega!$J$2:$K$11,2,FALSE)</f>
        <v>#N/A</v>
      </c>
      <c r="BY794" s="21" t="e">
        <f>+VLOOKUP(J794,desplegables!$AK$21:$AL$33,2,FALSE)</f>
        <v>#N/A</v>
      </c>
      <c r="BZ794" s="21" t="e">
        <f>+VLOOKUP(D794,Listas_desplega!$AS$18:$AU$60,2,0)</f>
        <v>#N/A</v>
      </c>
      <c r="CA794" s="21" t="e">
        <f>+VLOOKUP(W794,Listas_desplega!$AT$18:$AV$60,3,0)</f>
        <v>#N/A</v>
      </c>
      <c r="CB794" s="21" t="e">
        <f>+VLOOKUP(F794,Listas_desplega!$J$15:$L$60,2,0)</f>
        <v>#N/A</v>
      </c>
      <c r="CC794" s="21" t="e">
        <f>+VLOOKUP(F794,Listas_desplega!$J$15:$L$60,2,0)&amp;V794</f>
        <v>#N/A</v>
      </c>
      <c r="CD794" s="21" t="e">
        <f>+VLOOKUP(CC794,Listas_desplega!$K$15:$L$60,2,0)</f>
        <v>#N/A</v>
      </c>
      <c r="CE794" s="65" t="e">
        <f>+VLOOKUP(D794,Listas_desplega!$AS$18:$AU$60,2,0)&amp;V794</f>
        <v>#N/A</v>
      </c>
      <c r="CF794" s="21" t="e">
        <f>+VLOOKUP(D794,Listas_desplega!$AS$18:$AU$60,3,0)</f>
        <v>#N/A</v>
      </c>
    </row>
    <row r="795" spans="2:84" ht="18.75" customHeight="1" x14ac:dyDescent="0.25">
      <c r="B795" s="49"/>
      <c r="C795" s="49"/>
      <c r="D795" s="49"/>
      <c r="E795" s="49"/>
      <c r="F795" s="82"/>
      <c r="G795" s="49"/>
      <c r="H795" s="78" t="e">
        <f>+VLOOKUP(G795,desplegables!$AH$21:$AK$33,2,0)</f>
        <v>#N/A</v>
      </c>
      <c r="I795" s="79" t="e">
        <f>+VLOOKUP(G795,desplegables!$AH$21:$AK$33,3,0)</f>
        <v>#N/A</v>
      </c>
      <c r="J795" s="51" t="e">
        <f>+VLOOKUP(G795,desplegables!$AH$21:$AK$33,4,0)</f>
        <v>#N/A</v>
      </c>
      <c r="K795" s="109"/>
      <c r="L795" s="110" t="e">
        <f>+VLOOKUP(K795,desplegables!$BO$81:$BP$110,2,FALSE)</f>
        <v>#N/A</v>
      </c>
      <c r="M795" s="49"/>
      <c r="N795" s="51" t="e">
        <f>VLOOKUP(M795,desplegables!$BO$20:$BP$51,2,0)</f>
        <v>#N/A</v>
      </c>
      <c r="O795" s="49"/>
      <c r="P795" s="49"/>
      <c r="Q795" s="51" t="e">
        <f>+VLOOKUP(P795,desplegables!$B$3:$C$5,2,0)</f>
        <v>#N/A</v>
      </c>
      <c r="R795" s="169" t="e">
        <f t="shared" si="96"/>
        <v>#N/A</v>
      </c>
      <c r="S795" s="50" t="e">
        <f t="shared" si="94"/>
        <v>#N/A</v>
      </c>
      <c r="T795" s="50" t="str">
        <f t="shared" si="97"/>
        <v xml:space="preserve"> -  - </v>
      </c>
      <c r="W795" s="21" t="e">
        <f t="shared" si="98"/>
        <v>#N/A</v>
      </c>
      <c r="X795" s="51" t="e">
        <f t="shared" si="99"/>
        <v>#N/A</v>
      </c>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70"/>
      <c r="BG795" s="68"/>
      <c r="BH795" s="52"/>
      <c r="BI795" s="91"/>
      <c r="BJ795" s="68"/>
      <c r="BK795" s="49"/>
      <c r="BL795" s="49"/>
      <c r="BM795" s="70"/>
      <c r="BN795" s="49"/>
      <c r="BO795" s="49"/>
      <c r="BP795" s="49"/>
      <c r="BQ795" s="49"/>
      <c r="BR795" s="237"/>
      <c r="BS795" s="237"/>
      <c r="BV795" s="21" t="e">
        <f t="shared" si="100"/>
        <v>#N/A</v>
      </c>
      <c r="BW795" s="21" t="e">
        <f>+VLOOKUP(C795,Listas_desplega!$AI$21:$AJ$46,2,0)</f>
        <v>#N/A</v>
      </c>
      <c r="BX795" s="47" t="e">
        <f>+VLOOKUP(E795,Listas_desplega!$J$2:$K$11,2,FALSE)</f>
        <v>#N/A</v>
      </c>
      <c r="BY795" s="21" t="e">
        <f>+VLOOKUP(J795,desplegables!$AK$21:$AL$33,2,FALSE)</f>
        <v>#N/A</v>
      </c>
      <c r="BZ795" s="21" t="e">
        <f>+VLOOKUP(D795,Listas_desplega!$AS$18:$AU$60,2,0)</f>
        <v>#N/A</v>
      </c>
      <c r="CA795" s="21" t="e">
        <f>+VLOOKUP(W795,Listas_desplega!$AT$18:$AV$60,3,0)</f>
        <v>#N/A</v>
      </c>
      <c r="CB795" s="21" t="e">
        <f>+VLOOKUP(F795,Listas_desplega!$J$15:$L$60,2,0)</f>
        <v>#N/A</v>
      </c>
      <c r="CC795" s="21" t="e">
        <f>+VLOOKUP(F795,Listas_desplega!$J$15:$L$60,2,0)&amp;V795</f>
        <v>#N/A</v>
      </c>
      <c r="CD795" s="21" t="e">
        <f>+VLOOKUP(CC795,Listas_desplega!$K$15:$L$60,2,0)</f>
        <v>#N/A</v>
      </c>
      <c r="CE795" s="65" t="e">
        <f>+VLOOKUP(D795,Listas_desplega!$AS$18:$AU$60,2,0)&amp;V795</f>
        <v>#N/A</v>
      </c>
      <c r="CF795" s="21" t="e">
        <f>+VLOOKUP(D795,Listas_desplega!$AS$18:$AU$60,3,0)</f>
        <v>#N/A</v>
      </c>
    </row>
    <row r="796" spans="2:84" ht="18.75" customHeight="1" x14ac:dyDescent="0.25">
      <c r="B796" s="49"/>
      <c r="C796" s="49"/>
      <c r="D796" s="49"/>
      <c r="E796" s="49"/>
      <c r="F796" s="82"/>
      <c r="G796" s="49"/>
      <c r="H796" s="78" t="e">
        <f>+VLOOKUP(G796,desplegables!$AH$21:$AK$33,2,0)</f>
        <v>#N/A</v>
      </c>
      <c r="I796" s="79" t="e">
        <f>+VLOOKUP(G796,desplegables!$AH$21:$AK$33,3,0)</f>
        <v>#N/A</v>
      </c>
      <c r="J796" s="51" t="e">
        <f>+VLOOKUP(G796,desplegables!$AH$21:$AK$33,4,0)</f>
        <v>#N/A</v>
      </c>
      <c r="K796" s="109"/>
      <c r="L796" s="110" t="e">
        <f>+VLOOKUP(K796,desplegables!$BO$81:$BP$110,2,FALSE)</f>
        <v>#N/A</v>
      </c>
      <c r="M796" s="49"/>
      <c r="N796" s="51" t="e">
        <f>VLOOKUP(M796,desplegables!$BO$20:$BP$51,2,0)</f>
        <v>#N/A</v>
      </c>
      <c r="O796" s="49"/>
      <c r="P796" s="49"/>
      <c r="Q796" s="51" t="e">
        <f>+VLOOKUP(P796,desplegables!$B$3:$C$5,2,0)</f>
        <v>#N/A</v>
      </c>
      <c r="R796" s="169" t="e">
        <f t="shared" si="96"/>
        <v>#N/A</v>
      </c>
      <c r="S796" s="50" t="e">
        <f t="shared" si="94"/>
        <v>#N/A</v>
      </c>
      <c r="T796" s="50" t="str">
        <f t="shared" si="97"/>
        <v xml:space="preserve"> -  - </v>
      </c>
      <c r="W796" s="21" t="e">
        <f t="shared" si="98"/>
        <v>#N/A</v>
      </c>
      <c r="X796" s="51" t="e">
        <f t="shared" si="99"/>
        <v>#N/A</v>
      </c>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c r="BE796" s="68"/>
      <c r="BF796" s="70"/>
      <c r="BG796" s="68"/>
      <c r="BH796" s="52"/>
      <c r="BI796" s="91"/>
      <c r="BJ796" s="68"/>
      <c r="BK796" s="49"/>
      <c r="BL796" s="49"/>
      <c r="BM796" s="70"/>
      <c r="BN796" s="49"/>
      <c r="BO796" s="49"/>
      <c r="BP796" s="49"/>
      <c r="BQ796" s="49"/>
      <c r="BR796" s="237"/>
      <c r="BS796" s="237"/>
      <c r="BV796" s="21" t="e">
        <f t="shared" si="100"/>
        <v>#N/A</v>
      </c>
      <c r="BW796" s="21" t="e">
        <f>+VLOOKUP(C796,Listas_desplega!$AI$21:$AJ$46,2,0)</f>
        <v>#N/A</v>
      </c>
      <c r="BX796" s="47" t="e">
        <f>+VLOOKUP(E796,Listas_desplega!$J$2:$K$11,2,FALSE)</f>
        <v>#N/A</v>
      </c>
      <c r="BY796" s="21" t="e">
        <f>+VLOOKUP(J796,desplegables!$AK$21:$AL$33,2,FALSE)</f>
        <v>#N/A</v>
      </c>
      <c r="BZ796" s="21" t="e">
        <f>+VLOOKUP(D796,Listas_desplega!$AS$18:$AU$60,2,0)</f>
        <v>#N/A</v>
      </c>
      <c r="CA796" s="21" t="e">
        <f>+VLOOKUP(W796,Listas_desplega!$AT$18:$AV$60,3,0)</f>
        <v>#N/A</v>
      </c>
      <c r="CB796" s="21" t="e">
        <f>+VLOOKUP(F796,Listas_desplega!$J$15:$L$60,2,0)</f>
        <v>#N/A</v>
      </c>
      <c r="CC796" s="21" t="e">
        <f>+VLOOKUP(F796,Listas_desplega!$J$15:$L$60,2,0)&amp;V796</f>
        <v>#N/A</v>
      </c>
      <c r="CD796" s="21" t="e">
        <f>+VLOOKUP(CC796,Listas_desplega!$K$15:$L$60,2,0)</f>
        <v>#N/A</v>
      </c>
      <c r="CE796" s="65" t="e">
        <f>+VLOOKUP(D796,Listas_desplega!$AS$18:$AU$60,2,0)&amp;V796</f>
        <v>#N/A</v>
      </c>
      <c r="CF796" s="21" t="e">
        <f>+VLOOKUP(D796,Listas_desplega!$AS$18:$AU$60,3,0)</f>
        <v>#N/A</v>
      </c>
    </row>
    <row r="797" spans="2:84" ht="18.75" customHeight="1" x14ac:dyDescent="0.25">
      <c r="B797" s="49"/>
      <c r="C797" s="49"/>
      <c r="D797" s="49"/>
      <c r="E797" s="49"/>
      <c r="F797" s="82"/>
      <c r="G797" s="49"/>
      <c r="H797" s="78" t="e">
        <f>+VLOOKUP(G797,desplegables!$AH$21:$AK$33,2,0)</f>
        <v>#N/A</v>
      </c>
      <c r="I797" s="79" t="e">
        <f>+VLOOKUP(G797,desplegables!$AH$21:$AK$33,3,0)</f>
        <v>#N/A</v>
      </c>
      <c r="J797" s="51" t="e">
        <f>+VLOOKUP(G797,desplegables!$AH$21:$AK$33,4,0)</f>
        <v>#N/A</v>
      </c>
      <c r="K797" s="109"/>
      <c r="L797" s="110" t="e">
        <f>+VLOOKUP(K797,desplegables!$BO$81:$BP$110,2,FALSE)</f>
        <v>#N/A</v>
      </c>
      <c r="M797" s="49"/>
      <c r="N797" s="51" t="e">
        <f>VLOOKUP(M797,desplegables!$BO$20:$BP$51,2,0)</f>
        <v>#N/A</v>
      </c>
      <c r="O797" s="49"/>
      <c r="P797" s="49"/>
      <c r="Q797" s="51" t="e">
        <f>+VLOOKUP(P797,desplegables!$B$3:$C$5,2,0)</f>
        <v>#N/A</v>
      </c>
      <c r="R797" s="169" t="e">
        <f t="shared" si="96"/>
        <v>#N/A</v>
      </c>
      <c r="S797" s="50" t="e">
        <f t="shared" si="94"/>
        <v>#N/A</v>
      </c>
      <c r="T797" s="50" t="str">
        <f t="shared" si="97"/>
        <v xml:space="preserve"> -  - </v>
      </c>
      <c r="W797" s="21" t="e">
        <f t="shared" si="98"/>
        <v>#N/A</v>
      </c>
      <c r="X797" s="51" t="e">
        <f t="shared" si="99"/>
        <v>#N/A</v>
      </c>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c r="BE797" s="68"/>
      <c r="BF797" s="70"/>
      <c r="BG797" s="68"/>
      <c r="BH797" s="52"/>
      <c r="BI797" s="91"/>
      <c r="BJ797" s="68"/>
      <c r="BK797" s="49"/>
      <c r="BL797" s="49"/>
      <c r="BM797" s="70"/>
      <c r="BN797" s="49"/>
      <c r="BO797" s="49"/>
      <c r="BP797" s="49"/>
      <c r="BQ797" s="49"/>
      <c r="BR797" s="237"/>
      <c r="BS797" s="237"/>
      <c r="BV797" s="21" t="e">
        <f t="shared" si="100"/>
        <v>#N/A</v>
      </c>
      <c r="BW797" s="21" t="e">
        <f>+VLOOKUP(C797,Listas_desplega!$AI$21:$AJ$46,2,0)</f>
        <v>#N/A</v>
      </c>
      <c r="BX797" s="47" t="e">
        <f>+VLOOKUP(E797,Listas_desplega!$J$2:$K$11,2,FALSE)</f>
        <v>#N/A</v>
      </c>
      <c r="BY797" s="21" t="e">
        <f>+VLOOKUP(J797,desplegables!$AK$21:$AL$33,2,FALSE)</f>
        <v>#N/A</v>
      </c>
      <c r="BZ797" s="21" t="e">
        <f>+VLOOKUP(D797,Listas_desplega!$AS$18:$AU$60,2,0)</f>
        <v>#N/A</v>
      </c>
      <c r="CA797" s="21" t="e">
        <f>+VLOOKUP(W797,Listas_desplega!$AT$18:$AV$60,3,0)</f>
        <v>#N/A</v>
      </c>
      <c r="CB797" s="21" t="e">
        <f>+VLOOKUP(F797,Listas_desplega!$J$15:$L$60,2,0)</f>
        <v>#N/A</v>
      </c>
      <c r="CC797" s="21" t="e">
        <f>+VLOOKUP(F797,Listas_desplega!$J$15:$L$60,2,0)&amp;V797</f>
        <v>#N/A</v>
      </c>
      <c r="CD797" s="21" t="e">
        <f>+VLOOKUP(CC797,Listas_desplega!$K$15:$L$60,2,0)</f>
        <v>#N/A</v>
      </c>
      <c r="CE797" s="65" t="e">
        <f>+VLOOKUP(D797,Listas_desplega!$AS$18:$AU$60,2,0)&amp;V797</f>
        <v>#N/A</v>
      </c>
      <c r="CF797" s="21" t="e">
        <f>+VLOOKUP(D797,Listas_desplega!$AS$18:$AU$60,3,0)</f>
        <v>#N/A</v>
      </c>
    </row>
    <row r="798" spans="2:84" ht="18.75" customHeight="1" x14ac:dyDescent="0.25">
      <c r="B798" s="49"/>
      <c r="C798" s="49"/>
      <c r="D798" s="49"/>
      <c r="E798" s="49"/>
      <c r="F798" s="82"/>
      <c r="G798" s="49"/>
      <c r="H798" s="78" t="e">
        <f>+VLOOKUP(G798,desplegables!$AH$21:$AK$33,2,0)</f>
        <v>#N/A</v>
      </c>
      <c r="I798" s="79" t="e">
        <f>+VLOOKUP(G798,desplegables!$AH$21:$AK$33,3,0)</f>
        <v>#N/A</v>
      </c>
      <c r="J798" s="51" t="e">
        <f>+VLOOKUP(G798,desplegables!$AH$21:$AK$33,4,0)</f>
        <v>#N/A</v>
      </c>
      <c r="K798" s="109"/>
      <c r="L798" s="110" t="e">
        <f>+VLOOKUP(K798,desplegables!$BO$81:$BP$110,2,FALSE)</f>
        <v>#N/A</v>
      </c>
      <c r="M798" s="49"/>
      <c r="N798" s="51" t="e">
        <f>VLOOKUP(M798,desplegables!$BO$20:$BP$51,2,0)</f>
        <v>#N/A</v>
      </c>
      <c r="O798" s="49"/>
      <c r="P798" s="49"/>
      <c r="Q798" s="51" t="e">
        <f>+VLOOKUP(P798,desplegables!$B$3:$C$5,2,0)</f>
        <v>#N/A</v>
      </c>
      <c r="R798" s="169" t="e">
        <f t="shared" si="96"/>
        <v>#N/A</v>
      </c>
      <c r="S798" s="50" t="e">
        <f t="shared" si="94"/>
        <v>#N/A</v>
      </c>
      <c r="T798" s="50" t="str">
        <f t="shared" si="97"/>
        <v xml:space="preserve"> -  - </v>
      </c>
      <c r="W798" s="21" t="e">
        <f t="shared" si="98"/>
        <v>#N/A</v>
      </c>
      <c r="X798" s="51" t="e">
        <f t="shared" si="99"/>
        <v>#N/A</v>
      </c>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c r="BE798" s="68"/>
      <c r="BF798" s="70"/>
      <c r="BG798" s="68"/>
      <c r="BH798" s="52"/>
      <c r="BI798" s="91"/>
      <c r="BJ798" s="68"/>
      <c r="BK798" s="49"/>
      <c r="BL798" s="49"/>
      <c r="BM798" s="70"/>
      <c r="BN798" s="49"/>
      <c r="BO798" s="49"/>
      <c r="BP798" s="49"/>
      <c r="BQ798" s="49"/>
      <c r="BR798" s="237"/>
      <c r="BS798" s="237"/>
      <c r="BV798" s="21" t="e">
        <f t="shared" si="100"/>
        <v>#N/A</v>
      </c>
      <c r="BW798" s="21" t="e">
        <f>+VLOOKUP(C798,Listas_desplega!$AI$21:$AJ$46,2,0)</f>
        <v>#N/A</v>
      </c>
      <c r="BX798" s="47" t="e">
        <f>+VLOOKUP(E798,Listas_desplega!$J$2:$K$11,2,FALSE)</f>
        <v>#N/A</v>
      </c>
      <c r="BY798" s="21" t="e">
        <f>+VLOOKUP(J798,desplegables!$AK$21:$AL$33,2,FALSE)</f>
        <v>#N/A</v>
      </c>
      <c r="BZ798" s="21" t="e">
        <f>+VLOOKUP(D798,Listas_desplega!$AS$18:$AU$60,2,0)</f>
        <v>#N/A</v>
      </c>
      <c r="CA798" s="21" t="e">
        <f>+VLOOKUP(W798,Listas_desplega!$AT$18:$AV$60,3,0)</f>
        <v>#N/A</v>
      </c>
      <c r="CB798" s="21" t="e">
        <f>+VLOOKUP(F798,Listas_desplega!$J$15:$L$60,2,0)</f>
        <v>#N/A</v>
      </c>
      <c r="CC798" s="21" t="e">
        <f>+VLOOKUP(F798,Listas_desplega!$J$15:$L$60,2,0)&amp;V798</f>
        <v>#N/A</v>
      </c>
      <c r="CD798" s="21" t="e">
        <f>+VLOOKUP(CC798,Listas_desplega!$K$15:$L$60,2,0)</f>
        <v>#N/A</v>
      </c>
      <c r="CE798" s="65" t="e">
        <f>+VLOOKUP(D798,Listas_desplega!$AS$18:$AU$60,2,0)&amp;V798</f>
        <v>#N/A</v>
      </c>
      <c r="CF798" s="21" t="e">
        <f>+VLOOKUP(D798,Listas_desplega!$AS$18:$AU$60,3,0)</f>
        <v>#N/A</v>
      </c>
    </row>
    <row r="799" spans="2:84" ht="18.75" customHeight="1" x14ac:dyDescent="0.25">
      <c r="B799" s="49"/>
      <c r="C799" s="49"/>
      <c r="D799" s="49"/>
      <c r="E799" s="49"/>
      <c r="F799" s="82"/>
      <c r="G799" s="49"/>
      <c r="H799" s="78" t="e">
        <f>+VLOOKUP(G799,desplegables!$AH$21:$AK$33,2,0)</f>
        <v>#N/A</v>
      </c>
      <c r="I799" s="79" t="e">
        <f>+VLOOKUP(G799,desplegables!$AH$21:$AK$33,3,0)</f>
        <v>#N/A</v>
      </c>
      <c r="J799" s="51" t="e">
        <f>+VLOOKUP(G799,desplegables!$AH$21:$AK$33,4,0)</f>
        <v>#N/A</v>
      </c>
      <c r="K799" s="109"/>
      <c r="L799" s="110" t="e">
        <f>+VLOOKUP(K799,desplegables!$BO$81:$BP$110,2,FALSE)</f>
        <v>#N/A</v>
      </c>
      <c r="M799" s="49"/>
      <c r="N799" s="51" t="e">
        <f>VLOOKUP(M799,desplegables!$BO$20:$BP$51,2,0)</f>
        <v>#N/A</v>
      </c>
      <c r="O799" s="49"/>
      <c r="P799" s="49"/>
      <c r="Q799" s="51" t="e">
        <f>+VLOOKUP(P799,desplegables!$B$3:$C$5,2,0)</f>
        <v>#N/A</v>
      </c>
      <c r="R799" s="169" t="e">
        <f t="shared" si="96"/>
        <v>#N/A</v>
      </c>
      <c r="S799" s="50" t="e">
        <f t="shared" si="94"/>
        <v>#N/A</v>
      </c>
      <c r="T799" s="50" t="str">
        <f t="shared" si="97"/>
        <v xml:space="preserve"> -  - </v>
      </c>
      <c r="W799" s="21" t="e">
        <f t="shared" si="98"/>
        <v>#N/A</v>
      </c>
      <c r="X799" s="51" t="e">
        <f t="shared" si="99"/>
        <v>#N/A</v>
      </c>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c r="BE799" s="68"/>
      <c r="BF799" s="70"/>
      <c r="BG799" s="68"/>
      <c r="BH799" s="52"/>
      <c r="BI799" s="91"/>
      <c r="BJ799" s="68"/>
      <c r="BK799" s="49"/>
      <c r="BL799" s="49"/>
      <c r="BM799" s="70"/>
      <c r="BN799" s="49"/>
      <c r="BO799" s="49"/>
      <c r="BP799" s="49"/>
      <c r="BQ799" s="49"/>
      <c r="BR799" s="237"/>
      <c r="BS799" s="237"/>
      <c r="BV799" s="21" t="e">
        <f t="shared" si="100"/>
        <v>#N/A</v>
      </c>
      <c r="BW799" s="21" t="e">
        <f>+VLOOKUP(C799,Listas_desplega!$AI$21:$AJ$46,2,0)</f>
        <v>#N/A</v>
      </c>
      <c r="BX799" s="47" t="e">
        <f>+VLOOKUP(E799,Listas_desplega!$J$2:$K$11,2,FALSE)</f>
        <v>#N/A</v>
      </c>
      <c r="BY799" s="21" t="e">
        <f>+VLOOKUP(J799,desplegables!$AK$21:$AL$33,2,FALSE)</f>
        <v>#N/A</v>
      </c>
      <c r="BZ799" s="21" t="e">
        <f>+VLOOKUP(D799,Listas_desplega!$AS$18:$AU$60,2,0)</f>
        <v>#N/A</v>
      </c>
      <c r="CA799" s="21" t="e">
        <f>+VLOOKUP(W799,Listas_desplega!$AT$18:$AV$60,3,0)</f>
        <v>#N/A</v>
      </c>
      <c r="CB799" s="21" t="e">
        <f>+VLOOKUP(F799,Listas_desplega!$J$15:$L$60,2,0)</f>
        <v>#N/A</v>
      </c>
      <c r="CC799" s="21" t="e">
        <f>+VLOOKUP(F799,Listas_desplega!$J$15:$L$60,2,0)&amp;V799</f>
        <v>#N/A</v>
      </c>
      <c r="CD799" s="21" t="e">
        <f>+VLOOKUP(CC799,Listas_desplega!$K$15:$L$60,2,0)</f>
        <v>#N/A</v>
      </c>
      <c r="CE799" s="65" t="e">
        <f>+VLOOKUP(D799,Listas_desplega!$AS$18:$AU$60,2,0)&amp;V799</f>
        <v>#N/A</v>
      </c>
      <c r="CF799" s="21" t="e">
        <f>+VLOOKUP(D799,Listas_desplega!$AS$18:$AU$60,3,0)</f>
        <v>#N/A</v>
      </c>
    </row>
    <row r="800" spans="2:84" ht="18.75" customHeight="1" x14ac:dyDescent="0.25">
      <c r="B800" s="49"/>
      <c r="C800" s="49"/>
      <c r="D800" s="49"/>
      <c r="E800" s="49"/>
      <c r="F800" s="82"/>
      <c r="G800" s="49"/>
      <c r="H800" s="78" t="e">
        <f>+VLOOKUP(G800,desplegables!$AH$21:$AK$33,2,0)</f>
        <v>#N/A</v>
      </c>
      <c r="I800" s="79" t="e">
        <f>+VLOOKUP(G800,desplegables!$AH$21:$AK$33,3,0)</f>
        <v>#N/A</v>
      </c>
      <c r="J800" s="51" t="e">
        <f>+VLOOKUP(G800,desplegables!$AH$21:$AK$33,4,0)</f>
        <v>#N/A</v>
      </c>
      <c r="K800" s="109"/>
      <c r="L800" s="110" t="e">
        <f>+VLOOKUP(K800,desplegables!$BO$81:$BP$110,2,FALSE)</f>
        <v>#N/A</v>
      </c>
      <c r="M800" s="49"/>
      <c r="N800" s="51" t="e">
        <f>VLOOKUP(M800,desplegables!$BO$20:$BP$51,2,0)</f>
        <v>#N/A</v>
      </c>
      <c r="O800" s="49"/>
      <c r="P800" s="49"/>
      <c r="Q800" s="51" t="e">
        <f>+VLOOKUP(P800,desplegables!$B$3:$C$5,2,0)</f>
        <v>#N/A</v>
      </c>
      <c r="R800" s="169" t="e">
        <f t="shared" si="96"/>
        <v>#N/A</v>
      </c>
      <c r="S800" s="50" t="e">
        <f t="shared" si="94"/>
        <v>#N/A</v>
      </c>
      <c r="T800" s="50" t="str">
        <f t="shared" si="97"/>
        <v xml:space="preserve"> -  - </v>
      </c>
      <c r="W800" s="21" t="e">
        <f t="shared" si="98"/>
        <v>#N/A</v>
      </c>
      <c r="X800" s="51" t="e">
        <f t="shared" si="99"/>
        <v>#N/A</v>
      </c>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c r="BE800" s="68"/>
      <c r="BF800" s="70"/>
      <c r="BG800" s="68"/>
      <c r="BH800" s="52"/>
      <c r="BI800" s="91"/>
      <c r="BJ800" s="68"/>
      <c r="BK800" s="49"/>
      <c r="BL800" s="49"/>
      <c r="BM800" s="70"/>
      <c r="BN800" s="49"/>
      <c r="BO800" s="49"/>
      <c r="BP800" s="49"/>
      <c r="BQ800" s="49"/>
      <c r="BR800" s="237"/>
      <c r="BS800" s="237"/>
      <c r="BV800" s="21" t="e">
        <f t="shared" si="100"/>
        <v>#N/A</v>
      </c>
      <c r="BW800" s="21" t="e">
        <f>+VLOOKUP(C800,Listas_desplega!$AI$21:$AJ$46,2,0)</f>
        <v>#N/A</v>
      </c>
      <c r="BX800" s="47" t="e">
        <f>+VLOOKUP(E800,Listas_desplega!$J$2:$K$11,2,FALSE)</f>
        <v>#N/A</v>
      </c>
      <c r="BY800" s="21" t="e">
        <f>+VLOOKUP(J800,desplegables!$AK$21:$AL$33,2,FALSE)</f>
        <v>#N/A</v>
      </c>
      <c r="BZ800" s="21" t="e">
        <f>+VLOOKUP(D800,Listas_desplega!$AS$18:$AU$60,2,0)</f>
        <v>#N/A</v>
      </c>
      <c r="CA800" s="21" t="e">
        <f>+VLOOKUP(W800,Listas_desplega!$AT$18:$AV$60,3,0)</f>
        <v>#N/A</v>
      </c>
      <c r="CB800" s="21" t="e">
        <f>+VLOOKUP(F800,Listas_desplega!$J$15:$L$60,2,0)</f>
        <v>#N/A</v>
      </c>
      <c r="CC800" s="21" t="e">
        <f>+VLOOKUP(F800,Listas_desplega!$J$15:$L$60,2,0)&amp;V800</f>
        <v>#N/A</v>
      </c>
      <c r="CD800" s="21" t="e">
        <f>+VLOOKUP(CC800,Listas_desplega!$K$15:$L$60,2,0)</f>
        <v>#N/A</v>
      </c>
      <c r="CE800" s="65" t="e">
        <f>+VLOOKUP(D800,Listas_desplega!$AS$18:$AU$60,2,0)&amp;V800</f>
        <v>#N/A</v>
      </c>
      <c r="CF800" s="21" t="e">
        <f>+VLOOKUP(D800,Listas_desplega!$AS$18:$AU$60,3,0)</f>
        <v>#N/A</v>
      </c>
    </row>
    <row r="801" spans="2:84" ht="18.75" customHeight="1" x14ac:dyDescent="0.25">
      <c r="B801" s="49"/>
      <c r="C801" s="49"/>
      <c r="D801" s="49"/>
      <c r="E801" s="49"/>
      <c r="F801" s="82"/>
      <c r="G801" s="49"/>
      <c r="H801" s="78" t="e">
        <f>+VLOOKUP(G801,desplegables!$AH$21:$AK$33,2,0)</f>
        <v>#N/A</v>
      </c>
      <c r="I801" s="79" t="e">
        <f>+VLOOKUP(G801,desplegables!$AH$21:$AK$33,3,0)</f>
        <v>#N/A</v>
      </c>
      <c r="J801" s="51" t="e">
        <f>+VLOOKUP(G801,desplegables!$AH$21:$AK$33,4,0)</f>
        <v>#N/A</v>
      </c>
      <c r="K801" s="109"/>
      <c r="L801" s="110" t="e">
        <f>+VLOOKUP(K801,desplegables!$BO$81:$BP$110,2,FALSE)</f>
        <v>#N/A</v>
      </c>
      <c r="M801" s="49"/>
      <c r="N801" s="51" t="e">
        <f>VLOOKUP(M801,desplegables!$BO$20:$BP$51,2,0)</f>
        <v>#N/A</v>
      </c>
      <c r="O801" s="49"/>
      <c r="P801" s="49"/>
      <c r="Q801" s="51" t="e">
        <f>+VLOOKUP(P801,desplegables!$B$3:$C$5,2,0)</f>
        <v>#N/A</v>
      </c>
      <c r="R801" s="169" t="e">
        <f t="shared" si="96"/>
        <v>#N/A</v>
      </c>
      <c r="S801" s="50" t="e">
        <f t="shared" si="94"/>
        <v>#N/A</v>
      </c>
      <c r="T801" s="50" t="str">
        <f t="shared" si="97"/>
        <v xml:space="preserve"> -  - </v>
      </c>
      <c r="W801" s="21" t="e">
        <f t="shared" si="98"/>
        <v>#N/A</v>
      </c>
      <c r="X801" s="51" t="e">
        <f t="shared" si="99"/>
        <v>#N/A</v>
      </c>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c r="BE801" s="68"/>
      <c r="BF801" s="70"/>
      <c r="BG801" s="68"/>
      <c r="BH801" s="52"/>
      <c r="BI801" s="91"/>
      <c r="BJ801" s="68"/>
      <c r="BK801" s="49"/>
      <c r="BL801" s="49"/>
      <c r="BM801" s="70"/>
      <c r="BN801" s="49"/>
      <c r="BO801" s="49"/>
      <c r="BP801" s="49"/>
      <c r="BQ801" s="49"/>
      <c r="BR801" s="237"/>
      <c r="BS801" s="237"/>
      <c r="BV801" s="21" t="e">
        <f t="shared" si="100"/>
        <v>#N/A</v>
      </c>
      <c r="BW801" s="21" t="e">
        <f>+VLOOKUP(C801,Listas_desplega!$AI$21:$AJ$46,2,0)</f>
        <v>#N/A</v>
      </c>
      <c r="BX801" s="47" t="e">
        <f>+VLOOKUP(E801,Listas_desplega!$J$2:$K$11,2,FALSE)</f>
        <v>#N/A</v>
      </c>
      <c r="BY801" s="21" t="e">
        <f>+VLOOKUP(J801,desplegables!$AK$21:$AL$33,2,FALSE)</f>
        <v>#N/A</v>
      </c>
      <c r="BZ801" s="21" t="e">
        <f>+VLOOKUP(D801,Listas_desplega!$AS$18:$AU$60,2,0)</f>
        <v>#N/A</v>
      </c>
      <c r="CA801" s="21" t="e">
        <f>+VLOOKUP(W801,Listas_desplega!$AT$18:$AV$60,3,0)</f>
        <v>#N/A</v>
      </c>
      <c r="CB801" s="21" t="e">
        <f>+VLOOKUP(F801,Listas_desplega!$J$15:$L$60,2,0)</f>
        <v>#N/A</v>
      </c>
      <c r="CC801" s="21" t="e">
        <f>+VLOOKUP(F801,Listas_desplega!$J$15:$L$60,2,0)&amp;V801</f>
        <v>#N/A</v>
      </c>
      <c r="CD801" s="21" t="e">
        <f>+VLOOKUP(CC801,Listas_desplega!$K$15:$L$60,2,0)</f>
        <v>#N/A</v>
      </c>
      <c r="CE801" s="65" t="e">
        <f>+VLOOKUP(D801,Listas_desplega!$AS$18:$AU$60,2,0)&amp;V801</f>
        <v>#N/A</v>
      </c>
      <c r="CF801" s="21" t="e">
        <f>+VLOOKUP(D801,Listas_desplega!$AS$18:$AU$60,3,0)</f>
        <v>#N/A</v>
      </c>
    </row>
    <row r="802" spans="2:84" ht="18.75" customHeight="1" x14ac:dyDescent="0.25">
      <c r="B802" s="49"/>
      <c r="C802" s="49"/>
      <c r="D802" s="49"/>
      <c r="E802" s="49"/>
      <c r="F802" s="82"/>
      <c r="G802" s="49"/>
      <c r="H802" s="78" t="e">
        <f>+VLOOKUP(G802,desplegables!$AH$21:$AK$33,2,0)</f>
        <v>#N/A</v>
      </c>
      <c r="I802" s="79" t="e">
        <f>+VLOOKUP(G802,desplegables!$AH$21:$AK$33,3,0)</f>
        <v>#N/A</v>
      </c>
      <c r="J802" s="51" t="e">
        <f>+VLOOKUP(G802,desplegables!$AH$21:$AK$33,4,0)</f>
        <v>#N/A</v>
      </c>
      <c r="K802" s="109"/>
      <c r="L802" s="110" t="e">
        <f>+VLOOKUP(K802,desplegables!$BO$81:$BP$110,2,FALSE)</f>
        <v>#N/A</v>
      </c>
      <c r="M802" s="49"/>
      <c r="N802" s="51" t="e">
        <f>VLOOKUP(M802,desplegables!$BO$20:$BP$51,2,0)</f>
        <v>#N/A</v>
      </c>
      <c r="O802" s="49"/>
      <c r="P802" s="49"/>
      <c r="Q802" s="51" t="e">
        <f>+VLOOKUP(P802,desplegables!$B$3:$C$5,2,0)</f>
        <v>#N/A</v>
      </c>
      <c r="R802" s="169" t="e">
        <f t="shared" si="96"/>
        <v>#N/A</v>
      </c>
      <c r="S802" s="50" t="e">
        <f t="shared" si="94"/>
        <v>#N/A</v>
      </c>
      <c r="T802" s="50" t="str">
        <f t="shared" si="97"/>
        <v xml:space="preserve"> -  - </v>
      </c>
      <c r="W802" s="21" t="e">
        <f t="shared" si="98"/>
        <v>#N/A</v>
      </c>
      <c r="X802" s="51" t="e">
        <f t="shared" si="99"/>
        <v>#N/A</v>
      </c>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c r="BE802" s="68"/>
      <c r="BF802" s="70"/>
      <c r="BG802" s="68"/>
      <c r="BH802" s="52"/>
      <c r="BI802" s="91"/>
      <c r="BJ802" s="68"/>
      <c r="BK802" s="49"/>
      <c r="BL802" s="49"/>
      <c r="BM802" s="70"/>
      <c r="BN802" s="49"/>
      <c r="BO802" s="49"/>
      <c r="BP802" s="49"/>
      <c r="BQ802" s="49"/>
      <c r="BR802" s="237"/>
      <c r="BS802" s="237"/>
      <c r="BV802" s="21" t="e">
        <f t="shared" si="100"/>
        <v>#N/A</v>
      </c>
      <c r="BW802" s="21" t="e">
        <f>+VLOOKUP(C802,Listas_desplega!$AI$21:$AJ$46,2,0)</f>
        <v>#N/A</v>
      </c>
      <c r="BX802" s="47" t="e">
        <f>+VLOOKUP(E802,Listas_desplega!$J$2:$K$11,2,FALSE)</f>
        <v>#N/A</v>
      </c>
      <c r="BY802" s="21" t="e">
        <f>+VLOOKUP(J802,desplegables!$AK$21:$AL$33,2,FALSE)</f>
        <v>#N/A</v>
      </c>
      <c r="BZ802" s="21" t="e">
        <f>+VLOOKUP(D802,Listas_desplega!$AS$18:$AU$60,2,0)</f>
        <v>#N/A</v>
      </c>
      <c r="CA802" s="21" t="e">
        <f>+VLOOKUP(W802,Listas_desplega!$AT$18:$AV$60,3,0)</f>
        <v>#N/A</v>
      </c>
      <c r="CB802" s="21" t="e">
        <f>+VLOOKUP(F802,Listas_desplega!$J$15:$L$60,2,0)</f>
        <v>#N/A</v>
      </c>
      <c r="CC802" s="21" t="e">
        <f>+VLOOKUP(F802,Listas_desplega!$J$15:$L$60,2,0)&amp;V802</f>
        <v>#N/A</v>
      </c>
      <c r="CD802" s="21" t="e">
        <f>+VLOOKUP(CC802,Listas_desplega!$K$15:$L$60,2,0)</f>
        <v>#N/A</v>
      </c>
      <c r="CE802" s="65" t="e">
        <f>+VLOOKUP(D802,Listas_desplega!$AS$18:$AU$60,2,0)&amp;V802</f>
        <v>#N/A</v>
      </c>
      <c r="CF802" s="21" t="e">
        <f>+VLOOKUP(D802,Listas_desplega!$AS$18:$AU$60,3,0)</f>
        <v>#N/A</v>
      </c>
    </row>
    <row r="803" spans="2:84" ht="18.75" customHeight="1" x14ac:dyDescent="0.25">
      <c r="B803" s="49"/>
      <c r="C803" s="49"/>
      <c r="D803" s="49"/>
      <c r="E803" s="49"/>
      <c r="F803" s="82"/>
      <c r="G803" s="49"/>
      <c r="H803" s="78" t="e">
        <f>+VLOOKUP(G803,desplegables!$AH$21:$AK$33,2,0)</f>
        <v>#N/A</v>
      </c>
      <c r="I803" s="79" t="e">
        <f>+VLOOKUP(G803,desplegables!$AH$21:$AK$33,3,0)</f>
        <v>#N/A</v>
      </c>
      <c r="J803" s="51" t="e">
        <f>+VLOOKUP(G803,desplegables!$AH$21:$AK$33,4,0)</f>
        <v>#N/A</v>
      </c>
      <c r="K803" s="109"/>
      <c r="L803" s="110" t="e">
        <f>+VLOOKUP(K803,desplegables!$BO$81:$BP$110,2,FALSE)</f>
        <v>#N/A</v>
      </c>
      <c r="M803" s="49"/>
      <c r="N803" s="51" t="e">
        <f>VLOOKUP(M803,desplegables!$BO$20:$BP$51,2,0)</f>
        <v>#N/A</v>
      </c>
      <c r="O803" s="49"/>
      <c r="P803" s="49"/>
      <c r="Q803" s="51" t="e">
        <f>+VLOOKUP(P803,desplegables!$B$3:$C$5,2,0)</f>
        <v>#N/A</v>
      </c>
      <c r="R803" s="169" t="e">
        <f t="shared" si="96"/>
        <v>#N/A</v>
      </c>
      <c r="S803" s="50" t="e">
        <f t="shared" si="94"/>
        <v>#N/A</v>
      </c>
      <c r="T803" s="50" t="str">
        <f t="shared" si="97"/>
        <v xml:space="preserve"> -  - </v>
      </c>
      <c r="W803" s="21" t="e">
        <f t="shared" si="98"/>
        <v>#N/A</v>
      </c>
      <c r="X803" s="51" t="e">
        <f t="shared" si="99"/>
        <v>#N/A</v>
      </c>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c r="BE803" s="68"/>
      <c r="BF803" s="70"/>
      <c r="BG803" s="68"/>
      <c r="BH803" s="52"/>
      <c r="BI803" s="91"/>
      <c r="BJ803" s="68"/>
      <c r="BK803" s="49"/>
      <c r="BL803" s="49"/>
      <c r="BM803" s="70"/>
      <c r="BN803" s="49"/>
      <c r="BO803" s="49"/>
      <c r="BP803" s="49"/>
      <c r="BQ803" s="49"/>
      <c r="BR803" s="237"/>
      <c r="BS803" s="237"/>
      <c r="BV803" s="21" t="e">
        <f t="shared" si="100"/>
        <v>#N/A</v>
      </c>
      <c r="BW803" s="21" t="e">
        <f>+VLOOKUP(C803,Listas_desplega!$AI$21:$AJ$46,2,0)</f>
        <v>#N/A</v>
      </c>
      <c r="BX803" s="47" t="e">
        <f>+VLOOKUP(E803,Listas_desplega!$J$2:$K$11,2,FALSE)</f>
        <v>#N/A</v>
      </c>
      <c r="BY803" s="21" t="e">
        <f>+VLOOKUP(J803,desplegables!$AK$21:$AL$33,2,FALSE)</f>
        <v>#N/A</v>
      </c>
      <c r="BZ803" s="21" t="e">
        <f>+VLOOKUP(D803,Listas_desplega!$AS$18:$AU$60,2,0)</f>
        <v>#N/A</v>
      </c>
      <c r="CA803" s="21" t="e">
        <f>+VLOOKUP(W803,Listas_desplega!$AT$18:$AV$60,3,0)</f>
        <v>#N/A</v>
      </c>
      <c r="CB803" s="21" t="e">
        <f>+VLOOKUP(F803,Listas_desplega!$J$15:$L$60,2,0)</f>
        <v>#N/A</v>
      </c>
      <c r="CC803" s="21" t="e">
        <f>+VLOOKUP(F803,Listas_desplega!$J$15:$L$60,2,0)&amp;V803</f>
        <v>#N/A</v>
      </c>
      <c r="CD803" s="21" t="e">
        <f>+VLOOKUP(CC803,Listas_desplega!$K$15:$L$60,2,0)</f>
        <v>#N/A</v>
      </c>
      <c r="CE803" s="65" t="e">
        <f>+VLOOKUP(D803,Listas_desplega!$AS$18:$AU$60,2,0)&amp;V803</f>
        <v>#N/A</v>
      </c>
      <c r="CF803" s="21" t="e">
        <f>+VLOOKUP(D803,Listas_desplega!$AS$18:$AU$60,3,0)</f>
        <v>#N/A</v>
      </c>
    </row>
    <row r="804" spans="2:84" ht="18.75" customHeight="1" x14ac:dyDescent="0.25">
      <c r="B804" s="49"/>
      <c r="C804" s="49"/>
      <c r="D804" s="49"/>
      <c r="E804" s="49"/>
      <c r="F804" s="82"/>
      <c r="G804" s="49"/>
      <c r="H804" s="78" t="e">
        <f>+VLOOKUP(G804,desplegables!$AH$21:$AK$33,2,0)</f>
        <v>#N/A</v>
      </c>
      <c r="I804" s="79" t="e">
        <f>+VLOOKUP(G804,desplegables!$AH$21:$AK$33,3,0)</f>
        <v>#N/A</v>
      </c>
      <c r="J804" s="51" t="e">
        <f>+VLOOKUP(G804,desplegables!$AH$21:$AK$33,4,0)</f>
        <v>#N/A</v>
      </c>
      <c r="K804" s="109"/>
      <c r="L804" s="110" t="e">
        <f>+VLOOKUP(K804,desplegables!$BO$81:$BP$110,2,FALSE)</f>
        <v>#N/A</v>
      </c>
      <c r="M804" s="49"/>
      <c r="N804" s="51" t="e">
        <f>VLOOKUP(M804,desplegables!$BO$20:$BP$51,2,0)</f>
        <v>#N/A</v>
      </c>
      <c r="O804" s="49"/>
      <c r="P804" s="49"/>
      <c r="Q804" s="51" t="e">
        <f>+VLOOKUP(P804,desplegables!$B$3:$C$5,2,0)</f>
        <v>#N/A</v>
      </c>
      <c r="R804" s="169" t="e">
        <f t="shared" si="96"/>
        <v>#N/A</v>
      </c>
      <c r="S804" s="50" t="e">
        <f t="shared" si="94"/>
        <v>#N/A</v>
      </c>
      <c r="T804" s="50" t="str">
        <f t="shared" si="97"/>
        <v xml:space="preserve"> -  - </v>
      </c>
      <c r="W804" s="21" t="e">
        <f t="shared" si="98"/>
        <v>#N/A</v>
      </c>
      <c r="X804" s="51" t="e">
        <f t="shared" si="99"/>
        <v>#N/A</v>
      </c>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c r="BE804" s="68"/>
      <c r="BF804" s="70"/>
      <c r="BG804" s="68"/>
      <c r="BH804" s="52"/>
      <c r="BI804" s="91"/>
      <c r="BJ804" s="68"/>
      <c r="BK804" s="49"/>
      <c r="BL804" s="49"/>
      <c r="BM804" s="70"/>
      <c r="BN804" s="49"/>
      <c r="BO804" s="49"/>
      <c r="BP804" s="49"/>
      <c r="BQ804" s="49"/>
      <c r="BR804" s="237"/>
      <c r="BS804" s="237"/>
      <c r="BV804" s="21" t="e">
        <f t="shared" si="100"/>
        <v>#N/A</v>
      </c>
      <c r="BW804" s="21" t="e">
        <f>+VLOOKUP(C804,Listas_desplega!$AI$21:$AJ$46,2,0)</f>
        <v>#N/A</v>
      </c>
      <c r="BX804" s="47" t="e">
        <f>+VLOOKUP(E804,Listas_desplega!$J$2:$K$11,2,FALSE)</f>
        <v>#N/A</v>
      </c>
      <c r="BY804" s="21" t="e">
        <f>+VLOOKUP(J804,desplegables!$AK$21:$AL$33,2,FALSE)</f>
        <v>#N/A</v>
      </c>
      <c r="BZ804" s="21" t="e">
        <f>+VLOOKUP(D804,Listas_desplega!$AS$18:$AU$60,2,0)</f>
        <v>#N/A</v>
      </c>
      <c r="CA804" s="21" t="e">
        <f>+VLOOKUP(W804,Listas_desplega!$AT$18:$AV$60,3,0)</f>
        <v>#N/A</v>
      </c>
      <c r="CB804" s="21" t="e">
        <f>+VLOOKUP(F804,Listas_desplega!$J$15:$L$60,2,0)</f>
        <v>#N/A</v>
      </c>
      <c r="CC804" s="21" t="e">
        <f>+VLOOKUP(F804,Listas_desplega!$J$15:$L$60,2,0)&amp;V804</f>
        <v>#N/A</v>
      </c>
      <c r="CD804" s="21" t="e">
        <f>+VLOOKUP(CC804,Listas_desplega!$K$15:$L$60,2,0)</f>
        <v>#N/A</v>
      </c>
      <c r="CE804" s="65" t="e">
        <f>+VLOOKUP(D804,Listas_desplega!$AS$18:$AU$60,2,0)&amp;V804</f>
        <v>#N/A</v>
      </c>
      <c r="CF804" s="21" t="e">
        <f>+VLOOKUP(D804,Listas_desplega!$AS$18:$AU$60,3,0)</f>
        <v>#N/A</v>
      </c>
    </row>
    <row r="805" spans="2:84" ht="18.75" customHeight="1" x14ac:dyDescent="0.25">
      <c r="B805" s="49"/>
      <c r="C805" s="49"/>
      <c r="D805" s="49"/>
      <c r="E805" s="49"/>
      <c r="F805" s="82"/>
      <c r="G805" s="49"/>
      <c r="H805" s="78" t="e">
        <f>+VLOOKUP(G805,desplegables!$AH$21:$AK$33,2,0)</f>
        <v>#N/A</v>
      </c>
      <c r="I805" s="79" t="e">
        <f>+VLOOKUP(G805,desplegables!$AH$21:$AK$33,3,0)</f>
        <v>#N/A</v>
      </c>
      <c r="J805" s="51" t="e">
        <f>+VLOOKUP(G805,desplegables!$AH$21:$AK$33,4,0)</f>
        <v>#N/A</v>
      </c>
      <c r="K805" s="109"/>
      <c r="L805" s="110" t="e">
        <f>+VLOOKUP(K805,desplegables!$BO$81:$BP$110,2,FALSE)</f>
        <v>#N/A</v>
      </c>
      <c r="M805" s="49"/>
      <c r="N805" s="51" t="e">
        <f>VLOOKUP(M805,desplegables!$BO$20:$BP$51,2,0)</f>
        <v>#N/A</v>
      </c>
      <c r="O805" s="49"/>
      <c r="P805" s="49"/>
      <c r="Q805" s="51" t="e">
        <f>+VLOOKUP(P805,desplegables!$B$3:$C$5,2,0)</f>
        <v>#N/A</v>
      </c>
      <c r="R805" s="169" t="e">
        <f t="shared" si="96"/>
        <v>#N/A</v>
      </c>
      <c r="S805" s="50" t="e">
        <f t="shared" si="94"/>
        <v>#N/A</v>
      </c>
      <c r="T805" s="50" t="str">
        <f t="shared" si="97"/>
        <v xml:space="preserve"> -  - </v>
      </c>
      <c r="W805" s="21" t="e">
        <f t="shared" si="98"/>
        <v>#N/A</v>
      </c>
      <c r="X805" s="51" t="e">
        <f t="shared" si="99"/>
        <v>#N/A</v>
      </c>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c r="BE805" s="68"/>
      <c r="BF805" s="70"/>
      <c r="BG805" s="68"/>
      <c r="BH805" s="52"/>
      <c r="BI805" s="91"/>
      <c r="BJ805" s="68"/>
      <c r="BK805" s="49"/>
      <c r="BL805" s="49"/>
      <c r="BM805" s="70"/>
      <c r="BN805" s="49"/>
      <c r="BO805" s="49"/>
      <c r="BP805" s="49"/>
      <c r="BQ805" s="49"/>
      <c r="BR805" s="237"/>
      <c r="BS805" s="237"/>
      <c r="BV805" s="21" t="e">
        <f t="shared" si="100"/>
        <v>#N/A</v>
      </c>
      <c r="BW805" s="21" t="e">
        <f>+VLOOKUP(C805,Listas_desplega!$AI$21:$AJ$46,2,0)</f>
        <v>#N/A</v>
      </c>
      <c r="BX805" s="47" t="e">
        <f>+VLOOKUP(E805,Listas_desplega!$J$2:$K$11,2,FALSE)</f>
        <v>#N/A</v>
      </c>
      <c r="BY805" s="21" t="e">
        <f>+VLOOKUP(J805,desplegables!$AK$21:$AL$33,2,FALSE)</f>
        <v>#N/A</v>
      </c>
      <c r="BZ805" s="21" t="e">
        <f>+VLOOKUP(D805,Listas_desplega!$AS$18:$AU$60,2,0)</f>
        <v>#N/A</v>
      </c>
      <c r="CA805" s="21" t="e">
        <f>+VLOOKUP(W805,Listas_desplega!$AT$18:$AV$60,3,0)</f>
        <v>#N/A</v>
      </c>
      <c r="CB805" s="21" t="e">
        <f>+VLOOKUP(F805,Listas_desplega!$J$15:$L$60,2,0)</f>
        <v>#N/A</v>
      </c>
      <c r="CC805" s="21" t="e">
        <f>+VLOOKUP(F805,Listas_desplega!$J$15:$L$60,2,0)&amp;V805</f>
        <v>#N/A</v>
      </c>
      <c r="CD805" s="21" t="e">
        <f>+VLOOKUP(CC805,Listas_desplega!$K$15:$L$60,2,0)</f>
        <v>#N/A</v>
      </c>
      <c r="CE805" s="65" t="e">
        <f>+VLOOKUP(D805,Listas_desplega!$AS$18:$AU$60,2,0)&amp;V805</f>
        <v>#N/A</v>
      </c>
      <c r="CF805" s="21" t="e">
        <f>+VLOOKUP(D805,Listas_desplega!$AS$18:$AU$60,3,0)</f>
        <v>#N/A</v>
      </c>
    </row>
    <row r="806" spans="2:84" ht="18.75" customHeight="1" x14ac:dyDescent="0.25">
      <c r="B806" s="49"/>
      <c r="C806" s="49"/>
      <c r="D806" s="49"/>
      <c r="E806" s="49"/>
      <c r="F806" s="82"/>
      <c r="G806" s="49"/>
      <c r="H806" s="78" t="e">
        <f>+VLOOKUP(G806,desplegables!$AH$21:$AK$33,2,0)</f>
        <v>#N/A</v>
      </c>
      <c r="I806" s="79" t="e">
        <f>+VLOOKUP(G806,desplegables!$AH$21:$AK$33,3,0)</f>
        <v>#N/A</v>
      </c>
      <c r="J806" s="51" t="e">
        <f>+VLOOKUP(G806,desplegables!$AH$21:$AK$33,4,0)</f>
        <v>#N/A</v>
      </c>
      <c r="K806" s="109"/>
      <c r="L806" s="110" t="e">
        <f>+VLOOKUP(K806,desplegables!$BO$81:$BP$110,2,FALSE)</f>
        <v>#N/A</v>
      </c>
      <c r="M806" s="49"/>
      <c r="N806" s="51" t="e">
        <f>VLOOKUP(M806,desplegables!$BO$20:$BP$51,2,0)</f>
        <v>#N/A</v>
      </c>
      <c r="O806" s="49"/>
      <c r="P806" s="49"/>
      <c r="Q806" s="51" t="e">
        <f>+VLOOKUP(P806,desplegables!$B$3:$C$5,2,0)</f>
        <v>#N/A</v>
      </c>
      <c r="R806" s="169" t="e">
        <f t="shared" si="96"/>
        <v>#N/A</v>
      </c>
      <c r="S806" s="50" t="e">
        <f t="shared" si="94"/>
        <v>#N/A</v>
      </c>
      <c r="T806" s="50" t="str">
        <f t="shared" si="97"/>
        <v xml:space="preserve"> -  - </v>
      </c>
      <c r="W806" s="21" t="e">
        <f t="shared" si="98"/>
        <v>#N/A</v>
      </c>
      <c r="X806" s="51" t="e">
        <f t="shared" si="99"/>
        <v>#N/A</v>
      </c>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c r="BE806" s="68"/>
      <c r="BF806" s="70"/>
      <c r="BG806" s="68"/>
      <c r="BH806" s="52"/>
      <c r="BI806" s="91"/>
      <c r="BJ806" s="68"/>
      <c r="BK806" s="49"/>
      <c r="BL806" s="49"/>
      <c r="BM806" s="70"/>
      <c r="BN806" s="49"/>
      <c r="BO806" s="49"/>
      <c r="BP806" s="49"/>
      <c r="BQ806" s="49"/>
      <c r="BR806" s="237"/>
      <c r="BS806" s="237"/>
      <c r="BV806" s="21" t="e">
        <f t="shared" si="100"/>
        <v>#N/A</v>
      </c>
      <c r="BW806" s="21" t="e">
        <f>+VLOOKUP(C806,Listas_desplega!$AI$21:$AJ$46,2,0)</f>
        <v>#N/A</v>
      </c>
      <c r="BX806" s="47" t="e">
        <f>+VLOOKUP(E806,Listas_desplega!$J$2:$K$11,2,FALSE)</f>
        <v>#N/A</v>
      </c>
      <c r="BY806" s="21" t="e">
        <f>+VLOOKUP(J806,desplegables!$AK$21:$AL$33,2,FALSE)</f>
        <v>#N/A</v>
      </c>
      <c r="BZ806" s="21" t="e">
        <f>+VLOOKUP(D806,Listas_desplega!$AS$18:$AU$60,2,0)</f>
        <v>#N/A</v>
      </c>
      <c r="CA806" s="21" t="e">
        <f>+VLOOKUP(W806,Listas_desplega!$AT$18:$AV$60,3,0)</f>
        <v>#N/A</v>
      </c>
      <c r="CB806" s="21" t="e">
        <f>+VLOOKUP(F806,Listas_desplega!$J$15:$L$60,2,0)</f>
        <v>#N/A</v>
      </c>
      <c r="CC806" s="21" t="e">
        <f>+VLOOKUP(F806,Listas_desplega!$J$15:$L$60,2,0)&amp;V806</f>
        <v>#N/A</v>
      </c>
      <c r="CD806" s="21" t="e">
        <f>+VLOOKUP(CC806,Listas_desplega!$K$15:$L$60,2,0)</f>
        <v>#N/A</v>
      </c>
      <c r="CE806" s="65" t="e">
        <f>+VLOOKUP(D806,Listas_desplega!$AS$18:$AU$60,2,0)&amp;V806</f>
        <v>#N/A</v>
      </c>
      <c r="CF806" s="21" t="e">
        <f>+VLOOKUP(D806,Listas_desplega!$AS$18:$AU$60,3,0)</f>
        <v>#N/A</v>
      </c>
    </row>
    <row r="807" spans="2:84" ht="18.75" customHeight="1" x14ac:dyDescent="0.25">
      <c r="B807" s="49"/>
      <c r="C807" s="49"/>
      <c r="D807" s="49"/>
      <c r="E807" s="49"/>
      <c r="F807" s="82"/>
      <c r="G807" s="49"/>
      <c r="H807" s="78" t="e">
        <f>+VLOOKUP(G807,desplegables!$AH$21:$AK$33,2,0)</f>
        <v>#N/A</v>
      </c>
      <c r="I807" s="79" t="e">
        <f>+VLOOKUP(G807,desplegables!$AH$21:$AK$33,3,0)</f>
        <v>#N/A</v>
      </c>
      <c r="J807" s="51" t="e">
        <f>+VLOOKUP(G807,desplegables!$AH$21:$AK$33,4,0)</f>
        <v>#N/A</v>
      </c>
      <c r="K807" s="109"/>
      <c r="L807" s="110" t="e">
        <f>+VLOOKUP(K807,desplegables!$BO$81:$BP$110,2,FALSE)</f>
        <v>#N/A</v>
      </c>
      <c r="M807" s="49"/>
      <c r="N807" s="51" t="e">
        <f>VLOOKUP(M807,desplegables!$BO$20:$BP$51,2,0)</f>
        <v>#N/A</v>
      </c>
      <c r="O807" s="49"/>
      <c r="P807" s="49"/>
      <c r="Q807" s="51" t="e">
        <f>+VLOOKUP(P807,desplegables!$B$3:$C$5,2,0)</f>
        <v>#N/A</v>
      </c>
      <c r="R807" s="169" t="e">
        <f t="shared" si="96"/>
        <v>#N/A</v>
      </c>
      <c r="S807" s="50" t="e">
        <f t="shared" si="94"/>
        <v>#N/A</v>
      </c>
      <c r="T807" s="50" t="str">
        <f t="shared" si="97"/>
        <v xml:space="preserve"> -  - </v>
      </c>
      <c r="W807" s="21" t="e">
        <f t="shared" si="98"/>
        <v>#N/A</v>
      </c>
      <c r="X807" s="51" t="e">
        <f t="shared" si="99"/>
        <v>#N/A</v>
      </c>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c r="BE807" s="68"/>
      <c r="BF807" s="70"/>
      <c r="BG807" s="68"/>
      <c r="BH807" s="52"/>
      <c r="BI807" s="91"/>
      <c r="BJ807" s="68"/>
      <c r="BK807" s="49"/>
      <c r="BL807" s="49"/>
      <c r="BM807" s="70"/>
      <c r="BN807" s="49"/>
      <c r="BO807" s="49"/>
      <c r="BP807" s="49"/>
      <c r="BQ807" s="49"/>
      <c r="BR807" s="237"/>
      <c r="BS807" s="237"/>
      <c r="BV807" s="21" t="e">
        <f t="shared" si="100"/>
        <v>#N/A</v>
      </c>
      <c r="BW807" s="21" t="e">
        <f>+VLOOKUP(C807,Listas_desplega!$AI$21:$AJ$46,2,0)</f>
        <v>#N/A</v>
      </c>
      <c r="BX807" s="47" t="e">
        <f>+VLOOKUP(E807,Listas_desplega!$J$2:$K$11,2,FALSE)</f>
        <v>#N/A</v>
      </c>
      <c r="BY807" s="21" t="e">
        <f>+VLOOKUP(J807,desplegables!$AK$21:$AL$33,2,FALSE)</f>
        <v>#N/A</v>
      </c>
      <c r="BZ807" s="21" t="e">
        <f>+VLOOKUP(D807,Listas_desplega!$AS$18:$AU$60,2,0)</f>
        <v>#N/A</v>
      </c>
      <c r="CA807" s="21" t="e">
        <f>+VLOOKUP(W807,Listas_desplega!$AT$18:$AV$60,3,0)</f>
        <v>#N/A</v>
      </c>
      <c r="CB807" s="21" t="e">
        <f>+VLOOKUP(F807,Listas_desplega!$J$15:$L$60,2,0)</f>
        <v>#N/A</v>
      </c>
      <c r="CC807" s="21" t="e">
        <f>+VLOOKUP(F807,Listas_desplega!$J$15:$L$60,2,0)&amp;V807</f>
        <v>#N/A</v>
      </c>
      <c r="CD807" s="21" t="e">
        <f>+VLOOKUP(CC807,Listas_desplega!$K$15:$L$60,2,0)</f>
        <v>#N/A</v>
      </c>
      <c r="CE807" s="65" t="e">
        <f>+VLOOKUP(D807,Listas_desplega!$AS$18:$AU$60,2,0)&amp;V807</f>
        <v>#N/A</v>
      </c>
      <c r="CF807" s="21" t="e">
        <f>+VLOOKUP(D807,Listas_desplega!$AS$18:$AU$60,3,0)</f>
        <v>#N/A</v>
      </c>
    </row>
    <row r="808" spans="2:84" ht="18.75" customHeight="1" x14ac:dyDescent="0.25">
      <c r="B808" s="49"/>
      <c r="C808" s="49"/>
      <c r="D808" s="49"/>
      <c r="E808" s="49"/>
      <c r="F808" s="82"/>
      <c r="G808" s="49"/>
      <c r="H808" s="78" t="e">
        <f>+VLOOKUP(G808,desplegables!$AH$21:$AK$33,2,0)</f>
        <v>#N/A</v>
      </c>
      <c r="I808" s="79" t="e">
        <f>+VLOOKUP(G808,desplegables!$AH$21:$AK$33,3,0)</f>
        <v>#N/A</v>
      </c>
      <c r="J808" s="51" t="e">
        <f>+VLOOKUP(G808,desplegables!$AH$21:$AK$33,4,0)</f>
        <v>#N/A</v>
      </c>
      <c r="K808" s="109"/>
      <c r="L808" s="110" t="e">
        <f>+VLOOKUP(K808,desplegables!$BO$81:$BP$110,2,FALSE)</f>
        <v>#N/A</v>
      </c>
      <c r="M808" s="49"/>
      <c r="N808" s="51" t="e">
        <f>VLOOKUP(M808,desplegables!$BO$20:$BP$51,2,0)</f>
        <v>#N/A</v>
      </c>
      <c r="O808" s="49"/>
      <c r="P808" s="49"/>
      <c r="Q808" s="51" t="e">
        <f>+VLOOKUP(P808,desplegables!$B$3:$C$5,2,0)</f>
        <v>#N/A</v>
      </c>
      <c r="R808" s="169" t="e">
        <f t="shared" si="96"/>
        <v>#N/A</v>
      </c>
      <c r="S808" s="50" t="e">
        <f t="shared" si="94"/>
        <v>#N/A</v>
      </c>
      <c r="T808" s="50" t="str">
        <f t="shared" si="97"/>
        <v xml:space="preserve"> -  - </v>
      </c>
      <c r="W808" s="21" t="e">
        <f t="shared" si="98"/>
        <v>#N/A</v>
      </c>
      <c r="X808" s="51" t="e">
        <f t="shared" si="99"/>
        <v>#N/A</v>
      </c>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c r="BE808" s="68"/>
      <c r="BF808" s="70"/>
      <c r="BG808" s="68"/>
      <c r="BH808" s="52"/>
      <c r="BI808" s="91"/>
      <c r="BJ808" s="68"/>
      <c r="BK808" s="49"/>
      <c r="BL808" s="49"/>
      <c r="BM808" s="70"/>
      <c r="BN808" s="49"/>
      <c r="BO808" s="49"/>
      <c r="BP808" s="49"/>
      <c r="BQ808" s="49"/>
      <c r="BR808" s="237"/>
      <c r="BS808" s="237"/>
      <c r="BV808" s="21" t="e">
        <f t="shared" si="100"/>
        <v>#N/A</v>
      </c>
      <c r="BW808" s="21" t="e">
        <f>+VLOOKUP(C808,Listas_desplega!$AI$21:$AJ$46,2,0)</f>
        <v>#N/A</v>
      </c>
      <c r="BX808" s="47" t="e">
        <f>+VLOOKUP(E808,Listas_desplega!$J$2:$K$11,2,FALSE)</f>
        <v>#N/A</v>
      </c>
      <c r="BY808" s="21" t="e">
        <f>+VLOOKUP(J808,desplegables!$AK$21:$AL$33,2,FALSE)</f>
        <v>#N/A</v>
      </c>
      <c r="BZ808" s="21" t="e">
        <f>+VLOOKUP(D808,Listas_desplega!$AS$18:$AU$60,2,0)</f>
        <v>#N/A</v>
      </c>
      <c r="CA808" s="21" t="e">
        <f>+VLOOKUP(W808,Listas_desplega!$AT$18:$AV$60,3,0)</f>
        <v>#N/A</v>
      </c>
      <c r="CB808" s="21" t="e">
        <f>+VLOOKUP(F808,Listas_desplega!$J$15:$L$60,2,0)</f>
        <v>#N/A</v>
      </c>
      <c r="CC808" s="21" t="e">
        <f>+VLOOKUP(F808,Listas_desplega!$J$15:$L$60,2,0)&amp;V808</f>
        <v>#N/A</v>
      </c>
      <c r="CD808" s="21" t="e">
        <f>+VLOOKUP(CC808,Listas_desplega!$K$15:$L$60,2,0)</f>
        <v>#N/A</v>
      </c>
      <c r="CE808" s="65" t="e">
        <f>+VLOOKUP(D808,Listas_desplega!$AS$18:$AU$60,2,0)&amp;V808</f>
        <v>#N/A</v>
      </c>
      <c r="CF808" s="21" t="e">
        <f>+VLOOKUP(D808,Listas_desplega!$AS$18:$AU$60,3,0)</f>
        <v>#N/A</v>
      </c>
    </row>
    <row r="809" spans="2:84" ht="18.75" customHeight="1" x14ac:dyDescent="0.25">
      <c r="B809" s="49"/>
      <c r="C809" s="49"/>
      <c r="D809" s="49"/>
      <c r="E809" s="49"/>
      <c r="F809" s="82"/>
      <c r="G809" s="49"/>
      <c r="H809" s="78" t="e">
        <f>+VLOOKUP(G809,desplegables!$AH$21:$AK$33,2,0)</f>
        <v>#N/A</v>
      </c>
      <c r="I809" s="79" t="e">
        <f>+VLOOKUP(G809,desplegables!$AH$21:$AK$33,3,0)</f>
        <v>#N/A</v>
      </c>
      <c r="J809" s="51" t="e">
        <f>+VLOOKUP(G809,desplegables!$AH$21:$AK$33,4,0)</f>
        <v>#N/A</v>
      </c>
      <c r="K809" s="109"/>
      <c r="L809" s="110" t="e">
        <f>+VLOOKUP(K809,desplegables!$BO$81:$BP$110,2,FALSE)</f>
        <v>#N/A</v>
      </c>
      <c r="M809" s="49"/>
      <c r="N809" s="51" t="e">
        <f>VLOOKUP(M809,desplegables!$BO$20:$BP$51,2,0)</f>
        <v>#N/A</v>
      </c>
      <c r="O809" s="49"/>
      <c r="P809" s="49"/>
      <c r="Q809" s="51" t="e">
        <f>+VLOOKUP(P809,desplegables!$B$3:$C$5,2,0)</f>
        <v>#N/A</v>
      </c>
      <c r="R809" s="169" t="e">
        <f t="shared" si="96"/>
        <v>#N/A</v>
      </c>
      <c r="S809" s="50" t="e">
        <f t="shared" si="94"/>
        <v>#N/A</v>
      </c>
      <c r="T809" s="50" t="str">
        <f t="shared" si="97"/>
        <v xml:space="preserve"> -  - </v>
      </c>
      <c r="W809" s="21" t="e">
        <f t="shared" si="98"/>
        <v>#N/A</v>
      </c>
      <c r="X809" s="51" t="e">
        <f t="shared" si="99"/>
        <v>#N/A</v>
      </c>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c r="BE809" s="68"/>
      <c r="BF809" s="70"/>
      <c r="BG809" s="68"/>
      <c r="BH809" s="52"/>
      <c r="BI809" s="91"/>
      <c r="BJ809" s="68"/>
      <c r="BK809" s="49"/>
      <c r="BL809" s="49"/>
      <c r="BM809" s="70"/>
      <c r="BN809" s="49"/>
      <c r="BO809" s="49"/>
      <c r="BP809" s="49"/>
      <c r="BQ809" s="49"/>
      <c r="BR809" s="237"/>
      <c r="BS809" s="237"/>
      <c r="BV809" s="21" t="e">
        <f t="shared" si="100"/>
        <v>#N/A</v>
      </c>
      <c r="BW809" s="21" t="e">
        <f>+VLOOKUP(C809,Listas_desplega!$AI$21:$AJ$46,2,0)</f>
        <v>#N/A</v>
      </c>
      <c r="BX809" s="47" t="e">
        <f>+VLOOKUP(E809,Listas_desplega!$J$2:$K$11,2,FALSE)</f>
        <v>#N/A</v>
      </c>
      <c r="BY809" s="21" t="e">
        <f>+VLOOKUP(J809,desplegables!$AK$21:$AL$33,2,FALSE)</f>
        <v>#N/A</v>
      </c>
      <c r="BZ809" s="21" t="e">
        <f>+VLOOKUP(D809,Listas_desplega!$AS$18:$AU$60,2,0)</f>
        <v>#N/A</v>
      </c>
      <c r="CA809" s="21" t="e">
        <f>+VLOOKUP(W809,Listas_desplega!$AT$18:$AV$60,3,0)</f>
        <v>#N/A</v>
      </c>
      <c r="CB809" s="21" t="e">
        <f>+VLOOKUP(F809,Listas_desplega!$J$15:$L$60,2,0)</f>
        <v>#N/A</v>
      </c>
      <c r="CC809" s="21" t="e">
        <f>+VLOOKUP(F809,Listas_desplega!$J$15:$L$60,2,0)&amp;V809</f>
        <v>#N/A</v>
      </c>
      <c r="CD809" s="21" t="e">
        <f>+VLOOKUP(CC809,Listas_desplega!$K$15:$L$60,2,0)</f>
        <v>#N/A</v>
      </c>
      <c r="CE809" s="65" t="e">
        <f>+VLOOKUP(D809,Listas_desplega!$AS$18:$AU$60,2,0)&amp;V809</f>
        <v>#N/A</v>
      </c>
      <c r="CF809" s="21" t="e">
        <f>+VLOOKUP(D809,Listas_desplega!$AS$18:$AU$60,3,0)</f>
        <v>#N/A</v>
      </c>
    </row>
    <row r="810" spans="2:84" ht="18.75" customHeight="1" x14ac:dyDescent="0.25">
      <c r="B810" s="49"/>
      <c r="C810" s="49"/>
      <c r="D810" s="49"/>
      <c r="E810" s="49"/>
      <c r="F810" s="82"/>
      <c r="G810" s="49"/>
      <c r="H810" s="78" t="e">
        <f>+VLOOKUP(G810,desplegables!$AH$21:$AK$33,2,0)</f>
        <v>#N/A</v>
      </c>
      <c r="I810" s="79" t="e">
        <f>+VLOOKUP(G810,desplegables!$AH$21:$AK$33,3,0)</f>
        <v>#N/A</v>
      </c>
      <c r="J810" s="51" t="e">
        <f>+VLOOKUP(G810,desplegables!$AH$21:$AK$33,4,0)</f>
        <v>#N/A</v>
      </c>
      <c r="K810" s="109"/>
      <c r="L810" s="110" t="e">
        <f>+VLOOKUP(K810,desplegables!$BO$81:$BP$110,2,FALSE)</f>
        <v>#N/A</v>
      </c>
      <c r="M810" s="49"/>
      <c r="N810" s="51" t="e">
        <f>VLOOKUP(M810,desplegables!$BO$20:$BP$51,2,0)</f>
        <v>#N/A</v>
      </c>
      <c r="O810" s="49"/>
      <c r="P810" s="49"/>
      <c r="Q810" s="51" t="e">
        <f>+VLOOKUP(P810,desplegables!$B$3:$C$5,2,0)</f>
        <v>#N/A</v>
      </c>
      <c r="R810" s="169" t="e">
        <f t="shared" si="96"/>
        <v>#N/A</v>
      </c>
      <c r="S810" s="50" t="e">
        <f t="shared" ref="S810:S873" si="101">UPPER(P810&amp;"-"&amp;M810&amp;"-"&amp;H810)</f>
        <v>#N/A</v>
      </c>
      <c r="T810" s="50" t="str">
        <f t="shared" si="97"/>
        <v xml:space="preserve"> -  - </v>
      </c>
      <c r="W810" s="21" t="e">
        <f t="shared" si="98"/>
        <v>#N/A</v>
      </c>
      <c r="X810" s="51" t="e">
        <f t="shared" si="99"/>
        <v>#N/A</v>
      </c>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c r="BE810" s="68"/>
      <c r="BF810" s="70"/>
      <c r="BG810" s="68"/>
      <c r="BH810" s="52"/>
      <c r="BI810" s="91"/>
      <c r="BJ810" s="68"/>
      <c r="BK810" s="49"/>
      <c r="BL810" s="49"/>
      <c r="BM810" s="70"/>
      <c r="BN810" s="49"/>
      <c r="BO810" s="49"/>
      <c r="BP810" s="49"/>
      <c r="BQ810" s="49"/>
      <c r="BR810" s="237"/>
      <c r="BS810" s="237"/>
      <c r="BV810" s="21" t="e">
        <f t="shared" si="100"/>
        <v>#N/A</v>
      </c>
      <c r="BW810" s="21" t="e">
        <f>+VLOOKUP(C810,Listas_desplega!$AI$21:$AJ$46,2,0)</f>
        <v>#N/A</v>
      </c>
      <c r="BX810" s="47" t="e">
        <f>+VLOOKUP(E810,Listas_desplega!$J$2:$K$11,2,FALSE)</f>
        <v>#N/A</v>
      </c>
      <c r="BY810" s="21" t="e">
        <f>+VLOOKUP(J810,desplegables!$AK$21:$AL$33,2,FALSE)</f>
        <v>#N/A</v>
      </c>
      <c r="BZ810" s="21" t="e">
        <f>+VLOOKUP(D810,Listas_desplega!$AS$18:$AU$60,2,0)</f>
        <v>#N/A</v>
      </c>
      <c r="CA810" s="21" t="e">
        <f>+VLOOKUP(W810,Listas_desplega!$AT$18:$AV$60,3,0)</f>
        <v>#N/A</v>
      </c>
      <c r="CB810" s="21" t="e">
        <f>+VLOOKUP(F810,Listas_desplega!$J$15:$L$60,2,0)</f>
        <v>#N/A</v>
      </c>
      <c r="CC810" s="21" t="e">
        <f>+VLOOKUP(F810,Listas_desplega!$J$15:$L$60,2,0)&amp;V810</f>
        <v>#N/A</v>
      </c>
      <c r="CD810" s="21" t="e">
        <f>+VLOOKUP(CC810,Listas_desplega!$K$15:$L$60,2,0)</f>
        <v>#N/A</v>
      </c>
      <c r="CE810" s="65" t="e">
        <f>+VLOOKUP(D810,Listas_desplega!$AS$18:$AU$60,2,0)&amp;V810</f>
        <v>#N/A</v>
      </c>
      <c r="CF810" s="21" t="e">
        <f>+VLOOKUP(D810,Listas_desplega!$AS$18:$AU$60,3,0)</f>
        <v>#N/A</v>
      </c>
    </row>
    <row r="811" spans="2:84" ht="18.75" customHeight="1" x14ac:dyDescent="0.25">
      <c r="B811" s="49"/>
      <c r="C811" s="49"/>
      <c r="D811" s="49"/>
      <c r="E811" s="49"/>
      <c r="F811" s="82"/>
      <c r="G811" s="49"/>
      <c r="H811" s="78" t="e">
        <f>+VLOOKUP(G811,desplegables!$AH$21:$AK$33,2,0)</f>
        <v>#N/A</v>
      </c>
      <c r="I811" s="79" t="e">
        <f>+VLOOKUP(G811,desplegables!$AH$21:$AK$33,3,0)</f>
        <v>#N/A</v>
      </c>
      <c r="J811" s="51" t="e">
        <f>+VLOOKUP(G811,desplegables!$AH$21:$AK$33,4,0)</f>
        <v>#N/A</v>
      </c>
      <c r="K811" s="109"/>
      <c r="L811" s="110" t="e">
        <f>+VLOOKUP(K811,desplegables!$BO$81:$BP$110,2,FALSE)</f>
        <v>#N/A</v>
      </c>
      <c r="M811" s="49"/>
      <c r="N811" s="51" t="e">
        <f>VLOOKUP(M811,desplegables!$BO$20:$BP$51,2,0)</f>
        <v>#N/A</v>
      </c>
      <c r="O811" s="49"/>
      <c r="P811" s="49"/>
      <c r="Q811" s="51" t="e">
        <f>+VLOOKUP(P811,desplegables!$B$3:$C$5,2,0)</f>
        <v>#N/A</v>
      </c>
      <c r="R811" s="169" t="e">
        <f t="shared" si="96"/>
        <v>#N/A</v>
      </c>
      <c r="S811" s="50" t="e">
        <f t="shared" si="101"/>
        <v>#N/A</v>
      </c>
      <c r="T811" s="50" t="str">
        <f t="shared" si="97"/>
        <v xml:space="preserve"> -  - </v>
      </c>
      <c r="W811" s="21" t="e">
        <f t="shared" si="98"/>
        <v>#N/A</v>
      </c>
      <c r="X811" s="51" t="e">
        <f t="shared" si="99"/>
        <v>#N/A</v>
      </c>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c r="BE811" s="68"/>
      <c r="BF811" s="70"/>
      <c r="BG811" s="68"/>
      <c r="BH811" s="52"/>
      <c r="BI811" s="91"/>
      <c r="BJ811" s="68"/>
      <c r="BK811" s="49"/>
      <c r="BL811" s="49"/>
      <c r="BM811" s="70"/>
      <c r="BN811" s="49"/>
      <c r="BO811" s="49"/>
      <c r="BP811" s="49"/>
      <c r="BQ811" s="49"/>
      <c r="BR811" s="237"/>
      <c r="BS811" s="237"/>
      <c r="BV811" s="21" t="e">
        <f t="shared" si="100"/>
        <v>#N/A</v>
      </c>
      <c r="BW811" s="21" t="e">
        <f>+VLOOKUP(C811,Listas_desplega!$AI$21:$AJ$46,2,0)</f>
        <v>#N/A</v>
      </c>
      <c r="BX811" s="47" t="e">
        <f>+VLOOKUP(E811,Listas_desplega!$J$2:$K$11,2,FALSE)</f>
        <v>#N/A</v>
      </c>
      <c r="BY811" s="21" t="e">
        <f>+VLOOKUP(J811,desplegables!$AK$21:$AL$33,2,FALSE)</f>
        <v>#N/A</v>
      </c>
      <c r="BZ811" s="21" t="e">
        <f>+VLOOKUP(D811,Listas_desplega!$AS$18:$AU$60,2,0)</f>
        <v>#N/A</v>
      </c>
      <c r="CA811" s="21" t="e">
        <f>+VLOOKUP(W811,Listas_desplega!$AT$18:$AV$60,3,0)</f>
        <v>#N/A</v>
      </c>
      <c r="CB811" s="21" t="e">
        <f>+VLOOKUP(F811,Listas_desplega!$J$15:$L$60,2,0)</f>
        <v>#N/A</v>
      </c>
      <c r="CC811" s="21" t="e">
        <f>+VLOOKUP(F811,Listas_desplega!$J$15:$L$60,2,0)&amp;V811</f>
        <v>#N/A</v>
      </c>
      <c r="CD811" s="21" t="e">
        <f>+VLOOKUP(CC811,Listas_desplega!$K$15:$L$60,2,0)</f>
        <v>#N/A</v>
      </c>
      <c r="CE811" s="65" t="e">
        <f>+VLOOKUP(D811,Listas_desplega!$AS$18:$AU$60,2,0)&amp;V811</f>
        <v>#N/A</v>
      </c>
      <c r="CF811" s="21" t="e">
        <f>+VLOOKUP(D811,Listas_desplega!$AS$18:$AU$60,3,0)</f>
        <v>#N/A</v>
      </c>
    </row>
    <row r="812" spans="2:84" ht="18.75" customHeight="1" x14ac:dyDescent="0.25">
      <c r="B812" s="49"/>
      <c r="C812" s="49"/>
      <c r="D812" s="49"/>
      <c r="E812" s="49"/>
      <c r="F812" s="82"/>
      <c r="G812" s="49"/>
      <c r="H812" s="78" t="e">
        <f>+VLOOKUP(G812,desplegables!$AH$21:$AK$33,2,0)</f>
        <v>#N/A</v>
      </c>
      <c r="I812" s="79" t="e">
        <f>+VLOOKUP(G812,desplegables!$AH$21:$AK$33,3,0)</f>
        <v>#N/A</v>
      </c>
      <c r="J812" s="51" t="e">
        <f>+VLOOKUP(G812,desplegables!$AH$21:$AK$33,4,0)</f>
        <v>#N/A</v>
      </c>
      <c r="K812" s="109"/>
      <c r="L812" s="110" t="e">
        <f>+VLOOKUP(K812,desplegables!$BO$81:$BP$110,2,FALSE)</f>
        <v>#N/A</v>
      </c>
      <c r="M812" s="49"/>
      <c r="N812" s="51" t="e">
        <f>VLOOKUP(M812,desplegables!$BO$20:$BP$51,2,0)</f>
        <v>#N/A</v>
      </c>
      <c r="O812" s="49"/>
      <c r="P812" s="49"/>
      <c r="Q812" s="51" t="e">
        <f>+VLOOKUP(P812,desplegables!$B$3:$C$5,2,0)</f>
        <v>#N/A</v>
      </c>
      <c r="R812" s="169" t="e">
        <f t="shared" si="96"/>
        <v>#N/A</v>
      </c>
      <c r="S812" s="50" t="e">
        <f t="shared" si="101"/>
        <v>#N/A</v>
      </c>
      <c r="T812" s="50" t="str">
        <f t="shared" si="97"/>
        <v xml:space="preserve"> -  - </v>
      </c>
      <c r="W812" s="21" t="e">
        <f t="shared" si="98"/>
        <v>#N/A</v>
      </c>
      <c r="X812" s="51" t="e">
        <f t="shared" si="99"/>
        <v>#N/A</v>
      </c>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70"/>
      <c r="BG812" s="68"/>
      <c r="BH812" s="52"/>
      <c r="BI812" s="91"/>
      <c r="BJ812" s="68"/>
      <c r="BK812" s="49"/>
      <c r="BL812" s="49"/>
      <c r="BM812" s="70"/>
      <c r="BN812" s="49"/>
      <c r="BO812" s="49"/>
      <c r="BP812" s="49"/>
      <c r="BQ812" s="49"/>
      <c r="BR812" s="237"/>
      <c r="BS812" s="237"/>
      <c r="BV812" s="21" t="e">
        <f t="shared" si="100"/>
        <v>#N/A</v>
      </c>
      <c r="BW812" s="21" t="e">
        <f>+VLOOKUP(C812,Listas_desplega!$AI$21:$AJ$46,2,0)</f>
        <v>#N/A</v>
      </c>
      <c r="BX812" s="47" t="e">
        <f>+VLOOKUP(E812,Listas_desplega!$J$2:$K$11,2,FALSE)</f>
        <v>#N/A</v>
      </c>
      <c r="BY812" s="21" t="e">
        <f>+VLOOKUP(J812,desplegables!$AK$21:$AL$33,2,FALSE)</f>
        <v>#N/A</v>
      </c>
      <c r="BZ812" s="21" t="e">
        <f>+VLOOKUP(D812,Listas_desplega!$AS$18:$AU$60,2,0)</f>
        <v>#N/A</v>
      </c>
      <c r="CA812" s="21" t="e">
        <f>+VLOOKUP(W812,Listas_desplega!$AT$18:$AV$60,3,0)</f>
        <v>#N/A</v>
      </c>
      <c r="CB812" s="21" t="e">
        <f>+VLOOKUP(F812,Listas_desplega!$J$15:$L$60,2,0)</f>
        <v>#N/A</v>
      </c>
      <c r="CC812" s="21" t="e">
        <f>+VLOOKUP(F812,Listas_desplega!$J$15:$L$60,2,0)&amp;V812</f>
        <v>#N/A</v>
      </c>
      <c r="CD812" s="21" t="e">
        <f>+VLOOKUP(CC812,Listas_desplega!$K$15:$L$60,2,0)</f>
        <v>#N/A</v>
      </c>
      <c r="CE812" s="65" t="e">
        <f>+VLOOKUP(D812,Listas_desplega!$AS$18:$AU$60,2,0)&amp;V812</f>
        <v>#N/A</v>
      </c>
      <c r="CF812" s="21" t="e">
        <f>+VLOOKUP(D812,Listas_desplega!$AS$18:$AU$60,3,0)</f>
        <v>#N/A</v>
      </c>
    </row>
    <row r="813" spans="2:84" ht="18.75" customHeight="1" x14ac:dyDescent="0.25">
      <c r="B813" s="49"/>
      <c r="C813" s="49"/>
      <c r="D813" s="49"/>
      <c r="E813" s="49"/>
      <c r="F813" s="82"/>
      <c r="G813" s="49"/>
      <c r="H813" s="78" t="e">
        <f>+VLOOKUP(G813,desplegables!$AH$21:$AK$33,2,0)</f>
        <v>#N/A</v>
      </c>
      <c r="I813" s="79" t="e">
        <f>+VLOOKUP(G813,desplegables!$AH$21:$AK$33,3,0)</f>
        <v>#N/A</v>
      </c>
      <c r="J813" s="51" t="e">
        <f>+VLOOKUP(G813,desplegables!$AH$21:$AK$33,4,0)</f>
        <v>#N/A</v>
      </c>
      <c r="K813" s="109"/>
      <c r="L813" s="110" t="e">
        <f>+VLOOKUP(K813,desplegables!$BO$81:$BP$110,2,FALSE)</f>
        <v>#N/A</v>
      </c>
      <c r="M813" s="49"/>
      <c r="N813" s="51" t="e">
        <f>VLOOKUP(M813,desplegables!$BO$20:$BP$51,2,0)</f>
        <v>#N/A</v>
      </c>
      <c r="O813" s="49"/>
      <c r="P813" s="49"/>
      <c r="Q813" s="51" t="e">
        <f>+VLOOKUP(P813,desplegables!$B$3:$C$5,2,0)</f>
        <v>#N/A</v>
      </c>
      <c r="R813" s="169" t="e">
        <f t="shared" si="96"/>
        <v>#N/A</v>
      </c>
      <c r="S813" s="50" t="e">
        <f t="shared" si="101"/>
        <v>#N/A</v>
      </c>
      <c r="T813" s="50" t="str">
        <f t="shared" si="97"/>
        <v xml:space="preserve"> -  - </v>
      </c>
      <c r="W813" s="21" t="e">
        <f t="shared" si="98"/>
        <v>#N/A</v>
      </c>
      <c r="X813" s="51" t="e">
        <f t="shared" si="99"/>
        <v>#N/A</v>
      </c>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c r="BE813" s="68"/>
      <c r="BF813" s="70"/>
      <c r="BG813" s="68"/>
      <c r="BH813" s="52"/>
      <c r="BI813" s="91"/>
      <c r="BJ813" s="68"/>
      <c r="BK813" s="49"/>
      <c r="BL813" s="49"/>
      <c r="BM813" s="70"/>
      <c r="BN813" s="49"/>
      <c r="BO813" s="49"/>
      <c r="BP813" s="49"/>
      <c r="BQ813" s="49"/>
      <c r="BR813" s="237"/>
      <c r="BS813" s="237"/>
      <c r="BV813" s="21" t="e">
        <f t="shared" si="100"/>
        <v>#N/A</v>
      </c>
      <c r="BW813" s="21" t="e">
        <f>+VLOOKUP(C813,Listas_desplega!$AI$21:$AJ$46,2,0)</f>
        <v>#N/A</v>
      </c>
      <c r="BX813" s="47" t="e">
        <f>+VLOOKUP(E813,Listas_desplega!$J$2:$K$11,2,FALSE)</f>
        <v>#N/A</v>
      </c>
      <c r="BY813" s="21" t="e">
        <f>+VLOOKUP(J813,desplegables!$AK$21:$AL$33,2,FALSE)</f>
        <v>#N/A</v>
      </c>
      <c r="BZ813" s="21" t="e">
        <f>+VLOOKUP(D813,Listas_desplega!$AS$18:$AU$60,2,0)</f>
        <v>#N/A</v>
      </c>
      <c r="CA813" s="21" t="e">
        <f>+VLOOKUP(W813,Listas_desplega!$AT$18:$AV$60,3,0)</f>
        <v>#N/A</v>
      </c>
      <c r="CB813" s="21" t="e">
        <f>+VLOOKUP(F813,Listas_desplega!$J$15:$L$60,2,0)</f>
        <v>#N/A</v>
      </c>
      <c r="CC813" s="21" t="e">
        <f>+VLOOKUP(F813,Listas_desplega!$J$15:$L$60,2,0)&amp;V813</f>
        <v>#N/A</v>
      </c>
      <c r="CD813" s="21" t="e">
        <f>+VLOOKUP(CC813,Listas_desplega!$K$15:$L$60,2,0)</f>
        <v>#N/A</v>
      </c>
      <c r="CE813" s="65" t="e">
        <f>+VLOOKUP(D813,Listas_desplega!$AS$18:$AU$60,2,0)&amp;V813</f>
        <v>#N/A</v>
      </c>
      <c r="CF813" s="21" t="e">
        <f>+VLOOKUP(D813,Listas_desplega!$AS$18:$AU$60,3,0)</f>
        <v>#N/A</v>
      </c>
    </row>
    <row r="814" spans="2:84" ht="18.75" customHeight="1" x14ac:dyDescent="0.25">
      <c r="B814" s="49"/>
      <c r="C814" s="49"/>
      <c r="D814" s="49"/>
      <c r="E814" s="49"/>
      <c r="F814" s="82"/>
      <c r="G814" s="49"/>
      <c r="H814" s="78" t="e">
        <f>+VLOOKUP(G814,desplegables!$AH$21:$AK$33,2,0)</f>
        <v>#N/A</v>
      </c>
      <c r="I814" s="79" t="e">
        <f>+VLOOKUP(G814,desplegables!$AH$21:$AK$33,3,0)</f>
        <v>#N/A</v>
      </c>
      <c r="J814" s="51" t="e">
        <f>+VLOOKUP(G814,desplegables!$AH$21:$AK$33,4,0)</f>
        <v>#N/A</v>
      </c>
      <c r="K814" s="109"/>
      <c r="L814" s="110" t="e">
        <f>+VLOOKUP(K814,desplegables!$BO$81:$BP$110,2,FALSE)</f>
        <v>#N/A</v>
      </c>
      <c r="M814" s="49"/>
      <c r="N814" s="51" t="e">
        <f>VLOOKUP(M814,desplegables!$BO$20:$BP$51,2,0)</f>
        <v>#N/A</v>
      </c>
      <c r="O814" s="49"/>
      <c r="P814" s="49"/>
      <c r="Q814" s="51" t="e">
        <f>+VLOOKUP(P814,desplegables!$B$3:$C$5,2,0)</f>
        <v>#N/A</v>
      </c>
      <c r="R814" s="169" t="e">
        <f t="shared" si="96"/>
        <v>#N/A</v>
      </c>
      <c r="S814" s="50" t="e">
        <f t="shared" si="101"/>
        <v>#N/A</v>
      </c>
      <c r="T814" s="50" t="str">
        <f t="shared" si="97"/>
        <v xml:space="preserve"> -  - </v>
      </c>
      <c r="W814" s="21" t="e">
        <f t="shared" si="98"/>
        <v>#N/A</v>
      </c>
      <c r="X814" s="51" t="e">
        <f t="shared" si="99"/>
        <v>#N/A</v>
      </c>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c r="BE814" s="68"/>
      <c r="BF814" s="70"/>
      <c r="BG814" s="68"/>
      <c r="BH814" s="52"/>
      <c r="BI814" s="91"/>
      <c r="BJ814" s="68"/>
      <c r="BK814" s="49"/>
      <c r="BL814" s="49"/>
      <c r="BM814" s="70"/>
      <c r="BN814" s="49"/>
      <c r="BO814" s="49"/>
      <c r="BP814" s="49"/>
      <c r="BQ814" s="49"/>
      <c r="BR814" s="237"/>
      <c r="BS814" s="237"/>
      <c r="BV814" s="21" t="e">
        <f t="shared" si="100"/>
        <v>#N/A</v>
      </c>
      <c r="BW814" s="21" t="e">
        <f>+VLOOKUP(C814,Listas_desplega!$AI$21:$AJ$46,2,0)</f>
        <v>#N/A</v>
      </c>
      <c r="BX814" s="47" t="e">
        <f>+VLOOKUP(E814,Listas_desplega!$J$2:$K$11,2,FALSE)</f>
        <v>#N/A</v>
      </c>
      <c r="BY814" s="21" t="e">
        <f>+VLOOKUP(J814,desplegables!$AK$21:$AL$33,2,FALSE)</f>
        <v>#N/A</v>
      </c>
      <c r="BZ814" s="21" t="e">
        <f>+VLOOKUP(D814,Listas_desplega!$AS$18:$AU$60,2,0)</f>
        <v>#N/A</v>
      </c>
      <c r="CA814" s="21" t="e">
        <f>+VLOOKUP(W814,Listas_desplega!$AT$18:$AV$60,3,0)</f>
        <v>#N/A</v>
      </c>
      <c r="CB814" s="21" t="e">
        <f>+VLOOKUP(F814,Listas_desplega!$J$15:$L$60,2,0)</f>
        <v>#N/A</v>
      </c>
      <c r="CC814" s="21" t="e">
        <f>+VLOOKUP(F814,Listas_desplega!$J$15:$L$60,2,0)&amp;V814</f>
        <v>#N/A</v>
      </c>
      <c r="CD814" s="21" t="e">
        <f>+VLOOKUP(CC814,Listas_desplega!$K$15:$L$60,2,0)</f>
        <v>#N/A</v>
      </c>
      <c r="CE814" s="65" t="e">
        <f>+VLOOKUP(D814,Listas_desplega!$AS$18:$AU$60,2,0)&amp;V814</f>
        <v>#N/A</v>
      </c>
      <c r="CF814" s="21" t="e">
        <f>+VLOOKUP(D814,Listas_desplega!$AS$18:$AU$60,3,0)</f>
        <v>#N/A</v>
      </c>
    </row>
    <row r="815" spans="2:84" ht="18.75" customHeight="1" x14ac:dyDescent="0.25">
      <c r="B815" s="49"/>
      <c r="C815" s="49"/>
      <c r="D815" s="49"/>
      <c r="E815" s="49"/>
      <c r="F815" s="82"/>
      <c r="G815" s="49"/>
      <c r="H815" s="78" t="e">
        <f>+VLOOKUP(G815,desplegables!$AH$21:$AK$33,2,0)</f>
        <v>#N/A</v>
      </c>
      <c r="I815" s="79" t="e">
        <f>+VLOOKUP(G815,desplegables!$AH$21:$AK$33,3,0)</f>
        <v>#N/A</v>
      </c>
      <c r="J815" s="51" t="e">
        <f>+VLOOKUP(G815,desplegables!$AH$21:$AK$33,4,0)</f>
        <v>#N/A</v>
      </c>
      <c r="K815" s="109"/>
      <c r="L815" s="110" t="e">
        <f>+VLOOKUP(K815,desplegables!$BO$81:$BP$110,2,FALSE)</f>
        <v>#N/A</v>
      </c>
      <c r="M815" s="49"/>
      <c r="N815" s="51" t="e">
        <f>VLOOKUP(M815,desplegables!$BO$20:$BP$51,2,0)</f>
        <v>#N/A</v>
      </c>
      <c r="O815" s="49"/>
      <c r="P815" s="49"/>
      <c r="Q815" s="51" t="e">
        <f>+VLOOKUP(P815,desplegables!$B$3:$C$5,2,0)</f>
        <v>#N/A</v>
      </c>
      <c r="R815" s="169" t="e">
        <f t="shared" si="96"/>
        <v>#N/A</v>
      </c>
      <c r="S815" s="50" t="e">
        <f t="shared" si="101"/>
        <v>#N/A</v>
      </c>
      <c r="T815" s="50" t="str">
        <f t="shared" si="97"/>
        <v xml:space="preserve"> -  - </v>
      </c>
      <c r="W815" s="21" t="e">
        <f t="shared" si="98"/>
        <v>#N/A</v>
      </c>
      <c r="X815" s="51" t="e">
        <f t="shared" si="99"/>
        <v>#N/A</v>
      </c>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c r="BE815" s="68"/>
      <c r="BF815" s="70"/>
      <c r="BG815" s="68"/>
      <c r="BH815" s="52"/>
      <c r="BI815" s="91"/>
      <c r="BJ815" s="68"/>
      <c r="BK815" s="49"/>
      <c r="BL815" s="49"/>
      <c r="BM815" s="70"/>
      <c r="BN815" s="49"/>
      <c r="BO815" s="49"/>
      <c r="BP815" s="49"/>
      <c r="BQ815" s="49"/>
      <c r="BR815" s="237"/>
      <c r="BS815" s="237"/>
      <c r="BV815" s="21" t="e">
        <f t="shared" si="100"/>
        <v>#N/A</v>
      </c>
      <c r="BW815" s="21" t="e">
        <f>+VLOOKUP(C815,Listas_desplega!$AI$21:$AJ$46,2,0)</f>
        <v>#N/A</v>
      </c>
      <c r="BX815" s="47" t="e">
        <f>+VLOOKUP(E815,Listas_desplega!$J$2:$K$11,2,FALSE)</f>
        <v>#N/A</v>
      </c>
      <c r="BY815" s="21" t="e">
        <f>+VLOOKUP(J815,desplegables!$AK$21:$AL$33,2,FALSE)</f>
        <v>#N/A</v>
      </c>
      <c r="BZ815" s="21" t="e">
        <f>+VLOOKUP(D815,Listas_desplega!$AS$18:$AU$60,2,0)</f>
        <v>#N/A</v>
      </c>
      <c r="CA815" s="21" t="e">
        <f>+VLOOKUP(W815,Listas_desplega!$AT$18:$AV$60,3,0)</f>
        <v>#N/A</v>
      </c>
      <c r="CB815" s="21" t="e">
        <f>+VLOOKUP(F815,Listas_desplega!$J$15:$L$60,2,0)</f>
        <v>#N/A</v>
      </c>
      <c r="CC815" s="21" t="e">
        <f>+VLOOKUP(F815,Listas_desplega!$J$15:$L$60,2,0)&amp;V815</f>
        <v>#N/A</v>
      </c>
      <c r="CD815" s="21" t="e">
        <f>+VLOOKUP(CC815,Listas_desplega!$K$15:$L$60,2,0)</f>
        <v>#N/A</v>
      </c>
      <c r="CE815" s="65" t="e">
        <f>+VLOOKUP(D815,Listas_desplega!$AS$18:$AU$60,2,0)&amp;V815</f>
        <v>#N/A</v>
      </c>
      <c r="CF815" s="21" t="e">
        <f>+VLOOKUP(D815,Listas_desplega!$AS$18:$AU$60,3,0)</f>
        <v>#N/A</v>
      </c>
    </row>
    <row r="816" spans="2:84" ht="18.75" customHeight="1" x14ac:dyDescent="0.25">
      <c r="B816" s="49"/>
      <c r="C816" s="49"/>
      <c r="D816" s="49"/>
      <c r="E816" s="49"/>
      <c r="F816" s="82"/>
      <c r="G816" s="49"/>
      <c r="H816" s="78" t="e">
        <f>+VLOOKUP(G816,desplegables!$AH$21:$AK$33,2,0)</f>
        <v>#N/A</v>
      </c>
      <c r="I816" s="79" t="e">
        <f>+VLOOKUP(G816,desplegables!$AH$21:$AK$33,3,0)</f>
        <v>#N/A</v>
      </c>
      <c r="J816" s="51" t="e">
        <f>+VLOOKUP(G816,desplegables!$AH$21:$AK$33,4,0)</f>
        <v>#N/A</v>
      </c>
      <c r="K816" s="109"/>
      <c r="L816" s="110" t="e">
        <f>+VLOOKUP(K816,desplegables!$BO$81:$BP$110,2,FALSE)</f>
        <v>#N/A</v>
      </c>
      <c r="M816" s="49"/>
      <c r="N816" s="51" t="e">
        <f>VLOOKUP(M816,desplegables!$BO$20:$BP$51,2,0)</f>
        <v>#N/A</v>
      </c>
      <c r="O816" s="49"/>
      <c r="P816" s="49"/>
      <c r="Q816" s="51" t="e">
        <f>+VLOOKUP(P816,desplegables!$B$3:$C$5,2,0)</f>
        <v>#N/A</v>
      </c>
      <c r="R816" s="169" t="e">
        <f t="shared" si="96"/>
        <v>#N/A</v>
      </c>
      <c r="S816" s="50" t="e">
        <f t="shared" si="101"/>
        <v>#N/A</v>
      </c>
      <c r="T816" s="50" t="str">
        <f t="shared" si="97"/>
        <v xml:space="preserve"> -  - </v>
      </c>
      <c r="W816" s="21" t="e">
        <f t="shared" si="98"/>
        <v>#N/A</v>
      </c>
      <c r="X816" s="51" t="e">
        <f t="shared" si="99"/>
        <v>#N/A</v>
      </c>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c r="BE816" s="68"/>
      <c r="BF816" s="70"/>
      <c r="BG816" s="68"/>
      <c r="BH816" s="52"/>
      <c r="BI816" s="91"/>
      <c r="BJ816" s="68"/>
      <c r="BK816" s="49"/>
      <c r="BL816" s="49"/>
      <c r="BM816" s="70"/>
      <c r="BN816" s="49"/>
      <c r="BO816" s="49"/>
      <c r="BP816" s="49"/>
      <c r="BQ816" s="49"/>
      <c r="BR816" s="237"/>
      <c r="BS816" s="237"/>
      <c r="BV816" s="21" t="e">
        <f t="shared" si="100"/>
        <v>#N/A</v>
      </c>
      <c r="BW816" s="21" t="e">
        <f>+VLOOKUP(C816,Listas_desplega!$AI$21:$AJ$46,2,0)</f>
        <v>#N/A</v>
      </c>
      <c r="BX816" s="47" t="e">
        <f>+VLOOKUP(E816,Listas_desplega!$J$2:$K$11,2,FALSE)</f>
        <v>#N/A</v>
      </c>
      <c r="BY816" s="21" t="e">
        <f>+VLOOKUP(J816,desplegables!$AK$21:$AL$33,2,FALSE)</f>
        <v>#N/A</v>
      </c>
      <c r="BZ816" s="21" t="e">
        <f>+VLOOKUP(D816,Listas_desplega!$AS$18:$AU$60,2,0)</f>
        <v>#N/A</v>
      </c>
      <c r="CA816" s="21" t="e">
        <f>+VLOOKUP(W816,Listas_desplega!$AT$18:$AV$60,3,0)</f>
        <v>#N/A</v>
      </c>
      <c r="CB816" s="21" t="e">
        <f>+VLOOKUP(F816,Listas_desplega!$J$15:$L$60,2,0)</f>
        <v>#N/A</v>
      </c>
      <c r="CC816" s="21" t="e">
        <f>+VLOOKUP(F816,Listas_desplega!$J$15:$L$60,2,0)&amp;V816</f>
        <v>#N/A</v>
      </c>
      <c r="CD816" s="21" t="e">
        <f>+VLOOKUP(CC816,Listas_desplega!$K$15:$L$60,2,0)</f>
        <v>#N/A</v>
      </c>
      <c r="CE816" s="65" t="e">
        <f>+VLOOKUP(D816,Listas_desplega!$AS$18:$AU$60,2,0)&amp;V816</f>
        <v>#N/A</v>
      </c>
      <c r="CF816" s="21" t="e">
        <f>+VLOOKUP(D816,Listas_desplega!$AS$18:$AU$60,3,0)</f>
        <v>#N/A</v>
      </c>
    </row>
    <row r="817" spans="2:84" ht="18.75" customHeight="1" x14ac:dyDescent="0.25">
      <c r="B817" s="49"/>
      <c r="C817" s="49"/>
      <c r="D817" s="49"/>
      <c r="E817" s="49"/>
      <c r="F817" s="82"/>
      <c r="G817" s="49"/>
      <c r="H817" s="78" t="e">
        <f>+VLOOKUP(G817,desplegables!$AH$21:$AK$33,2,0)</f>
        <v>#N/A</v>
      </c>
      <c r="I817" s="79" t="e">
        <f>+VLOOKUP(G817,desplegables!$AH$21:$AK$33,3,0)</f>
        <v>#N/A</v>
      </c>
      <c r="J817" s="51" t="e">
        <f>+VLOOKUP(G817,desplegables!$AH$21:$AK$33,4,0)</f>
        <v>#N/A</v>
      </c>
      <c r="K817" s="109"/>
      <c r="L817" s="110" t="e">
        <f>+VLOOKUP(K817,desplegables!$BO$81:$BP$110,2,FALSE)</f>
        <v>#N/A</v>
      </c>
      <c r="M817" s="49"/>
      <c r="N817" s="51" t="e">
        <f>VLOOKUP(M817,desplegables!$BO$20:$BP$51,2,0)</f>
        <v>#N/A</v>
      </c>
      <c r="O817" s="49"/>
      <c r="P817" s="49"/>
      <c r="Q817" s="51" t="e">
        <f>+VLOOKUP(P817,desplegables!$B$3:$C$5,2,0)</f>
        <v>#N/A</v>
      </c>
      <c r="R817" s="169" t="e">
        <f t="shared" si="96"/>
        <v>#N/A</v>
      </c>
      <c r="S817" s="50" t="e">
        <f t="shared" si="101"/>
        <v>#N/A</v>
      </c>
      <c r="T817" s="50" t="str">
        <f t="shared" si="97"/>
        <v xml:space="preserve"> -  - </v>
      </c>
      <c r="W817" s="21" t="e">
        <f t="shared" si="98"/>
        <v>#N/A</v>
      </c>
      <c r="X817" s="51" t="e">
        <f t="shared" si="99"/>
        <v>#N/A</v>
      </c>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c r="BE817" s="68"/>
      <c r="BF817" s="70"/>
      <c r="BG817" s="68"/>
      <c r="BH817" s="52"/>
      <c r="BI817" s="91"/>
      <c r="BJ817" s="68"/>
      <c r="BK817" s="49"/>
      <c r="BL817" s="49"/>
      <c r="BM817" s="70"/>
      <c r="BN817" s="49"/>
      <c r="BO817" s="49"/>
      <c r="BP817" s="49"/>
      <c r="BQ817" s="49"/>
      <c r="BR817" s="237"/>
      <c r="BS817" s="237"/>
      <c r="BV817" s="21" t="e">
        <f t="shared" si="100"/>
        <v>#N/A</v>
      </c>
      <c r="BW817" s="21" t="e">
        <f>+VLOOKUP(C817,Listas_desplega!$AI$21:$AJ$46,2,0)</f>
        <v>#N/A</v>
      </c>
      <c r="BX817" s="47" t="e">
        <f>+VLOOKUP(E817,Listas_desplega!$J$2:$K$11,2,FALSE)</f>
        <v>#N/A</v>
      </c>
      <c r="BY817" s="21" t="e">
        <f>+VLOOKUP(J817,desplegables!$AK$21:$AL$33,2,FALSE)</f>
        <v>#N/A</v>
      </c>
      <c r="BZ817" s="21" t="e">
        <f>+VLOOKUP(D817,Listas_desplega!$AS$18:$AU$60,2,0)</f>
        <v>#N/A</v>
      </c>
      <c r="CA817" s="21" t="e">
        <f>+VLOOKUP(W817,Listas_desplega!$AT$18:$AV$60,3,0)</f>
        <v>#N/A</v>
      </c>
      <c r="CB817" s="21" t="e">
        <f>+VLOOKUP(F817,Listas_desplega!$J$15:$L$60,2,0)</f>
        <v>#N/A</v>
      </c>
      <c r="CC817" s="21" t="e">
        <f>+VLOOKUP(F817,Listas_desplega!$J$15:$L$60,2,0)&amp;V817</f>
        <v>#N/A</v>
      </c>
      <c r="CD817" s="21" t="e">
        <f>+VLOOKUP(CC817,Listas_desplega!$K$15:$L$60,2,0)</f>
        <v>#N/A</v>
      </c>
      <c r="CE817" s="65" t="e">
        <f>+VLOOKUP(D817,Listas_desplega!$AS$18:$AU$60,2,0)&amp;V817</f>
        <v>#N/A</v>
      </c>
      <c r="CF817" s="21" t="e">
        <f>+VLOOKUP(D817,Listas_desplega!$AS$18:$AU$60,3,0)</f>
        <v>#N/A</v>
      </c>
    </row>
    <row r="818" spans="2:84" ht="18.75" customHeight="1" x14ac:dyDescent="0.25">
      <c r="B818" s="49"/>
      <c r="C818" s="49"/>
      <c r="D818" s="49"/>
      <c r="E818" s="49"/>
      <c r="F818" s="82"/>
      <c r="G818" s="49"/>
      <c r="H818" s="78" t="e">
        <f>+VLOOKUP(G818,desplegables!$AH$21:$AK$33,2,0)</f>
        <v>#N/A</v>
      </c>
      <c r="I818" s="79" t="e">
        <f>+VLOOKUP(G818,desplegables!$AH$21:$AK$33,3,0)</f>
        <v>#N/A</v>
      </c>
      <c r="J818" s="51" t="e">
        <f>+VLOOKUP(G818,desplegables!$AH$21:$AK$33,4,0)</f>
        <v>#N/A</v>
      </c>
      <c r="K818" s="109"/>
      <c r="L818" s="110" t="e">
        <f>+VLOOKUP(K818,desplegables!$BO$81:$BP$110,2,FALSE)</f>
        <v>#N/A</v>
      </c>
      <c r="M818" s="49"/>
      <c r="N818" s="51" t="e">
        <f>VLOOKUP(M818,desplegables!$BO$20:$BP$51,2,0)</f>
        <v>#N/A</v>
      </c>
      <c r="O818" s="49"/>
      <c r="P818" s="49"/>
      <c r="Q818" s="51" t="e">
        <f>+VLOOKUP(P818,desplegables!$B$3:$C$5,2,0)</f>
        <v>#N/A</v>
      </c>
      <c r="R818" s="169" t="e">
        <f t="shared" si="96"/>
        <v>#N/A</v>
      </c>
      <c r="S818" s="50" t="e">
        <f t="shared" si="101"/>
        <v>#N/A</v>
      </c>
      <c r="T818" s="50" t="str">
        <f t="shared" si="97"/>
        <v xml:space="preserve"> -  - </v>
      </c>
      <c r="W818" s="21" t="e">
        <f t="shared" si="98"/>
        <v>#N/A</v>
      </c>
      <c r="X818" s="51" t="e">
        <f t="shared" si="99"/>
        <v>#N/A</v>
      </c>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c r="BE818" s="68"/>
      <c r="BF818" s="70"/>
      <c r="BG818" s="68"/>
      <c r="BH818" s="52"/>
      <c r="BI818" s="91"/>
      <c r="BJ818" s="68"/>
      <c r="BK818" s="49"/>
      <c r="BL818" s="49"/>
      <c r="BM818" s="70"/>
      <c r="BN818" s="49"/>
      <c r="BO818" s="49"/>
      <c r="BP818" s="49"/>
      <c r="BQ818" s="49"/>
      <c r="BR818" s="237"/>
      <c r="BS818" s="237"/>
      <c r="BV818" s="21" t="e">
        <f t="shared" si="100"/>
        <v>#N/A</v>
      </c>
      <c r="BW818" s="21" t="e">
        <f>+VLOOKUP(C818,Listas_desplega!$AI$21:$AJ$46,2,0)</f>
        <v>#N/A</v>
      </c>
      <c r="BX818" s="47" t="e">
        <f>+VLOOKUP(E818,Listas_desplega!$J$2:$K$11,2,FALSE)</f>
        <v>#N/A</v>
      </c>
      <c r="BY818" s="21" t="e">
        <f>+VLOOKUP(J818,desplegables!$AK$21:$AL$33,2,FALSE)</f>
        <v>#N/A</v>
      </c>
      <c r="BZ818" s="21" t="e">
        <f>+VLOOKUP(D818,Listas_desplega!$AS$18:$AU$60,2,0)</f>
        <v>#N/A</v>
      </c>
      <c r="CA818" s="21" t="e">
        <f>+VLOOKUP(W818,Listas_desplega!$AT$18:$AV$60,3,0)</f>
        <v>#N/A</v>
      </c>
      <c r="CB818" s="21" t="e">
        <f>+VLOOKUP(F818,Listas_desplega!$J$15:$L$60,2,0)</f>
        <v>#N/A</v>
      </c>
      <c r="CC818" s="21" t="e">
        <f>+VLOOKUP(F818,Listas_desplega!$J$15:$L$60,2,0)&amp;V818</f>
        <v>#N/A</v>
      </c>
      <c r="CD818" s="21" t="e">
        <f>+VLOOKUP(CC818,Listas_desplega!$K$15:$L$60,2,0)</f>
        <v>#N/A</v>
      </c>
      <c r="CE818" s="65" t="e">
        <f>+VLOOKUP(D818,Listas_desplega!$AS$18:$AU$60,2,0)&amp;V818</f>
        <v>#N/A</v>
      </c>
      <c r="CF818" s="21" t="e">
        <f>+VLOOKUP(D818,Listas_desplega!$AS$18:$AU$60,3,0)</f>
        <v>#N/A</v>
      </c>
    </row>
    <row r="819" spans="2:84" ht="18.75" customHeight="1" x14ac:dyDescent="0.25">
      <c r="B819" s="49"/>
      <c r="C819" s="49"/>
      <c r="D819" s="49"/>
      <c r="E819" s="49"/>
      <c r="F819" s="82"/>
      <c r="G819" s="49"/>
      <c r="H819" s="78" t="e">
        <f>+VLOOKUP(G819,desplegables!$AH$21:$AK$33,2,0)</f>
        <v>#N/A</v>
      </c>
      <c r="I819" s="79" t="e">
        <f>+VLOOKUP(G819,desplegables!$AH$21:$AK$33,3,0)</f>
        <v>#N/A</v>
      </c>
      <c r="J819" s="51" t="e">
        <f>+VLOOKUP(G819,desplegables!$AH$21:$AK$33,4,0)</f>
        <v>#N/A</v>
      </c>
      <c r="K819" s="109"/>
      <c r="L819" s="110" t="e">
        <f>+VLOOKUP(K819,desplegables!$BO$81:$BP$110,2,FALSE)</f>
        <v>#N/A</v>
      </c>
      <c r="M819" s="49"/>
      <c r="N819" s="51" t="e">
        <f>VLOOKUP(M819,desplegables!$BO$20:$BP$51,2,0)</f>
        <v>#N/A</v>
      </c>
      <c r="O819" s="49"/>
      <c r="P819" s="49"/>
      <c r="Q819" s="51" t="e">
        <f>+VLOOKUP(P819,desplegables!$B$3:$C$5,2,0)</f>
        <v>#N/A</v>
      </c>
      <c r="R819" s="169" t="e">
        <f t="shared" si="96"/>
        <v>#N/A</v>
      </c>
      <c r="S819" s="50" t="e">
        <f t="shared" si="101"/>
        <v>#N/A</v>
      </c>
      <c r="T819" s="50" t="str">
        <f t="shared" si="97"/>
        <v xml:space="preserve"> -  - </v>
      </c>
      <c r="W819" s="21" t="e">
        <f t="shared" si="98"/>
        <v>#N/A</v>
      </c>
      <c r="X819" s="51" t="e">
        <f t="shared" si="99"/>
        <v>#N/A</v>
      </c>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70"/>
      <c r="BG819" s="68"/>
      <c r="BH819" s="52"/>
      <c r="BI819" s="91"/>
      <c r="BJ819" s="68"/>
      <c r="BK819" s="49"/>
      <c r="BL819" s="49"/>
      <c r="BM819" s="70"/>
      <c r="BN819" s="49"/>
      <c r="BO819" s="49"/>
      <c r="BP819" s="49"/>
      <c r="BQ819" s="49"/>
      <c r="BR819" s="237"/>
      <c r="BS819" s="237"/>
      <c r="BV819" s="21" t="e">
        <f t="shared" si="100"/>
        <v>#N/A</v>
      </c>
      <c r="BW819" s="21" t="e">
        <f>+VLOOKUP(C819,Listas_desplega!$AI$21:$AJ$46,2,0)</f>
        <v>#N/A</v>
      </c>
      <c r="BX819" s="47" t="e">
        <f>+VLOOKUP(E819,Listas_desplega!$J$2:$K$11,2,FALSE)</f>
        <v>#N/A</v>
      </c>
      <c r="BY819" s="21" t="e">
        <f>+VLOOKUP(J819,desplegables!$AK$21:$AL$33,2,FALSE)</f>
        <v>#N/A</v>
      </c>
      <c r="BZ819" s="21" t="e">
        <f>+VLOOKUP(D819,Listas_desplega!$AS$18:$AU$60,2,0)</f>
        <v>#N/A</v>
      </c>
      <c r="CA819" s="21" t="e">
        <f>+VLOOKUP(W819,Listas_desplega!$AT$18:$AV$60,3,0)</f>
        <v>#N/A</v>
      </c>
      <c r="CB819" s="21" t="e">
        <f>+VLOOKUP(F819,Listas_desplega!$J$15:$L$60,2,0)</f>
        <v>#N/A</v>
      </c>
      <c r="CC819" s="21" t="e">
        <f>+VLOOKUP(F819,Listas_desplega!$J$15:$L$60,2,0)&amp;V819</f>
        <v>#N/A</v>
      </c>
      <c r="CD819" s="21" t="e">
        <f>+VLOOKUP(CC819,Listas_desplega!$K$15:$L$60,2,0)</f>
        <v>#N/A</v>
      </c>
      <c r="CE819" s="65" t="e">
        <f>+VLOOKUP(D819,Listas_desplega!$AS$18:$AU$60,2,0)&amp;V819</f>
        <v>#N/A</v>
      </c>
      <c r="CF819" s="21" t="e">
        <f>+VLOOKUP(D819,Listas_desplega!$AS$18:$AU$60,3,0)</f>
        <v>#N/A</v>
      </c>
    </row>
    <row r="820" spans="2:84" ht="18.75" customHeight="1" x14ac:dyDescent="0.25">
      <c r="B820" s="49"/>
      <c r="C820" s="49"/>
      <c r="D820" s="49"/>
      <c r="E820" s="49"/>
      <c r="F820" s="82"/>
      <c r="G820" s="49"/>
      <c r="H820" s="78" t="e">
        <f>+VLOOKUP(G820,desplegables!$AH$21:$AK$33,2,0)</f>
        <v>#N/A</v>
      </c>
      <c r="I820" s="79" t="e">
        <f>+VLOOKUP(G820,desplegables!$AH$21:$AK$33,3,0)</f>
        <v>#N/A</v>
      </c>
      <c r="J820" s="51" t="e">
        <f>+VLOOKUP(G820,desplegables!$AH$21:$AK$33,4,0)</f>
        <v>#N/A</v>
      </c>
      <c r="K820" s="109"/>
      <c r="L820" s="110" t="e">
        <f>+VLOOKUP(K820,desplegables!$BO$81:$BP$110,2,FALSE)</f>
        <v>#N/A</v>
      </c>
      <c r="M820" s="49"/>
      <c r="N820" s="51" t="e">
        <f>VLOOKUP(M820,desplegables!$BO$20:$BP$51,2,0)</f>
        <v>#N/A</v>
      </c>
      <c r="O820" s="49"/>
      <c r="P820" s="49"/>
      <c r="Q820" s="51" t="e">
        <f>+VLOOKUP(P820,desplegables!$B$3:$C$5,2,0)</f>
        <v>#N/A</v>
      </c>
      <c r="R820" s="169" t="e">
        <f t="shared" si="96"/>
        <v>#N/A</v>
      </c>
      <c r="S820" s="50" t="e">
        <f t="shared" si="101"/>
        <v>#N/A</v>
      </c>
      <c r="T820" s="50" t="str">
        <f t="shared" si="97"/>
        <v xml:space="preserve"> -  - </v>
      </c>
      <c r="W820" s="21" t="e">
        <f t="shared" si="98"/>
        <v>#N/A</v>
      </c>
      <c r="X820" s="51" t="e">
        <f t="shared" si="99"/>
        <v>#N/A</v>
      </c>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c r="BE820" s="68"/>
      <c r="BF820" s="70"/>
      <c r="BG820" s="68"/>
      <c r="BH820" s="52"/>
      <c r="BI820" s="91"/>
      <c r="BJ820" s="68"/>
      <c r="BK820" s="49"/>
      <c r="BL820" s="49"/>
      <c r="BM820" s="70"/>
      <c r="BN820" s="49"/>
      <c r="BO820" s="49"/>
      <c r="BP820" s="49"/>
      <c r="BQ820" s="49"/>
      <c r="BR820" s="237"/>
      <c r="BS820" s="237"/>
      <c r="BV820" s="21" t="e">
        <f t="shared" si="100"/>
        <v>#N/A</v>
      </c>
      <c r="BW820" s="21" t="e">
        <f>+VLOOKUP(C820,Listas_desplega!$AI$21:$AJ$46,2,0)</f>
        <v>#N/A</v>
      </c>
      <c r="BX820" s="47" t="e">
        <f>+VLOOKUP(E820,Listas_desplega!$J$2:$K$11,2,FALSE)</f>
        <v>#N/A</v>
      </c>
      <c r="BY820" s="21" t="e">
        <f>+VLOOKUP(J820,desplegables!$AK$21:$AL$33,2,FALSE)</f>
        <v>#N/A</v>
      </c>
      <c r="BZ820" s="21" t="e">
        <f>+VLOOKUP(D820,Listas_desplega!$AS$18:$AU$60,2,0)</f>
        <v>#N/A</v>
      </c>
      <c r="CA820" s="21" t="e">
        <f>+VLOOKUP(W820,Listas_desplega!$AT$18:$AV$60,3,0)</f>
        <v>#N/A</v>
      </c>
      <c r="CB820" s="21" t="e">
        <f>+VLOOKUP(F820,Listas_desplega!$J$15:$L$60,2,0)</f>
        <v>#N/A</v>
      </c>
      <c r="CC820" s="21" t="e">
        <f>+VLOOKUP(F820,Listas_desplega!$J$15:$L$60,2,0)&amp;V820</f>
        <v>#N/A</v>
      </c>
      <c r="CD820" s="21" t="e">
        <f>+VLOOKUP(CC820,Listas_desplega!$K$15:$L$60,2,0)</f>
        <v>#N/A</v>
      </c>
      <c r="CE820" s="65" t="e">
        <f>+VLOOKUP(D820,Listas_desplega!$AS$18:$AU$60,2,0)&amp;V820</f>
        <v>#N/A</v>
      </c>
      <c r="CF820" s="21" t="e">
        <f>+VLOOKUP(D820,Listas_desplega!$AS$18:$AU$60,3,0)</f>
        <v>#N/A</v>
      </c>
    </row>
    <row r="821" spans="2:84" ht="18.75" customHeight="1" x14ac:dyDescent="0.25">
      <c r="B821" s="49"/>
      <c r="C821" s="49"/>
      <c r="D821" s="49"/>
      <c r="E821" s="49"/>
      <c r="F821" s="82"/>
      <c r="G821" s="49"/>
      <c r="H821" s="78" t="e">
        <f>+VLOOKUP(G821,desplegables!$AH$21:$AK$33,2,0)</f>
        <v>#N/A</v>
      </c>
      <c r="I821" s="79" t="e">
        <f>+VLOOKUP(G821,desplegables!$AH$21:$AK$33,3,0)</f>
        <v>#N/A</v>
      </c>
      <c r="J821" s="51" t="e">
        <f>+VLOOKUP(G821,desplegables!$AH$21:$AK$33,4,0)</f>
        <v>#N/A</v>
      </c>
      <c r="K821" s="109"/>
      <c r="L821" s="110" t="e">
        <f>+VLOOKUP(K821,desplegables!$BO$81:$BP$110,2,FALSE)</f>
        <v>#N/A</v>
      </c>
      <c r="M821" s="49"/>
      <c r="N821" s="51" t="e">
        <f>VLOOKUP(M821,desplegables!$BO$20:$BP$51,2,0)</f>
        <v>#N/A</v>
      </c>
      <c r="O821" s="49"/>
      <c r="P821" s="49"/>
      <c r="Q821" s="51" t="e">
        <f>+VLOOKUP(P821,desplegables!$B$3:$C$5,2,0)</f>
        <v>#N/A</v>
      </c>
      <c r="R821" s="169" t="e">
        <f t="shared" si="96"/>
        <v>#N/A</v>
      </c>
      <c r="S821" s="50" t="e">
        <f t="shared" si="101"/>
        <v>#N/A</v>
      </c>
      <c r="T821" s="50" t="str">
        <f t="shared" si="97"/>
        <v xml:space="preserve"> -  - </v>
      </c>
      <c r="W821" s="21" t="e">
        <f t="shared" si="98"/>
        <v>#N/A</v>
      </c>
      <c r="X821" s="51" t="e">
        <f t="shared" si="99"/>
        <v>#N/A</v>
      </c>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c r="BE821" s="68"/>
      <c r="BF821" s="70"/>
      <c r="BG821" s="68"/>
      <c r="BH821" s="52"/>
      <c r="BI821" s="91"/>
      <c r="BJ821" s="68"/>
      <c r="BK821" s="49"/>
      <c r="BL821" s="49"/>
      <c r="BM821" s="70"/>
      <c r="BN821" s="49"/>
      <c r="BO821" s="49"/>
      <c r="BP821" s="49"/>
      <c r="BQ821" s="49"/>
      <c r="BR821" s="237"/>
      <c r="BS821" s="237"/>
      <c r="BV821" s="21" t="e">
        <f t="shared" si="100"/>
        <v>#N/A</v>
      </c>
      <c r="BW821" s="21" t="e">
        <f>+VLOOKUP(C821,Listas_desplega!$AI$21:$AJ$46,2,0)</f>
        <v>#N/A</v>
      </c>
      <c r="BX821" s="47" t="e">
        <f>+VLOOKUP(E821,Listas_desplega!$J$2:$K$11,2,FALSE)</f>
        <v>#N/A</v>
      </c>
      <c r="BY821" s="21" t="e">
        <f>+VLOOKUP(J821,desplegables!$AK$21:$AL$33,2,FALSE)</f>
        <v>#N/A</v>
      </c>
      <c r="BZ821" s="21" t="e">
        <f>+VLOOKUP(D821,Listas_desplega!$AS$18:$AU$60,2,0)</f>
        <v>#N/A</v>
      </c>
      <c r="CA821" s="21" t="e">
        <f>+VLOOKUP(W821,Listas_desplega!$AT$18:$AV$60,3,0)</f>
        <v>#N/A</v>
      </c>
      <c r="CB821" s="21" t="e">
        <f>+VLOOKUP(F821,Listas_desplega!$J$15:$L$60,2,0)</f>
        <v>#N/A</v>
      </c>
      <c r="CC821" s="21" t="e">
        <f>+VLOOKUP(F821,Listas_desplega!$J$15:$L$60,2,0)&amp;V821</f>
        <v>#N/A</v>
      </c>
      <c r="CD821" s="21" t="e">
        <f>+VLOOKUP(CC821,Listas_desplega!$K$15:$L$60,2,0)</f>
        <v>#N/A</v>
      </c>
      <c r="CE821" s="65" t="e">
        <f>+VLOOKUP(D821,Listas_desplega!$AS$18:$AU$60,2,0)&amp;V821</f>
        <v>#N/A</v>
      </c>
      <c r="CF821" s="21" t="e">
        <f>+VLOOKUP(D821,Listas_desplega!$AS$18:$AU$60,3,0)</f>
        <v>#N/A</v>
      </c>
    </row>
    <row r="822" spans="2:84" ht="18.75" customHeight="1" x14ac:dyDescent="0.25">
      <c r="B822" s="49"/>
      <c r="C822" s="49"/>
      <c r="D822" s="49"/>
      <c r="E822" s="49"/>
      <c r="F822" s="82"/>
      <c r="G822" s="49"/>
      <c r="H822" s="78" t="e">
        <f>+VLOOKUP(G822,desplegables!$AH$21:$AK$33,2,0)</f>
        <v>#N/A</v>
      </c>
      <c r="I822" s="79" t="e">
        <f>+VLOOKUP(G822,desplegables!$AH$21:$AK$33,3,0)</f>
        <v>#N/A</v>
      </c>
      <c r="J822" s="51" t="e">
        <f>+VLOOKUP(G822,desplegables!$AH$21:$AK$33,4,0)</f>
        <v>#N/A</v>
      </c>
      <c r="K822" s="109"/>
      <c r="L822" s="110" t="e">
        <f>+VLOOKUP(K822,desplegables!$BO$81:$BP$110,2,FALSE)</f>
        <v>#N/A</v>
      </c>
      <c r="M822" s="49"/>
      <c r="N822" s="51" t="e">
        <f>VLOOKUP(M822,desplegables!$BO$20:$BP$51,2,0)</f>
        <v>#N/A</v>
      </c>
      <c r="O822" s="49"/>
      <c r="P822" s="49"/>
      <c r="Q822" s="51" t="e">
        <f>+VLOOKUP(P822,desplegables!$B$3:$C$5,2,0)</f>
        <v>#N/A</v>
      </c>
      <c r="R822" s="169" t="e">
        <f t="shared" si="96"/>
        <v>#N/A</v>
      </c>
      <c r="S822" s="50" t="e">
        <f t="shared" si="101"/>
        <v>#N/A</v>
      </c>
      <c r="T822" s="50" t="str">
        <f t="shared" si="97"/>
        <v xml:space="preserve"> -  - </v>
      </c>
      <c r="W822" s="21" t="e">
        <f t="shared" si="98"/>
        <v>#N/A</v>
      </c>
      <c r="X822" s="51" t="e">
        <f t="shared" si="99"/>
        <v>#N/A</v>
      </c>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c r="BE822" s="68"/>
      <c r="BF822" s="70"/>
      <c r="BG822" s="68"/>
      <c r="BH822" s="52"/>
      <c r="BI822" s="91"/>
      <c r="BJ822" s="68"/>
      <c r="BK822" s="49"/>
      <c r="BL822" s="49"/>
      <c r="BM822" s="70"/>
      <c r="BN822" s="49"/>
      <c r="BO822" s="49"/>
      <c r="BP822" s="49"/>
      <c r="BQ822" s="49"/>
      <c r="BR822" s="237"/>
      <c r="BS822" s="237"/>
      <c r="BV822" s="21" t="e">
        <f t="shared" si="100"/>
        <v>#N/A</v>
      </c>
      <c r="BW822" s="21" t="e">
        <f>+VLOOKUP(C822,Listas_desplega!$AI$21:$AJ$46,2,0)</f>
        <v>#N/A</v>
      </c>
      <c r="BX822" s="47" t="e">
        <f>+VLOOKUP(E822,Listas_desplega!$J$2:$K$11,2,FALSE)</f>
        <v>#N/A</v>
      </c>
      <c r="BY822" s="21" t="e">
        <f>+VLOOKUP(J822,desplegables!$AK$21:$AL$33,2,FALSE)</f>
        <v>#N/A</v>
      </c>
      <c r="BZ822" s="21" t="e">
        <f>+VLOOKUP(D822,Listas_desplega!$AS$18:$AU$60,2,0)</f>
        <v>#N/A</v>
      </c>
      <c r="CA822" s="21" t="e">
        <f>+VLOOKUP(W822,Listas_desplega!$AT$18:$AV$60,3,0)</f>
        <v>#N/A</v>
      </c>
      <c r="CB822" s="21" t="e">
        <f>+VLOOKUP(F822,Listas_desplega!$J$15:$L$60,2,0)</f>
        <v>#N/A</v>
      </c>
      <c r="CC822" s="21" t="e">
        <f>+VLOOKUP(F822,Listas_desplega!$J$15:$L$60,2,0)&amp;V822</f>
        <v>#N/A</v>
      </c>
      <c r="CD822" s="21" t="e">
        <f>+VLOOKUP(CC822,Listas_desplega!$K$15:$L$60,2,0)</f>
        <v>#N/A</v>
      </c>
      <c r="CE822" s="65" t="e">
        <f>+VLOOKUP(D822,Listas_desplega!$AS$18:$AU$60,2,0)&amp;V822</f>
        <v>#N/A</v>
      </c>
      <c r="CF822" s="21" t="e">
        <f>+VLOOKUP(D822,Listas_desplega!$AS$18:$AU$60,3,0)</f>
        <v>#N/A</v>
      </c>
    </row>
    <row r="823" spans="2:84" ht="18.75" customHeight="1" x14ac:dyDescent="0.25">
      <c r="B823" s="49"/>
      <c r="C823" s="49"/>
      <c r="D823" s="49"/>
      <c r="E823" s="49"/>
      <c r="F823" s="82"/>
      <c r="G823" s="49"/>
      <c r="H823" s="78" t="e">
        <f>+VLOOKUP(G823,desplegables!$AH$21:$AK$33,2,0)</f>
        <v>#N/A</v>
      </c>
      <c r="I823" s="79" t="e">
        <f>+VLOOKUP(G823,desplegables!$AH$21:$AK$33,3,0)</f>
        <v>#N/A</v>
      </c>
      <c r="J823" s="51" t="e">
        <f>+VLOOKUP(G823,desplegables!$AH$21:$AK$33,4,0)</f>
        <v>#N/A</v>
      </c>
      <c r="K823" s="109"/>
      <c r="L823" s="110" t="e">
        <f>+VLOOKUP(K823,desplegables!$BO$81:$BP$110,2,FALSE)</f>
        <v>#N/A</v>
      </c>
      <c r="M823" s="49"/>
      <c r="N823" s="51" t="e">
        <f>VLOOKUP(M823,desplegables!$BO$20:$BP$51,2,0)</f>
        <v>#N/A</v>
      </c>
      <c r="O823" s="49"/>
      <c r="P823" s="49"/>
      <c r="Q823" s="51" t="e">
        <f>+VLOOKUP(P823,desplegables!$B$3:$C$5,2,0)</f>
        <v>#N/A</v>
      </c>
      <c r="R823" s="169" t="e">
        <f t="shared" si="96"/>
        <v>#N/A</v>
      </c>
      <c r="S823" s="50" t="e">
        <f t="shared" si="101"/>
        <v>#N/A</v>
      </c>
      <c r="T823" s="50" t="str">
        <f t="shared" si="97"/>
        <v xml:space="preserve"> -  - </v>
      </c>
      <c r="W823" s="21" t="e">
        <f t="shared" si="98"/>
        <v>#N/A</v>
      </c>
      <c r="X823" s="51" t="e">
        <f t="shared" si="99"/>
        <v>#N/A</v>
      </c>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c r="BE823" s="68"/>
      <c r="BF823" s="70"/>
      <c r="BG823" s="68"/>
      <c r="BH823" s="52"/>
      <c r="BI823" s="91"/>
      <c r="BJ823" s="68"/>
      <c r="BK823" s="49"/>
      <c r="BL823" s="49"/>
      <c r="BM823" s="70"/>
      <c r="BN823" s="49"/>
      <c r="BO823" s="49"/>
      <c r="BP823" s="49"/>
      <c r="BQ823" s="49"/>
      <c r="BR823" s="237"/>
      <c r="BS823" s="237"/>
      <c r="BV823" s="21" t="e">
        <f t="shared" si="100"/>
        <v>#N/A</v>
      </c>
      <c r="BW823" s="21" t="e">
        <f>+VLOOKUP(C823,Listas_desplega!$AI$21:$AJ$46,2,0)</f>
        <v>#N/A</v>
      </c>
      <c r="BX823" s="47" t="e">
        <f>+VLOOKUP(E823,Listas_desplega!$J$2:$K$11,2,FALSE)</f>
        <v>#N/A</v>
      </c>
      <c r="BY823" s="21" t="e">
        <f>+VLOOKUP(J823,desplegables!$AK$21:$AL$33,2,FALSE)</f>
        <v>#N/A</v>
      </c>
      <c r="BZ823" s="21" t="e">
        <f>+VLOOKUP(D823,Listas_desplega!$AS$18:$AU$60,2,0)</f>
        <v>#N/A</v>
      </c>
      <c r="CA823" s="21" t="e">
        <f>+VLOOKUP(W823,Listas_desplega!$AT$18:$AV$60,3,0)</f>
        <v>#N/A</v>
      </c>
      <c r="CB823" s="21" t="e">
        <f>+VLOOKUP(F823,Listas_desplega!$J$15:$L$60,2,0)</f>
        <v>#N/A</v>
      </c>
      <c r="CC823" s="21" t="e">
        <f>+VLOOKUP(F823,Listas_desplega!$J$15:$L$60,2,0)&amp;V823</f>
        <v>#N/A</v>
      </c>
      <c r="CD823" s="21" t="e">
        <f>+VLOOKUP(CC823,Listas_desplega!$K$15:$L$60,2,0)</f>
        <v>#N/A</v>
      </c>
      <c r="CE823" s="65" t="e">
        <f>+VLOOKUP(D823,Listas_desplega!$AS$18:$AU$60,2,0)&amp;V823</f>
        <v>#N/A</v>
      </c>
      <c r="CF823" s="21" t="e">
        <f>+VLOOKUP(D823,Listas_desplega!$AS$18:$AU$60,3,0)</f>
        <v>#N/A</v>
      </c>
    </row>
    <row r="824" spans="2:84" ht="18.75" customHeight="1" x14ac:dyDescent="0.25">
      <c r="B824" s="49"/>
      <c r="C824" s="49"/>
      <c r="D824" s="49"/>
      <c r="E824" s="49"/>
      <c r="F824" s="82"/>
      <c r="G824" s="49"/>
      <c r="H824" s="78" t="e">
        <f>+VLOOKUP(G824,desplegables!$AH$21:$AK$33,2,0)</f>
        <v>#N/A</v>
      </c>
      <c r="I824" s="79" t="e">
        <f>+VLOOKUP(G824,desplegables!$AH$21:$AK$33,3,0)</f>
        <v>#N/A</v>
      </c>
      <c r="J824" s="51" t="e">
        <f>+VLOOKUP(G824,desplegables!$AH$21:$AK$33,4,0)</f>
        <v>#N/A</v>
      </c>
      <c r="K824" s="109"/>
      <c r="L824" s="110" t="e">
        <f>+VLOOKUP(K824,desplegables!$BO$81:$BP$110,2,FALSE)</f>
        <v>#N/A</v>
      </c>
      <c r="M824" s="49"/>
      <c r="N824" s="51" t="e">
        <f>VLOOKUP(M824,desplegables!$BO$20:$BP$51,2,0)</f>
        <v>#N/A</v>
      </c>
      <c r="O824" s="49"/>
      <c r="P824" s="49"/>
      <c r="Q824" s="51" t="e">
        <f>+VLOOKUP(P824,desplegables!$B$3:$C$5,2,0)</f>
        <v>#N/A</v>
      </c>
      <c r="R824" s="169" t="e">
        <f t="shared" si="96"/>
        <v>#N/A</v>
      </c>
      <c r="S824" s="50" t="e">
        <f t="shared" si="101"/>
        <v>#N/A</v>
      </c>
      <c r="T824" s="50" t="str">
        <f t="shared" si="97"/>
        <v xml:space="preserve"> -  - </v>
      </c>
      <c r="W824" s="21" t="e">
        <f t="shared" si="98"/>
        <v>#N/A</v>
      </c>
      <c r="X824" s="51" t="e">
        <f t="shared" si="99"/>
        <v>#N/A</v>
      </c>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c r="BE824" s="68"/>
      <c r="BF824" s="70"/>
      <c r="BG824" s="68"/>
      <c r="BH824" s="52"/>
      <c r="BI824" s="91"/>
      <c r="BJ824" s="68"/>
      <c r="BK824" s="49"/>
      <c r="BL824" s="49"/>
      <c r="BM824" s="70"/>
      <c r="BN824" s="49"/>
      <c r="BO824" s="49"/>
      <c r="BP824" s="49"/>
      <c r="BQ824" s="49"/>
      <c r="BR824" s="237"/>
      <c r="BS824" s="237"/>
      <c r="BV824" s="21" t="e">
        <f t="shared" si="100"/>
        <v>#N/A</v>
      </c>
      <c r="BW824" s="21" t="e">
        <f>+VLOOKUP(C824,Listas_desplega!$AI$21:$AJ$46,2,0)</f>
        <v>#N/A</v>
      </c>
      <c r="BX824" s="47" t="e">
        <f>+VLOOKUP(E824,Listas_desplega!$J$2:$K$11,2,FALSE)</f>
        <v>#N/A</v>
      </c>
      <c r="BY824" s="21" t="e">
        <f>+VLOOKUP(J824,desplegables!$AK$21:$AL$33,2,FALSE)</f>
        <v>#N/A</v>
      </c>
      <c r="BZ824" s="21" t="e">
        <f>+VLOOKUP(D824,Listas_desplega!$AS$18:$AU$60,2,0)</f>
        <v>#N/A</v>
      </c>
      <c r="CA824" s="21" t="e">
        <f>+VLOOKUP(W824,Listas_desplega!$AT$18:$AV$60,3,0)</f>
        <v>#N/A</v>
      </c>
      <c r="CB824" s="21" t="e">
        <f>+VLOOKUP(F824,Listas_desplega!$J$15:$L$60,2,0)</f>
        <v>#N/A</v>
      </c>
      <c r="CC824" s="21" t="e">
        <f>+VLOOKUP(F824,Listas_desplega!$J$15:$L$60,2,0)&amp;V824</f>
        <v>#N/A</v>
      </c>
      <c r="CD824" s="21" t="e">
        <f>+VLOOKUP(CC824,Listas_desplega!$K$15:$L$60,2,0)</f>
        <v>#N/A</v>
      </c>
      <c r="CE824" s="65" t="e">
        <f>+VLOOKUP(D824,Listas_desplega!$AS$18:$AU$60,2,0)&amp;V824</f>
        <v>#N/A</v>
      </c>
      <c r="CF824" s="21" t="e">
        <f>+VLOOKUP(D824,Listas_desplega!$AS$18:$AU$60,3,0)</f>
        <v>#N/A</v>
      </c>
    </row>
    <row r="825" spans="2:84" ht="18.75" customHeight="1" x14ac:dyDescent="0.25">
      <c r="B825" s="49"/>
      <c r="C825" s="49"/>
      <c r="D825" s="49"/>
      <c r="E825" s="49"/>
      <c r="F825" s="82"/>
      <c r="G825" s="49"/>
      <c r="H825" s="78" t="e">
        <f>+VLOOKUP(G825,desplegables!$AH$21:$AK$33,2,0)</f>
        <v>#N/A</v>
      </c>
      <c r="I825" s="79" t="e">
        <f>+VLOOKUP(G825,desplegables!$AH$21:$AK$33,3,0)</f>
        <v>#N/A</v>
      </c>
      <c r="J825" s="51" t="e">
        <f>+VLOOKUP(G825,desplegables!$AH$21:$AK$33,4,0)</f>
        <v>#N/A</v>
      </c>
      <c r="K825" s="109"/>
      <c r="L825" s="110" t="e">
        <f>+VLOOKUP(K825,desplegables!$BO$81:$BP$110,2,FALSE)</f>
        <v>#N/A</v>
      </c>
      <c r="M825" s="49"/>
      <c r="N825" s="51" t="e">
        <f>VLOOKUP(M825,desplegables!$BO$20:$BP$51,2,0)</f>
        <v>#N/A</v>
      </c>
      <c r="O825" s="49"/>
      <c r="P825" s="49"/>
      <c r="Q825" s="51" t="e">
        <f>+VLOOKUP(P825,desplegables!$B$3:$C$5,2,0)</f>
        <v>#N/A</v>
      </c>
      <c r="R825" s="169" t="e">
        <f t="shared" si="96"/>
        <v>#N/A</v>
      </c>
      <c r="S825" s="50" t="e">
        <f t="shared" si="101"/>
        <v>#N/A</v>
      </c>
      <c r="T825" s="50" t="str">
        <f t="shared" si="97"/>
        <v xml:space="preserve"> -  - </v>
      </c>
      <c r="W825" s="21" t="e">
        <f t="shared" si="98"/>
        <v>#N/A</v>
      </c>
      <c r="X825" s="51" t="e">
        <f t="shared" si="99"/>
        <v>#N/A</v>
      </c>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c r="BE825" s="68"/>
      <c r="BF825" s="70"/>
      <c r="BG825" s="68"/>
      <c r="BH825" s="52"/>
      <c r="BI825" s="91"/>
      <c r="BJ825" s="68"/>
      <c r="BK825" s="49"/>
      <c r="BL825" s="49"/>
      <c r="BM825" s="70"/>
      <c r="BN825" s="49"/>
      <c r="BO825" s="49"/>
      <c r="BP825" s="49"/>
      <c r="BQ825" s="49"/>
      <c r="BR825" s="237"/>
      <c r="BS825" s="237"/>
      <c r="BV825" s="21" t="e">
        <f t="shared" si="100"/>
        <v>#N/A</v>
      </c>
      <c r="BW825" s="21" t="e">
        <f>+VLOOKUP(C825,Listas_desplega!$AI$21:$AJ$46,2,0)</f>
        <v>#N/A</v>
      </c>
      <c r="BX825" s="47" t="e">
        <f>+VLOOKUP(E825,Listas_desplega!$J$2:$K$11,2,FALSE)</f>
        <v>#N/A</v>
      </c>
      <c r="BY825" s="21" t="e">
        <f>+VLOOKUP(J825,desplegables!$AK$21:$AL$33,2,FALSE)</f>
        <v>#N/A</v>
      </c>
      <c r="BZ825" s="21" t="e">
        <f>+VLOOKUP(D825,Listas_desplega!$AS$18:$AU$60,2,0)</f>
        <v>#N/A</v>
      </c>
      <c r="CA825" s="21" t="e">
        <f>+VLOOKUP(W825,Listas_desplega!$AT$18:$AV$60,3,0)</f>
        <v>#N/A</v>
      </c>
      <c r="CB825" s="21" t="e">
        <f>+VLOOKUP(F825,Listas_desplega!$J$15:$L$60,2,0)</f>
        <v>#N/A</v>
      </c>
      <c r="CC825" s="21" t="e">
        <f>+VLOOKUP(F825,Listas_desplega!$J$15:$L$60,2,0)&amp;V825</f>
        <v>#N/A</v>
      </c>
      <c r="CD825" s="21" t="e">
        <f>+VLOOKUP(CC825,Listas_desplega!$K$15:$L$60,2,0)</f>
        <v>#N/A</v>
      </c>
      <c r="CE825" s="65" t="e">
        <f>+VLOOKUP(D825,Listas_desplega!$AS$18:$AU$60,2,0)&amp;V825</f>
        <v>#N/A</v>
      </c>
      <c r="CF825" s="21" t="e">
        <f>+VLOOKUP(D825,Listas_desplega!$AS$18:$AU$60,3,0)</f>
        <v>#N/A</v>
      </c>
    </row>
    <row r="826" spans="2:84" ht="18.75" customHeight="1" x14ac:dyDescent="0.25">
      <c r="B826" s="49"/>
      <c r="C826" s="49"/>
      <c r="D826" s="49"/>
      <c r="E826" s="49"/>
      <c r="F826" s="82"/>
      <c r="G826" s="49"/>
      <c r="H826" s="78" t="e">
        <f>+VLOOKUP(G826,desplegables!$AH$21:$AK$33,2,0)</f>
        <v>#N/A</v>
      </c>
      <c r="I826" s="79" t="e">
        <f>+VLOOKUP(G826,desplegables!$AH$21:$AK$33,3,0)</f>
        <v>#N/A</v>
      </c>
      <c r="J826" s="51" t="e">
        <f>+VLOOKUP(G826,desplegables!$AH$21:$AK$33,4,0)</f>
        <v>#N/A</v>
      </c>
      <c r="K826" s="109"/>
      <c r="L826" s="110" t="e">
        <f>+VLOOKUP(K826,desplegables!$BO$81:$BP$110,2,FALSE)</f>
        <v>#N/A</v>
      </c>
      <c r="M826" s="49"/>
      <c r="N826" s="51" t="e">
        <f>VLOOKUP(M826,desplegables!$BO$20:$BP$51,2,0)</f>
        <v>#N/A</v>
      </c>
      <c r="O826" s="49"/>
      <c r="P826" s="49"/>
      <c r="Q826" s="51" t="e">
        <f>+VLOOKUP(P826,desplegables!$B$3:$C$5,2,0)</f>
        <v>#N/A</v>
      </c>
      <c r="R826" s="169" t="e">
        <f t="shared" si="96"/>
        <v>#N/A</v>
      </c>
      <c r="S826" s="50" t="e">
        <f t="shared" si="101"/>
        <v>#N/A</v>
      </c>
      <c r="T826" s="50" t="str">
        <f t="shared" si="97"/>
        <v xml:space="preserve"> -  - </v>
      </c>
      <c r="W826" s="21" t="e">
        <f t="shared" si="98"/>
        <v>#N/A</v>
      </c>
      <c r="X826" s="51" t="e">
        <f t="shared" si="99"/>
        <v>#N/A</v>
      </c>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c r="BE826" s="68"/>
      <c r="BF826" s="70"/>
      <c r="BG826" s="68"/>
      <c r="BH826" s="52"/>
      <c r="BI826" s="91"/>
      <c r="BJ826" s="68"/>
      <c r="BK826" s="49"/>
      <c r="BL826" s="49"/>
      <c r="BM826" s="70"/>
      <c r="BN826" s="49"/>
      <c r="BO826" s="49"/>
      <c r="BP826" s="49"/>
      <c r="BQ826" s="49"/>
      <c r="BR826" s="237"/>
      <c r="BS826" s="237"/>
      <c r="BV826" s="21" t="e">
        <f t="shared" si="100"/>
        <v>#N/A</v>
      </c>
      <c r="BW826" s="21" t="e">
        <f>+VLOOKUP(C826,Listas_desplega!$AI$21:$AJ$46,2,0)</f>
        <v>#N/A</v>
      </c>
      <c r="BX826" s="47" t="e">
        <f>+VLOOKUP(E826,Listas_desplega!$J$2:$K$11,2,FALSE)</f>
        <v>#N/A</v>
      </c>
      <c r="BY826" s="21" t="e">
        <f>+VLOOKUP(J826,desplegables!$AK$21:$AL$33,2,FALSE)</f>
        <v>#N/A</v>
      </c>
      <c r="BZ826" s="21" t="e">
        <f>+VLOOKUP(D826,Listas_desplega!$AS$18:$AU$60,2,0)</f>
        <v>#N/A</v>
      </c>
      <c r="CA826" s="21" t="e">
        <f>+VLOOKUP(W826,Listas_desplega!$AT$18:$AV$60,3,0)</f>
        <v>#N/A</v>
      </c>
      <c r="CB826" s="21" t="e">
        <f>+VLOOKUP(F826,Listas_desplega!$J$15:$L$60,2,0)</f>
        <v>#N/A</v>
      </c>
      <c r="CC826" s="21" t="e">
        <f>+VLOOKUP(F826,Listas_desplega!$J$15:$L$60,2,0)&amp;V826</f>
        <v>#N/A</v>
      </c>
      <c r="CD826" s="21" t="e">
        <f>+VLOOKUP(CC826,Listas_desplega!$K$15:$L$60,2,0)</f>
        <v>#N/A</v>
      </c>
      <c r="CE826" s="65" t="e">
        <f>+VLOOKUP(D826,Listas_desplega!$AS$18:$AU$60,2,0)&amp;V826</f>
        <v>#N/A</v>
      </c>
      <c r="CF826" s="21" t="e">
        <f>+VLOOKUP(D826,Listas_desplega!$AS$18:$AU$60,3,0)</f>
        <v>#N/A</v>
      </c>
    </row>
    <row r="827" spans="2:84" ht="18.75" customHeight="1" x14ac:dyDescent="0.25">
      <c r="B827" s="49"/>
      <c r="C827" s="49"/>
      <c r="D827" s="49"/>
      <c r="E827" s="49"/>
      <c r="F827" s="82"/>
      <c r="G827" s="49"/>
      <c r="H827" s="78" t="e">
        <f>+VLOOKUP(G827,desplegables!$AH$21:$AK$33,2,0)</f>
        <v>#N/A</v>
      </c>
      <c r="I827" s="79" t="e">
        <f>+VLOOKUP(G827,desplegables!$AH$21:$AK$33,3,0)</f>
        <v>#N/A</v>
      </c>
      <c r="J827" s="51" t="e">
        <f>+VLOOKUP(G827,desplegables!$AH$21:$AK$33,4,0)</f>
        <v>#N/A</v>
      </c>
      <c r="K827" s="109"/>
      <c r="L827" s="110" t="e">
        <f>+VLOOKUP(K827,desplegables!$BO$81:$BP$110,2,FALSE)</f>
        <v>#N/A</v>
      </c>
      <c r="M827" s="49"/>
      <c r="N827" s="51" t="e">
        <f>VLOOKUP(M827,desplegables!$BO$20:$BP$51,2,0)</f>
        <v>#N/A</v>
      </c>
      <c r="O827" s="49"/>
      <c r="P827" s="49"/>
      <c r="Q827" s="51" t="e">
        <f>+VLOOKUP(P827,desplegables!$B$3:$C$5,2,0)</f>
        <v>#N/A</v>
      </c>
      <c r="R827" s="169" t="e">
        <f t="shared" ref="R827:R890" si="102">+J827&amp;"-"&amp;L827&amp;"-"&amp;N827&amp;"-"&amp;Q827</f>
        <v>#N/A</v>
      </c>
      <c r="S827" s="50" t="e">
        <f t="shared" si="101"/>
        <v>#N/A</v>
      </c>
      <c r="T827" s="50" t="str">
        <f t="shared" si="97"/>
        <v xml:space="preserve"> -  - </v>
      </c>
      <c r="W827" s="21" t="e">
        <f t="shared" si="98"/>
        <v>#N/A</v>
      </c>
      <c r="X827" s="51" t="e">
        <f t="shared" si="99"/>
        <v>#N/A</v>
      </c>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c r="BE827" s="68"/>
      <c r="BF827" s="70"/>
      <c r="BG827" s="68"/>
      <c r="BH827" s="52"/>
      <c r="BI827" s="91"/>
      <c r="BJ827" s="68"/>
      <c r="BK827" s="49"/>
      <c r="BL827" s="49"/>
      <c r="BM827" s="70"/>
      <c r="BN827" s="49"/>
      <c r="BO827" s="49"/>
      <c r="BP827" s="49"/>
      <c r="BQ827" s="49"/>
      <c r="BR827" s="237"/>
      <c r="BS827" s="237"/>
      <c r="BV827" s="21" t="e">
        <f t="shared" si="100"/>
        <v>#N/A</v>
      </c>
      <c r="BW827" s="21" t="e">
        <f>+VLOOKUP(C827,Listas_desplega!$AI$21:$AJ$46,2,0)</f>
        <v>#N/A</v>
      </c>
      <c r="BX827" s="47" t="e">
        <f>+VLOOKUP(E827,Listas_desplega!$J$2:$K$11,2,FALSE)</f>
        <v>#N/A</v>
      </c>
      <c r="BY827" s="21" t="e">
        <f>+VLOOKUP(J827,desplegables!$AK$21:$AL$33,2,FALSE)</f>
        <v>#N/A</v>
      </c>
      <c r="BZ827" s="21" t="e">
        <f>+VLOOKUP(D827,Listas_desplega!$AS$18:$AU$60,2,0)</f>
        <v>#N/A</v>
      </c>
      <c r="CA827" s="21" t="e">
        <f>+VLOOKUP(W827,Listas_desplega!$AT$18:$AV$60,3,0)</f>
        <v>#N/A</v>
      </c>
      <c r="CB827" s="21" t="e">
        <f>+VLOOKUP(F827,Listas_desplega!$J$15:$L$60,2,0)</f>
        <v>#N/A</v>
      </c>
      <c r="CC827" s="21" t="e">
        <f>+VLOOKUP(F827,Listas_desplega!$J$15:$L$60,2,0)&amp;V827</f>
        <v>#N/A</v>
      </c>
      <c r="CD827" s="21" t="e">
        <f>+VLOOKUP(CC827,Listas_desplega!$K$15:$L$60,2,0)</f>
        <v>#N/A</v>
      </c>
      <c r="CE827" s="65" t="e">
        <f>+VLOOKUP(D827,Listas_desplega!$AS$18:$AU$60,2,0)&amp;V827</f>
        <v>#N/A</v>
      </c>
      <c r="CF827" s="21" t="e">
        <f>+VLOOKUP(D827,Listas_desplega!$AS$18:$AU$60,3,0)</f>
        <v>#N/A</v>
      </c>
    </row>
    <row r="828" spans="2:84" ht="18.75" customHeight="1" x14ac:dyDescent="0.25">
      <c r="B828" s="49"/>
      <c r="C828" s="49"/>
      <c r="D828" s="49"/>
      <c r="E828" s="49"/>
      <c r="F828" s="82"/>
      <c r="G828" s="49"/>
      <c r="H828" s="78" t="e">
        <f>+VLOOKUP(G828,desplegables!$AH$21:$AK$33,2,0)</f>
        <v>#N/A</v>
      </c>
      <c r="I828" s="79" t="e">
        <f>+VLOOKUP(G828,desplegables!$AH$21:$AK$33,3,0)</f>
        <v>#N/A</v>
      </c>
      <c r="J828" s="51" t="e">
        <f>+VLOOKUP(G828,desplegables!$AH$21:$AK$33,4,0)</f>
        <v>#N/A</v>
      </c>
      <c r="K828" s="109"/>
      <c r="L828" s="110" t="e">
        <f>+VLOOKUP(K828,desplegables!$BO$81:$BP$110,2,FALSE)</f>
        <v>#N/A</v>
      </c>
      <c r="M828" s="49"/>
      <c r="N828" s="51" t="e">
        <f>VLOOKUP(M828,desplegables!$BO$20:$BP$51,2,0)</f>
        <v>#N/A</v>
      </c>
      <c r="O828" s="49"/>
      <c r="P828" s="49"/>
      <c r="Q828" s="51" t="e">
        <f>+VLOOKUP(P828,desplegables!$B$3:$C$5,2,0)</f>
        <v>#N/A</v>
      </c>
      <c r="R828" s="169" t="e">
        <f t="shared" si="102"/>
        <v>#N/A</v>
      </c>
      <c r="S828" s="50" t="e">
        <f t="shared" si="101"/>
        <v>#N/A</v>
      </c>
      <c r="T828" s="50" t="str">
        <f t="shared" si="97"/>
        <v xml:space="preserve"> -  - </v>
      </c>
      <c r="W828" s="21" t="e">
        <f t="shared" si="98"/>
        <v>#N/A</v>
      </c>
      <c r="X828" s="51" t="e">
        <f t="shared" si="99"/>
        <v>#N/A</v>
      </c>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c r="BE828" s="68"/>
      <c r="BF828" s="70"/>
      <c r="BG828" s="68"/>
      <c r="BH828" s="52"/>
      <c r="BI828" s="91"/>
      <c r="BJ828" s="68"/>
      <c r="BK828" s="49"/>
      <c r="BL828" s="49"/>
      <c r="BM828" s="70"/>
      <c r="BN828" s="49"/>
      <c r="BO828" s="49"/>
      <c r="BP828" s="49"/>
      <c r="BQ828" s="49"/>
      <c r="BR828" s="237"/>
      <c r="BS828" s="237"/>
      <c r="BV828" s="21" t="e">
        <f t="shared" si="100"/>
        <v>#N/A</v>
      </c>
      <c r="BW828" s="21" t="e">
        <f>+VLOOKUP(C828,Listas_desplega!$AI$21:$AJ$46,2,0)</f>
        <v>#N/A</v>
      </c>
      <c r="BX828" s="47" t="e">
        <f>+VLOOKUP(E828,Listas_desplega!$J$2:$K$11,2,FALSE)</f>
        <v>#N/A</v>
      </c>
      <c r="BY828" s="21" t="e">
        <f>+VLOOKUP(J828,desplegables!$AK$21:$AL$33,2,FALSE)</f>
        <v>#N/A</v>
      </c>
      <c r="BZ828" s="21" t="e">
        <f>+VLOOKUP(D828,Listas_desplega!$AS$18:$AU$60,2,0)</f>
        <v>#N/A</v>
      </c>
      <c r="CA828" s="21" t="e">
        <f>+VLOOKUP(W828,Listas_desplega!$AT$18:$AV$60,3,0)</f>
        <v>#N/A</v>
      </c>
      <c r="CB828" s="21" t="e">
        <f>+VLOOKUP(F828,Listas_desplega!$J$15:$L$60,2,0)</f>
        <v>#N/A</v>
      </c>
      <c r="CC828" s="21" t="e">
        <f>+VLOOKUP(F828,Listas_desplega!$J$15:$L$60,2,0)&amp;V828</f>
        <v>#N/A</v>
      </c>
      <c r="CD828" s="21" t="e">
        <f>+VLOOKUP(CC828,Listas_desplega!$K$15:$L$60,2,0)</f>
        <v>#N/A</v>
      </c>
      <c r="CE828" s="65" t="e">
        <f>+VLOOKUP(D828,Listas_desplega!$AS$18:$AU$60,2,0)&amp;V828</f>
        <v>#N/A</v>
      </c>
      <c r="CF828" s="21" t="e">
        <f>+VLOOKUP(D828,Listas_desplega!$AS$18:$AU$60,3,0)</f>
        <v>#N/A</v>
      </c>
    </row>
    <row r="829" spans="2:84" ht="18.75" customHeight="1" x14ac:dyDescent="0.25">
      <c r="B829" s="49"/>
      <c r="C829" s="49"/>
      <c r="D829" s="49"/>
      <c r="E829" s="49"/>
      <c r="F829" s="82"/>
      <c r="G829" s="49"/>
      <c r="H829" s="78" t="e">
        <f>+VLOOKUP(G829,desplegables!$AH$21:$AK$33,2,0)</f>
        <v>#N/A</v>
      </c>
      <c r="I829" s="79" t="e">
        <f>+VLOOKUP(G829,desplegables!$AH$21:$AK$33,3,0)</f>
        <v>#N/A</v>
      </c>
      <c r="J829" s="51" t="e">
        <f>+VLOOKUP(G829,desplegables!$AH$21:$AK$33,4,0)</f>
        <v>#N/A</v>
      </c>
      <c r="K829" s="109"/>
      <c r="L829" s="110" t="e">
        <f>+VLOOKUP(K829,desplegables!$BO$81:$BP$110,2,FALSE)</f>
        <v>#N/A</v>
      </c>
      <c r="M829" s="49"/>
      <c r="N829" s="51" t="e">
        <f>VLOOKUP(M829,desplegables!$BO$20:$BP$51,2,0)</f>
        <v>#N/A</v>
      </c>
      <c r="O829" s="49"/>
      <c r="P829" s="49"/>
      <c r="Q829" s="51" t="e">
        <f>+VLOOKUP(P829,desplegables!$B$3:$C$5,2,0)</f>
        <v>#N/A</v>
      </c>
      <c r="R829" s="169" t="e">
        <f t="shared" si="102"/>
        <v>#N/A</v>
      </c>
      <c r="S829" s="50" t="e">
        <f t="shared" si="101"/>
        <v>#N/A</v>
      </c>
      <c r="T829" s="50" t="str">
        <f t="shared" si="97"/>
        <v xml:space="preserve"> -  - </v>
      </c>
      <c r="W829" s="21" t="e">
        <f t="shared" si="98"/>
        <v>#N/A</v>
      </c>
      <c r="X829" s="51" t="e">
        <f t="shared" si="99"/>
        <v>#N/A</v>
      </c>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c r="BE829" s="68"/>
      <c r="BF829" s="70"/>
      <c r="BG829" s="68"/>
      <c r="BH829" s="52"/>
      <c r="BI829" s="91"/>
      <c r="BJ829" s="68"/>
      <c r="BK829" s="49"/>
      <c r="BL829" s="49"/>
      <c r="BM829" s="70"/>
      <c r="BN829" s="49"/>
      <c r="BO829" s="49"/>
      <c r="BP829" s="49"/>
      <c r="BQ829" s="49"/>
      <c r="BR829" s="237"/>
      <c r="BS829" s="237"/>
      <c r="BV829" s="21" t="e">
        <f t="shared" si="100"/>
        <v>#N/A</v>
      </c>
      <c r="BW829" s="21" t="e">
        <f>+VLOOKUP(C829,Listas_desplega!$AI$21:$AJ$46,2,0)</f>
        <v>#N/A</v>
      </c>
      <c r="BX829" s="47" t="e">
        <f>+VLOOKUP(E829,Listas_desplega!$J$2:$K$11,2,FALSE)</f>
        <v>#N/A</v>
      </c>
      <c r="BY829" s="21" t="e">
        <f>+VLOOKUP(J829,desplegables!$AK$21:$AL$33,2,FALSE)</f>
        <v>#N/A</v>
      </c>
      <c r="BZ829" s="21" t="e">
        <f>+VLOOKUP(D829,Listas_desplega!$AS$18:$AU$60,2,0)</f>
        <v>#N/A</v>
      </c>
      <c r="CA829" s="21" t="e">
        <f>+VLOOKUP(W829,Listas_desplega!$AT$18:$AV$60,3,0)</f>
        <v>#N/A</v>
      </c>
      <c r="CB829" s="21" t="e">
        <f>+VLOOKUP(F829,Listas_desplega!$J$15:$L$60,2,0)</f>
        <v>#N/A</v>
      </c>
      <c r="CC829" s="21" t="e">
        <f>+VLOOKUP(F829,Listas_desplega!$J$15:$L$60,2,0)&amp;V829</f>
        <v>#N/A</v>
      </c>
      <c r="CD829" s="21" t="e">
        <f>+VLOOKUP(CC829,Listas_desplega!$K$15:$L$60,2,0)</f>
        <v>#N/A</v>
      </c>
      <c r="CE829" s="65" t="e">
        <f>+VLOOKUP(D829,Listas_desplega!$AS$18:$AU$60,2,0)&amp;V829</f>
        <v>#N/A</v>
      </c>
      <c r="CF829" s="21" t="e">
        <f>+VLOOKUP(D829,Listas_desplega!$AS$18:$AU$60,3,0)</f>
        <v>#N/A</v>
      </c>
    </row>
    <row r="830" spans="2:84" ht="18.75" customHeight="1" x14ac:dyDescent="0.25">
      <c r="B830" s="49"/>
      <c r="C830" s="49"/>
      <c r="D830" s="49"/>
      <c r="E830" s="49"/>
      <c r="F830" s="82"/>
      <c r="G830" s="49"/>
      <c r="H830" s="78" t="e">
        <f>+VLOOKUP(G830,desplegables!$AH$21:$AK$33,2,0)</f>
        <v>#N/A</v>
      </c>
      <c r="I830" s="79" t="e">
        <f>+VLOOKUP(G830,desplegables!$AH$21:$AK$33,3,0)</f>
        <v>#N/A</v>
      </c>
      <c r="J830" s="51" t="e">
        <f>+VLOOKUP(G830,desplegables!$AH$21:$AK$33,4,0)</f>
        <v>#N/A</v>
      </c>
      <c r="K830" s="109"/>
      <c r="L830" s="110" t="e">
        <f>+VLOOKUP(K830,desplegables!$BO$81:$BP$110,2,FALSE)</f>
        <v>#N/A</v>
      </c>
      <c r="M830" s="49"/>
      <c r="N830" s="51" t="e">
        <f>VLOOKUP(M830,desplegables!$BO$20:$BP$51,2,0)</f>
        <v>#N/A</v>
      </c>
      <c r="O830" s="49"/>
      <c r="P830" s="49"/>
      <c r="Q830" s="51" t="e">
        <f>+VLOOKUP(P830,desplegables!$B$3:$C$5,2,0)</f>
        <v>#N/A</v>
      </c>
      <c r="R830" s="169" t="e">
        <f t="shared" si="102"/>
        <v>#N/A</v>
      </c>
      <c r="S830" s="50" t="e">
        <f t="shared" si="101"/>
        <v>#N/A</v>
      </c>
      <c r="T830" s="50" t="str">
        <f t="shared" si="97"/>
        <v xml:space="preserve"> -  - </v>
      </c>
      <c r="W830" s="21" t="e">
        <f t="shared" si="98"/>
        <v>#N/A</v>
      </c>
      <c r="X830" s="51" t="e">
        <f t="shared" si="99"/>
        <v>#N/A</v>
      </c>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c r="BE830" s="68"/>
      <c r="BF830" s="70"/>
      <c r="BG830" s="68"/>
      <c r="BH830" s="52"/>
      <c r="BI830" s="91"/>
      <c r="BJ830" s="68"/>
      <c r="BK830" s="49"/>
      <c r="BL830" s="49"/>
      <c r="BM830" s="70"/>
      <c r="BN830" s="49"/>
      <c r="BO830" s="49"/>
      <c r="BP830" s="49"/>
      <c r="BQ830" s="49"/>
      <c r="BR830" s="237"/>
      <c r="BS830" s="237"/>
      <c r="BV830" s="21" t="e">
        <f t="shared" si="100"/>
        <v>#N/A</v>
      </c>
      <c r="BW830" s="21" t="e">
        <f>+VLOOKUP(C830,Listas_desplega!$AI$21:$AJ$46,2,0)</f>
        <v>#N/A</v>
      </c>
      <c r="BX830" s="47" t="e">
        <f>+VLOOKUP(E830,Listas_desplega!$J$2:$K$11,2,FALSE)</f>
        <v>#N/A</v>
      </c>
      <c r="BY830" s="21" t="e">
        <f>+VLOOKUP(J830,desplegables!$AK$21:$AL$33,2,FALSE)</f>
        <v>#N/A</v>
      </c>
      <c r="BZ830" s="21" t="e">
        <f>+VLOOKUP(D830,Listas_desplega!$AS$18:$AU$60,2,0)</f>
        <v>#N/A</v>
      </c>
      <c r="CA830" s="21" t="e">
        <f>+VLOOKUP(W830,Listas_desplega!$AT$18:$AV$60,3,0)</f>
        <v>#N/A</v>
      </c>
      <c r="CB830" s="21" t="e">
        <f>+VLOOKUP(F830,Listas_desplega!$J$15:$L$60,2,0)</f>
        <v>#N/A</v>
      </c>
      <c r="CC830" s="21" t="e">
        <f>+VLOOKUP(F830,Listas_desplega!$J$15:$L$60,2,0)&amp;V830</f>
        <v>#N/A</v>
      </c>
      <c r="CD830" s="21" t="e">
        <f>+VLOOKUP(CC830,Listas_desplega!$K$15:$L$60,2,0)</f>
        <v>#N/A</v>
      </c>
      <c r="CE830" s="65" t="e">
        <f>+VLOOKUP(D830,Listas_desplega!$AS$18:$AU$60,2,0)&amp;V830</f>
        <v>#N/A</v>
      </c>
      <c r="CF830" s="21" t="e">
        <f>+VLOOKUP(D830,Listas_desplega!$AS$18:$AU$60,3,0)</f>
        <v>#N/A</v>
      </c>
    </row>
    <row r="831" spans="2:84" ht="18.75" customHeight="1" x14ac:dyDescent="0.25">
      <c r="B831" s="49"/>
      <c r="C831" s="49"/>
      <c r="D831" s="49"/>
      <c r="E831" s="49"/>
      <c r="F831" s="82"/>
      <c r="G831" s="49"/>
      <c r="H831" s="78" t="e">
        <f>+VLOOKUP(G831,desplegables!$AH$21:$AK$33,2,0)</f>
        <v>#N/A</v>
      </c>
      <c r="I831" s="79" t="e">
        <f>+VLOOKUP(G831,desplegables!$AH$21:$AK$33,3,0)</f>
        <v>#N/A</v>
      </c>
      <c r="J831" s="51" t="e">
        <f>+VLOOKUP(G831,desplegables!$AH$21:$AK$33,4,0)</f>
        <v>#N/A</v>
      </c>
      <c r="K831" s="109"/>
      <c r="L831" s="110" t="e">
        <f>+VLOOKUP(K831,desplegables!$BO$81:$BP$110,2,FALSE)</f>
        <v>#N/A</v>
      </c>
      <c r="M831" s="49"/>
      <c r="N831" s="51" t="e">
        <f>VLOOKUP(M831,desplegables!$BO$20:$BP$51,2,0)</f>
        <v>#N/A</v>
      </c>
      <c r="O831" s="49"/>
      <c r="P831" s="49"/>
      <c r="Q831" s="51" t="e">
        <f>+VLOOKUP(P831,desplegables!$B$3:$C$5,2,0)</f>
        <v>#N/A</v>
      </c>
      <c r="R831" s="169" t="e">
        <f t="shared" si="102"/>
        <v>#N/A</v>
      </c>
      <c r="S831" s="50" t="e">
        <f t="shared" si="101"/>
        <v>#N/A</v>
      </c>
      <c r="T831" s="50" t="str">
        <f t="shared" si="97"/>
        <v xml:space="preserve"> -  - </v>
      </c>
      <c r="W831" s="21" t="e">
        <f t="shared" si="98"/>
        <v>#N/A</v>
      </c>
      <c r="X831" s="51" t="e">
        <f t="shared" si="99"/>
        <v>#N/A</v>
      </c>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70"/>
      <c r="BG831" s="68"/>
      <c r="BH831" s="52"/>
      <c r="BI831" s="91"/>
      <c r="BJ831" s="68"/>
      <c r="BK831" s="49"/>
      <c r="BL831" s="49"/>
      <c r="BM831" s="70"/>
      <c r="BN831" s="49"/>
      <c r="BO831" s="49"/>
      <c r="BP831" s="49"/>
      <c r="BQ831" s="49"/>
      <c r="BR831" s="237"/>
      <c r="BS831" s="237"/>
      <c r="BV831" s="21" t="e">
        <f t="shared" si="100"/>
        <v>#N/A</v>
      </c>
      <c r="BW831" s="21" t="e">
        <f>+VLOOKUP(C831,Listas_desplega!$AI$21:$AJ$46,2,0)</f>
        <v>#N/A</v>
      </c>
      <c r="BX831" s="47" t="e">
        <f>+VLOOKUP(E831,Listas_desplega!$J$2:$K$11,2,FALSE)</f>
        <v>#N/A</v>
      </c>
      <c r="BY831" s="21" t="e">
        <f>+VLOOKUP(J831,desplegables!$AK$21:$AL$33,2,FALSE)</f>
        <v>#N/A</v>
      </c>
      <c r="BZ831" s="21" t="e">
        <f>+VLOOKUP(D831,Listas_desplega!$AS$18:$AU$60,2,0)</f>
        <v>#N/A</v>
      </c>
      <c r="CA831" s="21" t="e">
        <f>+VLOOKUP(W831,Listas_desplega!$AT$18:$AV$60,3,0)</f>
        <v>#N/A</v>
      </c>
      <c r="CB831" s="21" t="e">
        <f>+VLOOKUP(F831,Listas_desplega!$J$15:$L$60,2,0)</f>
        <v>#N/A</v>
      </c>
      <c r="CC831" s="21" t="e">
        <f>+VLOOKUP(F831,Listas_desplega!$J$15:$L$60,2,0)&amp;V831</f>
        <v>#N/A</v>
      </c>
      <c r="CD831" s="21" t="e">
        <f>+VLOOKUP(CC831,Listas_desplega!$K$15:$L$60,2,0)</f>
        <v>#N/A</v>
      </c>
      <c r="CE831" s="65" t="e">
        <f>+VLOOKUP(D831,Listas_desplega!$AS$18:$AU$60,2,0)&amp;V831</f>
        <v>#N/A</v>
      </c>
      <c r="CF831" s="21" t="e">
        <f>+VLOOKUP(D831,Listas_desplega!$AS$18:$AU$60,3,0)</f>
        <v>#N/A</v>
      </c>
    </row>
    <row r="832" spans="2:84" ht="18.75" customHeight="1" x14ac:dyDescent="0.25">
      <c r="B832" s="49"/>
      <c r="C832" s="49"/>
      <c r="D832" s="49"/>
      <c r="E832" s="49"/>
      <c r="F832" s="82"/>
      <c r="G832" s="49"/>
      <c r="H832" s="78" t="e">
        <f>+VLOOKUP(G832,desplegables!$AH$21:$AK$33,2,0)</f>
        <v>#N/A</v>
      </c>
      <c r="I832" s="79" t="e">
        <f>+VLOOKUP(G832,desplegables!$AH$21:$AK$33,3,0)</f>
        <v>#N/A</v>
      </c>
      <c r="J832" s="51" t="e">
        <f>+VLOOKUP(G832,desplegables!$AH$21:$AK$33,4,0)</f>
        <v>#N/A</v>
      </c>
      <c r="K832" s="109"/>
      <c r="L832" s="110" t="e">
        <f>+VLOOKUP(K832,desplegables!$BO$81:$BP$110,2,FALSE)</f>
        <v>#N/A</v>
      </c>
      <c r="M832" s="49"/>
      <c r="N832" s="51" t="e">
        <f>VLOOKUP(M832,desplegables!$BO$20:$BP$51,2,0)</f>
        <v>#N/A</v>
      </c>
      <c r="O832" s="49"/>
      <c r="P832" s="49"/>
      <c r="Q832" s="51" t="e">
        <f>+VLOOKUP(P832,desplegables!$B$3:$C$5,2,0)</f>
        <v>#N/A</v>
      </c>
      <c r="R832" s="169" t="e">
        <f t="shared" si="102"/>
        <v>#N/A</v>
      </c>
      <c r="S832" s="50" t="e">
        <f t="shared" si="101"/>
        <v>#N/A</v>
      </c>
      <c r="T832" s="50" t="str">
        <f t="shared" si="97"/>
        <v xml:space="preserve"> -  - </v>
      </c>
      <c r="W832" s="21" t="e">
        <f t="shared" si="98"/>
        <v>#N/A</v>
      </c>
      <c r="X832" s="51" t="e">
        <f t="shared" si="99"/>
        <v>#N/A</v>
      </c>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c r="BE832" s="68"/>
      <c r="BF832" s="70"/>
      <c r="BG832" s="68"/>
      <c r="BH832" s="52"/>
      <c r="BI832" s="91"/>
      <c r="BJ832" s="68"/>
      <c r="BK832" s="49"/>
      <c r="BL832" s="49"/>
      <c r="BM832" s="70"/>
      <c r="BN832" s="49"/>
      <c r="BO832" s="49"/>
      <c r="BP832" s="49"/>
      <c r="BQ832" s="49"/>
      <c r="BR832" s="237"/>
      <c r="BS832" s="237"/>
      <c r="BV832" s="21" t="e">
        <f t="shared" si="100"/>
        <v>#N/A</v>
      </c>
      <c r="BW832" s="21" t="e">
        <f>+VLOOKUP(C832,Listas_desplega!$AI$21:$AJ$46,2,0)</f>
        <v>#N/A</v>
      </c>
      <c r="BX832" s="47" t="e">
        <f>+VLOOKUP(E832,Listas_desplega!$J$2:$K$11,2,FALSE)</f>
        <v>#N/A</v>
      </c>
      <c r="BY832" s="21" t="e">
        <f>+VLOOKUP(J832,desplegables!$AK$21:$AL$33,2,FALSE)</f>
        <v>#N/A</v>
      </c>
      <c r="BZ832" s="21" t="e">
        <f>+VLOOKUP(D832,Listas_desplega!$AS$18:$AU$60,2,0)</f>
        <v>#N/A</v>
      </c>
      <c r="CA832" s="21" t="e">
        <f>+VLOOKUP(W832,Listas_desplega!$AT$18:$AV$60,3,0)</f>
        <v>#N/A</v>
      </c>
      <c r="CB832" s="21" t="e">
        <f>+VLOOKUP(F832,Listas_desplega!$J$15:$L$60,2,0)</f>
        <v>#N/A</v>
      </c>
      <c r="CC832" s="21" t="e">
        <f>+VLOOKUP(F832,Listas_desplega!$J$15:$L$60,2,0)&amp;V832</f>
        <v>#N/A</v>
      </c>
      <c r="CD832" s="21" t="e">
        <f>+VLOOKUP(CC832,Listas_desplega!$K$15:$L$60,2,0)</f>
        <v>#N/A</v>
      </c>
      <c r="CE832" s="65" t="e">
        <f>+VLOOKUP(D832,Listas_desplega!$AS$18:$AU$60,2,0)&amp;V832</f>
        <v>#N/A</v>
      </c>
      <c r="CF832" s="21" t="e">
        <f>+VLOOKUP(D832,Listas_desplega!$AS$18:$AU$60,3,0)</f>
        <v>#N/A</v>
      </c>
    </row>
    <row r="833" spans="2:84" ht="18.75" customHeight="1" x14ac:dyDescent="0.25">
      <c r="B833" s="49"/>
      <c r="C833" s="49"/>
      <c r="D833" s="49"/>
      <c r="E833" s="49"/>
      <c r="F833" s="82"/>
      <c r="G833" s="49"/>
      <c r="H833" s="78" t="e">
        <f>+VLOOKUP(G833,desplegables!$AH$21:$AK$33,2,0)</f>
        <v>#N/A</v>
      </c>
      <c r="I833" s="79" t="e">
        <f>+VLOOKUP(G833,desplegables!$AH$21:$AK$33,3,0)</f>
        <v>#N/A</v>
      </c>
      <c r="J833" s="51" t="e">
        <f>+VLOOKUP(G833,desplegables!$AH$21:$AK$33,4,0)</f>
        <v>#N/A</v>
      </c>
      <c r="K833" s="109"/>
      <c r="L833" s="110" t="e">
        <f>+VLOOKUP(K833,desplegables!$BO$81:$BP$110,2,FALSE)</f>
        <v>#N/A</v>
      </c>
      <c r="M833" s="49"/>
      <c r="N833" s="51" t="e">
        <f>VLOOKUP(M833,desplegables!$BO$20:$BP$51,2,0)</f>
        <v>#N/A</v>
      </c>
      <c r="O833" s="49"/>
      <c r="P833" s="49"/>
      <c r="Q833" s="51" t="e">
        <f>+VLOOKUP(P833,desplegables!$B$3:$C$5,2,0)</f>
        <v>#N/A</v>
      </c>
      <c r="R833" s="169" t="e">
        <f t="shared" si="102"/>
        <v>#N/A</v>
      </c>
      <c r="S833" s="50" t="e">
        <f t="shared" si="101"/>
        <v>#N/A</v>
      </c>
      <c r="T833" s="50" t="str">
        <f t="shared" si="97"/>
        <v xml:space="preserve"> -  - </v>
      </c>
      <c r="W833" s="21" t="e">
        <f t="shared" si="98"/>
        <v>#N/A</v>
      </c>
      <c r="X833" s="51" t="e">
        <f t="shared" si="99"/>
        <v>#N/A</v>
      </c>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c r="BE833" s="68"/>
      <c r="BF833" s="70"/>
      <c r="BG833" s="68"/>
      <c r="BH833" s="52"/>
      <c r="BI833" s="91"/>
      <c r="BJ833" s="68"/>
      <c r="BK833" s="49"/>
      <c r="BL833" s="49"/>
      <c r="BM833" s="70"/>
      <c r="BN833" s="49"/>
      <c r="BO833" s="49"/>
      <c r="BP833" s="49"/>
      <c r="BQ833" s="49"/>
      <c r="BR833" s="237"/>
      <c r="BS833" s="237"/>
      <c r="BV833" s="21" t="e">
        <f t="shared" si="100"/>
        <v>#N/A</v>
      </c>
      <c r="BW833" s="21" t="e">
        <f>+VLOOKUP(C833,Listas_desplega!$AI$21:$AJ$46,2,0)</f>
        <v>#N/A</v>
      </c>
      <c r="BX833" s="47" t="e">
        <f>+VLOOKUP(E833,Listas_desplega!$J$2:$K$11,2,FALSE)</f>
        <v>#N/A</v>
      </c>
      <c r="BY833" s="21" t="e">
        <f>+VLOOKUP(J833,desplegables!$AK$21:$AL$33,2,FALSE)</f>
        <v>#N/A</v>
      </c>
      <c r="BZ833" s="21" t="e">
        <f>+VLOOKUP(D833,Listas_desplega!$AS$18:$AU$60,2,0)</f>
        <v>#N/A</v>
      </c>
      <c r="CA833" s="21" t="e">
        <f>+VLOOKUP(W833,Listas_desplega!$AT$18:$AV$60,3,0)</f>
        <v>#N/A</v>
      </c>
      <c r="CB833" s="21" t="e">
        <f>+VLOOKUP(F833,Listas_desplega!$J$15:$L$60,2,0)</f>
        <v>#N/A</v>
      </c>
      <c r="CC833" s="21" t="e">
        <f>+VLOOKUP(F833,Listas_desplega!$J$15:$L$60,2,0)&amp;V833</f>
        <v>#N/A</v>
      </c>
      <c r="CD833" s="21" t="e">
        <f>+VLOOKUP(CC833,Listas_desplega!$K$15:$L$60,2,0)</f>
        <v>#N/A</v>
      </c>
      <c r="CE833" s="65" t="e">
        <f>+VLOOKUP(D833,Listas_desplega!$AS$18:$AU$60,2,0)&amp;V833</f>
        <v>#N/A</v>
      </c>
      <c r="CF833" s="21" t="e">
        <f>+VLOOKUP(D833,Listas_desplega!$AS$18:$AU$60,3,0)</f>
        <v>#N/A</v>
      </c>
    </row>
    <row r="834" spans="2:84" ht="18.75" customHeight="1" x14ac:dyDescent="0.25">
      <c r="B834" s="49"/>
      <c r="C834" s="49"/>
      <c r="D834" s="49"/>
      <c r="E834" s="49"/>
      <c r="F834" s="82"/>
      <c r="G834" s="49"/>
      <c r="H834" s="78" t="e">
        <f>+VLOOKUP(G834,desplegables!$AH$21:$AK$33,2,0)</f>
        <v>#N/A</v>
      </c>
      <c r="I834" s="79" t="e">
        <f>+VLOOKUP(G834,desplegables!$AH$21:$AK$33,3,0)</f>
        <v>#N/A</v>
      </c>
      <c r="J834" s="51" t="e">
        <f>+VLOOKUP(G834,desplegables!$AH$21:$AK$33,4,0)</f>
        <v>#N/A</v>
      </c>
      <c r="K834" s="109"/>
      <c r="L834" s="110" t="e">
        <f>+VLOOKUP(K834,desplegables!$BO$81:$BP$110,2,FALSE)</f>
        <v>#N/A</v>
      </c>
      <c r="M834" s="49"/>
      <c r="N834" s="51" t="e">
        <f>VLOOKUP(M834,desplegables!$BO$20:$BP$51,2,0)</f>
        <v>#N/A</v>
      </c>
      <c r="O834" s="49"/>
      <c r="P834" s="49"/>
      <c r="Q834" s="51" t="e">
        <f>+VLOOKUP(P834,desplegables!$B$3:$C$5,2,0)</f>
        <v>#N/A</v>
      </c>
      <c r="R834" s="169" t="e">
        <f t="shared" si="102"/>
        <v>#N/A</v>
      </c>
      <c r="S834" s="50" t="e">
        <f t="shared" si="101"/>
        <v>#N/A</v>
      </c>
      <c r="T834" s="50" t="str">
        <f t="shared" si="97"/>
        <v xml:space="preserve"> -  - </v>
      </c>
      <c r="W834" s="21" t="e">
        <f t="shared" si="98"/>
        <v>#N/A</v>
      </c>
      <c r="X834" s="51" t="e">
        <f t="shared" si="99"/>
        <v>#N/A</v>
      </c>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c r="BE834" s="68"/>
      <c r="BF834" s="70"/>
      <c r="BG834" s="68"/>
      <c r="BH834" s="52"/>
      <c r="BI834" s="91"/>
      <c r="BJ834" s="68"/>
      <c r="BK834" s="49"/>
      <c r="BL834" s="49"/>
      <c r="BM834" s="70"/>
      <c r="BN834" s="49"/>
      <c r="BO834" s="49"/>
      <c r="BP834" s="49"/>
      <c r="BQ834" s="49"/>
      <c r="BR834" s="237"/>
      <c r="BS834" s="237"/>
      <c r="BV834" s="21" t="e">
        <f t="shared" si="100"/>
        <v>#N/A</v>
      </c>
      <c r="BW834" s="21" t="e">
        <f>+VLOOKUP(C834,Listas_desplega!$AI$21:$AJ$46,2,0)</f>
        <v>#N/A</v>
      </c>
      <c r="BX834" s="47" t="e">
        <f>+VLOOKUP(E834,Listas_desplega!$J$2:$K$11,2,FALSE)</f>
        <v>#N/A</v>
      </c>
      <c r="BY834" s="21" t="e">
        <f>+VLOOKUP(J834,desplegables!$AK$21:$AL$33,2,FALSE)</f>
        <v>#N/A</v>
      </c>
      <c r="BZ834" s="21" t="e">
        <f>+VLOOKUP(D834,Listas_desplega!$AS$18:$AU$60,2,0)</f>
        <v>#N/A</v>
      </c>
      <c r="CA834" s="21" t="e">
        <f>+VLOOKUP(W834,Listas_desplega!$AT$18:$AV$60,3,0)</f>
        <v>#N/A</v>
      </c>
      <c r="CB834" s="21" t="e">
        <f>+VLOOKUP(F834,Listas_desplega!$J$15:$L$60,2,0)</f>
        <v>#N/A</v>
      </c>
      <c r="CC834" s="21" t="e">
        <f>+VLOOKUP(F834,Listas_desplega!$J$15:$L$60,2,0)&amp;V834</f>
        <v>#N/A</v>
      </c>
      <c r="CD834" s="21" t="e">
        <f>+VLOOKUP(CC834,Listas_desplega!$K$15:$L$60,2,0)</f>
        <v>#N/A</v>
      </c>
      <c r="CE834" s="65" t="e">
        <f>+VLOOKUP(D834,Listas_desplega!$AS$18:$AU$60,2,0)&amp;V834</f>
        <v>#N/A</v>
      </c>
      <c r="CF834" s="21" t="e">
        <f>+VLOOKUP(D834,Listas_desplega!$AS$18:$AU$60,3,0)</f>
        <v>#N/A</v>
      </c>
    </row>
    <row r="835" spans="2:84" ht="18.75" customHeight="1" x14ac:dyDescent="0.25">
      <c r="B835" s="49"/>
      <c r="C835" s="49"/>
      <c r="D835" s="49"/>
      <c r="E835" s="49"/>
      <c r="F835" s="82"/>
      <c r="G835" s="49"/>
      <c r="H835" s="78" t="e">
        <f>+VLOOKUP(G835,desplegables!$AH$21:$AK$33,2,0)</f>
        <v>#N/A</v>
      </c>
      <c r="I835" s="79" t="e">
        <f>+VLOOKUP(G835,desplegables!$AH$21:$AK$33,3,0)</f>
        <v>#N/A</v>
      </c>
      <c r="J835" s="51" t="e">
        <f>+VLOOKUP(G835,desplegables!$AH$21:$AK$33,4,0)</f>
        <v>#N/A</v>
      </c>
      <c r="K835" s="109"/>
      <c r="L835" s="110" t="e">
        <f>+VLOOKUP(K835,desplegables!$BO$81:$BP$110,2,FALSE)</f>
        <v>#N/A</v>
      </c>
      <c r="M835" s="49"/>
      <c r="N835" s="51" t="e">
        <f>VLOOKUP(M835,desplegables!$BO$20:$BP$51,2,0)</f>
        <v>#N/A</v>
      </c>
      <c r="O835" s="49"/>
      <c r="P835" s="49"/>
      <c r="Q835" s="51" t="e">
        <f>+VLOOKUP(P835,desplegables!$B$3:$C$5,2,0)</f>
        <v>#N/A</v>
      </c>
      <c r="R835" s="169" t="e">
        <f t="shared" si="102"/>
        <v>#N/A</v>
      </c>
      <c r="S835" s="50" t="e">
        <f t="shared" si="101"/>
        <v>#N/A</v>
      </c>
      <c r="T835" s="50" t="str">
        <f t="shared" si="97"/>
        <v xml:space="preserve"> -  - </v>
      </c>
      <c r="W835" s="21" t="e">
        <f t="shared" si="98"/>
        <v>#N/A</v>
      </c>
      <c r="X835" s="51" t="e">
        <f t="shared" si="99"/>
        <v>#N/A</v>
      </c>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c r="BE835" s="68"/>
      <c r="BF835" s="70"/>
      <c r="BG835" s="68"/>
      <c r="BH835" s="52"/>
      <c r="BI835" s="91"/>
      <c r="BJ835" s="68"/>
      <c r="BK835" s="49"/>
      <c r="BL835" s="49"/>
      <c r="BM835" s="70"/>
      <c r="BN835" s="49"/>
      <c r="BO835" s="49"/>
      <c r="BP835" s="49"/>
      <c r="BQ835" s="49"/>
      <c r="BR835" s="237"/>
      <c r="BS835" s="237"/>
      <c r="BV835" s="21" t="e">
        <f t="shared" si="100"/>
        <v>#N/A</v>
      </c>
      <c r="BW835" s="21" t="e">
        <f>+VLOOKUP(C835,Listas_desplega!$AI$21:$AJ$46,2,0)</f>
        <v>#N/A</v>
      </c>
      <c r="BX835" s="47" t="e">
        <f>+VLOOKUP(E835,Listas_desplega!$J$2:$K$11,2,FALSE)</f>
        <v>#N/A</v>
      </c>
      <c r="BY835" s="21" t="e">
        <f>+VLOOKUP(J835,desplegables!$AK$21:$AL$33,2,FALSE)</f>
        <v>#N/A</v>
      </c>
      <c r="BZ835" s="21" t="e">
        <f>+VLOOKUP(D835,Listas_desplega!$AS$18:$AU$60,2,0)</f>
        <v>#N/A</v>
      </c>
      <c r="CA835" s="21" t="e">
        <f>+VLOOKUP(W835,Listas_desplega!$AT$18:$AV$60,3,0)</f>
        <v>#N/A</v>
      </c>
      <c r="CB835" s="21" t="e">
        <f>+VLOOKUP(F835,Listas_desplega!$J$15:$L$60,2,0)</f>
        <v>#N/A</v>
      </c>
      <c r="CC835" s="21" t="e">
        <f>+VLOOKUP(F835,Listas_desplega!$J$15:$L$60,2,0)&amp;V835</f>
        <v>#N/A</v>
      </c>
      <c r="CD835" s="21" t="e">
        <f>+VLOOKUP(CC835,Listas_desplega!$K$15:$L$60,2,0)</f>
        <v>#N/A</v>
      </c>
      <c r="CE835" s="65" t="e">
        <f>+VLOOKUP(D835,Listas_desplega!$AS$18:$AU$60,2,0)&amp;V835</f>
        <v>#N/A</v>
      </c>
      <c r="CF835" s="21" t="e">
        <f>+VLOOKUP(D835,Listas_desplega!$AS$18:$AU$60,3,0)</f>
        <v>#N/A</v>
      </c>
    </row>
    <row r="836" spans="2:84" ht="18.75" customHeight="1" x14ac:dyDescent="0.25">
      <c r="B836" s="49"/>
      <c r="C836" s="49"/>
      <c r="D836" s="49"/>
      <c r="E836" s="49"/>
      <c r="F836" s="82"/>
      <c r="G836" s="49"/>
      <c r="H836" s="78" t="e">
        <f>+VLOOKUP(G836,desplegables!$AH$21:$AK$33,2,0)</f>
        <v>#N/A</v>
      </c>
      <c r="I836" s="79" t="e">
        <f>+VLOOKUP(G836,desplegables!$AH$21:$AK$33,3,0)</f>
        <v>#N/A</v>
      </c>
      <c r="J836" s="51" t="e">
        <f>+VLOOKUP(G836,desplegables!$AH$21:$AK$33,4,0)</f>
        <v>#N/A</v>
      </c>
      <c r="K836" s="109"/>
      <c r="L836" s="110" t="e">
        <f>+VLOOKUP(K836,desplegables!$BO$81:$BP$110,2,FALSE)</f>
        <v>#N/A</v>
      </c>
      <c r="M836" s="49"/>
      <c r="N836" s="51" t="e">
        <f>VLOOKUP(M836,desplegables!$BO$20:$BP$51,2,0)</f>
        <v>#N/A</v>
      </c>
      <c r="O836" s="49"/>
      <c r="P836" s="49"/>
      <c r="Q836" s="51" t="e">
        <f>+VLOOKUP(P836,desplegables!$B$3:$C$5,2,0)</f>
        <v>#N/A</v>
      </c>
      <c r="R836" s="169" t="e">
        <f t="shared" si="102"/>
        <v>#N/A</v>
      </c>
      <c r="S836" s="50" t="e">
        <f t="shared" si="101"/>
        <v>#N/A</v>
      </c>
      <c r="T836" s="50" t="str">
        <f t="shared" si="97"/>
        <v xml:space="preserve"> -  - </v>
      </c>
      <c r="W836" s="21" t="e">
        <f t="shared" si="98"/>
        <v>#N/A</v>
      </c>
      <c r="X836" s="51" t="e">
        <f t="shared" si="99"/>
        <v>#N/A</v>
      </c>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c r="BE836" s="68"/>
      <c r="BF836" s="70"/>
      <c r="BG836" s="68"/>
      <c r="BH836" s="52"/>
      <c r="BI836" s="91"/>
      <c r="BJ836" s="68"/>
      <c r="BK836" s="49"/>
      <c r="BL836" s="49"/>
      <c r="BM836" s="70"/>
      <c r="BN836" s="49"/>
      <c r="BO836" s="49"/>
      <c r="BP836" s="49"/>
      <c r="BQ836" s="49"/>
      <c r="BR836" s="237"/>
      <c r="BS836" s="237"/>
      <c r="BV836" s="21" t="e">
        <f t="shared" si="100"/>
        <v>#N/A</v>
      </c>
      <c r="BW836" s="21" t="e">
        <f>+VLOOKUP(C836,Listas_desplega!$AI$21:$AJ$46,2,0)</f>
        <v>#N/A</v>
      </c>
      <c r="BX836" s="47" t="e">
        <f>+VLOOKUP(E836,Listas_desplega!$J$2:$K$11,2,FALSE)</f>
        <v>#N/A</v>
      </c>
      <c r="BY836" s="21" t="e">
        <f>+VLOOKUP(J836,desplegables!$AK$21:$AL$33,2,FALSE)</f>
        <v>#N/A</v>
      </c>
      <c r="BZ836" s="21" t="e">
        <f>+VLOOKUP(D836,Listas_desplega!$AS$18:$AU$60,2,0)</f>
        <v>#N/A</v>
      </c>
      <c r="CA836" s="21" t="e">
        <f>+VLOOKUP(W836,Listas_desplega!$AT$18:$AV$60,3,0)</f>
        <v>#N/A</v>
      </c>
      <c r="CB836" s="21" t="e">
        <f>+VLOOKUP(F836,Listas_desplega!$J$15:$L$60,2,0)</f>
        <v>#N/A</v>
      </c>
      <c r="CC836" s="21" t="e">
        <f>+VLOOKUP(F836,Listas_desplega!$J$15:$L$60,2,0)&amp;V836</f>
        <v>#N/A</v>
      </c>
      <c r="CD836" s="21" t="e">
        <f>+VLOOKUP(CC836,Listas_desplega!$K$15:$L$60,2,0)</f>
        <v>#N/A</v>
      </c>
      <c r="CE836" s="65" t="e">
        <f>+VLOOKUP(D836,Listas_desplega!$AS$18:$AU$60,2,0)&amp;V836</f>
        <v>#N/A</v>
      </c>
      <c r="CF836" s="21" t="e">
        <f>+VLOOKUP(D836,Listas_desplega!$AS$18:$AU$60,3,0)</f>
        <v>#N/A</v>
      </c>
    </row>
    <row r="837" spans="2:84" ht="18.75" customHeight="1" x14ac:dyDescent="0.25">
      <c r="B837" s="49"/>
      <c r="C837" s="49"/>
      <c r="D837" s="49"/>
      <c r="E837" s="49"/>
      <c r="F837" s="82"/>
      <c r="G837" s="49"/>
      <c r="H837" s="78" t="e">
        <f>+VLOOKUP(G837,desplegables!$AH$21:$AK$33,2,0)</f>
        <v>#N/A</v>
      </c>
      <c r="I837" s="79" t="e">
        <f>+VLOOKUP(G837,desplegables!$AH$21:$AK$33,3,0)</f>
        <v>#N/A</v>
      </c>
      <c r="J837" s="51" t="e">
        <f>+VLOOKUP(G837,desplegables!$AH$21:$AK$33,4,0)</f>
        <v>#N/A</v>
      </c>
      <c r="K837" s="109"/>
      <c r="L837" s="110" t="e">
        <f>+VLOOKUP(K837,desplegables!$BO$81:$BP$110,2,FALSE)</f>
        <v>#N/A</v>
      </c>
      <c r="M837" s="49"/>
      <c r="N837" s="51" t="e">
        <f>VLOOKUP(M837,desplegables!$BO$20:$BP$51,2,0)</f>
        <v>#N/A</v>
      </c>
      <c r="O837" s="49"/>
      <c r="P837" s="49"/>
      <c r="Q837" s="51" t="e">
        <f>+VLOOKUP(P837,desplegables!$B$3:$C$5,2,0)</f>
        <v>#N/A</v>
      </c>
      <c r="R837" s="169" t="e">
        <f t="shared" si="102"/>
        <v>#N/A</v>
      </c>
      <c r="S837" s="50" t="e">
        <f t="shared" si="101"/>
        <v>#N/A</v>
      </c>
      <c r="T837" s="50" t="str">
        <f t="shared" ref="T837:T900" si="103">UPPER(P837&amp;" - "&amp;M837&amp;" - "&amp;K837)</f>
        <v xml:space="preserve"> -  - </v>
      </c>
      <c r="W837" s="21" t="e">
        <f t="shared" si="98"/>
        <v>#N/A</v>
      </c>
      <c r="X837" s="51" t="e">
        <f t="shared" si="99"/>
        <v>#N/A</v>
      </c>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c r="BE837" s="68"/>
      <c r="BF837" s="70"/>
      <c r="BG837" s="68"/>
      <c r="BH837" s="52"/>
      <c r="BI837" s="91"/>
      <c r="BJ837" s="68"/>
      <c r="BK837" s="49"/>
      <c r="BL837" s="49"/>
      <c r="BM837" s="70"/>
      <c r="BN837" s="49"/>
      <c r="BO837" s="49"/>
      <c r="BP837" s="49"/>
      <c r="BQ837" s="49"/>
      <c r="BR837" s="237"/>
      <c r="BS837" s="237"/>
      <c r="BV837" s="21" t="e">
        <f t="shared" si="100"/>
        <v>#N/A</v>
      </c>
      <c r="BW837" s="21" t="e">
        <f>+VLOOKUP(C837,Listas_desplega!$AI$21:$AJ$46,2,0)</f>
        <v>#N/A</v>
      </c>
      <c r="BX837" s="47" t="e">
        <f>+VLOOKUP(E837,Listas_desplega!$J$2:$K$11,2,FALSE)</f>
        <v>#N/A</v>
      </c>
      <c r="BY837" s="21" t="e">
        <f>+VLOOKUP(J837,desplegables!$AK$21:$AL$33,2,FALSE)</f>
        <v>#N/A</v>
      </c>
      <c r="BZ837" s="21" t="e">
        <f>+VLOOKUP(D837,Listas_desplega!$AS$18:$AU$60,2,0)</f>
        <v>#N/A</v>
      </c>
      <c r="CA837" s="21" t="e">
        <f>+VLOOKUP(W837,Listas_desplega!$AT$18:$AV$60,3,0)</f>
        <v>#N/A</v>
      </c>
      <c r="CB837" s="21" t="e">
        <f>+VLOOKUP(F837,Listas_desplega!$J$15:$L$60,2,0)</f>
        <v>#N/A</v>
      </c>
      <c r="CC837" s="21" t="e">
        <f>+VLOOKUP(F837,Listas_desplega!$J$15:$L$60,2,0)&amp;V837</f>
        <v>#N/A</v>
      </c>
      <c r="CD837" s="21" t="e">
        <f>+VLOOKUP(CC837,Listas_desplega!$K$15:$L$60,2,0)</f>
        <v>#N/A</v>
      </c>
      <c r="CE837" s="65" t="e">
        <f>+VLOOKUP(D837,Listas_desplega!$AS$18:$AU$60,2,0)&amp;V837</f>
        <v>#N/A</v>
      </c>
      <c r="CF837" s="21" t="e">
        <f>+VLOOKUP(D837,Listas_desplega!$AS$18:$AU$60,3,0)</f>
        <v>#N/A</v>
      </c>
    </row>
    <row r="838" spans="2:84" ht="18.75" customHeight="1" x14ac:dyDescent="0.25">
      <c r="B838" s="49"/>
      <c r="C838" s="49"/>
      <c r="D838" s="49"/>
      <c r="E838" s="49"/>
      <c r="F838" s="82"/>
      <c r="G838" s="49"/>
      <c r="H838" s="78" t="e">
        <f>+VLOOKUP(G838,desplegables!$AH$21:$AK$33,2,0)</f>
        <v>#N/A</v>
      </c>
      <c r="I838" s="79" t="e">
        <f>+VLOOKUP(G838,desplegables!$AH$21:$AK$33,3,0)</f>
        <v>#N/A</v>
      </c>
      <c r="J838" s="51" t="e">
        <f>+VLOOKUP(G838,desplegables!$AH$21:$AK$33,4,0)</f>
        <v>#N/A</v>
      </c>
      <c r="K838" s="109"/>
      <c r="L838" s="110" t="e">
        <f>+VLOOKUP(K838,desplegables!$BO$81:$BP$110,2,FALSE)</f>
        <v>#N/A</v>
      </c>
      <c r="M838" s="49"/>
      <c r="N838" s="51" t="e">
        <f>VLOOKUP(M838,desplegables!$BO$20:$BP$51,2,0)</f>
        <v>#N/A</v>
      </c>
      <c r="O838" s="49"/>
      <c r="P838" s="49"/>
      <c r="Q838" s="51" t="e">
        <f>+VLOOKUP(P838,desplegables!$B$3:$C$5,2,0)</f>
        <v>#N/A</v>
      </c>
      <c r="R838" s="169" t="e">
        <f t="shared" si="102"/>
        <v>#N/A</v>
      </c>
      <c r="S838" s="50" t="e">
        <f t="shared" si="101"/>
        <v>#N/A</v>
      </c>
      <c r="T838" s="50" t="str">
        <f t="shared" si="103"/>
        <v xml:space="preserve"> -  - </v>
      </c>
      <c r="W838" s="21" t="e">
        <f t="shared" ref="W838:W901" si="104">+CE838</f>
        <v>#N/A</v>
      </c>
      <c r="X838" s="51" t="e">
        <f t="shared" ref="X838:X901" si="105">+CA838</f>
        <v>#N/A</v>
      </c>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c r="BE838" s="68"/>
      <c r="BF838" s="70"/>
      <c r="BG838" s="68"/>
      <c r="BH838" s="52"/>
      <c r="BI838" s="91"/>
      <c r="BJ838" s="68"/>
      <c r="BK838" s="49"/>
      <c r="BL838" s="49"/>
      <c r="BM838" s="70"/>
      <c r="BN838" s="49"/>
      <c r="BO838" s="49"/>
      <c r="BP838" s="49"/>
      <c r="BQ838" s="49"/>
      <c r="BR838" s="237"/>
      <c r="BS838" s="237"/>
      <c r="BV838" s="21" t="e">
        <f t="shared" si="100"/>
        <v>#N/A</v>
      </c>
      <c r="BW838" s="21" t="e">
        <f>+VLOOKUP(C838,Listas_desplega!$AI$21:$AJ$46,2,0)</f>
        <v>#N/A</v>
      </c>
      <c r="BX838" s="47" t="e">
        <f>+VLOOKUP(E838,Listas_desplega!$J$2:$K$11,2,FALSE)</f>
        <v>#N/A</v>
      </c>
      <c r="BY838" s="21" t="e">
        <f>+VLOOKUP(J838,desplegables!$AK$21:$AL$33,2,FALSE)</f>
        <v>#N/A</v>
      </c>
      <c r="BZ838" s="21" t="e">
        <f>+VLOOKUP(D838,Listas_desplega!$AS$18:$AU$60,2,0)</f>
        <v>#N/A</v>
      </c>
      <c r="CA838" s="21" t="e">
        <f>+VLOOKUP(W838,Listas_desplega!$AT$18:$AV$60,3,0)</f>
        <v>#N/A</v>
      </c>
      <c r="CB838" s="21" t="e">
        <f>+VLOOKUP(F838,Listas_desplega!$J$15:$L$60,2,0)</f>
        <v>#N/A</v>
      </c>
      <c r="CC838" s="21" t="e">
        <f>+VLOOKUP(F838,Listas_desplega!$J$15:$L$60,2,0)&amp;V838</f>
        <v>#N/A</v>
      </c>
      <c r="CD838" s="21" t="e">
        <f>+VLOOKUP(CC838,Listas_desplega!$K$15:$L$60,2,0)</f>
        <v>#N/A</v>
      </c>
      <c r="CE838" s="65" t="e">
        <f>+VLOOKUP(D838,Listas_desplega!$AS$18:$AU$60,2,0)&amp;V838</f>
        <v>#N/A</v>
      </c>
      <c r="CF838" s="21" t="e">
        <f>+VLOOKUP(D838,Listas_desplega!$AS$18:$AU$60,3,0)</f>
        <v>#N/A</v>
      </c>
    </row>
    <row r="839" spans="2:84" ht="18.75" customHeight="1" x14ac:dyDescent="0.25">
      <c r="B839" s="49"/>
      <c r="C839" s="49"/>
      <c r="D839" s="49"/>
      <c r="E839" s="49"/>
      <c r="F839" s="82"/>
      <c r="G839" s="49"/>
      <c r="H839" s="78" t="e">
        <f>+VLOOKUP(G839,desplegables!$AH$21:$AK$33,2,0)</f>
        <v>#N/A</v>
      </c>
      <c r="I839" s="79" t="e">
        <f>+VLOOKUP(G839,desplegables!$AH$21:$AK$33,3,0)</f>
        <v>#N/A</v>
      </c>
      <c r="J839" s="51" t="e">
        <f>+VLOOKUP(G839,desplegables!$AH$21:$AK$33,4,0)</f>
        <v>#N/A</v>
      </c>
      <c r="K839" s="109"/>
      <c r="L839" s="110" t="e">
        <f>+VLOOKUP(K839,desplegables!$BO$81:$BP$110,2,FALSE)</f>
        <v>#N/A</v>
      </c>
      <c r="M839" s="49"/>
      <c r="N839" s="51" t="e">
        <f>VLOOKUP(M839,desplegables!$BO$20:$BP$51,2,0)</f>
        <v>#N/A</v>
      </c>
      <c r="O839" s="49"/>
      <c r="P839" s="49"/>
      <c r="Q839" s="51" t="e">
        <f>+VLOOKUP(P839,desplegables!$B$3:$C$5,2,0)</f>
        <v>#N/A</v>
      </c>
      <c r="R839" s="169" t="e">
        <f t="shared" si="102"/>
        <v>#N/A</v>
      </c>
      <c r="S839" s="50" t="e">
        <f t="shared" si="101"/>
        <v>#N/A</v>
      </c>
      <c r="T839" s="50" t="str">
        <f t="shared" si="103"/>
        <v xml:space="preserve"> -  - </v>
      </c>
      <c r="W839" s="21" t="e">
        <f t="shared" si="104"/>
        <v>#N/A</v>
      </c>
      <c r="X839" s="51" t="e">
        <f t="shared" si="105"/>
        <v>#N/A</v>
      </c>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c r="BE839" s="68"/>
      <c r="BF839" s="70"/>
      <c r="BG839" s="68"/>
      <c r="BH839" s="52"/>
      <c r="BI839" s="91"/>
      <c r="BJ839" s="68"/>
      <c r="BK839" s="49"/>
      <c r="BL839" s="49"/>
      <c r="BM839" s="70"/>
      <c r="BN839" s="49"/>
      <c r="BO839" s="49"/>
      <c r="BP839" s="49"/>
      <c r="BQ839" s="49"/>
      <c r="BR839" s="237"/>
      <c r="BS839" s="237"/>
      <c r="BV839" s="21" t="e">
        <f t="shared" ref="BV839:BV902" si="106">+CONCATENATE(G839,"_",N839)</f>
        <v>#N/A</v>
      </c>
      <c r="BW839" s="21" t="e">
        <f>+VLOOKUP(C839,Listas_desplega!$AI$21:$AJ$46,2,0)</f>
        <v>#N/A</v>
      </c>
      <c r="BX839" s="47" t="e">
        <f>+VLOOKUP(E839,Listas_desplega!$J$2:$K$11,2,FALSE)</f>
        <v>#N/A</v>
      </c>
      <c r="BY839" s="21" t="e">
        <f>+VLOOKUP(J839,desplegables!$AK$21:$AL$33,2,FALSE)</f>
        <v>#N/A</v>
      </c>
      <c r="BZ839" s="21" t="e">
        <f>+VLOOKUP(D839,Listas_desplega!$AS$18:$AU$60,2,0)</f>
        <v>#N/A</v>
      </c>
      <c r="CA839" s="21" t="e">
        <f>+VLOOKUP(W839,Listas_desplega!$AT$18:$AV$60,3,0)</f>
        <v>#N/A</v>
      </c>
      <c r="CB839" s="21" t="e">
        <f>+VLOOKUP(F839,Listas_desplega!$J$15:$L$60,2,0)</f>
        <v>#N/A</v>
      </c>
      <c r="CC839" s="21" t="e">
        <f>+VLOOKUP(F839,Listas_desplega!$J$15:$L$60,2,0)&amp;V839</f>
        <v>#N/A</v>
      </c>
      <c r="CD839" s="21" t="e">
        <f>+VLOOKUP(CC839,Listas_desplega!$K$15:$L$60,2,0)</f>
        <v>#N/A</v>
      </c>
      <c r="CE839" s="65" t="e">
        <f>+VLOOKUP(D839,Listas_desplega!$AS$18:$AU$60,2,0)&amp;V839</f>
        <v>#N/A</v>
      </c>
      <c r="CF839" s="21" t="e">
        <f>+VLOOKUP(D839,Listas_desplega!$AS$18:$AU$60,3,0)</f>
        <v>#N/A</v>
      </c>
    </row>
    <row r="840" spans="2:84" ht="18.75" customHeight="1" x14ac:dyDescent="0.25">
      <c r="B840" s="49"/>
      <c r="C840" s="49"/>
      <c r="D840" s="49"/>
      <c r="E840" s="49"/>
      <c r="F840" s="82"/>
      <c r="G840" s="49"/>
      <c r="H840" s="78" t="e">
        <f>+VLOOKUP(G840,desplegables!$AH$21:$AK$33,2,0)</f>
        <v>#N/A</v>
      </c>
      <c r="I840" s="79" t="e">
        <f>+VLOOKUP(G840,desplegables!$AH$21:$AK$33,3,0)</f>
        <v>#N/A</v>
      </c>
      <c r="J840" s="51" t="e">
        <f>+VLOOKUP(G840,desplegables!$AH$21:$AK$33,4,0)</f>
        <v>#N/A</v>
      </c>
      <c r="K840" s="109"/>
      <c r="L840" s="110" t="e">
        <f>+VLOOKUP(K840,desplegables!$BO$81:$BP$110,2,FALSE)</f>
        <v>#N/A</v>
      </c>
      <c r="M840" s="49"/>
      <c r="N840" s="51" t="e">
        <f>VLOOKUP(M840,desplegables!$BO$20:$BP$51,2,0)</f>
        <v>#N/A</v>
      </c>
      <c r="O840" s="49"/>
      <c r="P840" s="49"/>
      <c r="Q840" s="51" t="e">
        <f>+VLOOKUP(P840,desplegables!$B$3:$C$5,2,0)</f>
        <v>#N/A</v>
      </c>
      <c r="R840" s="169" t="e">
        <f t="shared" si="102"/>
        <v>#N/A</v>
      </c>
      <c r="S840" s="50" t="e">
        <f t="shared" si="101"/>
        <v>#N/A</v>
      </c>
      <c r="T840" s="50" t="str">
        <f t="shared" si="103"/>
        <v xml:space="preserve"> -  - </v>
      </c>
      <c r="W840" s="21" t="e">
        <f t="shared" si="104"/>
        <v>#N/A</v>
      </c>
      <c r="X840" s="51" t="e">
        <f t="shared" si="105"/>
        <v>#N/A</v>
      </c>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c r="BE840" s="68"/>
      <c r="BF840" s="70"/>
      <c r="BG840" s="68"/>
      <c r="BH840" s="52"/>
      <c r="BI840" s="91"/>
      <c r="BJ840" s="68"/>
      <c r="BK840" s="49"/>
      <c r="BL840" s="49"/>
      <c r="BM840" s="70"/>
      <c r="BN840" s="49"/>
      <c r="BO840" s="49"/>
      <c r="BP840" s="49"/>
      <c r="BQ840" s="49"/>
      <c r="BR840" s="237"/>
      <c r="BS840" s="237"/>
      <c r="BV840" s="21" t="e">
        <f t="shared" si="106"/>
        <v>#N/A</v>
      </c>
      <c r="BW840" s="21" t="e">
        <f>+VLOOKUP(C840,Listas_desplega!$AI$21:$AJ$46,2,0)</f>
        <v>#N/A</v>
      </c>
      <c r="BX840" s="47" t="e">
        <f>+VLOOKUP(E840,Listas_desplega!$J$2:$K$11,2,FALSE)</f>
        <v>#N/A</v>
      </c>
      <c r="BY840" s="21" t="e">
        <f>+VLOOKUP(J840,desplegables!$AK$21:$AL$33,2,FALSE)</f>
        <v>#N/A</v>
      </c>
      <c r="BZ840" s="21" t="e">
        <f>+VLOOKUP(D840,Listas_desplega!$AS$18:$AU$60,2,0)</f>
        <v>#N/A</v>
      </c>
      <c r="CA840" s="21" t="e">
        <f>+VLOOKUP(W840,Listas_desplega!$AT$18:$AV$60,3,0)</f>
        <v>#N/A</v>
      </c>
      <c r="CB840" s="21" t="e">
        <f>+VLOOKUP(F840,Listas_desplega!$J$15:$L$60,2,0)</f>
        <v>#N/A</v>
      </c>
      <c r="CC840" s="21" t="e">
        <f>+VLOOKUP(F840,Listas_desplega!$J$15:$L$60,2,0)&amp;V840</f>
        <v>#N/A</v>
      </c>
      <c r="CD840" s="21" t="e">
        <f>+VLOOKUP(CC840,Listas_desplega!$K$15:$L$60,2,0)</f>
        <v>#N/A</v>
      </c>
      <c r="CE840" s="65" t="e">
        <f>+VLOOKUP(D840,Listas_desplega!$AS$18:$AU$60,2,0)&amp;V840</f>
        <v>#N/A</v>
      </c>
      <c r="CF840" s="21" t="e">
        <f>+VLOOKUP(D840,Listas_desplega!$AS$18:$AU$60,3,0)</f>
        <v>#N/A</v>
      </c>
    </row>
    <row r="841" spans="2:84" ht="18.75" customHeight="1" x14ac:dyDescent="0.25">
      <c r="B841" s="49"/>
      <c r="C841" s="49"/>
      <c r="D841" s="49"/>
      <c r="E841" s="49"/>
      <c r="F841" s="82"/>
      <c r="G841" s="49"/>
      <c r="H841" s="78" t="e">
        <f>+VLOOKUP(G841,desplegables!$AH$21:$AK$33,2,0)</f>
        <v>#N/A</v>
      </c>
      <c r="I841" s="79" t="e">
        <f>+VLOOKUP(G841,desplegables!$AH$21:$AK$33,3,0)</f>
        <v>#N/A</v>
      </c>
      <c r="J841" s="51" t="e">
        <f>+VLOOKUP(G841,desplegables!$AH$21:$AK$33,4,0)</f>
        <v>#N/A</v>
      </c>
      <c r="K841" s="109"/>
      <c r="L841" s="110" t="e">
        <f>+VLOOKUP(K841,desplegables!$BO$81:$BP$110,2,FALSE)</f>
        <v>#N/A</v>
      </c>
      <c r="M841" s="49"/>
      <c r="N841" s="51" t="e">
        <f>VLOOKUP(M841,desplegables!$BO$20:$BP$51,2,0)</f>
        <v>#N/A</v>
      </c>
      <c r="O841" s="49"/>
      <c r="P841" s="49"/>
      <c r="Q841" s="51" t="e">
        <f>+VLOOKUP(P841,desplegables!$B$3:$C$5,2,0)</f>
        <v>#N/A</v>
      </c>
      <c r="R841" s="169" t="e">
        <f t="shared" si="102"/>
        <v>#N/A</v>
      </c>
      <c r="S841" s="50" t="e">
        <f t="shared" si="101"/>
        <v>#N/A</v>
      </c>
      <c r="T841" s="50" t="str">
        <f t="shared" si="103"/>
        <v xml:space="preserve"> -  - </v>
      </c>
      <c r="W841" s="21" t="e">
        <f t="shared" si="104"/>
        <v>#N/A</v>
      </c>
      <c r="X841" s="51" t="e">
        <f t="shared" si="105"/>
        <v>#N/A</v>
      </c>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c r="BE841" s="68"/>
      <c r="BF841" s="70"/>
      <c r="BG841" s="68"/>
      <c r="BH841" s="52"/>
      <c r="BI841" s="91"/>
      <c r="BJ841" s="68"/>
      <c r="BK841" s="49"/>
      <c r="BL841" s="49"/>
      <c r="BM841" s="70"/>
      <c r="BN841" s="49"/>
      <c r="BO841" s="49"/>
      <c r="BP841" s="49"/>
      <c r="BQ841" s="49"/>
      <c r="BR841" s="237"/>
      <c r="BS841" s="237"/>
      <c r="BV841" s="21" t="e">
        <f t="shared" si="106"/>
        <v>#N/A</v>
      </c>
      <c r="BW841" s="21" t="e">
        <f>+VLOOKUP(C841,Listas_desplega!$AI$21:$AJ$46,2,0)</f>
        <v>#N/A</v>
      </c>
      <c r="BX841" s="47" t="e">
        <f>+VLOOKUP(E841,Listas_desplega!$J$2:$K$11,2,FALSE)</f>
        <v>#N/A</v>
      </c>
      <c r="BY841" s="21" t="e">
        <f>+VLOOKUP(J841,desplegables!$AK$21:$AL$33,2,FALSE)</f>
        <v>#N/A</v>
      </c>
      <c r="BZ841" s="21" t="e">
        <f>+VLOOKUP(D841,Listas_desplega!$AS$18:$AU$60,2,0)</f>
        <v>#N/A</v>
      </c>
      <c r="CA841" s="21" t="e">
        <f>+VLOOKUP(W841,Listas_desplega!$AT$18:$AV$60,3,0)</f>
        <v>#N/A</v>
      </c>
      <c r="CB841" s="21" t="e">
        <f>+VLOOKUP(F841,Listas_desplega!$J$15:$L$60,2,0)</f>
        <v>#N/A</v>
      </c>
      <c r="CC841" s="21" t="e">
        <f>+VLOOKUP(F841,Listas_desplega!$J$15:$L$60,2,0)&amp;V841</f>
        <v>#N/A</v>
      </c>
      <c r="CD841" s="21" t="e">
        <f>+VLOOKUP(CC841,Listas_desplega!$K$15:$L$60,2,0)</f>
        <v>#N/A</v>
      </c>
      <c r="CE841" s="65" t="e">
        <f>+VLOOKUP(D841,Listas_desplega!$AS$18:$AU$60,2,0)&amp;V841</f>
        <v>#N/A</v>
      </c>
      <c r="CF841" s="21" t="e">
        <f>+VLOOKUP(D841,Listas_desplega!$AS$18:$AU$60,3,0)</f>
        <v>#N/A</v>
      </c>
    </row>
    <row r="842" spans="2:84" ht="18.75" customHeight="1" x14ac:dyDescent="0.25">
      <c r="B842" s="49"/>
      <c r="C842" s="49"/>
      <c r="D842" s="49"/>
      <c r="E842" s="49"/>
      <c r="F842" s="82"/>
      <c r="G842" s="49"/>
      <c r="H842" s="78" t="e">
        <f>+VLOOKUP(G842,desplegables!$AH$21:$AK$33,2,0)</f>
        <v>#N/A</v>
      </c>
      <c r="I842" s="79" t="e">
        <f>+VLOOKUP(G842,desplegables!$AH$21:$AK$33,3,0)</f>
        <v>#N/A</v>
      </c>
      <c r="J842" s="51" t="e">
        <f>+VLOOKUP(G842,desplegables!$AH$21:$AK$33,4,0)</f>
        <v>#N/A</v>
      </c>
      <c r="K842" s="109"/>
      <c r="L842" s="110" t="e">
        <f>+VLOOKUP(K842,desplegables!$BO$81:$BP$110,2,FALSE)</f>
        <v>#N/A</v>
      </c>
      <c r="M842" s="49"/>
      <c r="N842" s="51" t="e">
        <f>VLOOKUP(M842,desplegables!$BO$20:$BP$51,2,0)</f>
        <v>#N/A</v>
      </c>
      <c r="O842" s="49"/>
      <c r="P842" s="49"/>
      <c r="Q842" s="51" t="e">
        <f>+VLOOKUP(P842,desplegables!$B$3:$C$5,2,0)</f>
        <v>#N/A</v>
      </c>
      <c r="R842" s="169" t="e">
        <f t="shared" si="102"/>
        <v>#N/A</v>
      </c>
      <c r="S842" s="50" t="e">
        <f t="shared" si="101"/>
        <v>#N/A</v>
      </c>
      <c r="T842" s="50" t="str">
        <f t="shared" si="103"/>
        <v xml:space="preserve"> -  - </v>
      </c>
      <c r="W842" s="21" t="e">
        <f t="shared" si="104"/>
        <v>#N/A</v>
      </c>
      <c r="X842" s="51" t="e">
        <f t="shared" si="105"/>
        <v>#N/A</v>
      </c>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c r="BE842" s="68"/>
      <c r="BF842" s="70"/>
      <c r="BG842" s="68"/>
      <c r="BH842" s="52"/>
      <c r="BI842" s="91"/>
      <c r="BJ842" s="68"/>
      <c r="BK842" s="49"/>
      <c r="BL842" s="49"/>
      <c r="BM842" s="70"/>
      <c r="BN842" s="49"/>
      <c r="BO842" s="49"/>
      <c r="BP842" s="49"/>
      <c r="BQ842" s="49"/>
      <c r="BR842" s="237"/>
      <c r="BS842" s="237"/>
      <c r="BV842" s="21" t="e">
        <f t="shared" si="106"/>
        <v>#N/A</v>
      </c>
      <c r="BW842" s="21" t="e">
        <f>+VLOOKUP(C842,Listas_desplega!$AI$21:$AJ$46,2,0)</f>
        <v>#N/A</v>
      </c>
      <c r="BX842" s="47" t="e">
        <f>+VLOOKUP(E842,Listas_desplega!$J$2:$K$11,2,FALSE)</f>
        <v>#N/A</v>
      </c>
      <c r="BY842" s="21" t="e">
        <f>+VLOOKUP(J842,desplegables!$AK$21:$AL$33,2,FALSE)</f>
        <v>#N/A</v>
      </c>
      <c r="BZ842" s="21" t="e">
        <f>+VLOOKUP(D842,Listas_desplega!$AS$18:$AU$60,2,0)</f>
        <v>#N/A</v>
      </c>
      <c r="CA842" s="21" t="e">
        <f>+VLOOKUP(W842,Listas_desplega!$AT$18:$AV$60,3,0)</f>
        <v>#N/A</v>
      </c>
      <c r="CB842" s="21" t="e">
        <f>+VLOOKUP(F842,Listas_desplega!$J$15:$L$60,2,0)</f>
        <v>#N/A</v>
      </c>
      <c r="CC842" s="21" t="e">
        <f>+VLOOKUP(F842,Listas_desplega!$J$15:$L$60,2,0)&amp;V842</f>
        <v>#N/A</v>
      </c>
      <c r="CD842" s="21" t="e">
        <f>+VLOOKUP(CC842,Listas_desplega!$K$15:$L$60,2,0)</f>
        <v>#N/A</v>
      </c>
      <c r="CE842" s="65" t="e">
        <f>+VLOOKUP(D842,Listas_desplega!$AS$18:$AU$60,2,0)&amp;V842</f>
        <v>#N/A</v>
      </c>
      <c r="CF842" s="21" t="e">
        <f>+VLOOKUP(D842,Listas_desplega!$AS$18:$AU$60,3,0)</f>
        <v>#N/A</v>
      </c>
    </row>
    <row r="843" spans="2:84" ht="18.75" customHeight="1" x14ac:dyDescent="0.25">
      <c r="B843" s="49"/>
      <c r="C843" s="49"/>
      <c r="D843" s="49"/>
      <c r="E843" s="49"/>
      <c r="F843" s="82"/>
      <c r="G843" s="49"/>
      <c r="H843" s="78" t="e">
        <f>+VLOOKUP(G843,desplegables!$AH$21:$AK$33,2,0)</f>
        <v>#N/A</v>
      </c>
      <c r="I843" s="79" t="e">
        <f>+VLOOKUP(G843,desplegables!$AH$21:$AK$33,3,0)</f>
        <v>#N/A</v>
      </c>
      <c r="J843" s="51" t="e">
        <f>+VLOOKUP(G843,desplegables!$AH$21:$AK$33,4,0)</f>
        <v>#N/A</v>
      </c>
      <c r="K843" s="109"/>
      <c r="L843" s="110" t="e">
        <f>+VLOOKUP(K843,desplegables!$BO$81:$BP$110,2,FALSE)</f>
        <v>#N/A</v>
      </c>
      <c r="M843" s="49"/>
      <c r="N843" s="51" t="e">
        <f>VLOOKUP(M843,desplegables!$BO$20:$BP$51,2,0)</f>
        <v>#N/A</v>
      </c>
      <c r="O843" s="49"/>
      <c r="P843" s="49"/>
      <c r="Q843" s="51" t="e">
        <f>+VLOOKUP(P843,desplegables!$B$3:$C$5,2,0)</f>
        <v>#N/A</v>
      </c>
      <c r="R843" s="169" t="e">
        <f t="shared" si="102"/>
        <v>#N/A</v>
      </c>
      <c r="S843" s="50" t="e">
        <f t="shared" si="101"/>
        <v>#N/A</v>
      </c>
      <c r="T843" s="50" t="str">
        <f t="shared" si="103"/>
        <v xml:space="preserve"> -  - </v>
      </c>
      <c r="W843" s="21" t="e">
        <f t="shared" si="104"/>
        <v>#N/A</v>
      </c>
      <c r="X843" s="51" t="e">
        <f t="shared" si="105"/>
        <v>#N/A</v>
      </c>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c r="BE843" s="68"/>
      <c r="BF843" s="70"/>
      <c r="BG843" s="68"/>
      <c r="BH843" s="52"/>
      <c r="BI843" s="91"/>
      <c r="BJ843" s="68"/>
      <c r="BK843" s="49"/>
      <c r="BL843" s="49"/>
      <c r="BM843" s="70"/>
      <c r="BN843" s="49"/>
      <c r="BO843" s="49"/>
      <c r="BP843" s="49"/>
      <c r="BQ843" s="49"/>
      <c r="BR843" s="237"/>
      <c r="BS843" s="237"/>
      <c r="BV843" s="21" t="e">
        <f t="shared" si="106"/>
        <v>#N/A</v>
      </c>
      <c r="BW843" s="21" t="e">
        <f>+VLOOKUP(C843,Listas_desplega!$AI$21:$AJ$46,2,0)</f>
        <v>#N/A</v>
      </c>
      <c r="BX843" s="47" t="e">
        <f>+VLOOKUP(E843,Listas_desplega!$J$2:$K$11,2,FALSE)</f>
        <v>#N/A</v>
      </c>
      <c r="BY843" s="21" t="e">
        <f>+VLOOKUP(J843,desplegables!$AK$21:$AL$33,2,FALSE)</f>
        <v>#N/A</v>
      </c>
      <c r="BZ843" s="21" t="e">
        <f>+VLOOKUP(D843,Listas_desplega!$AS$18:$AU$60,2,0)</f>
        <v>#N/A</v>
      </c>
      <c r="CA843" s="21" t="e">
        <f>+VLOOKUP(W843,Listas_desplega!$AT$18:$AV$60,3,0)</f>
        <v>#N/A</v>
      </c>
      <c r="CB843" s="21" t="e">
        <f>+VLOOKUP(F843,Listas_desplega!$J$15:$L$60,2,0)</f>
        <v>#N/A</v>
      </c>
      <c r="CC843" s="21" t="e">
        <f>+VLOOKUP(F843,Listas_desplega!$J$15:$L$60,2,0)&amp;V843</f>
        <v>#N/A</v>
      </c>
      <c r="CD843" s="21" t="e">
        <f>+VLOOKUP(CC843,Listas_desplega!$K$15:$L$60,2,0)</f>
        <v>#N/A</v>
      </c>
      <c r="CE843" s="65" t="e">
        <f>+VLOOKUP(D843,Listas_desplega!$AS$18:$AU$60,2,0)&amp;V843</f>
        <v>#N/A</v>
      </c>
      <c r="CF843" s="21" t="e">
        <f>+VLOOKUP(D843,Listas_desplega!$AS$18:$AU$60,3,0)</f>
        <v>#N/A</v>
      </c>
    </row>
    <row r="844" spans="2:84" ht="18.75" customHeight="1" x14ac:dyDescent="0.25">
      <c r="B844" s="49"/>
      <c r="C844" s="49"/>
      <c r="D844" s="49"/>
      <c r="E844" s="49"/>
      <c r="F844" s="82"/>
      <c r="G844" s="49"/>
      <c r="H844" s="78" t="e">
        <f>+VLOOKUP(G844,desplegables!$AH$21:$AK$33,2,0)</f>
        <v>#N/A</v>
      </c>
      <c r="I844" s="79" t="e">
        <f>+VLOOKUP(G844,desplegables!$AH$21:$AK$33,3,0)</f>
        <v>#N/A</v>
      </c>
      <c r="J844" s="51" t="e">
        <f>+VLOOKUP(G844,desplegables!$AH$21:$AK$33,4,0)</f>
        <v>#N/A</v>
      </c>
      <c r="K844" s="109"/>
      <c r="L844" s="110" t="e">
        <f>+VLOOKUP(K844,desplegables!$BO$81:$BP$110,2,FALSE)</f>
        <v>#N/A</v>
      </c>
      <c r="M844" s="49"/>
      <c r="N844" s="51" t="e">
        <f>VLOOKUP(M844,desplegables!$BO$20:$BP$51,2,0)</f>
        <v>#N/A</v>
      </c>
      <c r="O844" s="49"/>
      <c r="P844" s="49"/>
      <c r="Q844" s="51" t="e">
        <f>+VLOOKUP(P844,desplegables!$B$3:$C$5,2,0)</f>
        <v>#N/A</v>
      </c>
      <c r="R844" s="169" t="e">
        <f t="shared" si="102"/>
        <v>#N/A</v>
      </c>
      <c r="S844" s="50" t="e">
        <f t="shared" si="101"/>
        <v>#N/A</v>
      </c>
      <c r="T844" s="50" t="str">
        <f t="shared" si="103"/>
        <v xml:space="preserve"> -  - </v>
      </c>
      <c r="W844" s="21" t="e">
        <f t="shared" si="104"/>
        <v>#N/A</v>
      </c>
      <c r="X844" s="51" t="e">
        <f t="shared" si="105"/>
        <v>#N/A</v>
      </c>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c r="BE844" s="68"/>
      <c r="BF844" s="70"/>
      <c r="BG844" s="68"/>
      <c r="BH844" s="52"/>
      <c r="BI844" s="91"/>
      <c r="BJ844" s="68"/>
      <c r="BK844" s="49"/>
      <c r="BL844" s="49"/>
      <c r="BM844" s="70"/>
      <c r="BN844" s="49"/>
      <c r="BO844" s="49"/>
      <c r="BP844" s="49"/>
      <c r="BQ844" s="49"/>
      <c r="BR844" s="237"/>
      <c r="BS844" s="237"/>
      <c r="BV844" s="21" t="e">
        <f t="shared" si="106"/>
        <v>#N/A</v>
      </c>
      <c r="BW844" s="21" t="e">
        <f>+VLOOKUP(C844,Listas_desplega!$AI$21:$AJ$46,2,0)</f>
        <v>#N/A</v>
      </c>
      <c r="BX844" s="47" t="e">
        <f>+VLOOKUP(E844,Listas_desplega!$J$2:$K$11,2,FALSE)</f>
        <v>#N/A</v>
      </c>
      <c r="BY844" s="21" t="e">
        <f>+VLOOKUP(J844,desplegables!$AK$21:$AL$33,2,FALSE)</f>
        <v>#N/A</v>
      </c>
      <c r="BZ844" s="21" t="e">
        <f>+VLOOKUP(D844,Listas_desplega!$AS$18:$AU$60,2,0)</f>
        <v>#N/A</v>
      </c>
      <c r="CA844" s="21" t="e">
        <f>+VLOOKUP(W844,Listas_desplega!$AT$18:$AV$60,3,0)</f>
        <v>#N/A</v>
      </c>
      <c r="CB844" s="21" t="e">
        <f>+VLOOKUP(F844,Listas_desplega!$J$15:$L$60,2,0)</f>
        <v>#N/A</v>
      </c>
      <c r="CC844" s="21" t="e">
        <f>+VLOOKUP(F844,Listas_desplega!$J$15:$L$60,2,0)&amp;V844</f>
        <v>#N/A</v>
      </c>
      <c r="CD844" s="21" t="e">
        <f>+VLOOKUP(CC844,Listas_desplega!$K$15:$L$60,2,0)</f>
        <v>#N/A</v>
      </c>
      <c r="CE844" s="65" t="e">
        <f>+VLOOKUP(D844,Listas_desplega!$AS$18:$AU$60,2,0)&amp;V844</f>
        <v>#N/A</v>
      </c>
      <c r="CF844" s="21" t="e">
        <f>+VLOOKUP(D844,Listas_desplega!$AS$18:$AU$60,3,0)</f>
        <v>#N/A</v>
      </c>
    </row>
    <row r="845" spans="2:84" ht="18.75" customHeight="1" x14ac:dyDescent="0.25">
      <c r="B845" s="49"/>
      <c r="C845" s="49"/>
      <c r="D845" s="49"/>
      <c r="E845" s="49"/>
      <c r="F845" s="82"/>
      <c r="G845" s="49"/>
      <c r="H845" s="78" t="e">
        <f>+VLOOKUP(G845,desplegables!$AH$21:$AK$33,2,0)</f>
        <v>#N/A</v>
      </c>
      <c r="I845" s="79" t="e">
        <f>+VLOOKUP(G845,desplegables!$AH$21:$AK$33,3,0)</f>
        <v>#N/A</v>
      </c>
      <c r="J845" s="51" t="e">
        <f>+VLOOKUP(G845,desplegables!$AH$21:$AK$33,4,0)</f>
        <v>#N/A</v>
      </c>
      <c r="K845" s="109"/>
      <c r="L845" s="110" t="e">
        <f>+VLOOKUP(K845,desplegables!$BO$81:$BP$110,2,FALSE)</f>
        <v>#N/A</v>
      </c>
      <c r="M845" s="49"/>
      <c r="N845" s="51" t="e">
        <f>VLOOKUP(M845,desplegables!$BO$20:$BP$51,2,0)</f>
        <v>#N/A</v>
      </c>
      <c r="O845" s="49"/>
      <c r="P845" s="49"/>
      <c r="Q845" s="51" t="e">
        <f>+VLOOKUP(P845,desplegables!$B$3:$C$5,2,0)</f>
        <v>#N/A</v>
      </c>
      <c r="R845" s="169" t="e">
        <f t="shared" si="102"/>
        <v>#N/A</v>
      </c>
      <c r="S845" s="50" t="e">
        <f t="shared" si="101"/>
        <v>#N/A</v>
      </c>
      <c r="T845" s="50" t="str">
        <f t="shared" si="103"/>
        <v xml:space="preserve"> -  - </v>
      </c>
      <c r="W845" s="21" t="e">
        <f t="shared" si="104"/>
        <v>#N/A</v>
      </c>
      <c r="X845" s="51" t="e">
        <f t="shared" si="105"/>
        <v>#N/A</v>
      </c>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c r="BE845" s="68"/>
      <c r="BF845" s="70"/>
      <c r="BG845" s="68"/>
      <c r="BH845" s="52"/>
      <c r="BI845" s="91"/>
      <c r="BJ845" s="68"/>
      <c r="BK845" s="49"/>
      <c r="BL845" s="49"/>
      <c r="BM845" s="70"/>
      <c r="BN845" s="49"/>
      <c r="BO845" s="49"/>
      <c r="BP845" s="49"/>
      <c r="BQ845" s="49"/>
      <c r="BR845" s="237"/>
      <c r="BS845" s="237"/>
      <c r="BV845" s="21" t="e">
        <f t="shared" si="106"/>
        <v>#N/A</v>
      </c>
      <c r="BW845" s="21" t="e">
        <f>+VLOOKUP(C845,Listas_desplega!$AI$21:$AJ$46,2,0)</f>
        <v>#N/A</v>
      </c>
      <c r="BX845" s="47" t="e">
        <f>+VLOOKUP(E845,Listas_desplega!$J$2:$K$11,2,FALSE)</f>
        <v>#N/A</v>
      </c>
      <c r="BY845" s="21" t="e">
        <f>+VLOOKUP(J845,desplegables!$AK$21:$AL$33,2,FALSE)</f>
        <v>#N/A</v>
      </c>
      <c r="BZ845" s="21" t="e">
        <f>+VLOOKUP(D845,Listas_desplega!$AS$18:$AU$60,2,0)</f>
        <v>#N/A</v>
      </c>
      <c r="CA845" s="21" t="e">
        <f>+VLOOKUP(W845,Listas_desplega!$AT$18:$AV$60,3,0)</f>
        <v>#N/A</v>
      </c>
      <c r="CB845" s="21" t="e">
        <f>+VLOOKUP(F845,Listas_desplega!$J$15:$L$60,2,0)</f>
        <v>#N/A</v>
      </c>
      <c r="CC845" s="21" t="e">
        <f>+VLOOKUP(F845,Listas_desplega!$J$15:$L$60,2,0)&amp;V845</f>
        <v>#N/A</v>
      </c>
      <c r="CD845" s="21" t="e">
        <f>+VLOOKUP(CC845,Listas_desplega!$K$15:$L$60,2,0)</f>
        <v>#N/A</v>
      </c>
      <c r="CE845" s="65" t="e">
        <f>+VLOOKUP(D845,Listas_desplega!$AS$18:$AU$60,2,0)&amp;V845</f>
        <v>#N/A</v>
      </c>
      <c r="CF845" s="21" t="e">
        <f>+VLOOKUP(D845,Listas_desplega!$AS$18:$AU$60,3,0)</f>
        <v>#N/A</v>
      </c>
    </row>
    <row r="846" spans="2:84" ht="18.75" customHeight="1" x14ac:dyDescent="0.25">
      <c r="B846" s="49"/>
      <c r="C846" s="49"/>
      <c r="D846" s="49"/>
      <c r="E846" s="49"/>
      <c r="F846" s="82"/>
      <c r="G846" s="49"/>
      <c r="H846" s="78" t="e">
        <f>+VLOOKUP(G846,desplegables!$AH$21:$AK$33,2,0)</f>
        <v>#N/A</v>
      </c>
      <c r="I846" s="79" t="e">
        <f>+VLOOKUP(G846,desplegables!$AH$21:$AK$33,3,0)</f>
        <v>#N/A</v>
      </c>
      <c r="J846" s="51" t="e">
        <f>+VLOOKUP(G846,desplegables!$AH$21:$AK$33,4,0)</f>
        <v>#N/A</v>
      </c>
      <c r="K846" s="109"/>
      <c r="L846" s="110" t="e">
        <f>+VLOOKUP(K846,desplegables!$BO$81:$BP$110,2,FALSE)</f>
        <v>#N/A</v>
      </c>
      <c r="M846" s="49"/>
      <c r="N846" s="51" t="e">
        <f>VLOOKUP(M846,desplegables!$BO$20:$BP$51,2,0)</f>
        <v>#N/A</v>
      </c>
      <c r="O846" s="49"/>
      <c r="P846" s="49"/>
      <c r="Q846" s="51" t="e">
        <f>+VLOOKUP(P846,desplegables!$B$3:$C$5,2,0)</f>
        <v>#N/A</v>
      </c>
      <c r="R846" s="169" t="e">
        <f t="shared" si="102"/>
        <v>#N/A</v>
      </c>
      <c r="S846" s="50" t="e">
        <f t="shared" si="101"/>
        <v>#N/A</v>
      </c>
      <c r="T846" s="50" t="str">
        <f t="shared" si="103"/>
        <v xml:space="preserve"> -  - </v>
      </c>
      <c r="W846" s="21" t="e">
        <f t="shared" si="104"/>
        <v>#N/A</v>
      </c>
      <c r="X846" s="51" t="e">
        <f t="shared" si="105"/>
        <v>#N/A</v>
      </c>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c r="BE846" s="68"/>
      <c r="BF846" s="70"/>
      <c r="BG846" s="68"/>
      <c r="BH846" s="52"/>
      <c r="BI846" s="91"/>
      <c r="BJ846" s="68"/>
      <c r="BK846" s="49"/>
      <c r="BL846" s="49"/>
      <c r="BM846" s="70"/>
      <c r="BN846" s="49"/>
      <c r="BO846" s="49"/>
      <c r="BP846" s="49"/>
      <c r="BQ846" s="49"/>
      <c r="BR846" s="237"/>
      <c r="BS846" s="237"/>
      <c r="BV846" s="21" t="e">
        <f t="shared" si="106"/>
        <v>#N/A</v>
      </c>
      <c r="BW846" s="21" t="e">
        <f>+VLOOKUP(C846,Listas_desplega!$AI$21:$AJ$46,2,0)</f>
        <v>#N/A</v>
      </c>
      <c r="BX846" s="47" t="e">
        <f>+VLOOKUP(E846,Listas_desplega!$J$2:$K$11,2,FALSE)</f>
        <v>#N/A</v>
      </c>
      <c r="BY846" s="21" t="e">
        <f>+VLOOKUP(J846,desplegables!$AK$21:$AL$33,2,FALSE)</f>
        <v>#N/A</v>
      </c>
      <c r="BZ846" s="21" t="e">
        <f>+VLOOKUP(D846,Listas_desplega!$AS$18:$AU$60,2,0)</f>
        <v>#N/A</v>
      </c>
      <c r="CA846" s="21" t="e">
        <f>+VLOOKUP(W846,Listas_desplega!$AT$18:$AV$60,3,0)</f>
        <v>#N/A</v>
      </c>
      <c r="CB846" s="21" t="e">
        <f>+VLOOKUP(F846,Listas_desplega!$J$15:$L$60,2,0)</f>
        <v>#N/A</v>
      </c>
      <c r="CC846" s="21" t="e">
        <f>+VLOOKUP(F846,Listas_desplega!$J$15:$L$60,2,0)&amp;V846</f>
        <v>#N/A</v>
      </c>
      <c r="CD846" s="21" t="e">
        <f>+VLOOKUP(CC846,Listas_desplega!$K$15:$L$60,2,0)</f>
        <v>#N/A</v>
      </c>
      <c r="CE846" s="65" t="e">
        <f>+VLOOKUP(D846,Listas_desplega!$AS$18:$AU$60,2,0)&amp;V846</f>
        <v>#N/A</v>
      </c>
      <c r="CF846" s="21" t="e">
        <f>+VLOOKUP(D846,Listas_desplega!$AS$18:$AU$60,3,0)</f>
        <v>#N/A</v>
      </c>
    </row>
    <row r="847" spans="2:84" ht="18.75" customHeight="1" x14ac:dyDescent="0.25">
      <c r="B847" s="49"/>
      <c r="C847" s="49"/>
      <c r="D847" s="49"/>
      <c r="E847" s="49"/>
      <c r="F847" s="82"/>
      <c r="G847" s="49"/>
      <c r="H847" s="78" t="e">
        <f>+VLOOKUP(G847,desplegables!$AH$21:$AK$33,2,0)</f>
        <v>#N/A</v>
      </c>
      <c r="I847" s="79" t="e">
        <f>+VLOOKUP(G847,desplegables!$AH$21:$AK$33,3,0)</f>
        <v>#N/A</v>
      </c>
      <c r="J847" s="51" t="e">
        <f>+VLOOKUP(G847,desplegables!$AH$21:$AK$33,4,0)</f>
        <v>#N/A</v>
      </c>
      <c r="K847" s="109"/>
      <c r="L847" s="110" t="e">
        <f>+VLOOKUP(K847,desplegables!$BO$81:$BP$110,2,FALSE)</f>
        <v>#N/A</v>
      </c>
      <c r="M847" s="49"/>
      <c r="N847" s="51" t="e">
        <f>VLOOKUP(M847,desplegables!$BO$20:$BP$51,2,0)</f>
        <v>#N/A</v>
      </c>
      <c r="O847" s="49"/>
      <c r="P847" s="49"/>
      <c r="Q847" s="51" t="e">
        <f>+VLOOKUP(P847,desplegables!$B$3:$C$5,2,0)</f>
        <v>#N/A</v>
      </c>
      <c r="R847" s="169" t="e">
        <f t="shared" si="102"/>
        <v>#N/A</v>
      </c>
      <c r="S847" s="50" t="e">
        <f t="shared" si="101"/>
        <v>#N/A</v>
      </c>
      <c r="T847" s="50" t="str">
        <f t="shared" si="103"/>
        <v xml:space="preserve"> -  - </v>
      </c>
      <c r="W847" s="21" t="e">
        <f t="shared" si="104"/>
        <v>#N/A</v>
      </c>
      <c r="X847" s="51" t="e">
        <f t="shared" si="105"/>
        <v>#N/A</v>
      </c>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c r="BE847" s="68"/>
      <c r="BF847" s="70"/>
      <c r="BG847" s="68"/>
      <c r="BH847" s="52"/>
      <c r="BI847" s="91"/>
      <c r="BJ847" s="68"/>
      <c r="BK847" s="49"/>
      <c r="BL847" s="49"/>
      <c r="BM847" s="70"/>
      <c r="BN847" s="49"/>
      <c r="BO847" s="49"/>
      <c r="BP847" s="49"/>
      <c r="BQ847" s="49"/>
      <c r="BR847" s="237"/>
      <c r="BS847" s="237"/>
      <c r="BV847" s="21" t="e">
        <f t="shared" si="106"/>
        <v>#N/A</v>
      </c>
      <c r="BW847" s="21" t="e">
        <f>+VLOOKUP(C847,Listas_desplega!$AI$21:$AJ$46,2,0)</f>
        <v>#N/A</v>
      </c>
      <c r="BX847" s="47" t="e">
        <f>+VLOOKUP(E847,Listas_desplega!$J$2:$K$11,2,FALSE)</f>
        <v>#N/A</v>
      </c>
      <c r="BY847" s="21" t="e">
        <f>+VLOOKUP(J847,desplegables!$AK$21:$AL$33,2,FALSE)</f>
        <v>#N/A</v>
      </c>
      <c r="BZ847" s="21" t="e">
        <f>+VLOOKUP(D847,Listas_desplega!$AS$18:$AU$60,2,0)</f>
        <v>#N/A</v>
      </c>
      <c r="CA847" s="21" t="e">
        <f>+VLOOKUP(W847,Listas_desplega!$AT$18:$AV$60,3,0)</f>
        <v>#N/A</v>
      </c>
      <c r="CB847" s="21" t="e">
        <f>+VLOOKUP(F847,Listas_desplega!$J$15:$L$60,2,0)</f>
        <v>#N/A</v>
      </c>
      <c r="CC847" s="21" t="e">
        <f>+VLOOKUP(F847,Listas_desplega!$J$15:$L$60,2,0)&amp;V847</f>
        <v>#N/A</v>
      </c>
      <c r="CD847" s="21" t="e">
        <f>+VLOOKUP(CC847,Listas_desplega!$K$15:$L$60,2,0)</f>
        <v>#N/A</v>
      </c>
      <c r="CE847" s="65" t="e">
        <f>+VLOOKUP(D847,Listas_desplega!$AS$18:$AU$60,2,0)&amp;V847</f>
        <v>#N/A</v>
      </c>
      <c r="CF847" s="21" t="e">
        <f>+VLOOKUP(D847,Listas_desplega!$AS$18:$AU$60,3,0)</f>
        <v>#N/A</v>
      </c>
    </row>
    <row r="848" spans="2:84" ht="18.75" customHeight="1" x14ac:dyDescent="0.25">
      <c r="B848" s="49"/>
      <c r="C848" s="49"/>
      <c r="D848" s="49"/>
      <c r="E848" s="49"/>
      <c r="F848" s="82"/>
      <c r="G848" s="49"/>
      <c r="H848" s="78" t="e">
        <f>+VLOOKUP(G848,desplegables!$AH$21:$AK$33,2,0)</f>
        <v>#N/A</v>
      </c>
      <c r="I848" s="79" t="e">
        <f>+VLOOKUP(G848,desplegables!$AH$21:$AK$33,3,0)</f>
        <v>#N/A</v>
      </c>
      <c r="J848" s="51" t="e">
        <f>+VLOOKUP(G848,desplegables!$AH$21:$AK$33,4,0)</f>
        <v>#N/A</v>
      </c>
      <c r="K848" s="109"/>
      <c r="L848" s="110" t="e">
        <f>+VLOOKUP(K848,desplegables!$BO$81:$BP$110,2,FALSE)</f>
        <v>#N/A</v>
      </c>
      <c r="M848" s="49"/>
      <c r="N848" s="51" t="e">
        <f>VLOOKUP(M848,desplegables!$BO$20:$BP$51,2,0)</f>
        <v>#N/A</v>
      </c>
      <c r="O848" s="49"/>
      <c r="P848" s="49"/>
      <c r="Q848" s="51" t="e">
        <f>+VLOOKUP(P848,desplegables!$B$3:$C$5,2,0)</f>
        <v>#N/A</v>
      </c>
      <c r="R848" s="169" t="e">
        <f t="shared" si="102"/>
        <v>#N/A</v>
      </c>
      <c r="S848" s="50" t="e">
        <f t="shared" si="101"/>
        <v>#N/A</v>
      </c>
      <c r="T848" s="50" t="str">
        <f t="shared" si="103"/>
        <v xml:space="preserve"> -  - </v>
      </c>
      <c r="W848" s="21" t="e">
        <f t="shared" si="104"/>
        <v>#N/A</v>
      </c>
      <c r="X848" s="51" t="e">
        <f t="shared" si="105"/>
        <v>#N/A</v>
      </c>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70"/>
      <c r="BG848" s="68"/>
      <c r="BH848" s="52"/>
      <c r="BI848" s="91"/>
      <c r="BJ848" s="68"/>
      <c r="BK848" s="49"/>
      <c r="BL848" s="49"/>
      <c r="BM848" s="70"/>
      <c r="BN848" s="49"/>
      <c r="BO848" s="49"/>
      <c r="BP848" s="49"/>
      <c r="BQ848" s="49"/>
      <c r="BR848" s="237"/>
      <c r="BS848" s="237"/>
      <c r="BV848" s="21" t="e">
        <f t="shared" si="106"/>
        <v>#N/A</v>
      </c>
      <c r="BW848" s="21" t="e">
        <f>+VLOOKUP(C848,Listas_desplega!$AI$21:$AJ$46,2,0)</f>
        <v>#N/A</v>
      </c>
      <c r="BX848" s="47" t="e">
        <f>+VLOOKUP(E848,Listas_desplega!$J$2:$K$11,2,FALSE)</f>
        <v>#N/A</v>
      </c>
      <c r="BY848" s="21" t="e">
        <f>+VLOOKUP(J848,desplegables!$AK$21:$AL$33,2,FALSE)</f>
        <v>#N/A</v>
      </c>
      <c r="BZ848" s="21" t="e">
        <f>+VLOOKUP(D848,Listas_desplega!$AS$18:$AU$60,2,0)</f>
        <v>#N/A</v>
      </c>
      <c r="CA848" s="21" t="e">
        <f>+VLOOKUP(W848,Listas_desplega!$AT$18:$AV$60,3,0)</f>
        <v>#N/A</v>
      </c>
      <c r="CB848" s="21" t="e">
        <f>+VLOOKUP(F848,Listas_desplega!$J$15:$L$60,2,0)</f>
        <v>#N/A</v>
      </c>
      <c r="CC848" s="21" t="e">
        <f>+VLOOKUP(F848,Listas_desplega!$J$15:$L$60,2,0)&amp;V848</f>
        <v>#N/A</v>
      </c>
      <c r="CD848" s="21" t="e">
        <f>+VLOOKUP(CC848,Listas_desplega!$K$15:$L$60,2,0)</f>
        <v>#N/A</v>
      </c>
      <c r="CE848" s="65" t="e">
        <f>+VLOOKUP(D848,Listas_desplega!$AS$18:$AU$60,2,0)&amp;V848</f>
        <v>#N/A</v>
      </c>
      <c r="CF848" s="21" t="e">
        <f>+VLOOKUP(D848,Listas_desplega!$AS$18:$AU$60,3,0)</f>
        <v>#N/A</v>
      </c>
    </row>
    <row r="849" spans="2:84" ht="18.75" customHeight="1" x14ac:dyDescent="0.25">
      <c r="B849" s="49"/>
      <c r="C849" s="49"/>
      <c r="D849" s="49"/>
      <c r="E849" s="49"/>
      <c r="F849" s="82"/>
      <c r="G849" s="49"/>
      <c r="H849" s="78" t="e">
        <f>+VLOOKUP(G849,desplegables!$AH$21:$AK$33,2,0)</f>
        <v>#N/A</v>
      </c>
      <c r="I849" s="79" t="e">
        <f>+VLOOKUP(G849,desplegables!$AH$21:$AK$33,3,0)</f>
        <v>#N/A</v>
      </c>
      <c r="J849" s="51" t="e">
        <f>+VLOOKUP(G849,desplegables!$AH$21:$AK$33,4,0)</f>
        <v>#N/A</v>
      </c>
      <c r="K849" s="109"/>
      <c r="L849" s="110" t="e">
        <f>+VLOOKUP(K849,desplegables!$BO$81:$BP$110,2,FALSE)</f>
        <v>#N/A</v>
      </c>
      <c r="M849" s="49"/>
      <c r="N849" s="51" t="e">
        <f>VLOOKUP(M849,desplegables!$BO$20:$BP$51,2,0)</f>
        <v>#N/A</v>
      </c>
      <c r="O849" s="49"/>
      <c r="P849" s="49"/>
      <c r="Q849" s="51" t="e">
        <f>+VLOOKUP(P849,desplegables!$B$3:$C$5,2,0)</f>
        <v>#N/A</v>
      </c>
      <c r="R849" s="169" t="e">
        <f t="shared" si="102"/>
        <v>#N/A</v>
      </c>
      <c r="S849" s="50" t="e">
        <f t="shared" si="101"/>
        <v>#N/A</v>
      </c>
      <c r="T849" s="50" t="str">
        <f t="shared" si="103"/>
        <v xml:space="preserve"> -  - </v>
      </c>
      <c r="W849" s="21" t="e">
        <f t="shared" si="104"/>
        <v>#N/A</v>
      </c>
      <c r="X849" s="51" t="e">
        <f t="shared" si="105"/>
        <v>#N/A</v>
      </c>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70"/>
      <c r="BG849" s="68"/>
      <c r="BH849" s="52"/>
      <c r="BI849" s="91"/>
      <c r="BJ849" s="68"/>
      <c r="BK849" s="49"/>
      <c r="BL849" s="49"/>
      <c r="BM849" s="70"/>
      <c r="BN849" s="49"/>
      <c r="BO849" s="49"/>
      <c r="BP849" s="49"/>
      <c r="BQ849" s="49"/>
      <c r="BR849" s="237"/>
      <c r="BS849" s="237"/>
      <c r="BV849" s="21" t="e">
        <f t="shared" si="106"/>
        <v>#N/A</v>
      </c>
      <c r="BW849" s="21" t="e">
        <f>+VLOOKUP(C849,Listas_desplega!$AI$21:$AJ$46,2,0)</f>
        <v>#N/A</v>
      </c>
      <c r="BX849" s="47" t="e">
        <f>+VLOOKUP(E849,Listas_desplega!$J$2:$K$11,2,FALSE)</f>
        <v>#N/A</v>
      </c>
      <c r="BY849" s="21" t="e">
        <f>+VLOOKUP(J849,desplegables!$AK$21:$AL$33,2,FALSE)</f>
        <v>#N/A</v>
      </c>
      <c r="BZ849" s="21" t="e">
        <f>+VLOOKUP(D849,Listas_desplega!$AS$18:$AU$60,2,0)</f>
        <v>#N/A</v>
      </c>
      <c r="CA849" s="21" t="e">
        <f>+VLOOKUP(W849,Listas_desplega!$AT$18:$AV$60,3,0)</f>
        <v>#N/A</v>
      </c>
      <c r="CB849" s="21" t="e">
        <f>+VLOOKUP(F849,Listas_desplega!$J$15:$L$60,2,0)</f>
        <v>#N/A</v>
      </c>
      <c r="CC849" s="21" t="e">
        <f>+VLOOKUP(F849,Listas_desplega!$J$15:$L$60,2,0)&amp;V849</f>
        <v>#N/A</v>
      </c>
      <c r="CD849" s="21" t="e">
        <f>+VLOOKUP(CC849,Listas_desplega!$K$15:$L$60,2,0)</f>
        <v>#N/A</v>
      </c>
      <c r="CE849" s="65" t="e">
        <f>+VLOOKUP(D849,Listas_desplega!$AS$18:$AU$60,2,0)&amp;V849</f>
        <v>#N/A</v>
      </c>
      <c r="CF849" s="21" t="e">
        <f>+VLOOKUP(D849,Listas_desplega!$AS$18:$AU$60,3,0)</f>
        <v>#N/A</v>
      </c>
    </row>
    <row r="850" spans="2:84" ht="18.75" customHeight="1" x14ac:dyDescent="0.25">
      <c r="B850" s="49"/>
      <c r="C850" s="49"/>
      <c r="D850" s="49"/>
      <c r="E850" s="49"/>
      <c r="F850" s="82"/>
      <c r="G850" s="49"/>
      <c r="H850" s="78" t="e">
        <f>+VLOOKUP(G850,desplegables!$AH$21:$AK$33,2,0)</f>
        <v>#N/A</v>
      </c>
      <c r="I850" s="79" t="e">
        <f>+VLOOKUP(G850,desplegables!$AH$21:$AK$33,3,0)</f>
        <v>#N/A</v>
      </c>
      <c r="J850" s="51" t="e">
        <f>+VLOOKUP(G850,desplegables!$AH$21:$AK$33,4,0)</f>
        <v>#N/A</v>
      </c>
      <c r="K850" s="109"/>
      <c r="L850" s="110" t="e">
        <f>+VLOOKUP(K850,desplegables!$BO$81:$BP$110,2,FALSE)</f>
        <v>#N/A</v>
      </c>
      <c r="M850" s="49"/>
      <c r="N850" s="51" t="e">
        <f>VLOOKUP(M850,desplegables!$BO$20:$BP$51,2,0)</f>
        <v>#N/A</v>
      </c>
      <c r="O850" s="49"/>
      <c r="P850" s="49"/>
      <c r="Q850" s="51" t="e">
        <f>+VLOOKUP(P850,desplegables!$B$3:$C$5,2,0)</f>
        <v>#N/A</v>
      </c>
      <c r="R850" s="169" t="e">
        <f t="shared" si="102"/>
        <v>#N/A</v>
      </c>
      <c r="S850" s="50" t="e">
        <f t="shared" si="101"/>
        <v>#N/A</v>
      </c>
      <c r="T850" s="50" t="str">
        <f t="shared" si="103"/>
        <v xml:space="preserve"> -  - </v>
      </c>
      <c r="W850" s="21" t="e">
        <f t="shared" si="104"/>
        <v>#N/A</v>
      </c>
      <c r="X850" s="51" t="e">
        <f t="shared" si="105"/>
        <v>#N/A</v>
      </c>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70"/>
      <c r="BG850" s="68"/>
      <c r="BH850" s="52"/>
      <c r="BI850" s="91"/>
      <c r="BJ850" s="68"/>
      <c r="BK850" s="49"/>
      <c r="BL850" s="49"/>
      <c r="BM850" s="70"/>
      <c r="BN850" s="49"/>
      <c r="BO850" s="49"/>
      <c r="BP850" s="49"/>
      <c r="BQ850" s="49"/>
      <c r="BR850" s="237"/>
      <c r="BS850" s="237"/>
      <c r="BV850" s="21" t="e">
        <f t="shared" si="106"/>
        <v>#N/A</v>
      </c>
      <c r="BW850" s="21" t="e">
        <f>+VLOOKUP(C850,Listas_desplega!$AI$21:$AJ$46,2,0)</f>
        <v>#N/A</v>
      </c>
      <c r="BX850" s="47" t="e">
        <f>+VLOOKUP(E850,Listas_desplega!$J$2:$K$11,2,FALSE)</f>
        <v>#N/A</v>
      </c>
      <c r="BY850" s="21" t="e">
        <f>+VLOOKUP(J850,desplegables!$AK$21:$AL$33,2,FALSE)</f>
        <v>#N/A</v>
      </c>
      <c r="BZ850" s="21" t="e">
        <f>+VLOOKUP(D850,Listas_desplega!$AS$18:$AU$60,2,0)</f>
        <v>#N/A</v>
      </c>
      <c r="CA850" s="21" t="e">
        <f>+VLOOKUP(W850,Listas_desplega!$AT$18:$AV$60,3,0)</f>
        <v>#N/A</v>
      </c>
      <c r="CB850" s="21" t="e">
        <f>+VLOOKUP(F850,Listas_desplega!$J$15:$L$60,2,0)</f>
        <v>#N/A</v>
      </c>
      <c r="CC850" s="21" t="e">
        <f>+VLOOKUP(F850,Listas_desplega!$J$15:$L$60,2,0)&amp;V850</f>
        <v>#N/A</v>
      </c>
      <c r="CD850" s="21" t="e">
        <f>+VLOOKUP(CC850,Listas_desplega!$K$15:$L$60,2,0)</f>
        <v>#N/A</v>
      </c>
      <c r="CE850" s="65" t="e">
        <f>+VLOOKUP(D850,Listas_desplega!$AS$18:$AU$60,2,0)&amp;V850</f>
        <v>#N/A</v>
      </c>
      <c r="CF850" s="21" t="e">
        <f>+VLOOKUP(D850,Listas_desplega!$AS$18:$AU$60,3,0)</f>
        <v>#N/A</v>
      </c>
    </row>
    <row r="851" spans="2:84" ht="18.75" customHeight="1" x14ac:dyDescent="0.25">
      <c r="B851" s="49"/>
      <c r="C851" s="49"/>
      <c r="D851" s="49"/>
      <c r="E851" s="49"/>
      <c r="F851" s="82"/>
      <c r="G851" s="49"/>
      <c r="H851" s="78" t="e">
        <f>+VLOOKUP(G851,desplegables!$AH$21:$AK$33,2,0)</f>
        <v>#N/A</v>
      </c>
      <c r="I851" s="79" t="e">
        <f>+VLOOKUP(G851,desplegables!$AH$21:$AK$33,3,0)</f>
        <v>#N/A</v>
      </c>
      <c r="J851" s="51" t="e">
        <f>+VLOOKUP(G851,desplegables!$AH$21:$AK$33,4,0)</f>
        <v>#N/A</v>
      </c>
      <c r="K851" s="109"/>
      <c r="L851" s="110" t="e">
        <f>+VLOOKUP(K851,desplegables!$BO$81:$BP$110,2,FALSE)</f>
        <v>#N/A</v>
      </c>
      <c r="M851" s="49"/>
      <c r="N851" s="51" t="e">
        <f>VLOOKUP(M851,desplegables!$BO$20:$BP$51,2,0)</f>
        <v>#N/A</v>
      </c>
      <c r="O851" s="49"/>
      <c r="P851" s="49"/>
      <c r="Q851" s="51" t="e">
        <f>+VLOOKUP(P851,desplegables!$B$3:$C$5,2,0)</f>
        <v>#N/A</v>
      </c>
      <c r="R851" s="169" t="e">
        <f t="shared" si="102"/>
        <v>#N/A</v>
      </c>
      <c r="S851" s="50" t="e">
        <f t="shared" si="101"/>
        <v>#N/A</v>
      </c>
      <c r="T851" s="50" t="str">
        <f t="shared" si="103"/>
        <v xml:space="preserve"> -  - </v>
      </c>
      <c r="W851" s="21" t="e">
        <f t="shared" si="104"/>
        <v>#N/A</v>
      </c>
      <c r="X851" s="51" t="e">
        <f t="shared" si="105"/>
        <v>#N/A</v>
      </c>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c r="BE851" s="68"/>
      <c r="BF851" s="70"/>
      <c r="BG851" s="68"/>
      <c r="BH851" s="52"/>
      <c r="BI851" s="91"/>
      <c r="BJ851" s="68"/>
      <c r="BK851" s="49"/>
      <c r="BL851" s="49"/>
      <c r="BM851" s="70"/>
      <c r="BN851" s="49"/>
      <c r="BO851" s="49"/>
      <c r="BP851" s="49"/>
      <c r="BQ851" s="49"/>
      <c r="BR851" s="237"/>
      <c r="BS851" s="237"/>
      <c r="BV851" s="21" t="e">
        <f t="shared" si="106"/>
        <v>#N/A</v>
      </c>
      <c r="BW851" s="21" t="e">
        <f>+VLOOKUP(C851,Listas_desplega!$AI$21:$AJ$46,2,0)</f>
        <v>#N/A</v>
      </c>
      <c r="BX851" s="47" t="e">
        <f>+VLOOKUP(E851,Listas_desplega!$J$2:$K$11,2,FALSE)</f>
        <v>#N/A</v>
      </c>
      <c r="BY851" s="21" t="e">
        <f>+VLOOKUP(J851,desplegables!$AK$21:$AL$33,2,FALSE)</f>
        <v>#N/A</v>
      </c>
      <c r="BZ851" s="21" t="e">
        <f>+VLOOKUP(D851,Listas_desplega!$AS$18:$AU$60,2,0)</f>
        <v>#N/A</v>
      </c>
      <c r="CA851" s="21" t="e">
        <f>+VLOOKUP(W851,Listas_desplega!$AT$18:$AV$60,3,0)</f>
        <v>#N/A</v>
      </c>
      <c r="CB851" s="21" t="e">
        <f>+VLOOKUP(F851,Listas_desplega!$J$15:$L$60,2,0)</f>
        <v>#N/A</v>
      </c>
      <c r="CC851" s="21" t="e">
        <f>+VLOOKUP(F851,Listas_desplega!$J$15:$L$60,2,0)&amp;V851</f>
        <v>#N/A</v>
      </c>
      <c r="CD851" s="21" t="e">
        <f>+VLOOKUP(CC851,Listas_desplega!$K$15:$L$60,2,0)</f>
        <v>#N/A</v>
      </c>
      <c r="CE851" s="65" t="e">
        <f>+VLOOKUP(D851,Listas_desplega!$AS$18:$AU$60,2,0)&amp;V851</f>
        <v>#N/A</v>
      </c>
      <c r="CF851" s="21" t="e">
        <f>+VLOOKUP(D851,Listas_desplega!$AS$18:$AU$60,3,0)</f>
        <v>#N/A</v>
      </c>
    </row>
    <row r="852" spans="2:84" ht="18.75" customHeight="1" x14ac:dyDescent="0.25">
      <c r="B852" s="49"/>
      <c r="C852" s="49"/>
      <c r="D852" s="49"/>
      <c r="E852" s="49"/>
      <c r="F852" s="82"/>
      <c r="G852" s="49"/>
      <c r="H852" s="78" t="e">
        <f>+VLOOKUP(G852,desplegables!$AH$21:$AK$33,2,0)</f>
        <v>#N/A</v>
      </c>
      <c r="I852" s="79" t="e">
        <f>+VLOOKUP(G852,desplegables!$AH$21:$AK$33,3,0)</f>
        <v>#N/A</v>
      </c>
      <c r="J852" s="51" t="e">
        <f>+VLOOKUP(G852,desplegables!$AH$21:$AK$33,4,0)</f>
        <v>#N/A</v>
      </c>
      <c r="K852" s="109"/>
      <c r="L852" s="110" t="e">
        <f>+VLOOKUP(K852,desplegables!$BO$81:$BP$110,2,FALSE)</f>
        <v>#N/A</v>
      </c>
      <c r="M852" s="49"/>
      <c r="N852" s="51" t="e">
        <f>VLOOKUP(M852,desplegables!$BO$20:$BP$51,2,0)</f>
        <v>#N/A</v>
      </c>
      <c r="O852" s="49"/>
      <c r="P852" s="49"/>
      <c r="Q852" s="51" t="e">
        <f>+VLOOKUP(P852,desplegables!$B$3:$C$5,2,0)</f>
        <v>#N/A</v>
      </c>
      <c r="R852" s="169" t="e">
        <f t="shared" si="102"/>
        <v>#N/A</v>
      </c>
      <c r="S852" s="50" t="e">
        <f t="shared" si="101"/>
        <v>#N/A</v>
      </c>
      <c r="T852" s="50" t="str">
        <f t="shared" si="103"/>
        <v xml:space="preserve"> -  - </v>
      </c>
      <c r="W852" s="21" t="e">
        <f t="shared" si="104"/>
        <v>#N/A</v>
      </c>
      <c r="X852" s="51" t="e">
        <f t="shared" si="105"/>
        <v>#N/A</v>
      </c>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c r="BE852" s="68"/>
      <c r="BF852" s="70"/>
      <c r="BG852" s="68"/>
      <c r="BH852" s="52"/>
      <c r="BI852" s="91"/>
      <c r="BJ852" s="68"/>
      <c r="BK852" s="49"/>
      <c r="BL852" s="49"/>
      <c r="BM852" s="70"/>
      <c r="BN852" s="49"/>
      <c r="BO852" s="49"/>
      <c r="BP852" s="49"/>
      <c r="BQ852" s="49"/>
      <c r="BR852" s="237"/>
      <c r="BS852" s="237"/>
      <c r="BV852" s="21" t="e">
        <f t="shared" si="106"/>
        <v>#N/A</v>
      </c>
      <c r="BW852" s="21" t="e">
        <f>+VLOOKUP(C852,Listas_desplega!$AI$21:$AJ$46,2,0)</f>
        <v>#N/A</v>
      </c>
      <c r="BX852" s="47" t="e">
        <f>+VLOOKUP(E852,Listas_desplega!$J$2:$K$11,2,FALSE)</f>
        <v>#N/A</v>
      </c>
      <c r="BY852" s="21" t="e">
        <f>+VLOOKUP(J852,desplegables!$AK$21:$AL$33,2,FALSE)</f>
        <v>#N/A</v>
      </c>
      <c r="BZ852" s="21" t="e">
        <f>+VLOOKUP(D852,Listas_desplega!$AS$18:$AU$60,2,0)</f>
        <v>#N/A</v>
      </c>
      <c r="CA852" s="21" t="e">
        <f>+VLOOKUP(W852,Listas_desplega!$AT$18:$AV$60,3,0)</f>
        <v>#N/A</v>
      </c>
      <c r="CB852" s="21" t="e">
        <f>+VLOOKUP(F852,Listas_desplega!$J$15:$L$60,2,0)</f>
        <v>#N/A</v>
      </c>
      <c r="CC852" s="21" t="e">
        <f>+VLOOKUP(F852,Listas_desplega!$J$15:$L$60,2,0)&amp;V852</f>
        <v>#N/A</v>
      </c>
      <c r="CD852" s="21" t="e">
        <f>+VLOOKUP(CC852,Listas_desplega!$K$15:$L$60,2,0)</f>
        <v>#N/A</v>
      </c>
      <c r="CE852" s="65" t="e">
        <f>+VLOOKUP(D852,Listas_desplega!$AS$18:$AU$60,2,0)&amp;V852</f>
        <v>#N/A</v>
      </c>
      <c r="CF852" s="21" t="e">
        <f>+VLOOKUP(D852,Listas_desplega!$AS$18:$AU$60,3,0)</f>
        <v>#N/A</v>
      </c>
    </row>
    <row r="853" spans="2:84" ht="18.75" customHeight="1" x14ac:dyDescent="0.25">
      <c r="B853" s="49"/>
      <c r="C853" s="49"/>
      <c r="D853" s="49"/>
      <c r="E853" s="49"/>
      <c r="F853" s="82"/>
      <c r="G853" s="49"/>
      <c r="H853" s="78" t="e">
        <f>+VLOOKUP(G853,desplegables!$AH$21:$AK$33,2,0)</f>
        <v>#N/A</v>
      </c>
      <c r="I853" s="79" t="e">
        <f>+VLOOKUP(G853,desplegables!$AH$21:$AK$33,3,0)</f>
        <v>#N/A</v>
      </c>
      <c r="J853" s="51" t="e">
        <f>+VLOOKUP(G853,desplegables!$AH$21:$AK$33,4,0)</f>
        <v>#N/A</v>
      </c>
      <c r="K853" s="109"/>
      <c r="L853" s="110" t="e">
        <f>+VLOOKUP(K853,desplegables!$BO$81:$BP$110,2,FALSE)</f>
        <v>#N/A</v>
      </c>
      <c r="M853" s="49"/>
      <c r="N853" s="51" t="e">
        <f>VLOOKUP(M853,desplegables!$BO$20:$BP$51,2,0)</f>
        <v>#N/A</v>
      </c>
      <c r="O853" s="49"/>
      <c r="P853" s="49"/>
      <c r="Q853" s="51" t="e">
        <f>+VLOOKUP(P853,desplegables!$B$3:$C$5,2,0)</f>
        <v>#N/A</v>
      </c>
      <c r="R853" s="169" t="e">
        <f t="shared" si="102"/>
        <v>#N/A</v>
      </c>
      <c r="S853" s="50" t="e">
        <f t="shared" si="101"/>
        <v>#N/A</v>
      </c>
      <c r="T853" s="50" t="str">
        <f t="shared" si="103"/>
        <v xml:space="preserve"> -  - </v>
      </c>
      <c r="W853" s="21" t="e">
        <f t="shared" si="104"/>
        <v>#N/A</v>
      </c>
      <c r="X853" s="51" t="e">
        <f t="shared" si="105"/>
        <v>#N/A</v>
      </c>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c r="BE853" s="68"/>
      <c r="BF853" s="70"/>
      <c r="BG853" s="68"/>
      <c r="BH853" s="52"/>
      <c r="BI853" s="91"/>
      <c r="BJ853" s="68"/>
      <c r="BK853" s="49"/>
      <c r="BL853" s="49"/>
      <c r="BM853" s="70"/>
      <c r="BN853" s="49"/>
      <c r="BO853" s="49"/>
      <c r="BP853" s="49"/>
      <c r="BQ853" s="49"/>
      <c r="BR853" s="237"/>
      <c r="BS853" s="237"/>
      <c r="BV853" s="21" t="e">
        <f t="shared" si="106"/>
        <v>#N/A</v>
      </c>
      <c r="BW853" s="21" t="e">
        <f>+VLOOKUP(C853,Listas_desplega!$AI$21:$AJ$46,2,0)</f>
        <v>#N/A</v>
      </c>
      <c r="BX853" s="47" t="e">
        <f>+VLOOKUP(E853,Listas_desplega!$J$2:$K$11,2,FALSE)</f>
        <v>#N/A</v>
      </c>
      <c r="BY853" s="21" t="e">
        <f>+VLOOKUP(J853,desplegables!$AK$21:$AL$33,2,FALSE)</f>
        <v>#N/A</v>
      </c>
      <c r="BZ853" s="21" t="e">
        <f>+VLOOKUP(D853,Listas_desplega!$AS$18:$AU$60,2,0)</f>
        <v>#N/A</v>
      </c>
      <c r="CA853" s="21" t="e">
        <f>+VLOOKUP(W853,Listas_desplega!$AT$18:$AV$60,3,0)</f>
        <v>#N/A</v>
      </c>
      <c r="CB853" s="21" t="e">
        <f>+VLOOKUP(F853,Listas_desplega!$J$15:$L$60,2,0)</f>
        <v>#N/A</v>
      </c>
      <c r="CC853" s="21" t="e">
        <f>+VLOOKUP(F853,Listas_desplega!$J$15:$L$60,2,0)&amp;V853</f>
        <v>#N/A</v>
      </c>
      <c r="CD853" s="21" t="e">
        <f>+VLOOKUP(CC853,Listas_desplega!$K$15:$L$60,2,0)</f>
        <v>#N/A</v>
      </c>
      <c r="CE853" s="65" t="e">
        <f>+VLOOKUP(D853,Listas_desplega!$AS$18:$AU$60,2,0)&amp;V853</f>
        <v>#N/A</v>
      </c>
      <c r="CF853" s="21" t="e">
        <f>+VLOOKUP(D853,Listas_desplega!$AS$18:$AU$60,3,0)</f>
        <v>#N/A</v>
      </c>
    </row>
    <row r="854" spans="2:84" ht="18.75" customHeight="1" x14ac:dyDescent="0.25">
      <c r="B854" s="49"/>
      <c r="C854" s="49"/>
      <c r="D854" s="49"/>
      <c r="E854" s="49"/>
      <c r="F854" s="82"/>
      <c r="G854" s="49"/>
      <c r="H854" s="78" t="e">
        <f>+VLOOKUP(G854,desplegables!$AH$21:$AK$33,2,0)</f>
        <v>#N/A</v>
      </c>
      <c r="I854" s="79" t="e">
        <f>+VLOOKUP(G854,desplegables!$AH$21:$AK$33,3,0)</f>
        <v>#N/A</v>
      </c>
      <c r="J854" s="51" t="e">
        <f>+VLOOKUP(G854,desplegables!$AH$21:$AK$33,4,0)</f>
        <v>#N/A</v>
      </c>
      <c r="K854" s="109"/>
      <c r="L854" s="110" t="e">
        <f>+VLOOKUP(K854,desplegables!$BO$81:$BP$110,2,FALSE)</f>
        <v>#N/A</v>
      </c>
      <c r="M854" s="49"/>
      <c r="N854" s="51" t="e">
        <f>VLOOKUP(M854,desplegables!$BO$20:$BP$51,2,0)</f>
        <v>#N/A</v>
      </c>
      <c r="O854" s="49"/>
      <c r="P854" s="49"/>
      <c r="Q854" s="51" t="e">
        <f>+VLOOKUP(P854,desplegables!$B$3:$C$5,2,0)</f>
        <v>#N/A</v>
      </c>
      <c r="R854" s="169" t="e">
        <f t="shared" si="102"/>
        <v>#N/A</v>
      </c>
      <c r="S854" s="50" t="e">
        <f t="shared" si="101"/>
        <v>#N/A</v>
      </c>
      <c r="T854" s="50" t="str">
        <f t="shared" si="103"/>
        <v xml:space="preserve"> -  - </v>
      </c>
      <c r="W854" s="21" t="e">
        <f t="shared" si="104"/>
        <v>#N/A</v>
      </c>
      <c r="X854" s="51" t="e">
        <f t="shared" si="105"/>
        <v>#N/A</v>
      </c>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c r="BE854" s="68"/>
      <c r="BF854" s="70"/>
      <c r="BG854" s="68"/>
      <c r="BH854" s="52"/>
      <c r="BI854" s="91"/>
      <c r="BJ854" s="68"/>
      <c r="BK854" s="49"/>
      <c r="BL854" s="49"/>
      <c r="BM854" s="70"/>
      <c r="BN854" s="49"/>
      <c r="BO854" s="49"/>
      <c r="BP854" s="49"/>
      <c r="BQ854" s="49"/>
      <c r="BR854" s="237"/>
      <c r="BS854" s="237"/>
      <c r="BV854" s="21" t="e">
        <f t="shared" si="106"/>
        <v>#N/A</v>
      </c>
      <c r="BW854" s="21" t="e">
        <f>+VLOOKUP(C854,Listas_desplega!$AI$21:$AJ$46,2,0)</f>
        <v>#N/A</v>
      </c>
      <c r="BX854" s="47" t="e">
        <f>+VLOOKUP(E854,Listas_desplega!$J$2:$K$11,2,FALSE)</f>
        <v>#N/A</v>
      </c>
      <c r="BY854" s="21" t="e">
        <f>+VLOOKUP(J854,desplegables!$AK$21:$AL$33,2,FALSE)</f>
        <v>#N/A</v>
      </c>
      <c r="BZ854" s="21" t="e">
        <f>+VLOOKUP(D854,Listas_desplega!$AS$18:$AU$60,2,0)</f>
        <v>#N/A</v>
      </c>
      <c r="CA854" s="21" t="e">
        <f>+VLOOKUP(W854,Listas_desplega!$AT$18:$AV$60,3,0)</f>
        <v>#N/A</v>
      </c>
      <c r="CB854" s="21" t="e">
        <f>+VLOOKUP(F854,Listas_desplega!$J$15:$L$60,2,0)</f>
        <v>#N/A</v>
      </c>
      <c r="CC854" s="21" t="e">
        <f>+VLOOKUP(F854,Listas_desplega!$J$15:$L$60,2,0)&amp;V854</f>
        <v>#N/A</v>
      </c>
      <c r="CD854" s="21" t="e">
        <f>+VLOOKUP(CC854,Listas_desplega!$K$15:$L$60,2,0)</f>
        <v>#N/A</v>
      </c>
      <c r="CE854" s="65" t="e">
        <f>+VLOOKUP(D854,Listas_desplega!$AS$18:$AU$60,2,0)&amp;V854</f>
        <v>#N/A</v>
      </c>
      <c r="CF854" s="21" t="e">
        <f>+VLOOKUP(D854,Listas_desplega!$AS$18:$AU$60,3,0)</f>
        <v>#N/A</v>
      </c>
    </row>
    <row r="855" spans="2:84" ht="18.75" customHeight="1" x14ac:dyDescent="0.25">
      <c r="B855" s="49"/>
      <c r="C855" s="49"/>
      <c r="D855" s="49"/>
      <c r="E855" s="49"/>
      <c r="F855" s="82"/>
      <c r="G855" s="49"/>
      <c r="H855" s="78" t="e">
        <f>+VLOOKUP(G855,desplegables!$AH$21:$AK$33,2,0)</f>
        <v>#N/A</v>
      </c>
      <c r="I855" s="79" t="e">
        <f>+VLOOKUP(G855,desplegables!$AH$21:$AK$33,3,0)</f>
        <v>#N/A</v>
      </c>
      <c r="J855" s="51" t="e">
        <f>+VLOOKUP(G855,desplegables!$AH$21:$AK$33,4,0)</f>
        <v>#N/A</v>
      </c>
      <c r="K855" s="109"/>
      <c r="L855" s="110" t="e">
        <f>+VLOOKUP(K855,desplegables!$BO$81:$BP$110,2,FALSE)</f>
        <v>#N/A</v>
      </c>
      <c r="M855" s="49"/>
      <c r="N855" s="51" t="e">
        <f>VLOOKUP(M855,desplegables!$BO$20:$BP$51,2,0)</f>
        <v>#N/A</v>
      </c>
      <c r="O855" s="49"/>
      <c r="P855" s="49"/>
      <c r="Q855" s="51" t="e">
        <f>+VLOOKUP(P855,desplegables!$B$3:$C$5,2,0)</f>
        <v>#N/A</v>
      </c>
      <c r="R855" s="169" t="e">
        <f t="shared" si="102"/>
        <v>#N/A</v>
      </c>
      <c r="S855" s="50" t="e">
        <f t="shared" si="101"/>
        <v>#N/A</v>
      </c>
      <c r="T855" s="50" t="str">
        <f t="shared" si="103"/>
        <v xml:space="preserve"> -  - </v>
      </c>
      <c r="W855" s="21" t="e">
        <f t="shared" si="104"/>
        <v>#N/A</v>
      </c>
      <c r="X855" s="51" t="e">
        <f t="shared" si="105"/>
        <v>#N/A</v>
      </c>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70"/>
      <c r="BG855" s="68"/>
      <c r="BH855" s="52"/>
      <c r="BI855" s="91"/>
      <c r="BJ855" s="68"/>
      <c r="BK855" s="49"/>
      <c r="BL855" s="49"/>
      <c r="BM855" s="70"/>
      <c r="BN855" s="49"/>
      <c r="BO855" s="49"/>
      <c r="BP855" s="49"/>
      <c r="BQ855" s="49"/>
      <c r="BR855" s="237"/>
      <c r="BS855" s="237"/>
      <c r="BV855" s="21" t="e">
        <f t="shared" si="106"/>
        <v>#N/A</v>
      </c>
      <c r="BW855" s="21" t="e">
        <f>+VLOOKUP(C855,Listas_desplega!$AI$21:$AJ$46,2,0)</f>
        <v>#N/A</v>
      </c>
      <c r="BX855" s="47" t="e">
        <f>+VLOOKUP(E855,Listas_desplega!$J$2:$K$11,2,FALSE)</f>
        <v>#N/A</v>
      </c>
      <c r="BY855" s="21" t="e">
        <f>+VLOOKUP(J855,desplegables!$AK$21:$AL$33,2,FALSE)</f>
        <v>#N/A</v>
      </c>
      <c r="BZ855" s="21" t="e">
        <f>+VLOOKUP(D855,Listas_desplega!$AS$18:$AU$60,2,0)</f>
        <v>#N/A</v>
      </c>
      <c r="CA855" s="21" t="e">
        <f>+VLOOKUP(W855,Listas_desplega!$AT$18:$AV$60,3,0)</f>
        <v>#N/A</v>
      </c>
      <c r="CB855" s="21" t="e">
        <f>+VLOOKUP(F855,Listas_desplega!$J$15:$L$60,2,0)</f>
        <v>#N/A</v>
      </c>
      <c r="CC855" s="21" t="e">
        <f>+VLOOKUP(F855,Listas_desplega!$J$15:$L$60,2,0)&amp;V855</f>
        <v>#N/A</v>
      </c>
      <c r="CD855" s="21" t="e">
        <f>+VLOOKUP(CC855,Listas_desplega!$K$15:$L$60,2,0)</f>
        <v>#N/A</v>
      </c>
      <c r="CE855" s="65" t="e">
        <f>+VLOOKUP(D855,Listas_desplega!$AS$18:$AU$60,2,0)&amp;V855</f>
        <v>#N/A</v>
      </c>
      <c r="CF855" s="21" t="e">
        <f>+VLOOKUP(D855,Listas_desplega!$AS$18:$AU$60,3,0)</f>
        <v>#N/A</v>
      </c>
    </row>
    <row r="856" spans="2:84" ht="18.75" customHeight="1" x14ac:dyDescent="0.25">
      <c r="B856" s="49"/>
      <c r="C856" s="49"/>
      <c r="D856" s="49"/>
      <c r="E856" s="49"/>
      <c r="F856" s="82"/>
      <c r="G856" s="49"/>
      <c r="H856" s="78" t="e">
        <f>+VLOOKUP(G856,desplegables!$AH$21:$AK$33,2,0)</f>
        <v>#N/A</v>
      </c>
      <c r="I856" s="79" t="e">
        <f>+VLOOKUP(G856,desplegables!$AH$21:$AK$33,3,0)</f>
        <v>#N/A</v>
      </c>
      <c r="J856" s="51" t="e">
        <f>+VLOOKUP(G856,desplegables!$AH$21:$AK$33,4,0)</f>
        <v>#N/A</v>
      </c>
      <c r="K856" s="109"/>
      <c r="L856" s="110" t="e">
        <f>+VLOOKUP(K856,desplegables!$BO$81:$BP$110,2,FALSE)</f>
        <v>#N/A</v>
      </c>
      <c r="M856" s="49"/>
      <c r="N856" s="51" t="e">
        <f>VLOOKUP(M856,desplegables!$BO$20:$BP$51,2,0)</f>
        <v>#N/A</v>
      </c>
      <c r="O856" s="49"/>
      <c r="P856" s="49"/>
      <c r="Q856" s="51" t="e">
        <f>+VLOOKUP(P856,desplegables!$B$3:$C$5,2,0)</f>
        <v>#N/A</v>
      </c>
      <c r="R856" s="169" t="e">
        <f t="shared" si="102"/>
        <v>#N/A</v>
      </c>
      <c r="S856" s="50" t="e">
        <f t="shared" si="101"/>
        <v>#N/A</v>
      </c>
      <c r="T856" s="50" t="str">
        <f t="shared" si="103"/>
        <v xml:space="preserve"> -  - </v>
      </c>
      <c r="W856" s="21" t="e">
        <f t="shared" si="104"/>
        <v>#N/A</v>
      </c>
      <c r="X856" s="51" t="e">
        <f t="shared" si="105"/>
        <v>#N/A</v>
      </c>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70"/>
      <c r="BG856" s="68"/>
      <c r="BH856" s="52"/>
      <c r="BI856" s="91"/>
      <c r="BJ856" s="68"/>
      <c r="BK856" s="49"/>
      <c r="BL856" s="49"/>
      <c r="BM856" s="70"/>
      <c r="BN856" s="49"/>
      <c r="BO856" s="49"/>
      <c r="BP856" s="49"/>
      <c r="BQ856" s="49"/>
      <c r="BR856" s="237"/>
      <c r="BS856" s="237"/>
      <c r="BV856" s="21" t="e">
        <f t="shared" si="106"/>
        <v>#N/A</v>
      </c>
      <c r="BW856" s="21" t="e">
        <f>+VLOOKUP(C856,Listas_desplega!$AI$21:$AJ$46,2,0)</f>
        <v>#N/A</v>
      </c>
      <c r="BX856" s="47" t="e">
        <f>+VLOOKUP(E856,Listas_desplega!$J$2:$K$11,2,FALSE)</f>
        <v>#N/A</v>
      </c>
      <c r="BY856" s="21" t="e">
        <f>+VLOOKUP(J856,desplegables!$AK$21:$AL$33,2,FALSE)</f>
        <v>#N/A</v>
      </c>
      <c r="BZ856" s="21" t="e">
        <f>+VLOOKUP(D856,Listas_desplega!$AS$18:$AU$60,2,0)</f>
        <v>#N/A</v>
      </c>
      <c r="CA856" s="21" t="e">
        <f>+VLOOKUP(W856,Listas_desplega!$AT$18:$AV$60,3,0)</f>
        <v>#N/A</v>
      </c>
      <c r="CB856" s="21" t="e">
        <f>+VLOOKUP(F856,Listas_desplega!$J$15:$L$60,2,0)</f>
        <v>#N/A</v>
      </c>
      <c r="CC856" s="21" t="e">
        <f>+VLOOKUP(F856,Listas_desplega!$J$15:$L$60,2,0)&amp;V856</f>
        <v>#N/A</v>
      </c>
      <c r="CD856" s="21" t="e">
        <f>+VLOOKUP(CC856,Listas_desplega!$K$15:$L$60,2,0)</f>
        <v>#N/A</v>
      </c>
      <c r="CE856" s="65" t="e">
        <f>+VLOOKUP(D856,Listas_desplega!$AS$18:$AU$60,2,0)&amp;V856</f>
        <v>#N/A</v>
      </c>
      <c r="CF856" s="21" t="e">
        <f>+VLOOKUP(D856,Listas_desplega!$AS$18:$AU$60,3,0)</f>
        <v>#N/A</v>
      </c>
    </row>
    <row r="857" spans="2:84" ht="18.75" customHeight="1" x14ac:dyDescent="0.25">
      <c r="B857" s="49"/>
      <c r="C857" s="49"/>
      <c r="D857" s="49"/>
      <c r="E857" s="49"/>
      <c r="F857" s="82"/>
      <c r="G857" s="49"/>
      <c r="H857" s="78" t="e">
        <f>+VLOOKUP(G857,desplegables!$AH$21:$AK$33,2,0)</f>
        <v>#N/A</v>
      </c>
      <c r="I857" s="79" t="e">
        <f>+VLOOKUP(G857,desplegables!$AH$21:$AK$33,3,0)</f>
        <v>#N/A</v>
      </c>
      <c r="J857" s="51" t="e">
        <f>+VLOOKUP(G857,desplegables!$AH$21:$AK$33,4,0)</f>
        <v>#N/A</v>
      </c>
      <c r="K857" s="109"/>
      <c r="L857" s="110" t="e">
        <f>+VLOOKUP(K857,desplegables!$BO$81:$BP$110,2,FALSE)</f>
        <v>#N/A</v>
      </c>
      <c r="M857" s="49"/>
      <c r="N857" s="51" t="e">
        <f>VLOOKUP(M857,desplegables!$BO$20:$BP$51,2,0)</f>
        <v>#N/A</v>
      </c>
      <c r="O857" s="49"/>
      <c r="P857" s="49"/>
      <c r="Q857" s="51" t="e">
        <f>+VLOOKUP(P857,desplegables!$B$3:$C$5,2,0)</f>
        <v>#N/A</v>
      </c>
      <c r="R857" s="169" t="e">
        <f t="shared" si="102"/>
        <v>#N/A</v>
      </c>
      <c r="S857" s="50" t="e">
        <f t="shared" si="101"/>
        <v>#N/A</v>
      </c>
      <c r="T857" s="50" t="str">
        <f t="shared" si="103"/>
        <v xml:space="preserve"> -  - </v>
      </c>
      <c r="W857" s="21" t="e">
        <f t="shared" si="104"/>
        <v>#N/A</v>
      </c>
      <c r="X857" s="51" t="e">
        <f t="shared" si="105"/>
        <v>#N/A</v>
      </c>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70"/>
      <c r="BG857" s="68"/>
      <c r="BH857" s="52"/>
      <c r="BI857" s="91"/>
      <c r="BJ857" s="68"/>
      <c r="BK857" s="49"/>
      <c r="BL857" s="49"/>
      <c r="BM857" s="70"/>
      <c r="BN857" s="49"/>
      <c r="BO857" s="49"/>
      <c r="BP857" s="49"/>
      <c r="BQ857" s="49"/>
      <c r="BR857" s="237"/>
      <c r="BS857" s="237"/>
      <c r="BV857" s="21" t="e">
        <f t="shared" si="106"/>
        <v>#N/A</v>
      </c>
      <c r="BW857" s="21" t="e">
        <f>+VLOOKUP(C857,Listas_desplega!$AI$21:$AJ$46,2,0)</f>
        <v>#N/A</v>
      </c>
      <c r="BX857" s="47" t="e">
        <f>+VLOOKUP(E857,Listas_desplega!$J$2:$K$11,2,FALSE)</f>
        <v>#N/A</v>
      </c>
      <c r="BY857" s="21" t="e">
        <f>+VLOOKUP(J857,desplegables!$AK$21:$AL$33,2,FALSE)</f>
        <v>#N/A</v>
      </c>
      <c r="BZ857" s="21" t="e">
        <f>+VLOOKUP(D857,Listas_desplega!$AS$18:$AU$60,2,0)</f>
        <v>#N/A</v>
      </c>
      <c r="CA857" s="21" t="e">
        <f>+VLOOKUP(W857,Listas_desplega!$AT$18:$AV$60,3,0)</f>
        <v>#N/A</v>
      </c>
      <c r="CB857" s="21" t="e">
        <f>+VLOOKUP(F857,Listas_desplega!$J$15:$L$60,2,0)</f>
        <v>#N/A</v>
      </c>
      <c r="CC857" s="21" t="e">
        <f>+VLOOKUP(F857,Listas_desplega!$J$15:$L$60,2,0)&amp;V857</f>
        <v>#N/A</v>
      </c>
      <c r="CD857" s="21" t="e">
        <f>+VLOOKUP(CC857,Listas_desplega!$K$15:$L$60,2,0)</f>
        <v>#N/A</v>
      </c>
      <c r="CE857" s="65" t="e">
        <f>+VLOOKUP(D857,Listas_desplega!$AS$18:$AU$60,2,0)&amp;V857</f>
        <v>#N/A</v>
      </c>
      <c r="CF857" s="21" t="e">
        <f>+VLOOKUP(D857,Listas_desplega!$AS$18:$AU$60,3,0)</f>
        <v>#N/A</v>
      </c>
    </row>
    <row r="858" spans="2:84" ht="18.75" customHeight="1" x14ac:dyDescent="0.25">
      <c r="B858" s="49"/>
      <c r="C858" s="49"/>
      <c r="D858" s="49"/>
      <c r="E858" s="49"/>
      <c r="F858" s="82"/>
      <c r="G858" s="49"/>
      <c r="H858" s="78" t="e">
        <f>+VLOOKUP(G858,desplegables!$AH$21:$AK$33,2,0)</f>
        <v>#N/A</v>
      </c>
      <c r="I858" s="79" t="e">
        <f>+VLOOKUP(G858,desplegables!$AH$21:$AK$33,3,0)</f>
        <v>#N/A</v>
      </c>
      <c r="J858" s="51" t="e">
        <f>+VLOOKUP(G858,desplegables!$AH$21:$AK$33,4,0)</f>
        <v>#N/A</v>
      </c>
      <c r="K858" s="109"/>
      <c r="L858" s="110" t="e">
        <f>+VLOOKUP(K858,desplegables!$BO$81:$BP$110,2,FALSE)</f>
        <v>#N/A</v>
      </c>
      <c r="M858" s="49"/>
      <c r="N858" s="51" t="e">
        <f>VLOOKUP(M858,desplegables!$BO$20:$BP$51,2,0)</f>
        <v>#N/A</v>
      </c>
      <c r="O858" s="49"/>
      <c r="P858" s="49"/>
      <c r="Q858" s="51" t="e">
        <f>+VLOOKUP(P858,desplegables!$B$3:$C$5,2,0)</f>
        <v>#N/A</v>
      </c>
      <c r="R858" s="169" t="e">
        <f t="shared" si="102"/>
        <v>#N/A</v>
      </c>
      <c r="S858" s="50" t="e">
        <f t="shared" si="101"/>
        <v>#N/A</v>
      </c>
      <c r="T858" s="50" t="str">
        <f t="shared" si="103"/>
        <v xml:space="preserve"> -  - </v>
      </c>
      <c r="W858" s="21" t="e">
        <f t="shared" si="104"/>
        <v>#N/A</v>
      </c>
      <c r="X858" s="51" t="e">
        <f t="shared" si="105"/>
        <v>#N/A</v>
      </c>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c r="BE858" s="68"/>
      <c r="BF858" s="70"/>
      <c r="BG858" s="68"/>
      <c r="BH858" s="52"/>
      <c r="BI858" s="91"/>
      <c r="BJ858" s="68"/>
      <c r="BK858" s="49"/>
      <c r="BL858" s="49"/>
      <c r="BM858" s="70"/>
      <c r="BN858" s="49"/>
      <c r="BO858" s="49"/>
      <c r="BP858" s="49"/>
      <c r="BQ858" s="49"/>
      <c r="BR858" s="237"/>
      <c r="BS858" s="237"/>
      <c r="BV858" s="21" t="e">
        <f t="shared" si="106"/>
        <v>#N/A</v>
      </c>
      <c r="BW858" s="21" t="e">
        <f>+VLOOKUP(C858,Listas_desplega!$AI$21:$AJ$46,2,0)</f>
        <v>#N/A</v>
      </c>
      <c r="BX858" s="47" t="e">
        <f>+VLOOKUP(E858,Listas_desplega!$J$2:$K$11,2,FALSE)</f>
        <v>#N/A</v>
      </c>
      <c r="BY858" s="21" t="e">
        <f>+VLOOKUP(J858,desplegables!$AK$21:$AL$33,2,FALSE)</f>
        <v>#N/A</v>
      </c>
      <c r="BZ858" s="21" t="e">
        <f>+VLOOKUP(D858,Listas_desplega!$AS$18:$AU$60,2,0)</f>
        <v>#N/A</v>
      </c>
      <c r="CA858" s="21" t="e">
        <f>+VLOOKUP(W858,Listas_desplega!$AT$18:$AV$60,3,0)</f>
        <v>#N/A</v>
      </c>
      <c r="CB858" s="21" t="e">
        <f>+VLOOKUP(F858,Listas_desplega!$J$15:$L$60,2,0)</f>
        <v>#N/A</v>
      </c>
      <c r="CC858" s="21" t="e">
        <f>+VLOOKUP(F858,Listas_desplega!$J$15:$L$60,2,0)&amp;V858</f>
        <v>#N/A</v>
      </c>
      <c r="CD858" s="21" t="e">
        <f>+VLOOKUP(CC858,Listas_desplega!$K$15:$L$60,2,0)</f>
        <v>#N/A</v>
      </c>
      <c r="CE858" s="65" t="e">
        <f>+VLOOKUP(D858,Listas_desplega!$AS$18:$AU$60,2,0)&amp;V858</f>
        <v>#N/A</v>
      </c>
      <c r="CF858" s="21" t="e">
        <f>+VLOOKUP(D858,Listas_desplega!$AS$18:$AU$60,3,0)</f>
        <v>#N/A</v>
      </c>
    </row>
    <row r="859" spans="2:84" ht="18.75" customHeight="1" x14ac:dyDescent="0.25">
      <c r="B859" s="49"/>
      <c r="C859" s="49"/>
      <c r="D859" s="49"/>
      <c r="E859" s="49"/>
      <c r="F859" s="82"/>
      <c r="G859" s="49"/>
      <c r="H859" s="78" t="e">
        <f>+VLOOKUP(G859,desplegables!$AH$21:$AK$33,2,0)</f>
        <v>#N/A</v>
      </c>
      <c r="I859" s="79" t="e">
        <f>+VLOOKUP(G859,desplegables!$AH$21:$AK$33,3,0)</f>
        <v>#N/A</v>
      </c>
      <c r="J859" s="51" t="e">
        <f>+VLOOKUP(G859,desplegables!$AH$21:$AK$33,4,0)</f>
        <v>#N/A</v>
      </c>
      <c r="K859" s="109"/>
      <c r="L859" s="110" t="e">
        <f>+VLOOKUP(K859,desplegables!$BO$81:$BP$110,2,FALSE)</f>
        <v>#N/A</v>
      </c>
      <c r="M859" s="49"/>
      <c r="N859" s="51" t="e">
        <f>VLOOKUP(M859,desplegables!$BO$20:$BP$51,2,0)</f>
        <v>#N/A</v>
      </c>
      <c r="O859" s="49"/>
      <c r="P859" s="49"/>
      <c r="Q859" s="51" t="e">
        <f>+VLOOKUP(P859,desplegables!$B$3:$C$5,2,0)</f>
        <v>#N/A</v>
      </c>
      <c r="R859" s="169" t="e">
        <f t="shared" si="102"/>
        <v>#N/A</v>
      </c>
      <c r="S859" s="50" t="e">
        <f t="shared" si="101"/>
        <v>#N/A</v>
      </c>
      <c r="T859" s="50" t="str">
        <f t="shared" si="103"/>
        <v xml:space="preserve"> -  - </v>
      </c>
      <c r="W859" s="21" t="e">
        <f t="shared" si="104"/>
        <v>#N/A</v>
      </c>
      <c r="X859" s="51" t="e">
        <f t="shared" si="105"/>
        <v>#N/A</v>
      </c>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c r="BE859" s="68"/>
      <c r="BF859" s="70"/>
      <c r="BG859" s="68"/>
      <c r="BH859" s="52"/>
      <c r="BI859" s="91"/>
      <c r="BJ859" s="68"/>
      <c r="BK859" s="49"/>
      <c r="BL859" s="49"/>
      <c r="BM859" s="70"/>
      <c r="BN859" s="49"/>
      <c r="BO859" s="49"/>
      <c r="BP859" s="49"/>
      <c r="BQ859" s="49"/>
      <c r="BR859" s="237"/>
      <c r="BS859" s="237"/>
      <c r="BV859" s="21" t="e">
        <f t="shared" si="106"/>
        <v>#N/A</v>
      </c>
      <c r="BW859" s="21" t="e">
        <f>+VLOOKUP(C859,Listas_desplega!$AI$21:$AJ$46,2,0)</f>
        <v>#N/A</v>
      </c>
      <c r="BX859" s="47" t="e">
        <f>+VLOOKUP(E859,Listas_desplega!$J$2:$K$11,2,FALSE)</f>
        <v>#N/A</v>
      </c>
      <c r="BY859" s="21" t="e">
        <f>+VLOOKUP(J859,desplegables!$AK$21:$AL$33,2,FALSE)</f>
        <v>#N/A</v>
      </c>
      <c r="BZ859" s="21" t="e">
        <f>+VLOOKUP(D859,Listas_desplega!$AS$18:$AU$60,2,0)</f>
        <v>#N/A</v>
      </c>
      <c r="CA859" s="21" t="e">
        <f>+VLOOKUP(W859,Listas_desplega!$AT$18:$AV$60,3,0)</f>
        <v>#N/A</v>
      </c>
      <c r="CB859" s="21" t="e">
        <f>+VLOOKUP(F859,Listas_desplega!$J$15:$L$60,2,0)</f>
        <v>#N/A</v>
      </c>
      <c r="CC859" s="21" t="e">
        <f>+VLOOKUP(F859,Listas_desplega!$J$15:$L$60,2,0)&amp;V859</f>
        <v>#N/A</v>
      </c>
      <c r="CD859" s="21" t="e">
        <f>+VLOOKUP(CC859,Listas_desplega!$K$15:$L$60,2,0)</f>
        <v>#N/A</v>
      </c>
      <c r="CE859" s="65" t="e">
        <f>+VLOOKUP(D859,Listas_desplega!$AS$18:$AU$60,2,0)&amp;V859</f>
        <v>#N/A</v>
      </c>
      <c r="CF859" s="21" t="e">
        <f>+VLOOKUP(D859,Listas_desplega!$AS$18:$AU$60,3,0)</f>
        <v>#N/A</v>
      </c>
    </row>
    <row r="860" spans="2:84" ht="18.75" customHeight="1" x14ac:dyDescent="0.25">
      <c r="B860" s="49"/>
      <c r="C860" s="49"/>
      <c r="D860" s="49"/>
      <c r="E860" s="49"/>
      <c r="F860" s="82"/>
      <c r="G860" s="49"/>
      <c r="H860" s="78" t="e">
        <f>+VLOOKUP(G860,desplegables!$AH$21:$AK$33,2,0)</f>
        <v>#N/A</v>
      </c>
      <c r="I860" s="79" t="e">
        <f>+VLOOKUP(G860,desplegables!$AH$21:$AK$33,3,0)</f>
        <v>#N/A</v>
      </c>
      <c r="J860" s="51" t="e">
        <f>+VLOOKUP(G860,desplegables!$AH$21:$AK$33,4,0)</f>
        <v>#N/A</v>
      </c>
      <c r="K860" s="109"/>
      <c r="L860" s="110" t="e">
        <f>+VLOOKUP(K860,desplegables!$BO$81:$BP$110,2,FALSE)</f>
        <v>#N/A</v>
      </c>
      <c r="M860" s="49"/>
      <c r="N860" s="51" t="e">
        <f>VLOOKUP(M860,desplegables!$BO$20:$BP$51,2,0)</f>
        <v>#N/A</v>
      </c>
      <c r="O860" s="49"/>
      <c r="P860" s="49"/>
      <c r="Q860" s="51" t="e">
        <f>+VLOOKUP(P860,desplegables!$B$3:$C$5,2,0)</f>
        <v>#N/A</v>
      </c>
      <c r="R860" s="169" t="e">
        <f t="shared" si="102"/>
        <v>#N/A</v>
      </c>
      <c r="S860" s="50" t="e">
        <f t="shared" si="101"/>
        <v>#N/A</v>
      </c>
      <c r="T860" s="50" t="str">
        <f t="shared" si="103"/>
        <v xml:space="preserve"> -  - </v>
      </c>
      <c r="W860" s="21" t="e">
        <f t="shared" si="104"/>
        <v>#N/A</v>
      </c>
      <c r="X860" s="51" t="e">
        <f t="shared" si="105"/>
        <v>#N/A</v>
      </c>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c r="BE860" s="68"/>
      <c r="BF860" s="70"/>
      <c r="BG860" s="68"/>
      <c r="BH860" s="52"/>
      <c r="BI860" s="91"/>
      <c r="BJ860" s="68"/>
      <c r="BK860" s="49"/>
      <c r="BL860" s="49"/>
      <c r="BM860" s="70"/>
      <c r="BN860" s="49"/>
      <c r="BO860" s="49"/>
      <c r="BP860" s="49"/>
      <c r="BQ860" s="49"/>
      <c r="BR860" s="237"/>
      <c r="BS860" s="237"/>
      <c r="BV860" s="21" t="e">
        <f t="shared" si="106"/>
        <v>#N/A</v>
      </c>
      <c r="BW860" s="21" t="e">
        <f>+VLOOKUP(C860,Listas_desplega!$AI$21:$AJ$46,2,0)</f>
        <v>#N/A</v>
      </c>
      <c r="BX860" s="47" t="e">
        <f>+VLOOKUP(E860,Listas_desplega!$J$2:$K$11,2,FALSE)</f>
        <v>#N/A</v>
      </c>
      <c r="BY860" s="21" t="e">
        <f>+VLOOKUP(J860,desplegables!$AK$21:$AL$33,2,FALSE)</f>
        <v>#N/A</v>
      </c>
      <c r="BZ860" s="21" t="e">
        <f>+VLOOKUP(D860,Listas_desplega!$AS$18:$AU$60,2,0)</f>
        <v>#N/A</v>
      </c>
      <c r="CA860" s="21" t="e">
        <f>+VLOOKUP(W860,Listas_desplega!$AT$18:$AV$60,3,0)</f>
        <v>#N/A</v>
      </c>
      <c r="CB860" s="21" t="e">
        <f>+VLOOKUP(F860,Listas_desplega!$J$15:$L$60,2,0)</f>
        <v>#N/A</v>
      </c>
      <c r="CC860" s="21" t="e">
        <f>+VLOOKUP(F860,Listas_desplega!$J$15:$L$60,2,0)&amp;V860</f>
        <v>#N/A</v>
      </c>
      <c r="CD860" s="21" t="e">
        <f>+VLOOKUP(CC860,Listas_desplega!$K$15:$L$60,2,0)</f>
        <v>#N/A</v>
      </c>
      <c r="CE860" s="65" t="e">
        <f>+VLOOKUP(D860,Listas_desplega!$AS$18:$AU$60,2,0)&amp;V860</f>
        <v>#N/A</v>
      </c>
      <c r="CF860" s="21" t="e">
        <f>+VLOOKUP(D860,Listas_desplega!$AS$18:$AU$60,3,0)</f>
        <v>#N/A</v>
      </c>
    </row>
    <row r="861" spans="2:84" ht="18.75" customHeight="1" x14ac:dyDescent="0.25">
      <c r="B861" s="49"/>
      <c r="C861" s="49"/>
      <c r="D861" s="49"/>
      <c r="E861" s="49"/>
      <c r="F861" s="82"/>
      <c r="G861" s="49"/>
      <c r="H861" s="78" t="e">
        <f>+VLOOKUP(G861,desplegables!$AH$21:$AK$33,2,0)</f>
        <v>#N/A</v>
      </c>
      <c r="I861" s="79" t="e">
        <f>+VLOOKUP(G861,desplegables!$AH$21:$AK$33,3,0)</f>
        <v>#N/A</v>
      </c>
      <c r="J861" s="51" t="e">
        <f>+VLOOKUP(G861,desplegables!$AH$21:$AK$33,4,0)</f>
        <v>#N/A</v>
      </c>
      <c r="K861" s="109"/>
      <c r="L861" s="110" t="e">
        <f>+VLOOKUP(K861,desplegables!$BO$81:$BP$110,2,FALSE)</f>
        <v>#N/A</v>
      </c>
      <c r="M861" s="49"/>
      <c r="N861" s="51" t="e">
        <f>VLOOKUP(M861,desplegables!$BO$20:$BP$51,2,0)</f>
        <v>#N/A</v>
      </c>
      <c r="O861" s="49"/>
      <c r="P861" s="49"/>
      <c r="Q861" s="51" t="e">
        <f>+VLOOKUP(P861,desplegables!$B$3:$C$5,2,0)</f>
        <v>#N/A</v>
      </c>
      <c r="R861" s="169" t="e">
        <f t="shared" si="102"/>
        <v>#N/A</v>
      </c>
      <c r="S861" s="50" t="e">
        <f t="shared" si="101"/>
        <v>#N/A</v>
      </c>
      <c r="T861" s="50" t="str">
        <f t="shared" si="103"/>
        <v xml:space="preserve"> -  - </v>
      </c>
      <c r="W861" s="21" t="e">
        <f t="shared" si="104"/>
        <v>#N/A</v>
      </c>
      <c r="X861" s="51" t="e">
        <f t="shared" si="105"/>
        <v>#N/A</v>
      </c>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c r="BE861" s="68"/>
      <c r="BF861" s="70"/>
      <c r="BG861" s="68"/>
      <c r="BH861" s="52"/>
      <c r="BI861" s="91"/>
      <c r="BJ861" s="68"/>
      <c r="BK861" s="49"/>
      <c r="BL861" s="49"/>
      <c r="BM861" s="70"/>
      <c r="BN861" s="49"/>
      <c r="BO861" s="49"/>
      <c r="BP861" s="49"/>
      <c r="BQ861" s="49"/>
      <c r="BR861" s="237"/>
      <c r="BS861" s="237"/>
      <c r="BV861" s="21" t="e">
        <f t="shared" si="106"/>
        <v>#N/A</v>
      </c>
      <c r="BW861" s="21" t="e">
        <f>+VLOOKUP(C861,Listas_desplega!$AI$21:$AJ$46,2,0)</f>
        <v>#N/A</v>
      </c>
      <c r="BX861" s="47" t="e">
        <f>+VLOOKUP(E861,Listas_desplega!$J$2:$K$11,2,FALSE)</f>
        <v>#N/A</v>
      </c>
      <c r="BY861" s="21" t="e">
        <f>+VLOOKUP(J861,desplegables!$AK$21:$AL$33,2,FALSE)</f>
        <v>#N/A</v>
      </c>
      <c r="BZ861" s="21" t="e">
        <f>+VLOOKUP(D861,Listas_desplega!$AS$18:$AU$60,2,0)</f>
        <v>#N/A</v>
      </c>
      <c r="CA861" s="21" t="e">
        <f>+VLOOKUP(W861,Listas_desplega!$AT$18:$AV$60,3,0)</f>
        <v>#N/A</v>
      </c>
      <c r="CB861" s="21" t="e">
        <f>+VLOOKUP(F861,Listas_desplega!$J$15:$L$60,2,0)</f>
        <v>#N/A</v>
      </c>
      <c r="CC861" s="21" t="e">
        <f>+VLOOKUP(F861,Listas_desplega!$J$15:$L$60,2,0)&amp;V861</f>
        <v>#N/A</v>
      </c>
      <c r="CD861" s="21" t="e">
        <f>+VLOOKUP(CC861,Listas_desplega!$K$15:$L$60,2,0)</f>
        <v>#N/A</v>
      </c>
      <c r="CE861" s="65" t="e">
        <f>+VLOOKUP(D861,Listas_desplega!$AS$18:$AU$60,2,0)&amp;V861</f>
        <v>#N/A</v>
      </c>
      <c r="CF861" s="21" t="e">
        <f>+VLOOKUP(D861,Listas_desplega!$AS$18:$AU$60,3,0)</f>
        <v>#N/A</v>
      </c>
    </row>
    <row r="862" spans="2:84" ht="18.75" customHeight="1" x14ac:dyDescent="0.25">
      <c r="B862" s="49"/>
      <c r="C862" s="49"/>
      <c r="D862" s="49"/>
      <c r="E862" s="49"/>
      <c r="F862" s="82"/>
      <c r="G862" s="49"/>
      <c r="H862" s="78" t="e">
        <f>+VLOOKUP(G862,desplegables!$AH$21:$AK$33,2,0)</f>
        <v>#N/A</v>
      </c>
      <c r="I862" s="79" t="e">
        <f>+VLOOKUP(G862,desplegables!$AH$21:$AK$33,3,0)</f>
        <v>#N/A</v>
      </c>
      <c r="J862" s="51" t="e">
        <f>+VLOOKUP(G862,desplegables!$AH$21:$AK$33,4,0)</f>
        <v>#N/A</v>
      </c>
      <c r="K862" s="109"/>
      <c r="L862" s="110" t="e">
        <f>+VLOOKUP(K862,desplegables!$BO$81:$BP$110,2,FALSE)</f>
        <v>#N/A</v>
      </c>
      <c r="M862" s="49"/>
      <c r="N862" s="51" t="e">
        <f>VLOOKUP(M862,desplegables!$BO$20:$BP$51,2,0)</f>
        <v>#N/A</v>
      </c>
      <c r="O862" s="49"/>
      <c r="P862" s="49"/>
      <c r="Q862" s="51" t="e">
        <f>+VLOOKUP(P862,desplegables!$B$3:$C$5,2,0)</f>
        <v>#N/A</v>
      </c>
      <c r="R862" s="169" t="e">
        <f t="shared" si="102"/>
        <v>#N/A</v>
      </c>
      <c r="S862" s="50" t="e">
        <f t="shared" si="101"/>
        <v>#N/A</v>
      </c>
      <c r="T862" s="50" t="str">
        <f t="shared" si="103"/>
        <v xml:space="preserve"> -  - </v>
      </c>
      <c r="W862" s="21" t="e">
        <f t="shared" si="104"/>
        <v>#N/A</v>
      </c>
      <c r="X862" s="51" t="e">
        <f t="shared" si="105"/>
        <v>#N/A</v>
      </c>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c r="BE862" s="68"/>
      <c r="BF862" s="70"/>
      <c r="BG862" s="68"/>
      <c r="BH862" s="52"/>
      <c r="BI862" s="91"/>
      <c r="BJ862" s="68"/>
      <c r="BK862" s="49"/>
      <c r="BL862" s="49"/>
      <c r="BM862" s="70"/>
      <c r="BN862" s="49"/>
      <c r="BO862" s="49"/>
      <c r="BP862" s="49"/>
      <c r="BQ862" s="49"/>
      <c r="BR862" s="237"/>
      <c r="BS862" s="237"/>
      <c r="BV862" s="21" t="e">
        <f t="shared" si="106"/>
        <v>#N/A</v>
      </c>
      <c r="BW862" s="21" t="e">
        <f>+VLOOKUP(C862,Listas_desplega!$AI$21:$AJ$46,2,0)</f>
        <v>#N/A</v>
      </c>
      <c r="BX862" s="47" t="e">
        <f>+VLOOKUP(E862,Listas_desplega!$J$2:$K$11,2,FALSE)</f>
        <v>#N/A</v>
      </c>
      <c r="BY862" s="21" t="e">
        <f>+VLOOKUP(J862,desplegables!$AK$21:$AL$33,2,FALSE)</f>
        <v>#N/A</v>
      </c>
      <c r="BZ862" s="21" t="e">
        <f>+VLOOKUP(D862,Listas_desplega!$AS$18:$AU$60,2,0)</f>
        <v>#N/A</v>
      </c>
      <c r="CA862" s="21" t="e">
        <f>+VLOOKUP(W862,Listas_desplega!$AT$18:$AV$60,3,0)</f>
        <v>#N/A</v>
      </c>
      <c r="CB862" s="21" t="e">
        <f>+VLOOKUP(F862,Listas_desplega!$J$15:$L$60,2,0)</f>
        <v>#N/A</v>
      </c>
      <c r="CC862" s="21" t="e">
        <f>+VLOOKUP(F862,Listas_desplega!$J$15:$L$60,2,0)&amp;V862</f>
        <v>#N/A</v>
      </c>
      <c r="CD862" s="21" t="e">
        <f>+VLOOKUP(CC862,Listas_desplega!$K$15:$L$60,2,0)</f>
        <v>#N/A</v>
      </c>
      <c r="CE862" s="65" t="e">
        <f>+VLOOKUP(D862,Listas_desplega!$AS$18:$AU$60,2,0)&amp;V862</f>
        <v>#N/A</v>
      </c>
      <c r="CF862" s="21" t="e">
        <f>+VLOOKUP(D862,Listas_desplega!$AS$18:$AU$60,3,0)</f>
        <v>#N/A</v>
      </c>
    </row>
    <row r="863" spans="2:84" ht="18.75" customHeight="1" x14ac:dyDescent="0.25">
      <c r="B863" s="49"/>
      <c r="C863" s="49"/>
      <c r="D863" s="49"/>
      <c r="E863" s="49"/>
      <c r="F863" s="82"/>
      <c r="G863" s="49"/>
      <c r="H863" s="78" t="e">
        <f>+VLOOKUP(G863,desplegables!$AH$21:$AK$33,2,0)</f>
        <v>#N/A</v>
      </c>
      <c r="I863" s="79" t="e">
        <f>+VLOOKUP(G863,desplegables!$AH$21:$AK$33,3,0)</f>
        <v>#N/A</v>
      </c>
      <c r="J863" s="51" t="e">
        <f>+VLOOKUP(G863,desplegables!$AH$21:$AK$33,4,0)</f>
        <v>#N/A</v>
      </c>
      <c r="K863" s="109"/>
      <c r="L863" s="110" t="e">
        <f>+VLOOKUP(K863,desplegables!$BO$81:$BP$110,2,FALSE)</f>
        <v>#N/A</v>
      </c>
      <c r="M863" s="49"/>
      <c r="N863" s="51" t="e">
        <f>VLOOKUP(M863,desplegables!$BO$20:$BP$51,2,0)</f>
        <v>#N/A</v>
      </c>
      <c r="O863" s="49"/>
      <c r="P863" s="49"/>
      <c r="Q863" s="51" t="e">
        <f>+VLOOKUP(P863,desplegables!$B$3:$C$5,2,0)</f>
        <v>#N/A</v>
      </c>
      <c r="R863" s="169" t="e">
        <f t="shared" si="102"/>
        <v>#N/A</v>
      </c>
      <c r="S863" s="50" t="e">
        <f t="shared" si="101"/>
        <v>#N/A</v>
      </c>
      <c r="T863" s="50" t="str">
        <f t="shared" si="103"/>
        <v xml:space="preserve"> -  - </v>
      </c>
      <c r="W863" s="21" t="e">
        <f t="shared" si="104"/>
        <v>#N/A</v>
      </c>
      <c r="X863" s="51" t="e">
        <f t="shared" si="105"/>
        <v>#N/A</v>
      </c>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c r="BE863" s="68"/>
      <c r="BF863" s="70"/>
      <c r="BG863" s="68"/>
      <c r="BH863" s="52"/>
      <c r="BI863" s="91"/>
      <c r="BJ863" s="68"/>
      <c r="BK863" s="49"/>
      <c r="BL863" s="49"/>
      <c r="BM863" s="70"/>
      <c r="BN863" s="49"/>
      <c r="BO863" s="49"/>
      <c r="BP863" s="49"/>
      <c r="BQ863" s="49"/>
      <c r="BR863" s="237"/>
      <c r="BS863" s="237"/>
      <c r="BV863" s="21" t="e">
        <f t="shared" si="106"/>
        <v>#N/A</v>
      </c>
      <c r="BW863" s="21" t="e">
        <f>+VLOOKUP(C863,Listas_desplega!$AI$21:$AJ$46,2,0)</f>
        <v>#N/A</v>
      </c>
      <c r="BX863" s="47" t="e">
        <f>+VLOOKUP(E863,Listas_desplega!$J$2:$K$11,2,FALSE)</f>
        <v>#N/A</v>
      </c>
      <c r="BY863" s="21" t="e">
        <f>+VLOOKUP(J863,desplegables!$AK$21:$AL$33,2,FALSE)</f>
        <v>#N/A</v>
      </c>
      <c r="BZ863" s="21" t="e">
        <f>+VLOOKUP(D863,Listas_desplega!$AS$18:$AU$60,2,0)</f>
        <v>#N/A</v>
      </c>
      <c r="CA863" s="21" t="e">
        <f>+VLOOKUP(W863,Listas_desplega!$AT$18:$AV$60,3,0)</f>
        <v>#N/A</v>
      </c>
      <c r="CB863" s="21" t="e">
        <f>+VLOOKUP(F863,Listas_desplega!$J$15:$L$60,2,0)</f>
        <v>#N/A</v>
      </c>
      <c r="CC863" s="21" t="e">
        <f>+VLOOKUP(F863,Listas_desplega!$J$15:$L$60,2,0)&amp;V863</f>
        <v>#N/A</v>
      </c>
      <c r="CD863" s="21" t="e">
        <f>+VLOOKUP(CC863,Listas_desplega!$K$15:$L$60,2,0)</f>
        <v>#N/A</v>
      </c>
      <c r="CE863" s="65" t="e">
        <f>+VLOOKUP(D863,Listas_desplega!$AS$18:$AU$60,2,0)&amp;V863</f>
        <v>#N/A</v>
      </c>
      <c r="CF863" s="21" t="e">
        <f>+VLOOKUP(D863,Listas_desplega!$AS$18:$AU$60,3,0)</f>
        <v>#N/A</v>
      </c>
    </row>
    <row r="864" spans="2:84" ht="18.75" customHeight="1" x14ac:dyDescent="0.25">
      <c r="B864" s="49"/>
      <c r="C864" s="49"/>
      <c r="D864" s="49"/>
      <c r="E864" s="49"/>
      <c r="F864" s="82"/>
      <c r="G864" s="49"/>
      <c r="H864" s="78" t="e">
        <f>+VLOOKUP(G864,desplegables!$AH$21:$AK$33,2,0)</f>
        <v>#N/A</v>
      </c>
      <c r="I864" s="79" t="e">
        <f>+VLOOKUP(G864,desplegables!$AH$21:$AK$33,3,0)</f>
        <v>#N/A</v>
      </c>
      <c r="J864" s="51" t="e">
        <f>+VLOOKUP(G864,desplegables!$AH$21:$AK$33,4,0)</f>
        <v>#N/A</v>
      </c>
      <c r="K864" s="109"/>
      <c r="L864" s="110" t="e">
        <f>+VLOOKUP(K864,desplegables!$BO$81:$BP$110,2,FALSE)</f>
        <v>#N/A</v>
      </c>
      <c r="M864" s="49"/>
      <c r="N864" s="51" t="e">
        <f>VLOOKUP(M864,desplegables!$BO$20:$BP$51,2,0)</f>
        <v>#N/A</v>
      </c>
      <c r="O864" s="49"/>
      <c r="P864" s="49"/>
      <c r="Q864" s="51" t="e">
        <f>+VLOOKUP(P864,desplegables!$B$3:$C$5,2,0)</f>
        <v>#N/A</v>
      </c>
      <c r="R864" s="169" t="e">
        <f t="shared" si="102"/>
        <v>#N/A</v>
      </c>
      <c r="S864" s="50" t="e">
        <f t="shared" si="101"/>
        <v>#N/A</v>
      </c>
      <c r="T864" s="50" t="str">
        <f t="shared" si="103"/>
        <v xml:space="preserve"> -  - </v>
      </c>
      <c r="W864" s="21" t="e">
        <f t="shared" si="104"/>
        <v>#N/A</v>
      </c>
      <c r="X864" s="51" t="e">
        <f t="shared" si="105"/>
        <v>#N/A</v>
      </c>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c r="BE864" s="68"/>
      <c r="BF864" s="70"/>
      <c r="BG864" s="68"/>
      <c r="BH864" s="52"/>
      <c r="BI864" s="91"/>
      <c r="BJ864" s="68"/>
      <c r="BK864" s="49"/>
      <c r="BL864" s="49"/>
      <c r="BM864" s="70"/>
      <c r="BN864" s="49"/>
      <c r="BO864" s="49"/>
      <c r="BP864" s="49"/>
      <c r="BQ864" s="49"/>
      <c r="BR864" s="237"/>
      <c r="BS864" s="237"/>
      <c r="BV864" s="21" t="e">
        <f t="shared" si="106"/>
        <v>#N/A</v>
      </c>
      <c r="BW864" s="21" t="e">
        <f>+VLOOKUP(C864,Listas_desplega!$AI$21:$AJ$46,2,0)</f>
        <v>#N/A</v>
      </c>
      <c r="BX864" s="47" t="e">
        <f>+VLOOKUP(E864,Listas_desplega!$J$2:$K$11,2,FALSE)</f>
        <v>#N/A</v>
      </c>
      <c r="BY864" s="21" t="e">
        <f>+VLOOKUP(J864,desplegables!$AK$21:$AL$33,2,FALSE)</f>
        <v>#N/A</v>
      </c>
      <c r="BZ864" s="21" t="e">
        <f>+VLOOKUP(D864,Listas_desplega!$AS$18:$AU$60,2,0)</f>
        <v>#N/A</v>
      </c>
      <c r="CA864" s="21" t="e">
        <f>+VLOOKUP(W864,Listas_desplega!$AT$18:$AV$60,3,0)</f>
        <v>#N/A</v>
      </c>
      <c r="CB864" s="21" t="e">
        <f>+VLOOKUP(F864,Listas_desplega!$J$15:$L$60,2,0)</f>
        <v>#N/A</v>
      </c>
      <c r="CC864" s="21" t="e">
        <f>+VLOOKUP(F864,Listas_desplega!$J$15:$L$60,2,0)&amp;V864</f>
        <v>#N/A</v>
      </c>
      <c r="CD864" s="21" t="e">
        <f>+VLOOKUP(CC864,Listas_desplega!$K$15:$L$60,2,0)</f>
        <v>#N/A</v>
      </c>
      <c r="CE864" s="65" t="e">
        <f>+VLOOKUP(D864,Listas_desplega!$AS$18:$AU$60,2,0)&amp;V864</f>
        <v>#N/A</v>
      </c>
      <c r="CF864" s="21" t="e">
        <f>+VLOOKUP(D864,Listas_desplega!$AS$18:$AU$60,3,0)</f>
        <v>#N/A</v>
      </c>
    </row>
    <row r="865" spans="2:84" ht="18.75" customHeight="1" x14ac:dyDescent="0.25">
      <c r="B865" s="49"/>
      <c r="C865" s="49"/>
      <c r="D865" s="49"/>
      <c r="E865" s="49"/>
      <c r="F865" s="82"/>
      <c r="G865" s="49"/>
      <c r="H865" s="78" t="e">
        <f>+VLOOKUP(G865,desplegables!$AH$21:$AK$33,2,0)</f>
        <v>#N/A</v>
      </c>
      <c r="I865" s="79" t="e">
        <f>+VLOOKUP(G865,desplegables!$AH$21:$AK$33,3,0)</f>
        <v>#N/A</v>
      </c>
      <c r="J865" s="51" t="e">
        <f>+VLOOKUP(G865,desplegables!$AH$21:$AK$33,4,0)</f>
        <v>#N/A</v>
      </c>
      <c r="K865" s="109"/>
      <c r="L865" s="110" t="e">
        <f>+VLOOKUP(K865,desplegables!$BO$81:$BP$110,2,FALSE)</f>
        <v>#N/A</v>
      </c>
      <c r="M865" s="49"/>
      <c r="N865" s="51" t="e">
        <f>VLOOKUP(M865,desplegables!$BO$20:$BP$51,2,0)</f>
        <v>#N/A</v>
      </c>
      <c r="O865" s="49"/>
      <c r="P865" s="49"/>
      <c r="Q865" s="51" t="e">
        <f>+VLOOKUP(P865,desplegables!$B$3:$C$5,2,0)</f>
        <v>#N/A</v>
      </c>
      <c r="R865" s="169" t="e">
        <f t="shared" si="102"/>
        <v>#N/A</v>
      </c>
      <c r="S865" s="50" t="e">
        <f t="shared" si="101"/>
        <v>#N/A</v>
      </c>
      <c r="T865" s="50" t="str">
        <f t="shared" si="103"/>
        <v xml:space="preserve"> -  - </v>
      </c>
      <c r="W865" s="21" t="e">
        <f t="shared" si="104"/>
        <v>#N/A</v>
      </c>
      <c r="X865" s="51" t="e">
        <f t="shared" si="105"/>
        <v>#N/A</v>
      </c>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c r="BE865" s="68"/>
      <c r="BF865" s="70"/>
      <c r="BG865" s="68"/>
      <c r="BH865" s="52"/>
      <c r="BI865" s="91"/>
      <c r="BJ865" s="68"/>
      <c r="BK865" s="49"/>
      <c r="BL865" s="49"/>
      <c r="BM865" s="70"/>
      <c r="BN865" s="49"/>
      <c r="BO865" s="49"/>
      <c r="BP865" s="49"/>
      <c r="BQ865" s="49"/>
      <c r="BR865" s="237"/>
      <c r="BS865" s="237"/>
      <c r="BV865" s="21" t="e">
        <f t="shared" si="106"/>
        <v>#N/A</v>
      </c>
      <c r="BW865" s="21" t="e">
        <f>+VLOOKUP(C865,Listas_desplega!$AI$21:$AJ$46,2,0)</f>
        <v>#N/A</v>
      </c>
      <c r="BX865" s="47" t="e">
        <f>+VLOOKUP(E865,Listas_desplega!$J$2:$K$11,2,FALSE)</f>
        <v>#N/A</v>
      </c>
      <c r="BY865" s="21" t="e">
        <f>+VLOOKUP(J865,desplegables!$AK$21:$AL$33,2,FALSE)</f>
        <v>#N/A</v>
      </c>
      <c r="BZ865" s="21" t="e">
        <f>+VLOOKUP(D865,Listas_desplega!$AS$18:$AU$60,2,0)</f>
        <v>#N/A</v>
      </c>
      <c r="CA865" s="21" t="e">
        <f>+VLOOKUP(W865,Listas_desplega!$AT$18:$AV$60,3,0)</f>
        <v>#N/A</v>
      </c>
      <c r="CB865" s="21" t="e">
        <f>+VLOOKUP(F865,Listas_desplega!$J$15:$L$60,2,0)</f>
        <v>#N/A</v>
      </c>
      <c r="CC865" s="21" t="e">
        <f>+VLOOKUP(F865,Listas_desplega!$J$15:$L$60,2,0)&amp;V865</f>
        <v>#N/A</v>
      </c>
      <c r="CD865" s="21" t="e">
        <f>+VLOOKUP(CC865,Listas_desplega!$K$15:$L$60,2,0)</f>
        <v>#N/A</v>
      </c>
      <c r="CE865" s="65" t="e">
        <f>+VLOOKUP(D865,Listas_desplega!$AS$18:$AU$60,2,0)&amp;V865</f>
        <v>#N/A</v>
      </c>
      <c r="CF865" s="21" t="e">
        <f>+VLOOKUP(D865,Listas_desplega!$AS$18:$AU$60,3,0)</f>
        <v>#N/A</v>
      </c>
    </row>
    <row r="866" spans="2:84" ht="18.75" customHeight="1" x14ac:dyDescent="0.25">
      <c r="B866" s="49"/>
      <c r="C866" s="49"/>
      <c r="D866" s="49"/>
      <c r="E866" s="49"/>
      <c r="F866" s="82"/>
      <c r="G866" s="49"/>
      <c r="H866" s="78" t="e">
        <f>+VLOOKUP(G866,desplegables!$AH$21:$AK$33,2,0)</f>
        <v>#N/A</v>
      </c>
      <c r="I866" s="79" t="e">
        <f>+VLOOKUP(G866,desplegables!$AH$21:$AK$33,3,0)</f>
        <v>#N/A</v>
      </c>
      <c r="J866" s="51" t="e">
        <f>+VLOOKUP(G866,desplegables!$AH$21:$AK$33,4,0)</f>
        <v>#N/A</v>
      </c>
      <c r="K866" s="109"/>
      <c r="L866" s="110" t="e">
        <f>+VLOOKUP(K866,desplegables!$BO$81:$BP$110,2,FALSE)</f>
        <v>#N/A</v>
      </c>
      <c r="M866" s="49"/>
      <c r="N866" s="51" t="e">
        <f>VLOOKUP(M866,desplegables!$BO$20:$BP$51,2,0)</f>
        <v>#N/A</v>
      </c>
      <c r="O866" s="49"/>
      <c r="P866" s="49"/>
      <c r="Q866" s="51" t="e">
        <f>+VLOOKUP(P866,desplegables!$B$3:$C$5,2,0)</f>
        <v>#N/A</v>
      </c>
      <c r="R866" s="169" t="e">
        <f t="shared" si="102"/>
        <v>#N/A</v>
      </c>
      <c r="S866" s="50" t="e">
        <f t="shared" si="101"/>
        <v>#N/A</v>
      </c>
      <c r="T866" s="50" t="str">
        <f t="shared" si="103"/>
        <v xml:space="preserve"> -  - </v>
      </c>
      <c r="W866" s="21" t="e">
        <f t="shared" si="104"/>
        <v>#N/A</v>
      </c>
      <c r="X866" s="51" t="e">
        <f t="shared" si="105"/>
        <v>#N/A</v>
      </c>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70"/>
      <c r="BG866" s="68"/>
      <c r="BH866" s="52"/>
      <c r="BI866" s="91"/>
      <c r="BJ866" s="68"/>
      <c r="BK866" s="49"/>
      <c r="BL866" s="49"/>
      <c r="BM866" s="70"/>
      <c r="BN866" s="49"/>
      <c r="BO866" s="49"/>
      <c r="BP866" s="49"/>
      <c r="BQ866" s="49"/>
      <c r="BR866" s="237"/>
      <c r="BS866" s="237"/>
      <c r="BV866" s="21" t="e">
        <f t="shared" si="106"/>
        <v>#N/A</v>
      </c>
      <c r="BW866" s="21" t="e">
        <f>+VLOOKUP(C866,Listas_desplega!$AI$21:$AJ$46,2,0)</f>
        <v>#N/A</v>
      </c>
      <c r="BX866" s="47" t="e">
        <f>+VLOOKUP(E866,Listas_desplega!$J$2:$K$11,2,FALSE)</f>
        <v>#N/A</v>
      </c>
      <c r="BY866" s="21" t="e">
        <f>+VLOOKUP(J866,desplegables!$AK$21:$AL$33,2,FALSE)</f>
        <v>#N/A</v>
      </c>
      <c r="BZ866" s="21" t="e">
        <f>+VLOOKUP(D866,Listas_desplega!$AS$18:$AU$60,2,0)</f>
        <v>#N/A</v>
      </c>
      <c r="CA866" s="21" t="e">
        <f>+VLOOKUP(W866,Listas_desplega!$AT$18:$AV$60,3,0)</f>
        <v>#N/A</v>
      </c>
      <c r="CB866" s="21" t="e">
        <f>+VLOOKUP(F866,Listas_desplega!$J$15:$L$60,2,0)</f>
        <v>#N/A</v>
      </c>
      <c r="CC866" s="21" t="e">
        <f>+VLOOKUP(F866,Listas_desplega!$J$15:$L$60,2,0)&amp;V866</f>
        <v>#N/A</v>
      </c>
      <c r="CD866" s="21" t="e">
        <f>+VLOOKUP(CC866,Listas_desplega!$K$15:$L$60,2,0)</f>
        <v>#N/A</v>
      </c>
      <c r="CE866" s="65" t="e">
        <f>+VLOOKUP(D866,Listas_desplega!$AS$18:$AU$60,2,0)&amp;V866</f>
        <v>#N/A</v>
      </c>
      <c r="CF866" s="21" t="e">
        <f>+VLOOKUP(D866,Listas_desplega!$AS$18:$AU$60,3,0)</f>
        <v>#N/A</v>
      </c>
    </row>
    <row r="867" spans="2:84" ht="18.75" customHeight="1" x14ac:dyDescent="0.25">
      <c r="B867" s="49"/>
      <c r="C867" s="49"/>
      <c r="D867" s="49"/>
      <c r="E867" s="49"/>
      <c r="F867" s="82"/>
      <c r="G867" s="49"/>
      <c r="H867" s="78" t="e">
        <f>+VLOOKUP(G867,desplegables!$AH$21:$AK$33,2,0)</f>
        <v>#N/A</v>
      </c>
      <c r="I867" s="79" t="e">
        <f>+VLOOKUP(G867,desplegables!$AH$21:$AK$33,3,0)</f>
        <v>#N/A</v>
      </c>
      <c r="J867" s="51" t="e">
        <f>+VLOOKUP(G867,desplegables!$AH$21:$AK$33,4,0)</f>
        <v>#N/A</v>
      </c>
      <c r="K867" s="109"/>
      <c r="L867" s="110" t="e">
        <f>+VLOOKUP(K867,desplegables!$BO$81:$BP$110,2,FALSE)</f>
        <v>#N/A</v>
      </c>
      <c r="M867" s="49"/>
      <c r="N867" s="51" t="e">
        <f>VLOOKUP(M867,desplegables!$BO$20:$BP$51,2,0)</f>
        <v>#N/A</v>
      </c>
      <c r="O867" s="49"/>
      <c r="P867" s="49"/>
      <c r="Q867" s="51" t="e">
        <f>+VLOOKUP(P867,desplegables!$B$3:$C$5,2,0)</f>
        <v>#N/A</v>
      </c>
      <c r="R867" s="169" t="e">
        <f t="shared" si="102"/>
        <v>#N/A</v>
      </c>
      <c r="S867" s="50" t="e">
        <f t="shared" si="101"/>
        <v>#N/A</v>
      </c>
      <c r="T867" s="50" t="str">
        <f t="shared" si="103"/>
        <v xml:space="preserve"> -  - </v>
      </c>
      <c r="W867" s="21" t="e">
        <f t="shared" si="104"/>
        <v>#N/A</v>
      </c>
      <c r="X867" s="51" t="e">
        <f t="shared" si="105"/>
        <v>#N/A</v>
      </c>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70"/>
      <c r="BG867" s="68"/>
      <c r="BH867" s="52"/>
      <c r="BI867" s="91"/>
      <c r="BJ867" s="68"/>
      <c r="BK867" s="49"/>
      <c r="BL867" s="49"/>
      <c r="BM867" s="70"/>
      <c r="BN867" s="49"/>
      <c r="BO867" s="49"/>
      <c r="BP867" s="49"/>
      <c r="BQ867" s="49"/>
      <c r="BR867" s="237"/>
      <c r="BS867" s="237"/>
      <c r="BV867" s="21" t="e">
        <f t="shared" si="106"/>
        <v>#N/A</v>
      </c>
      <c r="BW867" s="21" t="e">
        <f>+VLOOKUP(C867,Listas_desplega!$AI$21:$AJ$46,2,0)</f>
        <v>#N/A</v>
      </c>
      <c r="BX867" s="47" t="e">
        <f>+VLOOKUP(E867,Listas_desplega!$J$2:$K$11,2,FALSE)</f>
        <v>#N/A</v>
      </c>
      <c r="BY867" s="21" t="e">
        <f>+VLOOKUP(J867,desplegables!$AK$21:$AL$33,2,FALSE)</f>
        <v>#N/A</v>
      </c>
      <c r="BZ867" s="21" t="e">
        <f>+VLOOKUP(D867,Listas_desplega!$AS$18:$AU$60,2,0)</f>
        <v>#N/A</v>
      </c>
      <c r="CA867" s="21" t="e">
        <f>+VLOOKUP(W867,Listas_desplega!$AT$18:$AV$60,3,0)</f>
        <v>#N/A</v>
      </c>
      <c r="CB867" s="21" t="e">
        <f>+VLOOKUP(F867,Listas_desplega!$J$15:$L$60,2,0)</f>
        <v>#N/A</v>
      </c>
      <c r="CC867" s="21" t="e">
        <f>+VLOOKUP(F867,Listas_desplega!$J$15:$L$60,2,0)&amp;V867</f>
        <v>#N/A</v>
      </c>
      <c r="CD867" s="21" t="e">
        <f>+VLOOKUP(CC867,Listas_desplega!$K$15:$L$60,2,0)</f>
        <v>#N/A</v>
      </c>
      <c r="CE867" s="65" t="e">
        <f>+VLOOKUP(D867,Listas_desplega!$AS$18:$AU$60,2,0)&amp;V867</f>
        <v>#N/A</v>
      </c>
      <c r="CF867" s="21" t="e">
        <f>+VLOOKUP(D867,Listas_desplega!$AS$18:$AU$60,3,0)</f>
        <v>#N/A</v>
      </c>
    </row>
    <row r="868" spans="2:84" ht="18.75" customHeight="1" x14ac:dyDescent="0.25">
      <c r="B868" s="49"/>
      <c r="C868" s="49"/>
      <c r="D868" s="49"/>
      <c r="E868" s="49"/>
      <c r="F868" s="82"/>
      <c r="G868" s="49"/>
      <c r="H868" s="78" t="e">
        <f>+VLOOKUP(G868,desplegables!$AH$21:$AK$33,2,0)</f>
        <v>#N/A</v>
      </c>
      <c r="I868" s="79" t="e">
        <f>+VLOOKUP(G868,desplegables!$AH$21:$AK$33,3,0)</f>
        <v>#N/A</v>
      </c>
      <c r="J868" s="51" t="e">
        <f>+VLOOKUP(G868,desplegables!$AH$21:$AK$33,4,0)</f>
        <v>#N/A</v>
      </c>
      <c r="K868" s="109"/>
      <c r="L868" s="110" t="e">
        <f>+VLOOKUP(K868,desplegables!$BO$81:$BP$110,2,FALSE)</f>
        <v>#N/A</v>
      </c>
      <c r="M868" s="49"/>
      <c r="N868" s="51" t="e">
        <f>VLOOKUP(M868,desplegables!$BO$20:$BP$51,2,0)</f>
        <v>#N/A</v>
      </c>
      <c r="O868" s="49"/>
      <c r="P868" s="49"/>
      <c r="Q868" s="51" t="e">
        <f>+VLOOKUP(P868,desplegables!$B$3:$C$5,2,0)</f>
        <v>#N/A</v>
      </c>
      <c r="R868" s="169" t="e">
        <f t="shared" si="102"/>
        <v>#N/A</v>
      </c>
      <c r="S868" s="50" t="e">
        <f t="shared" si="101"/>
        <v>#N/A</v>
      </c>
      <c r="T868" s="50" t="str">
        <f t="shared" si="103"/>
        <v xml:space="preserve"> -  - </v>
      </c>
      <c r="W868" s="21" t="e">
        <f t="shared" si="104"/>
        <v>#N/A</v>
      </c>
      <c r="X868" s="51" t="e">
        <f t="shared" si="105"/>
        <v>#N/A</v>
      </c>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c r="BE868" s="68"/>
      <c r="BF868" s="70"/>
      <c r="BG868" s="68"/>
      <c r="BH868" s="52"/>
      <c r="BI868" s="91"/>
      <c r="BJ868" s="68"/>
      <c r="BK868" s="49"/>
      <c r="BL868" s="49"/>
      <c r="BM868" s="70"/>
      <c r="BN868" s="49"/>
      <c r="BO868" s="49"/>
      <c r="BP868" s="49"/>
      <c r="BQ868" s="49"/>
      <c r="BR868" s="237"/>
      <c r="BS868" s="237"/>
      <c r="BV868" s="21" t="e">
        <f t="shared" si="106"/>
        <v>#N/A</v>
      </c>
      <c r="BW868" s="21" t="e">
        <f>+VLOOKUP(C868,Listas_desplega!$AI$21:$AJ$46,2,0)</f>
        <v>#N/A</v>
      </c>
      <c r="BX868" s="47" t="e">
        <f>+VLOOKUP(E868,Listas_desplega!$J$2:$K$11,2,FALSE)</f>
        <v>#N/A</v>
      </c>
      <c r="BY868" s="21" t="e">
        <f>+VLOOKUP(J868,desplegables!$AK$21:$AL$33,2,FALSE)</f>
        <v>#N/A</v>
      </c>
      <c r="BZ868" s="21" t="e">
        <f>+VLOOKUP(D868,Listas_desplega!$AS$18:$AU$60,2,0)</f>
        <v>#N/A</v>
      </c>
      <c r="CA868" s="21" t="e">
        <f>+VLOOKUP(W868,Listas_desplega!$AT$18:$AV$60,3,0)</f>
        <v>#N/A</v>
      </c>
      <c r="CB868" s="21" t="e">
        <f>+VLOOKUP(F868,Listas_desplega!$J$15:$L$60,2,0)</f>
        <v>#N/A</v>
      </c>
      <c r="CC868" s="21" t="e">
        <f>+VLOOKUP(F868,Listas_desplega!$J$15:$L$60,2,0)&amp;V868</f>
        <v>#N/A</v>
      </c>
      <c r="CD868" s="21" t="e">
        <f>+VLOOKUP(CC868,Listas_desplega!$K$15:$L$60,2,0)</f>
        <v>#N/A</v>
      </c>
      <c r="CE868" s="65" t="e">
        <f>+VLOOKUP(D868,Listas_desplega!$AS$18:$AU$60,2,0)&amp;V868</f>
        <v>#N/A</v>
      </c>
      <c r="CF868" s="21" t="e">
        <f>+VLOOKUP(D868,Listas_desplega!$AS$18:$AU$60,3,0)</f>
        <v>#N/A</v>
      </c>
    </row>
    <row r="869" spans="2:84" ht="18.75" customHeight="1" x14ac:dyDescent="0.25">
      <c r="B869" s="49"/>
      <c r="C869" s="49"/>
      <c r="D869" s="49"/>
      <c r="E869" s="49"/>
      <c r="F869" s="82"/>
      <c r="G869" s="49"/>
      <c r="H869" s="78" t="e">
        <f>+VLOOKUP(G869,desplegables!$AH$21:$AK$33,2,0)</f>
        <v>#N/A</v>
      </c>
      <c r="I869" s="79" t="e">
        <f>+VLOOKUP(G869,desplegables!$AH$21:$AK$33,3,0)</f>
        <v>#N/A</v>
      </c>
      <c r="J869" s="51" t="e">
        <f>+VLOOKUP(G869,desplegables!$AH$21:$AK$33,4,0)</f>
        <v>#N/A</v>
      </c>
      <c r="K869" s="109"/>
      <c r="L869" s="110" t="e">
        <f>+VLOOKUP(K869,desplegables!$BO$81:$BP$110,2,FALSE)</f>
        <v>#N/A</v>
      </c>
      <c r="M869" s="49"/>
      <c r="N869" s="51" t="e">
        <f>VLOOKUP(M869,desplegables!$BO$20:$BP$51,2,0)</f>
        <v>#N/A</v>
      </c>
      <c r="O869" s="49"/>
      <c r="P869" s="49"/>
      <c r="Q869" s="51" t="e">
        <f>+VLOOKUP(P869,desplegables!$B$3:$C$5,2,0)</f>
        <v>#N/A</v>
      </c>
      <c r="R869" s="169" t="e">
        <f t="shared" si="102"/>
        <v>#N/A</v>
      </c>
      <c r="S869" s="50" t="e">
        <f t="shared" si="101"/>
        <v>#N/A</v>
      </c>
      <c r="T869" s="50" t="str">
        <f t="shared" si="103"/>
        <v xml:space="preserve"> -  - </v>
      </c>
      <c r="W869" s="21" t="e">
        <f t="shared" si="104"/>
        <v>#N/A</v>
      </c>
      <c r="X869" s="51" t="e">
        <f t="shared" si="105"/>
        <v>#N/A</v>
      </c>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c r="BE869" s="68"/>
      <c r="BF869" s="70"/>
      <c r="BG869" s="68"/>
      <c r="BH869" s="52"/>
      <c r="BI869" s="91"/>
      <c r="BJ869" s="68"/>
      <c r="BK869" s="49"/>
      <c r="BL869" s="49"/>
      <c r="BM869" s="70"/>
      <c r="BN869" s="49"/>
      <c r="BO869" s="49"/>
      <c r="BP869" s="49"/>
      <c r="BQ869" s="49"/>
      <c r="BR869" s="237"/>
      <c r="BS869" s="237"/>
      <c r="BV869" s="21" t="e">
        <f t="shared" si="106"/>
        <v>#N/A</v>
      </c>
      <c r="BW869" s="21" t="e">
        <f>+VLOOKUP(C869,Listas_desplega!$AI$21:$AJ$46,2,0)</f>
        <v>#N/A</v>
      </c>
      <c r="BX869" s="47" t="e">
        <f>+VLOOKUP(E869,Listas_desplega!$J$2:$K$11,2,FALSE)</f>
        <v>#N/A</v>
      </c>
      <c r="BY869" s="21" t="e">
        <f>+VLOOKUP(J869,desplegables!$AK$21:$AL$33,2,FALSE)</f>
        <v>#N/A</v>
      </c>
      <c r="BZ869" s="21" t="e">
        <f>+VLOOKUP(D869,Listas_desplega!$AS$18:$AU$60,2,0)</f>
        <v>#N/A</v>
      </c>
      <c r="CA869" s="21" t="e">
        <f>+VLOOKUP(W869,Listas_desplega!$AT$18:$AV$60,3,0)</f>
        <v>#N/A</v>
      </c>
      <c r="CB869" s="21" t="e">
        <f>+VLOOKUP(F869,Listas_desplega!$J$15:$L$60,2,0)</f>
        <v>#N/A</v>
      </c>
      <c r="CC869" s="21" t="e">
        <f>+VLOOKUP(F869,Listas_desplega!$J$15:$L$60,2,0)&amp;V869</f>
        <v>#N/A</v>
      </c>
      <c r="CD869" s="21" t="e">
        <f>+VLOOKUP(CC869,Listas_desplega!$K$15:$L$60,2,0)</f>
        <v>#N/A</v>
      </c>
      <c r="CE869" s="65" t="e">
        <f>+VLOOKUP(D869,Listas_desplega!$AS$18:$AU$60,2,0)&amp;V869</f>
        <v>#N/A</v>
      </c>
      <c r="CF869" s="21" t="e">
        <f>+VLOOKUP(D869,Listas_desplega!$AS$18:$AU$60,3,0)</f>
        <v>#N/A</v>
      </c>
    </row>
    <row r="870" spans="2:84" ht="18.75" customHeight="1" x14ac:dyDescent="0.25">
      <c r="B870" s="49"/>
      <c r="C870" s="49"/>
      <c r="D870" s="49"/>
      <c r="E870" s="49"/>
      <c r="F870" s="82"/>
      <c r="G870" s="49"/>
      <c r="H870" s="78" t="e">
        <f>+VLOOKUP(G870,desplegables!$AH$21:$AK$33,2,0)</f>
        <v>#N/A</v>
      </c>
      <c r="I870" s="79" t="e">
        <f>+VLOOKUP(G870,desplegables!$AH$21:$AK$33,3,0)</f>
        <v>#N/A</v>
      </c>
      <c r="J870" s="51" t="e">
        <f>+VLOOKUP(G870,desplegables!$AH$21:$AK$33,4,0)</f>
        <v>#N/A</v>
      </c>
      <c r="K870" s="109"/>
      <c r="L870" s="110" t="e">
        <f>+VLOOKUP(K870,desplegables!$BO$81:$BP$110,2,FALSE)</f>
        <v>#N/A</v>
      </c>
      <c r="M870" s="49"/>
      <c r="N870" s="51" t="e">
        <f>VLOOKUP(M870,desplegables!$BO$20:$BP$51,2,0)</f>
        <v>#N/A</v>
      </c>
      <c r="O870" s="49"/>
      <c r="P870" s="49"/>
      <c r="Q870" s="51" t="e">
        <f>+VLOOKUP(P870,desplegables!$B$3:$C$5,2,0)</f>
        <v>#N/A</v>
      </c>
      <c r="R870" s="169" t="e">
        <f t="shared" si="102"/>
        <v>#N/A</v>
      </c>
      <c r="S870" s="50" t="e">
        <f t="shared" si="101"/>
        <v>#N/A</v>
      </c>
      <c r="T870" s="50" t="str">
        <f t="shared" si="103"/>
        <v xml:space="preserve"> -  - </v>
      </c>
      <c r="W870" s="21" t="e">
        <f t="shared" si="104"/>
        <v>#N/A</v>
      </c>
      <c r="X870" s="51" t="e">
        <f t="shared" si="105"/>
        <v>#N/A</v>
      </c>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c r="BE870" s="68"/>
      <c r="BF870" s="70"/>
      <c r="BG870" s="68"/>
      <c r="BH870" s="52"/>
      <c r="BI870" s="91"/>
      <c r="BJ870" s="68"/>
      <c r="BK870" s="49"/>
      <c r="BL870" s="49"/>
      <c r="BM870" s="70"/>
      <c r="BN870" s="49"/>
      <c r="BO870" s="49"/>
      <c r="BP870" s="49"/>
      <c r="BQ870" s="49"/>
      <c r="BR870" s="237"/>
      <c r="BS870" s="237"/>
      <c r="BV870" s="21" t="e">
        <f t="shared" si="106"/>
        <v>#N/A</v>
      </c>
      <c r="BW870" s="21" t="e">
        <f>+VLOOKUP(C870,Listas_desplega!$AI$21:$AJ$46,2,0)</f>
        <v>#N/A</v>
      </c>
      <c r="BX870" s="47" t="e">
        <f>+VLOOKUP(E870,Listas_desplega!$J$2:$K$11,2,FALSE)</f>
        <v>#N/A</v>
      </c>
      <c r="BY870" s="21" t="e">
        <f>+VLOOKUP(J870,desplegables!$AK$21:$AL$33,2,FALSE)</f>
        <v>#N/A</v>
      </c>
      <c r="BZ870" s="21" t="e">
        <f>+VLOOKUP(D870,Listas_desplega!$AS$18:$AU$60,2,0)</f>
        <v>#N/A</v>
      </c>
      <c r="CA870" s="21" t="e">
        <f>+VLOOKUP(W870,Listas_desplega!$AT$18:$AV$60,3,0)</f>
        <v>#N/A</v>
      </c>
      <c r="CB870" s="21" t="e">
        <f>+VLOOKUP(F870,Listas_desplega!$J$15:$L$60,2,0)</f>
        <v>#N/A</v>
      </c>
      <c r="CC870" s="21" t="e">
        <f>+VLOOKUP(F870,Listas_desplega!$J$15:$L$60,2,0)&amp;V870</f>
        <v>#N/A</v>
      </c>
      <c r="CD870" s="21" t="e">
        <f>+VLOOKUP(CC870,Listas_desplega!$K$15:$L$60,2,0)</f>
        <v>#N/A</v>
      </c>
      <c r="CE870" s="65" t="e">
        <f>+VLOOKUP(D870,Listas_desplega!$AS$18:$AU$60,2,0)&amp;V870</f>
        <v>#N/A</v>
      </c>
      <c r="CF870" s="21" t="e">
        <f>+VLOOKUP(D870,Listas_desplega!$AS$18:$AU$60,3,0)</f>
        <v>#N/A</v>
      </c>
    </row>
    <row r="871" spans="2:84" ht="18.75" customHeight="1" x14ac:dyDescent="0.25">
      <c r="B871" s="49"/>
      <c r="C871" s="49"/>
      <c r="D871" s="49"/>
      <c r="E871" s="49"/>
      <c r="F871" s="82"/>
      <c r="G871" s="49"/>
      <c r="H871" s="78" t="e">
        <f>+VLOOKUP(G871,desplegables!$AH$21:$AK$33,2,0)</f>
        <v>#N/A</v>
      </c>
      <c r="I871" s="79" t="e">
        <f>+VLOOKUP(G871,desplegables!$AH$21:$AK$33,3,0)</f>
        <v>#N/A</v>
      </c>
      <c r="J871" s="51" t="e">
        <f>+VLOOKUP(G871,desplegables!$AH$21:$AK$33,4,0)</f>
        <v>#N/A</v>
      </c>
      <c r="K871" s="109"/>
      <c r="L871" s="110" t="e">
        <f>+VLOOKUP(K871,desplegables!$BO$81:$BP$110,2,FALSE)</f>
        <v>#N/A</v>
      </c>
      <c r="M871" s="49"/>
      <c r="N871" s="51" t="e">
        <f>VLOOKUP(M871,desplegables!$BO$20:$BP$51,2,0)</f>
        <v>#N/A</v>
      </c>
      <c r="O871" s="49"/>
      <c r="P871" s="49"/>
      <c r="Q871" s="51" t="e">
        <f>+VLOOKUP(P871,desplegables!$B$3:$C$5,2,0)</f>
        <v>#N/A</v>
      </c>
      <c r="R871" s="169" t="e">
        <f t="shared" si="102"/>
        <v>#N/A</v>
      </c>
      <c r="S871" s="50" t="e">
        <f t="shared" si="101"/>
        <v>#N/A</v>
      </c>
      <c r="T871" s="50" t="str">
        <f t="shared" si="103"/>
        <v xml:space="preserve"> -  - </v>
      </c>
      <c r="W871" s="21" t="e">
        <f t="shared" si="104"/>
        <v>#N/A</v>
      </c>
      <c r="X871" s="51" t="e">
        <f t="shared" si="105"/>
        <v>#N/A</v>
      </c>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c r="BE871" s="68"/>
      <c r="BF871" s="70"/>
      <c r="BG871" s="68"/>
      <c r="BH871" s="52"/>
      <c r="BI871" s="91"/>
      <c r="BJ871" s="68"/>
      <c r="BK871" s="49"/>
      <c r="BL871" s="49"/>
      <c r="BM871" s="70"/>
      <c r="BN871" s="49"/>
      <c r="BO871" s="49"/>
      <c r="BP871" s="49"/>
      <c r="BQ871" s="49"/>
      <c r="BR871" s="237"/>
      <c r="BS871" s="237"/>
      <c r="BV871" s="21" t="e">
        <f t="shared" si="106"/>
        <v>#N/A</v>
      </c>
      <c r="BW871" s="21" t="e">
        <f>+VLOOKUP(C871,Listas_desplega!$AI$21:$AJ$46,2,0)</f>
        <v>#N/A</v>
      </c>
      <c r="BX871" s="47" t="e">
        <f>+VLOOKUP(E871,Listas_desplega!$J$2:$K$11,2,FALSE)</f>
        <v>#N/A</v>
      </c>
      <c r="BY871" s="21" t="e">
        <f>+VLOOKUP(J871,desplegables!$AK$21:$AL$33,2,FALSE)</f>
        <v>#N/A</v>
      </c>
      <c r="BZ871" s="21" t="e">
        <f>+VLOOKUP(D871,Listas_desplega!$AS$18:$AU$60,2,0)</f>
        <v>#N/A</v>
      </c>
      <c r="CA871" s="21" t="e">
        <f>+VLOOKUP(W871,Listas_desplega!$AT$18:$AV$60,3,0)</f>
        <v>#N/A</v>
      </c>
      <c r="CB871" s="21" t="e">
        <f>+VLOOKUP(F871,Listas_desplega!$J$15:$L$60,2,0)</f>
        <v>#N/A</v>
      </c>
      <c r="CC871" s="21" t="e">
        <f>+VLOOKUP(F871,Listas_desplega!$J$15:$L$60,2,0)&amp;V871</f>
        <v>#N/A</v>
      </c>
      <c r="CD871" s="21" t="e">
        <f>+VLOOKUP(CC871,Listas_desplega!$K$15:$L$60,2,0)</f>
        <v>#N/A</v>
      </c>
      <c r="CE871" s="65" t="e">
        <f>+VLOOKUP(D871,Listas_desplega!$AS$18:$AU$60,2,0)&amp;V871</f>
        <v>#N/A</v>
      </c>
      <c r="CF871" s="21" t="e">
        <f>+VLOOKUP(D871,Listas_desplega!$AS$18:$AU$60,3,0)</f>
        <v>#N/A</v>
      </c>
    </row>
    <row r="872" spans="2:84" ht="18.75" customHeight="1" x14ac:dyDescent="0.25">
      <c r="B872" s="49"/>
      <c r="C872" s="49"/>
      <c r="D872" s="49"/>
      <c r="E872" s="49"/>
      <c r="F872" s="82"/>
      <c r="G872" s="49"/>
      <c r="H872" s="78" t="e">
        <f>+VLOOKUP(G872,desplegables!$AH$21:$AK$33,2,0)</f>
        <v>#N/A</v>
      </c>
      <c r="I872" s="79" t="e">
        <f>+VLOOKUP(G872,desplegables!$AH$21:$AK$33,3,0)</f>
        <v>#N/A</v>
      </c>
      <c r="J872" s="51" t="e">
        <f>+VLOOKUP(G872,desplegables!$AH$21:$AK$33,4,0)</f>
        <v>#N/A</v>
      </c>
      <c r="K872" s="109"/>
      <c r="L872" s="110" t="e">
        <f>+VLOOKUP(K872,desplegables!$BO$81:$BP$110,2,FALSE)</f>
        <v>#N/A</v>
      </c>
      <c r="M872" s="49"/>
      <c r="N872" s="51" t="e">
        <f>VLOOKUP(M872,desplegables!$BO$20:$BP$51,2,0)</f>
        <v>#N/A</v>
      </c>
      <c r="O872" s="49"/>
      <c r="P872" s="49"/>
      <c r="Q872" s="51" t="e">
        <f>+VLOOKUP(P872,desplegables!$B$3:$C$5,2,0)</f>
        <v>#N/A</v>
      </c>
      <c r="R872" s="169" t="e">
        <f t="shared" si="102"/>
        <v>#N/A</v>
      </c>
      <c r="S872" s="50" t="e">
        <f t="shared" si="101"/>
        <v>#N/A</v>
      </c>
      <c r="T872" s="50" t="str">
        <f t="shared" si="103"/>
        <v xml:space="preserve"> -  - </v>
      </c>
      <c r="W872" s="21" t="e">
        <f t="shared" si="104"/>
        <v>#N/A</v>
      </c>
      <c r="X872" s="51" t="e">
        <f t="shared" si="105"/>
        <v>#N/A</v>
      </c>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c r="BE872" s="68"/>
      <c r="BF872" s="70"/>
      <c r="BG872" s="68"/>
      <c r="BH872" s="52"/>
      <c r="BI872" s="91"/>
      <c r="BJ872" s="68"/>
      <c r="BK872" s="49"/>
      <c r="BL872" s="49"/>
      <c r="BM872" s="70"/>
      <c r="BN872" s="49"/>
      <c r="BO872" s="49"/>
      <c r="BP872" s="49"/>
      <c r="BQ872" s="49"/>
      <c r="BR872" s="237"/>
      <c r="BS872" s="237"/>
      <c r="BV872" s="21" t="e">
        <f t="shared" si="106"/>
        <v>#N/A</v>
      </c>
      <c r="BW872" s="21" t="e">
        <f>+VLOOKUP(C872,Listas_desplega!$AI$21:$AJ$46,2,0)</f>
        <v>#N/A</v>
      </c>
      <c r="BX872" s="47" t="e">
        <f>+VLOOKUP(E872,Listas_desplega!$J$2:$K$11,2,FALSE)</f>
        <v>#N/A</v>
      </c>
      <c r="BY872" s="21" t="e">
        <f>+VLOOKUP(J872,desplegables!$AK$21:$AL$33,2,FALSE)</f>
        <v>#N/A</v>
      </c>
      <c r="BZ872" s="21" t="e">
        <f>+VLOOKUP(D872,Listas_desplega!$AS$18:$AU$60,2,0)</f>
        <v>#N/A</v>
      </c>
      <c r="CA872" s="21" t="e">
        <f>+VLOOKUP(W872,Listas_desplega!$AT$18:$AV$60,3,0)</f>
        <v>#N/A</v>
      </c>
      <c r="CB872" s="21" t="e">
        <f>+VLOOKUP(F872,Listas_desplega!$J$15:$L$60,2,0)</f>
        <v>#N/A</v>
      </c>
      <c r="CC872" s="21" t="e">
        <f>+VLOOKUP(F872,Listas_desplega!$J$15:$L$60,2,0)&amp;V872</f>
        <v>#N/A</v>
      </c>
      <c r="CD872" s="21" t="e">
        <f>+VLOOKUP(CC872,Listas_desplega!$K$15:$L$60,2,0)</f>
        <v>#N/A</v>
      </c>
      <c r="CE872" s="65" t="e">
        <f>+VLOOKUP(D872,Listas_desplega!$AS$18:$AU$60,2,0)&amp;V872</f>
        <v>#N/A</v>
      </c>
      <c r="CF872" s="21" t="e">
        <f>+VLOOKUP(D872,Listas_desplega!$AS$18:$AU$60,3,0)</f>
        <v>#N/A</v>
      </c>
    </row>
    <row r="873" spans="2:84" ht="18.75" customHeight="1" x14ac:dyDescent="0.25">
      <c r="B873" s="49"/>
      <c r="C873" s="49"/>
      <c r="D873" s="49"/>
      <c r="E873" s="49"/>
      <c r="F873" s="82"/>
      <c r="G873" s="49"/>
      <c r="H873" s="78" t="e">
        <f>+VLOOKUP(G873,desplegables!$AH$21:$AK$33,2,0)</f>
        <v>#N/A</v>
      </c>
      <c r="I873" s="79" t="e">
        <f>+VLOOKUP(G873,desplegables!$AH$21:$AK$33,3,0)</f>
        <v>#N/A</v>
      </c>
      <c r="J873" s="51" t="e">
        <f>+VLOOKUP(G873,desplegables!$AH$21:$AK$33,4,0)</f>
        <v>#N/A</v>
      </c>
      <c r="K873" s="109"/>
      <c r="L873" s="110" t="e">
        <f>+VLOOKUP(K873,desplegables!$BO$81:$BP$110,2,FALSE)</f>
        <v>#N/A</v>
      </c>
      <c r="M873" s="49"/>
      <c r="N873" s="51" t="e">
        <f>VLOOKUP(M873,desplegables!$BO$20:$BP$51,2,0)</f>
        <v>#N/A</v>
      </c>
      <c r="O873" s="49"/>
      <c r="P873" s="49"/>
      <c r="Q873" s="51" t="e">
        <f>+VLOOKUP(P873,desplegables!$B$3:$C$5,2,0)</f>
        <v>#N/A</v>
      </c>
      <c r="R873" s="169" t="e">
        <f t="shared" si="102"/>
        <v>#N/A</v>
      </c>
      <c r="S873" s="50" t="e">
        <f t="shared" si="101"/>
        <v>#N/A</v>
      </c>
      <c r="T873" s="50" t="str">
        <f t="shared" si="103"/>
        <v xml:space="preserve"> -  - </v>
      </c>
      <c r="W873" s="21" t="e">
        <f t="shared" si="104"/>
        <v>#N/A</v>
      </c>
      <c r="X873" s="51" t="e">
        <f t="shared" si="105"/>
        <v>#N/A</v>
      </c>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c r="BE873" s="68"/>
      <c r="BF873" s="70"/>
      <c r="BG873" s="68"/>
      <c r="BH873" s="52"/>
      <c r="BI873" s="91"/>
      <c r="BJ873" s="68"/>
      <c r="BK873" s="49"/>
      <c r="BL873" s="49"/>
      <c r="BM873" s="70"/>
      <c r="BN873" s="49"/>
      <c r="BO873" s="49"/>
      <c r="BP873" s="49"/>
      <c r="BQ873" s="49"/>
      <c r="BR873" s="237"/>
      <c r="BS873" s="237"/>
      <c r="BV873" s="21" t="e">
        <f t="shared" si="106"/>
        <v>#N/A</v>
      </c>
      <c r="BW873" s="21" t="e">
        <f>+VLOOKUP(C873,Listas_desplega!$AI$21:$AJ$46,2,0)</f>
        <v>#N/A</v>
      </c>
      <c r="BX873" s="47" t="e">
        <f>+VLOOKUP(E873,Listas_desplega!$J$2:$K$11,2,FALSE)</f>
        <v>#N/A</v>
      </c>
      <c r="BY873" s="21" t="e">
        <f>+VLOOKUP(J873,desplegables!$AK$21:$AL$33,2,FALSE)</f>
        <v>#N/A</v>
      </c>
      <c r="BZ873" s="21" t="e">
        <f>+VLOOKUP(D873,Listas_desplega!$AS$18:$AU$60,2,0)</f>
        <v>#N/A</v>
      </c>
      <c r="CA873" s="21" t="e">
        <f>+VLOOKUP(W873,Listas_desplega!$AT$18:$AV$60,3,0)</f>
        <v>#N/A</v>
      </c>
      <c r="CB873" s="21" t="e">
        <f>+VLOOKUP(F873,Listas_desplega!$J$15:$L$60,2,0)</f>
        <v>#N/A</v>
      </c>
      <c r="CC873" s="21" t="e">
        <f>+VLOOKUP(F873,Listas_desplega!$J$15:$L$60,2,0)&amp;V873</f>
        <v>#N/A</v>
      </c>
      <c r="CD873" s="21" t="e">
        <f>+VLOOKUP(CC873,Listas_desplega!$K$15:$L$60,2,0)</f>
        <v>#N/A</v>
      </c>
      <c r="CE873" s="65" t="e">
        <f>+VLOOKUP(D873,Listas_desplega!$AS$18:$AU$60,2,0)&amp;V873</f>
        <v>#N/A</v>
      </c>
      <c r="CF873" s="21" t="e">
        <f>+VLOOKUP(D873,Listas_desplega!$AS$18:$AU$60,3,0)</f>
        <v>#N/A</v>
      </c>
    </row>
    <row r="874" spans="2:84" ht="18.75" customHeight="1" x14ac:dyDescent="0.25">
      <c r="B874" s="49"/>
      <c r="C874" s="49"/>
      <c r="D874" s="49"/>
      <c r="E874" s="49"/>
      <c r="F874" s="82"/>
      <c r="G874" s="49"/>
      <c r="H874" s="78" t="e">
        <f>+VLOOKUP(G874,desplegables!$AH$21:$AK$33,2,0)</f>
        <v>#N/A</v>
      </c>
      <c r="I874" s="79" t="e">
        <f>+VLOOKUP(G874,desplegables!$AH$21:$AK$33,3,0)</f>
        <v>#N/A</v>
      </c>
      <c r="J874" s="51" t="e">
        <f>+VLOOKUP(G874,desplegables!$AH$21:$AK$33,4,0)</f>
        <v>#N/A</v>
      </c>
      <c r="K874" s="109"/>
      <c r="L874" s="110" t="e">
        <f>+VLOOKUP(K874,desplegables!$BO$81:$BP$110,2,FALSE)</f>
        <v>#N/A</v>
      </c>
      <c r="M874" s="49"/>
      <c r="N874" s="51" t="e">
        <f>VLOOKUP(M874,desplegables!$BO$20:$BP$51,2,0)</f>
        <v>#N/A</v>
      </c>
      <c r="O874" s="49"/>
      <c r="P874" s="49"/>
      <c r="Q874" s="51" t="e">
        <f>+VLOOKUP(P874,desplegables!$B$3:$C$5,2,0)</f>
        <v>#N/A</v>
      </c>
      <c r="R874" s="169" t="e">
        <f t="shared" si="102"/>
        <v>#N/A</v>
      </c>
      <c r="S874" s="50" t="e">
        <f t="shared" ref="S874:S937" si="107">UPPER(P874&amp;"-"&amp;M874&amp;"-"&amp;H874)</f>
        <v>#N/A</v>
      </c>
      <c r="T874" s="50" t="str">
        <f t="shared" si="103"/>
        <v xml:space="preserve"> -  - </v>
      </c>
      <c r="W874" s="21" t="e">
        <f t="shared" si="104"/>
        <v>#N/A</v>
      </c>
      <c r="X874" s="51" t="e">
        <f t="shared" si="105"/>
        <v>#N/A</v>
      </c>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c r="BE874" s="68"/>
      <c r="BF874" s="70"/>
      <c r="BG874" s="68"/>
      <c r="BH874" s="52"/>
      <c r="BI874" s="91"/>
      <c r="BJ874" s="68"/>
      <c r="BK874" s="49"/>
      <c r="BL874" s="49"/>
      <c r="BM874" s="70"/>
      <c r="BN874" s="49"/>
      <c r="BO874" s="49"/>
      <c r="BP874" s="49"/>
      <c r="BQ874" s="49"/>
      <c r="BR874" s="237"/>
      <c r="BS874" s="237"/>
      <c r="BV874" s="21" t="e">
        <f t="shared" si="106"/>
        <v>#N/A</v>
      </c>
      <c r="BW874" s="21" t="e">
        <f>+VLOOKUP(C874,Listas_desplega!$AI$21:$AJ$46,2,0)</f>
        <v>#N/A</v>
      </c>
      <c r="BX874" s="47" t="e">
        <f>+VLOOKUP(E874,Listas_desplega!$J$2:$K$11,2,FALSE)</f>
        <v>#N/A</v>
      </c>
      <c r="BY874" s="21" t="e">
        <f>+VLOOKUP(J874,desplegables!$AK$21:$AL$33,2,FALSE)</f>
        <v>#N/A</v>
      </c>
      <c r="BZ874" s="21" t="e">
        <f>+VLOOKUP(D874,Listas_desplega!$AS$18:$AU$60,2,0)</f>
        <v>#N/A</v>
      </c>
      <c r="CA874" s="21" t="e">
        <f>+VLOOKUP(W874,Listas_desplega!$AT$18:$AV$60,3,0)</f>
        <v>#N/A</v>
      </c>
      <c r="CB874" s="21" t="e">
        <f>+VLOOKUP(F874,Listas_desplega!$J$15:$L$60,2,0)</f>
        <v>#N/A</v>
      </c>
      <c r="CC874" s="21" t="e">
        <f>+VLOOKUP(F874,Listas_desplega!$J$15:$L$60,2,0)&amp;V874</f>
        <v>#N/A</v>
      </c>
      <c r="CD874" s="21" t="e">
        <f>+VLOOKUP(CC874,Listas_desplega!$K$15:$L$60,2,0)</f>
        <v>#N/A</v>
      </c>
      <c r="CE874" s="65" t="e">
        <f>+VLOOKUP(D874,Listas_desplega!$AS$18:$AU$60,2,0)&amp;V874</f>
        <v>#N/A</v>
      </c>
      <c r="CF874" s="21" t="e">
        <f>+VLOOKUP(D874,Listas_desplega!$AS$18:$AU$60,3,0)</f>
        <v>#N/A</v>
      </c>
    </row>
    <row r="875" spans="2:84" ht="18.75" customHeight="1" x14ac:dyDescent="0.25">
      <c r="B875" s="49"/>
      <c r="C875" s="49"/>
      <c r="D875" s="49"/>
      <c r="E875" s="49"/>
      <c r="F875" s="82"/>
      <c r="G875" s="49"/>
      <c r="H875" s="78" t="e">
        <f>+VLOOKUP(G875,desplegables!$AH$21:$AK$33,2,0)</f>
        <v>#N/A</v>
      </c>
      <c r="I875" s="79" t="e">
        <f>+VLOOKUP(G875,desplegables!$AH$21:$AK$33,3,0)</f>
        <v>#N/A</v>
      </c>
      <c r="J875" s="51" t="e">
        <f>+VLOOKUP(G875,desplegables!$AH$21:$AK$33,4,0)</f>
        <v>#N/A</v>
      </c>
      <c r="K875" s="109"/>
      <c r="L875" s="110" t="e">
        <f>+VLOOKUP(K875,desplegables!$BO$81:$BP$110,2,FALSE)</f>
        <v>#N/A</v>
      </c>
      <c r="M875" s="49"/>
      <c r="N875" s="51" t="e">
        <f>VLOOKUP(M875,desplegables!$BO$20:$BP$51,2,0)</f>
        <v>#N/A</v>
      </c>
      <c r="O875" s="49"/>
      <c r="P875" s="49"/>
      <c r="Q875" s="51" t="e">
        <f>+VLOOKUP(P875,desplegables!$B$3:$C$5,2,0)</f>
        <v>#N/A</v>
      </c>
      <c r="R875" s="169" t="e">
        <f t="shared" si="102"/>
        <v>#N/A</v>
      </c>
      <c r="S875" s="50" t="e">
        <f t="shared" si="107"/>
        <v>#N/A</v>
      </c>
      <c r="T875" s="50" t="str">
        <f t="shared" si="103"/>
        <v xml:space="preserve"> -  - </v>
      </c>
      <c r="W875" s="21" t="e">
        <f t="shared" si="104"/>
        <v>#N/A</v>
      </c>
      <c r="X875" s="51" t="e">
        <f t="shared" si="105"/>
        <v>#N/A</v>
      </c>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c r="BE875" s="68"/>
      <c r="BF875" s="70"/>
      <c r="BG875" s="68"/>
      <c r="BH875" s="52"/>
      <c r="BI875" s="91"/>
      <c r="BJ875" s="68"/>
      <c r="BK875" s="49"/>
      <c r="BL875" s="49"/>
      <c r="BM875" s="70"/>
      <c r="BN875" s="49"/>
      <c r="BO875" s="49"/>
      <c r="BP875" s="49"/>
      <c r="BQ875" s="49"/>
      <c r="BR875" s="237"/>
      <c r="BS875" s="237"/>
      <c r="BV875" s="21" t="e">
        <f t="shared" si="106"/>
        <v>#N/A</v>
      </c>
      <c r="BW875" s="21" t="e">
        <f>+VLOOKUP(C875,Listas_desplega!$AI$21:$AJ$46,2,0)</f>
        <v>#N/A</v>
      </c>
      <c r="BX875" s="47" t="e">
        <f>+VLOOKUP(E875,Listas_desplega!$J$2:$K$11,2,FALSE)</f>
        <v>#N/A</v>
      </c>
      <c r="BY875" s="21" t="e">
        <f>+VLOOKUP(J875,desplegables!$AK$21:$AL$33,2,FALSE)</f>
        <v>#N/A</v>
      </c>
      <c r="BZ875" s="21" t="e">
        <f>+VLOOKUP(D875,Listas_desplega!$AS$18:$AU$60,2,0)</f>
        <v>#N/A</v>
      </c>
      <c r="CA875" s="21" t="e">
        <f>+VLOOKUP(W875,Listas_desplega!$AT$18:$AV$60,3,0)</f>
        <v>#N/A</v>
      </c>
      <c r="CB875" s="21" t="e">
        <f>+VLOOKUP(F875,Listas_desplega!$J$15:$L$60,2,0)</f>
        <v>#N/A</v>
      </c>
      <c r="CC875" s="21" t="e">
        <f>+VLOOKUP(F875,Listas_desplega!$J$15:$L$60,2,0)&amp;V875</f>
        <v>#N/A</v>
      </c>
      <c r="CD875" s="21" t="e">
        <f>+VLOOKUP(CC875,Listas_desplega!$K$15:$L$60,2,0)</f>
        <v>#N/A</v>
      </c>
      <c r="CE875" s="65" t="e">
        <f>+VLOOKUP(D875,Listas_desplega!$AS$18:$AU$60,2,0)&amp;V875</f>
        <v>#N/A</v>
      </c>
      <c r="CF875" s="21" t="e">
        <f>+VLOOKUP(D875,Listas_desplega!$AS$18:$AU$60,3,0)</f>
        <v>#N/A</v>
      </c>
    </row>
    <row r="876" spans="2:84" ht="18.75" customHeight="1" x14ac:dyDescent="0.25">
      <c r="B876" s="49"/>
      <c r="C876" s="49"/>
      <c r="D876" s="49"/>
      <c r="E876" s="49"/>
      <c r="F876" s="82"/>
      <c r="G876" s="49"/>
      <c r="H876" s="78" t="e">
        <f>+VLOOKUP(G876,desplegables!$AH$21:$AK$33,2,0)</f>
        <v>#N/A</v>
      </c>
      <c r="I876" s="79" t="e">
        <f>+VLOOKUP(G876,desplegables!$AH$21:$AK$33,3,0)</f>
        <v>#N/A</v>
      </c>
      <c r="J876" s="51" t="e">
        <f>+VLOOKUP(G876,desplegables!$AH$21:$AK$33,4,0)</f>
        <v>#N/A</v>
      </c>
      <c r="K876" s="109"/>
      <c r="L876" s="110" t="e">
        <f>+VLOOKUP(K876,desplegables!$BO$81:$BP$110,2,FALSE)</f>
        <v>#N/A</v>
      </c>
      <c r="M876" s="49"/>
      <c r="N876" s="51" t="e">
        <f>VLOOKUP(M876,desplegables!$BO$20:$BP$51,2,0)</f>
        <v>#N/A</v>
      </c>
      <c r="O876" s="49"/>
      <c r="P876" s="49"/>
      <c r="Q876" s="51" t="e">
        <f>+VLOOKUP(P876,desplegables!$B$3:$C$5,2,0)</f>
        <v>#N/A</v>
      </c>
      <c r="R876" s="169" t="e">
        <f t="shared" si="102"/>
        <v>#N/A</v>
      </c>
      <c r="S876" s="50" t="e">
        <f t="shared" si="107"/>
        <v>#N/A</v>
      </c>
      <c r="T876" s="50" t="str">
        <f t="shared" si="103"/>
        <v xml:space="preserve"> -  - </v>
      </c>
      <c r="W876" s="21" t="e">
        <f t="shared" si="104"/>
        <v>#N/A</v>
      </c>
      <c r="X876" s="51" t="e">
        <f t="shared" si="105"/>
        <v>#N/A</v>
      </c>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c r="BE876" s="68"/>
      <c r="BF876" s="70"/>
      <c r="BG876" s="68"/>
      <c r="BH876" s="52"/>
      <c r="BI876" s="91"/>
      <c r="BJ876" s="68"/>
      <c r="BK876" s="49"/>
      <c r="BL876" s="49"/>
      <c r="BM876" s="70"/>
      <c r="BN876" s="49"/>
      <c r="BO876" s="49"/>
      <c r="BP876" s="49"/>
      <c r="BQ876" s="49"/>
      <c r="BR876" s="237"/>
      <c r="BS876" s="237"/>
      <c r="BV876" s="21" t="e">
        <f t="shared" si="106"/>
        <v>#N/A</v>
      </c>
      <c r="BW876" s="21" t="e">
        <f>+VLOOKUP(C876,Listas_desplega!$AI$21:$AJ$46,2,0)</f>
        <v>#N/A</v>
      </c>
      <c r="BX876" s="47" t="e">
        <f>+VLOOKUP(E876,Listas_desplega!$J$2:$K$11,2,FALSE)</f>
        <v>#N/A</v>
      </c>
      <c r="BY876" s="21" t="e">
        <f>+VLOOKUP(J876,desplegables!$AK$21:$AL$33,2,FALSE)</f>
        <v>#N/A</v>
      </c>
      <c r="BZ876" s="21" t="e">
        <f>+VLOOKUP(D876,Listas_desplega!$AS$18:$AU$60,2,0)</f>
        <v>#N/A</v>
      </c>
      <c r="CA876" s="21" t="e">
        <f>+VLOOKUP(W876,Listas_desplega!$AT$18:$AV$60,3,0)</f>
        <v>#N/A</v>
      </c>
      <c r="CB876" s="21" t="e">
        <f>+VLOOKUP(F876,Listas_desplega!$J$15:$L$60,2,0)</f>
        <v>#N/A</v>
      </c>
      <c r="CC876" s="21" t="e">
        <f>+VLOOKUP(F876,Listas_desplega!$J$15:$L$60,2,0)&amp;V876</f>
        <v>#N/A</v>
      </c>
      <c r="CD876" s="21" t="e">
        <f>+VLOOKUP(CC876,Listas_desplega!$K$15:$L$60,2,0)</f>
        <v>#N/A</v>
      </c>
      <c r="CE876" s="65" t="e">
        <f>+VLOOKUP(D876,Listas_desplega!$AS$18:$AU$60,2,0)&amp;V876</f>
        <v>#N/A</v>
      </c>
      <c r="CF876" s="21" t="e">
        <f>+VLOOKUP(D876,Listas_desplega!$AS$18:$AU$60,3,0)</f>
        <v>#N/A</v>
      </c>
    </row>
    <row r="877" spans="2:84" ht="18.75" customHeight="1" x14ac:dyDescent="0.25">
      <c r="B877" s="49"/>
      <c r="C877" s="49"/>
      <c r="D877" s="49"/>
      <c r="E877" s="49"/>
      <c r="F877" s="82"/>
      <c r="G877" s="49"/>
      <c r="H877" s="78" t="e">
        <f>+VLOOKUP(G877,desplegables!$AH$21:$AK$33,2,0)</f>
        <v>#N/A</v>
      </c>
      <c r="I877" s="79" t="e">
        <f>+VLOOKUP(G877,desplegables!$AH$21:$AK$33,3,0)</f>
        <v>#N/A</v>
      </c>
      <c r="J877" s="51" t="e">
        <f>+VLOOKUP(G877,desplegables!$AH$21:$AK$33,4,0)</f>
        <v>#N/A</v>
      </c>
      <c r="K877" s="109"/>
      <c r="L877" s="110" t="e">
        <f>+VLOOKUP(K877,desplegables!$BO$81:$BP$110,2,FALSE)</f>
        <v>#N/A</v>
      </c>
      <c r="M877" s="49"/>
      <c r="N877" s="51" t="e">
        <f>VLOOKUP(M877,desplegables!$BO$20:$BP$51,2,0)</f>
        <v>#N/A</v>
      </c>
      <c r="O877" s="49"/>
      <c r="P877" s="49"/>
      <c r="Q877" s="51" t="e">
        <f>+VLOOKUP(P877,desplegables!$B$3:$C$5,2,0)</f>
        <v>#N/A</v>
      </c>
      <c r="R877" s="169" t="e">
        <f t="shared" si="102"/>
        <v>#N/A</v>
      </c>
      <c r="S877" s="50" t="e">
        <f t="shared" si="107"/>
        <v>#N/A</v>
      </c>
      <c r="T877" s="50" t="str">
        <f t="shared" si="103"/>
        <v xml:space="preserve"> -  - </v>
      </c>
      <c r="W877" s="21" t="e">
        <f t="shared" si="104"/>
        <v>#N/A</v>
      </c>
      <c r="X877" s="51" t="e">
        <f t="shared" si="105"/>
        <v>#N/A</v>
      </c>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c r="BE877" s="68"/>
      <c r="BF877" s="70"/>
      <c r="BG877" s="68"/>
      <c r="BH877" s="52"/>
      <c r="BI877" s="91"/>
      <c r="BJ877" s="68"/>
      <c r="BK877" s="49"/>
      <c r="BL877" s="49"/>
      <c r="BM877" s="70"/>
      <c r="BN877" s="49"/>
      <c r="BO877" s="49"/>
      <c r="BP877" s="49"/>
      <c r="BQ877" s="49"/>
      <c r="BR877" s="237"/>
      <c r="BS877" s="237"/>
      <c r="BV877" s="21" t="e">
        <f t="shared" si="106"/>
        <v>#N/A</v>
      </c>
      <c r="BW877" s="21" t="e">
        <f>+VLOOKUP(C877,Listas_desplega!$AI$21:$AJ$46,2,0)</f>
        <v>#N/A</v>
      </c>
      <c r="BX877" s="47" t="e">
        <f>+VLOOKUP(E877,Listas_desplega!$J$2:$K$11,2,FALSE)</f>
        <v>#N/A</v>
      </c>
      <c r="BY877" s="21" t="e">
        <f>+VLOOKUP(J877,desplegables!$AK$21:$AL$33,2,FALSE)</f>
        <v>#N/A</v>
      </c>
      <c r="BZ877" s="21" t="e">
        <f>+VLOOKUP(D877,Listas_desplega!$AS$18:$AU$60,2,0)</f>
        <v>#N/A</v>
      </c>
      <c r="CA877" s="21" t="e">
        <f>+VLOOKUP(W877,Listas_desplega!$AT$18:$AV$60,3,0)</f>
        <v>#N/A</v>
      </c>
      <c r="CB877" s="21" t="e">
        <f>+VLOOKUP(F877,Listas_desplega!$J$15:$L$60,2,0)</f>
        <v>#N/A</v>
      </c>
      <c r="CC877" s="21" t="e">
        <f>+VLOOKUP(F877,Listas_desplega!$J$15:$L$60,2,0)&amp;V877</f>
        <v>#N/A</v>
      </c>
      <c r="CD877" s="21" t="e">
        <f>+VLOOKUP(CC877,Listas_desplega!$K$15:$L$60,2,0)</f>
        <v>#N/A</v>
      </c>
      <c r="CE877" s="65" t="e">
        <f>+VLOOKUP(D877,Listas_desplega!$AS$18:$AU$60,2,0)&amp;V877</f>
        <v>#N/A</v>
      </c>
      <c r="CF877" s="21" t="e">
        <f>+VLOOKUP(D877,Listas_desplega!$AS$18:$AU$60,3,0)</f>
        <v>#N/A</v>
      </c>
    </row>
    <row r="878" spans="2:84" ht="18.75" customHeight="1" x14ac:dyDescent="0.25">
      <c r="B878" s="49"/>
      <c r="C878" s="49"/>
      <c r="D878" s="49"/>
      <c r="E878" s="49"/>
      <c r="F878" s="82"/>
      <c r="G878" s="49"/>
      <c r="H878" s="78" t="e">
        <f>+VLOOKUP(G878,desplegables!$AH$21:$AK$33,2,0)</f>
        <v>#N/A</v>
      </c>
      <c r="I878" s="79" t="e">
        <f>+VLOOKUP(G878,desplegables!$AH$21:$AK$33,3,0)</f>
        <v>#N/A</v>
      </c>
      <c r="J878" s="51" t="e">
        <f>+VLOOKUP(G878,desplegables!$AH$21:$AK$33,4,0)</f>
        <v>#N/A</v>
      </c>
      <c r="K878" s="109"/>
      <c r="L878" s="110" t="e">
        <f>+VLOOKUP(K878,desplegables!$BO$81:$BP$110,2,FALSE)</f>
        <v>#N/A</v>
      </c>
      <c r="M878" s="49"/>
      <c r="N878" s="51" t="e">
        <f>VLOOKUP(M878,desplegables!$BO$20:$BP$51,2,0)</f>
        <v>#N/A</v>
      </c>
      <c r="O878" s="49"/>
      <c r="P878" s="49"/>
      <c r="Q878" s="51" t="e">
        <f>+VLOOKUP(P878,desplegables!$B$3:$C$5,2,0)</f>
        <v>#N/A</v>
      </c>
      <c r="R878" s="169" t="e">
        <f t="shared" si="102"/>
        <v>#N/A</v>
      </c>
      <c r="S878" s="50" t="e">
        <f t="shared" si="107"/>
        <v>#N/A</v>
      </c>
      <c r="T878" s="50" t="str">
        <f t="shared" si="103"/>
        <v xml:space="preserve"> -  - </v>
      </c>
      <c r="W878" s="21" t="e">
        <f t="shared" si="104"/>
        <v>#N/A</v>
      </c>
      <c r="X878" s="51" t="e">
        <f t="shared" si="105"/>
        <v>#N/A</v>
      </c>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c r="BE878" s="68"/>
      <c r="BF878" s="70"/>
      <c r="BG878" s="68"/>
      <c r="BH878" s="52"/>
      <c r="BI878" s="91"/>
      <c r="BJ878" s="68"/>
      <c r="BK878" s="49"/>
      <c r="BL878" s="49"/>
      <c r="BM878" s="70"/>
      <c r="BN878" s="49"/>
      <c r="BO878" s="49"/>
      <c r="BP878" s="49"/>
      <c r="BQ878" s="49"/>
      <c r="BR878" s="237"/>
      <c r="BS878" s="237"/>
      <c r="BV878" s="21" t="e">
        <f t="shared" si="106"/>
        <v>#N/A</v>
      </c>
      <c r="BW878" s="21" t="e">
        <f>+VLOOKUP(C878,Listas_desplega!$AI$21:$AJ$46,2,0)</f>
        <v>#N/A</v>
      </c>
      <c r="BX878" s="47" t="e">
        <f>+VLOOKUP(E878,Listas_desplega!$J$2:$K$11,2,FALSE)</f>
        <v>#N/A</v>
      </c>
      <c r="BY878" s="21" t="e">
        <f>+VLOOKUP(J878,desplegables!$AK$21:$AL$33,2,FALSE)</f>
        <v>#N/A</v>
      </c>
      <c r="BZ878" s="21" t="e">
        <f>+VLOOKUP(D878,Listas_desplega!$AS$18:$AU$60,2,0)</f>
        <v>#N/A</v>
      </c>
      <c r="CA878" s="21" t="e">
        <f>+VLOOKUP(W878,Listas_desplega!$AT$18:$AV$60,3,0)</f>
        <v>#N/A</v>
      </c>
      <c r="CB878" s="21" t="e">
        <f>+VLOOKUP(F878,Listas_desplega!$J$15:$L$60,2,0)</f>
        <v>#N/A</v>
      </c>
      <c r="CC878" s="21" t="e">
        <f>+VLOOKUP(F878,Listas_desplega!$J$15:$L$60,2,0)&amp;V878</f>
        <v>#N/A</v>
      </c>
      <c r="CD878" s="21" t="e">
        <f>+VLOOKUP(CC878,Listas_desplega!$K$15:$L$60,2,0)</f>
        <v>#N/A</v>
      </c>
      <c r="CE878" s="65" t="e">
        <f>+VLOOKUP(D878,Listas_desplega!$AS$18:$AU$60,2,0)&amp;V878</f>
        <v>#N/A</v>
      </c>
      <c r="CF878" s="21" t="e">
        <f>+VLOOKUP(D878,Listas_desplega!$AS$18:$AU$60,3,0)</f>
        <v>#N/A</v>
      </c>
    </row>
    <row r="879" spans="2:84" ht="18.75" customHeight="1" x14ac:dyDescent="0.25">
      <c r="B879" s="49"/>
      <c r="C879" s="49"/>
      <c r="D879" s="49"/>
      <c r="E879" s="49"/>
      <c r="F879" s="82"/>
      <c r="G879" s="49"/>
      <c r="H879" s="78" t="e">
        <f>+VLOOKUP(G879,desplegables!$AH$21:$AK$33,2,0)</f>
        <v>#N/A</v>
      </c>
      <c r="I879" s="79" t="e">
        <f>+VLOOKUP(G879,desplegables!$AH$21:$AK$33,3,0)</f>
        <v>#N/A</v>
      </c>
      <c r="J879" s="51" t="e">
        <f>+VLOOKUP(G879,desplegables!$AH$21:$AK$33,4,0)</f>
        <v>#N/A</v>
      </c>
      <c r="K879" s="109"/>
      <c r="L879" s="110" t="e">
        <f>+VLOOKUP(K879,desplegables!$BO$81:$BP$110,2,FALSE)</f>
        <v>#N/A</v>
      </c>
      <c r="M879" s="49"/>
      <c r="N879" s="51" t="e">
        <f>VLOOKUP(M879,desplegables!$BO$20:$BP$51,2,0)</f>
        <v>#N/A</v>
      </c>
      <c r="O879" s="49"/>
      <c r="P879" s="49"/>
      <c r="Q879" s="51" t="e">
        <f>+VLOOKUP(P879,desplegables!$B$3:$C$5,2,0)</f>
        <v>#N/A</v>
      </c>
      <c r="R879" s="169" t="e">
        <f t="shared" si="102"/>
        <v>#N/A</v>
      </c>
      <c r="S879" s="50" t="e">
        <f t="shared" si="107"/>
        <v>#N/A</v>
      </c>
      <c r="T879" s="50" t="str">
        <f t="shared" si="103"/>
        <v xml:space="preserve"> -  - </v>
      </c>
      <c r="W879" s="21" t="e">
        <f t="shared" si="104"/>
        <v>#N/A</v>
      </c>
      <c r="X879" s="51" t="e">
        <f t="shared" si="105"/>
        <v>#N/A</v>
      </c>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c r="BE879" s="68"/>
      <c r="BF879" s="70"/>
      <c r="BG879" s="68"/>
      <c r="BH879" s="52"/>
      <c r="BI879" s="91"/>
      <c r="BJ879" s="68"/>
      <c r="BK879" s="49"/>
      <c r="BL879" s="49"/>
      <c r="BM879" s="70"/>
      <c r="BN879" s="49"/>
      <c r="BO879" s="49"/>
      <c r="BP879" s="49"/>
      <c r="BQ879" s="49"/>
      <c r="BR879" s="237"/>
      <c r="BS879" s="237"/>
      <c r="BV879" s="21" t="e">
        <f t="shared" si="106"/>
        <v>#N/A</v>
      </c>
      <c r="BW879" s="21" t="e">
        <f>+VLOOKUP(C879,Listas_desplega!$AI$21:$AJ$46,2,0)</f>
        <v>#N/A</v>
      </c>
      <c r="BX879" s="47" t="e">
        <f>+VLOOKUP(E879,Listas_desplega!$J$2:$K$11,2,FALSE)</f>
        <v>#N/A</v>
      </c>
      <c r="BY879" s="21" t="e">
        <f>+VLOOKUP(J879,desplegables!$AK$21:$AL$33,2,FALSE)</f>
        <v>#N/A</v>
      </c>
      <c r="BZ879" s="21" t="e">
        <f>+VLOOKUP(D879,Listas_desplega!$AS$18:$AU$60,2,0)</f>
        <v>#N/A</v>
      </c>
      <c r="CA879" s="21" t="e">
        <f>+VLOOKUP(W879,Listas_desplega!$AT$18:$AV$60,3,0)</f>
        <v>#N/A</v>
      </c>
      <c r="CB879" s="21" t="e">
        <f>+VLOOKUP(F879,Listas_desplega!$J$15:$L$60,2,0)</f>
        <v>#N/A</v>
      </c>
      <c r="CC879" s="21" t="e">
        <f>+VLOOKUP(F879,Listas_desplega!$J$15:$L$60,2,0)&amp;V879</f>
        <v>#N/A</v>
      </c>
      <c r="CD879" s="21" t="e">
        <f>+VLOOKUP(CC879,Listas_desplega!$K$15:$L$60,2,0)</f>
        <v>#N/A</v>
      </c>
      <c r="CE879" s="65" t="e">
        <f>+VLOOKUP(D879,Listas_desplega!$AS$18:$AU$60,2,0)&amp;V879</f>
        <v>#N/A</v>
      </c>
      <c r="CF879" s="21" t="e">
        <f>+VLOOKUP(D879,Listas_desplega!$AS$18:$AU$60,3,0)</f>
        <v>#N/A</v>
      </c>
    </row>
    <row r="880" spans="2:84" ht="18.75" customHeight="1" x14ac:dyDescent="0.25">
      <c r="B880" s="49"/>
      <c r="C880" s="49"/>
      <c r="D880" s="49"/>
      <c r="E880" s="49"/>
      <c r="F880" s="82"/>
      <c r="G880" s="49"/>
      <c r="H880" s="78" t="e">
        <f>+VLOOKUP(G880,desplegables!$AH$21:$AK$33,2,0)</f>
        <v>#N/A</v>
      </c>
      <c r="I880" s="79" t="e">
        <f>+VLOOKUP(G880,desplegables!$AH$21:$AK$33,3,0)</f>
        <v>#N/A</v>
      </c>
      <c r="J880" s="51" t="e">
        <f>+VLOOKUP(G880,desplegables!$AH$21:$AK$33,4,0)</f>
        <v>#N/A</v>
      </c>
      <c r="K880" s="109"/>
      <c r="L880" s="110" t="e">
        <f>+VLOOKUP(K880,desplegables!$BO$81:$BP$110,2,FALSE)</f>
        <v>#N/A</v>
      </c>
      <c r="M880" s="49"/>
      <c r="N880" s="51" t="e">
        <f>VLOOKUP(M880,desplegables!$BO$20:$BP$51,2,0)</f>
        <v>#N/A</v>
      </c>
      <c r="O880" s="49"/>
      <c r="P880" s="49"/>
      <c r="Q880" s="51" t="e">
        <f>+VLOOKUP(P880,desplegables!$B$3:$C$5,2,0)</f>
        <v>#N/A</v>
      </c>
      <c r="R880" s="169" t="e">
        <f t="shared" si="102"/>
        <v>#N/A</v>
      </c>
      <c r="S880" s="50" t="e">
        <f t="shared" si="107"/>
        <v>#N/A</v>
      </c>
      <c r="T880" s="50" t="str">
        <f t="shared" si="103"/>
        <v xml:space="preserve"> -  - </v>
      </c>
      <c r="W880" s="21" t="e">
        <f t="shared" si="104"/>
        <v>#N/A</v>
      </c>
      <c r="X880" s="51" t="e">
        <f t="shared" si="105"/>
        <v>#N/A</v>
      </c>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70"/>
      <c r="BG880" s="68"/>
      <c r="BH880" s="52"/>
      <c r="BI880" s="91"/>
      <c r="BJ880" s="68"/>
      <c r="BK880" s="49"/>
      <c r="BL880" s="49"/>
      <c r="BM880" s="70"/>
      <c r="BN880" s="49"/>
      <c r="BO880" s="49"/>
      <c r="BP880" s="49"/>
      <c r="BQ880" s="49"/>
      <c r="BR880" s="237"/>
      <c r="BS880" s="237"/>
      <c r="BV880" s="21" t="e">
        <f t="shared" si="106"/>
        <v>#N/A</v>
      </c>
      <c r="BW880" s="21" t="e">
        <f>+VLOOKUP(C880,Listas_desplega!$AI$21:$AJ$46,2,0)</f>
        <v>#N/A</v>
      </c>
      <c r="BX880" s="47" t="e">
        <f>+VLOOKUP(E880,Listas_desplega!$J$2:$K$11,2,FALSE)</f>
        <v>#N/A</v>
      </c>
      <c r="BY880" s="21" t="e">
        <f>+VLOOKUP(J880,desplegables!$AK$21:$AL$33,2,FALSE)</f>
        <v>#N/A</v>
      </c>
      <c r="BZ880" s="21" t="e">
        <f>+VLOOKUP(D880,Listas_desplega!$AS$18:$AU$60,2,0)</f>
        <v>#N/A</v>
      </c>
      <c r="CA880" s="21" t="e">
        <f>+VLOOKUP(W880,Listas_desplega!$AT$18:$AV$60,3,0)</f>
        <v>#N/A</v>
      </c>
      <c r="CB880" s="21" t="e">
        <f>+VLOOKUP(F880,Listas_desplega!$J$15:$L$60,2,0)</f>
        <v>#N/A</v>
      </c>
      <c r="CC880" s="21" t="e">
        <f>+VLOOKUP(F880,Listas_desplega!$J$15:$L$60,2,0)&amp;V880</f>
        <v>#N/A</v>
      </c>
      <c r="CD880" s="21" t="e">
        <f>+VLOOKUP(CC880,Listas_desplega!$K$15:$L$60,2,0)</f>
        <v>#N/A</v>
      </c>
      <c r="CE880" s="65" t="e">
        <f>+VLOOKUP(D880,Listas_desplega!$AS$18:$AU$60,2,0)&amp;V880</f>
        <v>#N/A</v>
      </c>
      <c r="CF880" s="21" t="e">
        <f>+VLOOKUP(D880,Listas_desplega!$AS$18:$AU$60,3,0)</f>
        <v>#N/A</v>
      </c>
    </row>
    <row r="881" spans="2:84" ht="18.75" customHeight="1" x14ac:dyDescent="0.25">
      <c r="B881" s="49"/>
      <c r="C881" s="49"/>
      <c r="D881" s="49"/>
      <c r="E881" s="49"/>
      <c r="F881" s="82"/>
      <c r="G881" s="49"/>
      <c r="H881" s="78" t="e">
        <f>+VLOOKUP(G881,desplegables!$AH$21:$AK$33,2,0)</f>
        <v>#N/A</v>
      </c>
      <c r="I881" s="79" t="e">
        <f>+VLOOKUP(G881,desplegables!$AH$21:$AK$33,3,0)</f>
        <v>#N/A</v>
      </c>
      <c r="J881" s="51" t="e">
        <f>+VLOOKUP(G881,desplegables!$AH$21:$AK$33,4,0)</f>
        <v>#N/A</v>
      </c>
      <c r="K881" s="109"/>
      <c r="L881" s="110" t="e">
        <f>+VLOOKUP(K881,desplegables!$BO$81:$BP$110,2,FALSE)</f>
        <v>#N/A</v>
      </c>
      <c r="M881" s="49"/>
      <c r="N881" s="51" t="e">
        <f>VLOOKUP(M881,desplegables!$BO$20:$BP$51,2,0)</f>
        <v>#N/A</v>
      </c>
      <c r="O881" s="49"/>
      <c r="P881" s="49"/>
      <c r="Q881" s="51" t="e">
        <f>+VLOOKUP(P881,desplegables!$B$3:$C$5,2,0)</f>
        <v>#N/A</v>
      </c>
      <c r="R881" s="169" t="e">
        <f t="shared" si="102"/>
        <v>#N/A</v>
      </c>
      <c r="S881" s="50" t="e">
        <f t="shared" si="107"/>
        <v>#N/A</v>
      </c>
      <c r="T881" s="50" t="str">
        <f t="shared" si="103"/>
        <v xml:space="preserve"> -  - </v>
      </c>
      <c r="W881" s="21" t="e">
        <f t="shared" si="104"/>
        <v>#N/A</v>
      </c>
      <c r="X881" s="51" t="e">
        <f t="shared" si="105"/>
        <v>#N/A</v>
      </c>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c r="BE881" s="68"/>
      <c r="BF881" s="70"/>
      <c r="BG881" s="68"/>
      <c r="BH881" s="52"/>
      <c r="BI881" s="91"/>
      <c r="BJ881" s="68"/>
      <c r="BK881" s="49"/>
      <c r="BL881" s="49"/>
      <c r="BM881" s="70"/>
      <c r="BN881" s="49"/>
      <c r="BO881" s="49"/>
      <c r="BP881" s="49"/>
      <c r="BQ881" s="49"/>
      <c r="BR881" s="237"/>
      <c r="BS881" s="237"/>
      <c r="BV881" s="21" t="e">
        <f t="shared" si="106"/>
        <v>#N/A</v>
      </c>
      <c r="BW881" s="21" t="e">
        <f>+VLOOKUP(C881,Listas_desplega!$AI$21:$AJ$46,2,0)</f>
        <v>#N/A</v>
      </c>
      <c r="BX881" s="47" t="e">
        <f>+VLOOKUP(E881,Listas_desplega!$J$2:$K$11,2,FALSE)</f>
        <v>#N/A</v>
      </c>
      <c r="BY881" s="21" t="e">
        <f>+VLOOKUP(J881,desplegables!$AK$21:$AL$33,2,FALSE)</f>
        <v>#N/A</v>
      </c>
      <c r="BZ881" s="21" t="e">
        <f>+VLOOKUP(D881,Listas_desplega!$AS$18:$AU$60,2,0)</f>
        <v>#N/A</v>
      </c>
      <c r="CA881" s="21" t="e">
        <f>+VLOOKUP(W881,Listas_desplega!$AT$18:$AV$60,3,0)</f>
        <v>#N/A</v>
      </c>
      <c r="CB881" s="21" t="e">
        <f>+VLOOKUP(F881,Listas_desplega!$J$15:$L$60,2,0)</f>
        <v>#N/A</v>
      </c>
      <c r="CC881" s="21" t="e">
        <f>+VLOOKUP(F881,Listas_desplega!$J$15:$L$60,2,0)&amp;V881</f>
        <v>#N/A</v>
      </c>
      <c r="CD881" s="21" t="e">
        <f>+VLOOKUP(CC881,Listas_desplega!$K$15:$L$60,2,0)</f>
        <v>#N/A</v>
      </c>
      <c r="CE881" s="65" t="e">
        <f>+VLOOKUP(D881,Listas_desplega!$AS$18:$AU$60,2,0)&amp;V881</f>
        <v>#N/A</v>
      </c>
      <c r="CF881" s="21" t="e">
        <f>+VLOOKUP(D881,Listas_desplega!$AS$18:$AU$60,3,0)</f>
        <v>#N/A</v>
      </c>
    </row>
    <row r="882" spans="2:84" ht="18.75" customHeight="1" x14ac:dyDescent="0.25">
      <c r="B882" s="49"/>
      <c r="C882" s="49"/>
      <c r="D882" s="49"/>
      <c r="E882" s="49"/>
      <c r="F882" s="82"/>
      <c r="G882" s="49"/>
      <c r="H882" s="78" t="e">
        <f>+VLOOKUP(G882,desplegables!$AH$21:$AK$33,2,0)</f>
        <v>#N/A</v>
      </c>
      <c r="I882" s="79" t="e">
        <f>+VLOOKUP(G882,desplegables!$AH$21:$AK$33,3,0)</f>
        <v>#N/A</v>
      </c>
      <c r="J882" s="51" t="e">
        <f>+VLOOKUP(G882,desplegables!$AH$21:$AK$33,4,0)</f>
        <v>#N/A</v>
      </c>
      <c r="K882" s="109"/>
      <c r="L882" s="110" t="e">
        <f>+VLOOKUP(K882,desplegables!$BO$81:$BP$110,2,FALSE)</f>
        <v>#N/A</v>
      </c>
      <c r="M882" s="49"/>
      <c r="N882" s="51" t="e">
        <f>VLOOKUP(M882,desplegables!$BO$20:$BP$51,2,0)</f>
        <v>#N/A</v>
      </c>
      <c r="O882" s="49"/>
      <c r="P882" s="49"/>
      <c r="Q882" s="51" t="e">
        <f>+VLOOKUP(P882,desplegables!$B$3:$C$5,2,0)</f>
        <v>#N/A</v>
      </c>
      <c r="R882" s="169" t="e">
        <f t="shared" si="102"/>
        <v>#N/A</v>
      </c>
      <c r="S882" s="50" t="e">
        <f t="shared" si="107"/>
        <v>#N/A</v>
      </c>
      <c r="T882" s="50" t="str">
        <f t="shared" si="103"/>
        <v xml:space="preserve"> -  - </v>
      </c>
      <c r="W882" s="21" t="e">
        <f t="shared" si="104"/>
        <v>#N/A</v>
      </c>
      <c r="X882" s="51" t="e">
        <f t="shared" si="105"/>
        <v>#N/A</v>
      </c>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70"/>
      <c r="BG882" s="68"/>
      <c r="BH882" s="52"/>
      <c r="BI882" s="91"/>
      <c r="BJ882" s="68"/>
      <c r="BK882" s="49"/>
      <c r="BL882" s="49"/>
      <c r="BM882" s="70"/>
      <c r="BN882" s="49"/>
      <c r="BO882" s="49"/>
      <c r="BP882" s="49"/>
      <c r="BQ882" s="49"/>
      <c r="BR882" s="237"/>
      <c r="BS882" s="237"/>
      <c r="BV882" s="21" t="e">
        <f t="shared" si="106"/>
        <v>#N/A</v>
      </c>
      <c r="BW882" s="21" t="e">
        <f>+VLOOKUP(C882,Listas_desplega!$AI$21:$AJ$46,2,0)</f>
        <v>#N/A</v>
      </c>
      <c r="BX882" s="47" t="e">
        <f>+VLOOKUP(E882,Listas_desplega!$J$2:$K$11,2,FALSE)</f>
        <v>#N/A</v>
      </c>
      <c r="BY882" s="21" t="e">
        <f>+VLOOKUP(J882,desplegables!$AK$21:$AL$33,2,FALSE)</f>
        <v>#N/A</v>
      </c>
      <c r="BZ882" s="21" t="e">
        <f>+VLOOKUP(D882,Listas_desplega!$AS$18:$AU$60,2,0)</f>
        <v>#N/A</v>
      </c>
      <c r="CA882" s="21" t="e">
        <f>+VLOOKUP(W882,Listas_desplega!$AT$18:$AV$60,3,0)</f>
        <v>#N/A</v>
      </c>
      <c r="CB882" s="21" t="e">
        <f>+VLOOKUP(F882,Listas_desplega!$J$15:$L$60,2,0)</f>
        <v>#N/A</v>
      </c>
      <c r="CC882" s="21" t="e">
        <f>+VLOOKUP(F882,Listas_desplega!$J$15:$L$60,2,0)&amp;V882</f>
        <v>#N/A</v>
      </c>
      <c r="CD882" s="21" t="e">
        <f>+VLOOKUP(CC882,Listas_desplega!$K$15:$L$60,2,0)</f>
        <v>#N/A</v>
      </c>
      <c r="CE882" s="65" t="e">
        <f>+VLOOKUP(D882,Listas_desplega!$AS$18:$AU$60,2,0)&amp;V882</f>
        <v>#N/A</v>
      </c>
      <c r="CF882" s="21" t="e">
        <f>+VLOOKUP(D882,Listas_desplega!$AS$18:$AU$60,3,0)</f>
        <v>#N/A</v>
      </c>
    </row>
    <row r="883" spans="2:84" ht="18.75" customHeight="1" x14ac:dyDescent="0.25">
      <c r="B883" s="49"/>
      <c r="C883" s="49"/>
      <c r="D883" s="49"/>
      <c r="E883" s="49"/>
      <c r="F883" s="82"/>
      <c r="G883" s="49"/>
      <c r="H883" s="78" t="e">
        <f>+VLOOKUP(G883,desplegables!$AH$21:$AK$33,2,0)</f>
        <v>#N/A</v>
      </c>
      <c r="I883" s="79" t="e">
        <f>+VLOOKUP(G883,desplegables!$AH$21:$AK$33,3,0)</f>
        <v>#N/A</v>
      </c>
      <c r="J883" s="51" t="e">
        <f>+VLOOKUP(G883,desplegables!$AH$21:$AK$33,4,0)</f>
        <v>#N/A</v>
      </c>
      <c r="K883" s="109"/>
      <c r="L883" s="110" t="e">
        <f>+VLOOKUP(K883,desplegables!$BO$81:$BP$110,2,FALSE)</f>
        <v>#N/A</v>
      </c>
      <c r="M883" s="49"/>
      <c r="N883" s="51" t="e">
        <f>VLOOKUP(M883,desplegables!$BO$20:$BP$51,2,0)</f>
        <v>#N/A</v>
      </c>
      <c r="O883" s="49"/>
      <c r="P883" s="49"/>
      <c r="Q883" s="51" t="e">
        <f>+VLOOKUP(P883,desplegables!$B$3:$C$5,2,0)</f>
        <v>#N/A</v>
      </c>
      <c r="R883" s="169" t="e">
        <f t="shared" si="102"/>
        <v>#N/A</v>
      </c>
      <c r="S883" s="50" t="e">
        <f t="shared" si="107"/>
        <v>#N/A</v>
      </c>
      <c r="T883" s="50" t="str">
        <f t="shared" si="103"/>
        <v xml:space="preserve"> -  - </v>
      </c>
      <c r="W883" s="21" t="e">
        <f t="shared" si="104"/>
        <v>#N/A</v>
      </c>
      <c r="X883" s="51" t="e">
        <f t="shared" si="105"/>
        <v>#N/A</v>
      </c>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c r="BE883" s="68"/>
      <c r="BF883" s="70"/>
      <c r="BG883" s="68"/>
      <c r="BH883" s="52"/>
      <c r="BI883" s="91"/>
      <c r="BJ883" s="68"/>
      <c r="BK883" s="49"/>
      <c r="BL883" s="49"/>
      <c r="BM883" s="70"/>
      <c r="BN883" s="49"/>
      <c r="BO883" s="49"/>
      <c r="BP883" s="49"/>
      <c r="BQ883" s="49"/>
      <c r="BR883" s="237"/>
      <c r="BS883" s="237"/>
      <c r="BV883" s="21" t="e">
        <f t="shared" si="106"/>
        <v>#N/A</v>
      </c>
      <c r="BW883" s="21" t="e">
        <f>+VLOOKUP(C883,Listas_desplega!$AI$21:$AJ$46,2,0)</f>
        <v>#N/A</v>
      </c>
      <c r="BX883" s="47" t="e">
        <f>+VLOOKUP(E883,Listas_desplega!$J$2:$K$11,2,FALSE)</f>
        <v>#N/A</v>
      </c>
      <c r="BY883" s="21" t="e">
        <f>+VLOOKUP(J883,desplegables!$AK$21:$AL$33,2,FALSE)</f>
        <v>#N/A</v>
      </c>
      <c r="BZ883" s="21" t="e">
        <f>+VLOOKUP(D883,Listas_desplega!$AS$18:$AU$60,2,0)</f>
        <v>#N/A</v>
      </c>
      <c r="CA883" s="21" t="e">
        <f>+VLOOKUP(W883,Listas_desplega!$AT$18:$AV$60,3,0)</f>
        <v>#N/A</v>
      </c>
      <c r="CB883" s="21" t="e">
        <f>+VLOOKUP(F883,Listas_desplega!$J$15:$L$60,2,0)</f>
        <v>#N/A</v>
      </c>
      <c r="CC883" s="21" t="e">
        <f>+VLOOKUP(F883,Listas_desplega!$J$15:$L$60,2,0)&amp;V883</f>
        <v>#N/A</v>
      </c>
      <c r="CD883" s="21" t="e">
        <f>+VLOOKUP(CC883,Listas_desplega!$K$15:$L$60,2,0)</f>
        <v>#N/A</v>
      </c>
      <c r="CE883" s="65" t="e">
        <f>+VLOOKUP(D883,Listas_desplega!$AS$18:$AU$60,2,0)&amp;V883</f>
        <v>#N/A</v>
      </c>
      <c r="CF883" s="21" t="e">
        <f>+VLOOKUP(D883,Listas_desplega!$AS$18:$AU$60,3,0)</f>
        <v>#N/A</v>
      </c>
    </row>
    <row r="884" spans="2:84" ht="18.75" customHeight="1" x14ac:dyDescent="0.25">
      <c r="B884" s="49"/>
      <c r="C884" s="49"/>
      <c r="D884" s="49"/>
      <c r="E884" s="49"/>
      <c r="F884" s="82"/>
      <c r="G884" s="49"/>
      <c r="H884" s="78" t="e">
        <f>+VLOOKUP(G884,desplegables!$AH$21:$AK$33,2,0)</f>
        <v>#N/A</v>
      </c>
      <c r="I884" s="79" t="e">
        <f>+VLOOKUP(G884,desplegables!$AH$21:$AK$33,3,0)</f>
        <v>#N/A</v>
      </c>
      <c r="J884" s="51" t="e">
        <f>+VLOOKUP(G884,desplegables!$AH$21:$AK$33,4,0)</f>
        <v>#N/A</v>
      </c>
      <c r="K884" s="109"/>
      <c r="L884" s="110" t="e">
        <f>+VLOOKUP(K884,desplegables!$BO$81:$BP$110,2,FALSE)</f>
        <v>#N/A</v>
      </c>
      <c r="M884" s="49"/>
      <c r="N884" s="51" t="e">
        <f>VLOOKUP(M884,desplegables!$BO$20:$BP$51,2,0)</f>
        <v>#N/A</v>
      </c>
      <c r="O884" s="49"/>
      <c r="P884" s="49"/>
      <c r="Q884" s="51" t="e">
        <f>+VLOOKUP(P884,desplegables!$B$3:$C$5,2,0)</f>
        <v>#N/A</v>
      </c>
      <c r="R884" s="169" t="e">
        <f t="shared" si="102"/>
        <v>#N/A</v>
      </c>
      <c r="S884" s="50" t="e">
        <f t="shared" si="107"/>
        <v>#N/A</v>
      </c>
      <c r="T884" s="50" t="str">
        <f t="shared" si="103"/>
        <v xml:space="preserve"> -  - </v>
      </c>
      <c r="W884" s="21" t="e">
        <f t="shared" si="104"/>
        <v>#N/A</v>
      </c>
      <c r="X884" s="51" t="e">
        <f t="shared" si="105"/>
        <v>#N/A</v>
      </c>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c r="BE884" s="68"/>
      <c r="BF884" s="70"/>
      <c r="BG884" s="68"/>
      <c r="BH884" s="52"/>
      <c r="BI884" s="91"/>
      <c r="BJ884" s="68"/>
      <c r="BK884" s="49"/>
      <c r="BL884" s="49"/>
      <c r="BM884" s="70"/>
      <c r="BN884" s="49"/>
      <c r="BO884" s="49"/>
      <c r="BP884" s="49"/>
      <c r="BQ884" s="49"/>
      <c r="BR884" s="237"/>
      <c r="BS884" s="237"/>
      <c r="BV884" s="21" t="e">
        <f t="shared" si="106"/>
        <v>#N/A</v>
      </c>
      <c r="BW884" s="21" t="e">
        <f>+VLOOKUP(C884,Listas_desplega!$AI$21:$AJ$46,2,0)</f>
        <v>#N/A</v>
      </c>
      <c r="BX884" s="47" t="e">
        <f>+VLOOKUP(E884,Listas_desplega!$J$2:$K$11,2,FALSE)</f>
        <v>#N/A</v>
      </c>
      <c r="BY884" s="21" t="e">
        <f>+VLOOKUP(J884,desplegables!$AK$21:$AL$33,2,FALSE)</f>
        <v>#N/A</v>
      </c>
      <c r="BZ884" s="21" t="e">
        <f>+VLOOKUP(D884,Listas_desplega!$AS$18:$AU$60,2,0)</f>
        <v>#N/A</v>
      </c>
      <c r="CA884" s="21" t="e">
        <f>+VLOOKUP(W884,Listas_desplega!$AT$18:$AV$60,3,0)</f>
        <v>#N/A</v>
      </c>
      <c r="CB884" s="21" t="e">
        <f>+VLOOKUP(F884,Listas_desplega!$J$15:$L$60,2,0)</f>
        <v>#N/A</v>
      </c>
      <c r="CC884" s="21" t="e">
        <f>+VLOOKUP(F884,Listas_desplega!$J$15:$L$60,2,0)&amp;V884</f>
        <v>#N/A</v>
      </c>
      <c r="CD884" s="21" t="e">
        <f>+VLOOKUP(CC884,Listas_desplega!$K$15:$L$60,2,0)</f>
        <v>#N/A</v>
      </c>
      <c r="CE884" s="65" t="e">
        <f>+VLOOKUP(D884,Listas_desplega!$AS$18:$AU$60,2,0)&amp;V884</f>
        <v>#N/A</v>
      </c>
      <c r="CF884" s="21" t="e">
        <f>+VLOOKUP(D884,Listas_desplega!$AS$18:$AU$60,3,0)</f>
        <v>#N/A</v>
      </c>
    </row>
    <row r="885" spans="2:84" ht="18.75" customHeight="1" x14ac:dyDescent="0.25">
      <c r="B885" s="49"/>
      <c r="C885" s="49"/>
      <c r="D885" s="49"/>
      <c r="E885" s="49"/>
      <c r="F885" s="82"/>
      <c r="G885" s="49"/>
      <c r="H885" s="78" t="e">
        <f>+VLOOKUP(G885,desplegables!$AH$21:$AK$33,2,0)</f>
        <v>#N/A</v>
      </c>
      <c r="I885" s="79" t="e">
        <f>+VLOOKUP(G885,desplegables!$AH$21:$AK$33,3,0)</f>
        <v>#N/A</v>
      </c>
      <c r="J885" s="51" t="e">
        <f>+VLOOKUP(G885,desplegables!$AH$21:$AK$33,4,0)</f>
        <v>#N/A</v>
      </c>
      <c r="K885" s="109"/>
      <c r="L885" s="110" t="e">
        <f>+VLOOKUP(K885,desplegables!$BO$81:$BP$110,2,FALSE)</f>
        <v>#N/A</v>
      </c>
      <c r="M885" s="49"/>
      <c r="N885" s="51" t="e">
        <f>VLOOKUP(M885,desplegables!$BO$20:$BP$51,2,0)</f>
        <v>#N/A</v>
      </c>
      <c r="O885" s="49"/>
      <c r="P885" s="49"/>
      <c r="Q885" s="51" t="e">
        <f>+VLOOKUP(P885,desplegables!$B$3:$C$5,2,0)</f>
        <v>#N/A</v>
      </c>
      <c r="R885" s="169" t="e">
        <f t="shared" si="102"/>
        <v>#N/A</v>
      </c>
      <c r="S885" s="50" t="e">
        <f t="shared" si="107"/>
        <v>#N/A</v>
      </c>
      <c r="T885" s="50" t="str">
        <f t="shared" si="103"/>
        <v xml:space="preserve"> -  - </v>
      </c>
      <c r="W885" s="21" t="e">
        <f t="shared" si="104"/>
        <v>#N/A</v>
      </c>
      <c r="X885" s="51" t="e">
        <f t="shared" si="105"/>
        <v>#N/A</v>
      </c>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c r="BE885" s="68"/>
      <c r="BF885" s="70"/>
      <c r="BG885" s="68"/>
      <c r="BH885" s="52"/>
      <c r="BI885" s="91"/>
      <c r="BJ885" s="68"/>
      <c r="BK885" s="49"/>
      <c r="BL885" s="49"/>
      <c r="BM885" s="70"/>
      <c r="BN885" s="49"/>
      <c r="BO885" s="49"/>
      <c r="BP885" s="49"/>
      <c r="BQ885" s="49"/>
      <c r="BR885" s="237"/>
      <c r="BS885" s="237"/>
      <c r="BV885" s="21" t="e">
        <f t="shared" si="106"/>
        <v>#N/A</v>
      </c>
      <c r="BW885" s="21" t="e">
        <f>+VLOOKUP(C885,Listas_desplega!$AI$21:$AJ$46,2,0)</f>
        <v>#N/A</v>
      </c>
      <c r="BX885" s="47" t="e">
        <f>+VLOOKUP(E885,Listas_desplega!$J$2:$K$11,2,FALSE)</f>
        <v>#N/A</v>
      </c>
      <c r="BY885" s="21" t="e">
        <f>+VLOOKUP(J885,desplegables!$AK$21:$AL$33,2,FALSE)</f>
        <v>#N/A</v>
      </c>
      <c r="BZ885" s="21" t="e">
        <f>+VLOOKUP(D885,Listas_desplega!$AS$18:$AU$60,2,0)</f>
        <v>#N/A</v>
      </c>
      <c r="CA885" s="21" t="e">
        <f>+VLOOKUP(W885,Listas_desplega!$AT$18:$AV$60,3,0)</f>
        <v>#N/A</v>
      </c>
      <c r="CB885" s="21" t="e">
        <f>+VLOOKUP(F885,Listas_desplega!$J$15:$L$60,2,0)</f>
        <v>#N/A</v>
      </c>
      <c r="CC885" s="21" t="e">
        <f>+VLOOKUP(F885,Listas_desplega!$J$15:$L$60,2,0)&amp;V885</f>
        <v>#N/A</v>
      </c>
      <c r="CD885" s="21" t="e">
        <f>+VLOOKUP(CC885,Listas_desplega!$K$15:$L$60,2,0)</f>
        <v>#N/A</v>
      </c>
      <c r="CE885" s="65" t="e">
        <f>+VLOOKUP(D885,Listas_desplega!$AS$18:$AU$60,2,0)&amp;V885</f>
        <v>#N/A</v>
      </c>
      <c r="CF885" s="21" t="e">
        <f>+VLOOKUP(D885,Listas_desplega!$AS$18:$AU$60,3,0)</f>
        <v>#N/A</v>
      </c>
    </row>
    <row r="886" spans="2:84" ht="18.75" customHeight="1" x14ac:dyDescent="0.25">
      <c r="B886" s="49"/>
      <c r="C886" s="49"/>
      <c r="D886" s="49"/>
      <c r="E886" s="49"/>
      <c r="F886" s="82"/>
      <c r="G886" s="49"/>
      <c r="H886" s="78" t="e">
        <f>+VLOOKUP(G886,desplegables!$AH$21:$AK$33,2,0)</f>
        <v>#N/A</v>
      </c>
      <c r="I886" s="79" t="e">
        <f>+VLOOKUP(G886,desplegables!$AH$21:$AK$33,3,0)</f>
        <v>#N/A</v>
      </c>
      <c r="J886" s="51" t="e">
        <f>+VLOOKUP(G886,desplegables!$AH$21:$AK$33,4,0)</f>
        <v>#N/A</v>
      </c>
      <c r="K886" s="109"/>
      <c r="L886" s="110" t="e">
        <f>+VLOOKUP(K886,desplegables!$BO$81:$BP$110,2,FALSE)</f>
        <v>#N/A</v>
      </c>
      <c r="M886" s="49"/>
      <c r="N886" s="51" t="e">
        <f>VLOOKUP(M886,desplegables!$BO$20:$BP$51,2,0)</f>
        <v>#N/A</v>
      </c>
      <c r="O886" s="49"/>
      <c r="P886" s="49"/>
      <c r="Q886" s="51" t="e">
        <f>+VLOOKUP(P886,desplegables!$B$3:$C$5,2,0)</f>
        <v>#N/A</v>
      </c>
      <c r="R886" s="169" t="e">
        <f t="shared" si="102"/>
        <v>#N/A</v>
      </c>
      <c r="S886" s="50" t="e">
        <f t="shared" si="107"/>
        <v>#N/A</v>
      </c>
      <c r="T886" s="50" t="str">
        <f t="shared" si="103"/>
        <v xml:space="preserve"> -  - </v>
      </c>
      <c r="W886" s="21" t="e">
        <f t="shared" si="104"/>
        <v>#N/A</v>
      </c>
      <c r="X886" s="51" t="e">
        <f t="shared" si="105"/>
        <v>#N/A</v>
      </c>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c r="BE886" s="68"/>
      <c r="BF886" s="70"/>
      <c r="BG886" s="68"/>
      <c r="BH886" s="52"/>
      <c r="BI886" s="91"/>
      <c r="BJ886" s="68"/>
      <c r="BK886" s="49"/>
      <c r="BL886" s="49"/>
      <c r="BM886" s="70"/>
      <c r="BN886" s="49"/>
      <c r="BO886" s="49"/>
      <c r="BP886" s="49"/>
      <c r="BQ886" s="49"/>
      <c r="BR886" s="237"/>
      <c r="BS886" s="237"/>
      <c r="BV886" s="21" t="e">
        <f t="shared" si="106"/>
        <v>#N/A</v>
      </c>
      <c r="BW886" s="21" t="e">
        <f>+VLOOKUP(C886,Listas_desplega!$AI$21:$AJ$46,2,0)</f>
        <v>#N/A</v>
      </c>
      <c r="BX886" s="47" t="e">
        <f>+VLOOKUP(E886,Listas_desplega!$J$2:$K$11,2,FALSE)</f>
        <v>#N/A</v>
      </c>
      <c r="BY886" s="21" t="e">
        <f>+VLOOKUP(J886,desplegables!$AK$21:$AL$33,2,FALSE)</f>
        <v>#N/A</v>
      </c>
      <c r="BZ886" s="21" t="e">
        <f>+VLOOKUP(D886,Listas_desplega!$AS$18:$AU$60,2,0)</f>
        <v>#N/A</v>
      </c>
      <c r="CA886" s="21" t="e">
        <f>+VLOOKUP(W886,Listas_desplega!$AT$18:$AV$60,3,0)</f>
        <v>#N/A</v>
      </c>
      <c r="CB886" s="21" t="e">
        <f>+VLOOKUP(F886,Listas_desplega!$J$15:$L$60,2,0)</f>
        <v>#N/A</v>
      </c>
      <c r="CC886" s="21" t="e">
        <f>+VLOOKUP(F886,Listas_desplega!$J$15:$L$60,2,0)&amp;V886</f>
        <v>#N/A</v>
      </c>
      <c r="CD886" s="21" t="e">
        <f>+VLOOKUP(CC886,Listas_desplega!$K$15:$L$60,2,0)</f>
        <v>#N/A</v>
      </c>
      <c r="CE886" s="65" t="e">
        <f>+VLOOKUP(D886,Listas_desplega!$AS$18:$AU$60,2,0)&amp;V886</f>
        <v>#N/A</v>
      </c>
      <c r="CF886" s="21" t="e">
        <f>+VLOOKUP(D886,Listas_desplega!$AS$18:$AU$60,3,0)</f>
        <v>#N/A</v>
      </c>
    </row>
    <row r="887" spans="2:84" ht="18.75" customHeight="1" x14ac:dyDescent="0.25">
      <c r="B887" s="49"/>
      <c r="C887" s="49"/>
      <c r="D887" s="49"/>
      <c r="E887" s="49"/>
      <c r="F887" s="82"/>
      <c r="G887" s="49"/>
      <c r="H887" s="78" t="e">
        <f>+VLOOKUP(G887,desplegables!$AH$21:$AK$33,2,0)</f>
        <v>#N/A</v>
      </c>
      <c r="I887" s="79" t="e">
        <f>+VLOOKUP(G887,desplegables!$AH$21:$AK$33,3,0)</f>
        <v>#N/A</v>
      </c>
      <c r="J887" s="51" t="e">
        <f>+VLOOKUP(G887,desplegables!$AH$21:$AK$33,4,0)</f>
        <v>#N/A</v>
      </c>
      <c r="K887" s="109"/>
      <c r="L887" s="110" t="e">
        <f>+VLOOKUP(K887,desplegables!$BO$81:$BP$110,2,FALSE)</f>
        <v>#N/A</v>
      </c>
      <c r="M887" s="49"/>
      <c r="N887" s="51" t="e">
        <f>VLOOKUP(M887,desplegables!$BO$20:$BP$51,2,0)</f>
        <v>#N/A</v>
      </c>
      <c r="O887" s="49"/>
      <c r="P887" s="49"/>
      <c r="Q887" s="51" t="e">
        <f>+VLOOKUP(P887,desplegables!$B$3:$C$5,2,0)</f>
        <v>#N/A</v>
      </c>
      <c r="R887" s="169" t="e">
        <f t="shared" si="102"/>
        <v>#N/A</v>
      </c>
      <c r="S887" s="50" t="e">
        <f t="shared" si="107"/>
        <v>#N/A</v>
      </c>
      <c r="T887" s="50" t="str">
        <f t="shared" si="103"/>
        <v xml:space="preserve"> -  - </v>
      </c>
      <c r="W887" s="21" t="e">
        <f t="shared" si="104"/>
        <v>#N/A</v>
      </c>
      <c r="X887" s="51" t="e">
        <f t="shared" si="105"/>
        <v>#N/A</v>
      </c>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c r="BE887" s="68"/>
      <c r="BF887" s="70"/>
      <c r="BG887" s="68"/>
      <c r="BH887" s="52"/>
      <c r="BI887" s="91"/>
      <c r="BJ887" s="68"/>
      <c r="BK887" s="49"/>
      <c r="BL887" s="49"/>
      <c r="BM887" s="70"/>
      <c r="BN887" s="49"/>
      <c r="BO887" s="49"/>
      <c r="BP887" s="49"/>
      <c r="BQ887" s="49"/>
      <c r="BR887" s="237"/>
      <c r="BS887" s="237"/>
      <c r="BV887" s="21" t="e">
        <f t="shared" si="106"/>
        <v>#N/A</v>
      </c>
      <c r="BW887" s="21" t="e">
        <f>+VLOOKUP(C887,Listas_desplega!$AI$21:$AJ$46,2,0)</f>
        <v>#N/A</v>
      </c>
      <c r="BX887" s="47" t="e">
        <f>+VLOOKUP(E887,Listas_desplega!$J$2:$K$11,2,FALSE)</f>
        <v>#N/A</v>
      </c>
      <c r="BY887" s="21" t="e">
        <f>+VLOOKUP(J887,desplegables!$AK$21:$AL$33,2,FALSE)</f>
        <v>#N/A</v>
      </c>
      <c r="BZ887" s="21" t="e">
        <f>+VLOOKUP(D887,Listas_desplega!$AS$18:$AU$60,2,0)</f>
        <v>#N/A</v>
      </c>
      <c r="CA887" s="21" t="e">
        <f>+VLOOKUP(W887,Listas_desplega!$AT$18:$AV$60,3,0)</f>
        <v>#N/A</v>
      </c>
      <c r="CB887" s="21" t="e">
        <f>+VLOOKUP(F887,Listas_desplega!$J$15:$L$60,2,0)</f>
        <v>#N/A</v>
      </c>
      <c r="CC887" s="21" t="e">
        <f>+VLOOKUP(F887,Listas_desplega!$J$15:$L$60,2,0)&amp;V887</f>
        <v>#N/A</v>
      </c>
      <c r="CD887" s="21" t="e">
        <f>+VLOOKUP(CC887,Listas_desplega!$K$15:$L$60,2,0)</f>
        <v>#N/A</v>
      </c>
      <c r="CE887" s="65" t="e">
        <f>+VLOOKUP(D887,Listas_desplega!$AS$18:$AU$60,2,0)&amp;V887</f>
        <v>#N/A</v>
      </c>
      <c r="CF887" s="21" t="e">
        <f>+VLOOKUP(D887,Listas_desplega!$AS$18:$AU$60,3,0)</f>
        <v>#N/A</v>
      </c>
    </row>
    <row r="888" spans="2:84" ht="18.75" customHeight="1" x14ac:dyDescent="0.25">
      <c r="B888" s="49"/>
      <c r="C888" s="49"/>
      <c r="D888" s="49"/>
      <c r="E888" s="49"/>
      <c r="F888" s="82"/>
      <c r="G888" s="49"/>
      <c r="H888" s="78" t="e">
        <f>+VLOOKUP(G888,desplegables!$AH$21:$AK$33,2,0)</f>
        <v>#N/A</v>
      </c>
      <c r="I888" s="79" t="e">
        <f>+VLOOKUP(G888,desplegables!$AH$21:$AK$33,3,0)</f>
        <v>#N/A</v>
      </c>
      <c r="J888" s="51" t="e">
        <f>+VLOOKUP(G888,desplegables!$AH$21:$AK$33,4,0)</f>
        <v>#N/A</v>
      </c>
      <c r="K888" s="109"/>
      <c r="L888" s="110" t="e">
        <f>+VLOOKUP(K888,desplegables!$BO$81:$BP$110,2,FALSE)</f>
        <v>#N/A</v>
      </c>
      <c r="M888" s="49"/>
      <c r="N888" s="51" t="e">
        <f>VLOOKUP(M888,desplegables!$BO$20:$BP$51,2,0)</f>
        <v>#N/A</v>
      </c>
      <c r="O888" s="49"/>
      <c r="P888" s="49"/>
      <c r="Q888" s="51" t="e">
        <f>+VLOOKUP(P888,desplegables!$B$3:$C$5,2,0)</f>
        <v>#N/A</v>
      </c>
      <c r="R888" s="169" t="e">
        <f t="shared" si="102"/>
        <v>#N/A</v>
      </c>
      <c r="S888" s="50" t="e">
        <f t="shared" si="107"/>
        <v>#N/A</v>
      </c>
      <c r="T888" s="50" t="str">
        <f t="shared" si="103"/>
        <v xml:space="preserve"> -  - </v>
      </c>
      <c r="W888" s="21" t="e">
        <f t="shared" si="104"/>
        <v>#N/A</v>
      </c>
      <c r="X888" s="51" t="e">
        <f t="shared" si="105"/>
        <v>#N/A</v>
      </c>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c r="BE888" s="68"/>
      <c r="BF888" s="70"/>
      <c r="BG888" s="68"/>
      <c r="BH888" s="52"/>
      <c r="BI888" s="91"/>
      <c r="BJ888" s="68"/>
      <c r="BK888" s="49"/>
      <c r="BL888" s="49"/>
      <c r="BM888" s="70"/>
      <c r="BN888" s="49"/>
      <c r="BO888" s="49"/>
      <c r="BP888" s="49"/>
      <c r="BQ888" s="49"/>
      <c r="BR888" s="237"/>
      <c r="BS888" s="237"/>
      <c r="BV888" s="21" t="e">
        <f t="shared" si="106"/>
        <v>#N/A</v>
      </c>
      <c r="BW888" s="21" t="e">
        <f>+VLOOKUP(C888,Listas_desplega!$AI$21:$AJ$46,2,0)</f>
        <v>#N/A</v>
      </c>
      <c r="BX888" s="47" t="e">
        <f>+VLOOKUP(E888,Listas_desplega!$J$2:$K$11,2,FALSE)</f>
        <v>#N/A</v>
      </c>
      <c r="BY888" s="21" t="e">
        <f>+VLOOKUP(J888,desplegables!$AK$21:$AL$33,2,FALSE)</f>
        <v>#N/A</v>
      </c>
      <c r="BZ888" s="21" t="e">
        <f>+VLOOKUP(D888,Listas_desplega!$AS$18:$AU$60,2,0)</f>
        <v>#N/A</v>
      </c>
      <c r="CA888" s="21" t="e">
        <f>+VLOOKUP(W888,Listas_desplega!$AT$18:$AV$60,3,0)</f>
        <v>#N/A</v>
      </c>
      <c r="CB888" s="21" t="e">
        <f>+VLOOKUP(F888,Listas_desplega!$J$15:$L$60,2,0)</f>
        <v>#N/A</v>
      </c>
      <c r="CC888" s="21" t="e">
        <f>+VLOOKUP(F888,Listas_desplega!$J$15:$L$60,2,0)&amp;V888</f>
        <v>#N/A</v>
      </c>
      <c r="CD888" s="21" t="e">
        <f>+VLOOKUP(CC888,Listas_desplega!$K$15:$L$60,2,0)</f>
        <v>#N/A</v>
      </c>
      <c r="CE888" s="65" t="e">
        <f>+VLOOKUP(D888,Listas_desplega!$AS$18:$AU$60,2,0)&amp;V888</f>
        <v>#N/A</v>
      </c>
      <c r="CF888" s="21" t="e">
        <f>+VLOOKUP(D888,Listas_desplega!$AS$18:$AU$60,3,0)</f>
        <v>#N/A</v>
      </c>
    </row>
    <row r="889" spans="2:84" ht="18.75" customHeight="1" x14ac:dyDescent="0.25">
      <c r="B889" s="49"/>
      <c r="C889" s="49"/>
      <c r="D889" s="49"/>
      <c r="E889" s="49"/>
      <c r="F889" s="82"/>
      <c r="G889" s="49"/>
      <c r="H889" s="78" t="e">
        <f>+VLOOKUP(G889,desplegables!$AH$21:$AK$33,2,0)</f>
        <v>#N/A</v>
      </c>
      <c r="I889" s="79" t="e">
        <f>+VLOOKUP(G889,desplegables!$AH$21:$AK$33,3,0)</f>
        <v>#N/A</v>
      </c>
      <c r="J889" s="51" t="e">
        <f>+VLOOKUP(G889,desplegables!$AH$21:$AK$33,4,0)</f>
        <v>#N/A</v>
      </c>
      <c r="K889" s="109"/>
      <c r="L889" s="110" t="e">
        <f>+VLOOKUP(K889,desplegables!$BO$81:$BP$110,2,FALSE)</f>
        <v>#N/A</v>
      </c>
      <c r="M889" s="49"/>
      <c r="N889" s="51" t="e">
        <f>VLOOKUP(M889,desplegables!$BO$20:$BP$51,2,0)</f>
        <v>#N/A</v>
      </c>
      <c r="O889" s="49"/>
      <c r="P889" s="49"/>
      <c r="Q889" s="51" t="e">
        <f>+VLOOKUP(P889,desplegables!$B$3:$C$5,2,0)</f>
        <v>#N/A</v>
      </c>
      <c r="R889" s="169" t="e">
        <f t="shared" si="102"/>
        <v>#N/A</v>
      </c>
      <c r="S889" s="50" t="e">
        <f t="shared" si="107"/>
        <v>#N/A</v>
      </c>
      <c r="T889" s="50" t="str">
        <f t="shared" si="103"/>
        <v xml:space="preserve"> -  - </v>
      </c>
      <c r="W889" s="21" t="e">
        <f t="shared" si="104"/>
        <v>#N/A</v>
      </c>
      <c r="X889" s="51" t="e">
        <f t="shared" si="105"/>
        <v>#N/A</v>
      </c>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70"/>
      <c r="BG889" s="68"/>
      <c r="BH889" s="52"/>
      <c r="BI889" s="91"/>
      <c r="BJ889" s="68"/>
      <c r="BK889" s="49"/>
      <c r="BL889" s="49"/>
      <c r="BM889" s="70"/>
      <c r="BN889" s="49"/>
      <c r="BO889" s="49"/>
      <c r="BP889" s="49"/>
      <c r="BQ889" s="49"/>
      <c r="BR889" s="237"/>
      <c r="BS889" s="237"/>
      <c r="BV889" s="21" t="e">
        <f t="shared" si="106"/>
        <v>#N/A</v>
      </c>
      <c r="BW889" s="21" t="e">
        <f>+VLOOKUP(C889,Listas_desplega!$AI$21:$AJ$46,2,0)</f>
        <v>#N/A</v>
      </c>
      <c r="BX889" s="47" t="e">
        <f>+VLOOKUP(E889,Listas_desplega!$J$2:$K$11,2,FALSE)</f>
        <v>#N/A</v>
      </c>
      <c r="BY889" s="21" t="e">
        <f>+VLOOKUP(J889,desplegables!$AK$21:$AL$33,2,FALSE)</f>
        <v>#N/A</v>
      </c>
      <c r="BZ889" s="21" t="e">
        <f>+VLOOKUP(D889,Listas_desplega!$AS$18:$AU$60,2,0)</f>
        <v>#N/A</v>
      </c>
      <c r="CA889" s="21" t="e">
        <f>+VLOOKUP(W889,Listas_desplega!$AT$18:$AV$60,3,0)</f>
        <v>#N/A</v>
      </c>
      <c r="CB889" s="21" t="e">
        <f>+VLOOKUP(F889,Listas_desplega!$J$15:$L$60,2,0)</f>
        <v>#N/A</v>
      </c>
      <c r="CC889" s="21" t="e">
        <f>+VLOOKUP(F889,Listas_desplega!$J$15:$L$60,2,0)&amp;V889</f>
        <v>#N/A</v>
      </c>
      <c r="CD889" s="21" t="e">
        <f>+VLOOKUP(CC889,Listas_desplega!$K$15:$L$60,2,0)</f>
        <v>#N/A</v>
      </c>
      <c r="CE889" s="65" t="e">
        <f>+VLOOKUP(D889,Listas_desplega!$AS$18:$AU$60,2,0)&amp;V889</f>
        <v>#N/A</v>
      </c>
      <c r="CF889" s="21" t="e">
        <f>+VLOOKUP(D889,Listas_desplega!$AS$18:$AU$60,3,0)</f>
        <v>#N/A</v>
      </c>
    </row>
    <row r="890" spans="2:84" ht="18.75" customHeight="1" x14ac:dyDescent="0.25">
      <c r="B890" s="49"/>
      <c r="C890" s="49"/>
      <c r="D890" s="49"/>
      <c r="E890" s="49"/>
      <c r="F890" s="82"/>
      <c r="G890" s="49"/>
      <c r="H890" s="78" t="e">
        <f>+VLOOKUP(G890,desplegables!$AH$21:$AK$33,2,0)</f>
        <v>#N/A</v>
      </c>
      <c r="I890" s="79" t="e">
        <f>+VLOOKUP(G890,desplegables!$AH$21:$AK$33,3,0)</f>
        <v>#N/A</v>
      </c>
      <c r="J890" s="51" t="e">
        <f>+VLOOKUP(G890,desplegables!$AH$21:$AK$33,4,0)</f>
        <v>#N/A</v>
      </c>
      <c r="K890" s="109"/>
      <c r="L890" s="110" t="e">
        <f>+VLOOKUP(K890,desplegables!$BO$81:$BP$110,2,FALSE)</f>
        <v>#N/A</v>
      </c>
      <c r="M890" s="49"/>
      <c r="N890" s="51" t="e">
        <f>VLOOKUP(M890,desplegables!$BO$20:$BP$51,2,0)</f>
        <v>#N/A</v>
      </c>
      <c r="O890" s="49"/>
      <c r="P890" s="49"/>
      <c r="Q890" s="51" t="e">
        <f>+VLOOKUP(P890,desplegables!$B$3:$C$5,2,0)</f>
        <v>#N/A</v>
      </c>
      <c r="R890" s="169" t="e">
        <f t="shared" si="102"/>
        <v>#N/A</v>
      </c>
      <c r="S890" s="50" t="e">
        <f t="shared" si="107"/>
        <v>#N/A</v>
      </c>
      <c r="T890" s="50" t="str">
        <f t="shared" si="103"/>
        <v xml:space="preserve"> -  - </v>
      </c>
      <c r="W890" s="21" t="e">
        <f t="shared" si="104"/>
        <v>#N/A</v>
      </c>
      <c r="X890" s="51" t="e">
        <f t="shared" si="105"/>
        <v>#N/A</v>
      </c>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c r="BE890" s="68"/>
      <c r="BF890" s="70"/>
      <c r="BG890" s="68"/>
      <c r="BH890" s="52"/>
      <c r="BI890" s="91"/>
      <c r="BJ890" s="68"/>
      <c r="BK890" s="49"/>
      <c r="BL890" s="49"/>
      <c r="BM890" s="70"/>
      <c r="BN890" s="49"/>
      <c r="BO890" s="49"/>
      <c r="BP890" s="49"/>
      <c r="BQ890" s="49"/>
      <c r="BR890" s="237"/>
      <c r="BS890" s="237"/>
      <c r="BV890" s="21" t="e">
        <f t="shared" si="106"/>
        <v>#N/A</v>
      </c>
      <c r="BW890" s="21" t="e">
        <f>+VLOOKUP(C890,Listas_desplega!$AI$21:$AJ$46,2,0)</f>
        <v>#N/A</v>
      </c>
      <c r="BX890" s="47" t="e">
        <f>+VLOOKUP(E890,Listas_desplega!$J$2:$K$11,2,FALSE)</f>
        <v>#N/A</v>
      </c>
      <c r="BY890" s="21" t="e">
        <f>+VLOOKUP(J890,desplegables!$AK$21:$AL$33,2,FALSE)</f>
        <v>#N/A</v>
      </c>
      <c r="BZ890" s="21" t="e">
        <f>+VLOOKUP(D890,Listas_desplega!$AS$18:$AU$60,2,0)</f>
        <v>#N/A</v>
      </c>
      <c r="CA890" s="21" t="e">
        <f>+VLOOKUP(W890,Listas_desplega!$AT$18:$AV$60,3,0)</f>
        <v>#N/A</v>
      </c>
      <c r="CB890" s="21" t="e">
        <f>+VLOOKUP(F890,Listas_desplega!$J$15:$L$60,2,0)</f>
        <v>#N/A</v>
      </c>
      <c r="CC890" s="21" t="e">
        <f>+VLOOKUP(F890,Listas_desplega!$J$15:$L$60,2,0)&amp;V890</f>
        <v>#N/A</v>
      </c>
      <c r="CD890" s="21" t="e">
        <f>+VLOOKUP(CC890,Listas_desplega!$K$15:$L$60,2,0)</f>
        <v>#N/A</v>
      </c>
      <c r="CE890" s="65" t="e">
        <f>+VLOOKUP(D890,Listas_desplega!$AS$18:$AU$60,2,0)&amp;V890</f>
        <v>#N/A</v>
      </c>
      <c r="CF890" s="21" t="e">
        <f>+VLOOKUP(D890,Listas_desplega!$AS$18:$AU$60,3,0)</f>
        <v>#N/A</v>
      </c>
    </row>
    <row r="891" spans="2:84" ht="18.75" customHeight="1" x14ac:dyDescent="0.25">
      <c r="B891" s="49"/>
      <c r="C891" s="49"/>
      <c r="D891" s="49"/>
      <c r="E891" s="49"/>
      <c r="F891" s="82"/>
      <c r="G891" s="49"/>
      <c r="H891" s="78" t="e">
        <f>+VLOOKUP(G891,desplegables!$AH$21:$AK$33,2,0)</f>
        <v>#N/A</v>
      </c>
      <c r="I891" s="79" t="e">
        <f>+VLOOKUP(G891,desplegables!$AH$21:$AK$33,3,0)</f>
        <v>#N/A</v>
      </c>
      <c r="J891" s="51" t="e">
        <f>+VLOOKUP(G891,desplegables!$AH$21:$AK$33,4,0)</f>
        <v>#N/A</v>
      </c>
      <c r="K891" s="109"/>
      <c r="L891" s="110" t="e">
        <f>+VLOOKUP(K891,desplegables!$BO$81:$BP$110,2,FALSE)</f>
        <v>#N/A</v>
      </c>
      <c r="M891" s="49"/>
      <c r="N891" s="51" t="e">
        <f>VLOOKUP(M891,desplegables!$BO$20:$BP$51,2,0)</f>
        <v>#N/A</v>
      </c>
      <c r="O891" s="49"/>
      <c r="P891" s="49"/>
      <c r="Q891" s="51" t="e">
        <f>+VLOOKUP(P891,desplegables!$B$3:$C$5,2,0)</f>
        <v>#N/A</v>
      </c>
      <c r="R891" s="169" t="e">
        <f t="shared" ref="R891:R947" si="108">+J891&amp;"-"&amp;L891&amp;"-"&amp;N891&amp;"-"&amp;Q891</f>
        <v>#N/A</v>
      </c>
      <c r="S891" s="50" t="e">
        <f t="shared" si="107"/>
        <v>#N/A</v>
      </c>
      <c r="T891" s="50" t="str">
        <f t="shared" si="103"/>
        <v xml:space="preserve"> -  - </v>
      </c>
      <c r="W891" s="21" t="e">
        <f t="shared" si="104"/>
        <v>#N/A</v>
      </c>
      <c r="X891" s="51" t="e">
        <f t="shared" si="105"/>
        <v>#N/A</v>
      </c>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70"/>
      <c r="BG891" s="68"/>
      <c r="BH891" s="52"/>
      <c r="BI891" s="91"/>
      <c r="BJ891" s="68"/>
      <c r="BK891" s="49"/>
      <c r="BL891" s="49"/>
      <c r="BM891" s="70"/>
      <c r="BN891" s="49"/>
      <c r="BO891" s="49"/>
      <c r="BP891" s="49"/>
      <c r="BQ891" s="49"/>
      <c r="BR891" s="237"/>
      <c r="BS891" s="237"/>
      <c r="BV891" s="21" t="e">
        <f t="shared" si="106"/>
        <v>#N/A</v>
      </c>
      <c r="BW891" s="21" t="e">
        <f>+VLOOKUP(C891,Listas_desplega!$AI$21:$AJ$46,2,0)</f>
        <v>#N/A</v>
      </c>
      <c r="BX891" s="47" t="e">
        <f>+VLOOKUP(E891,Listas_desplega!$J$2:$K$11,2,FALSE)</f>
        <v>#N/A</v>
      </c>
      <c r="BY891" s="21" t="e">
        <f>+VLOOKUP(J891,desplegables!$AK$21:$AL$33,2,FALSE)</f>
        <v>#N/A</v>
      </c>
      <c r="BZ891" s="21" t="e">
        <f>+VLOOKUP(D891,Listas_desplega!$AS$18:$AU$60,2,0)</f>
        <v>#N/A</v>
      </c>
      <c r="CA891" s="21" t="e">
        <f>+VLOOKUP(W891,Listas_desplega!$AT$18:$AV$60,3,0)</f>
        <v>#N/A</v>
      </c>
      <c r="CB891" s="21" t="e">
        <f>+VLOOKUP(F891,Listas_desplega!$J$15:$L$60,2,0)</f>
        <v>#N/A</v>
      </c>
      <c r="CC891" s="21" t="e">
        <f>+VLOOKUP(F891,Listas_desplega!$J$15:$L$60,2,0)&amp;V891</f>
        <v>#N/A</v>
      </c>
      <c r="CD891" s="21" t="e">
        <f>+VLOOKUP(CC891,Listas_desplega!$K$15:$L$60,2,0)</f>
        <v>#N/A</v>
      </c>
      <c r="CE891" s="65" t="e">
        <f>+VLOOKUP(D891,Listas_desplega!$AS$18:$AU$60,2,0)&amp;V891</f>
        <v>#N/A</v>
      </c>
      <c r="CF891" s="21" t="e">
        <f>+VLOOKUP(D891,Listas_desplega!$AS$18:$AU$60,3,0)</f>
        <v>#N/A</v>
      </c>
    </row>
    <row r="892" spans="2:84" ht="18.75" customHeight="1" x14ac:dyDescent="0.25">
      <c r="B892" s="49"/>
      <c r="C892" s="49"/>
      <c r="D892" s="49"/>
      <c r="E892" s="49"/>
      <c r="F892" s="82"/>
      <c r="G892" s="49"/>
      <c r="H892" s="78" t="e">
        <f>+VLOOKUP(G892,desplegables!$AH$21:$AK$33,2,0)</f>
        <v>#N/A</v>
      </c>
      <c r="I892" s="79" t="e">
        <f>+VLOOKUP(G892,desplegables!$AH$21:$AK$33,3,0)</f>
        <v>#N/A</v>
      </c>
      <c r="J892" s="51" t="e">
        <f>+VLOOKUP(G892,desplegables!$AH$21:$AK$33,4,0)</f>
        <v>#N/A</v>
      </c>
      <c r="K892" s="109"/>
      <c r="L892" s="110" t="e">
        <f>+VLOOKUP(K892,desplegables!$BO$81:$BP$110,2,FALSE)</f>
        <v>#N/A</v>
      </c>
      <c r="M892" s="49"/>
      <c r="N892" s="51" t="e">
        <f>VLOOKUP(M892,desplegables!$BO$20:$BP$51,2,0)</f>
        <v>#N/A</v>
      </c>
      <c r="O892" s="49"/>
      <c r="P892" s="49"/>
      <c r="Q892" s="51" t="e">
        <f>+VLOOKUP(P892,desplegables!$B$3:$C$5,2,0)</f>
        <v>#N/A</v>
      </c>
      <c r="R892" s="169" t="e">
        <f t="shared" si="108"/>
        <v>#N/A</v>
      </c>
      <c r="S892" s="50" t="e">
        <f t="shared" si="107"/>
        <v>#N/A</v>
      </c>
      <c r="T892" s="50" t="str">
        <f t="shared" si="103"/>
        <v xml:space="preserve"> -  - </v>
      </c>
      <c r="W892" s="21" t="e">
        <f t="shared" si="104"/>
        <v>#N/A</v>
      </c>
      <c r="X892" s="51" t="e">
        <f t="shared" si="105"/>
        <v>#N/A</v>
      </c>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c r="BE892" s="68"/>
      <c r="BF892" s="70"/>
      <c r="BG892" s="68"/>
      <c r="BH892" s="52"/>
      <c r="BI892" s="91"/>
      <c r="BJ892" s="68"/>
      <c r="BK892" s="49"/>
      <c r="BL892" s="49"/>
      <c r="BM892" s="70"/>
      <c r="BN892" s="49"/>
      <c r="BO892" s="49"/>
      <c r="BP892" s="49"/>
      <c r="BQ892" s="49"/>
      <c r="BR892" s="237"/>
      <c r="BS892" s="237"/>
      <c r="BV892" s="21" t="e">
        <f t="shared" si="106"/>
        <v>#N/A</v>
      </c>
      <c r="BW892" s="21" t="e">
        <f>+VLOOKUP(C892,Listas_desplega!$AI$21:$AJ$46,2,0)</f>
        <v>#N/A</v>
      </c>
      <c r="BX892" s="47" t="e">
        <f>+VLOOKUP(E892,Listas_desplega!$J$2:$K$11,2,FALSE)</f>
        <v>#N/A</v>
      </c>
      <c r="BY892" s="21" t="e">
        <f>+VLOOKUP(J892,desplegables!$AK$21:$AL$33,2,FALSE)</f>
        <v>#N/A</v>
      </c>
      <c r="BZ892" s="21" t="e">
        <f>+VLOOKUP(D892,Listas_desplega!$AS$18:$AU$60,2,0)</f>
        <v>#N/A</v>
      </c>
      <c r="CA892" s="21" t="e">
        <f>+VLOOKUP(W892,Listas_desplega!$AT$18:$AV$60,3,0)</f>
        <v>#N/A</v>
      </c>
      <c r="CB892" s="21" t="e">
        <f>+VLOOKUP(F892,Listas_desplega!$J$15:$L$60,2,0)</f>
        <v>#N/A</v>
      </c>
      <c r="CC892" s="21" t="e">
        <f>+VLOOKUP(F892,Listas_desplega!$J$15:$L$60,2,0)&amp;V892</f>
        <v>#N/A</v>
      </c>
      <c r="CD892" s="21" t="e">
        <f>+VLOOKUP(CC892,Listas_desplega!$K$15:$L$60,2,0)</f>
        <v>#N/A</v>
      </c>
      <c r="CE892" s="65" t="e">
        <f>+VLOOKUP(D892,Listas_desplega!$AS$18:$AU$60,2,0)&amp;V892</f>
        <v>#N/A</v>
      </c>
      <c r="CF892" s="21" t="e">
        <f>+VLOOKUP(D892,Listas_desplega!$AS$18:$AU$60,3,0)</f>
        <v>#N/A</v>
      </c>
    </row>
    <row r="893" spans="2:84" ht="18.75" customHeight="1" x14ac:dyDescent="0.25">
      <c r="B893" s="49"/>
      <c r="C893" s="49"/>
      <c r="D893" s="49"/>
      <c r="E893" s="49"/>
      <c r="F893" s="82"/>
      <c r="G893" s="49"/>
      <c r="H893" s="78" t="e">
        <f>+VLOOKUP(G893,desplegables!$AH$21:$AK$33,2,0)</f>
        <v>#N/A</v>
      </c>
      <c r="I893" s="79" t="e">
        <f>+VLOOKUP(G893,desplegables!$AH$21:$AK$33,3,0)</f>
        <v>#N/A</v>
      </c>
      <c r="J893" s="51" t="e">
        <f>+VLOOKUP(G893,desplegables!$AH$21:$AK$33,4,0)</f>
        <v>#N/A</v>
      </c>
      <c r="K893" s="109"/>
      <c r="L893" s="110" t="e">
        <f>+VLOOKUP(K893,desplegables!$BO$81:$BP$110,2,FALSE)</f>
        <v>#N/A</v>
      </c>
      <c r="M893" s="49"/>
      <c r="N893" s="51" t="e">
        <f>VLOOKUP(M893,desplegables!$BO$20:$BP$51,2,0)</f>
        <v>#N/A</v>
      </c>
      <c r="O893" s="49"/>
      <c r="P893" s="49"/>
      <c r="Q893" s="51" t="e">
        <f>+VLOOKUP(P893,desplegables!$B$3:$C$5,2,0)</f>
        <v>#N/A</v>
      </c>
      <c r="R893" s="169" t="e">
        <f t="shared" si="108"/>
        <v>#N/A</v>
      </c>
      <c r="S893" s="50" t="e">
        <f t="shared" si="107"/>
        <v>#N/A</v>
      </c>
      <c r="T893" s="50" t="str">
        <f t="shared" si="103"/>
        <v xml:space="preserve"> -  - </v>
      </c>
      <c r="W893" s="21" t="e">
        <f t="shared" si="104"/>
        <v>#N/A</v>
      </c>
      <c r="X893" s="51" t="e">
        <f t="shared" si="105"/>
        <v>#N/A</v>
      </c>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c r="BE893" s="68"/>
      <c r="BF893" s="70"/>
      <c r="BG893" s="68"/>
      <c r="BH893" s="52"/>
      <c r="BI893" s="91"/>
      <c r="BJ893" s="68"/>
      <c r="BK893" s="49"/>
      <c r="BL893" s="49"/>
      <c r="BM893" s="70"/>
      <c r="BN893" s="49"/>
      <c r="BO893" s="49"/>
      <c r="BP893" s="49"/>
      <c r="BQ893" s="49"/>
      <c r="BR893" s="237"/>
      <c r="BS893" s="237"/>
      <c r="BV893" s="21" t="e">
        <f t="shared" si="106"/>
        <v>#N/A</v>
      </c>
      <c r="BW893" s="21" t="e">
        <f>+VLOOKUP(C893,Listas_desplega!$AI$21:$AJ$46,2,0)</f>
        <v>#N/A</v>
      </c>
      <c r="BX893" s="47" t="e">
        <f>+VLOOKUP(E893,Listas_desplega!$J$2:$K$11,2,FALSE)</f>
        <v>#N/A</v>
      </c>
      <c r="BY893" s="21" t="e">
        <f>+VLOOKUP(J893,desplegables!$AK$21:$AL$33,2,FALSE)</f>
        <v>#N/A</v>
      </c>
      <c r="BZ893" s="21" t="e">
        <f>+VLOOKUP(D893,Listas_desplega!$AS$18:$AU$60,2,0)</f>
        <v>#N/A</v>
      </c>
      <c r="CA893" s="21" t="e">
        <f>+VLOOKUP(W893,Listas_desplega!$AT$18:$AV$60,3,0)</f>
        <v>#N/A</v>
      </c>
      <c r="CB893" s="21" t="e">
        <f>+VLOOKUP(F893,Listas_desplega!$J$15:$L$60,2,0)</f>
        <v>#N/A</v>
      </c>
      <c r="CC893" s="21" t="e">
        <f>+VLOOKUP(F893,Listas_desplega!$J$15:$L$60,2,0)&amp;V893</f>
        <v>#N/A</v>
      </c>
      <c r="CD893" s="21" t="e">
        <f>+VLOOKUP(CC893,Listas_desplega!$K$15:$L$60,2,0)</f>
        <v>#N/A</v>
      </c>
      <c r="CE893" s="65" t="e">
        <f>+VLOOKUP(D893,Listas_desplega!$AS$18:$AU$60,2,0)&amp;V893</f>
        <v>#N/A</v>
      </c>
      <c r="CF893" s="21" t="e">
        <f>+VLOOKUP(D893,Listas_desplega!$AS$18:$AU$60,3,0)</f>
        <v>#N/A</v>
      </c>
    </row>
    <row r="894" spans="2:84" ht="18.75" customHeight="1" x14ac:dyDescent="0.25">
      <c r="B894" s="49"/>
      <c r="C894" s="49"/>
      <c r="D894" s="49"/>
      <c r="E894" s="49"/>
      <c r="F894" s="82"/>
      <c r="G894" s="49"/>
      <c r="H894" s="78" t="e">
        <f>+VLOOKUP(G894,desplegables!$AH$21:$AK$33,2,0)</f>
        <v>#N/A</v>
      </c>
      <c r="I894" s="79" t="e">
        <f>+VLOOKUP(G894,desplegables!$AH$21:$AK$33,3,0)</f>
        <v>#N/A</v>
      </c>
      <c r="J894" s="51" t="e">
        <f>+VLOOKUP(G894,desplegables!$AH$21:$AK$33,4,0)</f>
        <v>#N/A</v>
      </c>
      <c r="K894" s="109"/>
      <c r="L894" s="110" t="e">
        <f>+VLOOKUP(K894,desplegables!$BO$81:$BP$110,2,FALSE)</f>
        <v>#N/A</v>
      </c>
      <c r="M894" s="49"/>
      <c r="N894" s="51" t="e">
        <f>VLOOKUP(M894,desplegables!$BO$20:$BP$51,2,0)</f>
        <v>#N/A</v>
      </c>
      <c r="O894" s="49"/>
      <c r="P894" s="49"/>
      <c r="Q894" s="51" t="e">
        <f>+VLOOKUP(P894,desplegables!$B$3:$C$5,2,0)</f>
        <v>#N/A</v>
      </c>
      <c r="R894" s="169" t="e">
        <f t="shared" si="108"/>
        <v>#N/A</v>
      </c>
      <c r="S894" s="50" t="e">
        <f t="shared" si="107"/>
        <v>#N/A</v>
      </c>
      <c r="T894" s="50" t="str">
        <f t="shared" si="103"/>
        <v xml:space="preserve"> -  - </v>
      </c>
      <c r="W894" s="21" t="e">
        <f t="shared" si="104"/>
        <v>#N/A</v>
      </c>
      <c r="X894" s="51" t="e">
        <f t="shared" si="105"/>
        <v>#N/A</v>
      </c>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c r="BE894" s="68"/>
      <c r="BF894" s="70"/>
      <c r="BG894" s="68"/>
      <c r="BH894" s="52"/>
      <c r="BI894" s="91"/>
      <c r="BJ894" s="68"/>
      <c r="BK894" s="49"/>
      <c r="BL894" s="49"/>
      <c r="BM894" s="70"/>
      <c r="BN894" s="49"/>
      <c r="BO894" s="49"/>
      <c r="BP894" s="49"/>
      <c r="BQ894" s="49"/>
      <c r="BR894" s="237"/>
      <c r="BS894" s="237"/>
      <c r="BV894" s="21" t="e">
        <f t="shared" si="106"/>
        <v>#N/A</v>
      </c>
      <c r="BW894" s="21" t="e">
        <f>+VLOOKUP(C894,Listas_desplega!$AI$21:$AJ$46,2,0)</f>
        <v>#N/A</v>
      </c>
      <c r="BX894" s="47" t="e">
        <f>+VLOOKUP(E894,Listas_desplega!$J$2:$K$11,2,FALSE)</f>
        <v>#N/A</v>
      </c>
      <c r="BY894" s="21" t="e">
        <f>+VLOOKUP(J894,desplegables!$AK$21:$AL$33,2,FALSE)</f>
        <v>#N/A</v>
      </c>
      <c r="BZ894" s="21" t="e">
        <f>+VLOOKUP(D894,Listas_desplega!$AS$18:$AU$60,2,0)</f>
        <v>#N/A</v>
      </c>
      <c r="CA894" s="21" t="e">
        <f>+VLOOKUP(W894,Listas_desplega!$AT$18:$AV$60,3,0)</f>
        <v>#N/A</v>
      </c>
      <c r="CB894" s="21" t="e">
        <f>+VLOOKUP(F894,Listas_desplega!$J$15:$L$60,2,0)</f>
        <v>#N/A</v>
      </c>
      <c r="CC894" s="21" t="e">
        <f>+VLOOKUP(F894,Listas_desplega!$J$15:$L$60,2,0)&amp;V894</f>
        <v>#N/A</v>
      </c>
      <c r="CD894" s="21" t="e">
        <f>+VLOOKUP(CC894,Listas_desplega!$K$15:$L$60,2,0)</f>
        <v>#N/A</v>
      </c>
      <c r="CE894" s="65" t="e">
        <f>+VLOOKUP(D894,Listas_desplega!$AS$18:$AU$60,2,0)&amp;V894</f>
        <v>#N/A</v>
      </c>
      <c r="CF894" s="21" t="e">
        <f>+VLOOKUP(D894,Listas_desplega!$AS$18:$AU$60,3,0)</f>
        <v>#N/A</v>
      </c>
    </row>
    <row r="895" spans="2:84" ht="18.75" customHeight="1" x14ac:dyDescent="0.25">
      <c r="B895" s="49"/>
      <c r="C895" s="49"/>
      <c r="D895" s="49"/>
      <c r="E895" s="49"/>
      <c r="F895" s="82"/>
      <c r="G895" s="49"/>
      <c r="H895" s="78" t="e">
        <f>+VLOOKUP(G895,desplegables!$AH$21:$AK$33,2,0)</f>
        <v>#N/A</v>
      </c>
      <c r="I895" s="79" t="e">
        <f>+VLOOKUP(G895,desplegables!$AH$21:$AK$33,3,0)</f>
        <v>#N/A</v>
      </c>
      <c r="J895" s="51" t="e">
        <f>+VLOOKUP(G895,desplegables!$AH$21:$AK$33,4,0)</f>
        <v>#N/A</v>
      </c>
      <c r="K895" s="109"/>
      <c r="L895" s="110" t="e">
        <f>+VLOOKUP(K895,desplegables!$BO$81:$BP$110,2,FALSE)</f>
        <v>#N/A</v>
      </c>
      <c r="M895" s="49"/>
      <c r="N895" s="51" t="e">
        <f>VLOOKUP(M895,desplegables!$BO$20:$BP$51,2,0)</f>
        <v>#N/A</v>
      </c>
      <c r="O895" s="49"/>
      <c r="P895" s="49"/>
      <c r="Q895" s="51" t="e">
        <f>+VLOOKUP(P895,desplegables!$B$3:$C$5,2,0)</f>
        <v>#N/A</v>
      </c>
      <c r="R895" s="169" t="e">
        <f t="shared" si="108"/>
        <v>#N/A</v>
      </c>
      <c r="S895" s="50" t="e">
        <f t="shared" si="107"/>
        <v>#N/A</v>
      </c>
      <c r="T895" s="50" t="str">
        <f t="shared" si="103"/>
        <v xml:space="preserve"> -  - </v>
      </c>
      <c r="W895" s="21" t="e">
        <f t="shared" si="104"/>
        <v>#N/A</v>
      </c>
      <c r="X895" s="51" t="e">
        <f t="shared" si="105"/>
        <v>#N/A</v>
      </c>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c r="BE895" s="68"/>
      <c r="BF895" s="70"/>
      <c r="BG895" s="68"/>
      <c r="BH895" s="52"/>
      <c r="BI895" s="91"/>
      <c r="BJ895" s="68"/>
      <c r="BK895" s="49"/>
      <c r="BL895" s="49"/>
      <c r="BM895" s="70"/>
      <c r="BN895" s="49"/>
      <c r="BO895" s="49"/>
      <c r="BP895" s="49"/>
      <c r="BQ895" s="49"/>
      <c r="BR895" s="237"/>
      <c r="BS895" s="237"/>
      <c r="BV895" s="21" t="e">
        <f t="shared" si="106"/>
        <v>#N/A</v>
      </c>
      <c r="BW895" s="21" t="e">
        <f>+VLOOKUP(C895,Listas_desplega!$AI$21:$AJ$46,2,0)</f>
        <v>#N/A</v>
      </c>
      <c r="BX895" s="47" t="e">
        <f>+VLOOKUP(E895,Listas_desplega!$J$2:$K$11,2,FALSE)</f>
        <v>#N/A</v>
      </c>
      <c r="BY895" s="21" t="e">
        <f>+VLOOKUP(J895,desplegables!$AK$21:$AL$33,2,FALSE)</f>
        <v>#N/A</v>
      </c>
      <c r="BZ895" s="21" t="e">
        <f>+VLOOKUP(D895,Listas_desplega!$AS$18:$AU$60,2,0)</f>
        <v>#N/A</v>
      </c>
      <c r="CA895" s="21" t="e">
        <f>+VLOOKUP(W895,Listas_desplega!$AT$18:$AV$60,3,0)</f>
        <v>#N/A</v>
      </c>
      <c r="CB895" s="21" t="e">
        <f>+VLOOKUP(F895,Listas_desplega!$J$15:$L$60,2,0)</f>
        <v>#N/A</v>
      </c>
      <c r="CC895" s="21" t="e">
        <f>+VLOOKUP(F895,Listas_desplega!$J$15:$L$60,2,0)&amp;V895</f>
        <v>#N/A</v>
      </c>
      <c r="CD895" s="21" t="e">
        <f>+VLOOKUP(CC895,Listas_desplega!$K$15:$L$60,2,0)</f>
        <v>#N/A</v>
      </c>
      <c r="CE895" s="65" t="e">
        <f>+VLOOKUP(D895,Listas_desplega!$AS$18:$AU$60,2,0)&amp;V895</f>
        <v>#N/A</v>
      </c>
      <c r="CF895" s="21" t="e">
        <f>+VLOOKUP(D895,Listas_desplega!$AS$18:$AU$60,3,0)</f>
        <v>#N/A</v>
      </c>
    </row>
    <row r="896" spans="2:84" ht="18.75" customHeight="1" x14ac:dyDescent="0.25">
      <c r="B896" s="49"/>
      <c r="C896" s="49"/>
      <c r="D896" s="49"/>
      <c r="E896" s="49"/>
      <c r="F896" s="82"/>
      <c r="G896" s="49"/>
      <c r="H896" s="78" t="e">
        <f>+VLOOKUP(G896,desplegables!$AH$21:$AK$33,2,0)</f>
        <v>#N/A</v>
      </c>
      <c r="I896" s="79" t="e">
        <f>+VLOOKUP(G896,desplegables!$AH$21:$AK$33,3,0)</f>
        <v>#N/A</v>
      </c>
      <c r="J896" s="51" t="e">
        <f>+VLOOKUP(G896,desplegables!$AH$21:$AK$33,4,0)</f>
        <v>#N/A</v>
      </c>
      <c r="K896" s="109"/>
      <c r="L896" s="110" t="e">
        <f>+VLOOKUP(K896,desplegables!$BO$81:$BP$110,2,FALSE)</f>
        <v>#N/A</v>
      </c>
      <c r="M896" s="49"/>
      <c r="N896" s="51" t="e">
        <f>VLOOKUP(M896,desplegables!$BO$20:$BP$51,2,0)</f>
        <v>#N/A</v>
      </c>
      <c r="O896" s="49"/>
      <c r="P896" s="49"/>
      <c r="Q896" s="51" t="e">
        <f>+VLOOKUP(P896,desplegables!$B$3:$C$5,2,0)</f>
        <v>#N/A</v>
      </c>
      <c r="R896" s="169" t="e">
        <f t="shared" si="108"/>
        <v>#N/A</v>
      </c>
      <c r="S896" s="50" t="e">
        <f t="shared" si="107"/>
        <v>#N/A</v>
      </c>
      <c r="T896" s="50" t="str">
        <f t="shared" si="103"/>
        <v xml:space="preserve"> -  - </v>
      </c>
      <c r="W896" s="21" t="e">
        <f t="shared" si="104"/>
        <v>#N/A</v>
      </c>
      <c r="X896" s="51" t="e">
        <f t="shared" si="105"/>
        <v>#N/A</v>
      </c>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c r="BE896" s="68"/>
      <c r="BF896" s="70"/>
      <c r="BG896" s="68"/>
      <c r="BH896" s="52"/>
      <c r="BI896" s="91"/>
      <c r="BJ896" s="68"/>
      <c r="BK896" s="49"/>
      <c r="BL896" s="49"/>
      <c r="BM896" s="70"/>
      <c r="BN896" s="49"/>
      <c r="BO896" s="49"/>
      <c r="BP896" s="49"/>
      <c r="BQ896" s="49"/>
      <c r="BR896" s="237"/>
      <c r="BS896" s="237"/>
      <c r="BV896" s="21" t="e">
        <f t="shared" si="106"/>
        <v>#N/A</v>
      </c>
      <c r="BW896" s="21" t="e">
        <f>+VLOOKUP(C896,Listas_desplega!$AI$21:$AJ$46,2,0)</f>
        <v>#N/A</v>
      </c>
      <c r="BX896" s="47" t="e">
        <f>+VLOOKUP(E896,Listas_desplega!$J$2:$K$11,2,FALSE)</f>
        <v>#N/A</v>
      </c>
      <c r="BY896" s="21" t="e">
        <f>+VLOOKUP(J896,desplegables!$AK$21:$AL$33,2,FALSE)</f>
        <v>#N/A</v>
      </c>
      <c r="BZ896" s="21" t="e">
        <f>+VLOOKUP(D896,Listas_desplega!$AS$18:$AU$60,2,0)</f>
        <v>#N/A</v>
      </c>
      <c r="CA896" s="21" t="e">
        <f>+VLOOKUP(W896,Listas_desplega!$AT$18:$AV$60,3,0)</f>
        <v>#N/A</v>
      </c>
      <c r="CB896" s="21" t="e">
        <f>+VLOOKUP(F896,Listas_desplega!$J$15:$L$60,2,0)</f>
        <v>#N/A</v>
      </c>
      <c r="CC896" s="21" t="e">
        <f>+VLOOKUP(F896,Listas_desplega!$J$15:$L$60,2,0)&amp;V896</f>
        <v>#N/A</v>
      </c>
      <c r="CD896" s="21" t="e">
        <f>+VLOOKUP(CC896,Listas_desplega!$K$15:$L$60,2,0)</f>
        <v>#N/A</v>
      </c>
      <c r="CE896" s="65" t="e">
        <f>+VLOOKUP(D896,Listas_desplega!$AS$18:$AU$60,2,0)&amp;V896</f>
        <v>#N/A</v>
      </c>
      <c r="CF896" s="21" t="e">
        <f>+VLOOKUP(D896,Listas_desplega!$AS$18:$AU$60,3,0)</f>
        <v>#N/A</v>
      </c>
    </row>
    <row r="897" spans="2:84" ht="18.75" customHeight="1" x14ac:dyDescent="0.25">
      <c r="B897" s="49"/>
      <c r="C897" s="49"/>
      <c r="D897" s="49"/>
      <c r="E897" s="49"/>
      <c r="F897" s="82"/>
      <c r="G897" s="49"/>
      <c r="H897" s="78" t="e">
        <f>+VLOOKUP(G897,desplegables!$AH$21:$AK$33,2,0)</f>
        <v>#N/A</v>
      </c>
      <c r="I897" s="79" t="e">
        <f>+VLOOKUP(G897,desplegables!$AH$21:$AK$33,3,0)</f>
        <v>#N/A</v>
      </c>
      <c r="J897" s="51" t="e">
        <f>+VLOOKUP(G897,desplegables!$AH$21:$AK$33,4,0)</f>
        <v>#N/A</v>
      </c>
      <c r="K897" s="109"/>
      <c r="L897" s="110" t="e">
        <f>+VLOOKUP(K897,desplegables!$BO$81:$BP$110,2,FALSE)</f>
        <v>#N/A</v>
      </c>
      <c r="M897" s="49"/>
      <c r="N897" s="51" t="e">
        <f>VLOOKUP(M897,desplegables!$BO$20:$BP$51,2,0)</f>
        <v>#N/A</v>
      </c>
      <c r="O897" s="49"/>
      <c r="P897" s="49"/>
      <c r="Q897" s="51" t="e">
        <f>+VLOOKUP(P897,desplegables!$B$3:$C$5,2,0)</f>
        <v>#N/A</v>
      </c>
      <c r="R897" s="169" t="e">
        <f t="shared" si="108"/>
        <v>#N/A</v>
      </c>
      <c r="S897" s="50" t="e">
        <f t="shared" si="107"/>
        <v>#N/A</v>
      </c>
      <c r="T897" s="50" t="str">
        <f t="shared" si="103"/>
        <v xml:space="preserve"> -  - </v>
      </c>
      <c r="W897" s="21" t="e">
        <f t="shared" si="104"/>
        <v>#N/A</v>
      </c>
      <c r="X897" s="51" t="e">
        <f t="shared" si="105"/>
        <v>#N/A</v>
      </c>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c r="BE897" s="68"/>
      <c r="BF897" s="70"/>
      <c r="BG897" s="68"/>
      <c r="BH897" s="52"/>
      <c r="BI897" s="91"/>
      <c r="BJ897" s="68"/>
      <c r="BK897" s="49"/>
      <c r="BL897" s="49"/>
      <c r="BM897" s="70"/>
      <c r="BN897" s="49"/>
      <c r="BO897" s="49"/>
      <c r="BP897" s="49"/>
      <c r="BQ897" s="49"/>
      <c r="BR897" s="237"/>
      <c r="BS897" s="237"/>
      <c r="BV897" s="21" t="e">
        <f t="shared" si="106"/>
        <v>#N/A</v>
      </c>
      <c r="BW897" s="21" t="e">
        <f>+VLOOKUP(C897,Listas_desplega!$AI$21:$AJ$46,2,0)</f>
        <v>#N/A</v>
      </c>
      <c r="BX897" s="47" t="e">
        <f>+VLOOKUP(E897,Listas_desplega!$J$2:$K$11,2,FALSE)</f>
        <v>#N/A</v>
      </c>
      <c r="BY897" s="21" t="e">
        <f>+VLOOKUP(J897,desplegables!$AK$21:$AL$33,2,FALSE)</f>
        <v>#N/A</v>
      </c>
      <c r="BZ897" s="21" t="e">
        <f>+VLOOKUP(D897,Listas_desplega!$AS$18:$AU$60,2,0)</f>
        <v>#N/A</v>
      </c>
      <c r="CA897" s="21" t="e">
        <f>+VLOOKUP(W897,Listas_desplega!$AT$18:$AV$60,3,0)</f>
        <v>#N/A</v>
      </c>
      <c r="CB897" s="21" t="e">
        <f>+VLOOKUP(F897,Listas_desplega!$J$15:$L$60,2,0)</f>
        <v>#N/A</v>
      </c>
      <c r="CC897" s="21" t="e">
        <f>+VLOOKUP(F897,Listas_desplega!$J$15:$L$60,2,0)&amp;V897</f>
        <v>#N/A</v>
      </c>
      <c r="CD897" s="21" t="e">
        <f>+VLOOKUP(CC897,Listas_desplega!$K$15:$L$60,2,0)</f>
        <v>#N/A</v>
      </c>
      <c r="CE897" s="65" t="e">
        <f>+VLOOKUP(D897,Listas_desplega!$AS$18:$AU$60,2,0)&amp;V897</f>
        <v>#N/A</v>
      </c>
      <c r="CF897" s="21" t="e">
        <f>+VLOOKUP(D897,Listas_desplega!$AS$18:$AU$60,3,0)</f>
        <v>#N/A</v>
      </c>
    </row>
    <row r="898" spans="2:84" ht="18.75" customHeight="1" x14ac:dyDescent="0.25">
      <c r="B898" s="49"/>
      <c r="C898" s="49"/>
      <c r="D898" s="49"/>
      <c r="E898" s="49"/>
      <c r="F898" s="82"/>
      <c r="G898" s="49"/>
      <c r="H898" s="78" t="e">
        <f>+VLOOKUP(G898,desplegables!$AH$21:$AK$33,2,0)</f>
        <v>#N/A</v>
      </c>
      <c r="I898" s="79" t="e">
        <f>+VLOOKUP(G898,desplegables!$AH$21:$AK$33,3,0)</f>
        <v>#N/A</v>
      </c>
      <c r="J898" s="51" t="e">
        <f>+VLOOKUP(G898,desplegables!$AH$21:$AK$33,4,0)</f>
        <v>#N/A</v>
      </c>
      <c r="K898" s="109"/>
      <c r="L898" s="110" t="e">
        <f>+VLOOKUP(K898,desplegables!$BO$81:$BP$110,2,FALSE)</f>
        <v>#N/A</v>
      </c>
      <c r="M898" s="49"/>
      <c r="N898" s="51" t="e">
        <f>VLOOKUP(M898,desplegables!$BO$20:$BP$51,2,0)</f>
        <v>#N/A</v>
      </c>
      <c r="O898" s="49"/>
      <c r="P898" s="49"/>
      <c r="Q898" s="51" t="e">
        <f>+VLOOKUP(P898,desplegables!$B$3:$C$5,2,0)</f>
        <v>#N/A</v>
      </c>
      <c r="R898" s="169" t="e">
        <f t="shared" si="108"/>
        <v>#N/A</v>
      </c>
      <c r="S898" s="50" t="e">
        <f t="shared" si="107"/>
        <v>#N/A</v>
      </c>
      <c r="T898" s="50" t="str">
        <f t="shared" si="103"/>
        <v xml:space="preserve"> -  - </v>
      </c>
      <c r="W898" s="21" t="e">
        <f t="shared" si="104"/>
        <v>#N/A</v>
      </c>
      <c r="X898" s="51" t="e">
        <f t="shared" si="105"/>
        <v>#N/A</v>
      </c>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c r="BE898" s="68"/>
      <c r="BF898" s="70"/>
      <c r="BG898" s="68"/>
      <c r="BH898" s="52"/>
      <c r="BI898" s="91"/>
      <c r="BJ898" s="68"/>
      <c r="BK898" s="49"/>
      <c r="BL898" s="49"/>
      <c r="BM898" s="70"/>
      <c r="BN898" s="49"/>
      <c r="BO898" s="49"/>
      <c r="BP898" s="49"/>
      <c r="BQ898" s="49"/>
      <c r="BR898" s="237"/>
      <c r="BS898" s="237"/>
      <c r="BV898" s="21" t="e">
        <f t="shared" si="106"/>
        <v>#N/A</v>
      </c>
      <c r="BW898" s="21" t="e">
        <f>+VLOOKUP(C898,Listas_desplega!$AI$21:$AJ$46,2,0)</f>
        <v>#N/A</v>
      </c>
      <c r="BX898" s="47" t="e">
        <f>+VLOOKUP(E898,Listas_desplega!$J$2:$K$11,2,FALSE)</f>
        <v>#N/A</v>
      </c>
      <c r="BY898" s="21" t="e">
        <f>+VLOOKUP(J898,desplegables!$AK$21:$AL$33,2,FALSE)</f>
        <v>#N/A</v>
      </c>
      <c r="BZ898" s="21" t="e">
        <f>+VLOOKUP(D898,Listas_desplega!$AS$18:$AU$60,2,0)</f>
        <v>#N/A</v>
      </c>
      <c r="CA898" s="21" t="e">
        <f>+VLOOKUP(W898,Listas_desplega!$AT$18:$AV$60,3,0)</f>
        <v>#N/A</v>
      </c>
      <c r="CB898" s="21" t="e">
        <f>+VLOOKUP(F898,Listas_desplega!$J$15:$L$60,2,0)</f>
        <v>#N/A</v>
      </c>
      <c r="CC898" s="21" t="e">
        <f>+VLOOKUP(F898,Listas_desplega!$J$15:$L$60,2,0)&amp;V898</f>
        <v>#N/A</v>
      </c>
      <c r="CD898" s="21" t="e">
        <f>+VLOOKUP(CC898,Listas_desplega!$K$15:$L$60,2,0)</f>
        <v>#N/A</v>
      </c>
      <c r="CE898" s="65" t="e">
        <f>+VLOOKUP(D898,Listas_desplega!$AS$18:$AU$60,2,0)&amp;V898</f>
        <v>#N/A</v>
      </c>
      <c r="CF898" s="21" t="e">
        <f>+VLOOKUP(D898,Listas_desplega!$AS$18:$AU$60,3,0)</f>
        <v>#N/A</v>
      </c>
    </row>
    <row r="899" spans="2:84" ht="18.75" customHeight="1" x14ac:dyDescent="0.25">
      <c r="B899" s="49"/>
      <c r="C899" s="49"/>
      <c r="D899" s="49"/>
      <c r="E899" s="49"/>
      <c r="F899" s="82"/>
      <c r="G899" s="49"/>
      <c r="H899" s="78" t="e">
        <f>+VLOOKUP(G899,desplegables!$AH$21:$AK$33,2,0)</f>
        <v>#N/A</v>
      </c>
      <c r="I899" s="79" t="e">
        <f>+VLOOKUP(G899,desplegables!$AH$21:$AK$33,3,0)</f>
        <v>#N/A</v>
      </c>
      <c r="J899" s="51" t="e">
        <f>+VLOOKUP(G899,desplegables!$AH$21:$AK$33,4,0)</f>
        <v>#N/A</v>
      </c>
      <c r="K899" s="109"/>
      <c r="L899" s="110" t="e">
        <f>+VLOOKUP(K899,desplegables!$BO$81:$BP$110,2,FALSE)</f>
        <v>#N/A</v>
      </c>
      <c r="M899" s="49"/>
      <c r="N899" s="51" t="e">
        <f>VLOOKUP(M899,desplegables!$BO$20:$BP$51,2,0)</f>
        <v>#N/A</v>
      </c>
      <c r="O899" s="49"/>
      <c r="P899" s="49"/>
      <c r="Q899" s="51" t="e">
        <f>+VLOOKUP(P899,desplegables!$B$3:$C$5,2,0)</f>
        <v>#N/A</v>
      </c>
      <c r="R899" s="169" t="e">
        <f t="shared" si="108"/>
        <v>#N/A</v>
      </c>
      <c r="S899" s="50" t="e">
        <f t="shared" si="107"/>
        <v>#N/A</v>
      </c>
      <c r="T899" s="50" t="str">
        <f t="shared" si="103"/>
        <v xml:space="preserve"> -  - </v>
      </c>
      <c r="W899" s="21" t="e">
        <f t="shared" si="104"/>
        <v>#N/A</v>
      </c>
      <c r="X899" s="51" t="e">
        <f t="shared" si="105"/>
        <v>#N/A</v>
      </c>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c r="BE899" s="68"/>
      <c r="BF899" s="70"/>
      <c r="BG899" s="68"/>
      <c r="BH899" s="52"/>
      <c r="BI899" s="91"/>
      <c r="BJ899" s="68"/>
      <c r="BK899" s="49"/>
      <c r="BL899" s="49"/>
      <c r="BM899" s="70"/>
      <c r="BN899" s="49"/>
      <c r="BO899" s="49"/>
      <c r="BP899" s="49"/>
      <c r="BQ899" s="49"/>
      <c r="BR899" s="237"/>
      <c r="BS899" s="237"/>
      <c r="BV899" s="21" t="e">
        <f t="shared" si="106"/>
        <v>#N/A</v>
      </c>
      <c r="BW899" s="21" t="e">
        <f>+VLOOKUP(C899,Listas_desplega!$AI$21:$AJ$46,2,0)</f>
        <v>#N/A</v>
      </c>
      <c r="BX899" s="47" t="e">
        <f>+VLOOKUP(E899,Listas_desplega!$J$2:$K$11,2,FALSE)</f>
        <v>#N/A</v>
      </c>
      <c r="BY899" s="21" t="e">
        <f>+VLOOKUP(J899,desplegables!$AK$21:$AL$33,2,FALSE)</f>
        <v>#N/A</v>
      </c>
      <c r="BZ899" s="21" t="e">
        <f>+VLOOKUP(D899,Listas_desplega!$AS$18:$AU$60,2,0)</f>
        <v>#N/A</v>
      </c>
      <c r="CA899" s="21" t="e">
        <f>+VLOOKUP(W899,Listas_desplega!$AT$18:$AV$60,3,0)</f>
        <v>#N/A</v>
      </c>
      <c r="CB899" s="21" t="e">
        <f>+VLOOKUP(F899,Listas_desplega!$J$15:$L$60,2,0)</f>
        <v>#N/A</v>
      </c>
      <c r="CC899" s="21" t="e">
        <f>+VLOOKUP(F899,Listas_desplega!$J$15:$L$60,2,0)&amp;V899</f>
        <v>#N/A</v>
      </c>
      <c r="CD899" s="21" t="e">
        <f>+VLOOKUP(CC899,Listas_desplega!$K$15:$L$60,2,0)</f>
        <v>#N/A</v>
      </c>
      <c r="CE899" s="65" t="e">
        <f>+VLOOKUP(D899,Listas_desplega!$AS$18:$AU$60,2,0)&amp;V899</f>
        <v>#N/A</v>
      </c>
      <c r="CF899" s="21" t="e">
        <f>+VLOOKUP(D899,Listas_desplega!$AS$18:$AU$60,3,0)</f>
        <v>#N/A</v>
      </c>
    </row>
    <row r="900" spans="2:84" ht="18.75" customHeight="1" x14ac:dyDescent="0.25">
      <c r="B900" s="49"/>
      <c r="C900" s="49"/>
      <c r="D900" s="49"/>
      <c r="E900" s="49"/>
      <c r="F900" s="82"/>
      <c r="G900" s="49"/>
      <c r="H900" s="78" t="e">
        <f>+VLOOKUP(G900,desplegables!$AH$21:$AK$33,2,0)</f>
        <v>#N/A</v>
      </c>
      <c r="I900" s="79" t="e">
        <f>+VLOOKUP(G900,desplegables!$AH$21:$AK$33,3,0)</f>
        <v>#N/A</v>
      </c>
      <c r="J900" s="51" t="e">
        <f>+VLOOKUP(G900,desplegables!$AH$21:$AK$33,4,0)</f>
        <v>#N/A</v>
      </c>
      <c r="K900" s="109"/>
      <c r="L900" s="110" t="e">
        <f>+VLOOKUP(K900,desplegables!$BO$81:$BP$110,2,FALSE)</f>
        <v>#N/A</v>
      </c>
      <c r="M900" s="49"/>
      <c r="N900" s="51" t="e">
        <f>VLOOKUP(M900,desplegables!$BO$20:$BP$51,2,0)</f>
        <v>#N/A</v>
      </c>
      <c r="O900" s="49"/>
      <c r="P900" s="49"/>
      <c r="Q900" s="51" t="e">
        <f>+VLOOKUP(P900,desplegables!$B$3:$C$5,2,0)</f>
        <v>#N/A</v>
      </c>
      <c r="R900" s="169" t="e">
        <f t="shared" si="108"/>
        <v>#N/A</v>
      </c>
      <c r="S900" s="50" t="e">
        <f t="shared" si="107"/>
        <v>#N/A</v>
      </c>
      <c r="T900" s="50" t="str">
        <f t="shared" si="103"/>
        <v xml:space="preserve"> -  - </v>
      </c>
      <c r="W900" s="21" t="e">
        <f t="shared" si="104"/>
        <v>#N/A</v>
      </c>
      <c r="X900" s="51" t="e">
        <f t="shared" si="105"/>
        <v>#N/A</v>
      </c>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c r="BE900" s="68"/>
      <c r="BF900" s="70"/>
      <c r="BG900" s="68"/>
      <c r="BH900" s="52"/>
      <c r="BI900" s="91"/>
      <c r="BJ900" s="68"/>
      <c r="BK900" s="49"/>
      <c r="BL900" s="49"/>
      <c r="BM900" s="70"/>
      <c r="BN900" s="49"/>
      <c r="BO900" s="49"/>
      <c r="BP900" s="49"/>
      <c r="BQ900" s="49"/>
      <c r="BR900" s="237"/>
      <c r="BS900" s="237"/>
      <c r="BV900" s="21" t="e">
        <f t="shared" si="106"/>
        <v>#N/A</v>
      </c>
      <c r="BW900" s="21" t="e">
        <f>+VLOOKUP(C900,Listas_desplega!$AI$21:$AJ$46,2,0)</f>
        <v>#N/A</v>
      </c>
      <c r="BX900" s="47" t="e">
        <f>+VLOOKUP(E900,Listas_desplega!$J$2:$K$11,2,FALSE)</f>
        <v>#N/A</v>
      </c>
      <c r="BY900" s="21" t="e">
        <f>+VLOOKUP(J900,desplegables!$AK$21:$AL$33,2,FALSE)</f>
        <v>#N/A</v>
      </c>
      <c r="BZ900" s="21" t="e">
        <f>+VLOOKUP(D900,Listas_desplega!$AS$18:$AU$60,2,0)</f>
        <v>#N/A</v>
      </c>
      <c r="CA900" s="21" t="e">
        <f>+VLOOKUP(W900,Listas_desplega!$AT$18:$AV$60,3,0)</f>
        <v>#N/A</v>
      </c>
      <c r="CB900" s="21" t="e">
        <f>+VLOOKUP(F900,Listas_desplega!$J$15:$L$60,2,0)</f>
        <v>#N/A</v>
      </c>
      <c r="CC900" s="21" t="e">
        <f>+VLOOKUP(F900,Listas_desplega!$J$15:$L$60,2,0)&amp;V900</f>
        <v>#N/A</v>
      </c>
      <c r="CD900" s="21" t="e">
        <f>+VLOOKUP(CC900,Listas_desplega!$K$15:$L$60,2,0)</f>
        <v>#N/A</v>
      </c>
      <c r="CE900" s="65" t="e">
        <f>+VLOOKUP(D900,Listas_desplega!$AS$18:$AU$60,2,0)&amp;V900</f>
        <v>#N/A</v>
      </c>
      <c r="CF900" s="21" t="e">
        <f>+VLOOKUP(D900,Listas_desplega!$AS$18:$AU$60,3,0)</f>
        <v>#N/A</v>
      </c>
    </row>
    <row r="901" spans="2:84" ht="18.75" customHeight="1" x14ac:dyDescent="0.25">
      <c r="B901" s="49"/>
      <c r="C901" s="49"/>
      <c r="D901" s="49"/>
      <c r="E901" s="49"/>
      <c r="F901" s="82"/>
      <c r="G901" s="49"/>
      <c r="H901" s="78" t="e">
        <f>+VLOOKUP(G901,desplegables!$AH$21:$AK$33,2,0)</f>
        <v>#N/A</v>
      </c>
      <c r="I901" s="79" t="e">
        <f>+VLOOKUP(G901,desplegables!$AH$21:$AK$33,3,0)</f>
        <v>#N/A</v>
      </c>
      <c r="J901" s="51" t="e">
        <f>+VLOOKUP(G901,desplegables!$AH$21:$AK$33,4,0)</f>
        <v>#N/A</v>
      </c>
      <c r="K901" s="109"/>
      <c r="L901" s="110" t="e">
        <f>+VLOOKUP(K901,desplegables!$BO$81:$BP$110,2,FALSE)</f>
        <v>#N/A</v>
      </c>
      <c r="M901" s="49"/>
      <c r="N901" s="51" t="e">
        <f>VLOOKUP(M901,desplegables!$BO$20:$BP$51,2,0)</f>
        <v>#N/A</v>
      </c>
      <c r="O901" s="49"/>
      <c r="P901" s="49"/>
      <c r="Q901" s="51" t="e">
        <f>+VLOOKUP(P901,desplegables!$B$3:$C$5,2,0)</f>
        <v>#N/A</v>
      </c>
      <c r="R901" s="169" t="e">
        <f t="shared" si="108"/>
        <v>#N/A</v>
      </c>
      <c r="S901" s="50" t="e">
        <f t="shared" si="107"/>
        <v>#N/A</v>
      </c>
      <c r="T901" s="50" t="str">
        <f t="shared" ref="T901:T964" si="109">UPPER(P901&amp;" - "&amp;M901&amp;" - "&amp;K901)</f>
        <v xml:space="preserve"> -  - </v>
      </c>
      <c r="W901" s="21" t="e">
        <f t="shared" si="104"/>
        <v>#N/A</v>
      </c>
      <c r="X901" s="51" t="e">
        <f t="shared" si="105"/>
        <v>#N/A</v>
      </c>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c r="BE901" s="68"/>
      <c r="BF901" s="70"/>
      <c r="BG901" s="68"/>
      <c r="BH901" s="52"/>
      <c r="BI901" s="91"/>
      <c r="BJ901" s="68"/>
      <c r="BK901" s="49"/>
      <c r="BL901" s="49"/>
      <c r="BM901" s="70"/>
      <c r="BN901" s="49"/>
      <c r="BO901" s="49"/>
      <c r="BP901" s="49"/>
      <c r="BQ901" s="49"/>
      <c r="BR901" s="237"/>
      <c r="BS901" s="237"/>
      <c r="BV901" s="21" t="e">
        <f t="shared" si="106"/>
        <v>#N/A</v>
      </c>
      <c r="BW901" s="21" t="e">
        <f>+VLOOKUP(C901,Listas_desplega!$AI$21:$AJ$46,2,0)</f>
        <v>#N/A</v>
      </c>
      <c r="BX901" s="47" t="e">
        <f>+VLOOKUP(E901,Listas_desplega!$J$2:$K$11,2,FALSE)</f>
        <v>#N/A</v>
      </c>
      <c r="BY901" s="21" t="e">
        <f>+VLOOKUP(J901,desplegables!$AK$21:$AL$33,2,FALSE)</f>
        <v>#N/A</v>
      </c>
      <c r="BZ901" s="21" t="e">
        <f>+VLOOKUP(D901,Listas_desplega!$AS$18:$AU$60,2,0)</f>
        <v>#N/A</v>
      </c>
      <c r="CA901" s="21" t="e">
        <f>+VLOOKUP(W901,Listas_desplega!$AT$18:$AV$60,3,0)</f>
        <v>#N/A</v>
      </c>
      <c r="CB901" s="21" t="e">
        <f>+VLOOKUP(F901,Listas_desplega!$J$15:$L$60,2,0)</f>
        <v>#N/A</v>
      </c>
      <c r="CC901" s="21" t="e">
        <f>+VLOOKUP(F901,Listas_desplega!$J$15:$L$60,2,0)&amp;V901</f>
        <v>#N/A</v>
      </c>
      <c r="CD901" s="21" t="e">
        <f>+VLOOKUP(CC901,Listas_desplega!$K$15:$L$60,2,0)</f>
        <v>#N/A</v>
      </c>
      <c r="CE901" s="65" t="e">
        <f>+VLOOKUP(D901,Listas_desplega!$AS$18:$AU$60,2,0)&amp;V901</f>
        <v>#N/A</v>
      </c>
      <c r="CF901" s="21" t="e">
        <f>+VLOOKUP(D901,Listas_desplega!$AS$18:$AU$60,3,0)</f>
        <v>#N/A</v>
      </c>
    </row>
    <row r="902" spans="2:84" ht="18.75" customHeight="1" x14ac:dyDescent="0.25">
      <c r="B902" s="49"/>
      <c r="C902" s="49"/>
      <c r="D902" s="49"/>
      <c r="E902" s="49"/>
      <c r="F902" s="82"/>
      <c r="G902" s="49"/>
      <c r="H902" s="78" t="e">
        <f>+VLOOKUP(G902,desplegables!$AH$21:$AK$33,2,0)</f>
        <v>#N/A</v>
      </c>
      <c r="I902" s="79" t="e">
        <f>+VLOOKUP(G902,desplegables!$AH$21:$AK$33,3,0)</f>
        <v>#N/A</v>
      </c>
      <c r="J902" s="51" t="e">
        <f>+VLOOKUP(G902,desplegables!$AH$21:$AK$33,4,0)</f>
        <v>#N/A</v>
      </c>
      <c r="K902" s="109"/>
      <c r="L902" s="110" t="e">
        <f>+VLOOKUP(K902,desplegables!$BO$81:$BP$110,2,FALSE)</f>
        <v>#N/A</v>
      </c>
      <c r="M902" s="49"/>
      <c r="N902" s="51" t="e">
        <f>VLOOKUP(M902,desplegables!$BO$20:$BP$51,2,0)</f>
        <v>#N/A</v>
      </c>
      <c r="O902" s="49"/>
      <c r="P902" s="49"/>
      <c r="Q902" s="51" t="e">
        <f>+VLOOKUP(P902,desplegables!$B$3:$C$5,2,0)</f>
        <v>#N/A</v>
      </c>
      <c r="R902" s="169" t="e">
        <f t="shared" si="108"/>
        <v>#N/A</v>
      </c>
      <c r="S902" s="50" t="e">
        <f t="shared" si="107"/>
        <v>#N/A</v>
      </c>
      <c r="T902" s="50" t="str">
        <f t="shared" si="109"/>
        <v xml:space="preserve"> -  - </v>
      </c>
      <c r="W902" s="21" t="e">
        <f t="shared" ref="W902:W965" si="110">+CE902</f>
        <v>#N/A</v>
      </c>
      <c r="X902" s="51" t="e">
        <f t="shared" ref="X902:X965" si="111">+CA902</f>
        <v>#N/A</v>
      </c>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c r="BE902" s="68"/>
      <c r="BF902" s="70"/>
      <c r="BG902" s="68"/>
      <c r="BH902" s="52"/>
      <c r="BI902" s="91"/>
      <c r="BJ902" s="68"/>
      <c r="BK902" s="49"/>
      <c r="BL902" s="49"/>
      <c r="BM902" s="70"/>
      <c r="BN902" s="49"/>
      <c r="BO902" s="49"/>
      <c r="BP902" s="49"/>
      <c r="BQ902" s="49"/>
      <c r="BR902" s="237"/>
      <c r="BS902" s="237"/>
      <c r="BV902" s="21" t="e">
        <f t="shared" si="106"/>
        <v>#N/A</v>
      </c>
      <c r="BW902" s="21" t="e">
        <f>+VLOOKUP(C902,Listas_desplega!$AI$21:$AJ$46,2,0)</f>
        <v>#N/A</v>
      </c>
      <c r="BX902" s="47" t="e">
        <f>+VLOOKUP(E902,Listas_desplega!$J$2:$K$11,2,FALSE)</f>
        <v>#N/A</v>
      </c>
      <c r="BY902" s="21" t="e">
        <f>+VLOOKUP(J902,desplegables!$AK$21:$AL$33,2,FALSE)</f>
        <v>#N/A</v>
      </c>
      <c r="BZ902" s="21" t="e">
        <f>+VLOOKUP(D902,Listas_desplega!$AS$18:$AU$60,2,0)</f>
        <v>#N/A</v>
      </c>
      <c r="CA902" s="21" t="e">
        <f>+VLOOKUP(W902,Listas_desplega!$AT$18:$AV$60,3,0)</f>
        <v>#N/A</v>
      </c>
      <c r="CB902" s="21" t="e">
        <f>+VLOOKUP(F902,Listas_desplega!$J$15:$L$60,2,0)</f>
        <v>#N/A</v>
      </c>
      <c r="CC902" s="21" t="e">
        <f>+VLOOKUP(F902,Listas_desplega!$J$15:$L$60,2,0)&amp;V902</f>
        <v>#N/A</v>
      </c>
      <c r="CD902" s="21" t="e">
        <f>+VLOOKUP(CC902,Listas_desplega!$K$15:$L$60,2,0)</f>
        <v>#N/A</v>
      </c>
      <c r="CE902" s="65" t="e">
        <f>+VLOOKUP(D902,Listas_desplega!$AS$18:$AU$60,2,0)&amp;V902</f>
        <v>#N/A</v>
      </c>
      <c r="CF902" s="21" t="e">
        <f>+VLOOKUP(D902,Listas_desplega!$AS$18:$AU$60,3,0)</f>
        <v>#N/A</v>
      </c>
    </row>
    <row r="903" spans="2:84" ht="18.75" customHeight="1" x14ac:dyDescent="0.25">
      <c r="B903" s="49"/>
      <c r="C903" s="49"/>
      <c r="D903" s="49"/>
      <c r="E903" s="49"/>
      <c r="F903" s="82"/>
      <c r="G903" s="49"/>
      <c r="H903" s="78" t="e">
        <f>+VLOOKUP(G903,desplegables!$AH$21:$AK$33,2,0)</f>
        <v>#N/A</v>
      </c>
      <c r="I903" s="79" t="e">
        <f>+VLOOKUP(G903,desplegables!$AH$21:$AK$33,3,0)</f>
        <v>#N/A</v>
      </c>
      <c r="J903" s="51" t="e">
        <f>+VLOOKUP(G903,desplegables!$AH$21:$AK$33,4,0)</f>
        <v>#N/A</v>
      </c>
      <c r="K903" s="109"/>
      <c r="L903" s="110" t="e">
        <f>+VLOOKUP(K903,desplegables!$BO$81:$BP$110,2,FALSE)</f>
        <v>#N/A</v>
      </c>
      <c r="M903" s="49"/>
      <c r="N903" s="51" t="e">
        <f>VLOOKUP(M903,desplegables!$BO$20:$BP$51,2,0)</f>
        <v>#N/A</v>
      </c>
      <c r="O903" s="49"/>
      <c r="P903" s="49"/>
      <c r="Q903" s="51" t="e">
        <f>+VLOOKUP(P903,desplegables!$B$3:$C$5,2,0)</f>
        <v>#N/A</v>
      </c>
      <c r="R903" s="169" t="e">
        <f t="shared" si="108"/>
        <v>#N/A</v>
      </c>
      <c r="S903" s="50" t="e">
        <f t="shared" si="107"/>
        <v>#N/A</v>
      </c>
      <c r="T903" s="50" t="str">
        <f t="shared" si="109"/>
        <v xml:space="preserve"> -  - </v>
      </c>
      <c r="W903" s="21" t="e">
        <f t="shared" si="110"/>
        <v>#N/A</v>
      </c>
      <c r="X903" s="51" t="e">
        <f t="shared" si="111"/>
        <v>#N/A</v>
      </c>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c r="BE903" s="68"/>
      <c r="BF903" s="70"/>
      <c r="BG903" s="68"/>
      <c r="BH903" s="52"/>
      <c r="BI903" s="91"/>
      <c r="BJ903" s="68"/>
      <c r="BK903" s="49"/>
      <c r="BL903" s="49"/>
      <c r="BM903" s="70"/>
      <c r="BN903" s="49"/>
      <c r="BO903" s="49"/>
      <c r="BP903" s="49"/>
      <c r="BQ903" s="49"/>
      <c r="BR903" s="237"/>
      <c r="BS903" s="237"/>
      <c r="BV903" s="21" t="e">
        <f t="shared" ref="BV903:BV966" si="112">+CONCATENATE(G903,"_",N903)</f>
        <v>#N/A</v>
      </c>
      <c r="BW903" s="21" t="e">
        <f>+VLOOKUP(C903,Listas_desplega!$AI$21:$AJ$46,2,0)</f>
        <v>#N/A</v>
      </c>
      <c r="BX903" s="47" t="e">
        <f>+VLOOKUP(E903,Listas_desplega!$J$2:$K$11,2,FALSE)</f>
        <v>#N/A</v>
      </c>
      <c r="BY903" s="21" t="e">
        <f>+VLOOKUP(J903,desplegables!$AK$21:$AL$33,2,FALSE)</f>
        <v>#N/A</v>
      </c>
      <c r="BZ903" s="21" t="e">
        <f>+VLOOKUP(D903,Listas_desplega!$AS$18:$AU$60,2,0)</f>
        <v>#N/A</v>
      </c>
      <c r="CA903" s="21" t="e">
        <f>+VLOOKUP(W903,Listas_desplega!$AT$18:$AV$60,3,0)</f>
        <v>#N/A</v>
      </c>
      <c r="CB903" s="21" t="e">
        <f>+VLOOKUP(F903,Listas_desplega!$J$15:$L$60,2,0)</f>
        <v>#N/A</v>
      </c>
      <c r="CC903" s="21" t="e">
        <f>+VLOOKUP(F903,Listas_desplega!$J$15:$L$60,2,0)&amp;V903</f>
        <v>#N/A</v>
      </c>
      <c r="CD903" s="21" t="e">
        <f>+VLOOKUP(CC903,Listas_desplega!$K$15:$L$60,2,0)</f>
        <v>#N/A</v>
      </c>
      <c r="CE903" s="65" t="e">
        <f>+VLOOKUP(D903,Listas_desplega!$AS$18:$AU$60,2,0)&amp;V903</f>
        <v>#N/A</v>
      </c>
      <c r="CF903" s="21" t="e">
        <f>+VLOOKUP(D903,Listas_desplega!$AS$18:$AU$60,3,0)</f>
        <v>#N/A</v>
      </c>
    </row>
    <row r="904" spans="2:84" ht="18.75" customHeight="1" x14ac:dyDescent="0.25">
      <c r="B904" s="49"/>
      <c r="C904" s="49"/>
      <c r="D904" s="49"/>
      <c r="E904" s="49"/>
      <c r="F904" s="82"/>
      <c r="G904" s="49"/>
      <c r="H904" s="78" t="e">
        <f>+VLOOKUP(G904,desplegables!$AH$21:$AK$33,2,0)</f>
        <v>#N/A</v>
      </c>
      <c r="I904" s="79" t="e">
        <f>+VLOOKUP(G904,desplegables!$AH$21:$AK$33,3,0)</f>
        <v>#N/A</v>
      </c>
      <c r="J904" s="51" t="e">
        <f>+VLOOKUP(G904,desplegables!$AH$21:$AK$33,4,0)</f>
        <v>#N/A</v>
      </c>
      <c r="K904" s="109"/>
      <c r="L904" s="110" t="e">
        <f>+VLOOKUP(K904,desplegables!$BO$81:$BP$110,2,FALSE)</f>
        <v>#N/A</v>
      </c>
      <c r="M904" s="49"/>
      <c r="N904" s="51" t="e">
        <f>VLOOKUP(M904,desplegables!$BO$20:$BP$51,2,0)</f>
        <v>#N/A</v>
      </c>
      <c r="O904" s="49"/>
      <c r="P904" s="49"/>
      <c r="Q904" s="51" t="e">
        <f>+VLOOKUP(P904,desplegables!$B$3:$C$5,2,0)</f>
        <v>#N/A</v>
      </c>
      <c r="R904" s="169" t="e">
        <f t="shared" si="108"/>
        <v>#N/A</v>
      </c>
      <c r="S904" s="50" t="e">
        <f t="shared" si="107"/>
        <v>#N/A</v>
      </c>
      <c r="T904" s="50" t="str">
        <f t="shared" si="109"/>
        <v xml:space="preserve"> -  - </v>
      </c>
      <c r="W904" s="21" t="e">
        <f t="shared" si="110"/>
        <v>#N/A</v>
      </c>
      <c r="X904" s="51" t="e">
        <f t="shared" si="111"/>
        <v>#N/A</v>
      </c>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c r="BE904" s="68"/>
      <c r="BF904" s="70"/>
      <c r="BG904" s="68"/>
      <c r="BH904" s="52"/>
      <c r="BI904" s="91"/>
      <c r="BJ904" s="68"/>
      <c r="BK904" s="49"/>
      <c r="BL904" s="49"/>
      <c r="BM904" s="70"/>
      <c r="BN904" s="49"/>
      <c r="BO904" s="49"/>
      <c r="BP904" s="49"/>
      <c r="BQ904" s="49"/>
      <c r="BR904" s="237"/>
      <c r="BS904" s="237"/>
      <c r="BV904" s="21" t="e">
        <f t="shared" si="112"/>
        <v>#N/A</v>
      </c>
      <c r="BW904" s="21" t="e">
        <f>+VLOOKUP(C904,Listas_desplega!$AI$21:$AJ$46,2,0)</f>
        <v>#N/A</v>
      </c>
      <c r="BX904" s="47" t="e">
        <f>+VLOOKUP(E904,Listas_desplega!$J$2:$K$11,2,FALSE)</f>
        <v>#N/A</v>
      </c>
      <c r="BY904" s="21" t="e">
        <f>+VLOOKUP(J904,desplegables!$AK$21:$AL$33,2,FALSE)</f>
        <v>#N/A</v>
      </c>
      <c r="BZ904" s="21" t="e">
        <f>+VLOOKUP(D904,Listas_desplega!$AS$18:$AU$60,2,0)</f>
        <v>#N/A</v>
      </c>
      <c r="CA904" s="21" t="e">
        <f>+VLOOKUP(W904,Listas_desplega!$AT$18:$AV$60,3,0)</f>
        <v>#N/A</v>
      </c>
      <c r="CB904" s="21" t="e">
        <f>+VLOOKUP(F904,Listas_desplega!$J$15:$L$60,2,0)</f>
        <v>#N/A</v>
      </c>
      <c r="CC904" s="21" t="e">
        <f>+VLOOKUP(F904,Listas_desplega!$J$15:$L$60,2,0)&amp;V904</f>
        <v>#N/A</v>
      </c>
      <c r="CD904" s="21" t="e">
        <f>+VLOOKUP(CC904,Listas_desplega!$K$15:$L$60,2,0)</f>
        <v>#N/A</v>
      </c>
      <c r="CE904" s="65" t="e">
        <f>+VLOOKUP(D904,Listas_desplega!$AS$18:$AU$60,2,0)&amp;V904</f>
        <v>#N/A</v>
      </c>
      <c r="CF904" s="21" t="e">
        <f>+VLOOKUP(D904,Listas_desplega!$AS$18:$AU$60,3,0)</f>
        <v>#N/A</v>
      </c>
    </row>
    <row r="905" spans="2:84" ht="18.75" customHeight="1" x14ac:dyDescent="0.25">
      <c r="B905" s="49"/>
      <c r="C905" s="49"/>
      <c r="D905" s="49"/>
      <c r="E905" s="49"/>
      <c r="F905" s="82"/>
      <c r="G905" s="49"/>
      <c r="H905" s="78" t="e">
        <f>+VLOOKUP(G905,desplegables!$AH$21:$AK$33,2,0)</f>
        <v>#N/A</v>
      </c>
      <c r="I905" s="79" t="e">
        <f>+VLOOKUP(G905,desplegables!$AH$21:$AK$33,3,0)</f>
        <v>#N/A</v>
      </c>
      <c r="J905" s="51" t="e">
        <f>+VLOOKUP(G905,desplegables!$AH$21:$AK$33,4,0)</f>
        <v>#N/A</v>
      </c>
      <c r="K905" s="109"/>
      <c r="L905" s="110" t="e">
        <f>+VLOOKUP(K905,desplegables!$BO$81:$BP$110,2,FALSE)</f>
        <v>#N/A</v>
      </c>
      <c r="M905" s="49"/>
      <c r="N905" s="51" t="e">
        <f>VLOOKUP(M905,desplegables!$BO$20:$BP$51,2,0)</f>
        <v>#N/A</v>
      </c>
      <c r="O905" s="49"/>
      <c r="P905" s="49"/>
      <c r="Q905" s="51" t="e">
        <f>+VLOOKUP(P905,desplegables!$B$3:$C$5,2,0)</f>
        <v>#N/A</v>
      </c>
      <c r="R905" s="169" t="e">
        <f t="shared" si="108"/>
        <v>#N/A</v>
      </c>
      <c r="S905" s="50" t="e">
        <f t="shared" si="107"/>
        <v>#N/A</v>
      </c>
      <c r="T905" s="50" t="str">
        <f t="shared" si="109"/>
        <v xml:space="preserve"> -  - </v>
      </c>
      <c r="W905" s="21" t="e">
        <f t="shared" si="110"/>
        <v>#N/A</v>
      </c>
      <c r="X905" s="51" t="e">
        <f t="shared" si="111"/>
        <v>#N/A</v>
      </c>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c r="BE905" s="68"/>
      <c r="BF905" s="70"/>
      <c r="BG905" s="68"/>
      <c r="BH905" s="52"/>
      <c r="BI905" s="91"/>
      <c r="BJ905" s="68"/>
      <c r="BK905" s="49"/>
      <c r="BL905" s="49"/>
      <c r="BM905" s="70"/>
      <c r="BN905" s="49"/>
      <c r="BO905" s="49"/>
      <c r="BP905" s="49"/>
      <c r="BQ905" s="49"/>
      <c r="BR905" s="237"/>
      <c r="BS905" s="237"/>
      <c r="BV905" s="21" t="e">
        <f t="shared" si="112"/>
        <v>#N/A</v>
      </c>
      <c r="BW905" s="21" t="e">
        <f>+VLOOKUP(C905,Listas_desplega!$AI$21:$AJ$46,2,0)</f>
        <v>#N/A</v>
      </c>
      <c r="BX905" s="47" t="e">
        <f>+VLOOKUP(E905,Listas_desplega!$J$2:$K$11,2,FALSE)</f>
        <v>#N/A</v>
      </c>
      <c r="BY905" s="21" t="e">
        <f>+VLOOKUP(J905,desplegables!$AK$21:$AL$33,2,FALSE)</f>
        <v>#N/A</v>
      </c>
      <c r="BZ905" s="21" t="e">
        <f>+VLOOKUP(D905,Listas_desplega!$AS$18:$AU$60,2,0)</f>
        <v>#N/A</v>
      </c>
      <c r="CA905" s="21" t="e">
        <f>+VLOOKUP(W905,Listas_desplega!$AT$18:$AV$60,3,0)</f>
        <v>#N/A</v>
      </c>
      <c r="CB905" s="21" t="e">
        <f>+VLOOKUP(F905,Listas_desplega!$J$15:$L$60,2,0)</f>
        <v>#N/A</v>
      </c>
      <c r="CC905" s="21" t="e">
        <f>+VLOOKUP(F905,Listas_desplega!$J$15:$L$60,2,0)&amp;V905</f>
        <v>#N/A</v>
      </c>
      <c r="CD905" s="21" t="e">
        <f>+VLOOKUP(CC905,Listas_desplega!$K$15:$L$60,2,0)</f>
        <v>#N/A</v>
      </c>
      <c r="CE905" s="65" t="e">
        <f>+VLOOKUP(D905,Listas_desplega!$AS$18:$AU$60,2,0)&amp;V905</f>
        <v>#N/A</v>
      </c>
      <c r="CF905" s="21" t="e">
        <f>+VLOOKUP(D905,Listas_desplega!$AS$18:$AU$60,3,0)</f>
        <v>#N/A</v>
      </c>
    </row>
    <row r="906" spans="2:84" ht="18.75" customHeight="1" x14ac:dyDescent="0.25">
      <c r="B906" s="49"/>
      <c r="C906" s="49"/>
      <c r="D906" s="49"/>
      <c r="E906" s="49"/>
      <c r="F906" s="82"/>
      <c r="G906" s="49"/>
      <c r="H906" s="78" t="e">
        <f>+VLOOKUP(G906,desplegables!$AH$21:$AK$33,2,0)</f>
        <v>#N/A</v>
      </c>
      <c r="I906" s="79" t="e">
        <f>+VLOOKUP(G906,desplegables!$AH$21:$AK$33,3,0)</f>
        <v>#N/A</v>
      </c>
      <c r="J906" s="51" t="e">
        <f>+VLOOKUP(G906,desplegables!$AH$21:$AK$33,4,0)</f>
        <v>#N/A</v>
      </c>
      <c r="K906" s="109"/>
      <c r="L906" s="110" t="e">
        <f>+VLOOKUP(K906,desplegables!$BO$81:$BP$110,2,FALSE)</f>
        <v>#N/A</v>
      </c>
      <c r="M906" s="49"/>
      <c r="N906" s="51" t="e">
        <f>VLOOKUP(M906,desplegables!$BO$20:$BP$51,2,0)</f>
        <v>#N/A</v>
      </c>
      <c r="O906" s="49"/>
      <c r="P906" s="49"/>
      <c r="Q906" s="51" t="e">
        <f>+VLOOKUP(P906,desplegables!$B$3:$C$5,2,0)</f>
        <v>#N/A</v>
      </c>
      <c r="R906" s="169" t="e">
        <f t="shared" si="108"/>
        <v>#N/A</v>
      </c>
      <c r="S906" s="50" t="e">
        <f t="shared" si="107"/>
        <v>#N/A</v>
      </c>
      <c r="T906" s="50" t="str">
        <f t="shared" si="109"/>
        <v xml:space="preserve"> -  - </v>
      </c>
      <c r="W906" s="21" t="e">
        <f t="shared" si="110"/>
        <v>#N/A</v>
      </c>
      <c r="X906" s="51" t="e">
        <f t="shared" si="111"/>
        <v>#N/A</v>
      </c>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c r="BE906" s="68"/>
      <c r="BF906" s="70"/>
      <c r="BG906" s="68"/>
      <c r="BH906" s="52"/>
      <c r="BI906" s="91"/>
      <c r="BJ906" s="68"/>
      <c r="BK906" s="49"/>
      <c r="BL906" s="49"/>
      <c r="BM906" s="70"/>
      <c r="BN906" s="49"/>
      <c r="BO906" s="49"/>
      <c r="BP906" s="49"/>
      <c r="BQ906" s="49"/>
      <c r="BR906" s="237"/>
      <c r="BS906" s="237"/>
      <c r="BV906" s="21" t="e">
        <f t="shared" si="112"/>
        <v>#N/A</v>
      </c>
      <c r="BW906" s="21" t="e">
        <f>+VLOOKUP(C906,Listas_desplega!$AI$21:$AJ$46,2,0)</f>
        <v>#N/A</v>
      </c>
      <c r="BX906" s="47" t="e">
        <f>+VLOOKUP(E906,Listas_desplega!$J$2:$K$11,2,FALSE)</f>
        <v>#N/A</v>
      </c>
      <c r="BY906" s="21" t="e">
        <f>+VLOOKUP(J906,desplegables!$AK$21:$AL$33,2,FALSE)</f>
        <v>#N/A</v>
      </c>
      <c r="BZ906" s="21" t="e">
        <f>+VLOOKUP(D906,Listas_desplega!$AS$18:$AU$60,2,0)</f>
        <v>#N/A</v>
      </c>
      <c r="CA906" s="21" t="e">
        <f>+VLOOKUP(W906,Listas_desplega!$AT$18:$AV$60,3,0)</f>
        <v>#N/A</v>
      </c>
      <c r="CB906" s="21" t="e">
        <f>+VLOOKUP(F906,Listas_desplega!$J$15:$L$60,2,0)</f>
        <v>#N/A</v>
      </c>
      <c r="CC906" s="21" t="e">
        <f>+VLOOKUP(F906,Listas_desplega!$J$15:$L$60,2,0)&amp;V906</f>
        <v>#N/A</v>
      </c>
      <c r="CD906" s="21" t="e">
        <f>+VLOOKUP(CC906,Listas_desplega!$K$15:$L$60,2,0)</f>
        <v>#N/A</v>
      </c>
      <c r="CE906" s="65" t="e">
        <f>+VLOOKUP(D906,Listas_desplega!$AS$18:$AU$60,2,0)&amp;V906</f>
        <v>#N/A</v>
      </c>
      <c r="CF906" s="21" t="e">
        <f>+VLOOKUP(D906,Listas_desplega!$AS$18:$AU$60,3,0)</f>
        <v>#N/A</v>
      </c>
    </row>
    <row r="907" spans="2:84" ht="18.75" customHeight="1" x14ac:dyDescent="0.25">
      <c r="B907" s="49"/>
      <c r="C907" s="49"/>
      <c r="D907" s="49"/>
      <c r="E907" s="49"/>
      <c r="F907" s="82"/>
      <c r="G907" s="49"/>
      <c r="H907" s="78" t="e">
        <f>+VLOOKUP(G907,desplegables!$AH$21:$AK$33,2,0)</f>
        <v>#N/A</v>
      </c>
      <c r="I907" s="79" t="e">
        <f>+VLOOKUP(G907,desplegables!$AH$21:$AK$33,3,0)</f>
        <v>#N/A</v>
      </c>
      <c r="J907" s="51" t="e">
        <f>+VLOOKUP(G907,desplegables!$AH$21:$AK$33,4,0)</f>
        <v>#N/A</v>
      </c>
      <c r="K907" s="109"/>
      <c r="L907" s="110" t="e">
        <f>+VLOOKUP(K907,desplegables!$BO$81:$BP$110,2,FALSE)</f>
        <v>#N/A</v>
      </c>
      <c r="M907" s="49"/>
      <c r="N907" s="51" t="e">
        <f>VLOOKUP(M907,desplegables!$BO$20:$BP$51,2,0)</f>
        <v>#N/A</v>
      </c>
      <c r="O907" s="49"/>
      <c r="P907" s="49"/>
      <c r="Q907" s="51" t="e">
        <f>+VLOOKUP(P907,desplegables!$B$3:$C$5,2,0)</f>
        <v>#N/A</v>
      </c>
      <c r="R907" s="169" t="e">
        <f t="shared" si="108"/>
        <v>#N/A</v>
      </c>
      <c r="S907" s="50" t="e">
        <f t="shared" si="107"/>
        <v>#N/A</v>
      </c>
      <c r="T907" s="50" t="str">
        <f t="shared" si="109"/>
        <v xml:space="preserve"> -  - </v>
      </c>
      <c r="W907" s="21" t="e">
        <f t="shared" si="110"/>
        <v>#N/A</v>
      </c>
      <c r="X907" s="51" t="e">
        <f t="shared" si="111"/>
        <v>#N/A</v>
      </c>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c r="BE907" s="68"/>
      <c r="BF907" s="70"/>
      <c r="BG907" s="68"/>
      <c r="BH907" s="52"/>
      <c r="BI907" s="91"/>
      <c r="BJ907" s="68"/>
      <c r="BK907" s="49"/>
      <c r="BL907" s="49"/>
      <c r="BM907" s="70"/>
      <c r="BN907" s="49"/>
      <c r="BO907" s="49"/>
      <c r="BP907" s="49"/>
      <c r="BQ907" s="49"/>
      <c r="BR907" s="237"/>
      <c r="BS907" s="237"/>
      <c r="BV907" s="21" t="e">
        <f t="shared" si="112"/>
        <v>#N/A</v>
      </c>
      <c r="BW907" s="21" t="e">
        <f>+VLOOKUP(C907,Listas_desplega!$AI$21:$AJ$46,2,0)</f>
        <v>#N/A</v>
      </c>
      <c r="BX907" s="47" t="e">
        <f>+VLOOKUP(E907,Listas_desplega!$J$2:$K$11,2,FALSE)</f>
        <v>#N/A</v>
      </c>
      <c r="BY907" s="21" t="e">
        <f>+VLOOKUP(J907,desplegables!$AK$21:$AL$33,2,FALSE)</f>
        <v>#N/A</v>
      </c>
      <c r="BZ907" s="21" t="e">
        <f>+VLOOKUP(D907,Listas_desplega!$AS$18:$AU$60,2,0)</f>
        <v>#N/A</v>
      </c>
      <c r="CA907" s="21" t="e">
        <f>+VLOOKUP(W907,Listas_desplega!$AT$18:$AV$60,3,0)</f>
        <v>#N/A</v>
      </c>
      <c r="CB907" s="21" t="e">
        <f>+VLOOKUP(F907,Listas_desplega!$J$15:$L$60,2,0)</f>
        <v>#N/A</v>
      </c>
      <c r="CC907" s="21" t="e">
        <f>+VLOOKUP(F907,Listas_desplega!$J$15:$L$60,2,0)&amp;V907</f>
        <v>#N/A</v>
      </c>
      <c r="CD907" s="21" t="e">
        <f>+VLOOKUP(CC907,Listas_desplega!$K$15:$L$60,2,0)</f>
        <v>#N/A</v>
      </c>
      <c r="CE907" s="65" t="e">
        <f>+VLOOKUP(D907,Listas_desplega!$AS$18:$AU$60,2,0)&amp;V907</f>
        <v>#N/A</v>
      </c>
      <c r="CF907" s="21" t="e">
        <f>+VLOOKUP(D907,Listas_desplega!$AS$18:$AU$60,3,0)</f>
        <v>#N/A</v>
      </c>
    </row>
    <row r="908" spans="2:84" ht="18.75" customHeight="1" x14ac:dyDescent="0.25">
      <c r="B908" s="49"/>
      <c r="C908" s="49"/>
      <c r="D908" s="49"/>
      <c r="E908" s="49"/>
      <c r="F908" s="82"/>
      <c r="G908" s="49"/>
      <c r="H908" s="78" t="e">
        <f>+VLOOKUP(G908,desplegables!$AH$21:$AK$33,2,0)</f>
        <v>#N/A</v>
      </c>
      <c r="I908" s="79" t="e">
        <f>+VLOOKUP(G908,desplegables!$AH$21:$AK$33,3,0)</f>
        <v>#N/A</v>
      </c>
      <c r="J908" s="51" t="e">
        <f>+VLOOKUP(G908,desplegables!$AH$21:$AK$33,4,0)</f>
        <v>#N/A</v>
      </c>
      <c r="K908" s="109"/>
      <c r="L908" s="110" t="e">
        <f>+VLOOKUP(K908,desplegables!$BO$81:$BP$110,2,FALSE)</f>
        <v>#N/A</v>
      </c>
      <c r="M908" s="49"/>
      <c r="N908" s="51" t="e">
        <f>VLOOKUP(M908,desplegables!$BO$20:$BP$51,2,0)</f>
        <v>#N/A</v>
      </c>
      <c r="O908" s="49"/>
      <c r="P908" s="49"/>
      <c r="Q908" s="51" t="e">
        <f>+VLOOKUP(P908,desplegables!$B$3:$C$5,2,0)</f>
        <v>#N/A</v>
      </c>
      <c r="R908" s="169" t="e">
        <f t="shared" si="108"/>
        <v>#N/A</v>
      </c>
      <c r="S908" s="50" t="e">
        <f t="shared" si="107"/>
        <v>#N/A</v>
      </c>
      <c r="T908" s="50" t="str">
        <f t="shared" si="109"/>
        <v xml:space="preserve"> -  - </v>
      </c>
      <c r="W908" s="21" t="e">
        <f t="shared" si="110"/>
        <v>#N/A</v>
      </c>
      <c r="X908" s="51" t="e">
        <f t="shared" si="111"/>
        <v>#N/A</v>
      </c>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c r="BE908" s="68"/>
      <c r="BF908" s="70"/>
      <c r="BG908" s="68"/>
      <c r="BH908" s="52"/>
      <c r="BI908" s="91"/>
      <c r="BJ908" s="68"/>
      <c r="BK908" s="49"/>
      <c r="BL908" s="49"/>
      <c r="BM908" s="70"/>
      <c r="BN908" s="49"/>
      <c r="BO908" s="49"/>
      <c r="BP908" s="49"/>
      <c r="BQ908" s="49"/>
      <c r="BR908" s="237"/>
      <c r="BS908" s="237"/>
      <c r="BV908" s="21" t="e">
        <f t="shared" si="112"/>
        <v>#N/A</v>
      </c>
      <c r="BW908" s="21" t="e">
        <f>+VLOOKUP(C908,Listas_desplega!$AI$21:$AJ$46,2,0)</f>
        <v>#N/A</v>
      </c>
      <c r="BX908" s="47" t="e">
        <f>+VLOOKUP(E908,Listas_desplega!$J$2:$K$11,2,FALSE)</f>
        <v>#N/A</v>
      </c>
      <c r="BY908" s="21" t="e">
        <f>+VLOOKUP(J908,desplegables!$AK$21:$AL$33,2,FALSE)</f>
        <v>#N/A</v>
      </c>
      <c r="BZ908" s="21" t="e">
        <f>+VLOOKUP(D908,Listas_desplega!$AS$18:$AU$60,2,0)</f>
        <v>#N/A</v>
      </c>
      <c r="CA908" s="21" t="e">
        <f>+VLOOKUP(W908,Listas_desplega!$AT$18:$AV$60,3,0)</f>
        <v>#N/A</v>
      </c>
      <c r="CB908" s="21" t="e">
        <f>+VLOOKUP(F908,Listas_desplega!$J$15:$L$60,2,0)</f>
        <v>#N/A</v>
      </c>
      <c r="CC908" s="21" t="e">
        <f>+VLOOKUP(F908,Listas_desplega!$J$15:$L$60,2,0)&amp;V908</f>
        <v>#N/A</v>
      </c>
      <c r="CD908" s="21" t="e">
        <f>+VLOOKUP(CC908,Listas_desplega!$K$15:$L$60,2,0)</f>
        <v>#N/A</v>
      </c>
      <c r="CE908" s="65" t="e">
        <f>+VLOOKUP(D908,Listas_desplega!$AS$18:$AU$60,2,0)&amp;V908</f>
        <v>#N/A</v>
      </c>
      <c r="CF908" s="21" t="e">
        <f>+VLOOKUP(D908,Listas_desplega!$AS$18:$AU$60,3,0)</f>
        <v>#N/A</v>
      </c>
    </row>
    <row r="909" spans="2:84" ht="18.75" customHeight="1" x14ac:dyDescent="0.25">
      <c r="B909" s="49"/>
      <c r="C909" s="49"/>
      <c r="D909" s="49"/>
      <c r="E909" s="49"/>
      <c r="F909" s="82"/>
      <c r="G909" s="49"/>
      <c r="H909" s="78" t="e">
        <f>+VLOOKUP(G909,desplegables!$AH$21:$AK$33,2,0)</f>
        <v>#N/A</v>
      </c>
      <c r="I909" s="79" t="e">
        <f>+VLOOKUP(G909,desplegables!$AH$21:$AK$33,3,0)</f>
        <v>#N/A</v>
      </c>
      <c r="J909" s="51" t="e">
        <f>+VLOOKUP(G909,desplegables!$AH$21:$AK$33,4,0)</f>
        <v>#N/A</v>
      </c>
      <c r="K909" s="109"/>
      <c r="L909" s="110" t="e">
        <f>+VLOOKUP(K909,desplegables!$BO$81:$BP$110,2,FALSE)</f>
        <v>#N/A</v>
      </c>
      <c r="M909" s="49"/>
      <c r="N909" s="51" t="e">
        <f>VLOOKUP(M909,desplegables!$BO$20:$BP$51,2,0)</f>
        <v>#N/A</v>
      </c>
      <c r="O909" s="49"/>
      <c r="P909" s="49"/>
      <c r="Q909" s="51" t="e">
        <f>+VLOOKUP(P909,desplegables!$B$3:$C$5,2,0)</f>
        <v>#N/A</v>
      </c>
      <c r="R909" s="169" t="e">
        <f t="shared" si="108"/>
        <v>#N/A</v>
      </c>
      <c r="S909" s="50" t="e">
        <f t="shared" si="107"/>
        <v>#N/A</v>
      </c>
      <c r="T909" s="50" t="str">
        <f t="shared" si="109"/>
        <v xml:space="preserve"> -  - </v>
      </c>
      <c r="W909" s="21" t="e">
        <f t="shared" si="110"/>
        <v>#N/A</v>
      </c>
      <c r="X909" s="51" t="e">
        <f t="shared" si="111"/>
        <v>#N/A</v>
      </c>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c r="BE909" s="68"/>
      <c r="BF909" s="70"/>
      <c r="BG909" s="68"/>
      <c r="BH909" s="52"/>
      <c r="BI909" s="91"/>
      <c r="BJ909" s="68"/>
      <c r="BK909" s="49"/>
      <c r="BL909" s="49"/>
      <c r="BM909" s="70"/>
      <c r="BN909" s="49"/>
      <c r="BO909" s="49"/>
      <c r="BP909" s="49"/>
      <c r="BQ909" s="49"/>
      <c r="BR909" s="237"/>
      <c r="BS909" s="237"/>
      <c r="BV909" s="21" t="e">
        <f t="shared" si="112"/>
        <v>#N/A</v>
      </c>
      <c r="BW909" s="21" t="e">
        <f>+VLOOKUP(C909,Listas_desplega!$AI$21:$AJ$46,2,0)</f>
        <v>#N/A</v>
      </c>
      <c r="BX909" s="47" t="e">
        <f>+VLOOKUP(E909,Listas_desplega!$J$2:$K$11,2,FALSE)</f>
        <v>#N/A</v>
      </c>
      <c r="BY909" s="21" t="e">
        <f>+VLOOKUP(J909,desplegables!$AK$21:$AL$33,2,FALSE)</f>
        <v>#N/A</v>
      </c>
      <c r="BZ909" s="21" t="e">
        <f>+VLOOKUP(D909,Listas_desplega!$AS$18:$AU$60,2,0)</f>
        <v>#N/A</v>
      </c>
      <c r="CA909" s="21" t="e">
        <f>+VLOOKUP(W909,Listas_desplega!$AT$18:$AV$60,3,0)</f>
        <v>#N/A</v>
      </c>
      <c r="CB909" s="21" t="e">
        <f>+VLOOKUP(F909,Listas_desplega!$J$15:$L$60,2,0)</f>
        <v>#N/A</v>
      </c>
      <c r="CC909" s="21" t="e">
        <f>+VLOOKUP(F909,Listas_desplega!$J$15:$L$60,2,0)&amp;V909</f>
        <v>#N/A</v>
      </c>
      <c r="CD909" s="21" t="e">
        <f>+VLOOKUP(CC909,Listas_desplega!$K$15:$L$60,2,0)</f>
        <v>#N/A</v>
      </c>
      <c r="CE909" s="65" t="e">
        <f>+VLOOKUP(D909,Listas_desplega!$AS$18:$AU$60,2,0)&amp;V909</f>
        <v>#N/A</v>
      </c>
      <c r="CF909" s="21" t="e">
        <f>+VLOOKUP(D909,Listas_desplega!$AS$18:$AU$60,3,0)</f>
        <v>#N/A</v>
      </c>
    </row>
    <row r="910" spans="2:84" ht="18.75" customHeight="1" x14ac:dyDescent="0.25">
      <c r="B910" s="49"/>
      <c r="C910" s="49"/>
      <c r="D910" s="49"/>
      <c r="E910" s="49"/>
      <c r="F910" s="82"/>
      <c r="G910" s="49"/>
      <c r="H910" s="78" t="e">
        <f>+VLOOKUP(G910,desplegables!$AH$21:$AK$33,2,0)</f>
        <v>#N/A</v>
      </c>
      <c r="I910" s="79" t="e">
        <f>+VLOOKUP(G910,desplegables!$AH$21:$AK$33,3,0)</f>
        <v>#N/A</v>
      </c>
      <c r="J910" s="51" t="e">
        <f>+VLOOKUP(G910,desplegables!$AH$21:$AK$33,4,0)</f>
        <v>#N/A</v>
      </c>
      <c r="K910" s="109"/>
      <c r="L910" s="110" t="e">
        <f>+VLOOKUP(K910,desplegables!$BO$81:$BP$110,2,FALSE)</f>
        <v>#N/A</v>
      </c>
      <c r="M910" s="49"/>
      <c r="N910" s="51" t="e">
        <f>VLOOKUP(M910,desplegables!$BO$20:$BP$51,2,0)</f>
        <v>#N/A</v>
      </c>
      <c r="O910" s="49"/>
      <c r="P910" s="49"/>
      <c r="Q910" s="51" t="e">
        <f>+VLOOKUP(P910,desplegables!$B$3:$C$5,2,0)</f>
        <v>#N/A</v>
      </c>
      <c r="R910" s="169" t="e">
        <f t="shared" si="108"/>
        <v>#N/A</v>
      </c>
      <c r="S910" s="50" t="e">
        <f t="shared" si="107"/>
        <v>#N/A</v>
      </c>
      <c r="T910" s="50" t="str">
        <f t="shared" si="109"/>
        <v xml:space="preserve"> -  - </v>
      </c>
      <c r="W910" s="21" t="e">
        <f t="shared" si="110"/>
        <v>#N/A</v>
      </c>
      <c r="X910" s="51" t="e">
        <f t="shared" si="111"/>
        <v>#N/A</v>
      </c>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c r="BE910" s="68"/>
      <c r="BF910" s="70"/>
      <c r="BG910" s="68"/>
      <c r="BH910" s="52"/>
      <c r="BI910" s="91"/>
      <c r="BJ910" s="68"/>
      <c r="BK910" s="49"/>
      <c r="BL910" s="49"/>
      <c r="BM910" s="70"/>
      <c r="BN910" s="49"/>
      <c r="BO910" s="49"/>
      <c r="BP910" s="49"/>
      <c r="BQ910" s="49"/>
      <c r="BR910" s="237"/>
      <c r="BS910" s="237"/>
      <c r="BV910" s="21" t="e">
        <f t="shared" si="112"/>
        <v>#N/A</v>
      </c>
      <c r="BW910" s="21" t="e">
        <f>+VLOOKUP(C910,Listas_desplega!$AI$21:$AJ$46,2,0)</f>
        <v>#N/A</v>
      </c>
      <c r="BX910" s="47" t="e">
        <f>+VLOOKUP(E910,Listas_desplega!$J$2:$K$11,2,FALSE)</f>
        <v>#N/A</v>
      </c>
      <c r="BY910" s="21" t="e">
        <f>+VLOOKUP(J910,desplegables!$AK$21:$AL$33,2,FALSE)</f>
        <v>#N/A</v>
      </c>
      <c r="BZ910" s="21" t="e">
        <f>+VLOOKUP(D910,Listas_desplega!$AS$18:$AU$60,2,0)</f>
        <v>#N/A</v>
      </c>
      <c r="CA910" s="21" t="e">
        <f>+VLOOKUP(W910,Listas_desplega!$AT$18:$AV$60,3,0)</f>
        <v>#N/A</v>
      </c>
      <c r="CB910" s="21" t="e">
        <f>+VLOOKUP(F910,Listas_desplega!$J$15:$L$60,2,0)</f>
        <v>#N/A</v>
      </c>
      <c r="CC910" s="21" t="e">
        <f>+VLOOKUP(F910,Listas_desplega!$J$15:$L$60,2,0)&amp;V910</f>
        <v>#N/A</v>
      </c>
      <c r="CD910" s="21" t="e">
        <f>+VLOOKUP(CC910,Listas_desplega!$K$15:$L$60,2,0)</f>
        <v>#N/A</v>
      </c>
      <c r="CE910" s="65" t="e">
        <f>+VLOOKUP(D910,Listas_desplega!$AS$18:$AU$60,2,0)&amp;V910</f>
        <v>#N/A</v>
      </c>
      <c r="CF910" s="21" t="e">
        <f>+VLOOKUP(D910,Listas_desplega!$AS$18:$AU$60,3,0)</f>
        <v>#N/A</v>
      </c>
    </row>
    <row r="911" spans="2:84" ht="18.75" customHeight="1" x14ac:dyDescent="0.25">
      <c r="B911" s="49"/>
      <c r="C911" s="49"/>
      <c r="D911" s="49"/>
      <c r="E911" s="49"/>
      <c r="F911" s="82"/>
      <c r="G911" s="49"/>
      <c r="H911" s="78" t="e">
        <f>+VLOOKUP(G911,desplegables!$AH$21:$AK$33,2,0)</f>
        <v>#N/A</v>
      </c>
      <c r="I911" s="79" t="e">
        <f>+VLOOKUP(G911,desplegables!$AH$21:$AK$33,3,0)</f>
        <v>#N/A</v>
      </c>
      <c r="J911" s="51" t="e">
        <f>+VLOOKUP(G911,desplegables!$AH$21:$AK$33,4,0)</f>
        <v>#N/A</v>
      </c>
      <c r="K911" s="109"/>
      <c r="L911" s="110" t="e">
        <f>+VLOOKUP(K911,desplegables!$BO$81:$BP$110,2,FALSE)</f>
        <v>#N/A</v>
      </c>
      <c r="M911" s="49"/>
      <c r="N911" s="51" t="e">
        <f>VLOOKUP(M911,desplegables!$BO$20:$BP$51,2,0)</f>
        <v>#N/A</v>
      </c>
      <c r="O911" s="49"/>
      <c r="P911" s="49"/>
      <c r="Q911" s="51" t="e">
        <f>+VLOOKUP(P911,desplegables!$B$3:$C$5,2,0)</f>
        <v>#N/A</v>
      </c>
      <c r="R911" s="169" t="e">
        <f t="shared" si="108"/>
        <v>#N/A</v>
      </c>
      <c r="S911" s="50" t="e">
        <f t="shared" si="107"/>
        <v>#N/A</v>
      </c>
      <c r="T911" s="50" t="str">
        <f t="shared" si="109"/>
        <v xml:space="preserve"> -  - </v>
      </c>
      <c r="W911" s="21" t="e">
        <f t="shared" si="110"/>
        <v>#N/A</v>
      </c>
      <c r="X911" s="51" t="e">
        <f t="shared" si="111"/>
        <v>#N/A</v>
      </c>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c r="BE911" s="68"/>
      <c r="BF911" s="70"/>
      <c r="BG911" s="68"/>
      <c r="BH911" s="52"/>
      <c r="BI911" s="91"/>
      <c r="BJ911" s="68"/>
      <c r="BK911" s="49"/>
      <c r="BL911" s="49"/>
      <c r="BM911" s="70"/>
      <c r="BN911" s="49"/>
      <c r="BO911" s="49"/>
      <c r="BP911" s="49"/>
      <c r="BQ911" s="49"/>
      <c r="BR911" s="237"/>
      <c r="BS911" s="237"/>
      <c r="BV911" s="21" t="e">
        <f t="shared" si="112"/>
        <v>#N/A</v>
      </c>
      <c r="BW911" s="21" t="e">
        <f>+VLOOKUP(C911,Listas_desplega!$AI$21:$AJ$46,2,0)</f>
        <v>#N/A</v>
      </c>
      <c r="BX911" s="47" t="e">
        <f>+VLOOKUP(E911,Listas_desplega!$J$2:$K$11,2,FALSE)</f>
        <v>#N/A</v>
      </c>
      <c r="BY911" s="21" t="e">
        <f>+VLOOKUP(J911,desplegables!$AK$21:$AL$33,2,FALSE)</f>
        <v>#N/A</v>
      </c>
      <c r="BZ911" s="21" t="e">
        <f>+VLOOKUP(D911,Listas_desplega!$AS$18:$AU$60,2,0)</f>
        <v>#N/A</v>
      </c>
      <c r="CA911" s="21" t="e">
        <f>+VLOOKUP(W911,Listas_desplega!$AT$18:$AV$60,3,0)</f>
        <v>#N/A</v>
      </c>
      <c r="CB911" s="21" t="e">
        <f>+VLOOKUP(F911,Listas_desplega!$J$15:$L$60,2,0)</f>
        <v>#N/A</v>
      </c>
      <c r="CC911" s="21" t="e">
        <f>+VLOOKUP(F911,Listas_desplega!$J$15:$L$60,2,0)&amp;V911</f>
        <v>#N/A</v>
      </c>
      <c r="CD911" s="21" t="e">
        <f>+VLOOKUP(CC911,Listas_desplega!$K$15:$L$60,2,0)</f>
        <v>#N/A</v>
      </c>
      <c r="CE911" s="65" t="e">
        <f>+VLOOKUP(D911,Listas_desplega!$AS$18:$AU$60,2,0)&amp;V911</f>
        <v>#N/A</v>
      </c>
      <c r="CF911" s="21" t="e">
        <f>+VLOOKUP(D911,Listas_desplega!$AS$18:$AU$60,3,0)</f>
        <v>#N/A</v>
      </c>
    </row>
    <row r="912" spans="2:84" ht="18.75" customHeight="1" x14ac:dyDescent="0.25">
      <c r="B912" s="49"/>
      <c r="C912" s="49"/>
      <c r="D912" s="49"/>
      <c r="E912" s="49"/>
      <c r="F912" s="82"/>
      <c r="G912" s="49"/>
      <c r="H912" s="78" t="e">
        <f>+VLOOKUP(G912,desplegables!$AH$21:$AK$33,2,0)</f>
        <v>#N/A</v>
      </c>
      <c r="I912" s="79" t="e">
        <f>+VLOOKUP(G912,desplegables!$AH$21:$AK$33,3,0)</f>
        <v>#N/A</v>
      </c>
      <c r="J912" s="51" t="e">
        <f>+VLOOKUP(G912,desplegables!$AH$21:$AK$33,4,0)</f>
        <v>#N/A</v>
      </c>
      <c r="K912" s="109"/>
      <c r="L912" s="110" t="e">
        <f>+VLOOKUP(K912,desplegables!$BO$81:$BP$110,2,FALSE)</f>
        <v>#N/A</v>
      </c>
      <c r="M912" s="49"/>
      <c r="N912" s="51" t="e">
        <f>VLOOKUP(M912,desplegables!$BO$20:$BP$51,2,0)</f>
        <v>#N/A</v>
      </c>
      <c r="O912" s="49"/>
      <c r="P912" s="49"/>
      <c r="Q912" s="51" t="e">
        <f>+VLOOKUP(P912,desplegables!$B$3:$C$5,2,0)</f>
        <v>#N/A</v>
      </c>
      <c r="R912" s="169" t="e">
        <f t="shared" si="108"/>
        <v>#N/A</v>
      </c>
      <c r="S912" s="50" t="e">
        <f t="shared" si="107"/>
        <v>#N/A</v>
      </c>
      <c r="T912" s="50" t="str">
        <f t="shared" si="109"/>
        <v xml:space="preserve"> -  - </v>
      </c>
      <c r="W912" s="21" t="e">
        <f t="shared" si="110"/>
        <v>#N/A</v>
      </c>
      <c r="X912" s="51" t="e">
        <f t="shared" si="111"/>
        <v>#N/A</v>
      </c>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c r="BE912" s="68"/>
      <c r="BF912" s="70"/>
      <c r="BG912" s="68"/>
      <c r="BH912" s="52"/>
      <c r="BI912" s="91"/>
      <c r="BJ912" s="68"/>
      <c r="BK912" s="49"/>
      <c r="BL912" s="49"/>
      <c r="BM912" s="70"/>
      <c r="BN912" s="49"/>
      <c r="BO912" s="49"/>
      <c r="BP912" s="49"/>
      <c r="BQ912" s="49"/>
      <c r="BR912" s="237"/>
      <c r="BS912" s="237"/>
      <c r="BV912" s="21" t="e">
        <f t="shared" si="112"/>
        <v>#N/A</v>
      </c>
      <c r="BW912" s="21" t="e">
        <f>+VLOOKUP(C912,Listas_desplega!$AI$21:$AJ$46,2,0)</f>
        <v>#N/A</v>
      </c>
      <c r="BX912" s="47" t="e">
        <f>+VLOOKUP(E912,Listas_desplega!$J$2:$K$11,2,FALSE)</f>
        <v>#N/A</v>
      </c>
      <c r="BY912" s="21" t="e">
        <f>+VLOOKUP(J912,desplegables!$AK$21:$AL$33,2,FALSE)</f>
        <v>#N/A</v>
      </c>
      <c r="BZ912" s="21" t="e">
        <f>+VLOOKUP(D912,Listas_desplega!$AS$18:$AU$60,2,0)</f>
        <v>#N/A</v>
      </c>
      <c r="CA912" s="21" t="e">
        <f>+VLOOKUP(W912,Listas_desplega!$AT$18:$AV$60,3,0)</f>
        <v>#N/A</v>
      </c>
      <c r="CB912" s="21" t="e">
        <f>+VLOOKUP(F912,Listas_desplega!$J$15:$L$60,2,0)</f>
        <v>#N/A</v>
      </c>
      <c r="CC912" s="21" t="e">
        <f>+VLOOKUP(F912,Listas_desplega!$J$15:$L$60,2,0)&amp;V912</f>
        <v>#N/A</v>
      </c>
      <c r="CD912" s="21" t="e">
        <f>+VLOOKUP(CC912,Listas_desplega!$K$15:$L$60,2,0)</f>
        <v>#N/A</v>
      </c>
      <c r="CE912" s="65" t="e">
        <f>+VLOOKUP(D912,Listas_desplega!$AS$18:$AU$60,2,0)&amp;V912</f>
        <v>#N/A</v>
      </c>
      <c r="CF912" s="21" t="e">
        <f>+VLOOKUP(D912,Listas_desplega!$AS$18:$AU$60,3,0)</f>
        <v>#N/A</v>
      </c>
    </row>
    <row r="913" spans="2:84" ht="18.75" customHeight="1" x14ac:dyDescent="0.25">
      <c r="B913" s="49"/>
      <c r="C913" s="49"/>
      <c r="D913" s="49"/>
      <c r="E913" s="49"/>
      <c r="F913" s="82"/>
      <c r="G913" s="49"/>
      <c r="H913" s="78" t="e">
        <f>+VLOOKUP(G913,desplegables!$AH$21:$AK$33,2,0)</f>
        <v>#N/A</v>
      </c>
      <c r="I913" s="79" t="e">
        <f>+VLOOKUP(G913,desplegables!$AH$21:$AK$33,3,0)</f>
        <v>#N/A</v>
      </c>
      <c r="J913" s="51" t="e">
        <f>+VLOOKUP(G913,desplegables!$AH$21:$AK$33,4,0)</f>
        <v>#N/A</v>
      </c>
      <c r="K913" s="109"/>
      <c r="L913" s="110" t="e">
        <f>+VLOOKUP(K913,desplegables!$BO$81:$BP$110,2,FALSE)</f>
        <v>#N/A</v>
      </c>
      <c r="M913" s="49"/>
      <c r="N913" s="51" t="e">
        <f>VLOOKUP(M913,desplegables!$BO$20:$BP$51,2,0)</f>
        <v>#N/A</v>
      </c>
      <c r="O913" s="49"/>
      <c r="P913" s="49"/>
      <c r="Q913" s="51" t="e">
        <f>+VLOOKUP(P913,desplegables!$B$3:$C$5,2,0)</f>
        <v>#N/A</v>
      </c>
      <c r="R913" s="169" t="e">
        <f t="shared" si="108"/>
        <v>#N/A</v>
      </c>
      <c r="S913" s="50" t="e">
        <f t="shared" si="107"/>
        <v>#N/A</v>
      </c>
      <c r="T913" s="50" t="str">
        <f t="shared" si="109"/>
        <v xml:space="preserve"> -  - </v>
      </c>
      <c r="W913" s="21" t="e">
        <f t="shared" si="110"/>
        <v>#N/A</v>
      </c>
      <c r="X913" s="51" t="e">
        <f t="shared" si="111"/>
        <v>#N/A</v>
      </c>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70"/>
      <c r="BG913" s="68"/>
      <c r="BH913" s="52"/>
      <c r="BI913" s="91"/>
      <c r="BJ913" s="68"/>
      <c r="BK913" s="49"/>
      <c r="BL913" s="49"/>
      <c r="BM913" s="70"/>
      <c r="BN913" s="49"/>
      <c r="BO913" s="49"/>
      <c r="BP913" s="49"/>
      <c r="BQ913" s="49"/>
      <c r="BR913" s="237"/>
      <c r="BS913" s="237"/>
      <c r="BV913" s="21" t="e">
        <f t="shared" si="112"/>
        <v>#N/A</v>
      </c>
      <c r="BW913" s="21" t="e">
        <f>+VLOOKUP(C913,Listas_desplega!$AI$21:$AJ$46,2,0)</f>
        <v>#N/A</v>
      </c>
      <c r="BX913" s="47" t="e">
        <f>+VLOOKUP(E913,Listas_desplega!$J$2:$K$11,2,FALSE)</f>
        <v>#N/A</v>
      </c>
      <c r="BY913" s="21" t="e">
        <f>+VLOOKUP(J913,desplegables!$AK$21:$AL$33,2,FALSE)</f>
        <v>#N/A</v>
      </c>
      <c r="BZ913" s="21" t="e">
        <f>+VLOOKUP(D913,Listas_desplega!$AS$18:$AU$60,2,0)</f>
        <v>#N/A</v>
      </c>
      <c r="CA913" s="21" t="e">
        <f>+VLOOKUP(W913,Listas_desplega!$AT$18:$AV$60,3,0)</f>
        <v>#N/A</v>
      </c>
      <c r="CB913" s="21" t="e">
        <f>+VLOOKUP(F913,Listas_desplega!$J$15:$L$60,2,0)</f>
        <v>#N/A</v>
      </c>
      <c r="CC913" s="21" t="e">
        <f>+VLOOKUP(F913,Listas_desplega!$J$15:$L$60,2,0)&amp;V913</f>
        <v>#N/A</v>
      </c>
      <c r="CD913" s="21" t="e">
        <f>+VLOOKUP(CC913,Listas_desplega!$K$15:$L$60,2,0)</f>
        <v>#N/A</v>
      </c>
      <c r="CE913" s="65" t="e">
        <f>+VLOOKUP(D913,Listas_desplega!$AS$18:$AU$60,2,0)&amp;V913</f>
        <v>#N/A</v>
      </c>
      <c r="CF913" s="21" t="e">
        <f>+VLOOKUP(D913,Listas_desplega!$AS$18:$AU$60,3,0)</f>
        <v>#N/A</v>
      </c>
    </row>
    <row r="914" spans="2:84" ht="18.75" customHeight="1" x14ac:dyDescent="0.25">
      <c r="B914" s="49"/>
      <c r="C914" s="49"/>
      <c r="D914" s="49"/>
      <c r="E914" s="49"/>
      <c r="F914" s="82"/>
      <c r="G914" s="49"/>
      <c r="H914" s="78" t="e">
        <f>+VLOOKUP(G914,desplegables!$AH$21:$AK$33,2,0)</f>
        <v>#N/A</v>
      </c>
      <c r="I914" s="79" t="e">
        <f>+VLOOKUP(G914,desplegables!$AH$21:$AK$33,3,0)</f>
        <v>#N/A</v>
      </c>
      <c r="J914" s="51" t="e">
        <f>+VLOOKUP(G914,desplegables!$AH$21:$AK$33,4,0)</f>
        <v>#N/A</v>
      </c>
      <c r="K914" s="109"/>
      <c r="L914" s="110" t="e">
        <f>+VLOOKUP(K914,desplegables!$BO$81:$BP$110,2,FALSE)</f>
        <v>#N/A</v>
      </c>
      <c r="M914" s="49"/>
      <c r="N914" s="51" t="e">
        <f>VLOOKUP(M914,desplegables!$BO$20:$BP$51,2,0)</f>
        <v>#N/A</v>
      </c>
      <c r="O914" s="49"/>
      <c r="P914" s="49"/>
      <c r="Q914" s="51" t="e">
        <f>+VLOOKUP(P914,desplegables!$B$3:$C$5,2,0)</f>
        <v>#N/A</v>
      </c>
      <c r="R914" s="169" t="e">
        <f t="shared" si="108"/>
        <v>#N/A</v>
      </c>
      <c r="S914" s="50" t="e">
        <f t="shared" si="107"/>
        <v>#N/A</v>
      </c>
      <c r="T914" s="50" t="str">
        <f t="shared" si="109"/>
        <v xml:space="preserve"> -  - </v>
      </c>
      <c r="W914" s="21" t="e">
        <f t="shared" si="110"/>
        <v>#N/A</v>
      </c>
      <c r="X914" s="51" t="e">
        <f t="shared" si="111"/>
        <v>#N/A</v>
      </c>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c r="BE914" s="68"/>
      <c r="BF914" s="70"/>
      <c r="BG914" s="68"/>
      <c r="BH914" s="52"/>
      <c r="BI914" s="91"/>
      <c r="BJ914" s="68"/>
      <c r="BK914" s="49"/>
      <c r="BL914" s="49"/>
      <c r="BM914" s="70"/>
      <c r="BN914" s="49"/>
      <c r="BO914" s="49"/>
      <c r="BP914" s="49"/>
      <c r="BQ914" s="49"/>
      <c r="BR914" s="237"/>
      <c r="BS914" s="237"/>
      <c r="BV914" s="21" t="e">
        <f t="shared" si="112"/>
        <v>#N/A</v>
      </c>
      <c r="BW914" s="21" t="e">
        <f>+VLOOKUP(C914,Listas_desplega!$AI$21:$AJ$46,2,0)</f>
        <v>#N/A</v>
      </c>
      <c r="BX914" s="47" t="e">
        <f>+VLOOKUP(E914,Listas_desplega!$J$2:$K$11,2,FALSE)</f>
        <v>#N/A</v>
      </c>
      <c r="BY914" s="21" t="e">
        <f>+VLOOKUP(J914,desplegables!$AK$21:$AL$33,2,FALSE)</f>
        <v>#N/A</v>
      </c>
      <c r="BZ914" s="21" t="e">
        <f>+VLOOKUP(D914,Listas_desplega!$AS$18:$AU$60,2,0)</f>
        <v>#N/A</v>
      </c>
      <c r="CA914" s="21" t="e">
        <f>+VLOOKUP(W914,Listas_desplega!$AT$18:$AV$60,3,0)</f>
        <v>#N/A</v>
      </c>
      <c r="CB914" s="21" t="e">
        <f>+VLOOKUP(F914,Listas_desplega!$J$15:$L$60,2,0)</f>
        <v>#N/A</v>
      </c>
      <c r="CC914" s="21" t="e">
        <f>+VLOOKUP(F914,Listas_desplega!$J$15:$L$60,2,0)&amp;V914</f>
        <v>#N/A</v>
      </c>
      <c r="CD914" s="21" t="e">
        <f>+VLOOKUP(CC914,Listas_desplega!$K$15:$L$60,2,0)</f>
        <v>#N/A</v>
      </c>
      <c r="CE914" s="65" t="e">
        <f>+VLOOKUP(D914,Listas_desplega!$AS$18:$AU$60,2,0)&amp;V914</f>
        <v>#N/A</v>
      </c>
      <c r="CF914" s="21" t="e">
        <f>+VLOOKUP(D914,Listas_desplega!$AS$18:$AU$60,3,0)</f>
        <v>#N/A</v>
      </c>
    </row>
    <row r="915" spans="2:84" ht="18.75" customHeight="1" x14ac:dyDescent="0.25">
      <c r="B915" s="49"/>
      <c r="C915" s="49"/>
      <c r="D915" s="49"/>
      <c r="E915" s="49"/>
      <c r="F915" s="82"/>
      <c r="G915" s="49"/>
      <c r="H915" s="78" t="e">
        <f>+VLOOKUP(G915,desplegables!$AH$21:$AK$33,2,0)</f>
        <v>#N/A</v>
      </c>
      <c r="I915" s="79" t="e">
        <f>+VLOOKUP(G915,desplegables!$AH$21:$AK$33,3,0)</f>
        <v>#N/A</v>
      </c>
      <c r="J915" s="51" t="e">
        <f>+VLOOKUP(G915,desplegables!$AH$21:$AK$33,4,0)</f>
        <v>#N/A</v>
      </c>
      <c r="K915" s="109"/>
      <c r="L915" s="110" t="e">
        <f>+VLOOKUP(K915,desplegables!$BO$81:$BP$110,2,FALSE)</f>
        <v>#N/A</v>
      </c>
      <c r="M915" s="49"/>
      <c r="N915" s="51" t="e">
        <f>VLOOKUP(M915,desplegables!$BO$20:$BP$51,2,0)</f>
        <v>#N/A</v>
      </c>
      <c r="O915" s="49"/>
      <c r="P915" s="49"/>
      <c r="Q915" s="51" t="e">
        <f>+VLOOKUP(P915,desplegables!$B$3:$C$5,2,0)</f>
        <v>#N/A</v>
      </c>
      <c r="R915" s="169" t="e">
        <f t="shared" si="108"/>
        <v>#N/A</v>
      </c>
      <c r="S915" s="50" t="e">
        <f t="shared" si="107"/>
        <v>#N/A</v>
      </c>
      <c r="T915" s="50" t="str">
        <f t="shared" si="109"/>
        <v xml:space="preserve"> -  - </v>
      </c>
      <c r="W915" s="21" t="e">
        <f t="shared" si="110"/>
        <v>#N/A</v>
      </c>
      <c r="X915" s="51" t="e">
        <f t="shared" si="111"/>
        <v>#N/A</v>
      </c>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c r="BE915" s="68"/>
      <c r="BF915" s="70"/>
      <c r="BG915" s="68"/>
      <c r="BH915" s="52"/>
      <c r="BI915" s="91"/>
      <c r="BJ915" s="68"/>
      <c r="BK915" s="49"/>
      <c r="BL915" s="49"/>
      <c r="BM915" s="70"/>
      <c r="BN915" s="49"/>
      <c r="BO915" s="49"/>
      <c r="BP915" s="49"/>
      <c r="BQ915" s="49"/>
      <c r="BR915" s="237"/>
      <c r="BS915" s="237"/>
      <c r="BV915" s="21" t="e">
        <f t="shared" si="112"/>
        <v>#N/A</v>
      </c>
      <c r="BW915" s="21" t="e">
        <f>+VLOOKUP(C915,Listas_desplega!$AI$21:$AJ$46,2,0)</f>
        <v>#N/A</v>
      </c>
      <c r="BX915" s="47" t="e">
        <f>+VLOOKUP(E915,Listas_desplega!$J$2:$K$11,2,FALSE)</f>
        <v>#N/A</v>
      </c>
      <c r="BY915" s="21" t="e">
        <f>+VLOOKUP(J915,desplegables!$AK$21:$AL$33,2,FALSE)</f>
        <v>#N/A</v>
      </c>
      <c r="BZ915" s="21" t="e">
        <f>+VLOOKUP(D915,Listas_desplega!$AS$18:$AU$60,2,0)</f>
        <v>#N/A</v>
      </c>
      <c r="CA915" s="21" t="e">
        <f>+VLOOKUP(W915,Listas_desplega!$AT$18:$AV$60,3,0)</f>
        <v>#N/A</v>
      </c>
      <c r="CB915" s="21" t="e">
        <f>+VLOOKUP(F915,Listas_desplega!$J$15:$L$60,2,0)</f>
        <v>#N/A</v>
      </c>
      <c r="CC915" s="21" t="e">
        <f>+VLOOKUP(F915,Listas_desplega!$J$15:$L$60,2,0)&amp;V915</f>
        <v>#N/A</v>
      </c>
      <c r="CD915" s="21" t="e">
        <f>+VLOOKUP(CC915,Listas_desplega!$K$15:$L$60,2,0)</f>
        <v>#N/A</v>
      </c>
      <c r="CE915" s="65" t="e">
        <f>+VLOOKUP(D915,Listas_desplega!$AS$18:$AU$60,2,0)&amp;V915</f>
        <v>#N/A</v>
      </c>
      <c r="CF915" s="21" t="e">
        <f>+VLOOKUP(D915,Listas_desplega!$AS$18:$AU$60,3,0)</f>
        <v>#N/A</v>
      </c>
    </row>
    <row r="916" spans="2:84" ht="18.75" customHeight="1" x14ac:dyDescent="0.25">
      <c r="B916" s="49"/>
      <c r="C916" s="49"/>
      <c r="D916" s="49"/>
      <c r="E916" s="49"/>
      <c r="F916" s="82"/>
      <c r="G916" s="49"/>
      <c r="H916" s="78" t="e">
        <f>+VLOOKUP(G916,desplegables!$AH$21:$AK$33,2,0)</f>
        <v>#N/A</v>
      </c>
      <c r="I916" s="79" t="e">
        <f>+VLOOKUP(G916,desplegables!$AH$21:$AK$33,3,0)</f>
        <v>#N/A</v>
      </c>
      <c r="J916" s="51" t="e">
        <f>+VLOOKUP(G916,desplegables!$AH$21:$AK$33,4,0)</f>
        <v>#N/A</v>
      </c>
      <c r="K916" s="109"/>
      <c r="L916" s="110" t="e">
        <f>+VLOOKUP(K916,desplegables!$BO$81:$BP$110,2,FALSE)</f>
        <v>#N/A</v>
      </c>
      <c r="M916" s="49"/>
      <c r="N916" s="51" t="e">
        <f>VLOOKUP(M916,desplegables!$BO$20:$BP$51,2,0)</f>
        <v>#N/A</v>
      </c>
      <c r="O916" s="49"/>
      <c r="P916" s="49"/>
      <c r="Q916" s="51" t="e">
        <f>+VLOOKUP(P916,desplegables!$B$3:$C$5,2,0)</f>
        <v>#N/A</v>
      </c>
      <c r="R916" s="169" t="e">
        <f t="shared" si="108"/>
        <v>#N/A</v>
      </c>
      <c r="S916" s="50" t="e">
        <f t="shared" si="107"/>
        <v>#N/A</v>
      </c>
      <c r="T916" s="50" t="str">
        <f t="shared" si="109"/>
        <v xml:space="preserve"> -  - </v>
      </c>
      <c r="W916" s="21" t="e">
        <f t="shared" si="110"/>
        <v>#N/A</v>
      </c>
      <c r="X916" s="51" t="e">
        <f t="shared" si="111"/>
        <v>#N/A</v>
      </c>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c r="BE916" s="68"/>
      <c r="BF916" s="70"/>
      <c r="BG916" s="68"/>
      <c r="BH916" s="52"/>
      <c r="BI916" s="91"/>
      <c r="BJ916" s="68"/>
      <c r="BK916" s="49"/>
      <c r="BL916" s="49"/>
      <c r="BM916" s="70"/>
      <c r="BN916" s="49"/>
      <c r="BO916" s="49"/>
      <c r="BP916" s="49"/>
      <c r="BQ916" s="49"/>
      <c r="BR916" s="237"/>
      <c r="BS916" s="237"/>
      <c r="BV916" s="21" t="e">
        <f t="shared" si="112"/>
        <v>#N/A</v>
      </c>
      <c r="BW916" s="21" t="e">
        <f>+VLOOKUP(C916,Listas_desplega!$AI$21:$AJ$46,2,0)</f>
        <v>#N/A</v>
      </c>
      <c r="BX916" s="47" t="e">
        <f>+VLOOKUP(E916,Listas_desplega!$J$2:$K$11,2,FALSE)</f>
        <v>#N/A</v>
      </c>
      <c r="BY916" s="21" t="e">
        <f>+VLOOKUP(J916,desplegables!$AK$21:$AL$33,2,FALSE)</f>
        <v>#N/A</v>
      </c>
      <c r="BZ916" s="21" t="e">
        <f>+VLOOKUP(D916,Listas_desplega!$AS$18:$AU$60,2,0)</f>
        <v>#N/A</v>
      </c>
      <c r="CA916" s="21" t="e">
        <f>+VLOOKUP(W916,Listas_desplega!$AT$18:$AV$60,3,0)</f>
        <v>#N/A</v>
      </c>
      <c r="CB916" s="21" t="e">
        <f>+VLOOKUP(F916,Listas_desplega!$J$15:$L$60,2,0)</f>
        <v>#N/A</v>
      </c>
      <c r="CC916" s="21" t="e">
        <f>+VLOOKUP(F916,Listas_desplega!$J$15:$L$60,2,0)&amp;V916</f>
        <v>#N/A</v>
      </c>
      <c r="CD916" s="21" t="e">
        <f>+VLOOKUP(CC916,Listas_desplega!$K$15:$L$60,2,0)</f>
        <v>#N/A</v>
      </c>
      <c r="CE916" s="65" t="e">
        <f>+VLOOKUP(D916,Listas_desplega!$AS$18:$AU$60,2,0)&amp;V916</f>
        <v>#N/A</v>
      </c>
      <c r="CF916" s="21" t="e">
        <f>+VLOOKUP(D916,Listas_desplega!$AS$18:$AU$60,3,0)</f>
        <v>#N/A</v>
      </c>
    </row>
    <row r="917" spans="2:84" ht="18.75" customHeight="1" x14ac:dyDescent="0.25">
      <c r="B917" s="49"/>
      <c r="C917" s="49"/>
      <c r="D917" s="49"/>
      <c r="E917" s="49"/>
      <c r="F917" s="82"/>
      <c r="G917" s="49"/>
      <c r="H917" s="78" t="e">
        <f>+VLOOKUP(G917,desplegables!$AH$21:$AK$33,2,0)</f>
        <v>#N/A</v>
      </c>
      <c r="I917" s="79" t="e">
        <f>+VLOOKUP(G917,desplegables!$AH$21:$AK$33,3,0)</f>
        <v>#N/A</v>
      </c>
      <c r="J917" s="51" t="e">
        <f>+VLOOKUP(G917,desplegables!$AH$21:$AK$33,4,0)</f>
        <v>#N/A</v>
      </c>
      <c r="K917" s="109"/>
      <c r="L917" s="110" t="e">
        <f>+VLOOKUP(K917,desplegables!$BO$81:$BP$110,2,FALSE)</f>
        <v>#N/A</v>
      </c>
      <c r="M917" s="49"/>
      <c r="N917" s="51" t="e">
        <f>VLOOKUP(M917,desplegables!$BO$20:$BP$51,2,0)</f>
        <v>#N/A</v>
      </c>
      <c r="O917" s="49"/>
      <c r="P917" s="49"/>
      <c r="Q917" s="51" t="e">
        <f>+VLOOKUP(P917,desplegables!$B$3:$C$5,2,0)</f>
        <v>#N/A</v>
      </c>
      <c r="R917" s="169" t="e">
        <f t="shared" si="108"/>
        <v>#N/A</v>
      </c>
      <c r="S917" s="50" t="e">
        <f t="shared" si="107"/>
        <v>#N/A</v>
      </c>
      <c r="T917" s="50" t="str">
        <f t="shared" si="109"/>
        <v xml:space="preserve"> -  - </v>
      </c>
      <c r="W917" s="21" t="e">
        <f t="shared" si="110"/>
        <v>#N/A</v>
      </c>
      <c r="X917" s="51" t="e">
        <f t="shared" si="111"/>
        <v>#N/A</v>
      </c>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c r="BE917" s="68"/>
      <c r="BF917" s="70"/>
      <c r="BG917" s="68"/>
      <c r="BH917" s="52"/>
      <c r="BI917" s="91"/>
      <c r="BJ917" s="68"/>
      <c r="BK917" s="49"/>
      <c r="BL917" s="49"/>
      <c r="BM917" s="70"/>
      <c r="BN917" s="49"/>
      <c r="BO917" s="49"/>
      <c r="BP917" s="49"/>
      <c r="BQ917" s="49"/>
      <c r="BR917" s="237"/>
      <c r="BS917" s="237"/>
      <c r="BV917" s="21" t="e">
        <f t="shared" si="112"/>
        <v>#N/A</v>
      </c>
      <c r="BW917" s="21" t="e">
        <f>+VLOOKUP(C917,Listas_desplega!$AI$21:$AJ$46,2,0)</f>
        <v>#N/A</v>
      </c>
      <c r="BX917" s="47" t="e">
        <f>+VLOOKUP(E917,Listas_desplega!$J$2:$K$11,2,FALSE)</f>
        <v>#N/A</v>
      </c>
      <c r="BY917" s="21" t="e">
        <f>+VLOOKUP(J917,desplegables!$AK$21:$AL$33,2,FALSE)</f>
        <v>#N/A</v>
      </c>
      <c r="BZ917" s="21" t="e">
        <f>+VLOOKUP(D917,Listas_desplega!$AS$18:$AU$60,2,0)</f>
        <v>#N/A</v>
      </c>
      <c r="CA917" s="21" t="e">
        <f>+VLOOKUP(W917,Listas_desplega!$AT$18:$AV$60,3,0)</f>
        <v>#N/A</v>
      </c>
      <c r="CB917" s="21" t="e">
        <f>+VLOOKUP(F917,Listas_desplega!$J$15:$L$60,2,0)</f>
        <v>#N/A</v>
      </c>
      <c r="CC917" s="21" t="e">
        <f>+VLOOKUP(F917,Listas_desplega!$J$15:$L$60,2,0)&amp;V917</f>
        <v>#N/A</v>
      </c>
      <c r="CD917" s="21" t="e">
        <f>+VLOOKUP(CC917,Listas_desplega!$K$15:$L$60,2,0)</f>
        <v>#N/A</v>
      </c>
      <c r="CE917" s="65" t="e">
        <f>+VLOOKUP(D917,Listas_desplega!$AS$18:$AU$60,2,0)&amp;V917</f>
        <v>#N/A</v>
      </c>
      <c r="CF917" s="21" t="e">
        <f>+VLOOKUP(D917,Listas_desplega!$AS$18:$AU$60,3,0)</f>
        <v>#N/A</v>
      </c>
    </row>
    <row r="918" spans="2:84" ht="18.75" customHeight="1" x14ac:dyDescent="0.25">
      <c r="B918" s="49"/>
      <c r="C918" s="49"/>
      <c r="D918" s="49"/>
      <c r="E918" s="49"/>
      <c r="F918" s="82"/>
      <c r="G918" s="49"/>
      <c r="H918" s="78" t="e">
        <f>+VLOOKUP(G918,desplegables!$AH$21:$AK$33,2,0)</f>
        <v>#N/A</v>
      </c>
      <c r="I918" s="79" t="e">
        <f>+VLOOKUP(G918,desplegables!$AH$21:$AK$33,3,0)</f>
        <v>#N/A</v>
      </c>
      <c r="J918" s="51" t="e">
        <f>+VLOOKUP(G918,desplegables!$AH$21:$AK$33,4,0)</f>
        <v>#N/A</v>
      </c>
      <c r="K918" s="109"/>
      <c r="L918" s="110" t="e">
        <f>+VLOOKUP(K918,desplegables!$BO$81:$BP$110,2,FALSE)</f>
        <v>#N/A</v>
      </c>
      <c r="M918" s="49"/>
      <c r="N918" s="51" t="e">
        <f>VLOOKUP(M918,desplegables!$BO$20:$BP$51,2,0)</f>
        <v>#N/A</v>
      </c>
      <c r="O918" s="49"/>
      <c r="P918" s="49"/>
      <c r="Q918" s="51" t="e">
        <f>+VLOOKUP(P918,desplegables!$B$3:$C$5,2,0)</f>
        <v>#N/A</v>
      </c>
      <c r="R918" s="169" t="e">
        <f t="shared" si="108"/>
        <v>#N/A</v>
      </c>
      <c r="S918" s="50" t="e">
        <f t="shared" si="107"/>
        <v>#N/A</v>
      </c>
      <c r="T918" s="50" t="str">
        <f t="shared" si="109"/>
        <v xml:space="preserve"> -  - </v>
      </c>
      <c r="W918" s="21" t="e">
        <f t="shared" si="110"/>
        <v>#N/A</v>
      </c>
      <c r="X918" s="51" t="e">
        <f t="shared" si="111"/>
        <v>#N/A</v>
      </c>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c r="BE918" s="68"/>
      <c r="BF918" s="70"/>
      <c r="BG918" s="68"/>
      <c r="BH918" s="52"/>
      <c r="BI918" s="91"/>
      <c r="BJ918" s="68"/>
      <c r="BK918" s="49"/>
      <c r="BL918" s="49"/>
      <c r="BM918" s="70"/>
      <c r="BN918" s="49"/>
      <c r="BO918" s="49"/>
      <c r="BP918" s="49"/>
      <c r="BQ918" s="49"/>
      <c r="BR918" s="237"/>
      <c r="BS918" s="237"/>
      <c r="BV918" s="21" t="e">
        <f t="shared" si="112"/>
        <v>#N/A</v>
      </c>
      <c r="BW918" s="21" t="e">
        <f>+VLOOKUP(C918,Listas_desplega!$AI$21:$AJ$46,2,0)</f>
        <v>#N/A</v>
      </c>
      <c r="BX918" s="47" t="e">
        <f>+VLOOKUP(E918,Listas_desplega!$J$2:$K$11,2,FALSE)</f>
        <v>#N/A</v>
      </c>
      <c r="BY918" s="21" t="e">
        <f>+VLOOKUP(J918,desplegables!$AK$21:$AL$33,2,FALSE)</f>
        <v>#N/A</v>
      </c>
      <c r="BZ918" s="21" t="e">
        <f>+VLOOKUP(D918,Listas_desplega!$AS$18:$AU$60,2,0)</f>
        <v>#N/A</v>
      </c>
      <c r="CA918" s="21" t="e">
        <f>+VLOOKUP(W918,Listas_desplega!$AT$18:$AV$60,3,0)</f>
        <v>#N/A</v>
      </c>
      <c r="CB918" s="21" t="e">
        <f>+VLOOKUP(F918,Listas_desplega!$J$15:$L$60,2,0)</f>
        <v>#N/A</v>
      </c>
      <c r="CC918" s="21" t="e">
        <f>+VLOOKUP(F918,Listas_desplega!$J$15:$L$60,2,0)&amp;V918</f>
        <v>#N/A</v>
      </c>
      <c r="CD918" s="21" t="e">
        <f>+VLOOKUP(CC918,Listas_desplega!$K$15:$L$60,2,0)</f>
        <v>#N/A</v>
      </c>
      <c r="CE918" s="65" t="e">
        <f>+VLOOKUP(D918,Listas_desplega!$AS$18:$AU$60,2,0)&amp;V918</f>
        <v>#N/A</v>
      </c>
      <c r="CF918" s="21" t="e">
        <f>+VLOOKUP(D918,Listas_desplega!$AS$18:$AU$60,3,0)</f>
        <v>#N/A</v>
      </c>
    </row>
    <row r="919" spans="2:84" ht="18.75" customHeight="1" x14ac:dyDescent="0.25">
      <c r="B919" s="49"/>
      <c r="C919" s="49"/>
      <c r="D919" s="49"/>
      <c r="E919" s="49"/>
      <c r="F919" s="82"/>
      <c r="G919" s="49"/>
      <c r="H919" s="78" t="e">
        <f>+VLOOKUP(G919,desplegables!$AH$21:$AK$33,2,0)</f>
        <v>#N/A</v>
      </c>
      <c r="I919" s="79" t="e">
        <f>+VLOOKUP(G919,desplegables!$AH$21:$AK$33,3,0)</f>
        <v>#N/A</v>
      </c>
      <c r="J919" s="51" t="e">
        <f>+VLOOKUP(G919,desplegables!$AH$21:$AK$33,4,0)</f>
        <v>#N/A</v>
      </c>
      <c r="K919" s="109"/>
      <c r="L919" s="110" t="e">
        <f>+VLOOKUP(K919,desplegables!$BO$81:$BP$110,2,FALSE)</f>
        <v>#N/A</v>
      </c>
      <c r="M919" s="49"/>
      <c r="N919" s="51" t="e">
        <f>VLOOKUP(M919,desplegables!$BO$20:$BP$51,2,0)</f>
        <v>#N/A</v>
      </c>
      <c r="O919" s="49"/>
      <c r="P919" s="49"/>
      <c r="Q919" s="51" t="e">
        <f>+VLOOKUP(P919,desplegables!$B$3:$C$5,2,0)</f>
        <v>#N/A</v>
      </c>
      <c r="R919" s="169" t="e">
        <f t="shared" si="108"/>
        <v>#N/A</v>
      </c>
      <c r="S919" s="50" t="e">
        <f t="shared" si="107"/>
        <v>#N/A</v>
      </c>
      <c r="T919" s="50" t="str">
        <f t="shared" si="109"/>
        <v xml:space="preserve"> -  - </v>
      </c>
      <c r="W919" s="21" t="e">
        <f t="shared" si="110"/>
        <v>#N/A</v>
      </c>
      <c r="X919" s="51" t="e">
        <f t="shared" si="111"/>
        <v>#N/A</v>
      </c>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c r="BE919" s="68"/>
      <c r="BF919" s="70"/>
      <c r="BG919" s="68"/>
      <c r="BH919" s="52"/>
      <c r="BI919" s="91"/>
      <c r="BJ919" s="68"/>
      <c r="BK919" s="49"/>
      <c r="BL919" s="49"/>
      <c r="BM919" s="70"/>
      <c r="BN919" s="49"/>
      <c r="BO919" s="49"/>
      <c r="BP919" s="49"/>
      <c r="BQ919" s="49"/>
      <c r="BR919" s="237"/>
      <c r="BS919" s="237"/>
      <c r="BV919" s="21" t="e">
        <f t="shared" si="112"/>
        <v>#N/A</v>
      </c>
      <c r="BW919" s="21" t="e">
        <f>+VLOOKUP(C919,Listas_desplega!$AI$21:$AJ$46,2,0)</f>
        <v>#N/A</v>
      </c>
      <c r="BX919" s="47" t="e">
        <f>+VLOOKUP(E919,Listas_desplega!$J$2:$K$11,2,FALSE)</f>
        <v>#N/A</v>
      </c>
      <c r="BY919" s="21" t="e">
        <f>+VLOOKUP(J919,desplegables!$AK$21:$AL$33,2,FALSE)</f>
        <v>#N/A</v>
      </c>
      <c r="BZ919" s="21" t="e">
        <f>+VLOOKUP(D919,Listas_desplega!$AS$18:$AU$60,2,0)</f>
        <v>#N/A</v>
      </c>
      <c r="CA919" s="21" t="e">
        <f>+VLOOKUP(W919,Listas_desplega!$AT$18:$AV$60,3,0)</f>
        <v>#N/A</v>
      </c>
      <c r="CB919" s="21" t="e">
        <f>+VLOOKUP(F919,Listas_desplega!$J$15:$L$60,2,0)</f>
        <v>#N/A</v>
      </c>
      <c r="CC919" s="21" t="e">
        <f>+VLOOKUP(F919,Listas_desplega!$J$15:$L$60,2,0)&amp;V919</f>
        <v>#N/A</v>
      </c>
      <c r="CD919" s="21" t="e">
        <f>+VLOOKUP(CC919,Listas_desplega!$K$15:$L$60,2,0)</f>
        <v>#N/A</v>
      </c>
      <c r="CE919" s="65" t="e">
        <f>+VLOOKUP(D919,Listas_desplega!$AS$18:$AU$60,2,0)&amp;V919</f>
        <v>#N/A</v>
      </c>
      <c r="CF919" s="21" t="e">
        <f>+VLOOKUP(D919,Listas_desplega!$AS$18:$AU$60,3,0)</f>
        <v>#N/A</v>
      </c>
    </row>
    <row r="920" spans="2:84" ht="18.75" customHeight="1" x14ac:dyDescent="0.25">
      <c r="B920" s="49"/>
      <c r="C920" s="49"/>
      <c r="D920" s="49"/>
      <c r="E920" s="49"/>
      <c r="F920" s="82"/>
      <c r="G920" s="49"/>
      <c r="H920" s="78" t="e">
        <f>+VLOOKUP(G920,desplegables!$AH$21:$AK$33,2,0)</f>
        <v>#N/A</v>
      </c>
      <c r="I920" s="79" t="e">
        <f>+VLOOKUP(G920,desplegables!$AH$21:$AK$33,3,0)</f>
        <v>#N/A</v>
      </c>
      <c r="J920" s="51" t="e">
        <f>+VLOOKUP(G920,desplegables!$AH$21:$AK$33,4,0)</f>
        <v>#N/A</v>
      </c>
      <c r="K920" s="109"/>
      <c r="L920" s="110" t="e">
        <f>+VLOOKUP(K920,desplegables!$BO$81:$BP$110,2,FALSE)</f>
        <v>#N/A</v>
      </c>
      <c r="M920" s="49"/>
      <c r="N920" s="51" t="e">
        <f>VLOOKUP(M920,desplegables!$BO$20:$BP$51,2,0)</f>
        <v>#N/A</v>
      </c>
      <c r="O920" s="49"/>
      <c r="P920" s="49"/>
      <c r="Q920" s="51" t="e">
        <f>+VLOOKUP(P920,desplegables!$B$3:$C$5,2,0)</f>
        <v>#N/A</v>
      </c>
      <c r="R920" s="169" t="e">
        <f t="shared" si="108"/>
        <v>#N/A</v>
      </c>
      <c r="S920" s="50" t="e">
        <f t="shared" si="107"/>
        <v>#N/A</v>
      </c>
      <c r="T920" s="50" t="str">
        <f t="shared" si="109"/>
        <v xml:space="preserve"> -  - </v>
      </c>
      <c r="W920" s="21" t="e">
        <f t="shared" si="110"/>
        <v>#N/A</v>
      </c>
      <c r="X920" s="51" t="e">
        <f t="shared" si="111"/>
        <v>#N/A</v>
      </c>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c r="BE920" s="68"/>
      <c r="BF920" s="70"/>
      <c r="BG920" s="68"/>
      <c r="BH920" s="52"/>
      <c r="BI920" s="91"/>
      <c r="BJ920" s="68"/>
      <c r="BK920" s="49"/>
      <c r="BL920" s="49"/>
      <c r="BM920" s="70"/>
      <c r="BN920" s="49"/>
      <c r="BO920" s="49"/>
      <c r="BP920" s="49"/>
      <c r="BQ920" s="49"/>
      <c r="BR920" s="237"/>
      <c r="BS920" s="237"/>
      <c r="BV920" s="21" t="e">
        <f t="shared" si="112"/>
        <v>#N/A</v>
      </c>
      <c r="BW920" s="21" t="e">
        <f>+VLOOKUP(C920,Listas_desplega!$AI$21:$AJ$46,2,0)</f>
        <v>#N/A</v>
      </c>
      <c r="BX920" s="47" t="e">
        <f>+VLOOKUP(E920,Listas_desplega!$J$2:$K$11,2,FALSE)</f>
        <v>#N/A</v>
      </c>
      <c r="BY920" s="21" t="e">
        <f>+VLOOKUP(J920,desplegables!$AK$21:$AL$33,2,FALSE)</f>
        <v>#N/A</v>
      </c>
      <c r="BZ920" s="21" t="e">
        <f>+VLOOKUP(D920,Listas_desplega!$AS$18:$AU$60,2,0)</f>
        <v>#N/A</v>
      </c>
      <c r="CA920" s="21" t="e">
        <f>+VLOOKUP(W920,Listas_desplega!$AT$18:$AV$60,3,0)</f>
        <v>#N/A</v>
      </c>
      <c r="CB920" s="21" t="e">
        <f>+VLOOKUP(F920,Listas_desplega!$J$15:$L$60,2,0)</f>
        <v>#N/A</v>
      </c>
      <c r="CC920" s="21" t="e">
        <f>+VLOOKUP(F920,Listas_desplega!$J$15:$L$60,2,0)&amp;V920</f>
        <v>#N/A</v>
      </c>
      <c r="CD920" s="21" t="e">
        <f>+VLOOKUP(CC920,Listas_desplega!$K$15:$L$60,2,0)</f>
        <v>#N/A</v>
      </c>
      <c r="CE920" s="65" t="e">
        <f>+VLOOKUP(D920,Listas_desplega!$AS$18:$AU$60,2,0)&amp;V920</f>
        <v>#N/A</v>
      </c>
      <c r="CF920" s="21" t="e">
        <f>+VLOOKUP(D920,Listas_desplega!$AS$18:$AU$60,3,0)</f>
        <v>#N/A</v>
      </c>
    </row>
    <row r="921" spans="2:84" ht="18.75" customHeight="1" x14ac:dyDescent="0.25">
      <c r="B921" s="49"/>
      <c r="C921" s="49"/>
      <c r="D921" s="49"/>
      <c r="E921" s="49"/>
      <c r="F921" s="82"/>
      <c r="G921" s="49"/>
      <c r="H921" s="78" t="e">
        <f>+VLOOKUP(G921,desplegables!$AH$21:$AK$33,2,0)</f>
        <v>#N/A</v>
      </c>
      <c r="I921" s="79" t="e">
        <f>+VLOOKUP(G921,desplegables!$AH$21:$AK$33,3,0)</f>
        <v>#N/A</v>
      </c>
      <c r="J921" s="51" t="e">
        <f>+VLOOKUP(G921,desplegables!$AH$21:$AK$33,4,0)</f>
        <v>#N/A</v>
      </c>
      <c r="K921" s="109"/>
      <c r="L921" s="110" t="e">
        <f>+VLOOKUP(K921,desplegables!$BO$81:$BP$110,2,FALSE)</f>
        <v>#N/A</v>
      </c>
      <c r="M921" s="49"/>
      <c r="N921" s="51" t="e">
        <f>VLOOKUP(M921,desplegables!$BO$20:$BP$51,2,0)</f>
        <v>#N/A</v>
      </c>
      <c r="O921" s="49"/>
      <c r="P921" s="49"/>
      <c r="Q921" s="51" t="e">
        <f>+VLOOKUP(P921,desplegables!$B$3:$C$5,2,0)</f>
        <v>#N/A</v>
      </c>
      <c r="R921" s="169" t="e">
        <f t="shared" si="108"/>
        <v>#N/A</v>
      </c>
      <c r="S921" s="50" t="e">
        <f t="shared" si="107"/>
        <v>#N/A</v>
      </c>
      <c r="T921" s="50" t="str">
        <f t="shared" si="109"/>
        <v xml:space="preserve"> -  - </v>
      </c>
      <c r="W921" s="21" t="e">
        <f t="shared" si="110"/>
        <v>#N/A</v>
      </c>
      <c r="X921" s="51" t="e">
        <f t="shared" si="111"/>
        <v>#N/A</v>
      </c>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c r="BE921" s="68"/>
      <c r="BF921" s="70"/>
      <c r="BG921" s="68"/>
      <c r="BH921" s="52"/>
      <c r="BI921" s="91"/>
      <c r="BJ921" s="68"/>
      <c r="BK921" s="49"/>
      <c r="BL921" s="49"/>
      <c r="BM921" s="70"/>
      <c r="BN921" s="49"/>
      <c r="BO921" s="49"/>
      <c r="BP921" s="49"/>
      <c r="BQ921" s="49"/>
      <c r="BR921" s="237"/>
      <c r="BS921" s="237"/>
      <c r="BV921" s="21" t="e">
        <f t="shared" si="112"/>
        <v>#N/A</v>
      </c>
      <c r="BW921" s="21" t="e">
        <f>+VLOOKUP(C921,Listas_desplega!$AI$21:$AJ$46,2,0)</f>
        <v>#N/A</v>
      </c>
      <c r="BX921" s="47" t="e">
        <f>+VLOOKUP(E921,Listas_desplega!$J$2:$K$11,2,FALSE)</f>
        <v>#N/A</v>
      </c>
      <c r="BY921" s="21" t="e">
        <f>+VLOOKUP(J921,desplegables!$AK$21:$AL$33,2,FALSE)</f>
        <v>#N/A</v>
      </c>
      <c r="BZ921" s="21" t="e">
        <f>+VLOOKUP(D921,Listas_desplega!$AS$18:$AU$60,2,0)</f>
        <v>#N/A</v>
      </c>
      <c r="CA921" s="21" t="e">
        <f>+VLOOKUP(W921,Listas_desplega!$AT$18:$AV$60,3,0)</f>
        <v>#N/A</v>
      </c>
      <c r="CB921" s="21" t="e">
        <f>+VLOOKUP(F921,Listas_desplega!$J$15:$L$60,2,0)</f>
        <v>#N/A</v>
      </c>
      <c r="CC921" s="21" t="e">
        <f>+VLOOKUP(F921,Listas_desplega!$J$15:$L$60,2,0)&amp;V921</f>
        <v>#N/A</v>
      </c>
      <c r="CD921" s="21" t="e">
        <f>+VLOOKUP(CC921,Listas_desplega!$K$15:$L$60,2,0)</f>
        <v>#N/A</v>
      </c>
      <c r="CE921" s="65" t="e">
        <f>+VLOOKUP(D921,Listas_desplega!$AS$18:$AU$60,2,0)&amp;V921</f>
        <v>#N/A</v>
      </c>
      <c r="CF921" s="21" t="e">
        <f>+VLOOKUP(D921,Listas_desplega!$AS$18:$AU$60,3,0)</f>
        <v>#N/A</v>
      </c>
    </row>
    <row r="922" spans="2:84" ht="18.75" customHeight="1" x14ac:dyDescent="0.25">
      <c r="B922" s="49"/>
      <c r="C922" s="49"/>
      <c r="D922" s="49"/>
      <c r="E922" s="49"/>
      <c r="F922" s="82"/>
      <c r="G922" s="49"/>
      <c r="H922" s="78" t="e">
        <f>+VLOOKUP(G922,desplegables!$AH$21:$AK$33,2,0)</f>
        <v>#N/A</v>
      </c>
      <c r="I922" s="79" t="e">
        <f>+VLOOKUP(G922,desplegables!$AH$21:$AK$33,3,0)</f>
        <v>#N/A</v>
      </c>
      <c r="J922" s="51" t="e">
        <f>+VLOOKUP(G922,desplegables!$AH$21:$AK$33,4,0)</f>
        <v>#N/A</v>
      </c>
      <c r="K922" s="109"/>
      <c r="L922" s="110" t="e">
        <f>+VLOOKUP(K922,desplegables!$BO$81:$BP$110,2,FALSE)</f>
        <v>#N/A</v>
      </c>
      <c r="M922" s="49"/>
      <c r="N922" s="51" t="e">
        <f>VLOOKUP(M922,desplegables!$BO$20:$BP$51,2,0)</f>
        <v>#N/A</v>
      </c>
      <c r="O922" s="49"/>
      <c r="P922" s="49"/>
      <c r="Q922" s="51" t="e">
        <f>+VLOOKUP(P922,desplegables!$B$3:$C$5,2,0)</f>
        <v>#N/A</v>
      </c>
      <c r="R922" s="169" t="e">
        <f t="shared" si="108"/>
        <v>#N/A</v>
      </c>
      <c r="S922" s="50" t="e">
        <f t="shared" si="107"/>
        <v>#N/A</v>
      </c>
      <c r="T922" s="50" t="str">
        <f t="shared" si="109"/>
        <v xml:space="preserve"> -  - </v>
      </c>
      <c r="W922" s="21" t="e">
        <f t="shared" si="110"/>
        <v>#N/A</v>
      </c>
      <c r="X922" s="51" t="e">
        <f t="shared" si="111"/>
        <v>#N/A</v>
      </c>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c r="BE922" s="68"/>
      <c r="BF922" s="70"/>
      <c r="BG922" s="68"/>
      <c r="BH922" s="52"/>
      <c r="BI922" s="91"/>
      <c r="BJ922" s="68"/>
      <c r="BK922" s="49"/>
      <c r="BL922" s="49"/>
      <c r="BM922" s="70"/>
      <c r="BN922" s="49"/>
      <c r="BO922" s="49"/>
      <c r="BP922" s="49"/>
      <c r="BQ922" s="49"/>
      <c r="BR922" s="237"/>
      <c r="BS922" s="237"/>
      <c r="BV922" s="21" t="e">
        <f t="shared" si="112"/>
        <v>#N/A</v>
      </c>
      <c r="BW922" s="21" t="e">
        <f>+VLOOKUP(C922,Listas_desplega!$AI$21:$AJ$46,2,0)</f>
        <v>#N/A</v>
      </c>
      <c r="BX922" s="47" t="e">
        <f>+VLOOKUP(E922,Listas_desplega!$J$2:$K$11,2,FALSE)</f>
        <v>#N/A</v>
      </c>
      <c r="BY922" s="21" t="e">
        <f>+VLOOKUP(J922,desplegables!$AK$21:$AL$33,2,FALSE)</f>
        <v>#N/A</v>
      </c>
      <c r="BZ922" s="21" t="e">
        <f>+VLOOKUP(D922,Listas_desplega!$AS$18:$AU$60,2,0)</f>
        <v>#N/A</v>
      </c>
      <c r="CA922" s="21" t="e">
        <f>+VLOOKUP(W922,Listas_desplega!$AT$18:$AV$60,3,0)</f>
        <v>#N/A</v>
      </c>
      <c r="CB922" s="21" t="e">
        <f>+VLOOKUP(F922,Listas_desplega!$J$15:$L$60,2,0)</f>
        <v>#N/A</v>
      </c>
      <c r="CC922" s="21" t="e">
        <f>+VLOOKUP(F922,Listas_desplega!$J$15:$L$60,2,0)&amp;V922</f>
        <v>#N/A</v>
      </c>
      <c r="CD922" s="21" t="e">
        <f>+VLOOKUP(CC922,Listas_desplega!$K$15:$L$60,2,0)</f>
        <v>#N/A</v>
      </c>
      <c r="CE922" s="65" t="e">
        <f>+VLOOKUP(D922,Listas_desplega!$AS$18:$AU$60,2,0)&amp;V922</f>
        <v>#N/A</v>
      </c>
      <c r="CF922" s="21" t="e">
        <f>+VLOOKUP(D922,Listas_desplega!$AS$18:$AU$60,3,0)</f>
        <v>#N/A</v>
      </c>
    </row>
    <row r="923" spans="2:84" ht="18.75" customHeight="1" x14ac:dyDescent="0.25">
      <c r="B923" s="49"/>
      <c r="C923" s="49"/>
      <c r="D923" s="49"/>
      <c r="E923" s="49"/>
      <c r="F923" s="82"/>
      <c r="G923" s="49"/>
      <c r="H923" s="78" t="e">
        <f>+VLOOKUP(G923,desplegables!$AH$21:$AK$33,2,0)</f>
        <v>#N/A</v>
      </c>
      <c r="I923" s="79" t="e">
        <f>+VLOOKUP(G923,desplegables!$AH$21:$AK$33,3,0)</f>
        <v>#N/A</v>
      </c>
      <c r="J923" s="51" t="e">
        <f>+VLOOKUP(G923,desplegables!$AH$21:$AK$33,4,0)</f>
        <v>#N/A</v>
      </c>
      <c r="K923" s="109"/>
      <c r="L923" s="110" t="e">
        <f>+VLOOKUP(K923,desplegables!$BO$81:$BP$110,2,FALSE)</f>
        <v>#N/A</v>
      </c>
      <c r="M923" s="49"/>
      <c r="N923" s="51" t="e">
        <f>VLOOKUP(M923,desplegables!$BO$20:$BP$51,2,0)</f>
        <v>#N/A</v>
      </c>
      <c r="O923" s="49"/>
      <c r="P923" s="49"/>
      <c r="Q923" s="51" t="e">
        <f>+VLOOKUP(P923,desplegables!$B$3:$C$5,2,0)</f>
        <v>#N/A</v>
      </c>
      <c r="R923" s="169" t="e">
        <f t="shared" si="108"/>
        <v>#N/A</v>
      </c>
      <c r="S923" s="50" t="e">
        <f t="shared" si="107"/>
        <v>#N/A</v>
      </c>
      <c r="T923" s="50" t="str">
        <f t="shared" si="109"/>
        <v xml:space="preserve"> -  - </v>
      </c>
      <c r="W923" s="21" t="e">
        <f t="shared" si="110"/>
        <v>#N/A</v>
      </c>
      <c r="X923" s="51" t="e">
        <f t="shared" si="111"/>
        <v>#N/A</v>
      </c>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70"/>
      <c r="BG923" s="68"/>
      <c r="BH923" s="52"/>
      <c r="BI923" s="91"/>
      <c r="BJ923" s="68"/>
      <c r="BK923" s="49"/>
      <c r="BL923" s="49"/>
      <c r="BM923" s="70"/>
      <c r="BN923" s="49"/>
      <c r="BO923" s="49"/>
      <c r="BP923" s="49"/>
      <c r="BQ923" s="49"/>
      <c r="BR923" s="237"/>
      <c r="BS923" s="237"/>
      <c r="BV923" s="21" t="e">
        <f t="shared" si="112"/>
        <v>#N/A</v>
      </c>
      <c r="BW923" s="21" t="e">
        <f>+VLOOKUP(C923,Listas_desplega!$AI$21:$AJ$46,2,0)</f>
        <v>#N/A</v>
      </c>
      <c r="BX923" s="47" t="e">
        <f>+VLOOKUP(E923,Listas_desplega!$J$2:$K$11,2,FALSE)</f>
        <v>#N/A</v>
      </c>
      <c r="BY923" s="21" t="e">
        <f>+VLOOKUP(J923,desplegables!$AK$21:$AL$33,2,FALSE)</f>
        <v>#N/A</v>
      </c>
      <c r="BZ923" s="21" t="e">
        <f>+VLOOKUP(D923,Listas_desplega!$AS$18:$AU$60,2,0)</f>
        <v>#N/A</v>
      </c>
      <c r="CA923" s="21" t="e">
        <f>+VLOOKUP(W923,Listas_desplega!$AT$18:$AV$60,3,0)</f>
        <v>#N/A</v>
      </c>
      <c r="CB923" s="21" t="e">
        <f>+VLOOKUP(F923,Listas_desplega!$J$15:$L$60,2,0)</f>
        <v>#N/A</v>
      </c>
      <c r="CC923" s="21" t="e">
        <f>+VLOOKUP(F923,Listas_desplega!$J$15:$L$60,2,0)&amp;V923</f>
        <v>#N/A</v>
      </c>
      <c r="CD923" s="21" t="e">
        <f>+VLOOKUP(CC923,Listas_desplega!$K$15:$L$60,2,0)</f>
        <v>#N/A</v>
      </c>
      <c r="CE923" s="65" t="e">
        <f>+VLOOKUP(D923,Listas_desplega!$AS$18:$AU$60,2,0)&amp;V923</f>
        <v>#N/A</v>
      </c>
      <c r="CF923" s="21" t="e">
        <f>+VLOOKUP(D923,Listas_desplega!$AS$18:$AU$60,3,0)</f>
        <v>#N/A</v>
      </c>
    </row>
    <row r="924" spans="2:84" ht="18.75" customHeight="1" x14ac:dyDescent="0.25">
      <c r="B924" s="49"/>
      <c r="C924" s="49"/>
      <c r="D924" s="49"/>
      <c r="E924" s="49"/>
      <c r="F924" s="82"/>
      <c r="G924" s="49"/>
      <c r="H924" s="78" t="e">
        <f>+VLOOKUP(G924,desplegables!$AH$21:$AK$33,2,0)</f>
        <v>#N/A</v>
      </c>
      <c r="I924" s="79" t="e">
        <f>+VLOOKUP(G924,desplegables!$AH$21:$AK$33,3,0)</f>
        <v>#N/A</v>
      </c>
      <c r="J924" s="51" t="e">
        <f>+VLOOKUP(G924,desplegables!$AH$21:$AK$33,4,0)</f>
        <v>#N/A</v>
      </c>
      <c r="K924" s="109"/>
      <c r="L924" s="110" t="e">
        <f>+VLOOKUP(K924,desplegables!$BO$81:$BP$110,2,FALSE)</f>
        <v>#N/A</v>
      </c>
      <c r="M924" s="49"/>
      <c r="N924" s="51" t="e">
        <f>VLOOKUP(M924,desplegables!$BO$20:$BP$51,2,0)</f>
        <v>#N/A</v>
      </c>
      <c r="O924" s="49"/>
      <c r="P924" s="49"/>
      <c r="Q924" s="51" t="e">
        <f>+VLOOKUP(P924,desplegables!$B$3:$C$5,2,0)</f>
        <v>#N/A</v>
      </c>
      <c r="R924" s="169" t="e">
        <f t="shared" si="108"/>
        <v>#N/A</v>
      </c>
      <c r="S924" s="50" t="e">
        <f t="shared" si="107"/>
        <v>#N/A</v>
      </c>
      <c r="T924" s="50" t="str">
        <f t="shared" si="109"/>
        <v xml:space="preserve"> -  - </v>
      </c>
      <c r="W924" s="21" t="e">
        <f t="shared" si="110"/>
        <v>#N/A</v>
      </c>
      <c r="X924" s="51" t="e">
        <f t="shared" si="111"/>
        <v>#N/A</v>
      </c>
      <c r="BG924" s="69"/>
      <c r="BL924" s="69"/>
      <c r="BV924" s="21" t="e">
        <f t="shared" si="112"/>
        <v>#N/A</v>
      </c>
      <c r="BW924" s="21" t="e">
        <f>+VLOOKUP(C924,Listas_desplega!$AI$21:$AJ$46,2,0)</f>
        <v>#N/A</v>
      </c>
      <c r="BX924" s="47" t="e">
        <f>+VLOOKUP(E924,Listas_desplega!$J$2:$K$11,2,FALSE)</f>
        <v>#N/A</v>
      </c>
      <c r="BY924" s="21" t="e">
        <f>+VLOOKUP(J924,desplegables!$AK$21:$AL$33,2,FALSE)</f>
        <v>#N/A</v>
      </c>
      <c r="BZ924" s="21" t="e">
        <f>+VLOOKUP(D924,Listas_desplega!$AS$18:$AU$60,2,0)</f>
        <v>#N/A</v>
      </c>
      <c r="CA924" s="21" t="e">
        <f>+VLOOKUP(W924,Listas_desplega!$AT$18:$AV$60,3,0)</f>
        <v>#N/A</v>
      </c>
      <c r="CB924" s="21" t="e">
        <f>+VLOOKUP(F924,Listas_desplega!$J$15:$L$60,2,0)</f>
        <v>#N/A</v>
      </c>
      <c r="CC924" s="21" t="e">
        <f>+VLOOKUP(F924,Listas_desplega!$J$15:$L$60,2,0)&amp;V924</f>
        <v>#N/A</v>
      </c>
      <c r="CD924" s="21" t="e">
        <f>+VLOOKUP(CC924,Listas_desplega!$K$15:$L$60,2,0)</f>
        <v>#N/A</v>
      </c>
      <c r="CE924" s="65" t="e">
        <f>+VLOOKUP(D924,Listas_desplega!$AS$18:$AU$60,2,0)&amp;V924</f>
        <v>#N/A</v>
      </c>
      <c r="CF924" s="21" t="e">
        <f>+VLOOKUP(D924,Listas_desplega!$AS$18:$AU$60,3,0)</f>
        <v>#N/A</v>
      </c>
    </row>
    <row r="925" spans="2:84" ht="18.75" customHeight="1" x14ac:dyDescent="0.25">
      <c r="B925" s="49"/>
      <c r="C925" s="49"/>
      <c r="D925" s="49"/>
      <c r="E925" s="49"/>
      <c r="F925" s="82"/>
      <c r="G925" s="49"/>
      <c r="H925" s="78" t="e">
        <f>+VLOOKUP(G925,desplegables!$AH$21:$AK$33,2,0)</f>
        <v>#N/A</v>
      </c>
      <c r="I925" s="79" t="e">
        <f>+VLOOKUP(G925,desplegables!$AH$21:$AK$33,3,0)</f>
        <v>#N/A</v>
      </c>
      <c r="J925" s="51" t="e">
        <f>+VLOOKUP(G925,desplegables!$AH$21:$AK$33,4,0)</f>
        <v>#N/A</v>
      </c>
      <c r="K925" s="109"/>
      <c r="L925" s="110" t="e">
        <f>+VLOOKUP(K925,desplegables!$BO$81:$BP$110,2,FALSE)</f>
        <v>#N/A</v>
      </c>
      <c r="M925" s="49"/>
      <c r="N925" s="51" t="e">
        <f>VLOOKUP(M925,desplegables!$BO$20:$BP$51,2,0)</f>
        <v>#N/A</v>
      </c>
      <c r="O925" s="49"/>
      <c r="P925" s="49"/>
      <c r="Q925" s="51" t="e">
        <f>+VLOOKUP(P925,desplegables!$B$3:$C$5,2,0)</f>
        <v>#N/A</v>
      </c>
      <c r="R925" s="169" t="e">
        <f t="shared" si="108"/>
        <v>#N/A</v>
      </c>
      <c r="S925" s="50" t="e">
        <f t="shared" si="107"/>
        <v>#N/A</v>
      </c>
      <c r="T925" s="50" t="str">
        <f t="shared" si="109"/>
        <v xml:space="preserve"> -  - </v>
      </c>
      <c r="W925" s="21" t="e">
        <f t="shared" si="110"/>
        <v>#N/A</v>
      </c>
      <c r="X925" s="51" t="e">
        <f t="shared" si="111"/>
        <v>#N/A</v>
      </c>
      <c r="BG925" s="69"/>
      <c r="BL925" s="69"/>
      <c r="BV925" s="21" t="e">
        <f t="shared" si="112"/>
        <v>#N/A</v>
      </c>
      <c r="BW925" s="21" t="e">
        <f>+VLOOKUP(C925,Listas_desplega!$AI$21:$AJ$46,2,0)</f>
        <v>#N/A</v>
      </c>
      <c r="BX925" s="47" t="e">
        <f>+VLOOKUP(E925,Listas_desplega!$J$2:$K$11,2,FALSE)</f>
        <v>#N/A</v>
      </c>
      <c r="BY925" s="21" t="e">
        <f>+VLOOKUP(J925,desplegables!$AK$21:$AL$33,2,FALSE)</f>
        <v>#N/A</v>
      </c>
      <c r="BZ925" s="21" t="e">
        <f>+VLOOKUP(D925,Listas_desplega!$AS$18:$AU$60,2,0)</f>
        <v>#N/A</v>
      </c>
      <c r="CA925" s="21" t="e">
        <f>+VLOOKUP(W925,Listas_desplega!$AT$18:$AV$60,3,0)</f>
        <v>#N/A</v>
      </c>
      <c r="CB925" s="21" t="e">
        <f>+VLOOKUP(F925,Listas_desplega!$J$15:$L$60,2,0)</f>
        <v>#N/A</v>
      </c>
      <c r="CC925" s="21" t="e">
        <f>+VLOOKUP(F925,Listas_desplega!$J$15:$L$60,2,0)&amp;V925</f>
        <v>#N/A</v>
      </c>
      <c r="CD925" s="21" t="e">
        <f>+VLOOKUP(CC925,Listas_desplega!$K$15:$L$60,2,0)</f>
        <v>#N/A</v>
      </c>
      <c r="CE925" s="65" t="e">
        <f>+VLOOKUP(D925,Listas_desplega!$AS$18:$AU$60,2,0)&amp;V925</f>
        <v>#N/A</v>
      </c>
      <c r="CF925" s="21" t="e">
        <f>+VLOOKUP(D925,Listas_desplega!$AS$18:$AU$60,3,0)</f>
        <v>#N/A</v>
      </c>
    </row>
    <row r="926" spans="2:84" ht="18.75" customHeight="1" x14ac:dyDescent="0.25">
      <c r="B926" s="49"/>
      <c r="C926" s="49"/>
      <c r="D926" s="49"/>
      <c r="E926" s="49"/>
      <c r="F926" s="82"/>
      <c r="G926" s="49"/>
      <c r="H926" s="78" t="e">
        <f>+VLOOKUP(G926,desplegables!$AH$21:$AK$33,2,0)</f>
        <v>#N/A</v>
      </c>
      <c r="I926" s="79" t="e">
        <f>+VLOOKUP(G926,desplegables!$AH$21:$AK$33,3,0)</f>
        <v>#N/A</v>
      </c>
      <c r="J926" s="51" t="e">
        <f>+VLOOKUP(G926,desplegables!$AH$21:$AK$33,4,0)</f>
        <v>#N/A</v>
      </c>
      <c r="K926" s="109"/>
      <c r="L926" s="110" t="e">
        <f>+VLOOKUP(K926,desplegables!$BO$81:$BP$110,2,FALSE)</f>
        <v>#N/A</v>
      </c>
      <c r="M926" s="49"/>
      <c r="N926" s="51" t="e">
        <f>VLOOKUP(M926,desplegables!$BO$20:$BP$51,2,0)</f>
        <v>#N/A</v>
      </c>
      <c r="O926" s="49"/>
      <c r="P926" s="49"/>
      <c r="Q926" s="51" t="e">
        <f>+VLOOKUP(P926,desplegables!$B$3:$C$5,2,0)</f>
        <v>#N/A</v>
      </c>
      <c r="R926" s="169" t="e">
        <f t="shared" si="108"/>
        <v>#N/A</v>
      </c>
      <c r="S926" s="50" t="e">
        <f t="shared" si="107"/>
        <v>#N/A</v>
      </c>
      <c r="T926" s="50" t="str">
        <f t="shared" si="109"/>
        <v xml:space="preserve"> -  - </v>
      </c>
      <c r="W926" s="21" t="e">
        <f t="shared" si="110"/>
        <v>#N/A</v>
      </c>
      <c r="X926" s="51" t="e">
        <f t="shared" si="111"/>
        <v>#N/A</v>
      </c>
      <c r="BG926" s="69"/>
      <c r="BL926" s="69"/>
      <c r="BV926" s="21" t="e">
        <f t="shared" si="112"/>
        <v>#N/A</v>
      </c>
      <c r="BW926" s="21" t="e">
        <f>+VLOOKUP(C926,Listas_desplega!$AI$21:$AJ$46,2,0)</f>
        <v>#N/A</v>
      </c>
      <c r="BX926" s="47" t="e">
        <f>+VLOOKUP(E926,Listas_desplega!$J$2:$K$11,2,FALSE)</f>
        <v>#N/A</v>
      </c>
      <c r="BY926" s="21" t="e">
        <f>+VLOOKUP(J926,desplegables!$AK$21:$AL$33,2,FALSE)</f>
        <v>#N/A</v>
      </c>
      <c r="BZ926" s="21" t="e">
        <f>+VLOOKUP(D926,Listas_desplega!$AS$18:$AU$60,2,0)</f>
        <v>#N/A</v>
      </c>
      <c r="CA926" s="21" t="e">
        <f>+VLOOKUP(W926,Listas_desplega!$AT$18:$AV$60,3,0)</f>
        <v>#N/A</v>
      </c>
      <c r="CB926" s="21" t="e">
        <f>+VLOOKUP(F926,Listas_desplega!$J$15:$L$60,2,0)</f>
        <v>#N/A</v>
      </c>
      <c r="CC926" s="21" t="e">
        <f>+VLOOKUP(F926,Listas_desplega!$J$15:$L$60,2,0)&amp;V926</f>
        <v>#N/A</v>
      </c>
      <c r="CD926" s="21" t="e">
        <f>+VLOOKUP(CC926,Listas_desplega!$K$15:$L$60,2,0)</f>
        <v>#N/A</v>
      </c>
      <c r="CE926" s="65" t="e">
        <f>+VLOOKUP(D926,Listas_desplega!$AS$18:$AU$60,2,0)&amp;V926</f>
        <v>#N/A</v>
      </c>
      <c r="CF926" s="21" t="e">
        <f>+VLOOKUP(D926,Listas_desplega!$AS$18:$AU$60,3,0)</f>
        <v>#N/A</v>
      </c>
    </row>
    <row r="927" spans="2:84" ht="18.75" customHeight="1" x14ac:dyDescent="0.25">
      <c r="B927" s="49"/>
      <c r="C927" s="49"/>
      <c r="D927" s="49"/>
      <c r="E927" s="49"/>
      <c r="F927" s="82"/>
      <c r="G927" s="49"/>
      <c r="H927" s="78" t="e">
        <f>+VLOOKUP(G927,desplegables!$AH$21:$AK$33,2,0)</f>
        <v>#N/A</v>
      </c>
      <c r="I927" s="79" t="e">
        <f>+VLOOKUP(G927,desplegables!$AH$21:$AK$33,3,0)</f>
        <v>#N/A</v>
      </c>
      <c r="J927" s="51" t="e">
        <f>+VLOOKUP(G927,desplegables!$AH$21:$AK$33,4,0)</f>
        <v>#N/A</v>
      </c>
      <c r="K927" s="109"/>
      <c r="L927" s="110" t="e">
        <f>+VLOOKUP(K927,desplegables!$BO$81:$BP$110,2,FALSE)</f>
        <v>#N/A</v>
      </c>
      <c r="M927" s="49"/>
      <c r="N927" s="51" t="e">
        <f>VLOOKUP(M927,desplegables!$BO$20:$BP$51,2,0)</f>
        <v>#N/A</v>
      </c>
      <c r="O927" s="49"/>
      <c r="P927" s="49"/>
      <c r="Q927" s="51" t="e">
        <f>+VLOOKUP(P927,desplegables!$B$3:$C$5,2,0)</f>
        <v>#N/A</v>
      </c>
      <c r="R927" s="169" t="e">
        <f t="shared" si="108"/>
        <v>#N/A</v>
      </c>
      <c r="S927" s="50" t="e">
        <f t="shared" si="107"/>
        <v>#N/A</v>
      </c>
      <c r="T927" s="50" t="str">
        <f t="shared" si="109"/>
        <v xml:space="preserve"> -  - </v>
      </c>
      <c r="W927" s="21" t="e">
        <f t="shared" si="110"/>
        <v>#N/A</v>
      </c>
      <c r="X927" s="51" t="e">
        <f t="shared" si="111"/>
        <v>#N/A</v>
      </c>
      <c r="BG927" s="69"/>
      <c r="BL927" s="69"/>
      <c r="BV927" s="21" t="e">
        <f t="shared" si="112"/>
        <v>#N/A</v>
      </c>
      <c r="BW927" s="21" t="e">
        <f>+VLOOKUP(C927,Listas_desplega!$AI$21:$AJ$46,2,0)</f>
        <v>#N/A</v>
      </c>
      <c r="BX927" s="47" t="e">
        <f>+VLOOKUP(E927,Listas_desplega!$J$2:$K$11,2,FALSE)</f>
        <v>#N/A</v>
      </c>
      <c r="BY927" s="21" t="e">
        <f>+VLOOKUP(J927,desplegables!$AK$21:$AL$33,2,FALSE)</f>
        <v>#N/A</v>
      </c>
      <c r="BZ927" s="21" t="e">
        <f>+VLOOKUP(D927,Listas_desplega!$AS$18:$AU$60,2,0)</f>
        <v>#N/A</v>
      </c>
      <c r="CA927" s="21" t="e">
        <f>+VLOOKUP(W927,Listas_desplega!$AT$18:$AV$60,3,0)</f>
        <v>#N/A</v>
      </c>
      <c r="CB927" s="21" t="e">
        <f>+VLOOKUP(F927,Listas_desplega!$J$15:$L$60,2,0)</f>
        <v>#N/A</v>
      </c>
      <c r="CC927" s="21" t="e">
        <f>+VLOOKUP(F927,Listas_desplega!$J$15:$L$60,2,0)&amp;V927</f>
        <v>#N/A</v>
      </c>
      <c r="CD927" s="21" t="e">
        <f>+VLOOKUP(CC927,Listas_desplega!$K$15:$L$60,2,0)</f>
        <v>#N/A</v>
      </c>
      <c r="CE927" s="65" t="e">
        <f>+VLOOKUP(D927,Listas_desplega!$AS$18:$AU$60,2,0)&amp;V927</f>
        <v>#N/A</v>
      </c>
      <c r="CF927" s="21" t="e">
        <f>+VLOOKUP(D927,Listas_desplega!$AS$18:$AU$60,3,0)</f>
        <v>#N/A</v>
      </c>
    </row>
    <row r="928" spans="2:84" ht="18.75" customHeight="1" x14ac:dyDescent="0.25">
      <c r="B928" s="49"/>
      <c r="C928" s="49"/>
      <c r="D928" s="49"/>
      <c r="E928" s="49"/>
      <c r="F928" s="82"/>
      <c r="G928" s="49"/>
      <c r="H928" s="78" t="e">
        <f>+VLOOKUP(G928,desplegables!$AH$21:$AK$33,2,0)</f>
        <v>#N/A</v>
      </c>
      <c r="I928" s="79" t="e">
        <f>+VLOOKUP(G928,desplegables!$AH$21:$AK$33,3,0)</f>
        <v>#N/A</v>
      </c>
      <c r="J928" s="51" t="e">
        <f>+VLOOKUP(G928,desplegables!$AH$21:$AK$33,4,0)</f>
        <v>#N/A</v>
      </c>
      <c r="K928" s="109"/>
      <c r="L928" s="110" t="e">
        <f>+VLOOKUP(K928,desplegables!$BO$81:$BP$110,2,FALSE)</f>
        <v>#N/A</v>
      </c>
      <c r="M928" s="49"/>
      <c r="N928" s="51" t="e">
        <f>VLOOKUP(M928,desplegables!$BO$20:$BP$51,2,0)</f>
        <v>#N/A</v>
      </c>
      <c r="O928" s="49"/>
      <c r="P928" s="49"/>
      <c r="Q928" s="51" t="e">
        <f>+VLOOKUP(P928,desplegables!$B$3:$C$5,2,0)</f>
        <v>#N/A</v>
      </c>
      <c r="R928" s="169" t="e">
        <f t="shared" si="108"/>
        <v>#N/A</v>
      </c>
      <c r="S928" s="50" t="e">
        <f t="shared" si="107"/>
        <v>#N/A</v>
      </c>
      <c r="T928" s="50" t="str">
        <f t="shared" si="109"/>
        <v xml:space="preserve"> -  - </v>
      </c>
      <c r="W928" s="21" t="e">
        <f t="shared" si="110"/>
        <v>#N/A</v>
      </c>
      <c r="X928" s="51" t="e">
        <f t="shared" si="111"/>
        <v>#N/A</v>
      </c>
      <c r="BG928" s="69"/>
      <c r="BL928" s="69"/>
      <c r="BV928" s="21" t="e">
        <f t="shared" si="112"/>
        <v>#N/A</v>
      </c>
      <c r="BW928" s="21" t="e">
        <f>+VLOOKUP(C928,Listas_desplega!$AI$21:$AJ$46,2,0)</f>
        <v>#N/A</v>
      </c>
      <c r="BX928" s="47" t="e">
        <f>+VLOOKUP(E928,Listas_desplega!$J$2:$K$11,2,FALSE)</f>
        <v>#N/A</v>
      </c>
      <c r="BY928" s="21" t="e">
        <f>+VLOOKUP(J928,desplegables!$AK$21:$AL$33,2,FALSE)</f>
        <v>#N/A</v>
      </c>
      <c r="BZ928" s="21" t="e">
        <f>+VLOOKUP(D928,Listas_desplega!$AS$18:$AU$60,2,0)</f>
        <v>#N/A</v>
      </c>
      <c r="CA928" s="21" t="e">
        <f>+VLOOKUP(W928,Listas_desplega!$AT$18:$AV$60,3,0)</f>
        <v>#N/A</v>
      </c>
      <c r="CB928" s="21" t="e">
        <f>+VLOOKUP(F928,Listas_desplega!$J$15:$L$60,2,0)</f>
        <v>#N/A</v>
      </c>
      <c r="CC928" s="21" t="e">
        <f>+VLOOKUP(F928,Listas_desplega!$J$15:$L$60,2,0)&amp;V928</f>
        <v>#N/A</v>
      </c>
      <c r="CD928" s="21" t="e">
        <f>+VLOOKUP(CC928,Listas_desplega!$K$15:$L$60,2,0)</f>
        <v>#N/A</v>
      </c>
      <c r="CE928" s="65" t="e">
        <f>+VLOOKUP(D928,Listas_desplega!$AS$18:$AU$60,2,0)&amp;V928</f>
        <v>#N/A</v>
      </c>
      <c r="CF928" s="21" t="e">
        <f>+VLOOKUP(D928,Listas_desplega!$AS$18:$AU$60,3,0)</f>
        <v>#N/A</v>
      </c>
    </row>
    <row r="929" spans="2:84" ht="18.75" customHeight="1" x14ac:dyDescent="0.25">
      <c r="B929" s="49"/>
      <c r="C929" s="49"/>
      <c r="D929" s="49"/>
      <c r="E929" s="49"/>
      <c r="F929" s="82"/>
      <c r="G929" s="49"/>
      <c r="H929" s="78" t="e">
        <f>+VLOOKUP(G929,desplegables!$AH$21:$AK$33,2,0)</f>
        <v>#N/A</v>
      </c>
      <c r="I929" s="79" t="e">
        <f>+VLOOKUP(G929,desplegables!$AH$21:$AK$33,3,0)</f>
        <v>#N/A</v>
      </c>
      <c r="J929" s="51" t="e">
        <f>+VLOOKUP(G929,desplegables!$AH$21:$AK$33,4,0)</f>
        <v>#N/A</v>
      </c>
      <c r="K929" s="109"/>
      <c r="L929" s="110" t="e">
        <f>+VLOOKUP(K929,desplegables!$BO$81:$BP$110,2,FALSE)</f>
        <v>#N/A</v>
      </c>
      <c r="M929" s="49"/>
      <c r="N929" s="51" t="e">
        <f>VLOOKUP(M929,desplegables!$BO$20:$BP$51,2,0)</f>
        <v>#N/A</v>
      </c>
      <c r="O929" s="49"/>
      <c r="P929" s="49"/>
      <c r="Q929" s="51" t="e">
        <f>+VLOOKUP(P929,desplegables!$B$3:$C$5,2,0)</f>
        <v>#N/A</v>
      </c>
      <c r="R929" s="169" t="e">
        <f t="shared" si="108"/>
        <v>#N/A</v>
      </c>
      <c r="S929" s="50" t="e">
        <f t="shared" si="107"/>
        <v>#N/A</v>
      </c>
      <c r="T929" s="50" t="str">
        <f t="shared" si="109"/>
        <v xml:space="preserve"> -  - </v>
      </c>
      <c r="W929" s="21" t="e">
        <f t="shared" si="110"/>
        <v>#N/A</v>
      </c>
      <c r="X929" s="51" t="e">
        <f t="shared" si="111"/>
        <v>#N/A</v>
      </c>
      <c r="BG929" s="69"/>
      <c r="BL929" s="69"/>
      <c r="BV929" s="21" t="e">
        <f t="shared" si="112"/>
        <v>#N/A</v>
      </c>
      <c r="BW929" s="21" t="e">
        <f>+VLOOKUP(C929,Listas_desplega!$AI$21:$AJ$46,2,0)</f>
        <v>#N/A</v>
      </c>
      <c r="BX929" s="47" t="e">
        <f>+VLOOKUP(E929,Listas_desplega!$J$2:$K$11,2,FALSE)</f>
        <v>#N/A</v>
      </c>
      <c r="BY929" s="21" t="e">
        <f>+VLOOKUP(J929,desplegables!$AK$21:$AL$33,2,FALSE)</f>
        <v>#N/A</v>
      </c>
      <c r="BZ929" s="21" t="e">
        <f>+VLOOKUP(D929,Listas_desplega!$AS$18:$AU$60,2,0)</f>
        <v>#N/A</v>
      </c>
      <c r="CA929" s="21" t="e">
        <f>+VLOOKUP(W929,Listas_desplega!$AT$18:$AV$60,3,0)</f>
        <v>#N/A</v>
      </c>
      <c r="CB929" s="21" t="e">
        <f>+VLOOKUP(F929,Listas_desplega!$J$15:$L$60,2,0)</f>
        <v>#N/A</v>
      </c>
      <c r="CC929" s="21" t="e">
        <f>+VLOOKUP(F929,Listas_desplega!$J$15:$L$60,2,0)&amp;V929</f>
        <v>#N/A</v>
      </c>
      <c r="CD929" s="21" t="e">
        <f>+VLOOKUP(CC929,Listas_desplega!$K$15:$L$60,2,0)</f>
        <v>#N/A</v>
      </c>
      <c r="CE929" s="65" t="e">
        <f>+VLOOKUP(D929,Listas_desplega!$AS$18:$AU$60,2,0)&amp;V929</f>
        <v>#N/A</v>
      </c>
      <c r="CF929" s="21" t="e">
        <f>+VLOOKUP(D929,Listas_desplega!$AS$18:$AU$60,3,0)</f>
        <v>#N/A</v>
      </c>
    </row>
    <row r="930" spans="2:84" ht="18.75" customHeight="1" x14ac:dyDescent="0.25">
      <c r="B930" s="49"/>
      <c r="C930" s="49"/>
      <c r="D930" s="49"/>
      <c r="E930" s="49"/>
      <c r="F930" s="82"/>
      <c r="G930" s="49"/>
      <c r="H930" s="78" t="e">
        <f>+VLOOKUP(G930,desplegables!$AH$21:$AK$33,2,0)</f>
        <v>#N/A</v>
      </c>
      <c r="I930" s="79" t="e">
        <f>+VLOOKUP(G930,desplegables!$AH$21:$AK$33,3,0)</f>
        <v>#N/A</v>
      </c>
      <c r="J930" s="51" t="e">
        <f>+VLOOKUP(G930,desplegables!$AH$21:$AK$33,4,0)</f>
        <v>#N/A</v>
      </c>
      <c r="K930" s="109"/>
      <c r="L930" s="110" t="e">
        <f>+VLOOKUP(K930,desplegables!$BO$81:$BP$110,2,FALSE)</f>
        <v>#N/A</v>
      </c>
      <c r="M930" s="49"/>
      <c r="N930" s="51" t="e">
        <f>VLOOKUP(M930,desplegables!$BO$20:$BP$51,2,0)</f>
        <v>#N/A</v>
      </c>
      <c r="O930" s="49"/>
      <c r="P930" s="49"/>
      <c r="Q930" s="51" t="e">
        <f>+VLOOKUP(P930,desplegables!$B$3:$C$5,2,0)</f>
        <v>#N/A</v>
      </c>
      <c r="R930" s="169" t="e">
        <f t="shared" si="108"/>
        <v>#N/A</v>
      </c>
      <c r="S930" s="50" t="e">
        <f t="shared" si="107"/>
        <v>#N/A</v>
      </c>
      <c r="T930" s="50" t="str">
        <f t="shared" si="109"/>
        <v xml:space="preserve"> -  - </v>
      </c>
      <c r="W930" s="21" t="e">
        <f t="shared" si="110"/>
        <v>#N/A</v>
      </c>
      <c r="X930" s="51" t="e">
        <f t="shared" si="111"/>
        <v>#N/A</v>
      </c>
      <c r="BG930" s="69"/>
      <c r="BL930" s="69"/>
      <c r="BV930" s="21" t="e">
        <f t="shared" si="112"/>
        <v>#N/A</v>
      </c>
      <c r="BW930" s="21" t="e">
        <f>+VLOOKUP(C930,Listas_desplega!$AI$21:$AJ$46,2,0)</f>
        <v>#N/A</v>
      </c>
      <c r="BX930" s="47" t="e">
        <f>+VLOOKUP(E930,Listas_desplega!$J$2:$K$11,2,FALSE)</f>
        <v>#N/A</v>
      </c>
      <c r="BY930" s="21" t="e">
        <f>+VLOOKUP(J930,desplegables!$AK$21:$AL$33,2,FALSE)</f>
        <v>#N/A</v>
      </c>
      <c r="BZ930" s="21" t="e">
        <f>+VLOOKUP(D930,Listas_desplega!$AS$18:$AU$60,2,0)</f>
        <v>#N/A</v>
      </c>
      <c r="CA930" s="21" t="e">
        <f>+VLOOKUP(W930,Listas_desplega!$AT$18:$AV$60,3,0)</f>
        <v>#N/A</v>
      </c>
      <c r="CB930" s="21" t="e">
        <f>+VLOOKUP(F930,Listas_desplega!$J$15:$L$60,2,0)</f>
        <v>#N/A</v>
      </c>
      <c r="CC930" s="21" t="e">
        <f>+VLOOKUP(F930,Listas_desplega!$J$15:$L$60,2,0)&amp;V930</f>
        <v>#N/A</v>
      </c>
      <c r="CD930" s="21" t="e">
        <f>+VLOOKUP(CC930,Listas_desplega!$K$15:$L$60,2,0)</f>
        <v>#N/A</v>
      </c>
      <c r="CE930" s="65" t="e">
        <f>+VLOOKUP(D930,Listas_desplega!$AS$18:$AU$60,2,0)&amp;V930</f>
        <v>#N/A</v>
      </c>
      <c r="CF930" s="21" t="e">
        <f>+VLOOKUP(D930,Listas_desplega!$AS$18:$AU$60,3,0)</f>
        <v>#N/A</v>
      </c>
    </row>
    <row r="931" spans="2:84" ht="18.75" customHeight="1" x14ac:dyDescent="0.25">
      <c r="B931" s="49"/>
      <c r="C931" s="49"/>
      <c r="D931" s="49"/>
      <c r="E931" s="49"/>
      <c r="F931" s="82"/>
      <c r="G931" s="49"/>
      <c r="H931" s="78" t="e">
        <f>+VLOOKUP(G931,desplegables!$AH$21:$AK$33,2,0)</f>
        <v>#N/A</v>
      </c>
      <c r="I931" s="79" t="e">
        <f>+VLOOKUP(G931,desplegables!$AH$21:$AK$33,3,0)</f>
        <v>#N/A</v>
      </c>
      <c r="J931" s="51" t="e">
        <f>+VLOOKUP(G931,desplegables!$AH$21:$AK$33,4,0)</f>
        <v>#N/A</v>
      </c>
      <c r="K931" s="109"/>
      <c r="L931" s="110" t="e">
        <f>+VLOOKUP(K931,desplegables!$BO$81:$BP$110,2,FALSE)</f>
        <v>#N/A</v>
      </c>
      <c r="M931" s="49"/>
      <c r="N931" s="51" t="e">
        <f>VLOOKUP(M931,desplegables!$BO$20:$BP$51,2,0)</f>
        <v>#N/A</v>
      </c>
      <c r="O931" s="49"/>
      <c r="P931" s="49"/>
      <c r="Q931" s="51" t="e">
        <f>+VLOOKUP(P931,desplegables!$B$3:$C$5,2,0)</f>
        <v>#N/A</v>
      </c>
      <c r="R931" s="169" t="e">
        <f t="shared" si="108"/>
        <v>#N/A</v>
      </c>
      <c r="S931" s="50" t="e">
        <f t="shared" si="107"/>
        <v>#N/A</v>
      </c>
      <c r="T931" s="50" t="str">
        <f t="shared" si="109"/>
        <v xml:space="preserve"> -  - </v>
      </c>
      <c r="W931" s="21" t="e">
        <f t="shared" si="110"/>
        <v>#N/A</v>
      </c>
      <c r="X931" s="51" t="e">
        <f t="shared" si="111"/>
        <v>#N/A</v>
      </c>
      <c r="BG931" s="69"/>
      <c r="BL931" s="69"/>
      <c r="BV931" s="21" t="e">
        <f t="shared" si="112"/>
        <v>#N/A</v>
      </c>
      <c r="BW931" s="21" t="e">
        <f>+VLOOKUP(C931,Listas_desplega!$AI$21:$AJ$46,2,0)</f>
        <v>#N/A</v>
      </c>
      <c r="BX931" s="47" t="e">
        <f>+VLOOKUP(E931,Listas_desplega!$J$2:$K$11,2,FALSE)</f>
        <v>#N/A</v>
      </c>
      <c r="BY931" s="21" t="e">
        <f>+VLOOKUP(J931,desplegables!$AK$21:$AL$33,2,FALSE)</f>
        <v>#N/A</v>
      </c>
      <c r="BZ931" s="21" t="e">
        <f>+VLOOKUP(D931,Listas_desplega!$AS$18:$AU$60,2,0)</f>
        <v>#N/A</v>
      </c>
      <c r="CA931" s="21" t="e">
        <f>+VLOOKUP(W931,Listas_desplega!$AT$18:$AV$60,3,0)</f>
        <v>#N/A</v>
      </c>
      <c r="CB931" s="21" t="e">
        <f>+VLOOKUP(F931,Listas_desplega!$J$15:$L$60,2,0)</f>
        <v>#N/A</v>
      </c>
      <c r="CC931" s="21" t="e">
        <f>+VLOOKUP(F931,Listas_desplega!$J$15:$L$60,2,0)&amp;V931</f>
        <v>#N/A</v>
      </c>
      <c r="CD931" s="21" t="e">
        <f>+VLOOKUP(CC931,Listas_desplega!$K$15:$L$60,2,0)</f>
        <v>#N/A</v>
      </c>
      <c r="CE931" s="65" t="e">
        <f>+VLOOKUP(D931,Listas_desplega!$AS$18:$AU$60,2,0)&amp;V931</f>
        <v>#N/A</v>
      </c>
      <c r="CF931" s="21" t="e">
        <f>+VLOOKUP(D931,Listas_desplega!$AS$18:$AU$60,3,0)</f>
        <v>#N/A</v>
      </c>
    </row>
    <row r="932" spans="2:84" ht="18.75" customHeight="1" x14ac:dyDescent="0.25">
      <c r="B932" s="49"/>
      <c r="C932" s="49"/>
      <c r="D932" s="49"/>
      <c r="E932" s="49"/>
      <c r="F932" s="82"/>
      <c r="G932" s="49"/>
      <c r="H932" s="78" t="e">
        <f>+VLOOKUP(G932,desplegables!$AH$21:$AK$33,2,0)</f>
        <v>#N/A</v>
      </c>
      <c r="I932" s="79" t="e">
        <f>+VLOOKUP(G932,desplegables!$AH$21:$AK$33,3,0)</f>
        <v>#N/A</v>
      </c>
      <c r="J932" s="51" t="e">
        <f>+VLOOKUP(G932,desplegables!$AH$21:$AK$33,4,0)</f>
        <v>#N/A</v>
      </c>
      <c r="K932" s="109"/>
      <c r="L932" s="110" t="e">
        <f>+VLOOKUP(K932,desplegables!$BO$81:$BP$110,2,FALSE)</f>
        <v>#N/A</v>
      </c>
      <c r="M932" s="49"/>
      <c r="N932" s="51" t="e">
        <f>VLOOKUP(M932,desplegables!$BO$20:$BP$51,2,0)</f>
        <v>#N/A</v>
      </c>
      <c r="O932" s="49"/>
      <c r="P932" s="49"/>
      <c r="Q932" s="51" t="e">
        <f>+VLOOKUP(P932,desplegables!$B$3:$C$5,2,0)</f>
        <v>#N/A</v>
      </c>
      <c r="R932" s="169" t="e">
        <f t="shared" si="108"/>
        <v>#N/A</v>
      </c>
      <c r="S932" s="50" t="e">
        <f t="shared" si="107"/>
        <v>#N/A</v>
      </c>
      <c r="T932" s="50" t="str">
        <f t="shared" si="109"/>
        <v xml:space="preserve"> -  - </v>
      </c>
      <c r="W932" s="21" t="e">
        <f t="shared" si="110"/>
        <v>#N/A</v>
      </c>
      <c r="X932" s="51" t="e">
        <f t="shared" si="111"/>
        <v>#N/A</v>
      </c>
      <c r="BG932" s="69"/>
      <c r="BL932" s="69"/>
      <c r="BV932" s="21" t="e">
        <f t="shared" si="112"/>
        <v>#N/A</v>
      </c>
      <c r="BW932" s="21" t="e">
        <f>+VLOOKUP(C932,Listas_desplega!$AI$21:$AJ$46,2,0)</f>
        <v>#N/A</v>
      </c>
      <c r="BX932" s="47" t="e">
        <f>+VLOOKUP(E932,Listas_desplega!$J$2:$K$11,2,FALSE)</f>
        <v>#N/A</v>
      </c>
      <c r="BY932" s="21" t="e">
        <f>+VLOOKUP(J932,desplegables!$AK$21:$AL$33,2,FALSE)</f>
        <v>#N/A</v>
      </c>
      <c r="BZ932" s="21" t="e">
        <f>+VLOOKUP(D932,Listas_desplega!$AS$18:$AU$60,2,0)</f>
        <v>#N/A</v>
      </c>
      <c r="CA932" s="21" t="e">
        <f>+VLOOKUP(W932,Listas_desplega!$AT$18:$AV$60,3,0)</f>
        <v>#N/A</v>
      </c>
      <c r="CB932" s="21" t="e">
        <f>+VLOOKUP(F932,Listas_desplega!$J$15:$L$60,2,0)</f>
        <v>#N/A</v>
      </c>
      <c r="CC932" s="21" t="e">
        <f>+VLOOKUP(F932,Listas_desplega!$J$15:$L$60,2,0)&amp;V932</f>
        <v>#N/A</v>
      </c>
      <c r="CD932" s="21" t="e">
        <f>+VLOOKUP(CC932,Listas_desplega!$K$15:$L$60,2,0)</f>
        <v>#N/A</v>
      </c>
      <c r="CE932" s="65" t="e">
        <f>+VLOOKUP(D932,Listas_desplega!$AS$18:$AU$60,2,0)&amp;V932</f>
        <v>#N/A</v>
      </c>
      <c r="CF932" s="21" t="e">
        <f>+VLOOKUP(D932,Listas_desplega!$AS$18:$AU$60,3,0)</f>
        <v>#N/A</v>
      </c>
    </row>
    <row r="933" spans="2:84" ht="18.75" customHeight="1" x14ac:dyDescent="0.25">
      <c r="B933" s="49"/>
      <c r="C933" s="49"/>
      <c r="D933" s="49"/>
      <c r="E933" s="49"/>
      <c r="F933" s="82"/>
      <c r="G933" s="49"/>
      <c r="H933" s="78" t="e">
        <f>+VLOOKUP(G933,desplegables!$AH$21:$AK$33,2,0)</f>
        <v>#N/A</v>
      </c>
      <c r="I933" s="79" t="e">
        <f>+VLOOKUP(G933,desplegables!$AH$21:$AK$33,3,0)</f>
        <v>#N/A</v>
      </c>
      <c r="J933" s="51" t="e">
        <f>+VLOOKUP(G933,desplegables!$AH$21:$AK$33,4,0)</f>
        <v>#N/A</v>
      </c>
      <c r="K933" s="109"/>
      <c r="L933" s="110" t="e">
        <f>+VLOOKUP(K933,desplegables!$BO$81:$BP$110,2,FALSE)</f>
        <v>#N/A</v>
      </c>
      <c r="M933" s="49"/>
      <c r="N933" s="51" t="e">
        <f>VLOOKUP(M933,desplegables!$BO$20:$BP$51,2,0)</f>
        <v>#N/A</v>
      </c>
      <c r="O933" s="49"/>
      <c r="P933" s="49"/>
      <c r="Q933" s="51" t="e">
        <f>+VLOOKUP(P933,desplegables!$B$3:$C$5,2,0)</f>
        <v>#N/A</v>
      </c>
      <c r="R933" s="169" t="e">
        <f t="shared" si="108"/>
        <v>#N/A</v>
      </c>
      <c r="S933" s="50" t="e">
        <f t="shared" si="107"/>
        <v>#N/A</v>
      </c>
      <c r="T933" s="50" t="str">
        <f t="shared" si="109"/>
        <v xml:space="preserve"> -  - </v>
      </c>
      <c r="W933" s="21" t="e">
        <f t="shared" si="110"/>
        <v>#N/A</v>
      </c>
      <c r="X933" s="51" t="e">
        <f t="shared" si="111"/>
        <v>#N/A</v>
      </c>
      <c r="BG933" s="69"/>
      <c r="BL933" s="69"/>
      <c r="BV933" s="21" t="e">
        <f t="shared" si="112"/>
        <v>#N/A</v>
      </c>
      <c r="BW933" s="21" t="e">
        <f>+VLOOKUP(C933,Listas_desplega!$AI$21:$AJ$46,2,0)</f>
        <v>#N/A</v>
      </c>
      <c r="BX933" s="47" t="e">
        <f>+VLOOKUP(E933,Listas_desplega!$J$2:$K$11,2,FALSE)</f>
        <v>#N/A</v>
      </c>
      <c r="BY933" s="21" t="e">
        <f>+VLOOKUP(J933,desplegables!$AK$21:$AL$33,2,FALSE)</f>
        <v>#N/A</v>
      </c>
      <c r="BZ933" s="21" t="e">
        <f>+VLOOKUP(D933,Listas_desplega!$AS$18:$AU$60,2,0)</f>
        <v>#N/A</v>
      </c>
      <c r="CA933" s="21" t="e">
        <f>+VLOOKUP(W933,Listas_desplega!$AT$18:$AV$60,3,0)</f>
        <v>#N/A</v>
      </c>
      <c r="CB933" s="21" t="e">
        <f>+VLOOKUP(F933,Listas_desplega!$J$15:$L$60,2,0)</f>
        <v>#N/A</v>
      </c>
      <c r="CC933" s="21" t="e">
        <f>+VLOOKUP(F933,Listas_desplega!$J$15:$L$60,2,0)&amp;V933</f>
        <v>#N/A</v>
      </c>
      <c r="CD933" s="21" t="e">
        <f>+VLOOKUP(CC933,Listas_desplega!$K$15:$L$60,2,0)</f>
        <v>#N/A</v>
      </c>
      <c r="CE933" s="65" t="e">
        <f>+VLOOKUP(D933,Listas_desplega!$AS$18:$AU$60,2,0)&amp;V933</f>
        <v>#N/A</v>
      </c>
      <c r="CF933" s="21" t="e">
        <f>+VLOOKUP(D933,Listas_desplega!$AS$18:$AU$60,3,0)</f>
        <v>#N/A</v>
      </c>
    </row>
    <row r="934" spans="2:84" ht="18.75" customHeight="1" x14ac:dyDescent="0.25">
      <c r="B934" s="49"/>
      <c r="C934" s="49"/>
      <c r="D934" s="49"/>
      <c r="E934" s="49"/>
      <c r="F934" s="82"/>
      <c r="G934" s="49"/>
      <c r="H934" s="78" t="e">
        <f>+VLOOKUP(G934,desplegables!$AH$21:$AK$33,2,0)</f>
        <v>#N/A</v>
      </c>
      <c r="I934" s="79" t="e">
        <f>+VLOOKUP(G934,desplegables!$AH$21:$AK$33,3,0)</f>
        <v>#N/A</v>
      </c>
      <c r="J934" s="51" t="e">
        <f>+VLOOKUP(G934,desplegables!$AH$21:$AK$33,4,0)</f>
        <v>#N/A</v>
      </c>
      <c r="K934" s="109"/>
      <c r="L934" s="110" t="e">
        <f>+VLOOKUP(K934,desplegables!$BO$81:$BP$110,2,FALSE)</f>
        <v>#N/A</v>
      </c>
      <c r="M934" s="49"/>
      <c r="N934" s="51" t="e">
        <f>VLOOKUP(M934,desplegables!$BO$20:$BP$51,2,0)</f>
        <v>#N/A</v>
      </c>
      <c r="O934" s="49"/>
      <c r="P934" s="49"/>
      <c r="Q934" s="51" t="e">
        <f>+VLOOKUP(P934,desplegables!$B$3:$C$5,2,0)</f>
        <v>#N/A</v>
      </c>
      <c r="R934" s="169" t="e">
        <f t="shared" si="108"/>
        <v>#N/A</v>
      </c>
      <c r="S934" s="50" t="e">
        <f t="shared" si="107"/>
        <v>#N/A</v>
      </c>
      <c r="T934" s="50" t="str">
        <f t="shared" si="109"/>
        <v xml:space="preserve"> -  - </v>
      </c>
      <c r="W934" s="21" t="e">
        <f t="shared" si="110"/>
        <v>#N/A</v>
      </c>
      <c r="X934" s="51" t="e">
        <f t="shared" si="111"/>
        <v>#N/A</v>
      </c>
      <c r="BG934" s="69"/>
      <c r="BL934" s="69"/>
      <c r="BV934" s="21" t="e">
        <f t="shared" si="112"/>
        <v>#N/A</v>
      </c>
      <c r="BW934" s="21" t="e">
        <f>+VLOOKUP(C934,Listas_desplega!$AI$21:$AJ$46,2,0)</f>
        <v>#N/A</v>
      </c>
      <c r="BX934" s="47" t="e">
        <f>+VLOOKUP(E934,Listas_desplega!$J$2:$K$11,2,FALSE)</f>
        <v>#N/A</v>
      </c>
      <c r="BY934" s="21" t="e">
        <f>+VLOOKUP(J934,desplegables!$AK$21:$AL$33,2,FALSE)</f>
        <v>#N/A</v>
      </c>
      <c r="BZ934" s="21" t="e">
        <f>+VLOOKUP(D934,Listas_desplega!$AS$18:$AU$60,2,0)</f>
        <v>#N/A</v>
      </c>
      <c r="CA934" s="21" t="e">
        <f>+VLOOKUP(W934,Listas_desplega!$AT$18:$AV$60,3,0)</f>
        <v>#N/A</v>
      </c>
      <c r="CB934" s="21" t="e">
        <f>+VLOOKUP(F934,Listas_desplega!$J$15:$L$60,2,0)</f>
        <v>#N/A</v>
      </c>
      <c r="CC934" s="21" t="e">
        <f>+VLOOKUP(F934,Listas_desplega!$J$15:$L$60,2,0)&amp;V934</f>
        <v>#N/A</v>
      </c>
      <c r="CD934" s="21" t="e">
        <f>+VLOOKUP(CC934,Listas_desplega!$K$15:$L$60,2,0)</f>
        <v>#N/A</v>
      </c>
      <c r="CE934" s="65" t="e">
        <f>+VLOOKUP(D934,Listas_desplega!$AS$18:$AU$60,2,0)&amp;V934</f>
        <v>#N/A</v>
      </c>
      <c r="CF934" s="21" t="e">
        <f>+VLOOKUP(D934,Listas_desplega!$AS$18:$AU$60,3,0)</f>
        <v>#N/A</v>
      </c>
    </row>
    <row r="935" spans="2:84" ht="18.75" customHeight="1" x14ac:dyDescent="0.25">
      <c r="B935" s="49"/>
      <c r="C935" s="49"/>
      <c r="D935" s="49"/>
      <c r="E935" s="49"/>
      <c r="F935" s="82"/>
      <c r="G935" s="49"/>
      <c r="H935" s="78" t="e">
        <f>+VLOOKUP(G935,desplegables!$AH$21:$AK$33,2,0)</f>
        <v>#N/A</v>
      </c>
      <c r="I935" s="79" t="e">
        <f>+VLOOKUP(G935,desplegables!$AH$21:$AK$33,3,0)</f>
        <v>#N/A</v>
      </c>
      <c r="J935" s="51" t="e">
        <f>+VLOOKUP(G935,desplegables!$AH$21:$AK$33,4,0)</f>
        <v>#N/A</v>
      </c>
      <c r="K935" s="109"/>
      <c r="L935" s="110" t="e">
        <f>+VLOOKUP(K935,desplegables!$BO$81:$BP$110,2,FALSE)</f>
        <v>#N/A</v>
      </c>
      <c r="M935" s="49"/>
      <c r="N935" s="51" t="e">
        <f>VLOOKUP(M935,desplegables!$BO$20:$BP$51,2,0)</f>
        <v>#N/A</v>
      </c>
      <c r="O935" s="49"/>
      <c r="P935" s="49"/>
      <c r="Q935" s="51" t="e">
        <f>+VLOOKUP(P935,desplegables!$B$3:$C$5,2,0)</f>
        <v>#N/A</v>
      </c>
      <c r="R935" s="169" t="e">
        <f t="shared" si="108"/>
        <v>#N/A</v>
      </c>
      <c r="S935" s="50" t="e">
        <f t="shared" si="107"/>
        <v>#N/A</v>
      </c>
      <c r="T935" s="50" t="str">
        <f t="shared" si="109"/>
        <v xml:space="preserve"> -  - </v>
      </c>
      <c r="W935" s="21" t="e">
        <f t="shared" si="110"/>
        <v>#N/A</v>
      </c>
      <c r="X935" s="51" t="e">
        <f t="shared" si="111"/>
        <v>#N/A</v>
      </c>
      <c r="BG935" s="69"/>
      <c r="BL935" s="69"/>
      <c r="BV935" s="21" t="e">
        <f t="shared" si="112"/>
        <v>#N/A</v>
      </c>
      <c r="BW935" s="21" t="e">
        <f>+VLOOKUP(C935,Listas_desplega!$AI$21:$AJ$46,2,0)</f>
        <v>#N/A</v>
      </c>
      <c r="BX935" s="47" t="e">
        <f>+VLOOKUP(E935,Listas_desplega!$J$2:$K$11,2,FALSE)</f>
        <v>#N/A</v>
      </c>
      <c r="BY935" s="21" t="e">
        <f>+VLOOKUP(J935,desplegables!$AK$21:$AL$33,2,FALSE)</f>
        <v>#N/A</v>
      </c>
      <c r="BZ935" s="21" t="e">
        <f>+VLOOKUP(D935,Listas_desplega!$AS$18:$AU$60,2,0)</f>
        <v>#N/A</v>
      </c>
      <c r="CA935" s="21" t="e">
        <f>+VLOOKUP(W935,Listas_desplega!$AT$18:$AV$60,3,0)</f>
        <v>#N/A</v>
      </c>
      <c r="CB935" s="21" t="e">
        <f>+VLOOKUP(F935,Listas_desplega!$J$15:$L$60,2,0)</f>
        <v>#N/A</v>
      </c>
      <c r="CC935" s="21" t="e">
        <f>+VLOOKUP(F935,Listas_desplega!$J$15:$L$60,2,0)&amp;V935</f>
        <v>#N/A</v>
      </c>
      <c r="CD935" s="21" t="e">
        <f>+VLOOKUP(CC935,Listas_desplega!$K$15:$L$60,2,0)</f>
        <v>#N/A</v>
      </c>
      <c r="CE935" s="65" t="e">
        <f>+VLOOKUP(D935,Listas_desplega!$AS$18:$AU$60,2,0)&amp;V935</f>
        <v>#N/A</v>
      </c>
      <c r="CF935" s="21" t="e">
        <f>+VLOOKUP(D935,Listas_desplega!$AS$18:$AU$60,3,0)</f>
        <v>#N/A</v>
      </c>
    </row>
    <row r="936" spans="2:84" ht="18.75" customHeight="1" x14ac:dyDescent="0.25">
      <c r="B936" s="49"/>
      <c r="C936" s="49"/>
      <c r="D936" s="49"/>
      <c r="E936" s="49"/>
      <c r="F936" s="82"/>
      <c r="G936" s="49"/>
      <c r="H936" s="78" t="e">
        <f>+VLOOKUP(G936,desplegables!$AH$21:$AK$33,2,0)</f>
        <v>#N/A</v>
      </c>
      <c r="I936" s="79" t="e">
        <f>+VLOOKUP(G936,desplegables!$AH$21:$AK$33,3,0)</f>
        <v>#N/A</v>
      </c>
      <c r="J936" s="51" t="e">
        <f>+VLOOKUP(G936,desplegables!$AH$21:$AK$33,4,0)</f>
        <v>#N/A</v>
      </c>
      <c r="K936" s="109"/>
      <c r="L936" s="110" t="e">
        <f>+VLOOKUP(K936,desplegables!$BO$81:$BP$110,2,FALSE)</f>
        <v>#N/A</v>
      </c>
      <c r="M936" s="49"/>
      <c r="N936" s="51" t="e">
        <f>VLOOKUP(M936,desplegables!$BO$20:$BP$51,2,0)</f>
        <v>#N/A</v>
      </c>
      <c r="O936" s="49"/>
      <c r="P936" s="49"/>
      <c r="Q936" s="51" t="e">
        <f>+VLOOKUP(P936,desplegables!$B$3:$C$5,2,0)</f>
        <v>#N/A</v>
      </c>
      <c r="R936" s="169" t="e">
        <f t="shared" si="108"/>
        <v>#N/A</v>
      </c>
      <c r="S936" s="50" t="e">
        <f t="shared" si="107"/>
        <v>#N/A</v>
      </c>
      <c r="T936" s="50" t="str">
        <f t="shared" si="109"/>
        <v xml:space="preserve"> -  - </v>
      </c>
      <c r="W936" s="21" t="e">
        <f t="shared" si="110"/>
        <v>#N/A</v>
      </c>
      <c r="X936" s="51" t="e">
        <f t="shared" si="111"/>
        <v>#N/A</v>
      </c>
      <c r="BG936" s="69"/>
      <c r="BL936" s="69"/>
      <c r="BV936" s="21" t="e">
        <f t="shared" si="112"/>
        <v>#N/A</v>
      </c>
      <c r="BW936" s="21" t="e">
        <f>+VLOOKUP(C936,Listas_desplega!$AI$21:$AJ$46,2,0)</f>
        <v>#N/A</v>
      </c>
      <c r="BX936" s="47" t="e">
        <f>+VLOOKUP(E936,Listas_desplega!$J$2:$K$11,2,FALSE)</f>
        <v>#N/A</v>
      </c>
      <c r="BY936" s="21" t="e">
        <f>+VLOOKUP(J936,desplegables!$AK$21:$AL$33,2,FALSE)</f>
        <v>#N/A</v>
      </c>
      <c r="BZ936" s="21" t="e">
        <f>+VLOOKUP(D936,Listas_desplega!$AS$18:$AU$60,2,0)</f>
        <v>#N/A</v>
      </c>
      <c r="CA936" s="21" t="e">
        <f>+VLOOKUP(W936,Listas_desplega!$AT$18:$AV$60,3,0)</f>
        <v>#N/A</v>
      </c>
      <c r="CB936" s="21" t="e">
        <f>+VLOOKUP(F936,Listas_desplega!$J$15:$L$60,2,0)</f>
        <v>#N/A</v>
      </c>
      <c r="CC936" s="21" t="e">
        <f>+VLOOKUP(F936,Listas_desplega!$J$15:$L$60,2,0)&amp;V936</f>
        <v>#N/A</v>
      </c>
      <c r="CD936" s="21" t="e">
        <f>+VLOOKUP(CC936,Listas_desplega!$K$15:$L$60,2,0)</f>
        <v>#N/A</v>
      </c>
      <c r="CE936" s="65" t="e">
        <f>+VLOOKUP(D936,Listas_desplega!$AS$18:$AU$60,2,0)&amp;V936</f>
        <v>#N/A</v>
      </c>
      <c r="CF936" s="21" t="e">
        <f>+VLOOKUP(D936,Listas_desplega!$AS$18:$AU$60,3,0)</f>
        <v>#N/A</v>
      </c>
    </row>
    <row r="937" spans="2:84" ht="18.75" customHeight="1" x14ac:dyDescent="0.25">
      <c r="B937" s="49"/>
      <c r="C937" s="49"/>
      <c r="D937" s="49"/>
      <c r="E937" s="49"/>
      <c r="F937" s="82"/>
      <c r="G937" s="49"/>
      <c r="H937" s="78" t="e">
        <f>+VLOOKUP(G937,desplegables!$AH$21:$AK$33,2,0)</f>
        <v>#N/A</v>
      </c>
      <c r="I937" s="79" t="e">
        <f>+VLOOKUP(G937,desplegables!$AH$21:$AK$33,3,0)</f>
        <v>#N/A</v>
      </c>
      <c r="J937" s="51" t="e">
        <f>+VLOOKUP(G937,desplegables!$AH$21:$AK$33,4,0)</f>
        <v>#N/A</v>
      </c>
      <c r="K937" s="109"/>
      <c r="L937" s="110" t="e">
        <f>+VLOOKUP(K937,desplegables!$BO$81:$BP$110,2,FALSE)</f>
        <v>#N/A</v>
      </c>
      <c r="M937" s="49"/>
      <c r="N937" s="51" t="e">
        <f>VLOOKUP(M937,desplegables!$BO$20:$BP$51,2,0)</f>
        <v>#N/A</v>
      </c>
      <c r="O937" s="49"/>
      <c r="P937" s="49"/>
      <c r="Q937" s="51" t="e">
        <f>+VLOOKUP(P937,desplegables!$B$3:$C$5,2,0)</f>
        <v>#N/A</v>
      </c>
      <c r="R937" s="169" t="e">
        <f t="shared" si="108"/>
        <v>#N/A</v>
      </c>
      <c r="S937" s="50" t="e">
        <f t="shared" si="107"/>
        <v>#N/A</v>
      </c>
      <c r="T937" s="50" t="str">
        <f t="shared" si="109"/>
        <v xml:space="preserve"> -  - </v>
      </c>
      <c r="W937" s="21" t="e">
        <f t="shared" si="110"/>
        <v>#N/A</v>
      </c>
      <c r="X937" s="51" t="e">
        <f t="shared" si="111"/>
        <v>#N/A</v>
      </c>
      <c r="BG937" s="69"/>
      <c r="BL937" s="69"/>
      <c r="BV937" s="21" t="e">
        <f t="shared" si="112"/>
        <v>#N/A</v>
      </c>
      <c r="BW937" s="21" t="e">
        <f>+VLOOKUP(C937,Listas_desplega!$AI$21:$AJ$46,2,0)</f>
        <v>#N/A</v>
      </c>
      <c r="BX937" s="47" t="e">
        <f>+VLOOKUP(E937,Listas_desplega!$J$2:$K$11,2,FALSE)</f>
        <v>#N/A</v>
      </c>
      <c r="BY937" s="21" t="e">
        <f>+VLOOKUP(J937,desplegables!$AK$21:$AL$33,2,FALSE)</f>
        <v>#N/A</v>
      </c>
      <c r="BZ937" s="21" t="e">
        <f>+VLOOKUP(D937,Listas_desplega!$AS$18:$AU$60,2,0)</f>
        <v>#N/A</v>
      </c>
      <c r="CA937" s="21" t="e">
        <f>+VLOOKUP(W937,Listas_desplega!$AT$18:$AV$60,3,0)</f>
        <v>#N/A</v>
      </c>
      <c r="CB937" s="21" t="e">
        <f>+VLOOKUP(F937,Listas_desplega!$J$15:$L$60,2,0)</f>
        <v>#N/A</v>
      </c>
      <c r="CC937" s="21" t="e">
        <f>+VLOOKUP(F937,Listas_desplega!$J$15:$L$60,2,0)&amp;V937</f>
        <v>#N/A</v>
      </c>
      <c r="CD937" s="21" t="e">
        <f>+VLOOKUP(CC937,Listas_desplega!$K$15:$L$60,2,0)</f>
        <v>#N/A</v>
      </c>
      <c r="CE937" s="65" t="e">
        <f>+VLOOKUP(D937,Listas_desplega!$AS$18:$AU$60,2,0)&amp;V937</f>
        <v>#N/A</v>
      </c>
      <c r="CF937" s="21" t="e">
        <f>+VLOOKUP(D937,Listas_desplega!$AS$18:$AU$60,3,0)</f>
        <v>#N/A</v>
      </c>
    </row>
    <row r="938" spans="2:84" ht="18.75" customHeight="1" x14ac:dyDescent="0.25">
      <c r="B938" s="49"/>
      <c r="C938" s="49"/>
      <c r="D938" s="49"/>
      <c r="E938" s="49"/>
      <c r="F938" s="82"/>
      <c r="G938" s="49"/>
      <c r="H938" s="78" t="e">
        <f>+VLOOKUP(G938,desplegables!$AH$21:$AK$33,2,0)</f>
        <v>#N/A</v>
      </c>
      <c r="I938" s="79" t="e">
        <f>+VLOOKUP(G938,desplegables!$AH$21:$AK$33,3,0)</f>
        <v>#N/A</v>
      </c>
      <c r="J938" s="51" t="e">
        <f>+VLOOKUP(G938,desplegables!$AH$21:$AK$33,4,0)</f>
        <v>#N/A</v>
      </c>
      <c r="K938" s="109"/>
      <c r="L938" s="110" t="e">
        <f>+VLOOKUP(K938,desplegables!$BO$81:$BP$110,2,FALSE)</f>
        <v>#N/A</v>
      </c>
      <c r="M938" s="49"/>
      <c r="N938" s="51" t="e">
        <f>VLOOKUP(M938,desplegables!$BO$20:$BP$51,2,0)</f>
        <v>#N/A</v>
      </c>
      <c r="O938" s="49"/>
      <c r="P938" s="49"/>
      <c r="Q938" s="51" t="e">
        <f>+VLOOKUP(P938,desplegables!$B$3:$C$5,2,0)</f>
        <v>#N/A</v>
      </c>
      <c r="R938" s="169" t="e">
        <f t="shared" si="108"/>
        <v>#N/A</v>
      </c>
      <c r="S938" s="50" t="e">
        <f t="shared" ref="S938:S947" si="113">UPPER(P938&amp;"-"&amp;M938&amp;"-"&amp;H938)</f>
        <v>#N/A</v>
      </c>
      <c r="T938" s="50" t="str">
        <f t="shared" si="109"/>
        <v xml:space="preserve"> -  - </v>
      </c>
      <c r="W938" s="21" t="e">
        <f t="shared" si="110"/>
        <v>#N/A</v>
      </c>
      <c r="X938" s="51" t="e">
        <f t="shared" si="111"/>
        <v>#N/A</v>
      </c>
      <c r="BG938" s="69"/>
      <c r="BL938" s="69"/>
      <c r="BV938" s="21" t="e">
        <f t="shared" si="112"/>
        <v>#N/A</v>
      </c>
      <c r="BW938" s="21" t="e">
        <f>+VLOOKUP(C938,Listas_desplega!$AI$21:$AJ$46,2,0)</f>
        <v>#N/A</v>
      </c>
      <c r="BX938" s="47" t="e">
        <f>+VLOOKUP(E938,Listas_desplega!$J$2:$K$11,2,FALSE)</f>
        <v>#N/A</v>
      </c>
      <c r="BY938" s="21" t="e">
        <f>+VLOOKUP(J938,desplegables!$AK$21:$AL$33,2,FALSE)</f>
        <v>#N/A</v>
      </c>
      <c r="BZ938" s="21" t="e">
        <f>+VLOOKUP(D938,Listas_desplega!$AS$18:$AU$60,2,0)</f>
        <v>#N/A</v>
      </c>
      <c r="CA938" s="21" t="e">
        <f>+VLOOKUP(W938,Listas_desplega!$AT$18:$AV$60,3,0)</f>
        <v>#N/A</v>
      </c>
      <c r="CB938" s="21" t="e">
        <f>+VLOOKUP(F938,Listas_desplega!$J$15:$L$60,2,0)</f>
        <v>#N/A</v>
      </c>
      <c r="CC938" s="21" t="e">
        <f>+VLOOKUP(F938,Listas_desplega!$J$15:$L$60,2,0)&amp;V938</f>
        <v>#N/A</v>
      </c>
      <c r="CD938" s="21" t="e">
        <f>+VLOOKUP(CC938,Listas_desplega!$K$15:$L$60,2,0)</f>
        <v>#N/A</v>
      </c>
      <c r="CE938" s="65" t="e">
        <f>+VLOOKUP(D938,Listas_desplega!$AS$18:$AU$60,2,0)&amp;V938</f>
        <v>#N/A</v>
      </c>
      <c r="CF938" s="21" t="e">
        <f>+VLOOKUP(D938,Listas_desplega!$AS$18:$AU$60,3,0)</f>
        <v>#N/A</v>
      </c>
    </row>
    <row r="939" spans="2:84" ht="18.75" customHeight="1" x14ac:dyDescent="0.25">
      <c r="B939" s="49"/>
      <c r="C939" s="49"/>
      <c r="D939" s="49"/>
      <c r="E939" s="49"/>
      <c r="F939" s="82"/>
      <c r="G939" s="49"/>
      <c r="H939" s="78" t="e">
        <f>+VLOOKUP(G939,desplegables!$AH$21:$AK$33,2,0)</f>
        <v>#N/A</v>
      </c>
      <c r="I939" s="79" t="e">
        <f>+VLOOKUP(G939,desplegables!$AH$21:$AK$33,3,0)</f>
        <v>#N/A</v>
      </c>
      <c r="J939" s="51" t="e">
        <f>+VLOOKUP(G939,desplegables!$AH$21:$AK$33,4,0)</f>
        <v>#N/A</v>
      </c>
      <c r="K939" s="109"/>
      <c r="L939" s="110" t="e">
        <f>+VLOOKUP(K939,desplegables!$BO$81:$BP$110,2,FALSE)</f>
        <v>#N/A</v>
      </c>
      <c r="M939" s="49"/>
      <c r="N939" s="51" t="e">
        <f>VLOOKUP(M939,desplegables!$BO$20:$BP$51,2,0)</f>
        <v>#N/A</v>
      </c>
      <c r="O939" s="49"/>
      <c r="P939" s="49"/>
      <c r="Q939" s="51" t="e">
        <f>+VLOOKUP(P939,desplegables!$B$3:$C$5,2,0)</f>
        <v>#N/A</v>
      </c>
      <c r="R939" s="169" t="e">
        <f t="shared" si="108"/>
        <v>#N/A</v>
      </c>
      <c r="S939" s="50" t="e">
        <f t="shared" si="113"/>
        <v>#N/A</v>
      </c>
      <c r="T939" s="50" t="str">
        <f t="shared" si="109"/>
        <v xml:space="preserve"> -  - </v>
      </c>
      <c r="W939" s="21" t="e">
        <f t="shared" si="110"/>
        <v>#N/A</v>
      </c>
      <c r="X939" s="51" t="e">
        <f t="shared" si="111"/>
        <v>#N/A</v>
      </c>
      <c r="BG939" s="69"/>
      <c r="BL939" s="69"/>
      <c r="BV939" s="21" t="e">
        <f t="shared" si="112"/>
        <v>#N/A</v>
      </c>
      <c r="BW939" s="21" t="e">
        <f>+VLOOKUP(C939,Listas_desplega!$AI$21:$AJ$46,2,0)</f>
        <v>#N/A</v>
      </c>
      <c r="BX939" s="47" t="e">
        <f>+VLOOKUP(E939,Listas_desplega!$J$2:$K$11,2,FALSE)</f>
        <v>#N/A</v>
      </c>
      <c r="BY939" s="21" t="e">
        <f>+VLOOKUP(J939,desplegables!$AK$21:$AL$33,2,FALSE)</f>
        <v>#N/A</v>
      </c>
      <c r="BZ939" s="21" t="e">
        <f>+VLOOKUP(D939,Listas_desplega!$AS$18:$AU$60,2,0)</f>
        <v>#N/A</v>
      </c>
      <c r="CA939" s="21" t="e">
        <f>+VLOOKUP(W939,Listas_desplega!$AT$18:$AV$60,3,0)</f>
        <v>#N/A</v>
      </c>
      <c r="CB939" s="21" t="e">
        <f>+VLOOKUP(F939,Listas_desplega!$J$15:$L$60,2,0)</f>
        <v>#N/A</v>
      </c>
      <c r="CC939" s="21" t="e">
        <f>+VLOOKUP(F939,Listas_desplega!$J$15:$L$60,2,0)&amp;V939</f>
        <v>#N/A</v>
      </c>
      <c r="CD939" s="21" t="e">
        <f>+VLOOKUP(CC939,Listas_desplega!$K$15:$L$60,2,0)</f>
        <v>#N/A</v>
      </c>
      <c r="CE939" s="65" t="e">
        <f>+VLOOKUP(D939,Listas_desplega!$AS$18:$AU$60,2,0)&amp;V939</f>
        <v>#N/A</v>
      </c>
      <c r="CF939" s="21" t="e">
        <f>+VLOOKUP(D939,Listas_desplega!$AS$18:$AU$60,3,0)</f>
        <v>#N/A</v>
      </c>
    </row>
    <row r="940" spans="2:84" ht="18.75" customHeight="1" x14ac:dyDescent="0.25">
      <c r="B940" s="49"/>
      <c r="C940" s="49"/>
      <c r="D940" s="49"/>
      <c r="E940" s="49"/>
      <c r="F940" s="82"/>
      <c r="G940" s="49"/>
      <c r="H940" s="78" t="e">
        <f>+VLOOKUP(G940,desplegables!$AH$21:$AK$33,2,0)</f>
        <v>#N/A</v>
      </c>
      <c r="I940" s="79" t="e">
        <f>+VLOOKUP(G940,desplegables!$AH$21:$AK$33,3,0)</f>
        <v>#N/A</v>
      </c>
      <c r="J940" s="51" t="e">
        <f>+VLOOKUP(G940,desplegables!$AH$21:$AK$33,4,0)</f>
        <v>#N/A</v>
      </c>
      <c r="K940" s="109"/>
      <c r="L940" s="110" t="e">
        <f>+VLOOKUP(K940,desplegables!$BO$81:$BP$110,2,FALSE)</f>
        <v>#N/A</v>
      </c>
      <c r="M940" s="49"/>
      <c r="N940" s="51" t="e">
        <f>VLOOKUP(M940,desplegables!$BO$20:$BP$51,2,0)</f>
        <v>#N/A</v>
      </c>
      <c r="O940" s="49"/>
      <c r="P940" s="49"/>
      <c r="Q940" s="51" t="e">
        <f>+VLOOKUP(P940,desplegables!$B$3:$C$5,2,0)</f>
        <v>#N/A</v>
      </c>
      <c r="R940" s="169" t="e">
        <f t="shared" si="108"/>
        <v>#N/A</v>
      </c>
      <c r="S940" s="50" t="e">
        <f t="shared" si="113"/>
        <v>#N/A</v>
      </c>
      <c r="T940" s="50" t="str">
        <f t="shared" si="109"/>
        <v xml:space="preserve"> -  - </v>
      </c>
      <c r="W940" s="21" t="e">
        <f t="shared" si="110"/>
        <v>#N/A</v>
      </c>
      <c r="X940" s="51" t="e">
        <f t="shared" si="111"/>
        <v>#N/A</v>
      </c>
      <c r="BG940" s="69"/>
      <c r="BL940" s="69"/>
      <c r="BV940" s="21" t="e">
        <f t="shared" si="112"/>
        <v>#N/A</v>
      </c>
      <c r="BW940" s="21" t="e">
        <f>+VLOOKUP(C940,Listas_desplega!$AI$21:$AJ$46,2,0)</f>
        <v>#N/A</v>
      </c>
      <c r="BX940" s="47" t="e">
        <f>+VLOOKUP(E940,Listas_desplega!$J$2:$K$11,2,FALSE)</f>
        <v>#N/A</v>
      </c>
      <c r="BY940" s="21" t="e">
        <f>+VLOOKUP(J940,desplegables!$AK$21:$AL$33,2,FALSE)</f>
        <v>#N/A</v>
      </c>
      <c r="BZ940" s="21" t="e">
        <f>+VLOOKUP(D940,Listas_desplega!$AS$18:$AU$60,2,0)</f>
        <v>#N/A</v>
      </c>
      <c r="CA940" s="21" t="e">
        <f>+VLOOKUP(W940,Listas_desplega!$AT$18:$AV$60,3,0)</f>
        <v>#N/A</v>
      </c>
      <c r="CB940" s="21" t="e">
        <f>+VLOOKUP(F940,Listas_desplega!$J$15:$L$60,2,0)</f>
        <v>#N/A</v>
      </c>
      <c r="CC940" s="21" t="e">
        <f>+VLOOKUP(F940,Listas_desplega!$J$15:$L$60,2,0)&amp;V940</f>
        <v>#N/A</v>
      </c>
      <c r="CD940" s="21" t="e">
        <f>+VLOOKUP(CC940,Listas_desplega!$K$15:$L$60,2,0)</f>
        <v>#N/A</v>
      </c>
      <c r="CE940" s="65" t="e">
        <f>+VLOOKUP(D940,Listas_desplega!$AS$18:$AU$60,2,0)&amp;V940</f>
        <v>#N/A</v>
      </c>
      <c r="CF940" s="21" t="e">
        <f>+VLOOKUP(D940,Listas_desplega!$AS$18:$AU$60,3,0)</f>
        <v>#N/A</v>
      </c>
    </row>
    <row r="941" spans="2:84" ht="18.75" customHeight="1" x14ac:dyDescent="0.25">
      <c r="B941" s="49"/>
      <c r="C941" s="49"/>
      <c r="D941" s="49"/>
      <c r="E941" s="49"/>
      <c r="F941" s="82"/>
      <c r="G941" s="49"/>
      <c r="H941" s="78" t="e">
        <f>+VLOOKUP(G941,desplegables!$AH$21:$AK$33,2,0)</f>
        <v>#N/A</v>
      </c>
      <c r="I941" s="79" t="e">
        <f>+VLOOKUP(G941,desplegables!$AH$21:$AK$33,3,0)</f>
        <v>#N/A</v>
      </c>
      <c r="J941" s="51" t="e">
        <f>+VLOOKUP(G941,desplegables!$AH$21:$AK$33,4,0)</f>
        <v>#N/A</v>
      </c>
      <c r="K941" s="109"/>
      <c r="L941" s="110" t="e">
        <f>+VLOOKUP(K941,desplegables!$BO$81:$BP$110,2,FALSE)</f>
        <v>#N/A</v>
      </c>
      <c r="M941" s="49"/>
      <c r="N941" s="51" t="e">
        <f>VLOOKUP(M941,desplegables!$BO$20:$BP$51,2,0)</f>
        <v>#N/A</v>
      </c>
      <c r="O941" s="49"/>
      <c r="P941" s="49"/>
      <c r="Q941" s="51" t="e">
        <f>+VLOOKUP(P941,desplegables!$B$3:$C$5,2,0)</f>
        <v>#N/A</v>
      </c>
      <c r="R941" s="169" t="e">
        <f t="shared" si="108"/>
        <v>#N/A</v>
      </c>
      <c r="S941" s="50" t="e">
        <f t="shared" si="113"/>
        <v>#N/A</v>
      </c>
      <c r="T941" s="50" t="str">
        <f t="shared" si="109"/>
        <v xml:space="preserve"> -  - </v>
      </c>
      <c r="W941" s="21" t="e">
        <f t="shared" si="110"/>
        <v>#N/A</v>
      </c>
      <c r="X941" s="51" t="e">
        <f t="shared" si="111"/>
        <v>#N/A</v>
      </c>
      <c r="BG941" s="69"/>
      <c r="BL941" s="69"/>
      <c r="BV941" s="21" t="e">
        <f t="shared" si="112"/>
        <v>#N/A</v>
      </c>
      <c r="BW941" s="21" t="e">
        <f>+VLOOKUP(C941,Listas_desplega!$AI$21:$AJ$46,2,0)</f>
        <v>#N/A</v>
      </c>
      <c r="BX941" s="47" t="e">
        <f>+VLOOKUP(E941,Listas_desplega!$J$2:$K$11,2,FALSE)</f>
        <v>#N/A</v>
      </c>
      <c r="BY941" s="21" t="e">
        <f>+VLOOKUP(J941,desplegables!$AK$21:$AL$33,2,FALSE)</f>
        <v>#N/A</v>
      </c>
      <c r="BZ941" s="21" t="e">
        <f>+VLOOKUP(D941,Listas_desplega!$AS$18:$AU$60,2,0)</f>
        <v>#N/A</v>
      </c>
      <c r="CA941" s="21" t="e">
        <f>+VLOOKUP(W941,Listas_desplega!$AT$18:$AV$60,3,0)</f>
        <v>#N/A</v>
      </c>
      <c r="CB941" s="21" t="e">
        <f>+VLOOKUP(F941,Listas_desplega!$J$15:$L$60,2,0)</f>
        <v>#N/A</v>
      </c>
      <c r="CC941" s="21" t="e">
        <f>+VLOOKUP(F941,Listas_desplega!$J$15:$L$60,2,0)&amp;V941</f>
        <v>#N/A</v>
      </c>
      <c r="CD941" s="21" t="e">
        <f>+VLOOKUP(CC941,Listas_desplega!$K$15:$L$60,2,0)</f>
        <v>#N/A</v>
      </c>
      <c r="CE941" s="65" t="e">
        <f>+VLOOKUP(D941,Listas_desplega!$AS$18:$AU$60,2,0)&amp;V941</f>
        <v>#N/A</v>
      </c>
      <c r="CF941" s="21" t="e">
        <f>+VLOOKUP(D941,Listas_desplega!$AS$18:$AU$60,3,0)</f>
        <v>#N/A</v>
      </c>
    </row>
    <row r="942" spans="2:84" ht="18.75" customHeight="1" x14ac:dyDescent="0.25">
      <c r="B942" s="49"/>
      <c r="C942" s="49"/>
      <c r="D942" s="49"/>
      <c r="E942" s="49"/>
      <c r="F942" s="82"/>
      <c r="G942" s="49"/>
      <c r="H942" s="78" t="e">
        <f>+VLOOKUP(G942,desplegables!$AH$21:$AK$33,2,0)</f>
        <v>#N/A</v>
      </c>
      <c r="I942" s="79" t="e">
        <f>+VLOOKUP(G942,desplegables!$AH$21:$AK$33,3,0)</f>
        <v>#N/A</v>
      </c>
      <c r="J942" s="51" t="e">
        <f>+VLOOKUP(G942,desplegables!$AH$21:$AK$33,4,0)</f>
        <v>#N/A</v>
      </c>
      <c r="K942" s="109"/>
      <c r="L942" s="110" t="e">
        <f>+VLOOKUP(K942,desplegables!$BO$81:$BP$110,2,FALSE)</f>
        <v>#N/A</v>
      </c>
      <c r="M942" s="49"/>
      <c r="N942" s="51" t="e">
        <f>VLOOKUP(M942,desplegables!$BO$20:$BP$51,2,0)</f>
        <v>#N/A</v>
      </c>
      <c r="O942" s="49"/>
      <c r="P942" s="49"/>
      <c r="Q942" s="51" t="e">
        <f>+VLOOKUP(P942,desplegables!$B$3:$C$5,2,0)</f>
        <v>#N/A</v>
      </c>
      <c r="R942" s="169" t="e">
        <f t="shared" si="108"/>
        <v>#N/A</v>
      </c>
      <c r="S942" s="50" t="e">
        <f t="shared" si="113"/>
        <v>#N/A</v>
      </c>
      <c r="T942" s="50" t="str">
        <f t="shared" si="109"/>
        <v xml:space="preserve"> -  - </v>
      </c>
      <c r="W942" s="21" t="e">
        <f t="shared" si="110"/>
        <v>#N/A</v>
      </c>
      <c r="X942" s="51" t="e">
        <f t="shared" si="111"/>
        <v>#N/A</v>
      </c>
      <c r="BG942" s="69"/>
      <c r="BL942" s="69"/>
      <c r="BV942" s="21" t="e">
        <f t="shared" si="112"/>
        <v>#N/A</v>
      </c>
      <c r="BW942" s="21" t="e">
        <f>+VLOOKUP(C942,Listas_desplega!$AI$21:$AJ$46,2,0)</f>
        <v>#N/A</v>
      </c>
      <c r="BX942" s="47" t="e">
        <f>+VLOOKUP(E942,Listas_desplega!$J$2:$K$11,2,FALSE)</f>
        <v>#N/A</v>
      </c>
      <c r="BY942" s="21" t="e">
        <f>+VLOOKUP(J942,desplegables!$AK$21:$AL$33,2,FALSE)</f>
        <v>#N/A</v>
      </c>
      <c r="BZ942" s="21" t="e">
        <f>+VLOOKUP(D942,Listas_desplega!$AS$18:$AU$60,2,0)</f>
        <v>#N/A</v>
      </c>
      <c r="CA942" s="21" t="e">
        <f>+VLOOKUP(W942,Listas_desplega!$AT$18:$AV$60,3,0)</f>
        <v>#N/A</v>
      </c>
      <c r="CB942" s="21" t="e">
        <f>+VLOOKUP(F942,Listas_desplega!$J$15:$L$60,2,0)</f>
        <v>#N/A</v>
      </c>
      <c r="CC942" s="21" t="e">
        <f>+VLOOKUP(F942,Listas_desplega!$J$15:$L$60,2,0)&amp;V942</f>
        <v>#N/A</v>
      </c>
      <c r="CD942" s="21" t="e">
        <f>+VLOOKUP(CC942,Listas_desplega!$K$15:$L$60,2,0)</f>
        <v>#N/A</v>
      </c>
      <c r="CE942" s="65" t="e">
        <f>+VLOOKUP(D942,Listas_desplega!$AS$18:$AU$60,2,0)&amp;V942</f>
        <v>#N/A</v>
      </c>
      <c r="CF942" s="21" t="e">
        <f>+VLOOKUP(D942,Listas_desplega!$AS$18:$AU$60,3,0)</f>
        <v>#N/A</v>
      </c>
    </row>
    <row r="943" spans="2:84" ht="18.75" customHeight="1" x14ac:dyDescent="0.25">
      <c r="B943" s="49"/>
      <c r="C943" s="49"/>
      <c r="D943" s="49"/>
      <c r="E943" s="49"/>
      <c r="F943" s="82"/>
      <c r="G943" s="49"/>
      <c r="H943" s="78" t="e">
        <f>+VLOOKUP(G943,desplegables!$AH$21:$AK$33,2,0)</f>
        <v>#N/A</v>
      </c>
      <c r="I943" s="79" t="e">
        <f>+VLOOKUP(G943,desplegables!$AH$21:$AK$33,3,0)</f>
        <v>#N/A</v>
      </c>
      <c r="J943" s="51" t="e">
        <f>+VLOOKUP(G943,desplegables!$AH$21:$AK$33,4,0)</f>
        <v>#N/A</v>
      </c>
      <c r="K943" s="109"/>
      <c r="L943" s="110" t="e">
        <f>+VLOOKUP(K943,desplegables!$BO$81:$BP$110,2,FALSE)</f>
        <v>#N/A</v>
      </c>
      <c r="M943" s="49"/>
      <c r="N943" s="51" t="e">
        <f>VLOOKUP(M943,desplegables!$BO$20:$BP$51,2,0)</f>
        <v>#N/A</v>
      </c>
      <c r="O943" s="49"/>
      <c r="P943" s="49"/>
      <c r="Q943" s="51" t="e">
        <f>+VLOOKUP(P943,desplegables!$B$3:$C$5,2,0)</f>
        <v>#N/A</v>
      </c>
      <c r="R943" s="169" t="e">
        <f t="shared" si="108"/>
        <v>#N/A</v>
      </c>
      <c r="S943" s="50" t="e">
        <f t="shared" si="113"/>
        <v>#N/A</v>
      </c>
      <c r="T943" s="50" t="str">
        <f t="shared" si="109"/>
        <v xml:space="preserve"> -  - </v>
      </c>
      <c r="W943" s="21" t="e">
        <f t="shared" si="110"/>
        <v>#N/A</v>
      </c>
      <c r="X943" s="51" t="e">
        <f t="shared" si="111"/>
        <v>#N/A</v>
      </c>
      <c r="BG943" s="69"/>
      <c r="BL943" s="69"/>
      <c r="BV943" s="21" t="e">
        <f t="shared" si="112"/>
        <v>#N/A</v>
      </c>
      <c r="BW943" s="21" t="e">
        <f>+VLOOKUP(C943,Listas_desplega!$AI$21:$AJ$46,2,0)</f>
        <v>#N/A</v>
      </c>
      <c r="BX943" s="47" t="e">
        <f>+VLOOKUP(E943,Listas_desplega!$J$2:$K$11,2,FALSE)</f>
        <v>#N/A</v>
      </c>
      <c r="BY943" s="21" t="e">
        <f>+VLOOKUP(J943,desplegables!$AK$21:$AL$33,2,FALSE)</f>
        <v>#N/A</v>
      </c>
      <c r="BZ943" s="21" t="e">
        <f>+VLOOKUP(D943,Listas_desplega!$AS$18:$AU$60,2,0)</f>
        <v>#N/A</v>
      </c>
      <c r="CA943" s="21" t="e">
        <f>+VLOOKUP(W943,Listas_desplega!$AT$18:$AV$60,3,0)</f>
        <v>#N/A</v>
      </c>
      <c r="CB943" s="21" t="e">
        <f>+VLOOKUP(F943,Listas_desplega!$J$15:$L$60,2,0)</f>
        <v>#N/A</v>
      </c>
      <c r="CC943" s="21" t="e">
        <f>+VLOOKUP(F943,Listas_desplega!$J$15:$L$60,2,0)&amp;V943</f>
        <v>#N/A</v>
      </c>
      <c r="CD943" s="21" t="e">
        <f>+VLOOKUP(CC943,Listas_desplega!$K$15:$L$60,2,0)</f>
        <v>#N/A</v>
      </c>
      <c r="CE943" s="65" t="e">
        <f>+VLOOKUP(D943,Listas_desplega!$AS$18:$AU$60,2,0)&amp;V943</f>
        <v>#N/A</v>
      </c>
      <c r="CF943" s="21" t="e">
        <f>+VLOOKUP(D943,Listas_desplega!$AS$18:$AU$60,3,0)</f>
        <v>#N/A</v>
      </c>
    </row>
    <row r="944" spans="2:84" ht="18.75" customHeight="1" x14ac:dyDescent="0.25">
      <c r="B944" s="49"/>
      <c r="C944" s="49"/>
      <c r="D944" s="49"/>
      <c r="E944" s="49"/>
      <c r="F944" s="82"/>
      <c r="G944" s="49"/>
      <c r="H944" s="78" t="e">
        <f>+VLOOKUP(G944,desplegables!$AH$21:$AK$33,2,0)</f>
        <v>#N/A</v>
      </c>
      <c r="I944" s="79" t="e">
        <f>+VLOOKUP(G944,desplegables!$AH$21:$AK$33,3,0)</f>
        <v>#N/A</v>
      </c>
      <c r="J944" s="51" t="e">
        <f>+VLOOKUP(G944,desplegables!$AH$21:$AK$33,4,0)</f>
        <v>#N/A</v>
      </c>
      <c r="K944" s="109"/>
      <c r="L944" s="110" t="e">
        <f>+VLOOKUP(K944,desplegables!$BO$81:$BP$110,2,FALSE)</f>
        <v>#N/A</v>
      </c>
      <c r="M944" s="49"/>
      <c r="N944" s="51" t="e">
        <f>VLOOKUP(M944,desplegables!$BO$20:$BP$51,2,0)</f>
        <v>#N/A</v>
      </c>
      <c r="O944" s="49"/>
      <c r="P944" s="49"/>
      <c r="Q944" s="51" t="e">
        <f>+VLOOKUP(P944,desplegables!$B$3:$C$5,2,0)</f>
        <v>#N/A</v>
      </c>
      <c r="R944" s="169" t="e">
        <f t="shared" si="108"/>
        <v>#N/A</v>
      </c>
      <c r="S944" s="50" t="e">
        <f t="shared" si="113"/>
        <v>#N/A</v>
      </c>
      <c r="T944" s="50" t="str">
        <f t="shared" si="109"/>
        <v xml:space="preserve"> -  - </v>
      </c>
      <c r="W944" s="21" t="e">
        <f t="shared" si="110"/>
        <v>#N/A</v>
      </c>
      <c r="X944" s="51" t="e">
        <f t="shared" si="111"/>
        <v>#N/A</v>
      </c>
      <c r="BG944" s="69"/>
      <c r="BL944" s="69"/>
      <c r="BV944" s="21" t="e">
        <f t="shared" si="112"/>
        <v>#N/A</v>
      </c>
      <c r="BW944" s="21" t="e">
        <f>+VLOOKUP(C944,Listas_desplega!$AI$21:$AJ$46,2,0)</f>
        <v>#N/A</v>
      </c>
      <c r="BX944" s="47" t="e">
        <f>+VLOOKUP(E944,Listas_desplega!$J$2:$K$11,2,FALSE)</f>
        <v>#N/A</v>
      </c>
      <c r="BY944" s="21" t="e">
        <f>+VLOOKUP(J944,desplegables!$AK$21:$AL$33,2,FALSE)</f>
        <v>#N/A</v>
      </c>
      <c r="BZ944" s="21" t="e">
        <f>+VLOOKUP(D944,Listas_desplega!$AS$18:$AU$60,2,0)</f>
        <v>#N/A</v>
      </c>
      <c r="CA944" s="21" t="e">
        <f>+VLOOKUP(W944,Listas_desplega!$AT$18:$AV$60,3,0)</f>
        <v>#N/A</v>
      </c>
      <c r="CB944" s="21" t="e">
        <f>+VLOOKUP(F944,Listas_desplega!$J$15:$L$60,2,0)</f>
        <v>#N/A</v>
      </c>
      <c r="CC944" s="21" t="e">
        <f>+VLOOKUP(F944,Listas_desplega!$J$15:$L$60,2,0)&amp;V944</f>
        <v>#N/A</v>
      </c>
      <c r="CD944" s="21" t="e">
        <f>+VLOOKUP(CC944,Listas_desplega!$K$15:$L$60,2,0)</f>
        <v>#N/A</v>
      </c>
      <c r="CE944" s="65" t="e">
        <f>+VLOOKUP(D944,Listas_desplega!$AS$18:$AU$60,2,0)&amp;V944</f>
        <v>#N/A</v>
      </c>
      <c r="CF944" s="21" t="e">
        <f>+VLOOKUP(D944,Listas_desplega!$AS$18:$AU$60,3,0)</f>
        <v>#N/A</v>
      </c>
    </row>
    <row r="945" spans="2:84" ht="18.75" customHeight="1" x14ac:dyDescent="0.25">
      <c r="B945" s="49"/>
      <c r="C945" s="49"/>
      <c r="D945" s="49"/>
      <c r="E945" s="49"/>
      <c r="F945" s="82"/>
      <c r="G945" s="49"/>
      <c r="H945" s="78" t="e">
        <f>+VLOOKUP(G945,desplegables!$AH$21:$AK$33,2,0)</f>
        <v>#N/A</v>
      </c>
      <c r="I945" s="79" t="e">
        <f>+VLOOKUP(G945,desplegables!$AH$21:$AK$33,3,0)</f>
        <v>#N/A</v>
      </c>
      <c r="J945" s="51" t="e">
        <f>+VLOOKUP(G945,desplegables!$AH$21:$AK$33,4,0)</f>
        <v>#N/A</v>
      </c>
      <c r="K945" s="109"/>
      <c r="L945" s="110" t="e">
        <f>+VLOOKUP(K945,desplegables!$BO$81:$BP$110,2,FALSE)</f>
        <v>#N/A</v>
      </c>
      <c r="M945" s="49"/>
      <c r="N945" s="51" t="e">
        <f>VLOOKUP(M945,desplegables!$BO$20:$BP$51,2,0)</f>
        <v>#N/A</v>
      </c>
      <c r="O945" s="49"/>
      <c r="P945" s="49"/>
      <c r="Q945" s="51" t="e">
        <f>+VLOOKUP(P945,desplegables!$B$3:$C$5,2,0)</f>
        <v>#N/A</v>
      </c>
      <c r="R945" s="169" t="e">
        <f t="shared" si="108"/>
        <v>#N/A</v>
      </c>
      <c r="S945" s="50" t="e">
        <f t="shared" si="113"/>
        <v>#N/A</v>
      </c>
      <c r="T945" s="50" t="str">
        <f t="shared" si="109"/>
        <v xml:space="preserve"> -  - </v>
      </c>
      <c r="W945" s="21" t="e">
        <f t="shared" si="110"/>
        <v>#N/A</v>
      </c>
      <c r="X945" s="51" t="e">
        <f t="shared" si="111"/>
        <v>#N/A</v>
      </c>
      <c r="BG945" s="69"/>
      <c r="BL945" s="69"/>
      <c r="BV945" s="21" t="e">
        <f t="shared" si="112"/>
        <v>#N/A</v>
      </c>
      <c r="BW945" s="21" t="e">
        <f>+VLOOKUP(C945,Listas_desplega!$AI$21:$AJ$46,2,0)</f>
        <v>#N/A</v>
      </c>
      <c r="BX945" s="47" t="e">
        <f>+VLOOKUP(E945,Listas_desplega!$J$2:$K$11,2,FALSE)</f>
        <v>#N/A</v>
      </c>
      <c r="BY945" s="21" t="e">
        <f>+VLOOKUP(J945,desplegables!$AK$21:$AL$33,2,FALSE)</f>
        <v>#N/A</v>
      </c>
      <c r="BZ945" s="21" t="e">
        <f>+VLOOKUP(D945,Listas_desplega!$AS$18:$AU$60,2,0)</f>
        <v>#N/A</v>
      </c>
      <c r="CA945" s="21" t="e">
        <f>+VLOOKUP(W945,Listas_desplega!$AT$18:$AV$60,3,0)</f>
        <v>#N/A</v>
      </c>
      <c r="CB945" s="21" t="e">
        <f>+VLOOKUP(F945,Listas_desplega!$J$15:$L$60,2,0)</f>
        <v>#N/A</v>
      </c>
      <c r="CC945" s="21" t="e">
        <f>+VLOOKUP(F945,Listas_desplega!$J$15:$L$60,2,0)&amp;V945</f>
        <v>#N/A</v>
      </c>
      <c r="CD945" s="21" t="e">
        <f>+VLOOKUP(CC945,Listas_desplega!$K$15:$L$60,2,0)</f>
        <v>#N/A</v>
      </c>
      <c r="CE945" s="65" t="e">
        <f>+VLOOKUP(D945,Listas_desplega!$AS$18:$AU$60,2,0)&amp;V945</f>
        <v>#N/A</v>
      </c>
      <c r="CF945" s="21" t="e">
        <f>+VLOOKUP(D945,Listas_desplega!$AS$18:$AU$60,3,0)</f>
        <v>#N/A</v>
      </c>
    </row>
    <row r="946" spans="2:84" ht="18.75" customHeight="1" x14ac:dyDescent="0.25">
      <c r="B946" s="49"/>
      <c r="C946" s="49"/>
      <c r="D946" s="49"/>
      <c r="E946" s="49"/>
      <c r="F946" s="82"/>
      <c r="G946" s="49"/>
      <c r="H946" s="78" t="e">
        <f>+VLOOKUP(G946,desplegables!$AH$21:$AK$33,2,0)</f>
        <v>#N/A</v>
      </c>
      <c r="I946" s="79" t="e">
        <f>+VLOOKUP(G946,desplegables!$AH$21:$AK$33,3,0)</f>
        <v>#N/A</v>
      </c>
      <c r="J946" s="51" t="e">
        <f>+VLOOKUP(G946,desplegables!$AH$21:$AK$33,4,0)</f>
        <v>#N/A</v>
      </c>
      <c r="K946" s="109"/>
      <c r="L946" s="110" t="e">
        <f>+VLOOKUP(K946,desplegables!$BO$81:$BP$110,2,FALSE)</f>
        <v>#N/A</v>
      </c>
      <c r="M946" s="49"/>
      <c r="N946" s="51" t="e">
        <f>VLOOKUP(M946,desplegables!$BO$20:$BP$51,2,0)</f>
        <v>#N/A</v>
      </c>
      <c r="O946" s="49"/>
      <c r="P946" s="49"/>
      <c r="Q946" s="51" t="e">
        <f>+VLOOKUP(P946,desplegables!$B$3:$C$5,2,0)</f>
        <v>#N/A</v>
      </c>
      <c r="R946" s="169" t="e">
        <f t="shared" si="108"/>
        <v>#N/A</v>
      </c>
      <c r="S946" s="50" t="e">
        <f t="shared" si="113"/>
        <v>#N/A</v>
      </c>
      <c r="T946" s="50" t="str">
        <f t="shared" si="109"/>
        <v xml:space="preserve"> -  - </v>
      </c>
      <c r="W946" s="21" t="e">
        <f t="shared" si="110"/>
        <v>#N/A</v>
      </c>
      <c r="X946" s="51" t="e">
        <f t="shared" si="111"/>
        <v>#N/A</v>
      </c>
      <c r="BG946" s="69"/>
      <c r="BL946" s="69"/>
      <c r="BV946" s="21" t="e">
        <f t="shared" si="112"/>
        <v>#N/A</v>
      </c>
      <c r="BW946" s="21" t="e">
        <f>+VLOOKUP(C946,Listas_desplega!$AI$21:$AJ$46,2,0)</f>
        <v>#N/A</v>
      </c>
      <c r="BX946" s="47" t="e">
        <f>+VLOOKUP(E946,Listas_desplega!$J$2:$K$11,2,FALSE)</f>
        <v>#N/A</v>
      </c>
      <c r="BY946" s="21" t="e">
        <f>+VLOOKUP(J946,desplegables!$AK$21:$AL$33,2,FALSE)</f>
        <v>#N/A</v>
      </c>
      <c r="BZ946" s="21" t="e">
        <f>+VLOOKUP(D946,Listas_desplega!$AS$18:$AU$60,2,0)</f>
        <v>#N/A</v>
      </c>
      <c r="CA946" s="21" t="e">
        <f>+VLOOKUP(W946,Listas_desplega!$AT$18:$AV$60,3,0)</f>
        <v>#N/A</v>
      </c>
      <c r="CB946" s="21" t="e">
        <f>+VLOOKUP(F946,Listas_desplega!$J$15:$L$60,2,0)</f>
        <v>#N/A</v>
      </c>
      <c r="CC946" s="21" t="e">
        <f>+VLOOKUP(F946,Listas_desplega!$J$15:$L$60,2,0)&amp;V946</f>
        <v>#N/A</v>
      </c>
      <c r="CD946" s="21" t="e">
        <f>+VLOOKUP(CC946,Listas_desplega!$K$15:$L$60,2,0)</f>
        <v>#N/A</v>
      </c>
      <c r="CE946" s="65" t="e">
        <f>+VLOOKUP(D946,Listas_desplega!$AS$18:$AU$60,2,0)&amp;V946</f>
        <v>#N/A</v>
      </c>
      <c r="CF946" s="21" t="e">
        <f>+VLOOKUP(D946,Listas_desplega!$AS$18:$AU$60,3,0)</f>
        <v>#N/A</v>
      </c>
    </row>
    <row r="947" spans="2:84" ht="18.75" customHeight="1" x14ac:dyDescent="0.25">
      <c r="B947" s="49"/>
      <c r="C947" s="49"/>
      <c r="D947" s="49"/>
      <c r="E947" s="49"/>
      <c r="F947" s="82"/>
      <c r="G947" s="49"/>
      <c r="H947" s="78" t="e">
        <f>+VLOOKUP(G947,desplegables!$AH$21:$AK$33,2,0)</f>
        <v>#N/A</v>
      </c>
      <c r="I947" s="79" t="e">
        <f>+VLOOKUP(G947,desplegables!$AH$21:$AK$33,3,0)</f>
        <v>#N/A</v>
      </c>
      <c r="J947" s="51" t="e">
        <f>+VLOOKUP(G947,desplegables!$AH$21:$AK$33,4,0)</f>
        <v>#N/A</v>
      </c>
      <c r="K947" s="109"/>
      <c r="L947" s="110" t="e">
        <f>+VLOOKUP(K947,desplegables!$BO$81:$BP$110,2,FALSE)</f>
        <v>#N/A</v>
      </c>
      <c r="M947" s="49"/>
      <c r="N947" s="51" t="e">
        <f>VLOOKUP(M947,desplegables!$BO$20:$BP$51,2,0)</f>
        <v>#N/A</v>
      </c>
      <c r="O947" s="49"/>
      <c r="P947" s="49"/>
      <c r="Q947" s="51" t="e">
        <f>+VLOOKUP(P947,desplegables!$B$3:$C$5,2,0)</f>
        <v>#N/A</v>
      </c>
      <c r="R947" s="169" t="e">
        <f t="shared" si="108"/>
        <v>#N/A</v>
      </c>
      <c r="S947" s="50" t="e">
        <f t="shared" si="113"/>
        <v>#N/A</v>
      </c>
      <c r="T947" s="50" t="str">
        <f t="shared" si="109"/>
        <v xml:space="preserve"> -  - </v>
      </c>
      <c r="W947" s="21" t="e">
        <f t="shared" si="110"/>
        <v>#N/A</v>
      </c>
      <c r="X947" s="51" t="e">
        <f t="shared" si="111"/>
        <v>#N/A</v>
      </c>
      <c r="BG947" s="69"/>
      <c r="BL947" s="69"/>
      <c r="BV947" s="21" t="e">
        <f t="shared" si="112"/>
        <v>#N/A</v>
      </c>
      <c r="BW947" s="21" t="e">
        <f>+VLOOKUP(C947,Listas_desplega!$AI$21:$AJ$46,2,0)</f>
        <v>#N/A</v>
      </c>
      <c r="BX947" s="47" t="e">
        <f>+VLOOKUP(E947,Listas_desplega!$J$2:$K$11,2,FALSE)</f>
        <v>#N/A</v>
      </c>
      <c r="BY947" s="21" t="e">
        <f>+VLOOKUP(J947,desplegables!$AK$21:$AL$33,2,FALSE)</f>
        <v>#N/A</v>
      </c>
      <c r="BZ947" s="21" t="e">
        <f>+VLOOKUP(D947,Listas_desplega!$AS$18:$AU$60,2,0)</f>
        <v>#N/A</v>
      </c>
      <c r="CA947" s="21" t="e">
        <f>+VLOOKUP(W947,Listas_desplega!$AT$18:$AV$60,3,0)</f>
        <v>#N/A</v>
      </c>
      <c r="CB947" s="21" t="e">
        <f>+VLOOKUP(F947,Listas_desplega!$J$15:$L$60,2,0)</f>
        <v>#N/A</v>
      </c>
      <c r="CC947" s="21" t="e">
        <f>+VLOOKUP(F947,Listas_desplega!$J$15:$L$60,2,0)&amp;V947</f>
        <v>#N/A</v>
      </c>
      <c r="CD947" s="21" t="e">
        <f>+VLOOKUP(CC947,Listas_desplega!$K$15:$L$60,2,0)</f>
        <v>#N/A</v>
      </c>
      <c r="CE947" s="65" t="e">
        <f>+VLOOKUP(D947,Listas_desplega!$AS$18:$AU$60,2,0)&amp;V947</f>
        <v>#N/A</v>
      </c>
      <c r="CF947" s="21" t="e">
        <f>+VLOOKUP(D947,Listas_desplega!$AS$18:$AU$60,3,0)</f>
        <v>#N/A</v>
      </c>
    </row>
    <row r="948" spans="2:84" ht="18.75" customHeight="1" x14ac:dyDescent="0.25">
      <c r="K948" s="109"/>
      <c r="L948" s="110" t="e">
        <f>+VLOOKUP(K948,desplegables!$BO$81:$BP$110,2,FALSE)</f>
        <v>#N/A</v>
      </c>
      <c r="P948" s="49"/>
      <c r="T948" s="50" t="str">
        <f t="shared" si="109"/>
        <v xml:space="preserve"> -  - </v>
      </c>
      <c r="W948" s="21" t="e">
        <f t="shared" si="110"/>
        <v>#N/A</v>
      </c>
      <c r="X948" s="51" t="e">
        <f t="shared" si="111"/>
        <v>#N/A</v>
      </c>
      <c r="BG948" s="69"/>
      <c r="BL948" s="69"/>
      <c r="BV948" s="21" t="str">
        <f t="shared" si="112"/>
        <v>_</v>
      </c>
      <c r="BW948" s="21" t="e">
        <f>+VLOOKUP(C948,Listas_desplega!$AI$21:$AJ$46,2,0)</f>
        <v>#N/A</v>
      </c>
      <c r="BX948" s="47" t="e">
        <f>+VLOOKUP(E948,Listas_desplega!$J$2:$K$11,2,FALSE)</f>
        <v>#N/A</v>
      </c>
      <c r="BY948" s="21" t="e">
        <f>+VLOOKUP(J948,desplegables!$AK$21:$AL$33,2,FALSE)</f>
        <v>#N/A</v>
      </c>
      <c r="BZ948" s="21" t="e">
        <f>+VLOOKUP(D948,Listas_desplega!$AS$18:$AU$60,2,0)</f>
        <v>#N/A</v>
      </c>
      <c r="CA948" s="21" t="e">
        <f>+VLOOKUP(W948,Listas_desplega!$AT$18:$AV$60,3,0)</f>
        <v>#N/A</v>
      </c>
      <c r="CB948" s="21" t="e">
        <f>+VLOOKUP(F948,Listas_desplega!$J$15:$L$60,2,0)</f>
        <v>#N/A</v>
      </c>
      <c r="CC948" s="21" t="e">
        <f>+VLOOKUP(F948,Listas_desplega!$J$15:$L$60,2,0)&amp;V948</f>
        <v>#N/A</v>
      </c>
      <c r="CD948" s="21" t="e">
        <f>+VLOOKUP(CC948,Listas_desplega!$K$15:$L$60,2,0)</f>
        <v>#N/A</v>
      </c>
      <c r="CE948" s="65" t="e">
        <f>+VLOOKUP(D948,Listas_desplega!$AS$18:$AU$60,2,0)&amp;V948</f>
        <v>#N/A</v>
      </c>
      <c r="CF948" s="21" t="e">
        <f>+VLOOKUP(D948,Listas_desplega!$AS$18:$AU$60,3,0)</f>
        <v>#N/A</v>
      </c>
    </row>
    <row r="949" spans="2:84" ht="18.75" customHeight="1" x14ac:dyDescent="0.25">
      <c r="K949" s="109"/>
      <c r="L949" s="110" t="e">
        <f>+VLOOKUP(K949,desplegables!$BO$81:$BP$110,2,FALSE)</f>
        <v>#N/A</v>
      </c>
      <c r="P949" s="49"/>
      <c r="T949" s="50" t="str">
        <f t="shared" si="109"/>
        <v xml:space="preserve"> -  - </v>
      </c>
      <c r="W949" s="21" t="e">
        <f t="shared" si="110"/>
        <v>#N/A</v>
      </c>
      <c r="X949" s="51" t="e">
        <f t="shared" si="111"/>
        <v>#N/A</v>
      </c>
      <c r="BG949" s="69"/>
      <c r="BL949" s="69"/>
      <c r="BV949" s="21" t="str">
        <f t="shared" si="112"/>
        <v>_</v>
      </c>
      <c r="BW949" s="21" t="e">
        <f>+VLOOKUP(C949,Listas_desplega!$AI$21:$AJ$46,2,0)</f>
        <v>#N/A</v>
      </c>
      <c r="BX949" s="47" t="e">
        <f>+VLOOKUP(E949,Listas_desplega!$J$2:$K$11,2,FALSE)</f>
        <v>#N/A</v>
      </c>
      <c r="BY949" s="21" t="e">
        <f>+VLOOKUP(J949,desplegables!$AK$21:$AL$33,2,FALSE)</f>
        <v>#N/A</v>
      </c>
      <c r="BZ949" s="21" t="e">
        <f>+VLOOKUP(D949,Listas_desplega!$AS$18:$AU$60,2,0)</f>
        <v>#N/A</v>
      </c>
      <c r="CA949" s="21" t="e">
        <f>+VLOOKUP(W949,Listas_desplega!$AT$18:$AV$60,3,0)</f>
        <v>#N/A</v>
      </c>
      <c r="CB949" s="21" t="e">
        <f>+VLOOKUP(F949,Listas_desplega!$J$15:$L$60,2,0)</f>
        <v>#N/A</v>
      </c>
      <c r="CC949" s="21" t="e">
        <f>+VLOOKUP(F949,Listas_desplega!$J$15:$L$60,2,0)&amp;V949</f>
        <v>#N/A</v>
      </c>
      <c r="CD949" s="21" t="e">
        <f>+VLOOKUP(CC949,Listas_desplega!$K$15:$L$60,2,0)</f>
        <v>#N/A</v>
      </c>
      <c r="CE949" s="65" t="e">
        <f>+VLOOKUP(D949,Listas_desplega!$AS$18:$AU$60,2,0)&amp;V949</f>
        <v>#N/A</v>
      </c>
      <c r="CF949" s="21" t="e">
        <f>+VLOOKUP(D949,Listas_desplega!$AS$18:$AU$60,3,0)</f>
        <v>#N/A</v>
      </c>
    </row>
    <row r="950" spans="2:84" ht="18.75" customHeight="1" x14ac:dyDescent="0.25">
      <c r="K950" s="109"/>
      <c r="L950" s="110" t="e">
        <f>+VLOOKUP(K950,desplegables!$BO$81:$BP$110,2,FALSE)</f>
        <v>#N/A</v>
      </c>
      <c r="P950" s="49"/>
      <c r="T950" s="50" t="str">
        <f t="shared" si="109"/>
        <v xml:space="preserve"> -  - </v>
      </c>
      <c r="W950" s="21" t="e">
        <f t="shared" si="110"/>
        <v>#N/A</v>
      </c>
      <c r="X950" s="51" t="e">
        <f t="shared" si="111"/>
        <v>#N/A</v>
      </c>
      <c r="BG950" s="69"/>
      <c r="BL950" s="69"/>
      <c r="BV950" s="21" t="str">
        <f t="shared" si="112"/>
        <v>_</v>
      </c>
      <c r="BW950" s="21" t="e">
        <f>+VLOOKUP(C950,Listas_desplega!$AI$21:$AJ$46,2,0)</f>
        <v>#N/A</v>
      </c>
      <c r="BX950" s="47" t="e">
        <f>+VLOOKUP(E950,Listas_desplega!$J$2:$K$11,2,FALSE)</f>
        <v>#N/A</v>
      </c>
      <c r="BY950" s="21" t="e">
        <f>+VLOOKUP(J950,desplegables!$AK$21:$AL$33,2,FALSE)</f>
        <v>#N/A</v>
      </c>
      <c r="BZ950" s="21" t="e">
        <f>+VLOOKUP(D950,Listas_desplega!$AS$18:$AU$60,2,0)</f>
        <v>#N/A</v>
      </c>
      <c r="CA950" s="21" t="e">
        <f>+VLOOKUP(W950,Listas_desplega!$AT$18:$AV$60,3,0)</f>
        <v>#N/A</v>
      </c>
      <c r="CB950" s="21" t="e">
        <f>+VLOOKUP(F950,Listas_desplega!$J$15:$L$60,2,0)</f>
        <v>#N/A</v>
      </c>
      <c r="CC950" s="21" t="e">
        <f>+VLOOKUP(F950,Listas_desplega!$J$15:$L$60,2,0)&amp;V950</f>
        <v>#N/A</v>
      </c>
      <c r="CD950" s="21" t="e">
        <f>+VLOOKUP(CC950,Listas_desplega!$K$15:$L$60,2,0)</f>
        <v>#N/A</v>
      </c>
      <c r="CE950" s="65" t="e">
        <f>+VLOOKUP(D950,Listas_desplega!$AS$18:$AU$60,2,0)&amp;V950</f>
        <v>#N/A</v>
      </c>
      <c r="CF950" s="21" t="e">
        <f>+VLOOKUP(D950,Listas_desplega!$AS$18:$AU$60,3,0)</f>
        <v>#N/A</v>
      </c>
    </row>
    <row r="951" spans="2:84" ht="18.75" customHeight="1" x14ac:dyDescent="0.25">
      <c r="K951" s="109"/>
      <c r="L951" s="110" t="e">
        <f>+VLOOKUP(K951,desplegables!$BO$81:$BP$110,2,FALSE)</f>
        <v>#N/A</v>
      </c>
      <c r="P951" s="49"/>
      <c r="T951" s="50" t="str">
        <f t="shared" si="109"/>
        <v xml:space="preserve"> -  - </v>
      </c>
      <c r="W951" s="21" t="e">
        <f t="shared" si="110"/>
        <v>#N/A</v>
      </c>
      <c r="X951" s="51" t="e">
        <f t="shared" si="111"/>
        <v>#N/A</v>
      </c>
      <c r="BG951" s="69"/>
      <c r="BL951" s="69"/>
      <c r="BV951" s="21" t="str">
        <f t="shared" si="112"/>
        <v>_</v>
      </c>
      <c r="BW951" s="21" t="e">
        <f>+VLOOKUP(C951,Listas_desplega!$AI$21:$AJ$46,2,0)</f>
        <v>#N/A</v>
      </c>
      <c r="BX951" s="47" t="e">
        <f>+VLOOKUP(E951,Listas_desplega!$J$2:$K$11,2,FALSE)</f>
        <v>#N/A</v>
      </c>
      <c r="BY951" s="21" t="e">
        <f>+VLOOKUP(J951,desplegables!$AK$21:$AL$33,2,FALSE)</f>
        <v>#N/A</v>
      </c>
      <c r="BZ951" s="21" t="e">
        <f>+VLOOKUP(D951,Listas_desplega!$AS$18:$AU$60,2,0)</f>
        <v>#N/A</v>
      </c>
      <c r="CA951" s="21" t="e">
        <f>+VLOOKUP(W951,Listas_desplega!$AT$18:$AV$60,3,0)</f>
        <v>#N/A</v>
      </c>
      <c r="CB951" s="21" t="e">
        <f>+VLOOKUP(F951,Listas_desplega!$J$15:$L$60,2,0)</f>
        <v>#N/A</v>
      </c>
      <c r="CC951" s="21" t="e">
        <f>+VLOOKUP(F951,Listas_desplega!$J$15:$L$60,2,0)&amp;V951</f>
        <v>#N/A</v>
      </c>
      <c r="CD951" s="21" t="e">
        <f>+VLOOKUP(CC951,Listas_desplega!$K$15:$L$60,2,0)</f>
        <v>#N/A</v>
      </c>
      <c r="CE951" s="65" t="e">
        <f>+VLOOKUP(D951,Listas_desplega!$AS$18:$AU$60,2,0)&amp;V951</f>
        <v>#N/A</v>
      </c>
      <c r="CF951" s="21" t="e">
        <f>+VLOOKUP(D951,Listas_desplega!$AS$18:$AU$60,3,0)</f>
        <v>#N/A</v>
      </c>
    </row>
    <row r="952" spans="2:84" ht="18.75" customHeight="1" x14ac:dyDescent="0.25">
      <c r="K952" s="109"/>
      <c r="L952" s="110" t="e">
        <f>+VLOOKUP(K952,desplegables!$BO$81:$BP$110,2,FALSE)</f>
        <v>#N/A</v>
      </c>
      <c r="P952" s="49"/>
      <c r="T952" s="50" t="str">
        <f t="shared" si="109"/>
        <v xml:space="preserve"> -  - </v>
      </c>
      <c r="W952" s="21" t="e">
        <f t="shared" si="110"/>
        <v>#N/A</v>
      </c>
      <c r="X952" s="51" t="e">
        <f t="shared" si="111"/>
        <v>#N/A</v>
      </c>
      <c r="BG952" s="69"/>
      <c r="BL952" s="69"/>
      <c r="BV952" s="21" t="str">
        <f t="shared" si="112"/>
        <v>_</v>
      </c>
      <c r="BW952" s="21" t="e">
        <f>+VLOOKUP(C952,Listas_desplega!$AI$21:$AJ$46,2,0)</f>
        <v>#N/A</v>
      </c>
      <c r="BX952" s="47" t="e">
        <f>+VLOOKUP(E952,Listas_desplega!$J$2:$K$11,2,FALSE)</f>
        <v>#N/A</v>
      </c>
      <c r="BY952" s="21" t="e">
        <f>+VLOOKUP(J952,desplegables!$AK$21:$AL$33,2,FALSE)</f>
        <v>#N/A</v>
      </c>
      <c r="BZ952" s="21" t="e">
        <f>+VLOOKUP(D952,Listas_desplega!$AS$18:$AU$60,2,0)</f>
        <v>#N/A</v>
      </c>
      <c r="CA952" s="21" t="e">
        <f>+VLOOKUP(W952,Listas_desplega!$AT$18:$AV$60,3,0)</f>
        <v>#N/A</v>
      </c>
      <c r="CB952" s="21" t="e">
        <f>+VLOOKUP(F952,Listas_desplega!$J$15:$L$60,2,0)</f>
        <v>#N/A</v>
      </c>
      <c r="CC952" s="21" t="e">
        <f>+VLOOKUP(F952,Listas_desplega!$J$15:$L$60,2,0)&amp;V952</f>
        <v>#N/A</v>
      </c>
      <c r="CD952" s="21" t="e">
        <f>+VLOOKUP(CC952,Listas_desplega!$K$15:$L$60,2,0)</f>
        <v>#N/A</v>
      </c>
      <c r="CE952" s="65" t="e">
        <f>+VLOOKUP(D952,Listas_desplega!$AS$18:$AU$60,2,0)&amp;V952</f>
        <v>#N/A</v>
      </c>
      <c r="CF952" s="21" t="e">
        <f>+VLOOKUP(D952,Listas_desplega!$AS$18:$AU$60,3,0)</f>
        <v>#N/A</v>
      </c>
    </row>
    <row r="953" spans="2:84" ht="18.75" customHeight="1" x14ac:dyDescent="0.25">
      <c r="K953" s="109"/>
      <c r="L953" s="110" t="e">
        <f>+VLOOKUP(K953,desplegables!$BO$81:$BP$110,2,FALSE)</f>
        <v>#N/A</v>
      </c>
      <c r="P953" s="49"/>
      <c r="T953" s="50" t="str">
        <f t="shared" si="109"/>
        <v xml:space="preserve"> -  - </v>
      </c>
      <c r="W953" s="21" t="e">
        <f t="shared" si="110"/>
        <v>#N/A</v>
      </c>
      <c r="X953" s="51" t="e">
        <f t="shared" si="111"/>
        <v>#N/A</v>
      </c>
      <c r="BG953" s="69"/>
      <c r="BL953" s="69"/>
      <c r="BV953" s="21" t="str">
        <f t="shared" si="112"/>
        <v>_</v>
      </c>
      <c r="BW953" s="21" t="e">
        <f>+VLOOKUP(C953,Listas_desplega!$AI$21:$AJ$46,2,0)</f>
        <v>#N/A</v>
      </c>
      <c r="BX953" s="47" t="e">
        <f>+VLOOKUP(E953,Listas_desplega!$J$2:$K$11,2,FALSE)</f>
        <v>#N/A</v>
      </c>
      <c r="BY953" s="21" t="e">
        <f>+VLOOKUP(J953,desplegables!$AK$21:$AL$33,2,FALSE)</f>
        <v>#N/A</v>
      </c>
      <c r="BZ953" s="21" t="e">
        <f>+VLOOKUP(D953,Listas_desplega!$AS$18:$AU$60,2,0)</f>
        <v>#N/A</v>
      </c>
      <c r="CA953" s="21" t="e">
        <f>+VLOOKUP(W953,Listas_desplega!$AT$18:$AV$60,3,0)</f>
        <v>#N/A</v>
      </c>
      <c r="CB953" s="21" t="e">
        <f>+VLOOKUP(F953,Listas_desplega!$J$15:$L$60,2,0)</f>
        <v>#N/A</v>
      </c>
      <c r="CC953" s="21" t="e">
        <f>+VLOOKUP(F953,Listas_desplega!$J$15:$L$60,2,0)&amp;V953</f>
        <v>#N/A</v>
      </c>
      <c r="CD953" s="21" t="e">
        <f>+VLOOKUP(CC953,Listas_desplega!$K$15:$L$60,2,0)</f>
        <v>#N/A</v>
      </c>
      <c r="CE953" s="65" t="e">
        <f>+VLOOKUP(D953,Listas_desplega!$AS$18:$AU$60,2,0)&amp;V953</f>
        <v>#N/A</v>
      </c>
      <c r="CF953" s="21" t="e">
        <f>+VLOOKUP(D953,Listas_desplega!$AS$18:$AU$60,3,0)</f>
        <v>#N/A</v>
      </c>
    </row>
    <row r="954" spans="2:84" ht="18.75" customHeight="1" x14ac:dyDescent="0.25">
      <c r="K954" s="109"/>
      <c r="L954" s="110" t="e">
        <f>+VLOOKUP(K954,desplegables!$BO$81:$BP$110,2,FALSE)</f>
        <v>#N/A</v>
      </c>
      <c r="P954" s="49"/>
      <c r="T954" s="50" t="str">
        <f t="shared" si="109"/>
        <v xml:space="preserve"> -  - </v>
      </c>
      <c r="W954" s="21" t="e">
        <f t="shared" si="110"/>
        <v>#N/A</v>
      </c>
      <c r="X954" s="51" t="e">
        <f t="shared" si="111"/>
        <v>#N/A</v>
      </c>
      <c r="BG954" s="69"/>
      <c r="BL954" s="69"/>
      <c r="BV954" s="21" t="str">
        <f t="shared" si="112"/>
        <v>_</v>
      </c>
      <c r="BW954" s="21" t="e">
        <f>+VLOOKUP(C954,Listas_desplega!$AI$21:$AJ$46,2,0)</f>
        <v>#N/A</v>
      </c>
      <c r="BX954" s="47" t="e">
        <f>+VLOOKUP(E954,Listas_desplega!$J$2:$K$11,2,FALSE)</f>
        <v>#N/A</v>
      </c>
      <c r="BY954" s="21" t="e">
        <f>+VLOOKUP(J954,desplegables!$AK$21:$AL$33,2,FALSE)</f>
        <v>#N/A</v>
      </c>
      <c r="BZ954" s="21" t="e">
        <f>+VLOOKUP(D954,Listas_desplega!$AS$18:$AU$60,2,0)</f>
        <v>#N/A</v>
      </c>
      <c r="CA954" s="21" t="e">
        <f>+VLOOKUP(W954,Listas_desplega!$AT$18:$AV$60,3,0)</f>
        <v>#N/A</v>
      </c>
      <c r="CB954" s="21" t="e">
        <f>+VLOOKUP(F954,Listas_desplega!$J$15:$L$60,2,0)</f>
        <v>#N/A</v>
      </c>
      <c r="CC954" s="21" t="e">
        <f>+VLOOKUP(F954,Listas_desplega!$J$15:$L$60,2,0)&amp;V954</f>
        <v>#N/A</v>
      </c>
      <c r="CD954" s="21" t="e">
        <f>+VLOOKUP(CC954,Listas_desplega!$K$15:$L$60,2,0)</f>
        <v>#N/A</v>
      </c>
      <c r="CE954" s="65" t="e">
        <f>+VLOOKUP(D954,Listas_desplega!$AS$18:$AU$60,2,0)&amp;V954</f>
        <v>#N/A</v>
      </c>
      <c r="CF954" s="21" t="e">
        <f>+VLOOKUP(D954,Listas_desplega!$AS$18:$AU$60,3,0)</f>
        <v>#N/A</v>
      </c>
    </row>
    <row r="955" spans="2:84" ht="18.75" customHeight="1" x14ac:dyDescent="0.25">
      <c r="K955" s="109"/>
      <c r="L955" s="110" t="e">
        <f>+VLOOKUP(K955,desplegables!$BO$81:$BP$110,2,FALSE)</f>
        <v>#N/A</v>
      </c>
      <c r="P955" s="49"/>
      <c r="T955" s="50" t="str">
        <f t="shared" si="109"/>
        <v xml:space="preserve"> -  - </v>
      </c>
      <c r="W955" s="21" t="e">
        <f t="shared" si="110"/>
        <v>#N/A</v>
      </c>
      <c r="X955" s="51" t="e">
        <f t="shared" si="111"/>
        <v>#N/A</v>
      </c>
      <c r="BG955" s="69"/>
      <c r="BL955" s="69"/>
      <c r="BV955" s="21" t="str">
        <f t="shared" si="112"/>
        <v>_</v>
      </c>
      <c r="BW955" s="21" t="e">
        <f>+VLOOKUP(C955,Listas_desplega!$AI$21:$AJ$46,2,0)</f>
        <v>#N/A</v>
      </c>
      <c r="BX955" s="47" t="e">
        <f>+VLOOKUP(E955,Listas_desplega!$J$2:$K$11,2,FALSE)</f>
        <v>#N/A</v>
      </c>
      <c r="BY955" s="21" t="e">
        <f>+VLOOKUP(J955,desplegables!$AK$21:$AL$33,2,FALSE)</f>
        <v>#N/A</v>
      </c>
      <c r="BZ955" s="21" t="e">
        <f>+VLOOKUP(D955,Listas_desplega!$AS$18:$AU$60,2,0)</f>
        <v>#N/A</v>
      </c>
      <c r="CA955" s="21" t="e">
        <f>+VLOOKUP(W955,Listas_desplega!$AT$18:$AV$60,3,0)</f>
        <v>#N/A</v>
      </c>
      <c r="CB955" s="21" t="e">
        <f>+VLOOKUP(F955,Listas_desplega!$J$15:$L$60,2,0)</f>
        <v>#N/A</v>
      </c>
      <c r="CC955" s="21" t="e">
        <f>+VLOOKUP(F955,Listas_desplega!$J$15:$L$60,2,0)&amp;V955</f>
        <v>#N/A</v>
      </c>
      <c r="CD955" s="21" t="e">
        <f>+VLOOKUP(CC955,Listas_desplega!$K$15:$L$60,2,0)</f>
        <v>#N/A</v>
      </c>
      <c r="CE955" s="65" t="e">
        <f>+VLOOKUP(D955,Listas_desplega!$AS$18:$AU$60,2,0)&amp;V955</f>
        <v>#N/A</v>
      </c>
      <c r="CF955" s="21" t="e">
        <f>+VLOOKUP(D955,Listas_desplega!$AS$18:$AU$60,3,0)</f>
        <v>#N/A</v>
      </c>
    </row>
    <row r="956" spans="2:84" ht="18.75" customHeight="1" x14ac:dyDescent="0.25">
      <c r="K956" s="109"/>
      <c r="L956" s="110" t="e">
        <f>+VLOOKUP(K956,desplegables!$BO$81:$BP$110,2,FALSE)</f>
        <v>#N/A</v>
      </c>
      <c r="P956" s="49"/>
      <c r="T956" s="50" t="str">
        <f t="shared" si="109"/>
        <v xml:space="preserve"> -  - </v>
      </c>
      <c r="W956" s="21" t="e">
        <f t="shared" si="110"/>
        <v>#N/A</v>
      </c>
      <c r="X956" s="51" t="e">
        <f t="shared" si="111"/>
        <v>#N/A</v>
      </c>
      <c r="BG956" s="69"/>
      <c r="BL956" s="69"/>
      <c r="BV956" s="21" t="str">
        <f t="shared" si="112"/>
        <v>_</v>
      </c>
      <c r="BW956" s="21" t="e">
        <f>+VLOOKUP(C956,Listas_desplega!$AI$21:$AJ$46,2,0)</f>
        <v>#N/A</v>
      </c>
      <c r="BX956" s="47" t="e">
        <f>+VLOOKUP(E956,Listas_desplega!$J$2:$K$11,2,FALSE)</f>
        <v>#N/A</v>
      </c>
      <c r="BY956" s="21" t="e">
        <f>+VLOOKUP(J956,desplegables!$AK$21:$AL$33,2,FALSE)</f>
        <v>#N/A</v>
      </c>
      <c r="BZ956" s="21" t="e">
        <f>+VLOOKUP(D956,Listas_desplega!$AS$18:$AU$60,2,0)</f>
        <v>#N/A</v>
      </c>
      <c r="CA956" s="21" t="e">
        <f>+VLOOKUP(W956,Listas_desplega!$AT$18:$AV$60,3,0)</f>
        <v>#N/A</v>
      </c>
      <c r="CB956" s="21" t="e">
        <f>+VLOOKUP(F956,Listas_desplega!$J$15:$L$60,2,0)</f>
        <v>#N/A</v>
      </c>
      <c r="CC956" s="21" t="e">
        <f>+VLOOKUP(F956,Listas_desplega!$J$15:$L$60,2,0)&amp;V956</f>
        <v>#N/A</v>
      </c>
      <c r="CD956" s="21" t="e">
        <f>+VLOOKUP(CC956,Listas_desplega!$K$15:$L$60,2,0)</f>
        <v>#N/A</v>
      </c>
      <c r="CE956" s="65" t="e">
        <f>+VLOOKUP(D956,Listas_desplega!$AS$18:$AU$60,2,0)&amp;V956</f>
        <v>#N/A</v>
      </c>
      <c r="CF956" s="21" t="e">
        <f>+VLOOKUP(D956,Listas_desplega!$AS$18:$AU$60,3,0)</f>
        <v>#N/A</v>
      </c>
    </row>
    <row r="957" spans="2:84" ht="18.75" customHeight="1" x14ac:dyDescent="0.25">
      <c r="K957" s="109"/>
      <c r="L957" s="110" t="e">
        <f>+VLOOKUP(K957,desplegables!$BO$81:$BP$110,2,FALSE)</f>
        <v>#N/A</v>
      </c>
      <c r="P957" s="49"/>
      <c r="T957" s="50" t="str">
        <f t="shared" si="109"/>
        <v xml:space="preserve"> -  - </v>
      </c>
      <c r="W957" s="21" t="e">
        <f t="shared" si="110"/>
        <v>#N/A</v>
      </c>
      <c r="X957" s="51" t="e">
        <f t="shared" si="111"/>
        <v>#N/A</v>
      </c>
      <c r="BG957" s="69"/>
      <c r="BL957" s="69"/>
      <c r="BV957" s="21" t="str">
        <f t="shared" si="112"/>
        <v>_</v>
      </c>
      <c r="BW957" s="21" t="e">
        <f>+VLOOKUP(C957,Listas_desplega!$AI$21:$AJ$46,2,0)</f>
        <v>#N/A</v>
      </c>
      <c r="BX957" s="47" t="e">
        <f>+VLOOKUP(E957,Listas_desplega!$J$2:$K$11,2,FALSE)</f>
        <v>#N/A</v>
      </c>
      <c r="BY957" s="21" t="e">
        <f>+VLOOKUP(J957,desplegables!$AK$21:$AL$33,2,FALSE)</f>
        <v>#N/A</v>
      </c>
      <c r="BZ957" s="21" t="e">
        <f>+VLOOKUP(D957,Listas_desplega!$AS$18:$AU$60,2,0)</f>
        <v>#N/A</v>
      </c>
      <c r="CA957" s="21" t="e">
        <f>+VLOOKUP(W957,Listas_desplega!$AT$18:$AV$60,3,0)</f>
        <v>#N/A</v>
      </c>
      <c r="CB957" s="21" t="e">
        <f>+VLOOKUP(F957,Listas_desplega!$J$15:$L$60,2,0)</f>
        <v>#N/A</v>
      </c>
      <c r="CC957" s="21" t="e">
        <f>+VLOOKUP(F957,Listas_desplega!$J$15:$L$60,2,0)&amp;V957</f>
        <v>#N/A</v>
      </c>
      <c r="CD957" s="21" t="e">
        <f>+VLOOKUP(CC957,Listas_desplega!$K$15:$L$60,2,0)</f>
        <v>#N/A</v>
      </c>
      <c r="CE957" s="65" t="e">
        <f>+VLOOKUP(D957,Listas_desplega!$AS$18:$AU$60,2,0)&amp;V957</f>
        <v>#N/A</v>
      </c>
      <c r="CF957" s="21" t="e">
        <f>+VLOOKUP(D957,Listas_desplega!$AS$18:$AU$60,3,0)</f>
        <v>#N/A</v>
      </c>
    </row>
    <row r="958" spans="2:84" ht="18.75" customHeight="1" x14ac:dyDescent="0.25">
      <c r="K958" s="109"/>
      <c r="L958" s="110" t="e">
        <f>+VLOOKUP(K958,desplegables!$BO$81:$BP$110,2,FALSE)</f>
        <v>#N/A</v>
      </c>
      <c r="P958" s="49"/>
      <c r="T958" s="50" t="str">
        <f t="shared" si="109"/>
        <v xml:space="preserve"> -  - </v>
      </c>
      <c r="W958" s="21" t="e">
        <f t="shared" si="110"/>
        <v>#N/A</v>
      </c>
      <c r="X958" s="51" t="e">
        <f t="shared" si="111"/>
        <v>#N/A</v>
      </c>
      <c r="BG958" s="69"/>
      <c r="BL958" s="69"/>
      <c r="BV958" s="21" t="str">
        <f t="shared" si="112"/>
        <v>_</v>
      </c>
      <c r="BW958" s="21" t="e">
        <f>+VLOOKUP(C958,Listas_desplega!$AI$21:$AJ$46,2,0)</f>
        <v>#N/A</v>
      </c>
      <c r="BX958" s="47" t="e">
        <f>+VLOOKUP(E958,Listas_desplega!$J$2:$K$11,2,FALSE)</f>
        <v>#N/A</v>
      </c>
      <c r="BY958" s="21" t="e">
        <f>+VLOOKUP(J958,desplegables!$AK$21:$AL$33,2,FALSE)</f>
        <v>#N/A</v>
      </c>
      <c r="BZ958" s="21" t="e">
        <f>+VLOOKUP(D958,Listas_desplega!$AS$18:$AU$60,2,0)</f>
        <v>#N/A</v>
      </c>
      <c r="CA958" s="21" t="e">
        <f>+VLOOKUP(W958,Listas_desplega!$AT$18:$AV$60,3,0)</f>
        <v>#N/A</v>
      </c>
      <c r="CB958" s="21" t="e">
        <f>+VLOOKUP(F958,Listas_desplega!$J$15:$L$60,2,0)</f>
        <v>#N/A</v>
      </c>
      <c r="CC958" s="21" t="e">
        <f>+VLOOKUP(F958,Listas_desplega!$J$15:$L$60,2,0)&amp;V958</f>
        <v>#N/A</v>
      </c>
      <c r="CD958" s="21" t="e">
        <f>+VLOOKUP(CC958,Listas_desplega!$K$15:$L$60,2,0)</f>
        <v>#N/A</v>
      </c>
      <c r="CE958" s="65" t="e">
        <f>+VLOOKUP(D958,Listas_desplega!$AS$18:$AU$60,2,0)&amp;V958</f>
        <v>#N/A</v>
      </c>
      <c r="CF958" s="21" t="e">
        <f>+VLOOKUP(D958,Listas_desplega!$AS$18:$AU$60,3,0)</f>
        <v>#N/A</v>
      </c>
    </row>
    <row r="959" spans="2:84" ht="18.75" customHeight="1" x14ac:dyDescent="0.25">
      <c r="K959" s="109"/>
      <c r="L959" s="110" t="e">
        <f>+VLOOKUP(K959,desplegables!$BO$81:$BP$110,2,FALSE)</f>
        <v>#N/A</v>
      </c>
      <c r="P959" s="49"/>
      <c r="T959" s="50" t="str">
        <f t="shared" si="109"/>
        <v xml:space="preserve"> -  - </v>
      </c>
      <c r="W959" s="21" t="e">
        <f t="shared" si="110"/>
        <v>#N/A</v>
      </c>
      <c r="X959" s="51" t="e">
        <f t="shared" si="111"/>
        <v>#N/A</v>
      </c>
      <c r="BG959" s="69"/>
      <c r="BL959" s="69"/>
      <c r="BV959" s="21" t="str">
        <f t="shared" si="112"/>
        <v>_</v>
      </c>
      <c r="BW959" s="21" t="e">
        <f>+VLOOKUP(C959,Listas_desplega!$AI$21:$AJ$46,2,0)</f>
        <v>#N/A</v>
      </c>
      <c r="BX959" s="47" t="e">
        <f>+VLOOKUP(E959,Listas_desplega!$J$2:$K$11,2,FALSE)</f>
        <v>#N/A</v>
      </c>
      <c r="BY959" s="21" t="e">
        <f>+VLOOKUP(J959,desplegables!$AK$21:$AL$33,2,FALSE)</f>
        <v>#N/A</v>
      </c>
      <c r="BZ959" s="21" t="e">
        <f>+VLOOKUP(D959,Listas_desplega!$AS$18:$AU$60,2,0)</f>
        <v>#N/A</v>
      </c>
      <c r="CA959" s="21" t="e">
        <f>+VLOOKUP(W959,Listas_desplega!$AT$18:$AV$60,3,0)</f>
        <v>#N/A</v>
      </c>
      <c r="CB959" s="21" t="e">
        <f>+VLOOKUP(F959,Listas_desplega!$J$15:$L$60,2,0)</f>
        <v>#N/A</v>
      </c>
      <c r="CC959" s="21" t="e">
        <f>+VLOOKUP(F959,Listas_desplega!$J$15:$L$60,2,0)&amp;V959</f>
        <v>#N/A</v>
      </c>
      <c r="CD959" s="21" t="e">
        <f>+VLOOKUP(CC959,Listas_desplega!$K$15:$L$60,2,0)</f>
        <v>#N/A</v>
      </c>
      <c r="CE959" s="65" t="e">
        <f>+VLOOKUP(D959,Listas_desplega!$AS$18:$AU$60,2,0)&amp;V959</f>
        <v>#N/A</v>
      </c>
      <c r="CF959" s="21" t="e">
        <f>+VLOOKUP(D959,Listas_desplega!$AS$18:$AU$60,3,0)</f>
        <v>#N/A</v>
      </c>
    </row>
    <row r="960" spans="2:84" ht="18.75" customHeight="1" x14ac:dyDescent="0.25">
      <c r="K960" s="109"/>
      <c r="L960" s="110" t="e">
        <f>+VLOOKUP(K960,desplegables!$BO$81:$BP$110,2,FALSE)</f>
        <v>#N/A</v>
      </c>
      <c r="P960" s="49"/>
      <c r="T960" s="50" t="str">
        <f t="shared" si="109"/>
        <v xml:space="preserve"> -  - </v>
      </c>
      <c r="W960" s="21" t="e">
        <f t="shared" si="110"/>
        <v>#N/A</v>
      </c>
      <c r="X960" s="51" t="e">
        <f t="shared" si="111"/>
        <v>#N/A</v>
      </c>
      <c r="BG960" s="69"/>
      <c r="BL960" s="69"/>
      <c r="BV960" s="21" t="str">
        <f t="shared" si="112"/>
        <v>_</v>
      </c>
      <c r="BW960" s="21" t="e">
        <f>+VLOOKUP(C960,Listas_desplega!$AI$21:$AJ$46,2,0)</f>
        <v>#N/A</v>
      </c>
      <c r="BX960" s="47" t="e">
        <f>+VLOOKUP(E960,Listas_desplega!$J$2:$K$11,2,FALSE)</f>
        <v>#N/A</v>
      </c>
      <c r="BY960" s="21" t="e">
        <f>+VLOOKUP(J960,desplegables!$AK$21:$AL$33,2,FALSE)</f>
        <v>#N/A</v>
      </c>
      <c r="BZ960" s="21" t="e">
        <f>+VLOOKUP(D960,Listas_desplega!$AS$18:$AU$60,2,0)</f>
        <v>#N/A</v>
      </c>
      <c r="CA960" s="21" t="e">
        <f>+VLOOKUP(W960,Listas_desplega!$AT$18:$AV$60,3,0)</f>
        <v>#N/A</v>
      </c>
      <c r="CB960" s="21" t="e">
        <f>+VLOOKUP(F960,Listas_desplega!$J$15:$L$60,2,0)</f>
        <v>#N/A</v>
      </c>
      <c r="CC960" s="21" t="e">
        <f>+VLOOKUP(F960,Listas_desplega!$J$15:$L$60,2,0)&amp;V960</f>
        <v>#N/A</v>
      </c>
      <c r="CD960" s="21" t="e">
        <f>+VLOOKUP(CC960,Listas_desplega!$K$15:$L$60,2,0)</f>
        <v>#N/A</v>
      </c>
      <c r="CE960" s="65" t="e">
        <f>+VLOOKUP(D960,Listas_desplega!$AS$18:$AU$60,2,0)&amp;V960</f>
        <v>#N/A</v>
      </c>
      <c r="CF960" s="21" t="e">
        <f>+VLOOKUP(D960,Listas_desplega!$AS$18:$AU$60,3,0)</f>
        <v>#N/A</v>
      </c>
    </row>
    <row r="961" spans="11:84" ht="18.75" customHeight="1" x14ac:dyDescent="0.25">
      <c r="K961" s="109"/>
      <c r="L961" s="110" t="e">
        <f>+VLOOKUP(K961,desplegables!$BO$81:$BP$110,2,FALSE)</f>
        <v>#N/A</v>
      </c>
      <c r="P961" s="49"/>
      <c r="T961" s="50" t="str">
        <f t="shared" si="109"/>
        <v xml:space="preserve"> -  - </v>
      </c>
      <c r="W961" s="21" t="e">
        <f t="shared" si="110"/>
        <v>#N/A</v>
      </c>
      <c r="X961" s="51" t="e">
        <f t="shared" si="111"/>
        <v>#N/A</v>
      </c>
      <c r="BG961" s="69"/>
      <c r="BL961" s="69"/>
      <c r="BV961" s="21" t="str">
        <f t="shared" si="112"/>
        <v>_</v>
      </c>
      <c r="BW961" s="21" t="e">
        <f>+VLOOKUP(C961,Listas_desplega!$AI$21:$AJ$46,2,0)</f>
        <v>#N/A</v>
      </c>
      <c r="BX961" s="47" t="e">
        <f>+VLOOKUP(E961,Listas_desplega!$J$2:$K$11,2,FALSE)</f>
        <v>#N/A</v>
      </c>
      <c r="BY961" s="21" t="e">
        <f>+VLOOKUP(J961,desplegables!$AK$21:$AL$33,2,FALSE)</f>
        <v>#N/A</v>
      </c>
      <c r="BZ961" s="21" t="e">
        <f>+VLOOKUP(D961,Listas_desplega!$AS$18:$AU$60,2,0)</f>
        <v>#N/A</v>
      </c>
      <c r="CA961" s="21" t="e">
        <f>+VLOOKUP(W961,Listas_desplega!$AT$18:$AV$60,3,0)</f>
        <v>#N/A</v>
      </c>
      <c r="CB961" s="21" t="e">
        <f>+VLOOKUP(F961,Listas_desplega!$J$15:$L$60,2,0)</f>
        <v>#N/A</v>
      </c>
      <c r="CC961" s="21" t="e">
        <f>+VLOOKUP(F961,Listas_desplega!$J$15:$L$60,2,0)&amp;V961</f>
        <v>#N/A</v>
      </c>
      <c r="CD961" s="21" t="e">
        <f>+VLOOKUP(CC961,Listas_desplega!$K$15:$L$60,2,0)</f>
        <v>#N/A</v>
      </c>
      <c r="CE961" s="65" t="e">
        <f>+VLOOKUP(D961,Listas_desplega!$AS$18:$AU$60,2,0)&amp;V961</f>
        <v>#N/A</v>
      </c>
      <c r="CF961" s="21" t="e">
        <f>+VLOOKUP(D961,Listas_desplega!$AS$18:$AU$60,3,0)</f>
        <v>#N/A</v>
      </c>
    </row>
    <row r="962" spans="11:84" ht="18.75" customHeight="1" x14ac:dyDescent="0.25">
      <c r="K962" s="109"/>
      <c r="L962" s="110" t="e">
        <f>+VLOOKUP(K962,desplegables!$BO$81:$BP$110,2,FALSE)</f>
        <v>#N/A</v>
      </c>
      <c r="P962" s="49"/>
      <c r="T962" s="50" t="str">
        <f t="shared" si="109"/>
        <v xml:space="preserve"> -  - </v>
      </c>
      <c r="W962" s="21" t="e">
        <f t="shared" si="110"/>
        <v>#N/A</v>
      </c>
      <c r="X962" s="51" t="e">
        <f t="shared" si="111"/>
        <v>#N/A</v>
      </c>
      <c r="BG962" s="69"/>
      <c r="BL962" s="69"/>
      <c r="BV962" s="21" t="str">
        <f t="shared" si="112"/>
        <v>_</v>
      </c>
      <c r="BW962" s="21" t="e">
        <f>+VLOOKUP(C962,Listas_desplega!$AI$21:$AJ$46,2,0)</f>
        <v>#N/A</v>
      </c>
      <c r="BX962" s="47" t="e">
        <f>+VLOOKUP(E962,Listas_desplega!$J$2:$K$11,2,FALSE)</f>
        <v>#N/A</v>
      </c>
      <c r="BY962" s="21" t="e">
        <f>+VLOOKUP(J962,desplegables!$AK$21:$AL$33,2,FALSE)</f>
        <v>#N/A</v>
      </c>
      <c r="BZ962" s="21" t="e">
        <f>+VLOOKUP(D962,Listas_desplega!$AS$18:$AU$60,2,0)</f>
        <v>#N/A</v>
      </c>
      <c r="CA962" s="21" t="e">
        <f>+VLOOKUP(W962,Listas_desplega!$AT$18:$AV$60,3,0)</f>
        <v>#N/A</v>
      </c>
      <c r="CB962" s="21" t="e">
        <f>+VLOOKUP(F962,Listas_desplega!$J$15:$L$60,2,0)</f>
        <v>#N/A</v>
      </c>
      <c r="CC962" s="21" t="e">
        <f>+VLOOKUP(F962,Listas_desplega!$J$15:$L$60,2,0)&amp;V962</f>
        <v>#N/A</v>
      </c>
      <c r="CD962" s="21" t="e">
        <f>+VLOOKUP(CC962,Listas_desplega!$K$15:$L$60,2,0)</f>
        <v>#N/A</v>
      </c>
      <c r="CE962" s="65" t="e">
        <f>+VLOOKUP(D962,Listas_desplega!$AS$18:$AU$60,2,0)&amp;V962</f>
        <v>#N/A</v>
      </c>
      <c r="CF962" s="21" t="e">
        <f>+VLOOKUP(D962,Listas_desplega!$AS$18:$AU$60,3,0)</f>
        <v>#N/A</v>
      </c>
    </row>
    <row r="963" spans="11:84" ht="18.75" customHeight="1" x14ac:dyDescent="0.25">
      <c r="K963" s="109"/>
      <c r="L963" s="110" t="e">
        <f>+VLOOKUP(K963,desplegables!$BO$81:$BP$110,2,FALSE)</f>
        <v>#N/A</v>
      </c>
      <c r="P963" s="49"/>
      <c r="T963" s="50" t="str">
        <f t="shared" si="109"/>
        <v xml:space="preserve"> -  - </v>
      </c>
      <c r="W963" s="21" t="e">
        <f t="shared" si="110"/>
        <v>#N/A</v>
      </c>
      <c r="X963" s="51" t="e">
        <f t="shared" si="111"/>
        <v>#N/A</v>
      </c>
      <c r="BG963" s="69"/>
      <c r="BL963" s="69"/>
      <c r="BV963" s="21" t="str">
        <f t="shared" si="112"/>
        <v>_</v>
      </c>
      <c r="BW963" s="21" t="e">
        <f>+VLOOKUP(C963,Listas_desplega!$AI$21:$AJ$46,2,0)</f>
        <v>#N/A</v>
      </c>
      <c r="BX963" s="47" t="e">
        <f>+VLOOKUP(E963,Listas_desplega!$J$2:$K$11,2,FALSE)</f>
        <v>#N/A</v>
      </c>
      <c r="BY963" s="21" t="e">
        <f>+VLOOKUP(J963,desplegables!$AK$21:$AL$33,2,FALSE)</f>
        <v>#N/A</v>
      </c>
      <c r="BZ963" s="21" t="e">
        <f>+VLOOKUP(D963,Listas_desplega!$AS$18:$AU$60,2,0)</f>
        <v>#N/A</v>
      </c>
      <c r="CA963" s="21" t="e">
        <f>+VLOOKUP(W963,Listas_desplega!$AT$18:$AV$60,3,0)</f>
        <v>#N/A</v>
      </c>
      <c r="CB963" s="21" t="e">
        <f>+VLOOKUP(F963,Listas_desplega!$J$15:$L$60,2,0)</f>
        <v>#N/A</v>
      </c>
      <c r="CC963" s="21" t="e">
        <f>+VLOOKUP(F963,Listas_desplega!$J$15:$L$60,2,0)&amp;V963</f>
        <v>#N/A</v>
      </c>
      <c r="CD963" s="21" t="e">
        <f>+VLOOKUP(CC963,Listas_desplega!$K$15:$L$60,2,0)</f>
        <v>#N/A</v>
      </c>
      <c r="CE963" s="65" t="e">
        <f>+VLOOKUP(D963,Listas_desplega!$AS$18:$AU$60,2,0)&amp;V963</f>
        <v>#N/A</v>
      </c>
      <c r="CF963" s="21" t="e">
        <f>+VLOOKUP(D963,Listas_desplega!$AS$18:$AU$60,3,0)</f>
        <v>#N/A</v>
      </c>
    </row>
    <row r="964" spans="11:84" ht="18.75" customHeight="1" x14ac:dyDescent="0.25">
      <c r="K964" s="109"/>
      <c r="L964" s="110" t="e">
        <f>+VLOOKUP(K964,desplegables!$BO$81:$BP$110,2,FALSE)</f>
        <v>#N/A</v>
      </c>
      <c r="P964" s="49"/>
      <c r="T964" s="50" t="str">
        <f t="shared" si="109"/>
        <v xml:space="preserve"> -  - </v>
      </c>
      <c r="W964" s="21" t="e">
        <f t="shared" si="110"/>
        <v>#N/A</v>
      </c>
      <c r="X964" s="51" t="e">
        <f t="shared" si="111"/>
        <v>#N/A</v>
      </c>
      <c r="BG964" s="69"/>
      <c r="BL964" s="69"/>
      <c r="BV964" s="21" t="str">
        <f t="shared" si="112"/>
        <v>_</v>
      </c>
      <c r="BW964" s="21" t="e">
        <f>+VLOOKUP(C964,Listas_desplega!$AI$21:$AJ$46,2,0)</f>
        <v>#N/A</v>
      </c>
      <c r="BX964" s="47" t="e">
        <f>+VLOOKUP(E964,Listas_desplega!$J$2:$K$11,2,FALSE)</f>
        <v>#N/A</v>
      </c>
      <c r="BY964" s="21" t="e">
        <f>+VLOOKUP(J964,desplegables!$AK$21:$AL$33,2,FALSE)</f>
        <v>#N/A</v>
      </c>
      <c r="BZ964" s="21" t="e">
        <f>+VLOOKUP(D964,Listas_desplega!$AS$18:$AU$60,2,0)</f>
        <v>#N/A</v>
      </c>
      <c r="CA964" s="21" t="e">
        <f>+VLOOKUP(W964,Listas_desplega!$AT$18:$AV$60,3,0)</f>
        <v>#N/A</v>
      </c>
      <c r="CB964" s="21" t="e">
        <f>+VLOOKUP(F964,Listas_desplega!$J$15:$L$60,2,0)</f>
        <v>#N/A</v>
      </c>
      <c r="CC964" s="21" t="e">
        <f>+VLOOKUP(F964,Listas_desplega!$J$15:$L$60,2,0)&amp;V964</f>
        <v>#N/A</v>
      </c>
      <c r="CD964" s="21" t="e">
        <f>+VLOOKUP(CC964,Listas_desplega!$K$15:$L$60,2,0)</f>
        <v>#N/A</v>
      </c>
      <c r="CE964" s="65" t="e">
        <f>+VLOOKUP(D964,Listas_desplega!$AS$18:$AU$60,2,0)&amp;V964</f>
        <v>#N/A</v>
      </c>
      <c r="CF964" s="21" t="e">
        <f>+VLOOKUP(D964,Listas_desplega!$AS$18:$AU$60,3,0)</f>
        <v>#N/A</v>
      </c>
    </row>
    <row r="965" spans="11:84" ht="18.75" customHeight="1" x14ac:dyDescent="0.25">
      <c r="K965" s="109"/>
      <c r="L965" s="110" t="e">
        <f>+VLOOKUP(K965,desplegables!$BO$81:$BP$110,2,FALSE)</f>
        <v>#N/A</v>
      </c>
      <c r="P965" s="49"/>
      <c r="T965" s="50" t="str">
        <f t="shared" ref="T965:T1028" si="114">UPPER(P965&amp;" - "&amp;M965&amp;" - "&amp;K965)</f>
        <v xml:space="preserve"> -  - </v>
      </c>
      <c r="W965" s="21" t="e">
        <f t="shared" si="110"/>
        <v>#N/A</v>
      </c>
      <c r="X965" s="51" t="e">
        <f t="shared" si="111"/>
        <v>#N/A</v>
      </c>
      <c r="BG965" s="69"/>
      <c r="BL965" s="69"/>
      <c r="BV965" s="21" t="str">
        <f t="shared" si="112"/>
        <v>_</v>
      </c>
      <c r="BW965" s="21" t="e">
        <f>+VLOOKUP(C965,Listas_desplega!$AI$21:$AJ$46,2,0)</f>
        <v>#N/A</v>
      </c>
      <c r="BX965" s="47" t="e">
        <f>+VLOOKUP(E965,Listas_desplega!$J$2:$K$11,2,FALSE)</f>
        <v>#N/A</v>
      </c>
      <c r="BY965" s="21" t="e">
        <f>+VLOOKUP(J965,desplegables!$AK$21:$AL$33,2,FALSE)</f>
        <v>#N/A</v>
      </c>
      <c r="BZ965" s="21" t="e">
        <f>+VLOOKUP(D965,Listas_desplega!$AS$18:$AU$60,2,0)</f>
        <v>#N/A</v>
      </c>
      <c r="CA965" s="21" t="e">
        <f>+VLOOKUP(W965,Listas_desplega!$AT$18:$AV$60,3,0)</f>
        <v>#N/A</v>
      </c>
      <c r="CB965" s="21" t="e">
        <f>+VLOOKUP(F965,Listas_desplega!$J$15:$L$60,2,0)</f>
        <v>#N/A</v>
      </c>
      <c r="CC965" s="21" t="e">
        <f>+VLOOKUP(F965,Listas_desplega!$J$15:$L$60,2,0)&amp;V965</f>
        <v>#N/A</v>
      </c>
      <c r="CD965" s="21" t="e">
        <f>+VLOOKUP(CC965,Listas_desplega!$K$15:$L$60,2,0)</f>
        <v>#N/A</v>
      </c>
      <c r="CE965" s="65" t="e">
        <f>+VLOOKUP(D965,Listas_desplega!$AS$18:$AU$60,2,0)&amp;V965</f>
        <v>#N/A</v>
      </c>
      <c r="CF965" s="21" t="e">
        <f>+VLOOKUP(D965,Listas_desplega!$AS$18:$AU$60,3,0)</f>
        <v>#N/A</v>
      </c>
    </row>
    <row r="966" spans="11:84" ht="18.75" customHeight="1" x14ac:dyDescent="0.25">
      <c r="K966" s="109"/>
      <c r="L966" s="110" t="e">
        <f>+VLOOKUP(K966,desplegables!$BO$81:$BP$110,2,FALSE)</f>
        <v>#N/A</v>
      </c>
      <c r="P966" s="49"/>
      <c r="T966" s="50" t="str">
        <f t="shared" si="114"/>
        <v xml:space="preserve"> -  - </v>
      </c>
      <c r="W966" s="21" t="e">
        <f t="shared" ref="W966:W1029" si="115">+CE966</f>
        <v>#N/A</v>
      </c>
      <c r="X966" s="51" t="e">
        <f t="shared" ref="X966:X1029" si="116">+CA966</f>
        <v>#N/A</v>
      </c>
      <c r="BG966" s="69"/>
      <c r="BL966" s="69"/>
      <c r="BV966" s="21" t="str">
        <f t="shared" si="112"/>
        <v>_</v>
      </c>
      <c r="BW966" s="21" t="e">
        <f>+VLOOKUP(C966,Listas_desplega!$AI$21:$AJ$46,2,0)</f>
        <v>#N/A</v>
      </c>
      <c r="BX966" s="47" t="e">
        <f>+VLOOKUP(E966,Listas_desplega!$J$2:$K$11,2,FALSE)</f>
        <v>#N/A</v>
      </c>
      <c r="BY966" s="21" t="e">
        <f>+VLOOKUP(J966,desplegables!$AK$21:$AL$33,2,FALSE)</f>
        <v>#N/A</v>
      </c>
      <c r="BZ966" s="21" t="e">
        <f>+VLOOKUP(D966,Listas_desplega!$AS$18:$AU$60,2,0)</f>
        <v>#N/A</v>
      </c>
      <c r="CA966" s="21" t="e">
        <f>+VLOOKUP(W966,Listas_desplega!$AT$18:$AV$60,3,0)</f>
        <v>#N/A</v>
      </c>
      <c r="CB966" s="21" t="e">
        <f>+VLOOKUP(F966,Listas_desplega!$J$15:$L$60,2,0)</f>
        <v>#N/A</v>
      </c>
      <c r="CC966" s="21" t="e">
        <f>+VLOOKUP(F966,Listas_desplega!$J$15:$L$60,2,0)&amp;V966</f>
        <v>#N/A</v>
      </c>
      <c r="CD966" s="21" t="e">
        <f>+VLOOKUP(CC966,Listas_desplega!$K$15:$L$60,2,0)</f>
        <v>#N/A</v>
      </c>
      <c r="CE966" s="65" t="e">
        <f>+VLOOKUP(D966,Listas_desplega!$AS$18:$AU$60,2,0)&amp;V966</f>
        <v>#N/A</v>
      </c>
      <c r="CF966" s="21" t="e">
        <f>+VLOOKUP(D966,Listas_desplega!$AS$18:$AU$60,3,0)</f>
        <v>#N/A</v>
      </c>
    </row>
    <row r="967" spans="11:84" ht="18.75" customHeight="1" x14ac:dyDescent="0.25">
      <c r="K967" s="109"/>
      <c r="L967" s="110" t="e">
        <f>+VLOOKUP(K967,desplegables!$BO$81:$BP$110,2,FALSE)</f>
        <v>#N/A</v>
      </c>
      <c r="P967" s="49"/>
      <c r="T967" s="50" t="str">
        <f t="shared" si="114"/>
        <v xml:space="preserve"> -  - </v>
      </c>
      <c r="W967" s="21" t="e">
        <f t="shared" si="115"/>
        <v>#N/A</v>
      </c>
      <c r="X967" s="51" t="e">
        <f t="shared" si="116"/>
        <v>#N/A</v>
      </c>
      <c r="BG967" s="69"/>
      <c r="BL967" s="69"/>
      <c r="BV967" s="21" t="str">
        <f t="shared" ref="BV967:BV1030" si="117">+CONCATENATE(G967,"_",N967)</f>
        <v>_</v>
      </c>
      <c r="BW967" s="21" t="e">
        <f>+VLOOKUP(C967,Listas_desplega!$AI$21:$AJ$46,2,0)</f>
        <v>#N/A</v>
      </c>
      <c r="BX967" s="47" t="e">
        <f>+VLOOKUP(E967,Listas_desplega!$J$2:$K$11,2,FALSE)</f>
        <v>#N/A</v>
      </c>
      <c r="BY967" s="21" t="e">
        <f>+VLOOKUP(J967,desplegables!$AK$21:$AL$33,2,FALSE)</f>
        <v>#N/A</v>
      </c>
      <c r="BZ967" s="21" t="e">
        <f>+VLOOKUP(D967,Listas_desplega!$AS$18:$AU$60,2,0)</f>
        <v>#N/A</v>
      </c>
      <c r="CA967" s="21" t="e">
        <f>+VLOOKUP(W967,Listas_desplega!$AT$18:$AV$60,3,0)</f>
        <v>#N/A</v>
      </c>
      <c r="CB967" s="21" t="e">
        <f>+VLOOKUP(F967,Listas_desplega!$J$15:$L$60,2,0)</f>
        <v>#N/A</v>
      </c>
      <c r="CC967" s="21" t="e">
        <f>+VLOOKUP(F967,Listas_desplega!$J$15:$L$60,2,0)&amp;V967</f>
        <v>#N/A</v>
      </c>
      <c r="CD967" s="21" t="e">
        <f>+VLOOKUP(CC967,Listas_desplega!$K$15:$L$60,2,0)</f>
        <v>#N/A</v>
      </c>
      <c r="CE967" s="65" t="e">
        <f>+VLOOKUP(D967,Listas_desplega!$AS$18:$AU$60,2,0)&amp;V967</f>
        <v>#N/A</v>
      </c>
      <c r="CF967" s="21" t="e">
        <f>+VLOOKUP(D967,Listas_desplega!$AS$18:$AU$60,3,0)</f>
        <v>#N/A</v>
      </c>
    </row>
    <row r="968" spans="11:84" ht="18.75" customHeight="1" x14ac:dyDescent="0.25">
      <c r="K968" s="109"/>
      <c r="L968" s="110" t="e">
        <f>+VLOOKUP(K968,desplegables!$BO$81:$BP$110,2,FALSE)</f>
        <v>#N/A</v>
      </c>
      <c r="P968" s="49"/>
      <c r="T968" s="50" t="str">
        <f t="shared" si="114"/>
        <v xml:space="preserve"> -  - </v>
      </c>
      <c r="W968" s="21" t="e">
        <f t="shared" si="115"/>
        <v>#N/A</v>
      </c>
      <c r="X968" s="51" t="e">
        <f t="shared" si="116"/>
        <v>#N/A</v>
      </c>
      <c r="BG968" s="69"/>
      <c r="BL968" s="69"/>
      <c r="BV968" s="21" t="str">
        <f t="shared" si="117"/>
        <v>_</v>
      </c>
      <c r="BW968" s="21" t="e">
        <f>+VLOOKUP(C968,Listas_desplega!$AI$21:$AJ$46,2,0)</f>
        <v>#N/A</v>
      </c>
      <c r="BX968" s="47" t="e">
        <f>+VLOOKUP(E968,Listas_desplega!$J$2:$K$11,2,FALSE)</f>
        <v>#N/A</v>
      </c>
      <c r="BY968" s="21" t="e">
        <f>+VLOOKUP(J968,desplegables!$AK$21:$AL$33,2,FALSE)</f>
        <v>#N/A</v>
      </c>
      <c r="BZ968" s="21" t="e">
        <f>+VLOOKUP(D968,Listas_desplega!$AS$18:$AU$60,2,0)</f>
        <v>#N/A</v>
      </c>
      <c r="CA968" s="21" t="e">
        <f>+VLOOKUP(W968,Listas_desplega!$AT$18:$AV$60,3,0)</f>
        <v>#N/A</v>
      </c>
      <c r="CB968" s="21" t="e">
        <f>+VLOOKUP(F968,Listas_desplega!$J$15:$L$60,2,0)</f>
        <v>#N/A</v>
      </c>
      <c r="CC968" s="21" t="e">
        <f>+VLOOKUP(F968,Listas_desplega!$J$15:$L$60,2,0)&amp;V968</f>
        <v>#N/A</v>
      </c>
      <c r="CD968" s="21" t="e">
        <f>+VLOOKUP(CC968,Listas_desplega!$K$15:$L$60,2,0)</f>
        <v>#N/A</v>
      </c>
      <c r="CE968" s="65" t="e">
        <f>+VLOOKUP(D968,Listas_desplega!$AS$18:$AU$60,2,0)&amp;V968</f>
        <v>#N/A</v>
      </c>
      <c r="CF968" s="21" t="e">
        <f>+VLOOKUP(D968,Listas_desplega!$AS$18:$AU$60,3,0)</f>
        <v>#N/A</v>
      </c>
    </row>
    <row r="969" spans="11:84" ht="18.75" customHeight="1" x14ac:dyDescent="0.25">
      <c r="K969" s="109"/>
      <c r="L969" s="110" t="e">
        <f>+VLOOKUP(K969,desplegables!$BO$81:$BP$110,2,FALSE)</f>
        <v>#N/A</v>
      </c>
      <c r="P969" s="49"/>
      <c r="T969" s="50" t="str">
        <f t="shared" si="114"/>
        <v xml:space="preserve"> -  - </v>
      </c>
      <c r="W969" s="21" t="e">
        <f t="shared" si="115"/>
        <v>#N/A</v>
      </c>
      <c r="X969" s="51" t="e">
        <f t="shared" si="116"/>
        <v>#N/A</v>
      </c>
      <c r="BG969" s="69"/>
      <c r="BL969" s="69"/>
      <c r="BV969" s="21" t="str">
        <f t="shared" si="117"/>
        <v>_</v>
      </c>
      <c r="BW969" s="21" t="e">
        <f>+VLOOKUP(C969,Listas_desplega!$AI$21:$AJ$46,2,0)</f>
        <v>#N/A</v>
      </c>
      <c r="BX969" s="47" t="e">
        <f>+VLOOKUP(E969,Listas_desplega!$J$2:$K$11,2,FALSE)</f>
        <v>#N/A</v>
      </c>
      <c r="BY969" s="21" t="e">
        <f>+VLOOKUP(J969,desplegables!$AK$21:$AL$33,2,FALSE)</f>
        <v>#N/A</v>
      </c>
      <c r="BZ969" s="21" t="e">
        <f>+VLOOKUP(D969,Listas_desplega!$AS$18:$AU$60,2,0)</f>
        <v>#N/A</v>
      </c>
      <c r="CA969" s="21" t="e">
        <f>+VLOOKUP(W969,Listas_desplega!$AT$18:$AV$60,3,0)</f>
        <v>#N/A</v>
      </c>
      <c r="CB969" s="21" t="e">
        <f>+VLOOKUP(F969,Listas_desplega!$J$15:$L$60,2,0)</f>
        <v>#N/A</v>
      </c>
      <c r="CC969" s="21" t="e">
        <f>+VLOOKUP(F969,Listas_desplega!$J$15:$L$60,2,0)&amp;V969</f>
        <v>#N/A</v>
      </c>
      <c r="CD969" s="21" t="e">
        <f>+VLOOKUP(CC969,Listas_desplega!$K$15:$L$60,2,0)</f>
        <v>#N/A</v>
      </c>
      <c r="CE969" s="65" t="e">
        <f>+VLOOKUP(D969,Listas_desplega!$AS$18:$AU$60,2,0)&amp;V969</f>
        <v>#N/A</v>
      </c>
      <c r="CF969" s="21" t="e">
        <f>+VLOOKUP(D969,Listas_desplega!$AS$18:$AU$60,3,0)</f>
        <v>#N/A</v>
      </c>
    </row>
    <row r="970" spans="11:84" ht="18.75" customHeight="1" x14ac:dyDescent="0.25">
      <c r="K970" s="109"/>
      <c r="L970" s="110" t="e">
        <f>+VLOOKUP(K970,desplegables!$BO$81:$BP$110,2,FALSE)</f>
        <v>#N/A</v>
      </c>
      <c r="P970" s="49"/>
      <c r="T970" s="50" t="str">
        <f t="shared" si="114"/>
        <v xml:space="preserve"> -  - </v>
      </c>
      <c r="W970" s="21" t="e">
        <f t="shared" si="115"/>
        <v>#N/A</v>
      </c>
      <c r="X970" s="51" t="e">
        <f t="shared" si="116"/>
        <v>#N/A</v>
      </c>
      <c r="BG970" s="69"/>
      <c r="BL970" s="69"/>
      <c r="BV970" s="21" t="str">
        <f t="shared" si="117"/>
        <v>_</v>
      </c>
      <c r="BW970" s="21" t="e">
        <f>+VLOOKUP(C970,Listas_desplega!$AI$21:$AJ$46,2,0)</f>
        <v>#N/A</v>
      </c>
      <c r="BX970" s="47" t="e">
        <f>+VLOOKUP(E970,Listas_desplega!$J$2:$K$11,2,FALSE)</f>
        <v>#N/A</v>
      </c>
      <c r="BY970" s="21" t="e">
        <f>+VLOOKUP(J970,desplegables!$AK$21:$AL$33,2,FALSE)</f>
        <v>#N/A</v>
      </c>
      <c r="BZ970" s="21" t="e">
        <f>+VLOOKUP(D970,Listas_desplega!$AS$18:$AU$60,2,0)</f>
        <v>#N/A</v>
      </c>
      <c r="CA970" s="21" t="e">
        <f>+VLOOKUP(W970,Listas_desplega!$AT$18:$AV$60,3,0)</f>
        <v>#N/A</v>
      </c>
      <c r="CB970" s="21" t="e">
        <f>+VLOOKUP(F970,Listas_desplega!$J$15:$L$60,2,0)</f>
        <v>#N/A</v>
      </c>
      <c r="CC970" s="21" t="e">
        <f>+VLOOKUP(F970,Listas_desplega!$J$15:$L$60,2,0)&amp;V970</f>
        <v>#N/A</v>
      </c>
      <c r="CD970" s="21" t="e">
        <f>+VLOOKUP(CC970,Listas_desplega!$K$15:$L$60,2,0)</f>
        <v>#N/A</v>
      </c>
      <c r="CE970" s="65" t="e">
        <f>+VLOOKUP(D970,Listas_desplega!$AS$18:$AU$60,2,0)&amp;V970</f>
        <v>#N/A</v>
      </c>
      <c r="CF970" s="21" t="e">
        <f>+VLOOKUP(D970,Listas_desplega!$AS$18:$AU$60,3,0)</f>
        <v>#N/A</v>
      </c>
    </row>
    <row r="971" spans="11:84" ht="18.75" customHeight="1" x14ac:dyDescent="0.25">
      <c r="K971" s="109"/>
      <c r="L971" s="110" t="e">
        <f>+VLOOKUP(K971,desplegables!$BO$81:$BP$110,2,FALSE)</f>
        <v>#N/A</v>
      </c>
      <c r="P971" s="49"/>
      <c r="T971" s="50" t="str">
        <f t="shared" si="114"/>
        <v xml:space="preserve"> -  - </v>
      </c>
      <c r="W971" s="21" t="e">
        <f t="shared" si="115"/>
        <v>#N/A</v>
      </c>
      <c r="X971" s="51" t="e">
        <f t="shared" si="116"/>
        <v>#N/A</v>
      </c>
      <c r="BG971" s="69"/>
      <c r="BL971" s="69"/>
      <c r="BV971" s="21" t="str">
        <f t="shared" si="117"/>
        <v>_</v>
      </c>
      <c r="BW971" s="21" t="e">
        <f>+VLOOKUP(C971,Listas_desplega!$AI$21:$AJ$46,2,0)</f>
        <v>#N/A</v>
      </c>
      <c r="BX971" s="47" t="e">
        <f>+VLOOKUP(E971,Listas_desplega!$J$2:$K$11,2,FALSE)</f>
        <v>#N/A</v>
      </c>
      <c r="BY971" s="21" t="e">
        <f>+VLOOKUP(J971,desplegables!$AK$21:$AL$33,2,FALSE)</f>
        <v>#N/A</v>
      </c>
      <c r="BZ971" s="21" t="e">
        <f>+VLOOKUP(D971,Listas_desplega!$AS$18:$AU$60,2,0)</f>
        <v>#N/A</v>
      </c>
      <c r="CA971" s="21" t="e">
        <f>+VLOOKUP(W971,Listas_desplega!$AT$18:$AV$60,3,0)</f>
        <v>#N/A</v>
      </c>
      <c r="CB971" s="21" t="e">
        <f>+VLOOKUP(F971,Listas_desplega!$J$15:$L$60,2,0)</f>
        <v>#N/A</v>
      </c>
      <c r="CC971" s="21" t="e">
        <f>+VLOOKUP(F971,Listas_desplega!$J$15:$L$60,2,0)&amp;V971</f>
        <v>#N/A</v>
      </c>
      <c r="CD971" s="21" t="e">
        <f>+VLOOKUP(CC971,Listas_desplega!$K$15:$L$60,2,0)</f>
        <v>#N/A</v>
      </c>
      <c r="CE971" s="65" t="e">
        <f>+VLOOKUP(D971,Listas_desplega!$AS$18:$AU$60,2,0)&amp;V971</f>
        <v>#N/A</v>
      </c>
      <c r="CF971" s="21" t="e">
        <f>+VLOOKUP(D971,Listas_desplega!$AS$18:$AU$60,3,0)</f>
        <v>#N/A</v>
      </c>
    </row>
    <row r="972" spans="11:84" ht="18.75" customHeight="1" x14ac:dyDescent="0.25">
      <c r="K972" s="109"/>
      <c r="L972" s="110" t="e">
        <f>+VLOOKUP(K972,desplegables!$BO$81:$BP$110,2,FALSE)</f>
        <v>#N/A</v>
      </c>
      <c r="P972" s="49"/>
      <c r="T972" s="50" t="str">
        <f t="shared" si="114"/>
        <v xml:space="preserve"> -  - </v>
      </c>
      <c r="W972" s="21" t="e">
        <f t="shared" si="115"/>
        <v>#N/A</v>
      </c>
      <c r="X972" s="51" t="e">
        <f t="shared" si="116"/>
        <v>#N/A</v>
      </c>
      <c r="BG972" s="69"/>
      <c r="BL972" s="69"/>
      <c r="BV972" s="21" t="str">
        <f t="shared" si="117"/>
        <v>_</v>
      </c>
      <c r="BW972" s="21" t="e">
        <f>+VLOOKUP(C972,Listas_desplega!$AI$21:$AJ$46,2,0)</f>
        <v>#N/A</v>
      </c>
      <c r="BX972" s="47" t="e">
        <f>+VLOOKUP(E972,Listas_desplega!$J$2:$K$11,2,FALSE)</f>
        <v>#N/A</v>
      </c>
      <c r="BY972" s="21" t="e">
        <f>+VLOOKUP(J972,desplegables!$AK$21:$AL$33,2,FALSE)</f>
        <v>#N/A</v>
      </c>
      <c r="BZ972" s="21" t="e">
        <f>+VLOOKUP(D972,Listas_desplega!$AS$18:$AU$60,2,0)</f>
        <v>#N/A</v>
      </c>
      <c r="CA972" s="21" t="e">
        <f>+VLOOKUP(W972,Listas_desplega!$AT$18:$AV$60,3,0)</f>
        <v>#N/A</v>
      </c>
      <c r="CB972" s="21" t="e">
        <f>+VLOOKUP(F972,Listas_desplega!$J$15:$L$60,2,0)</f>
        <v>#N/A</v>
      </c>
      <c r="CC972" s="21" t="e">
        <f>+VLOOKUP(F972,Listas_desplega!$J$15:$L$60,2,0)&amp;V972</f>
        <v>#N/A</v>
      </c>
      <c r="CD972" s="21" t="e">
        <f>+VLOOKUP(CC972,Listas_desplega!$K$15:$L$60,2,0)</f>
        <v>#N/A</v>
      </c>
      <c r="CE972" s="65" t="e">
        <f>+VLOOKUP(D972,Listas_desplega!$AS$18:$AU$60,2,0)&amp;V972</f>
        <v>#N/A</v>
      </c>
      <c r="CF972" s="21" t="e">
        <f>+VLOOKUP(D972,Listas_desplega!$AS$18:$AU$60,3,0)</f>
        <v>#N/A</v>
      </c>
    </row>
    <row r="973" spans="11:84" ht="18.75" customHeight="1" x14ac:dyDescent="0.25">
      <c r="K973" s="109"/>
      <c r="L973" s="110" t="e">
        <f>+VLOOKUP(K973,desplegables!$BO$81:$BP$110,2,FALSE)</f>
        <v>#N/A</v>
      </c>
      <c r="P973" s="49"/>
      <c r="T973" s="50" t="str">
        <f t="shared" si="114"/>
        <v xml:space="preserve"> -  - </v>
      </c>
      <c r="W973" s="21" t="e">
        <f t="shared" si="115"/>
        <v>#N/A</v>
      </c>
      <c r="X973" s="51" t="e">
        <f t="shared" si="116"/>
        <v>#N/A</v>
      </c>
      <c r="BG973" s="69"/>
      <c r="BL973" s="69"/>
      <c r="BV973" s="21" t="str">
        <f t="shared" si="117"/>
        <v>_</v>
      </c>
      <c r="BW973" s="21" t="e">
        <f>+VLOOKUP(C973,Listas_desplega!$AI$21:$AJ$46,2,0)</f>
        <v>#N/A</v>
      </c>
      <c r="BX973" s="47" t="e">
        <f>+VLOOKUP(E973,Listas_desplega!$J$2:$K$11,2,FALSE)</f>
        <v>#N/A</v>
      </c>
      <c r="BY973" s="21" t="e">
        <f>+VLOOKUP(J973,desplegables!$AK$21:$AL$33,2,FALSE)</f>
        <v>#N/A</v>
      </c>
      <c r="BZ973" s="21" t="e">
        <f>+VLOOKUP(D973,Listas_desplega!$AS$18:$AU$60,2,0)</f>
        <v>#N/A</v>
      </c>
      <c r="CA973" s="21" t="e">
        <f>+VLOOKUP(W973,Listas_desplega!$AT$18:$AV$60,3,0)</f>
        <v>#N/A</v>
      </c>
      <c r="CB973" s="21" t="e">
        <f>+VLOOKUP(F973,Listas_desplega!$J$15:$L$60,2,0)</f>
        <v>#N/A</v>
      </c>
      <c r="CC973" s="21" t="e">
        <f>+VLOOKUP(F973,Listas_desplega!$J$15:$L$60,2,0)&amp;V973</f>
        <v>#N/A</v>
      </c>
      <c r="CD973" s="21" t="e">
        <f>+VLOOKUP(CC973,Listas_desplega!$K$15:$L$60,2,0)</f>
        <v>#N/A</v>
      </c>
      <c r="CE973" s="65" t="e">
        <f>+VLOOKUP(D973,Listas_desplega!$AS$18:$AU$60,2,0)&amp;V973</f>
        <v>#N/A</v>
      </c>
      <c r="CF973" s="21" t="e">
        <f>+VLOOKUP(D973,Listas_desplega!$AS$18:$AU$60,3,0)</f>
        <v>#N/A</v>
      </c>
    </row>
    <row r="974" spans="11:84" ht="18.75" customHeight="1" x14ac:dyDescent="0.25">
      <c r="K974" s="109"/>
      <c r="L974" s="110" t="e">
        <f>+VLOOKUP(K974,desplegables!$BO$81:$BP$110,2,FALSE)</f>
        <v>#N/A</v>
      </c>
      <c r="P974" s="49"/>
      <c r="T974" s="50" t="str">
        <f t="shared" si="114"/>
        <v xml:space="preserve"> -  - </v>
      </c>
      <c r="W974" s="21" t="e">
        <f t="shared" si="115"/>
        <v>#N/A</v>
      </c>
      <c r="X974" s="51" t="e">
        <f t="shared" si="116"/>
        <v>#N/A</v>
      </c>
      <c r="BG974" s="69"/>
      <c r="BL974" s="69"/>
      <c r="BV974" s="21" t="str">
        <f t="shared" si="117"/>
        <v>_</v>
      </c>
      <c r="BW974" s="21" t="e">
        <f>+VLOOKUP(C974,Listas_desplega!$AI$21:$AJ$46,2,0)</f>
        <v>#N/A</v>
      </c>
      <c r="BX974" s="47" t="e">
        <f>+VLOOKUP(E974,Listas_desplega!$J$2:$K$11,2,FALSE)</f>
        <v>#N/A</v>
      </c>
      <c r="BY974" s="21" t="e">
        <f>+VLOOKUP(J974,desplegables!$AK$21:$AL$33,2,FALSE)</f>
        <v>#N/A</v>
      </c>
      <c r="BZ974" s="21" t="e">
        <f>+VLOOKUP(D974,Listas_desplega!$AS$18:$AU$60,2,0)</f>
        <v>#N/A</v>
      </c>
      <c r="CA974" s="21" t="e">
        <f>+VLOOKUP(W974,Listas_desplega!$AT$18:$AV$60,3,0)</f>
        <v>#N/A</v>
      </c>
      <c r="CB974" s="21" t="e">
        <f>+VLOOKUP(F974,Listas_desplega!$J$15:$L$60,2,0)</f>
        <v>#N/A</v>
      </c>
      <c r="CC974" s="21" t="e">
        <f>+VLOOKUP(F974,Listas_desplega!$J$15:$L$60,2,0)&amp;V974</f>
        <v>#N/A</v>
      </c>
      <c r="CD974" s="21" t="e">
        <f>+VLOOKUP(CC974,Listas_desplega!$K$15:$L$60,2,0)</f>
        <v>#N/A</v>
      </c>
      <c r="CE974" s="65" t="e">
        <f>+VLOOKUP(D974,Listas_desplega!$AS$18:$AU$60,2,0)&amp;V974</f>
        <v>#N/A</v>
      </c>
      <c r="CF974" s="21" t="e">
        <f>+VLOOKUP(D974,Listas_desplega!$AS$18:$AU$60,3,0)</f>
        <v>#N/A</v>
      </c>
    </row>
    <row r="975" spans="11:84" ht="18.75" customHeight="1" x14ac:dyDescent="0.25">
      <c r="K975" s="109"/>
      <c r="L975" s="110" t="e">
        <f>+VLOOKUP(K975,desplegables!$BO$81:$BP$110,2,FALSE)</f>
        <v>#N/A</v>
      </c>
      <c r="P975" s="49"/>
      <c r="T975" s="50" t="str">
        <f t="shared" si="114"/>
        <v xml:space="preserve"> -  - </v>
      </c>
      <c r="W975" s="21" t="e">
        <f t="shared" si="115"/>
        <v>#N/A</v>
      </c>
      <c r="X975" s="51" t="e">
        <f t="shared" si="116"/>
        <v>#N/A</v>
      </c>
      <c r="BG975" s="69"/>
      <c r="BL975" s="69"/>
      <c r="BV975" s="21" t="str">
        <f t="shared" si="117"/>
        <v>_</v>
      </c>
      <c r="BW975" s="21" t="e">
        <f>+VLOOKUP(C975,Listas_desplega!$AI$21:$AJ$46,2,0)</f>
        <v>#N/A</v>
      </c>
      <c r="BX975" s="47" t="e">
        <f>+VLOOKUP(E975,Listas_desplega!$J$2:$K$11,2,FALSE)</f>
        <v>#N/A</v>
      </c>
      <c r="BY975" s="21" t="e">
        <f>+VLOOKUP(J975,desplegables!$AK$21:$AL$33,2,FALSE)</f>
        <v>#N/A</v>
      </c>
      <c r="BZ975" s="21" t="e">
        <f>+VLOOKUP(D975,Listas_desplega!$AS$18:$AU$60,2,0)</f>
        <v>#N/A</v>
      </c>
      <c r="CA975" s="21" t="e">
        <f>+VLOOKUP(W975,Listas_desplega!$AT$18:$AV$60,3,0)</f>
        <v>#N/A</v>
      </c>
      <c r="CB975" s="21" t="e">
        <f>+VLOOKUP(F975,Listas_desplega!$J$15:$L$60,2,0)</f>
        <v>#N/A</v>
      </c>
      <c r="CC975" s="21" t="e">
        <f>+VLOOKUP(F975,Listas_desplega!$J$15:$L$60,2,0)&amp;V975</f>
        <v>#N/A</v>
      </c>
      <c r="CD975" s="21" t="e">
        <f>+VLOOKUP(CC975,Listas_desplega!$K$15:$L$60,2,0)</f>
        <v>#N/A</v>
      </c>
      <c r="CE975" s="65" t="e">
        <f>+VLOOKUP(D975,Listas_desplega!$AS$18:$AU$60,2,0)&amp;V975</f>
        <v>#N/A</v>
      </c>
      <c r="CF975" s="21" t="e">
        <f>+VLOOKUP(D975,Listas_desplega!$AS$18:$AU$60,3,0)</f>
        <v>#N/A</v>
      </c>
    </row>
    <row r="976" spans="11:84" ht="18.75" customHeight="1" x14ac:dyDescent="0.25">
      <c r="K976" s="109"/>
      <c r="L976" s="110" t="e">
        <f>+VLOOKUP(K976,desplegables!$BO$81:$BP$110,2,FALSE)</f>
        <v>#N/A</v>
      </c>
      <c r="P976" s="49"/>
      <c r="T976" s="50" t="str">
        <f t="shared" si="114"/>
        <v xml:space="preserve"> -  - </v>
      </c>
      <c r="W976" s="21" t="e">
        <f t="shared" si="115"/>
        <v>#N/A</v>
      </c>
      <c r="X976" s="51" t="e">
        <f t="shared" si="116"/>
        <v>#N/A</v>
      </c>
      <c r="BG976" s="69"/>
      <c r="BL976" s="69"/>
      <c r="BV976" s="21" t="str">
        <f t="shared" si="117"/>
        <v>_</v>
      </c>
      <c r="BW976" s="21" t="e">
        <f>+VLOOKUP(C976,Listas_desplega!$AI$21:$AJ$46,2,0)</f>
        <v>#N/A</v>
      </c>
      <c r="BX976" s="47" t="e">
        <f>+VLOOKUP(E976,Listas_desplega!$J$2:$K$11,2,FALSE)</f>
        <v>#N/A</v>
      </c>
      <c r="BY976" s="21" t="e">
        <f>+VLOOKUP(J976,desplegables!$AK$21:$AL$33,2,FALSE)</f>
        <v>#N/A</v>
      </c>
      <c r="BZ976" s="21" t="e">
        <f>+VLOOKUP(D976,Listas_desplega!$AS$18:$AU$60,2,0)</f>
        <v>#N/A</v>
      </c>
      <c r="CA976" s="21" t="e">
        <f>+VLOOKUP(W976,Listas_desplega!$AT$18:$AV$60,3,0)</f>
        <v>#N/A</v>
      </c>
      <c r="CB976" s="21" t="e">
        <f>+VLOOKUP(F976,Listas_desplega!$J$15:$L$60,2,0)</f>
        <v>#N/A</v>
      </c>
      <c r="CC976" s="21" t="e">
        <f>+VLOOKUP(F976,Listas_desplega!$J$15:$L$60,2,0)&amp;V976</f>
        <v>#N/A</v>
      </c>
      <c r="CD976" s="21" t="e">
        <f>+VLOOKUP(CC976,Listas_desplega!$K$15:$L$60,2,0)</f>
        <v>#N/A</v>
      </c>
      <c r="CE976" s="65" t="e">
        <f>+VLOOKUP(D976,Listas_desplega!$AS$18:$AU$60,2,0)&amp;V976</f>
        <v>#N/A</v>
      </c>
      <c r="CF976" s="21" t="e">
        <f>+VLOOKUP(D976,Listas_desplega!$AS$18:$AU$60,3,0)</f>
        <v>#N/A</v>
      </c>
    </row>
    <row r="977" spans="11:84" ht="18.75" customHeight="1" x14ac:dyDescent="0.25">
      <c r="K977" s="109"/>
      <c r="L977" s="110" t="e">
        <f>+VLOOKUP(K977,desplegables!$BO$81:$BP$110,2,FALSE)</f>
        <v>#N/A</v>
      </c>
      <c r="P977" s="49"/>
      <c r="T977" s="50" t="str">
        <f t="shared" si="114"/>
        <v xml:space="preserve"> -  - </v>
      </c>
      <c r="W977" s="21" t="e">
        <f t="shared" si="115"/>
        <v>#N/A</v>
      </c>
      <c r="X977" s="51" t="e">
        <f t="shared" si="116"/>
        <v>#N/A</v>
      </c>
      <c r="BG977" s="69"/>
      <c r="BL977" s="69"/>
      <c r="BV977" s="21" t="str">
        <f t="shared" si="117"/>
        <v>_</v>
      </c>
      <c r="BW977" s="21" t="e">
        <f>+VLOOKUP(C977,Listas_desplega!$AI$21:$AJ$46,2,0)</f>
        <v>#N/A</v>
      </c>
      <c r="BX977" s="47" t="e">
        <f>+VLOOKUP(E977,Listas_desplega!$J$2:$K$11,2,FALSE)</f>
        <v>#N/A</v>
      </c>
      <c r="BY977" s="21" t="e">
        <f>+VLOOKUP(J977,desplegables!$AK$21:$AL$33,2,FALSE)</f>
        <v>#N/A</v>
      </c>
      <c r="BZ977" s="21" t="e">
        <f>+VLOOKUP(D977,Listas_desplega!$AS$18:$AU$60,2,0)</f>
        <v>#N/A</v>
      </c>
      <c r="CA977" s="21" t="e">
        <f>+VLOOKUP(W977,Listas_desplega!$AT$18:$AV$60,3,0)</f>
        <v>#N/A</v>
      </c>
      <c r="CB977" s="21" t="e">
        <f>+VLOOKUP(F977,Listas_desplega!$J$15:$L$60,2,0)</f>
        <v>#N/A</v>
      </c>
      <c r="CC977" s="21" t="e">
        <f>+VLOOKUP(F977,Listas_desplega!$J$15:$L$60,2,0)&amp;V977</f>
        <v>#N/A</v>
      </c>
      <c r="CD977" s="21" t="e">
        <f>+VLOOKUP(CC977,Listas_desplega!$K$15:$L$60,2,0)</f>
        <v>#N/A</v>
      </c>
      <c r="CE977" s="65" t="e">
        <f>+VLOOKUP(D977,Listas_desplega!$AS$18:$AU$60,2,0)&amp;V977</f>
        <v>#N/A</v>
      </c>
      <c r="CF977" s="21" t="e">
        <f>+VLOOKUP(D977,Listas_desplega!$AS$18:$AU$60,3,0)</f>
        <v>#N/A</v>
      </c>
    </row>
    <row r="978" spans="11:84" ht="18.75" customHeight="1" x14ac:dyDescent="0.25">
      <c r="K978" s="109"/>
      <c r="L978" s="110" t="e">
        <f>+VLOOKUP(K978,desplegables!$BO$81:$BP$110,2,FALSE)</f>
        <v>#N/A</v>
      </c>
      <c r="P978" s="49"/>
      <c r="T978" s="50" t="str">
        <f t="shared" si="114"/>
        <v xml:space="preserve"> -  - </v>
      </c>
      <c r="W978" s="21" t="e">
        <f t="shared" si="115"/>
        <v>#N/A</v>
      </c>
      <c r="X978" s="51" t="e">
        <f t="shared" si="116"/>
        <v>#N/A</v>
      </c>
      <c r="BG978" s="69"/>
      <c r="BL978" s="69"/>
      <c r="BV978" s="21" t="str">
        <f t="shared" si="117"/>
        <v>_</v>
      </c>
      <c r="BW978" s="21" t="e">
        <f>+VLOOKUP(C978,Listas_desplega!$AI$21:$AJ$46,2,0)</f>
        <v>#N/A</v>
      </c>
      <c r="BX978" s="47" t="e">
        <f>+VLOOKUP(E978,Listas_desplega!$J$2:$K$11,2,FALSE)</f>
        <v>#N/A</v>
      </c>
      <c r="BY978" s="21" t="e">
        <f>+VLOOKUP(J978,desplegables!$AK$21:$AL$33,2,FALSE)</f>
        <v>#N/A</v>
      </c>
      <c r="BZ978" s="21" t="e">
        <f>+VLOOKUP(D978,Listas_desplega!$AS$18:$AU$60,2,0)</f>
        <v>#N/A</v>
      </c>
      <c r="CA978" s="21" t="e">
        <f>+VLOOKUP(W978,Listas_desplega!$AT$18:$AV$60,3,0)</f>
        <v>#N/A</v>
      </c>
      <c r="CB978" s="21" t="e">
        <f>+VLOOKUP(F978,Listas_desplega!$J$15:$L$60,2,0)</f>
        <v>#N/A</v>
      </c>
      <c r="CC978" s="21" t="e">
        <f>+VLOOKUP(F978,Listas_desplega!$J$15:$L$60,2,0)&amp;V978</f>
        <v>#N/A</v>
      </c>
      <c r="CD978" s="21" t="e">
        <f>+VLOOKUP(CC978,Listas_desplega!$K$15:$L$60,2,0)</f>
        <v>#N/A</v>
      </c>
      <c r="CE978" s="65" t="e">
        <f>+VLOOKUP(D978,Listas_desplega!$AS$18:$AU$60,2,0)&amp;V978</f>
        <v>#N/A</v>
      </c>
      <c r="CF978" s="21" t="e">
        <f>+VLOOKUP(D978,Listas_desplega!$AS$18:$AU$60,3,0)</f>
        <v>#N/A</v>
      </c>
    </row>
    <row r="979" spans="11:84" ht="18.75" customHeight="1" x14ac:dyDescent="0.25">
      <c r="K979" s="109"/>
      <c r="L979" s="110" t="e">
        <f>+VLOOKUP(K979,desplegables!$BO$81:$BP$110,2,FALSE)</f>
        <v>#N/A</v>
      </c>
      <c r="P979" s="49"/>
      <c r="T979" s="50" t="str">
        <f t="shared" si="114"/>
        <v xml:space="preserve"> -  - </v>
      </c>
      <c r="W979" s="21" t="e">
        <f t="shared" si="115"/>
        <v>#N/A</v>
      </c>
      <c r="X979" s="51" t="e">
        <f t="shared" si="116"/>
        <v>#N/A</v>
      </c>
      <c r="BG979" s="69"/>
      <c r="BL979" s="69"/>
      <c r="BV979" s="21" t="str">
        <f t="shared" si="117"/>
        <v>_</v>
      </c>
      <c r="BW979" s="21" t="e">
        <f>+VLOOKUP(C979,Listas_desplega!$AI$21:$AJ$46,2,0)</f>
        <v>#N/A</v>
      </c>
      <c r="BX979" s="47" t="e">
        <f>+VLOOKUP(E979,Listas_desplega!$J$2:$K$11,2,FALSE)</f>
        <v>#N/A</v>
      </c>
      <c r="BY979" s="21" t="e">
        <f>+VLOOKUP(J979,desplegables!$AK$21:$AL$33,2,FALSE)</f>
        <v>#N/A</v>
      </c>
      <c r="BZ979" s="21" t="e">
        <f>+VLOOKUP(D979,Listas_desplega!$AS$18:$AU$60,2,0)</f>
        <v>#N/A</v>
      </c>
      <c r="CA979" s="21" t="e">
        <f>+VLOOKUP(W979,Listas_desplega!$AT$18:$AV$60,3,0)</f>
        <v>#N/A</v>
      </c>
      <c r="CB979" s="21" t="e">
        <f>+VLOOKUP(F979,Listas_desplega!$J$15:$L$60,2,0)</f>
        <v>#N/A</v>
      </c>
      <c r="CC979" s="21" t="e">
        <f>+VLOOKUP(F979,Listas_desplega!$J$15:$L$60,2,0)&amp;V979</f>
        <v>#N/A</v>
      </c>
      <c r="CD979" s="21" t="e">
        <f>+VLOOKUP(CC979,Listas_desplega!$K$15:$L$60,2,0)</f>
        <v>#N/A</v>
      </c>
      <c r="CE979" s="65" t="e">
        <f>+VLOOKUP(D979,Listas_desplega!$AS$18:$AU$60,2,0)&amp;V979</f>
        <v>#N/A</v>
      </c>
      <c r="CF979" s="21" t="e">
        <f>+VLOOKUP(D979,Listas_desplega!$AS$18:$AU$60,3,0)</f>
        <v>#N/A</v>
      </c>
    </row>
    <row r="980" spans="11:84" ht="18.75" customHeight="1" x14ac:dyDescent="0.25">
      <c r="K980" s="109"/>
      <c r="L980" s="110" t="e">
        <f>+VLOOKUP(K980,desplegables!$BO$81:$BP$110,2,FALSE)</f>
        <v>#N/A</v>
      </c>
      <c r="P980" s="49"/>
      <c r="T980" s="50" t="str">
        <f t="shared" si="114"/>
        <v xml:space="preserve"> -  - </v>
      </c>
      <c r="W980" s="21" t="e">
        <f t="shared" si="115"/>
        <v>#N/A</v>
      </c>
      <c r="X980" s="51" t="e">
        <f t="shared" si="116"/>
        <v>#N/A</v>
      </c>
      <c r="BG980" s="69"/>
      <c r="BL980" s="69"/>
      <c r="BV980" s="21" t="str">
        <f t="shared" si="117"/>
        <v>_</v>
      </c>
      <c r="BW980" s="21" t="e">
        <f>+VLOOKUP(C980,Listas_desplega!$AI$21:$AJ$46,2,0)</f>
        <v>#N/A</v>
      </c>
      <c r="BX980" s="47" t="e">
        <f>+VLOOKUP(E980,Listas_desplega!$J$2:$K$11,2,FALSE)</f>
        <v>#N/A</v>
      </c>
      <c r="BY980" s="21" t="e">
        <f>+VLOOKUP(J980,desplegables!$AK$21:$AL$33,2,FALSE)</f>
        <v>#N/A</v>
      </c>
      <c r="BZ980" s="21" t="e">
        <f>+VLOOKUP(D980,Listas_desplega!$AS$18:$AU$60,2,0)</f>
        <v>#N/A</v>
      </c>
      <c r="CA980" s="21" t="e">
        <f>+VLOOKUP(W980,Listas_desplega!$AT$18:$AV$60,3,0)</f>
        <v>#N/A</v>
      </c>
      <c r="CB980" s="21" t="e">
        <f>+VLOOKUP(F980,Listas_desplega!$J$15:$L$60,2,0)</f>
        <v>#N/A</v>
      </c>
      <c r="CC980" s="21" t="e">
        <f>+VLOOKUP(F980,Listas_desplega!$J$15:$L$60,2,0)&amp;V980</f>
        <v>#N/A</v>
      </c>
      <c r="CD980" s="21" t="e">
        <f>+VLOOKUP(CC980,Listas_desplega!$K$15:$L$60,2,0)</f>
        <v>#N/A</v>
      </c>
      <c r="CE980" s="65" t="e">
        <f>+VLOOKUP(D980,Listas_desplega!$AS$18:$AU$60,2,0)&amp;V980</f>
        <v>#N/A</v>
      </c>
      <c r="CF980" s="21" t="e">
        <f>+VLOOKUP(D980,Listas_desplega!$AS$18:$AU$60,3,0)</f>
        <v>#N/A</v>
      </c>
    </row>
    <row r="981" spans="11:84" ht="18.75" customHeight="1" x14ac:dyDescent="0.25">
      <c r="K981" s="109"/>
      <c r="L981" s="110" t="e">
        <f>+VLOOKUP(K981,desplegables!$BO$81:$BP$110,2,FALSE)</f>
        <v>#N/A</v>
      </c>
      <c r="P981" s="49"/>
      <c r="T981" s="50" t="str">
        <f t="shared" si="114"/>
        <v xml:space="preserve"> -  - </v>
      </c>
      <c r="W981" s="21" t="e">
        <f t="shared" si="115"/>
        <v>#N/A</v>
      </c>
      <c r="X981" s="51" t="e">
        <f t="shared" si="116"/>
        <v>#N/A</v>
      </c>
      <c r="BG981" s="69"/>
      <c r="BL981" s="69"/>
      <c r="BV981" s="21" t="str">
        <f t="shared" si="117"/>
        <v>_</v>
      </c>
      <c r="BW981" s="21" t="e">
        <f>+VLOOKUP(C981,Listas_desplega!$AI$21:$AJ$46,2,0)</f>
        <v>#N/A</v>
      </c>
      <c r="BX981" s="47" t="e">
        <f>+VLOOKUP(E981,Listas_desplega!$J$2:$K$11,2,FALSE)</f>
        <v>#N/A</v>
      </c>
      <c r="BY981" s="21" t="e">
        <f>+VLOOKUP(J981,desplegables!$AK$21:$AL$33,2,FALSE)</f>
        <v>#N/A</v>
      </c>
      <c r="BZ981" s="21" t="e">
        <f>+VLOOKUP(D981,Listas_desplega!$AS$18:$AU$60,2,0)</f>
        <v>#N/A</v>
      </c>
      <c r="CA981" s="21" t="e">
        <f>+VLOOKUP(W981,Listas_desplega!$AT$18:$AV$60,3,0)</f>
        <v>#N/A</v>
      </c>
      <c r="CB981" s="21" t="e">
        <f>+VLOOKUP(F981,Listas_desplega!$J$15:$L$60,2,0)</f>
        <v>#N/A</v>
      </c>
      <c r="CC981" s="21" t="e">
        <f>+VLOOKUP(F981,Listas_desplega!$J$15:$L$60,2,0)&amp;V981</f>
        <v>#N/A</v>
      </c>
      <c r="CD981" s="21" t="e">
        <f>+VLOOKUP(CC981,Listas_desplega!$K$15:$L$60,2,0)</f>
        <v>#N/A</v>
      </c>
      <c r="CE981" s="65" t="e">
        <f>+VLOOKUP(D981,Listas_desplega!$AS$18:$AU$60,2,0)&amp;V981</f>
        <v>#N/A</v>
      </c>
      <c r="CF981" s="21" t="e">
        <f>+VLOOKUP(D981,Listas_desplega!$AS$18:$AU$60,3,0)</f>
        <v>#N/A</v>
      </c>
    </row>
    <row r="982" spans="11:84" ht="18.75" customHeight="1" x14ac:dyDescent="0.25">
      <c r="K982" s="109"/>
      <c r="L982" s="110" t="e">
        <f>+VLOOKUP(K982,desplegables!$BO$81:$BP$110,2,FALSE)</f>
        <v>#N/A</v>
      </c>
      <c r="P982" s="49"/>
      <c r="T982" s="50" t="str">
        <f t="shared" si="114"/>
        <v xml:space="preserve"> -  - </v>
      </c>
      <c r="W982" s="21" t="e">
        <f t="shared" si="115"/>
        <v>#N/A</v>
      </c>
      <c r="X982" s="51" t="e">
        <f t="shared" si="116"/>
        <v>#N/A</v>
      </c>
      <c r="BG982" s="69"/>
      <c r="BL982" s="69"/>
      <c r="BV982" s="21" t="str">
        <f t="shared" si="117"/>
        <v>_</v>
      </c>
      <c r="BW982" s="21" t="e">
        <f>+VLOOKUP(C982,Listas_desplega!$AI$21:$AJ$46,2,0)</f>
        <v>#N/A</v>
      </c>
      <c r="BX982" s="47" t="e">
        <f>+VLOOKUP(E982,Listas_desplega!$J$2:$K$11,2,FALSE)</f>
        <v>#N/A</v>
      </c>
      <c r="BY982" s="21" t="e">
        <f>+VLOOKUP(J982,desplegables!$AK$21:$AL$33,2,FALSE)</f>
        <v>#N/A</v>
      </c>
      <c r="BZ982" s="21" t="e">
        <f>+VLOOKUP(D982,Listas_desplega!$AS$18:$AU$60,2,0)</f>
        <v>#N/A</v>
      </c>
      <c r="CA982" s="21" t="e">
        <f>+VLOOKUP(W982,Listas_desplega!$AT$18:$AV$60,3,0)</f>
        <v>#N/A</v>
      </c>
      <c r="CB982" s="21" t="e">
        <f>+VLOOKUP(F982,Listas_desplega!$J$15:$L$60,2,0)</f>
        <v>#N/A</v>
      </c>
      <c r="CC982" s="21" t="e">
        <f>+VLOOKUP(F982,Listas_desplega!$J$15:$L$60,2,0)&amp;V982</f>
        <v>#N/A</v>
      </c>
      <c r="CD982" s="21" t="e">
        <f>+VLOOKUP(CC982,Listas_desplega!$K$15:$L$60,2,0)</f>
        <v>#N/A</v>
      </c>
      <c r="CE982" s="65" t="e">
        <f>+VLOOKUP(D982,Listas_desplega!$AS$18:$AU$60,2,0)&amp;V982</f>
        <v>#N/A</v>
      </c>
      <c r="CF982" s="21" t="e">
        <f>+VLOOKUP(D982,Listas_desplega!$AS$18:$AU$60,3,0)</f>
        <v>#N/A</v>
      </c>
    </row>
    <row r="983" spans="11:84" ht="18.75" customHeight="1" x14ac:dyDescent="0.25">
      <c r="K983" s="109"/>
      <c r="L983" s="110" t="e">
        <f>+VLOOKUP(K983,desplegables!$BO$81:$BP$110,2,FALSE)</f>
        <v>#N/A</v>
      </c>
      <c r="P983" s="49"/>
      <c r="T983" s="50" t="str">
        <f t="shared" si="114"/>
        <v xml:space="preserve"> -  - </v>
      </c>
      <c r="W983" s="21" t="e">
        <f t="shared" si="115"/>
        <v>#N/A</v>
      </c>
      <c r="X983" s="51" t="e">
        <f t="shared" si="116"/>
        <v>#N/A</v>
      </c>
      <c r="BG983" s="69"/>
      <c r="BL983" s="69"/>
      <c r="BV983" s="21" t="str">
        <f t="shared" si="117"/>
        <v>_</v>
      </c>
      <c r="BW983" s="21" t="e">
        <f>+VLOOKUP(C983,Listas_desplega!$AI$21:$AJ$46,2,0)</f>
        <v>#N/A</v>
      </c>
      <c r="BX983" s="47" t="e">
        <f>+VLOOKUP(E983,Listas_desplega!$J$2:$K$11,2,FALSE)</f>
        <v>#N/A</v>
      </c>
      <c r="BY983" s="21" t="e">
        <f>+VLOOKUP(J983,desplegables!$AK$21:$AL$33,2,FALSE)</f>
        <v>#N/A</v>
      </c>
      <c r="BZ983" s="21" t="e">
        <f>+VLOOKUP(D983,Listas_desplega!$AS$18:$AU$60,2,0)</f>
        <v>#N/A</v>
      </c>
      <c r="CA983" s="21" t="e">
        <f>+VLOOKUP(W983,Listas_desplega!$AT$18:$AV$60,3,0)</f>
        <v>#N/A</v>
      </c>
      <c r="CB983" s="21" t="e">
        <f>+VLOOKUP(F983,Listas_desplega!$J$15:$L$60,2,0)</f>
        <v>#N/A</v>
      </c>
      <c r="CC983" s="21" t="e">
        <f>+VLOOKUP(F983,Listas_desplega!$J$15:$L$60,2,0)&amp;V983</f>
        <v>#N/A</v>
      </c>
      <c r="CD983" s="21" t="e">
        <f>+VLOOKUP(CC983,Listas_desplega!$K$15:$L$60,2,0)</f>
        <v>#N/A</v>
      </c>
      <c r="CE983" s="65" t="e">
        <f>+VLOOKUP(D983,Listas_desplega!$AS$18:$AU$60,2,0)&amp;V983</f>
        <v>#N/A</v>
      </c>
      <c r="CF983" s="21" t="e">
        <f>+VLOOKUP(D983,Listas_desplega!$AS$18:$AU$60,3,0)</f>
        <v>#N/A</v>
      </c>
    </row>
    <row r="984" spans="11:84" ht="18.75" customHeight="1" x14ac:dyDescent="0.25">
      <c r="K984" s="109"/>
      <c r="L984" s="110" t="e">
        <f>+VLOOKUP(K984,desplegables!$BO$81:$BP$110,2,FALSE)</f>
        <v>#N/A</v>
      </c>
      <c r="P984" s="49"/>
      <c r="T984" s="50" t="str">
        <f t="shared" si="114"/>
        <v xml:space="preserve"> -  - </v>
      </c>
      <c r="W984" s="21" t="e">
        <f t="shared" si="115"/>
        <v>#N/A</v>
      </c>
      <c r="X984" s="51" t="e">
        <f t="shared" si="116"/>
        <v>#N/A</v>
      </c>
      <c r="BG984" s="69"/>
      <c r="BL984" s="69"/>
      <c r="BV984" s="21" t="str">
        <f t="shared" si="117"/>
        <v>_</v>
      </c>
      <c r="BW984" s="21" t="e">
        <f>+VLOOKUP(C984,Listas_desplega!$AI$21:$AJ$46,2,0)</f>
        <v>#N/A</v>
      </c>
      <c r="BX984" s="47" t="e">
        <f>+VLOOKUP(E984,Listas_desplega!$J$2:$K$11,2,FALSE)</f>
        <v>#N/A</v>
      </c>
      <c r="BY984" s="21" t="e">
        <f>+VLOOKUP(J984,desplegables!$AK$21:$AL$33,2,FALSE)</f>
        <v>#N/A</v>
      </c>
      <c r="BZ984" s="21" t="e">
        <f>+VLOOKUP(D984,Listas_desplega!$AS$18:$AU$60,2,0)</f>
        <v>#N/A</v>
      </c>
      <c r="CA984" s="21" t="e">
        <f>+VLOOKUP(W984,Listas_desplega!$AT$18:$AV$60,3,0)</f>
        <v>#N/A</v>
      </c>
      <c r="CB984" s="21" t="e">
        <f>+VLOOKUP(F984,Listas_desplega!$J$15:$L$60,2,0)</f>
        <v>#N/A</v>
      </c>
      <c r="CC984" s="21" t="e">
        <f>+VLOOKUP(F984,Listas_desplega!$J$15:$L$60,2,0)&amp;V984</f>
        <v>#N/A</v>
      </c>
      <c r="CD984" s="21" t="e">
        <f>+VLOOKUP(CC984,Listas_desplega!$K$15:$L$60,2,0)</f>
        <v>#N/A</v>
      </c>
      <c r="CE984" s="65" t="e">
        <f>+VLOOKUP(D984,Listas_desplega!$AS$18:$AU$60,2,0)&amp;V984</f>
        <v>#N/A</v>
      </c>
      <c r="CF984" s="21" t="e">
        <f>+VLOOKUP(D984,Listas_desplega!$AS$18:$AU$60,3,0)</f>
        <v>#N/A</v>
      </c>
    </row>
    <row r="985" spans="11:84" ht="18.75" customHeight="1" x14ac:dyDescent="0.25">
      <c r="K985" s="109"/>
      <c r="L985" s="110" t="e">
        <f>+VLOOKUP(K985,desplegables!$BO$81:$BP$110,2,FALSE)</f>
        <v>#N/A</v>
      </c>
      <c r="P985" s="49"/>
      <c r="T985" s="50" t="str">
        <f t="shared" si="114"/>
        <v xml:space="preserve"> -  - </v>
      </c>
      <c r="W985" s="21" t="e">
        <f t="shared" si="115"/>
        <v>#N/A</v>
      </c>
      <c r="X985" s="51" t="e">
        <f t="shared" si="116"/>
        <v>#N/A</v>
      </c>
      <c r="BG985" s="69"/>
      <c r="BL985" s="69"/>
      <c r="BV985" s="21" t="str">
        <f t="shared" si="117"/>
        <v>_</v>
      </c>
      <c r="BW985" s="21" t="e">
        <f>+VLOOKUP(C985,Listas_desplega!$AI$21:$AJ$46,2,0)</f>
        <v>#N/A</v>
      </c>
      <c r="BX985" s="47" t="e">
        <f>+VLOOKUP(E985,Listas_desplega!$J$2:$K$11,2,FALSE)</f>
        <v>#N/A</v>
      </c>
      <c r="BY985" s="21" t="e">
        <f>+VLOOKUP(J985,desplegables!$AK$21:$AL$33,2,FALSE)</f>
        <v>#N/A</v>
      </c>
      <c r="BZ985" s="21" t="e">
        <f>+VLOOKUP(D985,Listas_desplega!$AS$18:$AU$60,2,0)</f>
        <v>#N/A</v>
      </c>
      <c r="CA985" s="21" t="e">
        <f>+VLOOKUP(W985,Listas_desplega!$AT$18:$AV$60,3,0)</f>
        <v>#N/A</v>
      </c>
      <c r="CB985" s="21" t="e">
        <f>+VLOOKUP(F985,Listas_desplega!$J$15:$L$60,2,0)</f>
        <v>#N/A</v>
      </c>
      <c r="CC985" s="21" t="e">
        <f>+VLOOKUP(F985,Listas_desplega!$J$15:$L$60,2,0)&amp;V985</f>
        <v>#N/A</v>
      </c>
      <c r="CD985" s="21" t="e">
        <f>+VLOOKUP(CC985,Listas_desplega!$K$15:$L$60,2,0)</f>
        <v>#N/A</v>
      </c>
      <c r="CE985" s="65" t="e">
        <f>+VLOOKUP(D985,Listas_desplega!$AS$18:$AU$60,2,0)&amp;V985</f>
        <v>#N/A</v>
      </c>
      <c r="CF985" s="21" t="e">
        <f>+VLOOKUP(D985,Listas_desplega!$AS$18:$AU$60,3,0)</f>
        <v>#N/A</v>
      </c>
    </row>
    <row r="986" spans="11:84" ht="18.75" customHeight="1" x14ac:dyDescent="0.25">
      <c r="K986" s="109"/>
      <c r="L986" s="110" t="e">
        <f>+VLOOKUP(K986,desplegables!$BO$81:$BP$110,2,FALSE)</f>
        <v>#N/A</v>
      </c>
      <c r="P986" s="49"/>
      <c r="T986" s="50" t="str">
        <f t="shared" si="114"/>
        <v xml:space="preserve"> -  - </v>
      </c>
      <c r="W986" s="21" t="e">
        <f t="shared" si="115"/>
        <v>#N/A</v>
      </c>
      <c r="X986" s="51" t="e">
        <f t="shared" si="116"/>
        <v>#N/A</v>
      </c>
      <c r="BG986" s="69"/>
      <c r="BL986" s="69"/>
      <c r="BV986" s="21" t="str">
        <f t="shared" si="117"/>
        <v>_</v>
      </c>
      <c r="BW986" s="21" t="e">
        <f>+VLOOKUP(C986,Listas_desplega!$AI$21:$AJ$46,2,0)</f>
        <v>#N/A</v>
      </c>
      <c r="BX986" s="47" t="e">
        <f>+VLOOKUP(E986,Listas_desplega!$J$2:$K$11,2,FALSE)</f>
        <v>#N/A</v>
      </c>
      <c r="BY986" s="21" t="e">
        <f>+VLOOKUP(J986,desplegables!$AK$21:$AL$33,2,FALSE)</f>
        <v>#N/A</v>
      </c>
      <c r="BZ986" s="21" t="e">
        <f>+VLOOKUP(D986,Listas_desplega!$AS$18:$AU$60,2,0)</f>
        <v>#N/A</v>
      </c>
      <c r="CA986" s="21" t="e">
        <f>+VLOOKUP(W986,Listas_desplega!$AT$18:$AV$60,3,0)</f>
        <v>#N/A</v>
      </c>
      <c r="CB986" s="21" t="e">
        <f>+VLOOKUP(F986,Listas_desplega!$J$15:$L$60,2,0)</f>
        <v>#N/A</v>
      </c>
      <c r="CC986" s="21" t="e">
        <f>+VLOOKUP(F986,Listas_desplega!$J$15:$L$60,2,0)&amp;V986</f>
        <v>#N/A</v>
      </c>
      <c r="CD986" s="21" t="e">
        <f>+VLOOKUP(CC986,Listas_desplega!$K$15:$L$60,2,0)</f>
        <v>#N/A</v>
      </c>
      <c r="CE986" s="65" t="e">
        <f>+VLOOKUP(D986,Listas_desplega!$AS$18:$AU$60,2,0)&amp;V986</f>
        <v>#N/A</v>
      </c>
      <c r="CF986" s="21" t="e">
        <f>+VLOOKUP(D986,Listas_desplega!$AS$18:$AU$60,3,0)</f>
        <v>#N/A</v>
      </c>
    </row>
    <row r="987" spans="11:84" ht="18.75" customHeight="1" x14ac:dyDescent="0.25">
      <c r="K987" s="109"/>
      <c r="L987" s="110" t="e">
        <f>+VLOOKUP(K987,desplegables!$BO$81:$BP$110,2,FALSE)</f>
        <v>#N/A</v>
      </c>
      <c r="P987" s="49"/>
      <c r="T987" s="50" t="str">
        <f t="shared" si="114"/>
        <v xml:space="preserve"> -  - </v>
      </c>
      <c r="W987" s="21" t="e">
        <f t="shared" si="115"/>
        <v>#N/A</v>
      </c>
      <c r="X987" s="51" t="e">
        <f t="shared" si="116"/>
        <v>#N/A</v>
      </c>
      <c r="BG987" s="69"/>
      <c r="BL987" s="69"/>
      <c r="BV987" s="21" t="str">
        <f t="shared" si="117"/>
        <v>_</v>
      </c>
      <c r="BW987" s="21" t="e">
        <f>+VLOOKUP(C987,Listas_desplega!$AI$21:$AJ$46,2,0)</f>
        <v>#N/A</v>
      </c>
      <c r="BX987" s="47" t="e">
        <f>+VLOOKUP(E987,Listas_desplega!$J$2:$K$11,2,FALSE)</f>
        <v>#N/A</v>
      </c>
      <c r="BY987" s="21" t="e">
        <f>+VLOOKUP(J987,desplegables!$AK$21:$AL$33,2,FALSE)</f>
        <v>#N/A</v>
      </c>
      <c r="BZ987" s="21" t="e">
        <f>+VLOOKUP(D987,Listas_desplega!$AS$18:$AU$60,2,0)</f>
        <v>#N/A</v>
      </c>
      <c r="CA987" s="21" t="e">
        <f>+VLOOKUP(W987,Listas_desplega!$AT$18:$AV$60,3,0)</f>
        <v>#N/A</v>
      </c>
      <c r="CB987" s="21" t="e">
        <f>+VLOOKUP(F987,Listas_desplega!$J$15:$L$60,2,0)</f>
        <v>#N/A</v>
      </c>
      <c r="CC987" s="21" t="e">
        <f>+VLOOKUP(F987,Listas_desplega!$J$15:$L$60,2,0)&amp;V987</f>
        <v>#N/A</v>
      </c>
      <c r="CD987" s="21" t="e">
        <f>+VLOOKUP(CC987,Listas_desplega!$K$15:$L$60,2,0)</f>
        <v>#N/A</v>
      </c>
      <c r="CE987" s="65" t="e">
        <f>+VLOOKUP(D987,Listas_desplega!$AS$18:$AU$60,2,0)&amp;V987</f>
        <v>#N/A</v>
      </c>
      <c r="CF987" s="21" t="e">
        <f>+VLOOKUP(D987,Listas_desplega!$AS$18:$AU$60,3,0)</f>
        <v>#N/A</v>
      </c>
    </row>
    <row r="988" spans="11:84" ht="18.75" customHeight="1" x14ac:dyDescent="0.25">
      <c r="K988" s="109"/>
      <c r="L988" s="110" t="e">
        <f>+VLOOKUP(K988,desplegables!$BO$81:$BP$110,2,FALSE)</f>
        <v>#N/A</v>
      </c>
      <c r="P988" s="49"/>
      <c r="T988" s="50" t="str">
        <f t="shared" si="114"/>
        <v xml:space="preserve"> -  - </v>
      </c>
      <c r="W988" s="21" t="e">
        <f t="shared" si="115"/>
        <v>#N/A</v>
      </c>
      <c r="X988" s="51" t="e">
        <f t="shared" si="116"/>
        <v>#N/A</v>
      </c>
      <c r="BG988" s="69"/>
      <c r="BL988" s="69"/>
      <c r="BV988" s="21" t="str">
        <f t="shared" si="117"/>
        <v>_</v>
      </c>
      <c r="BW988" s="21" t="e">
        <f>+VLOOKUP(C988,Listas_desplega!$AI$21:$AJ$46,2,0)</f>
        <v>#N/A</v>
      </c>
      <c r="BX988" s="47" t="e">
        <f>+VLOOKUP(E988,Listas_desplega!$J$2:$K$11,2,FALSE)</f>
        <v>#N/A</v>
      </c>
      <c r="BY988" s="21" t="e">
        <f>+VLOOKUP(J988,desplegables!$AK$21:$AL$33,2,FALSE)</f>
        <v>#N/A</v>
      </c>
      <c r="BZ988" s="21" t="e">
        <f>+VLOOKUP(D988,Listas_desplega!$AS$18:$AU$60,2,0)</f>
        <v>#N/A</v>
      </c>
      <c r="CA988" s="21" t="e">
        <f>+VLOOKUP(W988,Listas_desplega!$AT$18:$AV$60,3,0)</f>
        <v>#N/A</v>
      </c>
      <c r="CB988" s="21" t="e">
        <f>+VLOOKUP(F988,Listas_desplega!$J$15:$L$60,2,0)</f>
        <v>#N/A</v>
      </c>
      <c r="CC988" s="21" t="e">
        <f>+VLOOKUP(F988,Listas_desplega!$J$15:$L$60,2,0)&amp;V988</f>
        <v>#N/A</v>
      </c>
      <c r="CD988" s="21" t="e">
        <f>+VLOOKUP(CC988,Listas_desplega!$K$15:$L$60,2,0)</f>
        <v>#N/A</v>
      </c>
      <c r="CE988" s="65" t="e">
        <f>+VLOOKUP(D988,Listas_desplega!$AS$18:$AU$60,2,0)&amp;V988</f>
        <v>#N/A</v>
      </c>
      <c r="CF988" s="21" t="e">
        <f>+VLOOKUP(D988,Listas_desplega!$AS$18:$AU$60,3,0)</f>
        <v>#N/A</v>
      </c>
    </row>
    <row r="989" spans="11:84" ht="18.75" customHeight="1" x14ac:dyDescent="0.25">
      <c r="K989" s="109"/>
      <c r="L989" s="110" t="e">
        <f>+VLOOKUP(K989,desplegables!$BO$81:$BP$110,2,FALSE)</f>
        <v>#N/A</v>
      </c>
      <c r="P989" s="49"/>
      <c r="T989" s="50" t="str">
        <f t="shared" si="114"/>
        <v xml:space="preserve"> -  - </v>
      </c>
      <c r="W989" s="21" t="e">
        <f t="shared" si="115"/>
        <v>#N/A</v>
      </c>
      <c r="X989" s="51" t="e">
        <f t="shared" si="116"/>
        <v>#N/A</v>
      </c>
      <c r="BG989" s="69"/>
      <c r="BL989" s="69"/>
      <c r="BV989" s="21" t="str">
        <f t="shared" si="117"/>
        <v>_</v>
      </c>
      <c r="BW989" s="21" t="e">
        <f>+VLOOKUP(C989,Listas_desplega!$AI$21:$AJ$46,2,0)</f>
        <v>#N/A</v>
      </c>
      <c r="BX989" s="47" t="e">
        <f>+VLOOKUP(E989,Listas_desplega!$J$2:$K$11,2,FALSE)</f>
        <v>#N/A</v>
      </c>
      <c r="BY989" s="21" t="e">
        <f>+VLOOKUP(J989,desplegables!$AK$21:$AL$33,2,FALSE)</f>
        <v>#N/A</v>
      </c>
      <c r="BZ989" s="21" t="e">
        <f>+VLOOKUP(D989,Listas_desplega!$AS$18:$AU$60,2,0)</f>
        <v>#N/A</v>
      </c>
      <c r="CA989" s="21" t="e">
        <f>+VLOOKUP(W989,Listas_desplega!$AT$18:$AV$60,3,0)</f>
        <v>#N/A</v>
      </c>
      <c r="CB989" s="21" t="e">
        <f>+VLOOKUP(F989,Listas_desplega!$J$15:$L$60,2,0)</f>
        <v>#N/A</v>
      </c>
      <c r="CC989" s="21" t="e">
        <f>+VLOOKUP(F989,Listas_desplega!$J$15:$L$60,2,0)&amp;V989</f>
        <v>#N/A</v>
      </c>
      <c r="CD989" s="21" t="e">
        <f>+VLOOKUP(CC989,Listas_desplega!$K$15:$L$60,2,0)</f>
        <v>#N/A</v>
      </c>
      <c r="CE989" s="65" t="e">
        <f>+VLOOKUP(D989,Listas_desplega!$AS$18:$AU$60,2,0)&amp;V989</f>
        <v>#N/A</v>
      </c>
      <c r="CF989" s="21" t="e">
        <f>+VLOOKUP(D989,Listas_desplega!$AS$18:$AU$60,3,0)</f>
        <v>#N/A</v>
      </c>
    </row>
    <row r="990" spans="11:84" ht="18.75" customHeight="1" x14ac:dyDescent="0.25">
      <c r="K990" s="109"/>
      <c r="L990" s="110" t="e">
        <f>+VLOOKUP(K990,desplegables!$BO$81:$BP$110,2,FALSE)</f>
        <v>#N/A</v>
      </c>
      <c r="P990" s="49"/>
      <c r="T990" s="50" t="str">
        <f t="shared" si="114"/>
        <v xml:space="preserve"> -  - </v>
      </c>
      <c r="W990" s="21" t="e">
        <f t="shared" si="115"/>
        <v>#N/A</v>
      </c>
      <c r="X990" s="51" t="e">
        <f t="shared" si="116"/>
        <v>#N/A</v>
      </c>
      <c r="BG990" s="69"/>
      <c r="BL990" s="69"/>
      <c r="BV990" s="21" t="str">
        <f t="shared" si="117"/>
        <v>_</v>
      </c>
      <c r="BW990" s="21" t="e">
        <f>+VLOOKUP(C990,Listas_desplega!$AI$21:$AJ$46,2,0)</f>
        <v>#N/A</v>
      </c>
      <c r="BX990" s="47" t="e">
        <f>+VLOOKUP(E990,Listas_desplega!$J$2:$K$11,2,FALSE)</f>
        <v>#N/A</v>
      </c>
      <c r="BY990" s="21" t="e">
        <f>+VLOOKUP(J990,desplegables!$AK$21:$AL$33,2,FALSE)</f>
        <v>#N/A</v>
      </c>
      <c r="BZ990" s="21" t="e">
        <f>+VLOOKUP(D990,Listas_desplega!$AS$18:$AU$60,2,0)</f>
        <v>#N/A</v>
      </c>
      <c r="CA990" s="21" t="e">
        <f>+VLOOKUP(W990,Listas_desplega!$AT$18:$AV$60,3,0)</f>
        <v>#N/A</v>
      </c>
      <c r="CB990" s="21" t="e">
        <f>+VLOOKUP(F990,Listas_desplega!$J$15:$L$60,2,0)</f>
        <v>#N/A</v>
      </c>
      <c r="CC990" s="21" t="e">
        <f>+VLOOKUP(F990,Listas_desplega!$J$15:$L$60,2,0)&amp;V990</f>
        <v>#N/A</v>
      </c>
      <c r="CD990" s="21" t="e">
        <f>+VLOOKUP(CC990,Listas_desplega!$K$15:$L$60,2,0)</f>
        <v>#N/A</v>
      </c>
      <c r="CE990" s="65" t="e">
        <f>+VLOOKUP(D990,Listas_desplega!$AS$18:$AU$60,2,0)&amp;V990</f>
        <v>#N/A</v>
      </c>
      <c r="CF990" s="21" t="e">
        <f>+VLOOKUP(D990,Listas_desplega!$AS$18:$AU$60,3,0)</f>
        <v>#N/A</v>
      </c>
    </row>
    <row r="991" spans="11:84" ht="18.75" customHeight="1" x14ac:dyDescent="0.25">
      <c r="K991" s="109"/>
      <c r="L991" s="110" t="e">
        <f>+VLOOKUP(K991,desplegables!$BO$81:$BP$110,2,FALSE)</f>
        <v>#N/A</v>
      </c>
      <c r="P991" s="49"/>
      <c r="T991" s="50" t="str">
        <f t="shared" si="114"/>
        <v xml:space="preserve"> -  - </v>
      </c>
      <c r="W991" s="21" t="e">
        <f t="shared" si="115"/>
        <v>#N/A</v>
      </c>
      <c r="X991" s="51" t="e">
        <f t="shared" si="116"/>
        <v>#N/A</v>
      </c>
      <c r="BG991" s="69"/>
      <c r="BL991" s="69"/>
      <c r="BV991" s="21" t="str">
        <f t="shared" si="117"/>
        <v>_</v>
      </c>
      <c r="BW991" s="21" t="e">
        <f>+VLOOKUP(C991,Listas_desplega!$AI$21:$AJ$46,2,0)</f>
        <v>#N/A</v>
      </c>
      <c r="BX991" s="47" t="e">
        <f>+VLOOKUP(E991,Listas_desplega!$J$2:$K$11,2,FALSE)</f>
        <v>#N/A</v>
      </c>
      <c r="BY991" s="21" t="e">
        <f>+VLOOKUP(J991,desplegables!$AK$21:$AL$33,2,FALSE)</f>
        <v>#N/A</v>
      </c>
      <c r="BZ991" s="21" t="e">
        <f>+VLOOKUP(D991,Listas_desplega!$AS$18:$AU$60,2,0)</f>
        <v>#N/A</v>
      </c>
      <c r="CA991" s="21" t="e">
        <f>+VLOOKUP(W991,Listas_desplega!$AT$18:$AV$60,3,0)</f>
        <v>#N/A</v>
      </c>
      <c r="CB991" s="21" t="e">
        <f>+VLOOKUP(F991,Listas_desplega!$J$15:$L$60,2,0)</f>
        <v>#N/A</v>
      </c>
      <c r="CC991" s="21" t="e">
        <f>+VLOOKUP(F991,Listas_desplega!$J$15:$L$60,2,0)&amp;V991</f>
        <v>#N/A</v>
      </c>
      <c r="CD991" s="21" t="e">
        <f>+VLOOKUP(CC991,Listas_desplega!$K$15:$L$60,2,0)</f>
        <v>#N/A</v>
      </c>
      <c r="CE991" s="65" t="e">
        <f>+VLOOKUP(D991,Listas_desplega!$AS$18:$AU$60,2,0)&amp;V991</f>
        <v>#N/A</v>
      </c>
      <c r="CF991" s="21" t="e">
        <f>+VLOOKUP(D991,Listas_desplega!$AS$18:$AU$60,3,0)</f>
        <v>#N/A</v>
      </c>
    </row>
    <row r="992" spans="11:84" ht="18.75" customHeight="1" x14ac:dyDescent="0.25">
      <c r="K992" s="109"/>
      <c r="L992" s="110" t="e">
        <f>+VLOOKUP(K992,desplegables!$BO$81:$BP$110,2,FALSE)</f>
        <v>#N/A</v>
      </c>
      <c r="P992" s="49"/>
      <c r="T992" s="50" t="str">
        <f t="shared" si="114"/>
        <v xml:space="preserve"> -  - </v>
      </c>
      <c r="W992" s="21" t="e">
        <f t="shared" si="115"/>
        <v>#N/A</v>
      </c>
      <c r="X992" s="51" t="e">
        <f t="shared" si="116"/>
        <v>#N/A</v>
      </c>
      <c r="BG992" s="69"/>
      <c r="BL992" s="69"/>
      <c r="BV992" s="21" t="str">
        <f t="shared" si="117"/>
        <v>_</v>
      </c>
      <c r="BW992" s="21" t="e">
        <f>+VLOOKUP(C992,Listas_desplega!$AI$21:$AJ$46,2,0)</f>
        <v>#N/A</v>
      </c>
      <c r="BX992" s="47" t="e">
        <f>+VLOOKUP(E992,Listas_desplega!$J$2:$K$11,2,FALSE)</f>
        <v>#N/A</v>
      </c>
      <c r="BY992" s="21" t="e">
        <f>+VLOOKUP(J992,desplegables!$AK$21:$AL$33,2,FALSE)</f>
        <v>#N/A</v>
      </c>
      <c r="BZ992" s="21" t="e">
        <f>+VLOOKUP(D992,Listas_desplega!$AS$18:$AU$60,2,0)</f>
        <v>#N/A</v>
      </c>
      <c r="CA992" s="21" t="e">
        <f>+VLOOKUP(W992,Listas_desplega!$AT$18:$AV$60,3,0)</f>
        <v>#N/A</v>
      </c>
      <c r="CB992" s="21" t="e">
        <f>+VLOOKUP(F992,Listas_desplega!$J$15:$L$60,2,0)</f>
        <v>#N/A</v>
      </c>
      <c r="CC992" s="21" t="e">
        <f>+VLOOKUP(F992,Listas_desplega!$J$15:$L$60,2,0)&amp;V992</f>
        <v>#N/A</v>
      </c>
      <c r="CD992" s="21" t="e">
        <f>+VLOOKUP(CC992,Listas_desplega!$K$15:$L$60,2,0)</f>
        <v>#N/A</v>
      </c>
      <c r="CE992" s="65" t="e">
        <f>+VLOOKUP(D992,Listas_desplega!$AS$18:$AU$60,2,0)&amp;V992</f>
        <v>#N/A</v>
      </c>
      <c r="CF992" s="21" t="e">
        <f>+VLOOKUP(D992,Listas_desplega!$AS$18:$AU$60,3,0)</f>
        <v>#N/A</v>
      </c>
    </row>
    <row r="993" spans="11:84" ht="18.75" customHeight="1" x14ac:dyDescent="0.25">
      <c r="K993" s="109"/>
      <c r="L993" s="110" t="e">
        <f>+VLOOKUP(K993,desplegables!$BO$81:$BP$110,2,FALSE)</f>
        <v>#N/A</v>
      </c>
      <c r="P993" s="49"/>
      <c r="T993" s="50" t="str">
        <f t="shared" si="114"/>
        <v xml:space="preserve"> -  - </v>
      </c>
      <c r="W993" s="21" t="e">
        <f t="shared" si="115"/>
        <v>#N/A</v>
      </c>
      <c r="X993" s="51" t="e">
        <f t="shared" si="116"/>
        <v>#N/A</v>
      </c>
      <c r="BG993" s="69"/>
      <c r="BL993" s="69"/>
      <c r="BV993" s="21" t="str">
        <f t="shared" si="117"/>
        <v>_</v>
      </c>
      <c r="BW993" s="21" t="e">
        <f>+VLOOKUP(C993,Listas_desplega!$AI$21:$AJ$46,2,0)</f>
        <v>#N/A</v>
      </c>
      <c r="BX993" s="47" t="e">
        <f>+VLOOKUP(E993,Listas_desplega!$J$2:$K$11,2,FALSE)</f>
        <v>#N/A</v>
      </c>
      <c r="BY993" s="21" t="e">
        <f>+VLOOKUP(J993,desplegables!$AK$21:$AL$33,2,FALSE)</f>
        <v>#N/A</v>
      </c>
      <c r="BZ993" s="21" t="e">
        <f>+VLOOKUP(D993,Listas_desplega!$AS$18:$AU$60,2,0)</f>
        <v>#N/A</v>
      </c>
      <c r="CA993" s="21" t="e">
        <f>+VLOOKUP(W993,Listas_desplega!$AT$18:$AV$60,3,0)</f>
        <v>#N/A</v>
      </c>
      <c r="CB993" s="21" t="e">
        <f>+VLOOKUP(F993,Listas_desplega!$J$15:$L$60,2,0)</f>
        <v>#N/A</v>
      </c>
      <c r="CC993" s="21" t="e">
        <f>+VLOOKUP(F993,Listas_desplega!$J$15:$L$60,2,0)&amp;V993</f>
        <v>#N/A</v>
      </c>
      <c r="CD993" s="21" t="e">
        <f>+VLOOKUP(CC993,Listas_desplega!$K$15:$L$60,2,0)</f>
        <v>#N/A</v>
      </c>
      <c r="CE993" s="65" t="e">
        <f>+VLOOKUP(D993,Listas_desplega!$AS$18:$AU$60,2,0)&amp;V993</f>
        <v>#N/A</v>
      </c>
      <c r="CF993" s="21" t="e">
        <f>+VLOOKUP(D993,Listas_desplega!$AS$18:$AU$60,3,0)</f>
        <v>#N/A</v>
      </c>
    </row>
    <row r="994" spans="11:84" ht="18.75" customHeight="1" x14ac:dyDescent="0.25">
      <c r="K994" s="109"/>
      <c r="L994" s="110" t="e">
        <f>+VLOOKUP(K994,desplegables!$BO$81:$BP$110,2,FALSE)</f>
        <v>#N/A</v>
      </c>
      <c r="P994" s="49"/>
      <c r="T994" s="50" t="str">
        <f t="shared" si="114"/>
        <v xml:space="preserve"> -  - </v>
      </c>
      <c r="W994" s="21" t="e">
        <f t="shared" si="115"/>
        <v>#N/A</v>
      </c>
      <c r="X994" s="51" t="e">
        <f t="shared" si="116"/>
        <v>#N/A</v>
      </c>
      <c r="BG994" s="69"/>
      <c r="BL994" s="69"/>
      <c r="BV994" s="21" t="str">
        <f t="shared" si="117"/>
        <v>_</v>
      </c>
      <c r="BW994" s="21" t="e">
        <f>+VLOOKUP(C994,Listas_desplega!$AI$21:$AJ$46,2,0)</f>
        <v>#N/A</v>
      </c>
      <c r="BX994" s="47" t="e">
        <f>+VLOOKUP(E994,Listas_desplega!$J$2:$K$11,2,FALSE)</f>
        <v>#N/A</v>
      </c>
      <c r="BY994" s="21" t="e">
        <f>+VLOOKUP(J994,desplegables!$AK$21:$AL$33,2,FALSE)</f>
        <v>#N/A</v>
      </c>
      <c r="BZ994" s="21" t="e">
        <f>+VLOOKUP(D994,Listas_desplega!$AS$18:$AU$60,2,0)</f>
        <v>#N/A</v>
      </c>
      <c r="CA994" s="21" t="e">
        <f>+VLOOKUP(W994,Listas_desplega!$AT$18:$AV$60,3,0)</f>
        <v>#N/A</v>
      </c>
      <c r="CB994" s="21" t="e">
        <f>+VLOOKUP(F994,Listas_desplega!$J$15:$L$60,2,0)</f>
        <v>#N/A</v>
      </c>
      <c r="CC994" s="21" t="e">
        <f>+VLOOKUP(F994,Listas_desplega!$J$15:$L$60,2,0)&amp;V994</f>
        <v>#N/A</v>
      </c>
      <c r="CD994" s="21" t="e">
        <f>+VLOOKUP(CC994,Listas_desplega!$K$15:$L$60,2,0)</f>
        <v>#N/A</v>
      </c>
      <c r="CE994" s="65" t="e">
        <f>+VLOOKUP(D994,Listas_desplega!$AS$18:$AU$60,2,0)&amp;V994</f>
        <v>#N/A</v>
      </c>
      <c r="CF994" s="21" t="e">
        <f>+VLOOKUP(D994,Listas_desplega!$AS$18:$AU$60,3,0)</f>
        <v>#N/A</v>
      </c>
    </row>
    <row r="995" spans="11:84" ht="18.75" customHeight="1" x14ac:dyDescent="0.25">
      <c r="K995" s="109"/>
      <c r="L995" s="110" t="e">
        <f>+VLOOKUP(K995,desplegables!$BO$81:$BP$110,2,FALSE)</f>
        <v>#N/A</v>
      </c>
      <c r="P995" s="49"/>
      <c r="T995" s="50" t="str">
        <f t="shared" si="114"/>
        <v xml:space="preserve"> -  - </v>
      </c>
      <c r="W995" s="21" t="e">
        <f t="shared" si="115"/>
        <v>#N/A</v>
      </c>
      <c r="X995" s="51" t="e">
        <f t="shared" si="116"/>
        <v>#N/A</v>
      </c>
      <c r="BG995" s="69"/>
      <c r="BL995" s="69"/>
      <c r="BV995" s="21" t="str">
        <f t="shared" si="117"/>
        <v>_</v>
      </c>
      <c r="BW995" s="21" t="e">
        <f>+VLOOKUP(C995,Listas_desplega!$AI$21:$AJ$46,2,0)</f>
        <v>#N/A</v>
      </c>
      <c r="BX995" s="47" t="e">
        <f>+VLOOKUP(E995,Listas_desplega!$J$2:$K$11,2,FALSE)</f>
        <v>#N/A</v>
      </c>
      <c r="BY995" s="21" t="e">
        <f>+VLOOKUP(J995,desplegables!$AK$21:$AL$33,2,FALSE)</f>
        <v>#N/A</v>
      </c>
      <c r="BZ995" s="21" t="e">
        <f>+VLOOKUP(D995,Listas_desplega!$AS$18:$AU$60,2,0)</f>
        <v>#N/A</v>
      </c>
      <c r="CA995" s="21" t="e">
        <f>+VLOOKUP(W995,Listas_desplega!$AT$18:$AV$60,3,0)</f>
        <v>#N/A</v>
      </c>
      <c r="CB995" s="21" t="e">
        <f>+VLOOKUP(F995,Listas_desplega!$J$15:$L$60,2,0)</f>
        <v>#N/A</v>
      </c>
      <c r="CC995" s="21" t="e">
        <f>+VLOOKUP(F995,Listas_desplega!$J$15:$L$60,2,0)&amp;V995</f>
        <v>#N/A</v>
      </c>
      <c r="CD995" s="21" t="e">
        <f>+VLOOKUP(CC995,Listas_desplega!$K$15:$L$60,2,0)</f>
        <v>#N/A</v>
      </c>
      <c r="CE995" s="65" t="e">
        <f>+VLOOKUP(D995,Listas_desplega!$AS$18:$AU$60,2,0)&amp;V995</f>
        <v>#N/A</v>
      </c>
      <c r="CF995" s="21" t="e">
        <f>+VLOOKUP(D995,Listas_desplega!$AS$18:$AU$60,3,0)</f>
        <v>#N/A</v>
      </c>
    </row>
    <row r="996" spans="11:84" ht="18.75" customHeight="1" x14ac:dyDescent="0.25">
      <c r="K996" s="109"/>
      <c r="L996" s="110" t="e">
        <f>+VLOOKUP(K996,desplegables!$BO$81:$BP$110,2,FALSE)</f>
        <v>#N/A</v>
      </c>
      <c r="P996" s="49"/>
      <c r="T996" s="50" t="str">
        <f t="shared" si="114"/>
        <v xml:space="preserve"> -  - </v>
      </c>
      <c r="W996" s="21" t="e">
        <f t="shared" si="115"/>
        <v>#N/A</v>
      </c>
      <c r="X996" s="51" t="e">
        <f t="shared" si="116"/>
        <v>#N/A</v>
      </c>
      <c r="BG996" s="69"/>
      <c r="BL996" s="69"/>
      <c r="BV996" s="21" t="str">
        <f t="shared" si="117"/>
        <v>_</v>
      </c>
      <c r="BW996" s="21" t="e">
        <f>+VLOOKUP(C996,Listas_desplega!$AI$21:$AJ$46,2,0)</f>
        <v>#N/A</v>
      </c>
      <c r="BX996" s="47" t="e">
        <f>+VLOOKUP(E996,Listas_desplega!$J$2:$K$11,2,FALSE)</f>
        <v>#N/A</v>
      </c>
      <c r="BY996" s="21" t="e">
        <f>+VLOOKUP(J996,desplegables!$AK$21:$AL$33,2,FALSE)</f>
        <v>#N/A</v>
      </c>
      <c r="BZ996" s="21" t="e">
        <f>+VLOOKUP(D996,Listas_desplega!$AS$18:$AU$60,2,0)</f>
        <v>#N/A</v>
      </c>
      <c r="CA996" s="21" t="e">
        <f>+VLOOKUP(W996,Listas_desplega!$AT$18:$AV$60,3,0)</f>
        <v>#N/A</v>
      </c>
      <c r="CB996" s="21" t="e">
        <f>+VLOOKUP(F996,Listas_desplega!$J$15:$L$60,2,0)</f>
        <v>#N/A</v>
      </c>
      <c r="CC996" s="21" t="e">
        <f>+VLOOKUP(F996,Listas_desplega!$J$15:$L$60,2,0)&amp;V996</f>
        <v>#N/A</v>
      </c>
      <c r="CD996" s="21" t="e">
        <f>+VLOOKUP(CC996,Listas_desplega!$K$15:$L$60,2,0)</f>
        <v>#N/A</v>
      </c>
      <c r="CE996" s="65" t="e">
        <f>+VLOOKUP(D996,Listas_desplega!$AS$18:$AU$60,2,0)&amp;V996</f>
        <v>#N/A</v>
      </c>
      <c r="CF996" s="21" t="e">
        <f>+VLOOKUP(D996,Listas_desplega!$AS$18:$AU$60,3,0)</f>
        <v>#N/A</v>
      </c>
    </row>
    <row r="997" spans="11:84" ht="18.75" customHeight="1" x14ac:dyDescent="0.25">
      <c r="K997" s="109"/>
      <c r="L997" s="110" t="e">
        <f>+VLOOKUP(K997,desplegables!$BO$81:$BP$110,2,FALSE)</f>
        <v>#N/A</v>
      </c>
      <c r="P997" s="49"/>
      <c r="T997" s="50" t="str">
        <f t="shared" si="114"/>
        <v xml:space="preserve"> -  - </v>
      </c>
      <c r="W997" s="21" t="e">
        <f t="shared" si="115"/>
        <v>#N/A</v>
      </c>
      <c r="X997" s="51" t="e">
        <f t="shared" si="116"/>
        <v>#N/A</v>
      </c>
      <c r="BG997" s="69"/>
      <c r="BL997" s="69"/>
      <c r="BV997" s="21" t="str">
        <f t="shared" si="117"/>
        <v>_</v>
      </c>
      <c r="BW997" s="21" t="e">
        <f>+VLOOKUP(C997,Listas_desplega!$AI$21:$AJ$46,2,0)</f>
        <v>#N/A</v>
      </c>
      <c r="BX997" s="47" t="e">
        <f>+VLOOKUP(E997,Listas_desplega!$J$2:$K$11,2,FALSE)</f>
        <v>#N/A</v>
      </c>
      <c r="BY997" s="21" t="e">
        <f>+VLOOKUP(J997,desplegables!$AK$21:$AL$33,2,FALSE)</f>
        <v>#N/A</v>
      </c>
      <c r="BZ997" s="21" t="e">
        <f>+VLOOKUP(D997,Listas_desplega!$AS$18:$AU$60,2,0)</f>
        <v>#N/A</v>
      </c>
      <c r="CA997" s="21" t="e">
        <f>+VLOOKUP(W997,Listas_desplega!$AT$18:$AV$60,3,0)</f>
        <v>#N/A</v>
      </c>
      <c r="CB997" s="21" t="e">
        <f>+VLOOKUP(F997,Listas_desplega!$J$15:$L$60,2,0)</f>
        <v>#N/A</v>
      </c>
      <c r="CC997" s="21" t="e">
        <f>+VLOOKUP(F997,Listas_desplega!$J$15:$L$60,2,0)&amp;V997</f>
        <v>#N/A</v>
      </c>
      <c r="CD997" s="21" t="e">
        <f>+VLOOKUP(CC997,Listas_desplega!$K$15:$L$60,2,0)</f>
        <v>#N/A</v>
      </c>
      <c r="CE997" s="65" t="e">
        <f>+VLOOKUP(D997,Listas_desplega!$AS$18:$AU$60,2,0)&amp;V997</f>
        <v>#N/A</v>
      </c>
      <c r="CF997" s="21" t="e">
        <f>+VLOOKUP(D997,Listas_desplega!$AS$18:$AU$60,3,0)</f>
        <v>#N/A</v>
      </c>
    </row>
    <row r="998" spans="11:84" ht="18.75" customHeight="1" x14ac:dyDescent="0.25">
      <c r="K998" s="109"/>
      <c r="L998" s="110" t="e">
        <f>+VLOOKUP(K998,desplegables!$BO$81:$BP$110,2,FALSE)</f>
        <v>#N/A</v>
      </c>
      <c r="P998" s="49"/>
      <c r="T998" s="50" t="str">
        <f t="shared" si="114"/>
        <v xml:space="preserve"> -  - </v>
      </c>
      <c r="W998" s="21" t="e">
        <f t="shared" si="115"/>
        <v>#N/A</v>
      </c>
      <c r="X998" s="51" t="e">
        <f t="shared" si="116"/>
        <v>#N/A</v>
      </c>
      <c r="BG998" s="69"/>
      <c r="BL998" s="69"/>
      <c r="BV998" s="21" t="str">
        <f t="shared" si="117"/>
        <v>_</v>
      </c>
      <c r="BW998" s="21" t="e">
        <f>+VLOOKUP(C998,Listas_desplega!$AI$21:$AJ$46,2,0)</f>
        <v>#N/A</v>
      </c>
      <c r="BX998" s="47" t="e">
        <f>+VLOOKUP(E998,Listas_desplega!$J$2:$K$11,2,FALSE)</f>
        <v>#N/A</v>
      </c>
      <c r="BY998" s="21" t="e">
        <f>+VLOOKUP(J998,desplegables!$AK$21:$AL$33,2,FALSE)</f>
        <v>#N/A</v>
      </c>
      <c r="BZ998" s="21" t="e">
        <f>+VLOOKUP(D998,Listas_desplega!$AS$18:$AU$60,2,0)</f>
        <v>#N/A</v>
      </c>
      <c r="CA998" s="21" t="e">
        <f>+VLOOKUP(W998,Listas_desplega!$AT$18:$AV$60,3,0)</f>
        <v>#N/A</v>
      </c>
      <c r="CB998" s="21" t="e">
        <f>+VLOOKUP(F998,Listas_desplega!$J$15:$L$60,2,0)</f>
        <v>#N/A</v>
      </c>
      <c r="CC998" s="21" t="e">
        <f>+VLOOKUP(F998,Listas_desplega!$J$15:$L$60,2,0)&amp;V998</f>
        <v>#N/A</v>
      </c>
      <c r="CD998" s="21" t="e">
        <f>+VLOOKUP(CC998,Listas_desplega!$K$15:$L$60,2,0)</f>
        <v>#N/A</v>
      </c>
      <c r="CE998" s="65" t="e">
        <f>+VLOOKUP(D998,Listas_desplega!$AS$18:$AU$60,2,0)&amp;V998</f>
        <v>#N/A</v>
      </c>
      <c r="CF998" s="21" t="e">
        <f>+VLOOKUP(D998,Listas_desplega!$AS$18:$AU$60,3,0)</f>
        <v>#N/A</v>
      </c>
    </row>
    <row r="999" spans="11:84" ht="18.75" customHeight="1" x14ac:dyDescent="0.25">
      <c r="K999" s="109"/>
      <c r="L999" s="110" t="e">
        <f>+VLOOKUP(K999,desplegables!$BO$81:$BP$110,2,FALSE)</f>
        <v>#N/A</v>
      </c>
      <c r="P999" s="49"/>
      <c r="T999" s="50" t="str">
        <f t="shared" si="114"/>
        <v xml:space="preserve"> -  - </v>
      </c>
      <c r="W999" s="21" t="e">
        <f t="shared" si="115"/>
        <v>#N/A</v>
      </c>
      <c r="X999" s="51" t="e">
        <f t="shared" si="116"/>
        <v>#N/A</v>
      </c>
      <c r="BG999" s="69"/>
      <c r="BL999" s="69"/>
      <c r="BV999" s="21" t="str">
        <f t="shared" si="117"/>
        <v>_</v>
      </c>
      <c r="BW999" s="21" t="e">
        <f>+VLOOKUP(C999,Listas_desplega!$AI$21:$AJ$46,2,0)</f>
        <v>#N/A</v>
      </c>
      <c r="BX999" s="47" t="e">
        <f>+VLOOKUP(E999,Listas_desplega!$J$2:$K$11,2,FALSE)</f>
        <v>#N/A</v>
      </c>
      <c r="BY999" s="21" t="e">
        <f>+VLOOKUP(J999,desplegables!$AK$21:$AL$33,2,FALSE)</f>
        <v>#N/A</v>
      </c>
      <c r="BZ999" s="21" t="e">
        <f>+VLOOKUP(D999,Listas_desplega!$AS$18:$AU$60,2,0)</f>
        <v>#N/A</v>
      </c>
      <c r="CA999" s="21" t="e">
        <f>+VLOOKUP(W999,Listas_desplega!$AT$18:$AV$60,3,0)</f>
        <v>#N/A</v>
      </c>
      <c r="CB999" s="21" t="e">
        <f>+VLOOKUP(F999,Listas_desplega!$J$15:$L$60,2,0)</f>
        <v>#N/A</v>
      </c>
      <c r="CC999" s="21" t="e">
        <f>+VLOOKUP(F999,Listas_desplega!$J$15:$L$60,2,0)&amp;V999</f>
        <v>#N/A</v>
      </c>
      <c r="CD999" s="21" t="e">
        <f>+VLOOKUP(CC999,Listas_desplega!$K$15:$L$60,2,0)</f>
        <v>#N/A</v>
      </c>
      <c r="CE999" s="65" t="e">
        <f>+VLOOKUP(D999,Listas_desplega!$AS$18:$AU$60,2,0)&amp;V999</f>
        <v>#N/A</v>
      </c>
      <c r="CF999" s="21" t="e">
        <f>+VLOOKUP(D999,Listas_desplega!$AS$18:$AU$60,3,0)</f>
        <v>#N/A</v>
      </c>
    </row>
    <row r="1000" spans="11:84" ht="18.75" customHeight="1" x14ac:dyDescent="0.25">
      <c r="K1000" s="109"/>
      <c r="L1000" s="110" t="e">
        <f>+VLOOKUP(K1000,desplegables!$BO$81:$BP$110,2,FALSE)</f>
        <v>#N/A</v>
      </c>
      <c r="P1000" s="49"/>
      <c r="T1000" s="50" t="str">
        <f t="shared" si="114"/>
        <v xml:space="preserve"> -  - </v>
      </c>
      <c r="W1000" s="21" t="e">
        <f t="shared" si="115"/>
        <v>#N/A</v>
      </c>
      <c r="X1000" s="51" t="e">
        <f t="shared" si="116"/>
        <v>#N/A</v>
      </c>
      <c r="BG1000" s="69"/>
      <c r="BL1000" s="69"/>
      <c r="BV1000" s="21" t="str">
        <f t="shared" si="117"/>
        <v>_</v>
      </c>
      <c r="BW1000" s="21" t="e">
        <f>+VLOOKUP(C1000,Listas_desplega!$AI$21:$AJ$46,2,0)</f>
        <v>#N/A</v>
      </c>
      <c r="BX1000" s="47" t="e">
        <f>+VLOOKUP(E1000,Listas_desplega!$J$2:$K$11,2,FALSE)</f>
        <v>#N/A</v>
      </c>
      <c r="BY1000" s="21" t="e">
        <f>+VLOOKUP(J1000,desplegables!$AK$21:$AL$33,2,FALSE)</f>
        <v>#N/A</v>
      </c>
      <c r="BZ1000" s="21" t="e">
        <f>+VLOOKUP(D1000,Listas_desplega!$AS$18:$AU$60,2,0)</f>
        <v>#N/A</v>
      </c>
      <c r="CA1000" s="21" t="e">
        <f>+VLOOKUP(W1000,Listas_desplega!$AT$18:$AV$60,3,0)</f>
        <v>#N/A</v>
      </c>
      <c r="CB1000" s="21" t="e">
        <f>+VLOOKUP(F1000,Listas_desplega!$J$15:$L$60,2,0)</f>
        <v>#N/A</v>
      </c>
      <c r="CC1000" s="21" t="e">
        <f>+VLOOKUP(F1000,Listas_desplega!$J$15:$L$60,2,0)&amp;V1000</f>
        <v>#N/A</v>
      </c>
      <c r="CD1000" s="21" t="e">
        <f>+VLOOKUP(CC1000,Listas_desplega!$K$15:$L$60,2,0)</f>
        <v>#N/A</v>
      </c>
      <c r="CE1000" s="65" t="e">
        <f>+VLOOKUP(D1000,Listas_desplega!$AS$18:$AU$60,2,0)&amp;V1000</f>
        <v>#N/A</v>
      </c>
      <c r="CF1000" s="21" t="e">
        <f>+VLOOKUP(D1000,Listas_desplega!$AS$18:$AU$60,3,0)</f>
        <v>#N/A</v>
      </c>
    </row>
    <row r="1001" spans="11:84" ht="18.75" customHeight="1" x14ac:dyDescent="0.25">
      <c r="K1001" s="109"/>
      <c r="L1001" s="110" t="e">
        <f>+VLOOKUP(K1001,desplegables!$BO$81:$BP$110,2,FALSE)</f>
        <v>#N/A</v>
      </c>
      <c r="P1001" s="49"/>
      <c r="T1001" s="50" t="str">
        <f t="shared" si="114"/>
        <v xml:space="preserve"> -  - </v>
      </c>
      <c r="W1001" s="21" t="e">
        <f t="shared" si="115"/>
        <v>#N/A</v>
      </c>
      <c r="X1001" s="51" t="e">
        <f t="shared" si="116"/>
        <v>#N/A</v>
      </c>
      <c r="BG1001" s="69"/>
      <c r="BL1001" s="69"/>
      <c r="BV1001" s="21" t="str">
        <f t="shared" si="117"/>
        <v>_</v>
      </c>
      <c r="BW1001" s="21" t="e">
        <f>+VLOOKUP(C1001,Listas_desplega!$AI$21:$AJ$46,2,0)</f>
        <v>#N/A</v>
      </c>
      <c r="BX1001" s="47" t="e">
        <f>+VLOOKUP(E1001,Listas_desplega!$J$2:$K$11,2,FALSE)</f>
        <v>#N/A</v>
      </c>
      <c r="BY1001" s="21" t="e">
        <f>+VLOOKUP(J1001,desplegables!$AK$21:$AL$33,2,FALSE)</f>
        <v>#N/A</v>
      </c>
      <c r="BZ1001" s="21" t="e">
        <f>+VLOOKUP(D1001,Listas_desplega!$AS$18:$AU$60,2,0)</f>
        <v>#N/A</v>
      </c>
      <c r="CA1001" s="21" t="e">
        <f>+VLOOKUP(W1001,Listas_desplega!$AT$18:$AV$60,3,0)</f>
        <v>#N/A</v>
      </c>
      <c r="CB1001" s="21" t="e">
        <f>+VLOOKUP(F1001,Listas_desplega!$J$15:$L$60,2,0)</f>
        <v>#N/A</v>
      </c>
      <c r="CC1001" s="21" t="e">
        <f>+VLOOKUP(F1001,Listas_desplega!$J$15:$L$60,2,0)&amp;V1001</f>
        <v>#N/A</v>
      </c>
      <c r="CD1001" s="21" t="e">
        <f>+VLOOKUP(CC1001,Listas_desplega!$K$15:$L$60,2,0)</f>
        <v>#N/A</v>
      </c>
      <c r="CE1001" s="65" t="e">
        <f>+VLOOKUP(D1001,Listas_desplega!$AS$18:$AU$60,2,0)&amp;V1001</f>
        <v>#N/A</v>
      </c>
      <c r="CF1001" s="21" t="e">
        <f>+VLOOKUP(D1001,Listas_desplega!$AS$18:$AU$60,3,0)</f>
        <v>#N/A</v>
      </c>
    </row>
    <row r="1002" spans="11:84" ht="18.75" customHeight="1" x14ac:dyDescent="0.25">
      <c r="K1002" s="109"/>
      <c r="L1002" s="110" t="e">
        <f>+VLOOKUP(K1002,desplegables!$BO$81:$BP$110,2,FALSE)</f>
        <v>#N/A</v>
      </c>
      <c r="P1002" s="49"/>
      <c r="T1002" s="50" t="str">
        <f t="shared" si="114"/>
        <v xml:space="preserve"> -  - </v>
      </c>
      <c r="W1002" s="21" t="e">
        <f t="shared" si="115"/>
        <v>#N/A</v>
      </c>
      <c r="X1002" s="51" t="e">
        <f t="shared" si="116"/>
        <v>#N/A</v>
      </c>
      <c r="BG1002" s="69"/>
      <c r="BL1002" s="69"/>
      <c r="BV1002" s="21" t="str">
        <f t="shared" si="117"/>
        <v>_</v>
      </c>
      <c r="BW1002" s="21" t="e">
        <f>+VLOOKUP(C1002,Listas_desplega!$AI$21:$AJ$46,2,0)</f>
        <v>#N/A</v>
      </c>
      <c r="BX1002" s="47" t="e">
        <f>+VLOOKUP(E1002,Listas_desplega!$J$2:$K$11,2,FALSE)</f>
        <v>#N/A</v>
      </c>
      <c r="BY1002" s="21" t="e">
        <f>+VLOOKUP(J1002,desplegables!$AK$21:$AL$33,2,FALSE)</f>
        <v>#N/A</v>
      </c>
      <c r="BZ1002" s="21" t="e">
        <f>+VLOOKUP(D1002,Listas_desplega!$AS$18:$AU$60,2,0)</f>
        <v>#N/A</v>
      </c>
      <c r="CA1002" s="21" t="e">
        <f>+VLOOKUP(W1002,Listas_desplega!$AT$18:$AV$60,3,0)</f>
        <v>#N/A</v>
      </c>
      <c r="CB1002" s="21" t="e">
        <f>+VLOOKUP(F1002,Listas_desplega!$J$15:$L$60,2,0)</f>
        <v>#N/A</v>
      </c>
      <c r="CC1002" s="21" t="e">
        <f>+VLOOKUP(F1002,Listas_desplega!$J$15:$L$60,2,0)&amp;V1002</f>
        <v>#N/A</v>
      </c>
      <c r="CD1002" s="21" t="e">
        <f>+VLOOKUP(CC1002,Listas_desplega!$K$15:$L$60,2,0)</f>
        <v>#N/A</v>
      </c>
      <c r="CE1002" s="65" t="e">
        <f>+VLOOKUP(D1002,Listas_desplega!$AS$18:$AU$60,2,0)&amp;V1002</f>
        <v>#N/A</v>
      </c>
      <c r="CF1002" s="21" t="e">
        <f>+VLOOKUP(D1002,Listas_desplega!$AS$18:$AU$60,3,0)</f>
        <v>#N/A</v>
      </c>
    </row>
    <row r="1003" spans="11:84" ht="18.75" customHeight="1" x14ac:dyDescent="0.25">
      <c r="K1003" s="109"/>
      <c r="L1003" s="110" t="e">
        <f>+VLOOKUP(K1003,desplegables!$BO$81:$BP$110,2,FALSE)</f>
        <v>#N/A</v>
      </c>
      <c r="P1003" s="49"/>
      <c r="T1003" s="50" t="str">
        <f t="shared" si="114"/>
        <v xml:space="preserve"> -  - </v>
      </c>
      <c r="W1003" s="21" t="e">
        <f t="shared" si="115"/>
        <v>#N/A</v>
      </c>
      <c r="X1003" s="51" t="e">
        <f t="shared" si="116"/>
        <v>#N/A</v>
      </c>
      <c r="BG1003" s="69"/>
      <c r="BL1003" s="69"/>
      <c r="BV1003" s="21" t="str">
        <f t="shared" si="117"/>
        <v>_</v>
      </c>
      <c r="BW1003" s="21" t="e">
        <f>+VLOOKUP(C1003,Listas_desplega!$AI$21:$AJ$46,2,0)</f>
        <v>#N/A</v>
      </c>
      <c r="BX1003" s="47" t="e">
        <f>+VLOOKUP(E1003,Listas_desplega!$J$2:$K$11,2,FALSE)</f>
        <v>#N/A</v>
      </c>
      <c r="BY1003" s="21" t="e">
        <f>+VLOOKUP(J1003,desplegables!$AK$21:$AL$33,2,FALSE)</f>
        <v>#N/A</v>
      </c>
      <c r="BZ1003" s="21" t="e">
        <f>+VLOOKUP(D1003,Listas_desplega!$AS$18:$AU$60,2,0)</f>
        <v>#N/A</v>
      </c>
      <c r="CA1003" s="21" t="e">
        <f>+VLOOKUP(W1003,Listas_desplega!$AT$18:$AV$60,3,0)</f>
        <v>#N/A</v>
      </c>
      <c r="CB1003" s="21" t="e">
        <f>+VLOOKUP(F1003,Listas_desplega!$J$15:$L$60,2,0)</f>
        <v>#N/A</v>
      </c>
      <c r="CC1003" s="21" t="e">
        <f>+VLOOKUP(F1003,Listas_desplega!$J$15:$L$60,2,0)&amp;V1003</f>
        <v>#N/A</v>
      </c>
      <c r="CD1003" s="21" t="e">
        <f>+VLOOKUP(CC1003,Listas_desplega!$K$15:$L$60,2,0)</f>
        <v>#N/A</v>
      </c>
      <c r="CE1003" s="65" t="e">
        <f>+VLOOKUP(D1003,Listas_desplega!$AS$18:$AU$60,2,0)&amp;V1003</f>
        <v>#N/A</v>
      </c>
      <c r="CF1003" s="21" t="e">
        <f>+VLOOKUP(D1003,Listas_desplega!$AS$18:$AU$60,3,0)</f>
        <v>#N/A</v>
      </c>
    </row>
    <row r="1004" spans="11:84" ht="18.75" customHeight="1" x14ac:dyDescent="0.25">
      <c r="K1004" s="109"/>
      <c r="L1004" s="110" t="e">
        <f>+VLOOKUP(K1004,desplegables!$BO$81:$BP$110,2,FALSE)</f>
        <v>#N/A</v>
      </c>
      <c r="P1004" s="49"/>
      <c r="T1004" s="50" t="str">
        <f t="shared" si="114"/>
        <v xml:space="preserve"> -  - </v>
      </c>
      <c r="W1004" s="21" t="e">
        <f t="shared" si="115"/>
        <v>#N/A</v>
      </c>
      <c r="X1004" s="51" t="e">
        <f t="shared" si="116"/>
        <v>#N/A</v>
      </c>
      <c r="BG1004" s="69"/>
      <c r="BL1004" s="69"/>
      <c r="BV1004" s="21" t="str">
        <f t="shared" si="117"/>
        <v>_</v>
      </c>
      <c r="BW1004" s="21" t="e">
        <f>+VLOOKUP(C1004,Listas_desplega!$AI$21:$AJ$46,2,0)</f>
        <v>#N/A</v>
      </c>
      <c r="BX1004" s="47" t="e">
        <f>+VLOOKUP(E1004,Listas_desplega!$J$2:$K$11,2,FALSE)</f>
        <v>#N/A</v>
      </c>
      <c r="BY1004" s="21" t="e">
        <f>+VLOOKUP(J1004,desplegables!$AK$21:$AL$33,2,FALSE)</f>
        <v>#N/A</v>
      </c>
      <c r="BZ1004" s="21" t="e">
        <f>+VLOOKUP(D1004,Listas_desplega!$AS$18:$AU$60,2,0)</f>
        <v>#N/A</v>
      </c>
      <c r="CA1004" s="21" t="e">
        <f>+VLOOKUP(W1004,Listas_desplega!$AT$18:$AV$60,3,0)</f>
        <v>#N/A</v>
      </c>
      <c r="CB1004" s="21" t="e">
        <f>+VLOOKUP(F1004,Listas_desplega!$J$15:$L$60,2,0)</f>
        <v>#N/A</v>
      </c>
      <c r="CC1004" s="21" t="e">
        <f>+VLOOKUP(F1004,Listas_desplega!$J$15:$L$60,2,0)&amp;V1004</f>
        <v>#N/A</v>
      </c>
      <c r="CD1004" s="21" t="e">
        <f>+VLOOKUP(CC1004,Listas_desplega!$K$15:$L$60,2,0)</f>
        <v>#N/A</v>
      </c>
      <c r="CE1004" s="65" t="e">
        <f>+VLOOKUP(D1004,Listas_desplega!$AS$18:$AU$60,2,0)&amp;V1004</f>
        <v>#N/A</v>
      </c>
      <c r="CF1004" s="21" t="e">
        <f>+VLOOKUP(D1004,Listas_desplega!$AS$18:$AU$60,3,0)</f>
        <v>#N/A</v>
      </c>
    </row>
    <row r="1005" spans="11:84" ht="18.75" customHeight="1" x14ac:dyDescent="0.25">
      <c r="K1005" s="109"/>
      <c r="L1005" s="110" t="e">
        <f>+VLOOKUP(K1005,desplegables!$BO$81:$BP$110,2,FALSE)</f>
        <v>#N/A</v>
      </c>
      <c r="P1005" s="49"/>
      <c r="T1005" s="50" t="str">
        <f t="shared" si="114"/>
        <v xml:space="preserve"> -  - </v>
      </c>
      <c r="W1005" s="21" t="e">
        <f t="shared" si="115"/>
        <v>#N/A</v>
      </c>
      <c r="X1005" s="51" t="e">
        <f t="shared" si="116"/>
        <v>#N/A</v>
      </c>
      <c r="BG1005" s="69"/>
      <c r="BL1005" s="69"/>
      <c r="BV1005" s="21" t="str">
        <f t="shared" si="117"/>
        <v>_</v>
      </c>
      <c r="BW1005" s="21" t="e">
        <f>+VLOOKUP(C1005,Listas_desplega!$AI$21:$AJ$46,2,0)</f>
        <v>#N/A</v>
      </c>
      <c r="BX1005" s="47" t="e">
        <f>+VLOOKUP(E1005,Listas_desplega!$J$2:$K$11,2,FALSE)</f>
        <v>#N/A</v>
      </c>
      <c r="BY1005" s="21" t="e">
        <f>+VLOOKUP(J1005,desplegables!$AK$21:$AL$33,2,FALSE)</f>
        <v>#N/A</v>
      </c>
      <c r="BZ1005" s="21" t="e">
        <f>+VLOOKUP(D1005,Listas_desplega!$AS$18:$AU$60,2,0)</f>
        <v>#N/A</v>
      </c>
      <c r="CA1005" s="21" t="e">
        <f>+VLOOKUP(W1005,Listas_desplega!$AT$18:$AV$60,3,0)</f>
        <v>#N/A</v>
      </c>
      <c r="CB1005" s="21" t="e">
        <f>+VLOOKUP(F1005,Listas_desplega!$J$15:$L$60,2,0)</f>
        <v>#N/A</v>
      </c>
      <c r="CC1005" s="21" t="e">
        <f>+VLOOKUP(F1005,Listas_desplega!$J$15:$L$60,2,0)&amp;V1005</f>
        <v>#N/A</v>
      </c>
      <c r="CD1005" s="21" t="e">
        <f>+VLOOKUP(CC1005,Listas_desplega!$K$15:$L$60,2,0)</f>
        <v>#N/A</v>
      </c>
      <c r="CE1005" s="65" t="e">
        <f>+VLOOKUP(D1005,Listas_desplega!$AS$18:$AU$60,2,0)&amp;V1005</f>
        <v>#N/A</v>
      </c>
      <c r="CF1005" s="21" t="e">
        <f>+VLOOKUP(D1005,Listas_desplega!$AS$18:$AU$60,3,0)</f>
        <v>#N/A</v>
      </c>
    </row>
    <row r="1006" spans="11:84" ht="18.75" customHeight="1" x14ac:dyDescent="0.25">
      <c r="K1006" s="109"/>
      <c r="L1006" s="110" t="e">
        <f>+VLOOKUP(K1006,desplegables!$BO$81:$BP$110,2,FALSE)</f>
        <v>#N/A</v>
      </c>
      <c r="P1006" s="49"/>
      <c r="T1006" s="50" t="str">
        <f t="shared" si="114"/>
        <v xml:space="preserve"> -  - </v>
      </c>
      <c r="W1006" s="21" t="e">
        <f t="shared" si="115"/>
        <v>#N/A</v>
      </c>
      <c r="X1006" s="51" t="e">
        <f t="shared" si="116"/>
        <v>#N/A</v>
      </c>
      <c r="BG1006" s="69"/>
      <c r="BL1006" s="69"/>
      <c r="BV1006" s="21" t="str">
        <f t="shared" si="117"/>
        <v>_</v>
      </c>
      <c r="BW1006" s="21" t="e">
        <f>+VLOOKUP(C1006,Listas_desplega!$AI$21:$AJ$46,2,0)</f>
        <v>#N/A</v>
      </c>
      <c r="BX1006" s="47" t="e">
        <f>+VLOOKUP(E1006,Listas_desplega!$J$2:$K$11,2,FALSE)</f>
        <v>#N/A</v>
      </c>
      <c r="BY1006" s="21" t="e">
        <f>+VLOOKUP(J1006,desplegables!$AK$21:$AL$33,2,FALSE)</f>
        <v>#N/A</v>
      </c>
      <c r="BZ1006" s="21" t="e">
        <f>+VLOOKUP(D1006,Listas_desplega!$AS$18:$AU$60,2,0)</f>
        <v>#N/A</v>
      </c>
      <c r="CA1006" s="21" t="e">
        <f>+VLOOKUP(W1006,Listas_desplega!$AT$18:$AV$60,3,0)</f>
        <v>#N/A</v>
      </c>
      <c r="CB1006" s="21" t="e">
        <f>+VLOOKUP(F1006,Listas_desplega!$J$15:$L$60,2,0)</f>
        <v>#N/A</v>
      </c>
      <c r="CC1006" s="21" t="e">
        <f>+VLOOKUP(F1006,Listas_desplega!$J$15:$L$60,2,0)&amp;V1006</f>
        <v>#N/A</v>
      </c>
      <c r="CD1006" s="21" t="e">
        <f>+VLOOKUP(CC1006,Listas_desplega!$K$15:$L$60,2,0)</f>
        <v>#N/A</v>
      </c>
      <c r="CE1006" s="65" t="e">
        <f>+VLOOKUP(D1006,Listas_desplega!$AS$18:$AU$60,2,0)&amp;V1006</f>
        <v>#N/A</v>
      </c>
      <c r="CF1006" s="21" t="e">
        <f>+VLOOKUP(D1006,Listas_desplega!$AS$18:$AU$60,3,0)</f>
        <v>#N/A</v>
      </c>
    </row>
    <row r="1007" spans="11:84" ht="18.75" customHeight="1" x14ac:dyDescent="0.25">
      <c r="K1007" s="109"/>
      <c r="L1007" s="110" t="e">
        <f>+VLOOKUP(K1007,desplegables!$BO$81:$BP$110,2,FALSE)</f>
        <v>#N/A</v>
      </c>
      <c r="P1007" s="49"/>
      <c r="T1007" s="50" t="str">
        <f t="shared" si="114"/>
        <v xml:space="preserve"> -  - </v>
      </c>
      <c r="W1007" s="21" t="e">
        <f t="shared" si="115"/>
        <v>#N/A</v>
      </c>
      <c r="X1007" s="51" t="e">
        <f t="shared" si="116"/>
        <v>#N/A</v>
      </c>
      <c r="BG1007" s="69"/>
      <c r="BL1007" s="69"/>
      <c r="BV1007" s="21" t="str">
        <f t="shared" si="117"/>
        <v>_</v>
      </c>
      <c r="BW1007" s="21" t="e">
        <f>+VLOOKUP(C1007,Listas_desplega!$AI$21:$AJ$46,2,0)</f>
        <v>#N/A</v>
      </c>
      <c r="BX1007" s="47" t="e">
        <f>+VLOOKUP(E1007,Listas_desplega!$J$2:$K$11,2,FALSE)</f>
        <v>#N/A</v>
      </c>
      <c r="BY1007" s="21" t="e">
        <f>+VLOOKUP(J1007,desplegables!$AK$21:$AL$33,2,FALSE)</f>
        <v>#N/A</v>
      </c>
      <c r="BZ1007" s="21" t="e">
        <f>+VLOOKUP(D1007,Listas_desplega!$AS$18:$AU$60,2,0)</f>
        <v>#N/A</v>
      </c>
      <c r="CA1007" s="21" t="e">
        <f>+VLOOKUP(W1007,Listas_desplega!$AT$18:$AV$60,3,0)</f>
        <v>#N/A</v>
      </c>
      <c r="CB1007" s="21" t="e">
        <f>+VLOOKUP(F1007,Listas_desplega!$J$15:$L$60,2,0)</f>
        <v>#N/A</v>
      </c>
      <c r="CC1007" s="21" t="e">
        <f>+VLOOKUP(F1007,Listas_desplega!$J$15:$L$60,2,0)&amp;V1007</f>
        <v>#N/A</v>
      </c>
      <c r="CD1007" s="21" t="e">
        <f>+VLOOKUP(CC1007,Listas_desplega!$K$15:$L$60,2,0)</f>
        <v>#N/A</v>
      </c>
      <c r="CE1007" s="65" t="e">
        <f>+VLOOKUP(D1007,Listas_desplega!$AS$18:$AU$60,2,0)&amp;V1007</f>
        <v>#N/A</v>
      </c>
      <c r="CF1007" s="21" t="e">
        <f>+VLOOKUP(D1007,Listas_desplega!$AS$18:$AU$60,3,0)</f>
        <v>#N/A</v>
      </c>
    </row>
    <row r="1008" spans="11:84" ht="18.75" customHeight="1" x14ac:dyDescent="0.25">
      <c r="K1008" s="109"/>
      <c r="L1008" s="110" t="e">
        <f>+VLOOKUP(K1008,desplegables!$BO$81:$BP$110,2,FALSE)</f>
        <v>#N/A</v>
      </c>
      <c r="P1008" s="49"/>
      <c r="T1008" s="50" t="str">
        <f t="shared" si="114"/>
        <v xml:space="preserve"> -  - </v>
      </c>
      <c r="W1008" s="21" t="e">
        <f t="shared" si="115"/>
        <v>#N/A</v>
      </c>
      <c r="X1008" s="51" t="e">
        <f t="shared" si="116"/>
        <v>#N/A</v>
      </c>
      <c r="BG1008" s="69"/>
      <c r="BL1008" s="69"/>
      <c r="BV1008" s="21" t="str">
        <f t="shared" si="117"/>
        <v>_</v>
      </c>
      <c r="BW1008" s="21" t="e">
        <f>+VLOOKUP(C1008,Listas_desplega!$AI$21:$AJ$46,2,0)</f>
        <v>#N/A</v>
      </c>
      <c r="BX1008" s="47" t="e">
        <f>+VLOOKUP(E1008,Listas_desplega!$J$2:$K$11,2,FALSE)</f>
        <v>#N/A</v>
      </c>
      <c r="BY1008" s="21" t="e">
        <f>+VLOOKUP(J1008,desplegables!$AK$21:$AL$33,2,FALSE)</f>
        <v>#N/A</v>
      </c>
      <c r="BZ1008" s="21" t="e">
        <f>+VLOOKUP(D1008,Listas_desplega!$AS$18:$AU$60,2,0)</f>
        <v>#N/A</v>
      </c>
      <c r="CA1008" s="21" t="e">
        <f>+VLOOKUP(W1008,Listas_desplega!$AT$18:$AV$60,3,0)</f>
        <v>#N/A</v>
      </c>
      <c r="CB1008" s="21" t="e">
        <f>+VLOOKUP(F1008,Listas_desplega!$J$15:$L$60,2,0)</f>
        <v>#N/A</v>
      </c>
      <c r="CC1008" s="21" t="e">
        <f>+VLOOKUP(F1008,Listas_desplega!$J$15:$L$60,2,0)&amp;V1008</f>
        <v>#N/A</v>
      </c>
      <c r="CD1008" s="21" t="e">
        <f>+VLOOKUP(CC1008,Listas_desplega!$K$15:$L$60,2,0)</f>
        <v>#N/A</v>
      </c>
      <c r="CE1008" s="65" t="e">
        <f>+VLOOKUP(D1008,Listas_desplega!$AS$18:$AU$60,2,0)&amp;V1008</f>
        <v>#N/A</v>
      </c>
      <c r="CF1008" s="21" t="e">
        <f>+VLOOKUP(D1008,Listas_desplega!$AS$18:$AU$60,3,0)</f>
        <v>#N/A</v>
      </c>
    </row>
    <row r="1009" spans="11:84" ht="18.75" customHeight="1" x14ac:dyDescent="0.25">
      <c r="K1009" s="109"/>
      <c r="L1009" s="110" t="e">
        <f>+VLOOKUP(K1009,desplegables!$BO$81:$BP$110,2,FALSE)</f>
        <v>#N/A</v>
      </c>
      <c r="P1009" s="49"/>
      <c r="T1009" s="50" t="str">
        <f t="shared" si="114"/>
        <v xml:space="preserve"> -  - </v>
      </c>
      <c r="W1009" s="21" t="e">
        <f t="shared" si="115"/>
        <v>#N/A</v>
      </c>
      <c r="X1009" s="51" t="e">
        <f t="shared" si="116"/>
        <v>#N/A</v>
      </c>
      <c r="BG1009" s="69"/>
      <c r="BL1009" s="69"/>
      <c r="BV1009" s="21" t="str">
        <f t="shared" si="117"/>
        <v>_</v>
      </c>
      <c r="BW1009" s="21" t="e">
        <f>+VLOOKUP(C1009,Listas_desplega!$AI$21:$AJ$46,2,0)</f>
        <v>#N/A</v>
      </c>
      <c r="BX1009" s="47" t="e">
        <f>+VLOOKUP(E1009,Listas_desplega!$J$2:$K$11,2,FALSE)</f>
        <v>#N/A</v>
      </c>
      <c r="BY1009" s="21" t="e">
        <f>+VLOOKUP(J1009,desplegables!$AK$21:$AL$33,2,FALSE)</f>
        <v>#N/A</v>
      </c>
      <c r="BZ1009" s="21" t="e">
        <f>+VLOOKUP(D1009,Listas_desplega!$AS$18:$AU$60,2,0)</f>
        <v>#N/A</v>
      </c>
      <c r="CA1009" s="21" t="e">
        <f>+VLOOKUP(W1009,Listas_desplega!$AT$18:$AV$60,3,0)</f>
        <v>#N/A</v>
      </c>
      <c r="CB1009" s="21" t="e">
        <f>+VLOOKUP(F1009,Listas_desplega!$J$15:$L$60,2,0)</f>
        <v>#N/A</v>
      </c>
      <c r="CC1009" s="21" t="e">
        <f>+VLOOKUP(F1009,Listas_desplega!$J$15:$L$60,2,0)&amp;V1009</f>
        <v>#N/A</v>
      </c>
      <c r="CD1009" s="21" t="e">
        <f>+VLOOKUP(CC1009,Listas_desplega!$K$15:$L$60,2,0)</f>
        <v>#N/A</v>
      </c>
      <c r="CE1009" s="65" t="e">
        <f>+VLOOKUP(D1009,Listas_desplega!$AS$18:$AU$60,2,0)&amp;V1009</f>
        <v>#N/A</v>
      </c>
      <c r="CF1009" s="21" t="e">
        <f>+VLOOKUP(D1009,Listas_desplega!$AS$18:$AU$60,3,0)</f>
        <v>#N/A</v>
      </c>
    </row>
    <row r="1010" spans="11:84" ht="18.75" customHeight="1" x14ac:dyDescent="0.25">
      <c r="K1010" s="109"/>
      <c r="L1010" s="110" t="e">
        <f>+VLOOKUP(K1010,desplegables!$BO$81:$BP$110,2,FALSE)</f>
        <v>#N/A</v>
      </c>
      <c r="P1010" s="49"/>
      <c r="T1010" s="50" t="str">
        <f t="shared" si="114"/>
        <v xml:space="preserve"> -  - </v>
      </c>
      <c r="W1010" s="21" t="e">
        <f t="shared" si="115"/>
        <v>#N/A</v>
      </c>
      <c r="X1010" s="51" t="e">
        <f t="shared" si="116"/>
        <v>#N/A</v>
      </c>
      <c r="BG1010" s="69"/>
      <c r="BL1010" s="69"/>
      <c r="BV1010" s="21" t="str">
        <f t="shared" si="117"/>
        <v>_</v>
      </c>
      <c r="BW1010" s="21" t="e">
        <f>+VLOOKUP(C1010,Listas_desplega!$AI$21:$AJ$46,2,0)</f>
        <v>#N/A</v>
      </c>
      <c r="BX1010" s="47" t="e">
        <f>+VLOOKUP(E1010,Listas_desplega!$J$2:$K$11,2,FALSE)</f>
        <v>#N/A</v>
      </c>
      <c r="BY1010" s="21" t="e">
        <f>+VLOOKUP(J1010,desplegables!$AK$21:$AL$33,2,FALSE)</f>
        <v>#N/A</v>
      </c>
      <c r="BZ1010" s="21" t="e">
        <f>+VLOOKUP(D1010,Listas_desplega!$AS$18:$AU$60,2,0)</f>
        <v>#N/A</v>
      </c>
      <c r="CA1010" s="21" t="e">
        <f>+VLOOKUP(W1010,Listas_desplega!$AT$18:$AV$60,3,0)</f>
        <v>#N/A</v>
      </c>
      <c r="CB1010" s="21" t="e">
        <f>+VLOOKUP(F1010,Listas_desplega!$J$15:$L$60,2,0)</f>
        <v>#N/A</v>
      </c>
      <c r="CC1010" s="21" t="e">
        <f>+VLOOKUP(F1010,Listas_desplega!$J$15:$L$60,2,0)&amp;V1010</f>
        <v>#N/A</v>
      </c>
      <c r="CD1010" s="21" t="e">
        <f>+VLOOKUP(CC1010,Listas_desplega!$K$15:$L$60,2,0)</f>
        <v>#N/A</v>
      </c>
      <c r="CE1010" s="65" t="e">
        <f>+VLOOKUP(D1010,Listas_desplega!$AS$18:$AU$60,2,0)&amp;V1010</f>
        <v>#N/A</v>
      </c>
      <c r="CF1010" s="21" t="e">
        <f>+VLOOKUP(D1010,Listas_desplega!$AS$18:$AU$60,3,0)</f>
        <v>#N/A</v>
      </c>
    </row>
    <row r="1011" spans="11:84" ht="18.75" customHeight="1" x14ac:dyDescent="0.25">
      <c r="K1011" s="109"/>
      <c r="L1011" s="110" t="e">
        <f>+VLOOKUP(K1011,desplegables!$BO$81:$BP$110,2,FALSE)</f>
        <v>#N/A</v>
      </c>
      <c r="P1011" s="49"/>
      <c r="T1011" s="50" t="str">
        <f t="shared" si="114"/>
        <v xml:space="preserve"> -  - </v>
      </c>
      <c r="W1011" s="21" t="e">
        <f t="shared" si="115"/>
        <v>#N/A</v>
      </c>
      <c r="X1011" s="51" t="e">
        <f t="shared" si="116"/>
        <v>#N/A</v>
      </c>
      <c r="BG1011" s="69"/>
      <c r="BL1011" s="69"/>
      <c r="BV1011" s="21" t="str">
        <f t="shared" si="117"/>
        <v>_</v>
      </c>
      <c r="BW1011" s="21" t="e">
        <f>+VLOOKUP(C1011,Listas_desplega!$AI$21:$AJ$46,2,0)</f>
        <v>#N/A</v>
      </c>
      <c r="BX1011" s="47" t="e">
        <f>+VLOOKUP(E1011,Listas_desplega!$J$2:$K$11,2,FALSE)</f>
        <v>#N/A</v>
      </c>
      <c r="BY1011" s="21" t="e">
        <f>+VLOOKUP(J1011,desplegables!$AK$21:$AL$33,2,FALSE)</f>
        <v>#N/A</v>
      </c>
      <c r="BZ1011" s="21" t="e">
        <f>+VLOOKUP(D1011,Listas_desplega!$AS$18:$AU$60,2,0)</f>
        <v>#N/A</v>
      </c>
      <c r="CA1011" s="21" t="e">
        <f>+VLOOKUP(W1011,Listas_desplega!$AT$18:$AV$60,3,0)</f>
        <v>#N/A</v>
      </c>
      <c r="CB1011" s="21" t="e">
        <f>+VLOOKUP(F1011,Listas_desplega!$J$15:$L$60,2,0)</f>
        <v>#N/A</v>
      </c>
      <c r="CC1011" s="21" t="e">
        <f>+VLOOKUP(F1011,Listas_desplega!$J$15:$L$60,2,0)&amp;V1011</f>
        <v>#N/A</v>
      </c>
      <c r="CD1011" s="21" t="e">
        <f>+VLOOKUP(CC1011,Listas_desplega!$K$15:$L$60,2,0)</f>
        <v>#N/A</v>
      </c>
      <c r="CE1011" s="65" t="e">
        <f>+VLOOKUP(D1011,Listas_desplega!$AS$18:$AU$60,2,0)&amp;V1011</f>
        <v>#N/A</v>
      </c>
      <c r="CF1011" s="21" t="e">
        <f>+VLOOKUP(D1011,Listas_desplega!$AS$18:$AU$60,3,0)</f>
        <v>#N/A</v>
      </c>
    </row>
    <row r="1012" spans="11:84" ht="18.75" customHeight="1" x14ac:dyDescent="0.25">
      <c r="K1012" s="109"/>
      <c r="L1012" s="110" t="e">
        <f>+VLOOKUP(K1012,desplegables!$BO$81:$BP$110,2,FALSE)</f>
        <v>#N/A</v>
      </c>
      <c r="P1012" s="49"/>
      <c r="T1012" s="50" t="str">
        <f t="shared" si="114"/>
        <v xml:space="preserve"> -  - </v>
      </c>
      <c r="W1012" s="21" t="e">
        <f t="shared" si="115"/>
        <v>#N/A</v>
      </c>
      <c r="X1012" s="51" t="e">
        <f t="shared" si="116"/>
        <v>#N/A</v>
      </c>
      <c r="BG1012" s="69"/>
      <c r="BL1012" s="69"/>
      <c r="BV1012" s="21" t="str">
        <f t="shared" si="117"/>
        <v>_</v>
      </c>
      <c r="BW1012" s="21" t="e">
        <f>+VLOOKUP(C1012,Listas_desplega!$AI$21:$AJ$46,2,0)</f>
        <v>#N/A</v>
      </c>
      <c r="BX1012" s="47" t="e">
        <f>+VLOOKUP(E1012,Listas_desplega!$J$2:$K$11,2,FALSE)</f>
        <v>#N/A</v>
      </c>
      <c r="BY1012" s="21" t="e">
        <f>+VLOOKUP(J1012,desplegables!$AK$21:$AL$33,2,FALSE)</f>
        <v>#N/A</v>
      </c>
      <c r="BZ1012" s="21" t="e">
        <f>+VLOOKUP(D1012,Listas_desplega!$AS$18:$AU$60,2,0)</f>
        <v>#N/A</v>
      </c>
      <c r="CA1012" s="21" t="e">
        <f>+VLOOKUP(W1012,Listas_desplega!$AT$18:$AV$60,3,0)</f>
        <v>#N/A</v>
      </c>
      <c r="CB1012" s="21" t="e">
        <f>+VLOOKUP(F1012,Listas_desplega!$J$15:$L$60,2,0)</f>
        <v>#N/A</v>
      </c>
      <c r="CC1012" s="21" t="e">
        <f>+VLOOKUP(F1012,Listas_desplega!$J$15:$L$60,2,0)&amp;V1012</f>
        <v>#N/A</v>
      </c>
      <c r="CD1012" s="21" t="e">
        <f>+VLOOKUP(CC1012,Listas_desplega!$K$15:$L$60,2,0)</f>
        <v>#N/A</v>
      </c>
      <c r="CE1012" s="65" t="e">
        <f>+VLOOKUP(D1012,Listas_desplega!$AS$18:$AU$60,2,0)&amp;V1012</f>
        <v>#N/A</v>
      </c>
      <c r="CF1012" s="21" t="e">
        <f>+VLOOKUP(D1012,Listas_desplega!$AS$18:$AU$60,3,0)</f>
        <v>#N/A</v>
      </c>
    </row>
    <row r="1013" spans="11:84" ht="18.75" customHeight="1" x14ac:dyDescent="0.25">
      <c r="K1013" s="109"/>
      <c r="L1013" s="110" t="e">
        <f>+VLOOKUP(K1013,desplegables!$BO$81:$BP$110,2,FALSE)</f>
        <v>#N/A</v>
      </c>
      <c r="P1013" s="49"/>
      <c r="T1013" s="50" t="str">
        <f t="shared" si="114"/>
        <v xml:space="preserve"> -  - </v>
      </c>
      <c r="W1013" s="21" t="e">
        <f t="shared" si="115"/>
        <v>#N/A</v>
      </c>
      <c r="X1013" s="51" t="e">
        <f t="shared" si="116"/>
        <v>#N/A</v>
      </c>
      <c r="BG1013" s="69"/>
      <c r="BL1013" s="69"/>
      <c r="BV1013" s="21" t="str">
        <f t="shared" si="117"/>
        <v>_</v>
      </c>
      <c r="BW1013" s="21" t="e">
        <f>+VLOOKUP(C1013,Listas_desplega!$AI$21:$AJ$46,2,0)</f>
        <v>#N/A</v>
      </c>
      <c r="BX1013" s="47" t="e">
        <f>+VLOOKUP(E1013,Listas_desplega!$J$2:$K$11,2,FALSE)</f>
        <v>#N/A</v>
      </c>
      <c r="BY1013" s="21" t="e">
        <f>+VLOOKUP(J1013,desplegables!$AK$21:$AL$33,2,FALSE)</f>
        <v>#N/A</v>
      </c>
      <c r="BZ1013" s="21" t="e">
        <f>+VLOOKUP(D1013,Listas_desplega!$AS$18:$AU$60,2,0)</f>
        <v>#N/A</v>
      </c>
      <c r="CA1013" s="21" t="e">
        <f>+VLOOKUP(W1013,Listas_desplega!$AT$18:$AV$60,3,0)</f>
        <v>#N/A</v>
      </c>
      <c r="CB1013" s="21" t="e">
        <f>+VLOOKUP(F1013,Listas_desplega!$J$15:$L$60,2,0)</f>
        <v>#N/A</v>
      </c>
      <c r="CC1013" s="21" t="e">
        <f>+VLOOKUP(F1013,Listas_desplega!$J$15:$L$60,2,0)&amp;V1013</f>
        <v>#N/A</v>
      </c>
      <c r="CD1013" s="21" t="e">
        <f>+VLOOKUP(CC1013,Listas_desplega!$K$15:$L$60,2,0)</f>
        <v>#N/A</v>
      </c>
      <c r="CE1013" s="65" t="e">
        <f>+VLOOKUP(D1013,Listas_desplega!$AS$18:$AU$60,2,0)&amp;V1013</f>
        <v>#N/A</v>
      </c>
      <c r="CF1013" s="21" t="e">
        <f>+VLOOKUP(D1013,Listas_desplega!$AS$18:$AU$60,3,0)</f>
        <v>#N/A</v>
      </c>
    </row>
    <row r="1014" spans="11:84" ht="18.75" customHeight="1" x14ac:dyDescent="0.25">
      <c r="K1014" s="109"/>
      <c r="L1014" s="110" t="e">
        <f>+VLOOKUP(K1014,desplegables!$BO$81:$BP$110,2,FALSE)</f>
        <v>#N/A</v>
      </c>
      <c r="P1014" s="49"/>
      <c r="T1014" s="50" t="str">
        <f t="shared" si="114"/>
        <v xml:space="preserve"> -  - </v>
      </c>
      <c r="W1014" s="21" t="e">
        <f t="shared" si="115"/>
        <v>#N/A</v>
      </c>
      <c r="X1014" s="51" t="e">
        <f t="shared" si="116"/>
        <v>#N/A</v>
      </c>
      <c r="BG1014" s="69"/>
      <c r="BL1014" s="69"/>
      <c r="BV1014" s="21" t="str">
        <f t="shared" si="117"/>
        <v>_</v>
      </c>
      <c r="BW1014" s="21" t="e">
        <f>+VLOOKUP(C1014,Listas_desplega!$AI$21:$AJ$46,2,0)</f>
        <v>#N/A</v>
      </c>
      <c r="BX1014" s="47" t="e">
        <f>+VLOOKUP(E1014,Listas_desplega!$J$2:$K$11,2,FALSE)</f>
        <v>#N/A</v>
      </c>
      <c r="BY1014" s="21" t="e">
        <f>+VLOOKUP(J1014,desplegables!$AK$21:$AL$33,2,FALSE)</f>
        <v>#N/A</v>
      </c>
      <c r="BZ1014" s="21" t="e">
        <f>+VLOOKUP(D1014,Listas_desplega!$AS$18:$AU$60,2,0)</f>
        <v>#N/A</v>
      </c>
      <c r="CA1014" s="21" t="e">
        <f>+VLOOKUP(W1014,Listas_desplega!$AT$18:$AV$60,3,0)</f>
        <v>#N/A</v>
      </c>
      <c r="CB1014" s="21" t="e">
        <f>+VLOOKUP(F1014,Listas_desplega!$J$15:$L$60,2,0)</f>
        <v>#N/A</v>
      </c>
      <c r="CC1014" s="21" t="e">
        <f>+VLOOKUP(F1014,Listas_desplega!$J$15:$L$60,2,0)&amp;V1014</f>
        <v>#N/A</v>
      </c>
      <c r="CD1014" s="21" t="e">
        <f>+VLOOKUP(CC1014,Listas_desplega!$K$15:$L$60,2,0)</f>
        <v>#N/A</v>
      </c>
      <c r="CE1014" s="65" t="e">
        <f>+VLOOKUP(D1014,Listas_desplega!$AS$18:$AU$60,2,0)&amp;V1014</f>
        <v>#N/A</v>
      </c>
      <c r="CF1014" s="21" t="e">
        <f>+VLOOKUP(D1014,Listas_desplega!$AS$18:$AU$60,3,0)</f>
        <v>#N/A</v>
      </c>
    </row>
    <row r="1015" spans="11:84" ht="18.75" customHeight="1" x14ac:dyDescent="0.25">
      <c r="K1015" s="109"/>
      <c r="L1015" s="110" t="e">
        <f>+VLOOKUP(K1015,desplegables!$BO$81:$BP$110,2,FALSE)</f>
        <v>#N/A</v>
      </c>
      <c r="P1015" s="49"/>
      <c r="T1015" s="50" t="str">
        <f t="shared" si="114"/>
        <v xml:space="preserve"> -  - </v>
      </c>
      <c r="W1015" s="21" t="e">
        <f t="shared" si="115"/>
        <v>#N/A</v>
      </c>
      <c r="X1015" s="51" t="e">
        <f t="shared" si="116"/>
        <v>#N/A</v>
      </c>
      <c r="BG1015" s="69"/>
      <c r="BL1015" s="69"/>
      <c r="BV1015" s="21" t="str">
        <f t="shared" si="117"/>
        <v>_</v>
      </c>
      <c r="BW1015" s="21" t="e">
        <f>+VLOOKUP(C1015,Listas_desplega!$AI$21:$AJ$46,2,0)</f>
        <v>#N/A</v>
      </c>
      <c r="BX1015" s="47" t="e">
        <f>+VLOOKUP(E1015,Listas_desplega!$J$2:$K$11,2,FALSE)</f>
        <v>#N/A</v>
      </c>
      <c r="BY1015" s="21" t="e">
        <f>+VLOOKUP(J1015,desplegables!$AK$21:$AL$33,2,FALSE)</f>
        <v>#N/A</v>
      </c>
      <c r="BZ1015" s="21" t="e">
        <f>+VLOOKUP(D1015,Listas_desplega!$AS$18:$AU$60,2,0)</f>
        <v>#N/A</v>
      </c>
      <c r="CA1015" s="21" t="e">
        <f>+VLOOKUP(W1015,Listas_desplega!$AT$18:$AV$60,3,0)</f>
        <v>#N/A</v>
      </c>
      <c r="CB1015" s="21" t="e">
        <f>+VLOOKUP(F1015,Listas_desplega!$J$15:$L$60,2,0)</f>
        <v>#N/A</v>
      </c>
      <c r="CC1015" s="21" t="e">
        <f>+VLOOKUP(F1015,Listas_desplega!$J$15:$L$60,2,0)&amp;V1015</f>
        <v>#N/A</v>
      </c>
      <c r="CD1015" s="21" t="e">
        <f>+VLOOKUP(CC1015,Listas_desplega!$K$15:$L$60,2,0)</f>
        <v>#N/A</v>
      </c>
      <c r="CE1015" s="65" t="e">
        <f>+VLOOKUP(D1015,Listas_desplega!$AS$18:$AU$60,2,0)&amp;V1015</f>
        <v>#N/A</v>
      </c>
      <c r="CF1015" s="21" t="e">
        <f>+VLOOKUP(D1015,Listas_desplega!$AS$18:$AU$60,3,0)</f>
        <v>#N/A</v>
      </c>
    </row>
    <row r="1016" spans="11:84" ht="18.75" customHeight="1" x14ac:dyDescent="0.25">
      <c r="K1016" s="109"/>
      <c r="L1016" s="110" t="e">
        <f>+VLOOKUP(K1016,desplegables!$BO$81:$BP$110,2,FALSE)</f>
        <v>#N/A</v>
      </c>
      <c r="P1016" s="49"/>
      <c r="T1016" s="50" t="str">
        <f t="shared" si="114"/>
        <v xml:space="preserve"> -  - </v>
      </c>
      <c r="W1016" s="21" t="e">
        <f t="shared" si="115"/>
        <v>#N/A</v>
      </c>
      <c r="X1016" s="51" t="e">
        <f t="shared" si="116"/>
        <v>#N/A</v>
      </c>
      <c r="BG1016" s="69"/>
      <c r="BL1016" s="69"/>
      <c r="BV1016" s="21" t="str">
        <f t="shared" si="117"/>
        <v>_</v>
      </c>
      <c r="BW1016" s="21" t="e">
        <f>+VLOOKUP(C1016,Listas_desplega!$AI$21:$AJ$46,2,0)</f>
        <v>#N/A</v>
      </c>
      <c r="BX1016" s="47" t="e">
        <f>+VLOOKUP(E1016,Listas_desplega!$J$2:$K$11,2,FALSE)</f>
        <v>#N/A</v>
      </c>
      <c r="BY1016" s="21" t="e">
        <f>+VLOOKUP(J1016,desplegables!$AK$21:$AL$33,2,FALSE)</f>
        <v>#N/A</v>
      </c>
      <c r="BZ1016" s="21" t="e">
        <f>+VLOOKUP(D1016,Listas_desplega!$AS$18:$AU$60,2,0)</f>
        <v>#N/A</v>
      </c>
      <c r="CA1016" s="21" t="e">
        <f>+VLOOKUP(W1016,Listas_desplega!$AT$18:$AV$60,3,0)</f>
        <v>#N/A</v>
      </c>
      <c r="CB1016" s="21" t="e">
        <f>+VLOOKUP(F1016,Listas_desplega!$J$15:$L$60,2,0)</f>
        <v>#N/A</v>
      </c>
      <c r="CC1016" s="21" t="e">
        <f>+VLOOKUP(F1016,Listas_desplega!$J$15:$L$60,2,0)&amp;V1016</f>
        <v>#N/A</v>
      </c>
      <c r="CD1016" s="21" t="e">
        <f>+VLOOKUP(CC1016,Listas_desplega!$K$15:$L$60,2,0)</f>
        <v>#N/A</v>
      </c>
      <c r="CE1016" s="65" t="e">
        <f>+VLOOKUP(D1016,Listas_desplega!$AS$18:$AU$60,2,0)&amp;V1016</f>
        <v>#N/A</v>
      </c>
      <c r="CF1016" s="21" t="e">
        <f>+VLOOKUP(D1016,Listas_desplega!$AS$18:$AU$60,3,0)</f>
        <v>#N/A</v>
      </c>
    </row>
    <row r="1017" spans="11:84" ht="18.75" customHeight="1" x14ac:dyDescent="0.25">
      <c r="K1017" s="109"/>
      <c r="L1017" s="110" t="e">
        <f>+VLOOKUP(K1017,desplegables!$BO$81:$BP$110,2,FALSE)</f>
        <v>#N/A</v>
      </c>
      <c r="P1017" s="49"/>
      <c r="T1017" s="50" t="str">
        <f t="shared" si="114"/>
        <v xml:space="preserve"> -  - </v>
      </c>
      <c r="W1017" s="21" t="e">
        <f t="shared" si="115"/>
        <v>#N/A</v>
      </c>
      <c r="X1017" s="51" t="e">
        <f t="shared" si="116"/>
        <v>#N/A</v>
      </c>
      <c r="BG1017" s="69"/>
      <c r="BL1017" s="69"/>
      <c r="BV1017" s="21" t="str">
        <f t="shared" si="117"/>
        <v>_</v>
      </c>
      <c r="BW1017" s="21" t="e">
        <f>+VLOOKUP(C1017,Listas_desplega!$AI$21:$AJ$46,2,0)</f>
        <v>#N/A</v>
      </c>
      <c r="BX1017" s="47" t="e">
        <f>+VLOOKUP(E1017,Listas_desplega!$J$2:$K$11,2,FALSE)</f>
        <v>#N/A</v>
      </c>
      <c r="BY1017" s="21" t="e">
        <f>+VLOOKUP(J1017,desplegables!$AK$21:$AL$33,2,FALSE)</f>
        <v>#N/A</v>
      </c>
      <c r="BZ1017" s="21" t="e">
        <f>+VLOOKUP(D1017,Listas_desplega!$AS$18:$AU$60,2,0)</f>
        <v>#N/A</v>
      </c>
      <c r="CA1017" s="21" t="e">
        <f>+VLOOKUP(W1017,Listas_desplega!$AT$18:$AV$60,3,0)</f>
        <v>#N/A</v>
      </c>
      <c r="CB1017" s="21" t="e">
        <f>+VLOOKUP(F1017,Listas_desplega!$J$15:$L$60,2,0)</f>
        <v>#N/A</v>
      </c>
      <c r="CC1017" s="21" t="e">
        <f>+VLOOKUP(F1017,Listas_desplega!$J$15:$L$60,2,0)&amp;V1017</f>
        <v>#N/A</v>
      </c>
      <c r="CD1017" s="21" t="e">
        <f>+VLOOKUP(CC1017,Listas_desplega!$K$15:$L$60,2,0)</f>
        <v>#N/A</v>
      </c>
      <c r="CE1017" s="65" t="e">
        <f>+VLOOKUP(D1017,Listas_desplega!$AS$18:$AU$60,2,0)&amp;V1017</f>
        <v>#N/A</v>
      </c>
      <c r="CF1017" s="21" t="e">
        <f>+VLOOKUP(D1017,Listas_desplega!$AS$18:$AU$60,3,0)</f>
        <v>#N/A</v>
      </c>
    </row>
    <row r="1018" spans="11:84" ht="18.75" customHeight="1" x14ac:dyDescent="0.25">
      <c r="K1018" s="109"/>
      <c r="L1018" s="110" t="e">
        <f>+VLOOKUP(K1018,desplegables!$BO$81:$BP$110,2,FALSE)</f>
        <v>#N/A</v>
      </c>
      <c r="P1018" s="49"/>
      <c r="T1018" s="50" t="str">
        <f t="shared" si="114"/>
        <v xml:space="preserve"> -  - </v>
      </c>
      <c r="W1018" s="21" t="e">
        <f t="shared" si="115"/>
        <v>#N/A</v>
      </c>
      <c r="X1018" s="51" t="e">
        <f t="shared" si="116"/>
        <v>#N/A</v>
      </c>
      <c r="BG1018" s="69"/>
      <c r="BL1018" s="69"/>
      <c r="BV1018" s="21" t="str">
        <f t="shared" si="117"/>
        <v>_</v>
      </c>
      <c r="BW1018" s="21" t="e">
        <f>+VLOOKUP(C1018,Listas_desplega!$AI$21:$AJ$46,2,0)</f>
        <v>#N/A</v>
      </c>
      <c r="BX1018" s="47" t="e">
        <f>+VLOOKUP(E1018,Listas_desplega!$J$2:$K$11,2,FALSE)</f>
        <v>#N/A</v>
      </c>
      <c r="BY1018" s="21" t="e">
        <f>+VLOOKUP(J1018,desplegables!$AK$21:$AL$33,2,FALSE)</f>
        <v>#N/A</v>
      </c>
      <c r="BZ1018" s="21" t="e">
        <f>+VLOOKUP(D1018,Listas_desplega!$AS$18:$AU$60,2,0)</f>
        <v>#N/A</v>
      </c>
      <c r="CA1018" s="21" t="e">
        <f>+VLOOKUP(W1018,Listas_desplega!$AT$18:$AV$60,3,0)</f>
        <v>#N/A</v>
      </c>
      <c r="CB1018" s="21" t="e">
        <f>+VLOOKUP(F1018,Listas_desplega!$J$15:$L$60,2,0)</f>
        <v>#N/A</v>
      </c>
      <c r="CC1018" s="21" t="e">
        <f>+VLOOKUP(F1018,Listas_desplega!$J$15:$L$60,2,0)&amp;V1018</f>
        <v>#N/A</v>
      </c>
      <c r="CD1018" s="21" t="e">
        <f>+VLOOKUP(CC1018,Listas_desplega!$K$15:$L$60,2,0)</f>
        <v>#N/A</v>
      </c>
      <c r="CE1018" s="65" t="e">
        <f>+VLOOKUP(D1018,Listas_desplega!$AS$18:$AU$60,2,0)&amp;V1018</f>
        <v>#N/A</v>
      </c>
      <c r="CF1018" s="21" t="e">
        <f>+VLOOKUP(D1018,Listas_desplega!$AS$18:$AU$60,3,0)</f>
        <v>#N/A</v>
      </c>
    </row>
    <row r="1019" spans="11:84" ht="18.75" customHeight="1" x14ac:dyDescent="0.25">
      <c r="K1019" s="109"/>
      <c r="L1019" s="110" t="e">
        <f>+VLOOKUP(K1019,desplegables!$BO$81:$BP$110,2,FALSE)</f>
        <v>#N/A</v>
      </c>
      <c r="P1019" s="49"/>
      <c r="T1019" s="50" t="str">
        <f t="shared" si="114"/>
        <v xml:space="preserve"> -  - </v>
      </c>
      <c r="W1019" s="21" t="e">
        <f t="shared" si="115"/>
        <v>#N/A</v>
      </c>
      <c r="X1019" s="51" t="e">
        <f t="shared" si="116"/>
        <v>#N/A</v>
      </c>
      <c r="BG1019" s="69"/>
      <c r="BL1019" s="69"/>
      <c r="BV1019" s="21" t="str">
        <f t="shared" si="117"/>
        <v>_</v>
      </c>
      <c r="BW1019" s="21" t="e">
        <f>+VLOOKUP(C1019,Listas_desplega!$AI$21:$AJ$46,2,0)</f>
        <v>#N/A</v>
      </c>
      <c r="BX1019" s="47" t="e">
        <f>+VLOOKUP(E1019,Listas_desplega!$J$2:$K$11,2,FALSE)</f>
        <v>#N/A</v>
      </c>
      <c r="BY1019" s="21" t="e">
        <f>+VLOOKUP(J1019,desplegables!$AK$21:$AL$33,2,FALSE)</f>
        <v>#N/A</v>
      </c>
      <c r="BZ1019" s="21" t="e">
        <f>+VLOOKUP(D1019,Listas_desplega!$AS$18:$AU$60,2,0)</f>
        <v>#N/A</v>
      </c>
      <c r="CA1019" s="21" t="e">
        <f>+VLOOKUP(W1019,Listas_desplega!$AT$18:$AV$60,3,0)</f>
        <v>#N/A</v>
      </c>
      <c r="CB1019" s="21" t="e">
        <f>+VLOOKUP(F1019,Listas_desplega!$J$15:$L$60,2,0)</f>
        <v>#N/A</v>
      </c>
      <c r="CC1019" s="21" t="e">
        <f>+VLOOKUP(F1019,Listas_desplega!$J$15:$L$60,2,0)&amp;V1019</f>
        <v>#N/A</v>
      </c>
      <c r="CD1019" s="21" t="e">
        <f>+VLOOKUP(CC1019,Listas_desplega!$K$15:$L$60,2,0)</f>
        <v>#N/A</v>
      </c>
      <c r="CE1019" s="65" t="e">
        <f>+VLOOKUP(D1019,Listas_desplega!$AS$18:$AU$60,2,0)&amp;V1019</f>
        <v>#N/A</v>
      </c>
      <c r="CF1019" s="21" t="e">
        <f>+VLOOKUP(D1019,Listas_desplega!$AS$18:$AU$60,3,0)</f>
        <v>#N/A</v>
      </c>
    </row>
    <row r="1020" spans="11:84" ht="18.75" customHeight="1" x14ac:dyDescent="0.25">
      <c r="K1020" s="109"/>
      <c r="L1020" s="110" t="e">
        <f>+VLOOKUP(K1020,desplegables!$BO$81:$BP$110,2,FALSE)</f>
        <v>#N/A</v>
      </c>
      <c r="P1020" s="49"/>
      <c r="T1020" s="50" t="str">
        <f t="shared" si="114"/>
        <v xml:space="preserve"> -  - </v>
      </c>
      <c r="W1020" s="21" t="e">
        <f t="shared" si="115"/>
        <v>#N/A</v>
      </c>
      <c r="X1020" s="51" t="e">
        <f t="shared" si="116"/>
        <v>#N/A</v>
      </c>
      <c r="BG1020" s="69"/>
      <c r="BL1020" s="69"/>
      <c r="BV1020" s="21" t="str">
        <f t="shared" si="117"/>
        <v>_</v>
      </c>
      <c r="BW1020" s="21" t="e">
        <f>+VLOOKUP(C1020,Listas_desplega!$AI$21:$AJ$46,2,0)</f>
        <v>#N/A</v>
      </c>
      <c r="BX1020" s="47" t="e">
        <f>+VLOOKUP(E1020,Listas_desplega!$J$2:$K$11,2,FALSE)</f>
        <v>#N/A</v>
      </c>
      <c r="BY1020" s="21" t="e">
        <f>+VLOOKUP(J1020,desplegables!$AK$21:$AL$33,2,FALSE)</f>
        <v>#N/A</v>
      </c>
      <c r="BZ1020" s="21" t="e">
        <f>+VLOOKUP(D1020,Listas_desplega!$AS$18:$AU$60,2,0)</f>
        <v>#N/A</v>
      </c>
      <c r="CA1020" s="21" t="e">
        <f>+VLOOKUP(W1020,Listas_desplega!$AT$18:$AV$60,3,0)</f>
        <v>#N/A</v>
      </c>
      <c r="CB1020" s="21" t="e">
        <f>+VLOOKUP(F1020,Listas_desplega!$J$15:$L$60,2,0)</f>
        <v>#N/A</v>
      </c>
      <c r="CC1020" s="21" t="e">
        <f>+VLOOKUP(F1020,Listas_desplega!$J$15:$L$60,2,0)&amp;V1020</f>
        <v>#N/A</v>
      </c>
      <c r="CD1020" s="21" t="e">
        <f>+VLOOKUP(CC1020,Listas_desplega!$K$15:$L$60,2,0)</f>
        <v>#N/A</v>
      </c>
      <c r="CE1020" s="65" t="e">
        <f>+VLOOKUP(D1020,Listas_desplega!$AS$18:$AU$60,2,0)&amp;V1020</f>
        <v>#N/A</v>
      </c>
      <c r="CF1020" s="21" t="e">
        <f>+VLOOKUP(D1020,Listas_desplega!$AS$18:$AU$60,3,0)</f>
        <v>#N/A</v>
      </c>
    </row>
    <row r="1021" spans="11:84" ht="18.75" customHeight="1" x14ac:dyDescent="0.25">
      <c r="K1021" s="109"/>
      <c r="L1021" s="110" t="e">
        <f>+VLOOKUP(K1021,desplegables!$BO$81:$BP$110,2,FALSE)</f>
        <v>#N/A</v>
      </c>
      <c r="P1021" s="49"/>
      <c r="T1021" s="50" t="str">
        <f t="shared" si="114"/>
        <v xml:space="preserve"> -  - </v>
      </c>
      <c r="W1021" s="21" t="e">
        <f t="shared" si="115"/>
        <v>#N/A</v>
      </c>
      <c r="X1021" s="51" t="e">
        <f t="shared" si="116"/>
        <v>#N/A</v>
      </c>
      <c r="BG1021" s="69"/>
      <c r="BL1021" s="69"/>
      <c r="BV1021" s="21" t="str">
        <f t="shared" si="117"/>
        <v>_</v>
      </c>
      <c r="BW1021" s="21" t="e">
        <f>+VLOOKUP(C1021,Listas_desplega!$AI$21:$AJ$46,2,0)</f>
        <v>#N/A</v>
      </c>
      <c r="BX1021" s="47" t="e">
        <f>+VLOOKUP(E1021,Listas_desplega!$J$2:$K$11,2,FALSE)</f>
        <v>#N/A</v>
      </c>
      <c r="BY1021" s="21" t="e">
        <f>+VLOOKUP(J1021,desplegables!$AK$21:$AL$33,2,FALSE)</f>
        <v>#N/A</v>
      </c>
      <c r="BZ1021" s="21" t="e">
        <f>+VLOOKUP(D1021,Listas_desplega!$AS$18:$AU$60,2,0)</f>
        <v>#N/A</v>
      </c>
      <c r="CA1021" s="21" t="e">
        <f>+VLOOKUP(W1021,Listas_desplega!$AT$18:$AV$60,3,0)</f>
        <v>#N/A</v>
      </c>
      <c r="CB1021" s="21" t="e">
        <f>+VLOOKUP(F1021,Listas_desplega!$J$15:$L$60,2,0)</f>
        <v>#N/A</v>
      </c>
      <c r="CC1021" s="21" t="e">
        <f>+VLOOKUP(F1021,Listas_desplega!$J$15:$L$60,2,0)&amp;V1021</f>
        <v>#N/A</v>
      </c>
      <c r="CD1021" s="21" t="e">
        <f>+VLOOKUP(CC1021,Listas_desplega!$K$15:$L$60,2,0)</f>
        <v>#N/A</v>
      </c>
      <c r="CE1021" s="65" t="e">
        <f>+VLOOKUP(D1021,Listas_desplega!$AS$18:$AU$60,2,0)&amp;V1021</f>
        <v>#N/A</v>
      </c>
      <c r="CF1021" s="21" t="e">
        <f>+VLOOKUP(D1021,Listas_desplega!$AS$18:$AU$60,3,0)</f>
        <v>#N/A</v>
      </c>
    </row>
    <row r="1022" spans="11:84" ht="18.75" customHeight="1" x14ac:dyDescent="0.25">
      <c r="K1022" s="109"/>
      <c r="L1022" s="110" t="e">
        <f>+VLOOKUP(K1022,desplegables!$BO$81:$BP$110,2,FALSE)</f>
        <v>#N/A</v>
      </c>
      <c r="P1022" s="49"/>
      <c r="T1022" s="50" t="str">
        <f t="shared" si="114"/>
        <v xml:space="preserve"> -  - </v>
      </c>
      <c r="W1022" s="21" t="e">
        <f t="shared" si="115"/>
        <v>#N/A</v>
      </c>
      <c r="X1022" s="51" t="e">
        <f t="shared" si="116"/>
        <v>#N/A</v>
      </c>
      <c r="BG1022" s="69"/>
      <c r="BL1022" s="69"/>
      <c r="BV1022" s="21" t="str">
        <f t="shared" si="117"/>
        <v>_</v>
      </c>
      <c r="BW1022" s="21" t="e">
        <f>+VLOOKUP(C1022,Listas_desplega!$AI$21:$AJ$46,2,0)</f>
        <v>#N/A</v>
      </c>
      <c r="BX1022" s="47" t="e">
        <f>+VLOOKUP(E1022,Listas_desplega!$J$2:$K$11,2,FALSE)</f>
        <v>#N/A</v>
      </c>
      <c r="BY1022" s="21" t="e">
        <f>+VLOOKUP(J1022,desplegables!$AK$21:$AL$33,2,FALSE)</f>
        <v>#N/A</v>
      </c>
      <c r="BZ1022" s="21" t="e">
        <f>+VLOOKUP(D1022,Listas_desplega!$AS$18:$AU$60,2,0)</f>
        <v>#N/A</v>
      </c>
      <c r="CA1022" s="21" t="e">
        <f>+VLOOKUP(W1022,Listas_desplega!$AT$18:$AV$60,3,0)</f>
        <v>#N/A</v>
      </c>
      <c r="CB1022" s="21" t="e">
        <f>+VLOOKUP(F1022,Listas_desplega!$J$15:$L$60,2,0)</f>
        <v>#N/A</v>
      </c>
      <c r="CC1022" s="21" t="e">
        <f>+VLOOKUP(F1022,Listas_desplega!$J$15:$L$60,2,0)&amp;V1022</f>
        <v>#N/A</v>
      </c>
      <c r="CD1022" s="21" t="e">
        <f>+VLOOKUP(CC1022,Listas_desplega!$K$15:$L$60,2,0)</f>
        <v>#N/A</v>
      </c>
      <c r="CE1022" s="65" t="e">
        <f>+VLOOKUP(D1022,Listas_desplega!$AS$18:$AU$60,2,0)&amp;V1022</f>
        <v>#N/A</v>
      </c>
      <c r="CF1022" s="21" t="e">
        <f>+VLOOKUP(D1022,Listas_desplega!$AS$18:$AU$60,3,0)</f>
        <v>#N/A</v>
      </c>
    </row>
    <row r="1023" spans="11:84" ht="18.75" customHeight="1" x14ac:dyDescent="0.25">
      <c r="K1023" s="109"/>
      <c r="L1023" s="110" t="e">
        <f>+VLOOKUP(K1023,desplegables!$BO$81:$BP$110,2,FALSE)</f>
        <v>#N/A</v>
      </c>
      <c r="P1023" s="49"/>
      <c r="T1023" s="50" t="str">
        <f t="shared" si="114"/>
        <v xml:space="preserve"> -  - </v>
      </c>
      <c r="W1023" s="21" t="e">
        <f t="shared" si="115"/>
        <v>#N/A</v>
      </c>
      <c r="X1023" s="51" t="e">
        <f t="shared" si="116"/>
        <v>#N/A</v>
      </c>
      <c r="BG1023" s="69"/>
      <c r="BL1023" s="69"/>
      <c r="BV1023" s="21" t="str">
        <f t="shared" si="117"/>
        <v>_</v>
      </c>
      <c r="BW1023" s="21" t="e">
        <f>+VLOOKUP(C1023,Listas_desplega!$AI$21:$AJ$46,2,0)</f>
        <v>#N/A</v>
      </c>
      <c r="BX1023" s="47" t="e">
        <f>+VLOOKUP(E1023,Listas_desplega!$J$2:$K$11,2,FALSE)</f>
        <v>#N/A</v>
      </c>
      <c r="BY1023" s="21" t="e">
        <f>+VLOOKUP(J1023,desplegables!$AK$21:$AL$33,2,FALSE)</f>
        <v>#N/A</v>
      </c>
      <c r="BZ1023" s="21" t="e">
        <f>+VLOOKUP(D1023,Listas_desplega!$AS$18:$AU$60,2,0)</f>
        <v>#N/A</v>
      </c>
      <c r="CA1023" s="21" t="e">
        <f>+VLOOKUP(W1023,Listas_desplega!$AT$18:$AV$60,3,0)</f>
        <v>#N/A</v>
      </c>
      <c r="CB1023" s="21" t="e">
        <f>+VLOOKUP(F1023,Listas_desplega!$J$15:$L$60,2,0)</f>
        <v>#N/A</v>
      </c>
      <c r="CC1023" s="21" t="e">
        <f>+VLOOKUP(F1023,Listas_desplega!$J$15:$L$60,2,0)&amp;V1023</f>
        <v>#N/A</v>
      </c>
      <c r="CD1023" s="21" t="e">
        <f>+VLOOKUP(CC1023,Listas_desplega!$K$15:$L$60,2,0)</f>
        <v>#N/A</v>
      </c>
      <c r="CE1023" s="65" t="e">
        <f>+VLOOKUP(D1023,Listas_desplega!$AS$18:$AU$60,2,0)&amp;V1023</f>
        <v>#N/A</v>
      </c>
      <c r="CF1023" s="21" t="e">
        <f>+VLOOKUP(D1023,Listas_desplega!$AS$18:$AU$60,3,0)</f>
        <v>#N/A</v>
      </c>
    </row>
    <row r="1024" spans="11:84" ht="18.75" customHeight="1" x14ac:dyDescent="0.25">
      <c r="K1024" s="109"/>
      <c r="L1024" s="110" t="e">
        <f>+VLOOKUP(K1024,desplegables!$BO$81:$BP$110,2,FALSE)</f>
        <v>#N/A</v>
      </c>
      <c r="P1024" s="49"/>
      <c r="T1024" s="50" t="str">
        <f t="shared" si="114"/>
        <v xml:space="preserve"> -  - </v>
      </c>
      <c r="W1024" s="21" t="e">
        <f t="shared" si="115"/>
        <v>#N/A</v>
      </c>
      <c r="X1024" s="51" t="e">
        <f t="shared" si="116"/>
        <v>#N/A</v>
      </c>
      <c r="BG1024" s="69"/>
      <c r="BL1024" s="69"/>
      <c r="BV1024" s="21" t="str">
        <f t="shared" si="117"/>
        <v>_</v>
      </c>
      <c r="BW1024" s="21" t="e">
        <f>+VLOOKUP(C1024,Listas_desplega!$AI$21:$AJ$46,2,0)</f>
        <v>#N/A</v>
      </c>
      <c r="BX1024" s="47" t="e">
        <f>+VLOOKUP(E1024,Listas_desplega!$J$2:$K$11,2,FALSE)</f>
        <v>#N/A</v>
      </c>
      <c r="BY1024" s="21" t="e">
        <f>+VLOOKUP(J1024,desplegables!$AK$21:$AL$33,2,FALSE)</f>
        <v>#N/A</v>
      </c>
      <c r="BZ1024" s="21" t="e">
        <f>+VLOOKUP(D1024,Listas_desplega!$AS$18:$AU$60,2,0)</f>
        <v>#N/A</v>
      </c>
      <c r="CA1024" s="21" t="e">
        <f>+VLOOKUP(W1024,Listas_desplega!$AT$18:$AV$60,3,0)</f>
        <v>#N/A</v>
      </c>
      <c r="CB1024" s="21" t="e">
        <f>+VLOOKUP(F1024,Listas_desplega!$J$15:$L$60,2,0)</f>
        <v>#N/A</v>
      </c>
      <c r="CC1024" s="21" t="e">
        <f>+VLOOKUP(F1024,Listas_desplega!$J$15:$L$60,2,0)&amp;V1024</f>
        <v>#N/A</v>
      </c>
      <c r="CD1024" s="21" t="e">
        <f>+VLOOKUP(CC1024,Listas_desplega!$K$15:$L$60,2,0)</f>
        <v>#N/A</v>
      </c>
      <c r="CE1024" s="65" t="e">
        <f>+VLOOKUP(D1024,Listas_desplega!$AS$18:$AU$60,2,0)&amp;V1024</f>
        <v>#N/A</v>
      </c>
      <c r="CF1024" s="21" t="e">
        <f>+VLOOKUP(D1024,Listas_desplega!$AS$18:$AU$60,3,0)</f>
        <v>#N/A</v>
      </c>
    </row>
    <row r="1025" spans="11:84" ht="18.75" customHeight="1" x14ac:dyDescent="0.25">
      <c r="K1025" s="109"/>
      <c r="L1025" s="110" t="e">
        <f>+VLOOKUP(K1025,desplegables!$BO$81:$BP$110,2,FALSE)</f>
        <v>#N/A</v>
      </c>
      <c r="P1025" s="49"/>
      <c r="T1025" s="50" t="str">
        <f t="shared" si="114"/>
        <v xml:space="preserve"> -  - </v>
      </c>
      <c r="W1025" s="21" t="e">
        <f t="shared" si="115"/>
        <v>#N/A</v>
      </c>
      <c r="X1025" s="51" t="e">
        <f t="shared" si="116"/>
        <v>#N/A</v>
      </c>
      <c r="BG1025" s="69"/>
      <c r="BL1025" s="69"/>
      <c r="BV1025" s="21" t="str">
        <f t="shared" si="117"/>
        <v>_</v>
      </c>
      <c r="BW1025" s="21" t="e">
        <f>+VLOOKUP(C1025,Listas_desplega!$AI$21:$AJ$46,2,0)</f>
        <v>#N/A</v>
      </c>
      <c r="BX1025" s="47" t="e">
        <f>+VLOOKUP(E1025,Listas_desplega!$J$2:$K$11,2,FALSE)</f>
        <v>#N/A</v>
      </c>
      <c r="BY1025" s="21" t="e">
        <f>+VLOOKUP(J1025,desplegables!$AK$21:$AL$33,2,FALSE)</f>
        <v>#N/A</v>
      </c>
      <c r="BZ1025" s="21" t="e">
        <f>+VLOOKUP(D1025,Listas_desplega!$AS$18:$AU$60,2,0)</f>
        <v>#N/A</v>
      </c>
      <c r="CA1025" s="21" t="e">
        <f>+VLOOKUP(W1025,Listas_desplega!$AT$18:$AV$60,3,0)</f>
        <v>#N/A</v>
      </c>
      <c r="CB1025" s="21" t="e">
        <f>+VLOOKUP(F1025,Listas_desplega!$J$15:$L$60,2,0)</f>
        <v>#N/A</v>
      </c>
      <c r="CC1025" s="21" t="e">
        <f>+VLOOKUP(F1025,Listas_desplega!$J$15:$L$60,2,0)&amp;V1025</f>
        <v>#N/A</v>
      </c>
      <c r="CD1025" s="21" t="e">
        <f>+VLOOKUP(CC1025,Listas_desplega!$K$15:$L$60,2,0)</f>
        <v>#N/A</v>
      </c>
      <c r="CE1025" s="65" t="e">
        <f>+VLOOKUP(D1025,Listas_desplega!$AS$18:$AU$60,2,0)&amp;V1025</f>
        <v>#N/A</v>
      </c>
      <c r="CF1025" s="21" t="e">
        <f>+VLOOKUP(D1025,Listas_desplega!$AS$18:$AU$60,3,0)</f>
        <v>#N/A</v>
      </c>
    </row>
    <row r="1026" spans="11:84" ht="18.75" customHeight="1" x14ac:dyDescent="0.25">
      <c r="K1026" s="109"/>
      <c r="L1026" s="110" t="e">
        <f>+VLOOKUP(K1026,desplegables!$BO$81:$BP$110,2,FALSE)</f>
        <v>#N/A</v>
      </c>
      <c r="P1026" s="49"/>
      <c r="T1026" s="50" t="str">
        <f t="shared" si="114"/>
        <v xml:space="preserve"> -  - </v>
      </c>
      <c r="W1026" s="21" t="e">
        <f t="shared" si="115"/>
        <v>#N/A</v>
      </c>
      <c r="X1026" s="51" t="e">
        <f t="shared" si="116"/>
        <v>#N/A</v>
      </c>
      <c r="BG1026" s="69"/>
      <c r="BL1026" s="69"/>
      <c r="BV1026" s="21" t="str">
        <f t="shared" si="117"/>
        <v>_</v>
      </c>
      <c r="BW1026" s="21" t="e">
        <f>+VLOOKUP(C1026,Listas_desplega!$AI$21:$AJ$46,2,0)</f>
        <v>#N/A</v>
      </c>
      <c r="BX1026" s="47" t="e">
        <f>+VLOOKUP(E1026,Listas_desplega!$J$2:$K$11,2,FALSE)</f>
        <v>#N/A</v>
      </c>
      <c r="BY1026" s="21" t="e">
        <f>+VLOOKUP(J1026,desplegables!$AK$21:$AL$33,2,FALSE)</f>
        <v>#N/A</v>
      </c>
      <c r="BZ1026" s="21" t="e">
        <f>+VLOOKUP(D1026,Listas_desplega!$AS$18:$AU$60,2,0)</f>
        <v>#N/A</v>
      </c>
      <c r="CA1026" s="21" t="e">
        <f>+VLOOKUP(W1026,Listas_desplega!$AT$18:$AV$60,3,0)</f>
        <v>#N/A</v>
      </c>
      <c r="CB1026" s="21" t="e">
        <f>+VLOOKUP(F1026,Listas_desplega!$J$15:$L$60,2,0)</f>
        <v>#N/A</v>
      </c>
      <c r="CC1026" s="21" t="e">
        <f>+VLOOKUP(F1026,Listas_desplega!$J$15:$L$60,2,0)&amp;V1026</f>
        <v>#N/A</v>
      </c>
      <c r="CD1026" s="21" t="e">
        <f>+VLOOKUP(CC1026,Listas_desplega!$K$15:$L$60,2,0)</f>
        <v>#N/A</v>
      </c>
      <c r="CE1026" s="65" t="e">
        <f>+VLOOKUP(D1026,Listas_desplega!$AS$18:$AU$60,2,0)&amp;V1026</f>
        <v>#N/A</v>
      </c>
      <c r="CF1026" s="21" t="e">
        <f>+VLOOKUP(D1026,Listas_desplega!$AS$18:$AU$60,3,0)</f>
        <v>#N/A</v>
      </c>
    </row>
    <row r="1027" spans="11:84" ht="18.75" customHeight="1" x14ac:dyDescent="0.25">
      <c r="K1027" s="109"/>
      <c r="L1027" s="110" t="e">
        <f>+VLOOKUP(K1027,desplegables!$BO$81:$BP$110,2,FALSE)</f>
        <v>#N/A</v>
      </c>
      <c r="P1027" s="49"/>
      <c r="T1027" s="50" t="str">
        <f t="shared" si="114"/>
        <v xml:space="preserve"> -  - </v>
      </c>
      <c r="W1027" s="21" t="e">
        <f t="shared" si="115"/>
        <v>#N/A</v>
      </c>
      <c r="X1027" s="51" t="e">
        <f t="shared" si="116"/>
        <v>#N/A</v>
      </c>
      <c r="BG1027" s="69"/>
      <c r="BL1027" s="69"/>
      <c r="BV1027" s="21" t="str">
        <f t="shared" si="117"/>
        <v>_</v>
      </c>
      <c r="BW1027" s="21" t="e">
        <f>+VLOOKUP(C1027,Listas_desplega!$AI$21:$AJ$46,2,0)</f>
        <v>#N/A</v>
      </c>
      <c r="BX1027" s="47" t="e">
        <f>+VLOOKUP(E1027,Listas_desplega!$J$2:$K$11,2,FALSE)</f>
        <v>#N/A</v>
      </c>
      <c r="BY1027" s="21" t="e">
        <f>+VLOOKUP(J1027,desplegables!$AK$21:$AL$33,2,FALSE)</f>
        <v>#N/A</v>
      </c>
      <c r="BZ1027" s="21" t="e">
        <f>+VLOOKUP(D1027,Listas_desplega!$AS$18:$AU$60,2,0)</f>
        <v>#N/A</v>
      </c>
      <c r="CA1027" s="21" t="e">
        <f>+VLOOKUP(W1027,Listas_desplega!$AT$18:$AV$60,3,0)</f>
        <v>#N/A</v>
      </c>
      <c r="CB1027" s="21" t="e">
        <f>+VLOOKUP(F1027,Listas_desplega!$J$15:$L$60,2,0)</f>
        <v>#N/A</v>
      </c>
      <c r="CC1027" s="21" t="e">
        <f>+VLOOKUP(F1027,Listas_desplega!$J$15:$L$60,2,0)&amp;V1027</f>
        <v>#N/A</v>
      </c>
      <c r="CD1027" s="21" t="e">
        <f>+VLOOKUP(CC1027,Listas_desplega!$K$15:$L$60,2,0)</f>
        <v>#N/A</v>
      </c>
      <c r="CE1027" s="65" t="e">
        <f>+VLOOKUP(D1027,Listas_desplega!$AS$18:$AU$60,2,0)&amp;V1027</f>
        <v>#N/A</v>
      </c>
      <c r="CF1027" s="21" t="e">
        <f>+VLOOKUP(D1027,Listas_desplega!$AS$18:$AU$60,3,0)</f>
        <v>#N/A</v>
      </c>
    </row>
    <row r="1028" spans="11:84" ht="18.75" customHeight="1" x14ac:dyDescent="0.25">
      <c r="K1028" s="109"/>
      <c r="L1028" s="110" t="e">
        <f>+VLOOKUP(K1028,desplegables!$BO$81:$BP$110,2,FALSE)</f>
        <v>#N/A</v>
      </c>
      <c r="P1028" s="49"/>
      <c r="T1028" s="50" t="str">
        <f t="shared" si="114"/>
        <v xml:space="preserve"> -  - </v>
      </c>
      <c r="W1028" s="21" t="e">
        <f t="shared" si="115"/>
        <v>#N/A</v>
      </c>
      <c r="X1028" s="51" t="e">
        <f t="shared" si="116"/>
        <v>#N/A</v>
      </c>
      <c r="BG1028" s="69"/>
      <c r="BL1028" s="69"/>
      <c r="BV1028" s="21" t="str">
        <f t="shared" si="117"/>
        <v>_</v>
      </c>
      <c r="BW1028" s="21" t="e">
        <f>+VLOOKUP(C1028,Listas_desplega!$AI$21:$AJ$46,2,0)</f>
        <v>#N/A</v>
      </c>
      <c r="BX1028" s="47" t="e">
        <f>+VLOOKUP(E1028,Listas_desplega!$J$2:$K$11,2,FALSE)</f>
        <v>#N/A</v>
      </c>
      <c r="BY1028" s="21" t="e">
        <f>+VLOOKUP(J1028,desplegables!$AK$21:$AL$33,2,FALSE)</f>
        <v>#N/A</v>
      </c>
      <c r="BZ1028" s="21" t="e">
        <f>+VLOOKUP(D1028,Listas_desplega!$AS$18:$AU$60,2,0)</f>
        <v>#N/A</v>
      </c>
      <c r="CA1028" s="21" t="e">
        <f>+VLOOKUP(W1028,Listas_desplega!$AT$18:$AV$60,3,0)</f>
        <v>#N/A</v>
      </c>
      <c r="CB1028" s="21" t="e">
        <f>+VLOOKUP(F1028,Listas_desplega!$J$15:$L$60,2,0)</f>
        <v>#N/A</v>
      </c>
      <c r="CC1028" s="21" t="e">
        <f>+VLOOKUP(F1028,Listas_desplega!$J$15:$L$60,2,0)&amp;V1028</f>
        <v>#N/A</v>
      </c>
      <c r="CD1028" s="21" t="e">
        <f>+VLOOKUP(CC1028,Listas_desplega!$K$15:$L$60,2,0)</f>
        <v>#N/A</v>
      </c>
      <c r="CE1028" s="65" t="e">
        <f>+VLOOKUP(D1028,Listas_desplega!$AS$18:$AU$60,2,0)&amp;V1028</f>
        <v>#N/A</v>
      </c>
      <c r="CF1028" s="21" t="e">
        <f>+VLOOKUP(D1028,Listas_desplega!$AS$18:$AU$60,3,0)</f>
        <v>#N/A</v>
      </c>
    </row>
    <row r="1029" spans="11:84" ht="18.75" customHeight="1" x14ac:dyDescent="0.25">
      <c r="K1029" s="109"/>
      <c r="L1029" s="110" t="e">
        <f>+VLOOKUP(K1029,desplegables!$BO$81:$BP$110,2,FALSE)</f>
        <v>#N/A</v>
      </c>
      <c r="P1029" s="49"/>
      <c r="T1029" s="50" t="str">
        <f t="shared" ref="T1029:T1092" si="118">UPPER(P1029&amp;" - "&amp;M1029&amp;" - "&amp;K1029)</f>
        <v xml:space="preserve"> -  - </v>
      </c>
      <c r="W1029" s="21" t="e">
        <f t="shared" si="115"/>
        <v>#N/A</v>
      </c>
      <c r="X1029" s="51" t="e">
        <f t="shared" si="116"/>
        <v>#N/A</v>
      </c>
      <c r="BG1029" s="69"/>
      <c r="BL1029" s="69"/>
      <c r="BV1029" s="21" t="str">
        <f t="shared" si="117"/>
        <v>_</v>
      </c>
      <c r="BW1029" s="21" t="e">
        <f>+VLOOKUP(C1029,Listas_desplega!$AI$21:$AJ$46,2,0)</f>
        <v>#N/A</v>
      </c>
      <c r="BX1029" s="47" t="e">
        <f>+VLOOKUP(E1029,Listas_desplega!$J$2:$K$11,2,FALSE)</f>
        <v>#N/A</v>
      </c>
      <c r="BY1029" s="21" t="e">
        <f>+VLOOKUP(J1029,desplegables!$AK$21:$AL$33,2,FALSE)</f>
        <v>#N/A</v>
      </c>
      <c r="BZ1029" s="21" t="e">
        <f>+VLOOKUP(D1029,Listas_desplega!$AS$18:$AU$60,2,0)</f>
        <v>#N/A</v>
      </c>
      <c r="CA1029" s="21" t="e">
        <f>+VLOOKUP(W1029,Listas_desplega!$AT$18:$AV$60,3,0)</f>
        <v>#N/A</v>
      </c>
      <c r="CB1029" s="21" t="e">
        <f>+VLOOKUP(F1029,Listas_desplega!$J$15:$L$60,2,0)</f>
        <v>#N/A</v>
      </c>
      <c r="CC1029" s="21" t="e">
        <f>+VLOOKUP(F1029,Listas_desplega!$J$15:$L$60,2,0)&amp;V1029</f>
        <v>#N/A</v>
      </c>
      <c r="CD1029" s="21" t="e">
        <f>+VLOOKUP(CC1029,Listas_desplega!$K$15:$L$60,2,0)</f>
        <v>#N/A</v>
      </c>
      <c r="CE1029" s="65" t="e">
        <f>+VLOOKUP(D1029,Listas_desplega!$AS$18:$AU$60,2,0)&amp;V1029</f>
        <v>#N/A</v>
      </c>
      <c r="CF1029" s="21" t="e">
        <f>+VLOOKUP(D1029,Listas_desplega!$AS$18:$AU$60,3,0)</f>
        <v>#N/A</v>
      </c>
    </row>
    <row r="1030" spans="11:84" ht="18.75" customHeight="1" x14ac:dyDescent="0.25">
      <c r="K1030" s="109"/>
      <c r="L1030" s="110" t="e">
        <f>+VLOOKUP(K1030,desplegables!$BO$81:$BP$110,2,FALSE)</f>
        <v>#N/A</v>
      </c>
      <c r="P1030" s="49"/>
      <c r="T1030" s="50" t="str">
        <f t="shared" si="118"/>
        <v xml:space="preserve"> -  - </v>
      </c>
      <c r="W1030" s="21" t="e">
        <f t="shared" ref="W1030:W1093" si="119">+CE1030</f>
        <v>#N/A</v>
      </c>
      <c r="X1030" s="51" t="e">
        <f t="shared" ref="X1030:X1093" si="120">+CA1030</f>
        <v>#N/A</v>
      </c>
      <c r="BG1030" s="69"/>
      <c r="BL1030" s="69"/>
      <c r="BV1030" s="21" t="str">
        <f t="shared" si="117"/>
        <v>_</v>
      </c>
      <c r="BW1030" s="21" t="e">
        <f>+VLOOKUP(C1030,Listas_desplega!$AI$21:$AJ$46,2,0)</f>
        <v>#N/A</v>
      </c>
      <c r="BX1030" s="47" t="e">
        <f>+VLOOKUP(E1030,Listas_desplega!$J$2:$K$11,2,FALSE)</f>
        <v>#N/A</v>
      </c>
      <c r="BY1030" s="21" t="e">
        <f>+VLOOKUP(J1030,desplegables!$AK$21:$AL$33,2,FALSE)</f>
        <v>#N/A</v>
      </c>
      <c r="BZ1030" s="21" t="e">
        <f>+VLOOKUP(D1030,Listas_desplega!$AS$18:$AU$60,2,0)</f>
        <v>#N/A</v>
      </c>
      <c r="CA1030" s="21" t="e">
        <f>+VLOOKUP(W1030,Listas_desplega!$AT$18:$AV$60,3,0)</f>
        <v>#N/A</v>
      </c>
      <c r="CB1030" s="21" t="e">
        <f>+VLOOKUP(F1030,Listas_desplega!$J$15:$L$60,2,0)</f>
        <v>#N/A</v>
      </c>
      <c r="CC1030" s="21" t="e">
        <f>+VLOOKUP(F1030,Listas_desplega!$J$15:$L$60,2,0)&amp;V1030</f>
        <v>#N/A</v>
      </c>
      <c r="CD1030" s="21" t="e">
        <f>+VLOOKUP(CC1030,Listas_desplega!$K$15:$L$60,2,0)</f>
        <v>#N/A</v>
      </c>
      <c r="CE1030" s="65" t="e">
        <f>+VLOOKUP(D1030,Listas_desplega!$AS$18:$AU$60,2,0)&amp;V1030</f>
        <v>#N/A</v>
      </c>
      <c r="CF1030" s="21" t="e">
        <f>+VLOOKUP(D1030,Listas_desplega!$AS$18:$AU$60,3,0)</f>
        <v>#N/A</v>
      </c>
    </row>
    <row r="1031" spans="11:84" ht="18.75" customHeight="1" x14ac:dyDescent="0.25">
      <c r="K1031" s="109"/>
      <c r="L1031" s="110" t="e">
        <f>+VLOOKUP(K1031,desplegables!$BO$81:$BP$110,2,FALSE)</f>
        <v>#N/A</v>
      </c>
      <c r="P1031" s="49"/>
      <c r="T1031" s="50" t="str">
        <f t="shared" si="118"/>
        <v xml:space="preserve"> -  - </v>
      </c>
      <c r="W1031" s="21" t="e">
        <f t="shared" si="119"/>
        <v>#N/A</v>
      </c>
      <c r="X1031" s="51" t="e">
        <f t="shared" si="120"/>
        <v>#N/A</v>
      </c>
      <c r="BG1031" s="69"/>
      <c r="BL1031" s="69"/>
      <c r="BV1031" s="21" t="str">
        <f t="shared" ref="BV1031:BV1094" si="121">+CONCATENATE(G1031,"_",N1031)</f>
        <v>_</v>
      </c>
      <c r="BW1031" s="21" t="e">
        <f>+VLOOKUP(C1031,Listas_desplega!$AI$21:$AJ$46,2,0)</f>
        <v>#N/A</v>
      </c>
      <c r="BX1031" s="47" t="e">
        <f>+VLOOKUP(E1031,Listas_desplega!$J$2:$K$11,2,FALSE)</f>
        <v>#N/A</v>
      </c>
      <c r="BY1031" s="21" t="e">
        <f>+VLOOKUP(J1031,desplegables!$AK$21:$AL$33,2,FALSE)</f>
        <v>#N/A</v>
      </c>
      <c r="BZ1031" s="21" t="e">
        <f>+VLOOKUP(D1031,Listas_desplega!$AS$18:$AU$60,2,0)</f>
        <v>#N/A</v>
      </c>
      <c r="CA1031" s="21" t="e">
        <f>+VLOOKUP(W1031,Listas_desplega!$AT$18:$AV$60,3,0)</f>
        <v>#N/A</v>
      </c>
      <c r="CB1031" s="21" t="e">
        <f>+VLOOKUP(F1031,Listas_desplega!$J$15:$L$60,2,0)</f>
        <v>#N/A</v>
      </c>
      <c r="CC1031" s="21" t="e">
        <f>+VLOOKUP(F1031,Listas_desplega!$J$15:$L$60,2,0)&amp;V1031</f>
        <v>#N/A</v>
      </c>
      <c r="CD1031" s="21" t="e">
        <f>+VLOOKUP(CC1031,Listas_desplega!$K$15:$L$60,2,0)</f>
        <v>#N/A</v>
      </c>
      <c r="CE1031" s="65" t="e">
        <f>+VLOOKUP(D1031,Listas_desplega!$AS$18:$AU$60,2,0)&amp;V1031</f>
        <v>#N/A</v>
      </c>
      <c r="CF1031" s="21" t="e">
        <f>+VLOOKUP(D1031,Listas_desplega!$AS$18:$AU$60,3,0)</f>
        <v>#N/A</v>
      </c>
    </row>
    <row r="1032" spans="11:84" ht="18.75" customHeight="1" x14ac:dyDescent="0.25">
      <c r="K1032" s="109"/>
      <c r="L1032" s="110" t="e">
        <f>+VLOOKUP(K1032,desplegables!$BO$81:$BP$110,2,FALSE)</f>
        <v>#N/A</v>
      </c>
      <c r="P1032" s="49"/>
      <c r="T1032" s="50" t="str">
        <f t="shared" si="118"/>
        <v xml:space="preserve"> -  - </v>
      </c>
      <c r="W1032" s="21" t="e">
        <f t="shared" si="119"/>
        <v>#N/A</v>
      </c>
      <c r="X1032" s="51" t="e">
        <f t="shared" si="120"/>
        <v>#N/A</v>
      </c>
      <c r="BG1032" s="69"/>
      <c r="BL1032" s="69"/>
      <c r="BV1032" s="21" t="str">
        <f t="shared" si="121"/>
        <v>_</v>
      </c>
      <c r="BW1032" s="21" t="e">
        <f>+VLOOKUP(C1032,Listas_desplega!$AI$21:$AJ$46,2,0)</f>
        <v>#N/A</v>
      </c>
      <c r="BX1032" s="47" t="e">
        <f>+VLOOKUP(E1032,Listas_desplega!$J$2:$K$11,2,FALSE)</f>
        <v>#N/A</v>
      </c>
      <c r="BY1032" s="21" t="e">
        <f>+VLOOKUP(J1032,desplegables!$AK$21:$AL$33,2,FALSE)</f>
        <v>#N/A</v>
      </c>
      <c r="BZ1032" s="21" t="e">
        <f>+VLOOKUP(D1032,Listas_desplega!$AS$18:$AU$60,2,0)</f>
        <v>#N/A</v>
      </c>
      <c r="CA1032" s="21" t="e">
        <f>+VLOOKUP(W1032,Listas_desplega!$AT$18:$AV$60,3,0)</f>
        <v>#N/A</v>
      </c>
      <c r="CB1032" s="21" t="e">
        <f>+VLOOKUP(F1032,Listas_desplega!$J$15:$L$60,2,0)</f>
        <v>#N/A</v>
      </c>
      <c r="CC1032" s="21" t="e">
        <f>+VLOOKUP(F1032,Listas_desplega!$J$15:$L$60,2,0)&amp;V1032</f>
        <v>#N/A</v>
      </c>
      <c r="CD1032" s="21" t="e">
        <f>+VLOOKUP(CC1032,Listas_desplega!$K$15:$L$60,2,0)</f>
        <v>#N/A</v>
      </c>
      <c r="CE1032" s="65" t="e">
        <f>+VLOOKUP(D1032,Listas_desplega!$AS$18:$AU$60,2,0)&amp;V1032</f>
        <v>#N/A</v>
      </c>
      <c r="CF1032" s="21" t="e">
        <f>+VLOOKUP(D1032,Listas_desplega!$AS$18:$AU$60,3,0)</f>
        <v>#N/A</v>
      </c>
    </row>
    <row r="1033" spans="11:84" ht="18.75" customHeight="1" x14ac:dyDescent="0.25">
      <c r="K1033" s="109"/>
      <c r="L1033" s="110" t="e">
        <f>+VLOOKUP(K1033,desplegables!$BO$81:$BP$110,2,FALSE)</f>
        <v>#N/A</v>
      </c>
      <c r="P1033" s="49"/>
      <c r="T1033" s="50" t="str">
        <f t="shared" si="118"/>
        <v xml:space="preserve"> -  - </v>
      </c>
      <c r="W1033" s="21" t="e">
        <f t="shared" si="119"/>
        <v>#N/A</v>
      </c>
      <c r="X1033" s="51" t="e">
        <f t="shared" si="120"/>
        <v>#N/A</v>
      </c>
      <c r="BG1033" s="69"/>
      <c r="BL1033" s="69"/>
      <c r="BV1033" s="21" t="str">
        <f t="shared" si="121"/>
        <v>_</v>
      </c>
      <c r="BW1033" s="21" t="e">
        <f>+VLOOKUP(C1033,Listas_desplega!$AI$21:$AJ$46,2,0)</f>
        <v>#N/A</v>
      </c>
      <c r="BX1033" s="47" t="e">
        <f>+VLOOKUP(E1033,Listas_desplega!$J$2:$K$11,2,FALSE)</f>
        <v>#N/A</v>
      </c>
      <c r="BY1033" s="21" t="e">
        <f>+VLOOKUP(J1033,desplegables!$AK$21:$AL$33,2,FALSE)</f>
        <v>#N/A</v>
      </c>
      <c r="BZ1033" s="21" t="e">
        <f>+VLOOKUP(D1033,Listas_desplega!$AS$18:$AU$60,2,0)</f>
        <v>#N/A</v>
      </c>
      <c r="CA1033" s="21" t="e">
        <f>+VLOOKUP(W1033,Listas_desplega!$AT$18:$AV$60,3,0)</f>
        <v>#N/A</v>
      </c>
      <c r="CB1033" s="21" t="e">
        <f>+VLOOKUP(F1033,Listas_desplega!$J$15:$L$60,2,0)</f>
        <v>#N/A</v>
      </c>
      <c r="CC1033" s="21" t="e">
        <f>+VLOOKUP(F1033,Listas_desplega!$J$15:$L$60,2,0)&amp;V1033</f>
        <v>#N/A</v>
      </c>
      <c r="CD1033" s="21" t="e">
        <f>+VLOOKUP(CC1033,Listas_desplega!$K$15:$L$60,2,0)</f>
        <v>#N/A</v>
      </c>
      <c r="CE1033" s="65" t="e">
        <f>+VLOOKUP(D1033,Listas_desplega!$AS$18:$AU$60,2,0)&amp;V1033</f>
        <v>#N/A</v>
      </c>
      <c r="CF1033" s="21" t="e">
        <f>+VLOOKUP(D1033,Listas_desplega!$AS$18:$AU$60,3,0)</f>
        <v>#N/A</v>
      </c>
    </row>
    <row r="1034" spans="11:84" ht="18.75" customHeight="1" x14ac:dyDescent="0.25">
      <c r="K1034" s="109"/>
      <c r="L1034" s="110" t="e">
        <f>+VLOOKUP(K1034,desplegables!$BO$81:$BP$110,2,FALSE)</f>
        <v>#N/A</v>
      </c>
      <c r="P1034" s="49"/>
      <c r="T1034" s="50" t="str">
        <f t="shared" si="118"/>
        <v xml:space="preserve"> -  - </v>
      </c>
      <c r="W1034" s="21" t="e">
        <f t="shared" si="119"/>
        <v>#N/A</v>
      </c>
      <c r="X1034" s="51" t="e">
        <f t="shared" si="120"/>
        <v>#N/A</v>
      </c>
      <c r="BG1034" s="69"/>
      <c r="BL1034" s="69"/>
      <c r="BV1034" s="21" t="str">
        <f t="shared" si="121"/>
        <v>_</v>
      </c>
      <c r="BW1034" s="21" t="e">
        <f>+VLOOKUP(C1034,Listas_desplega!$AI$21:$AJ$46,2,0)</f>
        <v>#N/A</v>
      </c>
      <c r="BX1034" s="47" t="e">
        <f>+VLOOKUP(E1034,Listas_desplega!$J$2:$K$11,2,FALSE)</f>
        <v>#N/A</v>
      </c>
      <c r="BY1034" s="21" t="e">
        <f>+VLOOKUP(J1034,desplegables!$AK$21:$AL$33,2,FALSE)</f>
        <v>#N/A</v>
      </c>
      <c r="BZ1034" s="21" t="e">
        <f>+VLOOKUP(D1034,Listas_desplega!$AS$18:$AU$60,2,0)</f>
        <v>#N/A</v>
      </c>
      <c r="CA1034" s="21" t="e">
        <f>+VLOOKUP(W1034,Listas_desplega!$AT$18:$AV$60,3,0)</f>
        <v>#N/A</v>
      </c>
      <c r="CB1034" s="21" t="e">
        <f>+VLOOKUP(F1034,Listas_desplega!$J$15:$L$60,2,0)</f>
        <v>#N/A</v>
      </c>
      <c r="CC1034" s="21" t="e">
        <f>+VLOOKUP(F1034,Listas_desplega!$J$15:$L$60,2,0)&amp;V1034</f>
        <v>#N/A</v>
      </c>
      <c r="CD1034" s="21" t="e">
        <f>+VLOOKUP(CC1034,Listas_desplega!$K$15:$L$60,2,0)</f>
        <v>#N/A</v>
      </c>
      <c r="CE1034" s="65" t="e">
        <f>+VLOOKUP(D1034,Listas_desplega!$AS$18:$AU$60,2,0)&amp;V1034</f>
        <v>#N/A</v>
      </c>
      <c r="CF1034" s="21" t="e">
        <f>+VLOOKUP(D1034,Listas_desplega!$AS$18:$AU$60,3,0)</f>
        <v>#N/A</v>
      </c>
    </row>
    <row r="1035" spans="11:84" ht="18.75" customHeight="1" x14ac:dyDescent="0.25">
      <c r="K1035" s="109"/>
      <c r="L1035" s="110" t="e">
        <f>+VLOOKUP(K1035,desplegables!$BO$81:$BP$110,2,FALSE)</f>
        <v>#N/A</v>
      </c>
      <c r="P1035" s="49"/>
      <c r="T1035" s="50" t="str">
        <f t="shared" si="118"/>
        <v xml:space="preserve"> -  - </v>
      </c>
      <c r="W1035" s="21" t="e">
        <f t="shared" si="119"/>
        <v>#N/A</v>
      </c>
      <c r="X1035" s="51" t="e">
        <f t="shared" si="120"/>
        <v>#N/A</v>
      </c>
      <c r="BG1035" s="69"/>
      <c r="BL1035" s="69"/>
      <c r="BV1035" s="21" t="str">
        <f t="shared" si="121"/>
        <v>_</v>
      </c>
      <c r="BW1035" s="21" t="e">
        <f>+VLOOKUP(C1035,Listas_desplega!$AI$21:$AJ$46,2,0)</f>
        <v>#N/A</v>
      </c>
      <c r="BX1035" s="47" t="e">
        <f>+VLOOKUP(E1035,Listas_desplega!$J$2:$K$11,2,FALSE)</f>
        <v>#N/A</v>
      </c>
      <c r="BY1035" s="21" t="e">
        <f>+VLOOKUP(J1035,desplegables!$AK$21:$AL$33,2,FALSE)</f>
        <v>#N/A</v>
      </c>
      <c r="BZ1035" s="21" t="e">
        <f>+VLOOKUP(D1035,Listas_desplega!$AS$18:$AU$60,2,0)</f>
        <v>#N/A</v>
      </c>
      <c r="CA1035" s="21" t="e">
        <f>+VLOOKUP(W1035,Listas_desplega!$AT$18:$AV$60,3,0)</f>
        <v>#N/A</v>
      </c>
      <c r="CB1035" s="21" t="e">
        <f>+VLOOKUP(F1035,Listas_desplega!$J$15:$L$60,2,0)</f>
        <v>#N/A</v>
      </c>
      <c r="CC1035" s="21" t="e">
        <f>+VLOOKUP(F1035,Listas_desplega!$J$15:$L$60,2,0)&amp;V1035</f>
        <v>#N/A</v>
      </c>
      <c r="CD1035" s="21" t="e">
        <f>+VLOOKUP(CC1035,Listas_desplega!$K$15:$L$60,2,0)</f>
        <v>#N/A</v>
      </c>
      <c r="CE1035" s="65" t="e">
        <f>+VLOOKUP(D1035,Listas_desplega!$AS$18:$AU$60,2,0)&amp;V1035</f>
        <v>#N/A</v>
      </c>
      <c r="CF1035" s="21" t="e">
        <f>+VLOOKUP(D1035,Listas_desplega!$AS$18:$AU$60,3,0)</f>
        <v>#N/A</v>
      </c>
    </row>
    <row r="1036" spans="11:84" ht="18.75" customHeight="1" x14ac:dyDescent="0.25">
      <c r="K1036" s="109"/>
      <c r="L1036" s="110" t="e">
        <f>+VLOOKUP(K1036,desplegables!$BO$81:$BP$110,2,FALSE)</f>
        <v>#N/A</v>
      </c>
      <c r="P1036" s="49"/>
      <c r="T1036" s="50" t="str">
        <f t="shared" si="118"/>
        <v xml:space="preserve"> -  - </v>
      </c>
      <c r="W1036" s="21" t="e">
        <f t="shared" si="119"/>
        <v>#N/A</v>
      </c>
      <c r="X1036" s="51" t="e">
        <f t="shared" si="120"/>
        <v>#N/A</v>
      </c>
      <c r="BG1036" s="69"/>
      <c r="BL1036" s="69"/>
      <c r="BV1036" s="21" t="str">
        <f t="shared" si="121"/>
        <v>_</v>
      </c>
      <c r="BW1036" s="21" t="e">
        <f>+VLOOKUP(C1036,Listas_desplega!$AI$21:$AJ$46,2,0)</f>
        <v>#N/A</v>
      </c>
      <c r="BX1036" s="47" t="e">
        <f>+VLOOKUP(E1036,Listas_desplega!$J$2:$K$11,2,FALSE)</f>
        <v>#N/A</v>
      </c>
      <c r="BY1036" s="21" t="e">
        <f>+VLOOKUP(J1036,desplegables!$AK$21:$AL$33,2,FALSE)</f>
        <v>#N/A</v>
      </c>
      <c r="BZ1036" s="21" t="e">
        <f>+VLOOKUP(D1036,Listas_desplega!$AS$18:$AU$60,2,0)</f>
        <v>#N/A</v>
      </c>
      <c r="CA1036" s="21" t="e">
        <f>+VLOOKUP(W1036,Listas_desplega!$AT$18:$AV$60,3,0)</f>
        <v>#N/A</v>
      </c>
      <c r="CB1036" s="21" t="e">
        <f>+VLOOKUP(F1036,Listas_desplega!$J$15:$L$60,2,0)</f>
        <v>#N/A</v>
      </c>
      <c r="CC1036" s="21" t="e">
        <f>+VLOOKUP(F1036,Listas_desplega!$J$15:$L$60,2,0)&amp;V1036</f>
        <v>#N/A</v>
      </c>
      <c r="CD1036" s="21" t="e">
        <f>+VLOOKUP(CC1036,Listas_desplega!$K$15:$L$60,2,0)</f>
        <v>#N/A</v>
      </c>
      <c r="CE1036" s="65" t="e">
        <f>+VLOOKUP(D1036,Listas_desplega!$AS$18:$AU$60,2,0)&amp;V1036</f>
        <v>#N/A</v>
      </c>
      <c r="CF1036" s="21" t="e">
        <f>+VLOOKUP(D1036,Listas_desplega!$AS$18:$AU$60,3,0)</f>
        <v>#N/A</v>
      </c>
    </row>
    <row r="1037" spans="11:84" ht="18.75" customHeight="1" x14ac:dyDescent="0.25">
      <c r="K1037" s="109"/>
      <c r="L1037" s="110" t="e">
        <f>+VLOOKUP(K1037,desplegables!$BO$81:$BP$110,2,FALSE)</f>
        <v>#N/A</v>
      </c>
      <c r="P1037" s="49"/>
      <c r="T1037" s="50" t="str">
        <f t="shared" si="118"/>
        <v xml:space="preserve"> -  - </v>
      </c>
      <c r="W1037" s="21" t="e">
        <f t="shared" si="119"/>
        <v>#N/A</v>
      </c>
      <c r="X1037" s="51" t="e">
        <f t="shared" si="120"/>
        <v>#N/A</v>
      </c>
      <c r="BG1037" s="69"/>
      <c r="BL1037" s="69"/>
      <c r="BV1037" s="21" t="str">
        <f t="shared" si="121"/>
        <v>_</v>
      </c>
      <c r="BW1037" s="21" t="e">
        <f>+VLOOKUP(C1037,Listas_desplega!$AI$21:$AJ$46,2,0)</f>
        <v>#N/A</v>
      </c>
      <c r="BX1037" s="47" t="e">
        <f>+VLOOKUP(E1037,Listas_desplega!$J$2:$K$11,2,FALSE)</f>
        <v>#N/A</v>
      </c>
      <c r="BY1037" s="21" t="e">
        <f>+VLOOKUP(J1037,desplegables!$AK$21:$AL$33,2,FALSE)</f>
        <v>#N/A</v>
      </c>
      <c r="BZ1037" s="21" t="e">
        <f>+VLOOKUP(D1037,Listas_desplega!$AS$18:$AU$60,2,0)</f>
        <v>#N/A</v>
      </c>
      <c r="CA1037" s="21" t="e">
        <f>+VLOOKUP(W1037,Listas_desplega!$AT$18:$AV$60,3,0)</f>
        <v>#N/A</v>
      </c>
      <c r="CB1037" s="21" t="e">
        <f>+VLOOKUP(F1037,Listas_desplega!$J$15:$L$60,2,0)</f>
        <v>#N/A</v>
      </c>
      <c r="CC1037" s="21" t="e">
        <f>+VLOOKUP(F1037,Listas_desplega!$J$15:$L$60,2,0)&amp;V1037</f>
        <v>#N/A</v>
      </c>
      <c r="CD1037" s="21" t="e">
        <f>+VLOOKUP(CC1037,Listas_desplega!$K$15:$L$60,2,0)</f>
        <v>#N/A</v>
      </c>
      <c r="CE1037" s="65" t="e">
        <f>+VLOOKUP(D1037,Listas_desplega!$AS$18:$AU$60,2,0)&amp;V1037</f>
        <v>#N/A</v>
      </c>
      <c r="CF1037" s="21" t="e">
        <f>+VLOOKUP(D1037,Listas_desplega!$AS$18:$AU$60,3,0)</f>
        <v>#N/A</v>
      </c>
    </row>
    <row r="1038" spans="11:84" ht="18.75" customHeight="1" x14ac:dyDescent="0.25">
      <c r="K1038" s="109"/>
      <c r="L1038" s="110" t="e">
        <f>+VLOOKUP(K1038,desplegables!$BO$81:$BP$110,2,FALSE)</f>
        <v>#N/A</v>
      </c>
      <c r="P1038" s="49"/>
      <c r="T1038" s="50" t="str">
        <f t="shared" si="118"/>
        <v xml:space="preserve"> -  - </v>
      </c>
      <c r="W1038" s="21" t="e">
        <f t="shared" si="119"/>
        <v>#N/A</v>
      </c>
      <c r="X1038" s="51" t="e">
        <f t="shared" si="120"/>
        <v>#N/A</v>
      </c>
      <c r="BG1038" s="69"/>
      <c r="BL1038" s="69"/>
      <c r="BV1038" s="21" t="str">
        <f t="shared" si="121"/>
        <v>_</v>
      </c>
      <c r="BW1038" s="21" t="e">
        <f>+VLOOKUP(C1038,Listas_desplega!$AI$21:$AJ$46,2,0)</f>
        <v>#N/A</v>
      </c>
      <c r="BX1038" s="47" t="e">
        <f>+VLOOKUP(E1038,Listas_desplega!$J$2:$K$11,2,FALSE)</f>
        <v>#N/A</v>
      </c>
      <c r="BY1038" s="21" t="e">
        <f>+VLOOKUP(J1038,desplegables!$AK$21:$AL$33,2,FALSE)</f>
        <v>#N/A</v>
      </c>
      <c r="BZ1038" s="21" t="e">
        <f>+VLOOKUP(D1038,Listas_desplega!$AS$18:$AU$60,2,0)</f>
        <v>#N/A</v>
      </c>
      <c r="CA1038" s="21" t="e">
        <f>+VLOOKUP(W1038,Listas_desplega!$AT$18:$AV$60,3,0)</f>
        <v>#N/A</v>
      </c>
      <c r="CB1038" s="21" t="e">
        <f>+VLOOKUP(F1038,Listas_desplega!$J$15:$L$60,2,0)</f>
        <v>#N/A</v>
      </c>
      <c r="CC1038" s="21" t="e">
        <f>+VLOOKUP(F1038,Listas_desplega!$J$15:$L$60,2,0)&amp;V1038</f>
        <v>#N/A</v>
      </c>
      <c r="CD1038" s="21" t="e">
        <f>+VLOOKUP(CC1038,Listas_desplega!$K$15:$L$60,2,0)</f>
        <v>#N/A</v>
      </c>
      <c r="CE1038" s="65" t="e">
        <f>+VLOOKUP(D1038,Listas_desplega!$AS$18:$AU$60,2,0)&amp;V1038</f>
        <v>#N/A</v>
      </c>
      <c r="CF1038" s="21" t="e">
        <f>+VLOOKUP(D1038,Listas_desplega!$AS$18:$AU$60,3,0)</f>
        <v>#N/A</v>
      </c>
    </row>
    <row r="1039" spans="11:84" ht="18.75" customHeight="1" x14ac:dyDescent="0.25">
      <c r="K1039" s="109"/>
      <c r="L1039" s="110" t="e">
        <f>+VLOOKUP(K1039,desplegables!$BO$81:$BP$110,2,FALSE)</f>
        <v>#N/A</v>
      </c>
      <c r="P1039" s="49"/>
      <c r="T1039" s="50" t="str">
        <f t="shared" si="118"/>
        <v xml:space="preserve"> -  - </v>
      </c>
      <c r="W1039" s="21" t="e">
        <f t="shared" si="119"/>
        <v>#N/A</v>
      </c>
      <c r="X1039" s="51" t="e">
        <f t="shared" si="120"/>
        <v>#N/A</v>
      </c>
      <c r="BG1039" s="69"/>
      <c r="BL1039" s="69"/>
      <c r="BV1039" s="21" t="str">
        <f t="shared" si="121"/>
        <v>_</v>
      </c>
      <c r="BW1039" s="21" t="e">
        <f>+VLOOKUP(C1039,Listas_desplega!$AI$21:$AJ$46,2,0)</f>
        <v>#N/A</v>
      </c>
      <c r="BX1039" s="47" t="e">
        <f>+VLOOKUP(E1039,Listas_desplega!$J$2:$K$11,2,FALSE)</f>
        <v>#N/A</v>
      </c>
      <c r="BY1039" s="21" t="e">
        <f>+VLOOKUP(J1039,desplegables!$AK$21:$AL$33,2,FALSE)</f>
        <v>#N/A</v>
      </c>
      <c r="BZ1039" s="21" t="e">
        <f>+VLOOKUP(D1039,Listas_desplega!$AS$18:$AU$60,2,0)</f>
        <v>#N/A</v>
      </c>
      <c r="CA1039" s="21" t="e">
        <f>+VLOOKUP(W1039,Listas_desplega!$AT$18:$AV$60,3,0)</f>
        <v>#N/A</v>
      </c>
      <c r="CB1039" s="21" t="e">
        <f>+VLOOKUP(F1039,Listas_desplega!$J$15:$L$60,2,0)</f>
        <v>#N/A</v>
      </c>
      <c r="CC1039" s="21" t="e">
        <f>+VLOOKUP(F1039,Listas_desplega!$J$15:$L$60,2,0)&amp;V1039</f>
        <v>#N/A</v>
      </c>
      <c r="CD1039" s="21" t="e">
        <f>+VLOOKUP(CC1039,Listas_desplega!$K$15:$L$60,2,0)</f>
        <v>#N/A</v>
      </c>
      <c r="CE1039" s="65" t="e">
        <f>+VLOOKUP(D1039,Listas_desplega!$AS$18:$AU$60,2,0)&amp;V1039</f>
        <v>#N/A</v>
      </c>
      <c r="CF1039" s="21" t="e">
        <f>+VLOOKUP(D1039,Listas_desplega!$AS$18:$AU$60,3,0)</f>
        <v>#N/A</v>
      </c>
    </row>
    <row r="1040" spans="11:84" ht="18.75" customHeight="1" x14ac:dyDescent="0.25">
      <c r="K1040" s="109"/>
      <c r="L1040" s="110" t="e">
        <f>+VLOOKUP(K1040,desplegables!$BO$81:$BP$110,2,FALSE)</f>
        <v>#N/A</v>
      </c>
      <c r="P1040" s="49"/>
      <c r="T1040" s="50" t="str">
        <f t="shared" si="118"/>
        <v xml:space="preserve"> -  - </v>
      </c>
      <c r="W1040" s="21" t="e">
        <f t="shared" si="119"/>
        <v>#N/A</v>
      </c>
      <c r="X1040" s="51" t="e">
        <f t="shared" si="120"/>
        <v>#N/A</v>
      </c>
      <c r="BG1040" s="69"/>
      <c r="BL1040" s="69"/>
      <c r="BV1040" s="21" t="str">
        <f t="shared" si="121"/>
        <v>_</v>
      </c>
      <c r="BW1040" s="21" t="e">
        <f>+VLOOKUP(C1040,Listas_desplega!$AI$21:$AJ$46,2,0)</f>
        <v>#N/A</v>
      </c>
      <c r="BX1040" s="47" t="e">
        <f>+VLOOKUP(E1040,Listas_desplega!$J$2:$K$11,2,FALSE)</f>
        <v>#N/A</v>
      </c>
      <c r="BY1040" s="21" t="e">
        <f>+VLOOKUP(J1040,desplegables!$AK$21:$AL$33,2,FALSE)</f>
        <v>#N/A</v>
      </c>
      <c r="BZ1040" s="21" t="e">
        <f>+VLOOKUP(D1040,Listas_desplega!$AS$18:$AU$60,2,0)</f>
        <v>#N/A</v>
      </c>
      <c r="CA1040" s="21" t="e">
        <f>+VLOOKUP(W1040,Listas_desplega!$AT$18:$AV$60,3,0)</f>
        <v>#N/A</v>
      </c>
      <c r="CB1040" s="21" t="e">
        <f>+VLOOKUP(F1040,Listas_desplega!$J$15:$L$60,2,0)</f>
        <v>#N/A</v>
      </c>
      <c r="CC1040" s="21" t="e">
        <f>+VLOOKUP(F1040,Listas_desplega!$J$15:$L$60,2,0)&amp;V1040</f>
        <v>#N/A</v>
      </c>
      <c r="CD1040" s="21" t="e">
        <f>+VLOOKUP(CC1040,Listas_desplega!$K$15:$L$60,2,0)</f>
        <v>#N/A</v>
      </c>
      <c r="CE1040" s="65" t="e">
        <f>+VLOOKUP(D1040,Listas_desplega!$AS$18:$AU$60,2,0)&amp;V1040</f>
        <v>#N/A</v>
      </c>
      <c r="CF1040" s="21" t="e">
        <f>+VLOOKUP(D1040,Listas_desplega!$AS$18:$AU$60,3,0)</f>
        <v>#N/A</v>
      </c>
    </row>
    <row r="1041" spans="11:84" ht="18.75" customHeight="1" x14ac:dyDescent="0.25">
      <c r="K1041" s="109"/>
      <c r="L1041" s="110" t="e">
        <f>+VLOOKUP(K1041,desplegables!$BO$81:$BP$110,2,FALSE)</f>
        <v>#N/A</v>
      </c>
      <c r="P1041" s="49"/>
      <c r="T1041" s="50" t="str">
        <f t="shared" si="118"/>
        <v xml:space="preserve"> -  - </v>
      </c>
      <c r="W1041" s="21" t="e">
        <f t="shared" si="119"/>
        <v>#N/A</v>
      </c>
      <c r="X1041" s="51" t="e">
        <f t="shared" si="120"/>
        <v>#N/A</v>
      </c>
      <c r="BG1041" s="69"/>
      <c r="BL1041" s="69"/>
      <c r="BV1041" s="21" t="str">
        <f t="shared" si="121"/>
        <v>_</v>
      </c>
      <c r="BW1041" s="21" t="e">
        <f>+VLOOKUP(C1041,Listas_desplega!$AI$21:$AJ$46,2,0)</f>
        <v>#N/A</v>
      </c>
      <c r="BX1041" s="47" t="e">
        <f>+VLOOKUP(E1041,Listas_desplega!$J$2:$K$11,2,FALSE)</f>
        <v>#N/A</v>
      </c>
      <c r="BY1041" s="21" t="e">
        <f>+VLOOKUP(J1041,desplegables!$AK$21:$AL$33,2,FALSE)</f>
        <v>#N/A</v>
      </c>
      <c r="BZ1041" s="21" t="e">
        <f>+VLOOKUP(D1041,Listas_desplega!$AS$18:$AU$60,2,0)</f>
        <v>#N/A</v>
      </c>
      <c r="CA1041" s="21" t="e">
        <f>+VLOOKUP(W1041,Listas_desplega!$AT$18:$AV$60,3,0)</f>
        <v>#N/A</v>
      </c>
      <c r="CB1041" s="21" t="e">
        <f>+VLOOKUP(F1041,Listas_desplega!$J$15:$L$60,2,0)</f>
        <v>#N/A</v>
      </c>
      <c r="CC1041" s="21" t="e">
        <f>+VLOOKUP(F1041,Listas_desplega!$J$15:$L$60,2,0)&amp;V1041</f>
        <v>#N/A</v>
      </c>
      <c r="CD1041" s="21" t="e">
        <f>+VLOOKUP(CC1041,Listas_desplega!$K$15:$L$60,2,0)</f>
        <v>#N/A</v>
      </c>
      <c r="CE1041" s="65" t="e">
        <f>+VLOOKUP(D1041,Listas_desplega!$AS$18:$AU$60,2,0)&amp;V1041</f>
        <v>#N/A</v>
      </c>
      <c r="CF1041" s="21" t="e">
        <f>+VLOOKUP(D1041,Listas_desplega!$AS$18:$AU$60,3,0)</f>
        <v>#N/A</v>
      </c>
    </row>
    <row r="1042" spans="11:84" ht="18.75" customHeight="1" x14ac:dyDescent="0.25">
      <c r="K1042" s="109"/>
      <c r="L1042" s="110" t="e">
        <f>+VLOOKUP(K1042,desplegables!$BO$81:$BP$110,2,FALSE)</f>
        <v>#N/A</v>
      </c>
      <c r="P1042" s="49"/>
      <c r="T1042" s="50" t="str">
        <f t="shared" si="118"/>
        <v xml:space="preserve"> -  - </v>
      </c>
      <c r="W1042" s="21" t="e">
        <f t="shared" si="119"/>
        <v>#N/A</v>
      </c>
      <c r="X1042" s="51" t="e">
        <f t="shared" si="120"/>
        <v>#N/A</v>
      </c>
      <c r="BG1042" s="69"/>
      <c r="BL1042" s="69"/>
      <c r="BV1042" s="21" t="str">
        <f t="shared" si="121"/>
        <v>_</v>
      </c>
      <c r="BW1042" s="21" t="e">
        <f>+VLOOKUP(C1042,Listas_desplega!$AI$21:$AJ$46,2,0)</f>
        <v>#N/A</v>
      </c>
      <c r="BX1042" s="47" t="e">
        <f>+VLOOKUP(E1042,Listas_desplega!$J$2:$K$11,2,FALSE)</f>
        <v>#N/A</v>
      </c>
      <c r="BY1042" s="21" t="e">
        <f>+VLOOKUP(J1042,desplegables!$AK$21:$AL$33,2,FALSE)</f>
        <v>#N/A</v>
      </c>
      <c r="BZ1042" s="21" t="e">
        <f>+VLOOKUP(D1042,Listas_desplega!$AS$18:$AU$60,2,0)</f>
        <v>#N/A</v>
      </c>
      <c r="CA1042" s="21" t="e">
        <f>+VLOOKUP(W1042,Listas_desplega!$AT$18:$AV$60,3,0)</f>
        <v>#N/A</v>
      </c>
      <c r="CB1042" s="21" t="e">
        <f>+VLOOKUP(F1042,Listas_desplega!$J$15:$L$60,2,0)</f>
        <v>#N/A</v>
      </c>
      <c r="CC1042" s="21" t="e">
        <f>+VLOOKUP(F1042,Listas_desplega!$J$15:$L$60,2,0)&amp;V1042</f>
        <v>#N/A</v>
      </c>
      <c r="CD1042" s="21" t="e">
        <f>+VLOOKUP(CC1042,Listas_desplega!$K$15:$L$60,2,0)</f>
        <v>#N/A</v>
      </c>
      <c r="CE1042" s="65" t="e">
        <f>+VLOOKUP(D1042,Listas_desplega!$AS$18:$AU$60,2,0)&amp;V1042</f>
        <v>#N/A</v>
      </c>
      <c r="CF1042" s="21" t="e">
        <f>+VLOOKUP(D1042,Listas_desplega!$AS$18:$AU$60,3,0)</f>
        <v>#N/A</v>
      </c>
    </row>
    <row r="1043" spans="11:84" ht="18.75" customHeight="1" x14ac:dyDescent="0.25">
      <c r="K1043" s="109"/>
      <c r="L1043" s="110" t="e">
        <f>+VLOOKUP(K1043,desplegables!$BO$81:$BP$110,2,FALSE)</f>
        <v>#N/A</v>
      </c>
      <c r="P1043" s="49"/>
      <c r="T1043" s="50" t="str">
        <f t="shared" si="118"/>
        <v xml:space="preserve"> -  - </v>
      </c>
      <c r="W1043" s="21" t="e">
        <f t="shared" si="119"/>
        <v>#N/A</v>
      </c>
      <c r="X1043" s="51" t="e">
        <f t="shared" si="120"/>
        <v>#N/A</v>
      </c>
      <c r="BG1043" s="69"/>
      <c r="BL1043" s="69"/>
      <c r="BV1043" s="21" t="str">
        <f t="shared" si="121"/>
        <v>_</v>
      </c>
      <c r="BW1043" s="21" t="e">
        <f>+VLOOKUP(C1043,Listas_desplega!$AI$21:$AJ$46,2,0)</f>
        <v>#N/A</v>
      </c>
      <c r="BX1043" s="47" t="e">
        <f>+VLOOKUP(E1043,Listas_desplega!$J$2:$K$11,2,FALSE)</f>
        <v>#N/A</v>
      </c>
      <c r="BY1043" s="21" t="e">
        <f>+VLOOKUP(J1043,desplegables!$AK$21:$AL$33,2,FALSE)</f>
        <v>#N/A</v>
      </c>
      <c r="BZ1043" s="21" t="e">
        <f>+VLOOKUP(D1043,Listas_desplega!$AS$18:$AU$60,2,0)</f>
        <v>#N/A</v>
      </c>
      <c r="CA1043" s="21" t="e">
        <f>+VLOOKUP(W1043,Listas_desplega!$AT$18:$AV$60,3,0)</f>
        <v>#N/A</v>
      </c>
      <c r="CB1043" s="21" t="e">
        <f>+VLOOKUP(F1043,Listas_desplega!$J$15:$L$60,2,0)</f>
        <v>#N/A</v>
      </c>
      <c r="CC1043" s="21" t="e">
        <f>+VLOOKUP(F1043,Listas_desplega!$J$15:$L$60,2,0)&amp;V1043</f>
        <v>#N/A</v>
      </c>
      <c r="CD1043" s="21" t="e">
        <f>+VLOOKUP(CC1043,Listas_desplega!$K$15:$L$60,2,0)</f>
        <v>#N/A</v>
      </c>
      <c r="CE1043" s="65" t="e">
        <f>+VLOOKUP(D1043,Listas_desplega!$AS$18:$AU$60,2,0)&amp;V1043</f>
        <v>#N/A</v>
      </c>
      <c r="CF1043" s="21" t="e">
        <f>+VLOOKUP(D1043,Listas_desplega!$AS$18:$AU$60,3,0)</f>
        <v>#N/A</v>
      </c>
    </row>
    <row r="1044" spans="11:84" ht="18.75" customHeight="1" x14ac:dyDescent="0.25">
      <c r="K1044" s="109"/>
      <c r="L1044" s="110" t="e">
        <f>+VLOOKUP(K1044,desplegables!$BO$81:$BP$110,2,FALSE)</f>
        <v>#N/A</v>
      </c>
      <c r="P1044" s="49"/>
      <c r="T1044" s="50" t="str">
        <f t="shared" si="118"/>
        <v xml:space="preserve"> -  - </v>
      </c>
      <c r="W1044" s="21" t="e">
        <f t="shared" si="119"/>
        <v>#N/A</v>
      </c>
      <c r="X1044" s="51" t="e">
        <f t="shared" si="120"/>
        <v>#N/A</v>
      </c>
      <c r="BG1044" s="69"/>
      <c r="BL1044" s="69"/>
      <c r="BV1044" s="21" t="str">
        <f t="shared" si="121"/>
        <v>_</v>
      </c>
      <c r="BW1044" s="21" t="e">
        <f>+VLOOKUP(C1044,Listas_desplega!$AI$21:$AJ$46,2,0)</f>
        <v>#N/A</v>
      </c>
      <c r="BX1044" s="47" t="e">
        <f>+VLOOKUP(E1044,Listas_desplega!$J$2:$K$11,2,FALSE)</f>
        <v>#N/A</v>
      </c>
      <c r="BY1044" s="21" t="e">
        <f>+VLOOKUP(J1044,desplegables!$AK$21:$AL$33,2,FALSE)</f>
        <v>#N/A</v>
      </c>
      <c r="BZ1044" s="21" t="e">
        <f>+VLOOKUP(D1044,Listas_desplega!$AS$18:$AU$60,2,0)</f>
        <v>#N/A</v>
      </c>
      <c r="CA1044" s="21" t="e">
        <f>+VLOOKUP(W1044,Listas_desplega!$AT$18:$AV$60,3,0)</f>
        <v>#N/A</v>
      </c>
      <c r="CB1044" s="21" t="e">
        <f>+VLOOKUP(F1044,Listas_desplega!$J$15:$L$60,2,0)</f>
        <v>#N/A</v>
      </c>
      <c r="CC1044" s="21" t="e">
        <f>+VLOOKUP(F1044,Listas_desplega!$J$15:$L$60,2,0)&amp;V1044</f>
        <v>#N/A</v>
      </c>
      <c r="CD1044" s="21" t="e">
        <f>+VLOOKUP(CC1044,Listas_desplega!$K$15:$L$60,2,0)</f>
        <v>#N/A</v>
      </c>
      <c r="CE1044" s="65" t="e">
        <f>+VLOOKUP(D1044,Listas_desplega!$AS$18:$AU$60,2,0)&amp;V1044</f>
        <v>#N/A</v>
      </c>
      <c r="CF1044" s="21" t="e">
        <f>+VLOOKUP(D1044,Listas_desplega!$AS$18:$AU$60,3,0)</f>
        <v>#N/A</v>
      </c>
    </row>
    <row r="1045" spans="11:84" ht="18.75" customHeight="1" x14ac:dyDescent="0.25">
      <c r="K1045" s="109"/>
      <c r="L1045" s="110" t="e">
        <f>+VLOOKUP(K1045,desplegables!$BO$81:$BP$110,2,FALSE)</f>
        <v>#N/A</v>
      </c>
      <c r="P1045" s="49"/>
      <c r="T1045" s="50" t="str">
        <f t="shared" si="118"/>
        <v xml:space="preserve"> -  - </v>
      </c>
      <c r="W1045" s="21" t="e">
        <f t="shared" si="119"/>
        <v>#N/A</v>
      </c>
      <c r="X1045" s="51" t="e">
        <f t="shared" si="120"/>
        <v>#N/A</v>
      </c>
      <c r="BG1045" s="69"/>
      <c r="BL1045" s="69"/>
      <c r="BV1045" s="21" t="str">
        <f t="shared" si="121"/>
        <v>_</v>
      </c>
      <c r="BW1045" s="21" t="e">
        <f>+VLOOKUP(C1045,Listas_desplega!$AI$21:$AJ$46,2,0)</f>
        <v>#N/A</v>
      </c>
      <c r="BX1045" s="47" t="e">
        <f>+VLOOKUP(E1045,Listas_desplega!$J$2:$K$11,2,FALSE)</f>
        <v>#N/A</v>
      </c>
      <c r="BY1045" s="21" t="e">
        <f>+VLOOKUP(J1045,desplegables!$AK$21:$AL$33,2,FALSE)</f>
        <v>#N/A</v>
      </c>
      <c r="BZ1045" s="21" t="e">
        <f>+VLOOKUP(D1045,Listas_desplega!$AS$18:$AU$60,2,0)</f>
        <v>#N/A</v>
      </c>
      <c r="CA1045" s="21" t="e">
        <f>+VLOOKUP(W1045,Listas_desplega!$AT$18:$AV$60,3,0)</f>
        <v>#N/A</v>
      </c>
      <c r="CB1045" s="21" t="e">
        <f>+VLOOKUP(F1045,Listas_desplega!$J$15:$L$60,2,0)</f>
        <v>#N/A</v>
      </c>
      <c r="CC1045" s="21" t="e">
        <f>+VLOOKUP(F1045,Listas_desplega!$J$15:$L$60,2,0)&amp;V1045</f>
        <v>#N/A</v>
      </c>
      <c r="CD1045" s="21" t="e">
        <f>+VLOOKUP(CC1045,Listas_desplega!$K$15:$L$60,2,0)</f>
        <v>#N/A</v>
      </c>
      <c r="CE1045" s="65" t="e">
        <f>+VLOOKUP(D1045,Listas_desplega!$AS$18:$AU$60,2,0)&amp;V1045</f>
        <v>#N/A</v>
      </c>
      <c r="CF1045" s="21" t="e">
        <f>+VLOOKUP(D1045,Listas_desplega!$AS$18:$AU$60,3,0)</f>
        <v>#N/A</v>
      </c>
    </row>
    <row r="1046" spans="11:84" ht="18.75" customHeight="1" x14ac:dyDescent="0.25">
      <c r="K1046" s="109"/>
      <c r="L1046" s="110" t="e">
        <f>+VLOOKUP(K1046,desplegables!$BO$81:$BP$110,2,FALSE)</f>
        <v>#N/A</v>
      </c>
      <c r="P1046" s="49"/>
      <c r="T1046" s="50" t="str">
        <f t="shared" si="118"/>
        <v xml:space="preserve"> -  - </v>
      </c>
      <c r="W1046" s="21" t="e">
        <f t="shared" si="119"/>
        <v>#N/A</v>
      </c>
      <c r="X1046" s="51" t="e">
        <f t="shared" si="120"/>
        <v>#N/A</v>
      </c>
      <c r="BG1046" s="69"/>
      <c r="BL1046" s="69"/>
      <c r="BV1046" s="21" t="str">
        <f t="shared" si="121"/>
        <v>_</v>
      </c>
      <c r="BW1046" s="21" t="e">
        <f>+VLOOKUP(C1046,Listas_desplega!$AI$21:$AJ$46,2,0)</f>
        <v>#N/A</v>
      </c>
      <c r="BX1046" s="47" t="e">
        <f>+VLOOKUP(E1046,Listas_desplega!$J$2:$K$11,2,FALSE)</f>
        <v>#N/A</v>
      </c>
      <c r="BY1046" s="21" t="e">
        <f>+VLOOKUP(J1046,desplegables!$AK$21:$AL$33,2,FALSE)</f>
        <v>#N/A</v>
      </c>
      <c r="BZ1046" s="21" t="e">
        <f>+VLOOKUP(D1046,Listas_desplega!$AS$18:$AU$60,2,0)</f>
        <v>#N/A</v>
      </c>
      <c r="CA1046" s="21" t="e">
        <f>+VLOOKUP(W1046,Listas_desplega!$AT$18:$AV$60,3,0)</f>
        <v>#N/A</v>
      </c>
      <c r="CB1046" s="21" t="e">
        <f>+VLOOKUP(F1046,Listas_desplega!$J$15:$L$60,2,0)</f>
        <v>#N/A</v>
      </c>
      <c r="CC1046" s="21" t="e">
        <f>+VLOOKUP(F1046,Listas_desplega!$J$15:$L$60,2,0)&amp;V1046</f>
        <v>#N/A</v>
      </c>
      <c r="CD1046" s="21" t="e">
        <f>+VLOOKUP(CC1046,Listas_desplega!$K$15:$L$60,2,0)</f>
        <v>#N/A</v>
      </c>
      <c r="CE1046" s="65" t="e">
        <f>+VLOOKUP(D1046,Listas_desplega!$AS$18:$AU$60,2,0)&amp;V1046</f>
        <v>#N/A</v>
      </c>
      <c r="CF1046" s="21" t="e">
        <f>+VLOOKUP(D1046,Listas_desplega!$AS$18:$AU$60,3,0)</f>
        <v>#N/A</v>
      </c>
    </row>
    <row r="1047" spans="11:84" ht="18.75" customHeight="1" x14ac:dyDescent="0.25">
      <c r="K1047" s="109"/>
      <c r="L1047" s="110" t="e">
        <f>+VLOOKUP(K1047,desplegables!$BO$81:$BP$110,2,FALSE)</f>
        <v>#N/A</v>
      </c>
      <c r="P1047" s="49"/>
      <c r="T1047" s="50" t="str">
        <f t="shared" si="118"/>
        <v xml:space="preserve"> -  - </v>
      </c>
      <c r="W1047" s="21" t="e">
        <f t="shared" si="119"/>
        <v>#N/A</v>
      </c>
      <c r="X1047" s="51" t="e">
        <f t="shared" si="120"/>
        <v>#N/A</v>
      </c>
      <c r="BG1047" s="69"/>
      <c r="BL1047" s="69"/>
      <c r="BV1047" s="21" t="str">
        <f t="shared" si="121"/>
        <v>_</v>
      </c>
      <c r="BW1047" s="21" t="e">
        <f>+VLOOKUP(C1047,Listas_desplega!$AI$21:$AJ$46,2,0)</f>
        <v>#N/A</v>
      </c>
      <c r="BX1047" s="47" t="e">
        <f>+VLOOKUP(E1047,Listas_desplega!$J$2:$K$11,2,FALSE)</f>
        <v>#N/A</v>
      </c>
      <c r="BY1047" s="21" t="e">
        <f>+VLOOKUP(J1047,desplegables!$AK$21:$AL$33,2,FALSE)</f>
        <v>#N/A</v>
      </c>
      <c r="BZ1047" s="21" t="e">
        <f>+VLOOKUP(D1047,Listas_desplega!$AS$18:$AU$60,2,0)</f>
        <v>#N/A</v>
      </c>
      <c r="CA1047" s="21" t="e">
        <f>+VLOOKUP(W1047,Listas_desplega!$AT$18:$AV$60,3,0)</f>
        <v>#N/A</v>
      </c>
      <c r="CB1047" s="21" t="e">
        <f>+VLOOKUP(F1047,Listas_desplega!$J$15:$L$60,2,0)</f>
        <v>#N/A</v>
      </c>
      <c r="CC1047" s="21" t="e">
        <f>+VLOOKUP(F1047,Listas_desplega!$J$15:$L$60,2,0)&amp;V1047</f>
        <v>#N/A</v>
      </c>
      <c r="CD1047" s="21" t="e">
        <f>+VLOOKUP(CC1047,Listas_desplega!$K$15:$L$60,2,0)</f>
        <v>#N/A</v>
      </c>
      <c r="CE1047" s="65" t="e">
        <f>+VLOOKUP(D1047,Listas_desplega!$AS$18:$AU$60,2,0)&amp;V1047</f>
        <v>#N/A</v>
      </c>
      <c r="CF1047" s="21" t="e">
        <f>+VLOOKUP(D1047,Listas_desplega!$AS$18:$AU$60,3,0)</f>
        <v>#N/A</v>
      </c>
    </row>
    <row r="1048" spans="11:84" ht="18.75" customHeight="1" x14ac:dyDescent="0.25">
      <c r="K1048" s="109"/>
      <c r="L1048" s="110" t="e">
        <f>+VLOOKUP(K1048,desplegables!$BO$81:$BP$110,2,FALSE)</f>
        <v>#N/A</v>
      </c>
      <c r="P1048" s="49"/>
      <c r="T1048" s="50" t="str">
        <f t="shared" si="118"/>
        <v xml:space="preserve"> -  - </v>
      </c>
      <c r="W1048" s="21" t="e">
        <f t="shared" si="119"/>
        <v>#N/A</v>
      </c>
      <c r="X1048" s="51" t="e">
        <f t="shared" si="120"/>
        <v>#N/A</v>
      </c>
      <c r="BG1048" s="69"/>
      <c r="BL1048" s="69"/>
      <c r="BV1048" s="21" t="str">
        <f t="shared" si="121"/>
        <v>_</v>
      </c>
      <c r="BW1048" s="21" t="e">
        <f>+VLOOKUP(C1048,Listas_desplega!$AI$21:$AJ$46,2,0)</f>
        <v>#N/A</v>
      </c>
      <c r="BX1048" s="47" t="e">
        <f>+VLOOKUP(E1048,Listas_desplega!$J$2:$K$11,2,FALSE)</f>
        <v>#N/A</v>
      </c>
      <c r="BY1048" s="21" t="e">
        <f>+VLOOKUP(J1048,desplegables!$AK$21:$AL$33,2,FALSE)</f>
        <v>#N/A</v>
      </c>
      <c r="BZ1048" s="21" t="e">
        <f>+VLOOKUP(D1048,Listas_desplega!$AS$18:$AU$60,2,0)</f>
        <v>#N/A</v>
      </c>
      <c r="CA1048" s="21" t="e">
        <f>+VLOOKUP(W1048,Listas_desplega!$AT$18:$AV$60,3,0)</f>
        <v>#N/A</v>
      </c>
      <c r="CB1048" s="21" t="e">
        <f>+VLOOKUP(F1048,Listas_desplega!$J$15:$L$60,2,0)</f>
        <v>#N/A</v>
      </c>
      <c r="CC1048" s="21" t="e">
        <f>+VLOOKUP(F1048,Listas_desplega!$J$15:$L$60,2,0)&amp;V1048</f>
        <v>#N/A</v>
      </c>
      <c r="CD1048" s="21" t="e">
        <f>+VLOOKUP(CC1048,Listas_desplega!$K$15:$L$60,2,0)</f>
        <v>#N/A</v>
      </c>
      <c r="CE1048" s="65" t="e">
        <f>+VLOOKUP(D1048,Listas_desplega!$AS$18:$AU$60,2,0)&amp;V1048</f>
        <v>#N/A</v>
      </c>
      <c r="CF1048" s="21" t="e">
        <f>+VLOOKUP(D1048,Listas_desplega!$AS$18:$AU$60,3,0)</f>
        <v>#N/A</v>
      </c>
    </row>
    <row r="1049" spans="11:84" ht="18.75" customHeight="1" x14ac:dyDescent="0.25">
      <c r="K1049" s="109"/>
      <c r="L1049" s="110" t="e">
        <f>+VLOOKUP(K1049,desplegables!$BO$81:$BP$110,2,FALSE)</f>
        <v>#N/A</v>
      </c>
      <c r="P1049" s="49"/>
      <c r="T1049" s="50" t="str">
        <f t="shared" si="118"/>
        <v xml:space="preserve"> -  - </v>
      </c>
      <c r="W1049" s="21" t="e">
        <f t="shared" si="119"/>
        <v>#N/A</v>
      </c>
      <c r="X1049" s="51" t="e">
        <f t="shared" si="120"/>
        <v>#N/A</v>
      </c>
      <c r="BG1049" s="69"/>
      <c r="BL1049" s="69"/>
      <c r="BV1049" s="21" t="str">
        <f t="shared" si="121"/>
        <v>_</v>
      </c>
      <c r="BW1049" s="21" t="e">
        <f>+VLOOKUP(C1049,Listas_desplega!$AI$21:$AJ$46,2,0)</f>
        <v>#N/A</v>
      </c>
      <c r="BX1049" s="47" t="e">
        <f>+VLOOKUP(E1049,Listas_desplega!$J$2:$K$11,2,FALSE)</f>
        <v>#N/A</v>
      </c>
      <c r="BY1049" s="21" t="e">
        <f>+VLOOKUP(J1049,desplegables!$AK$21:$AL$33,2,FALSE)</f>
        <v>#N/A</v>
      </c>
      <c r="BZ1049" s="21" t="e">
        <f>+VLOOKUP(D1049,Listas_desplega!$AS$18:$AU$60,2,0)</f>
        <v>#N/A</v>
      </c>
      <c r="CA1049" s="21" t="e">
        <f>+VLOOKUP(W1049,Listas_desplega!$AT$18:$AV$60,3,0)</f>
        <v>#N/A</v>
      </c>
      <c r="CB1049" s="21" t="e">
        <f>+VLOOKUP(F1049,Listas_desplega!$J$15:$L$60,2,0)</f>
        <v>#N/A</v>
      </c>
      <c r="CC1049" s="21" t="e">
        <f>+VLOOKUP(F1049,Listas_desplega!$J$15:$L$60,2,0)&amp;V1049</f>
        <v>#N/A</v>
      </c>
      <c r="CD1049" s="21" t="e">
        <f>+VLOOKUP(CC1049,Listas_desplega!$K$15:$L$60,2,0)</f>
        <v>#N/A</v>
      </c>
      <c r="CE1049" s="65" t="e">
        <f>+VLOOKUP(D1049,Listas_desplega!$AS$18:$AU$60,2,0)&amp;V1049</f>
        <v>#N/A</v>
      </c>
      <c r="CF1049" s="21" t="e">
        <f>+VLOOKUP(D1049,Listas_desplega!$AS$18:$AU$60,3,0)</f>
        <v>#N/A</v>
      </c>
    </row>
    <row r="1050" spans="11:84" ht="18.75" customHeight="1" x14ac:dyDescent="0.25">
      <c r="K1050" s="109"/>
      <c r="L1050" s="110" t="e">
        <f>+VLOOKUP(K1050,desplegables!$BO$81:$BP$110,2,FALSE)</f>
        <v>#N/A</v>
      </c>
      <c r="P1050" s="49"/>
      <c r="T1050" s="50" t="str">
        <f t="shared" si="118"/>
        <v xml:space="preserve"> -  - </v>
      </c>
      <c r="W1050" s="21" t="e">
        <f t="shared" si="119"/>
        <v>#N/A</v>
      </c>
      <c r="X1050" s="51" t="e">
        <f t="shared" si="120"/>
        <v>#N/A</v>
      </c>
      <c r="BG1050" s="69"/>
      <c r="BL1050" s="69"/>
      <c r="BV1050" s="21" t="str">
        <f t="shared" si="121"/>
        <v>_</v>
      </c>
      <c r="BW1050" s="21" t="e">
        <f>+VLOOKUP(C1050,Listas_desplega!$AI$21:$AJ$46,2,0)</f>
        <v>#N/A</v>
      </c>
      <c r="BX1050" s="47" t="e">
        <f>+VLOOKUP(E1050,Listas_desplega!$J$2:$K$11,2,FALSE)</f>
        <v>#N/A</v>
      </c>
      <c r="BY1050" s="21" t="e">
        <f>+VLOOKUP(J1050,desplegables!$AK$21:$AL$33,2,FALSE)</f>
        <v>#N/A</v>
      </c>
      <c r="BZ1050" s="21" t="e">
        <f>+VLOOKUP(D1050,Listas_desplega!$AS$18:$AU$60,2,0)</f>
        <v>#N/A</v>
      </c>
      <c r="CA1050" s="21" t="e">
        <f>+VLOOKUP(W1050,Listas_desplega!$AT$18:$AV$60,3,0)</f>
        <v>#N/A</v>
      </c>
      <c r="CB1050" s="21" t="e">
        <f>+VLOOKUP(F1050,Listas_desplega!$J$15:$L$60,2,0)</f>
        <v>#N/A</v>
      </c>
      <c r="CC1050" s="21" t="e">
        <f>+VLOOKUP(F1050,Listas_desplega!$J$15:$L$60,2,0)&amp;V1050</f>
        <v>#N/A</v>
      </c>
      <c r="CD1050" s="21" t="e">
        <f>+VLOOKUP(CC1050,Listas_desplega!$K$15:$L$60,2,0)</f>
        <v>#N/A</v>
      </c>
      <c r="CE1050" s="65" t="e">
        <f>+VLOOKUP(D1050,Listas_desplega!$AS$18:$AU$60,2,0)&amp;V1050</f>
        <v>#N/A</v>
      </c>
      <c r="CF1050" s="21" t="e">
        <f>+VLOOKUP(D1050,Listas_desplega!$AS$18:$AU$60,3,0)</f>
        <v>#N/A</v>
      </c>
    </row>
    <row r="1051" spans="11:84" ht="18.75" customHeight="1" x14ac:dyDescent="0.25">
      <c r="K1051" s="109"/>
      <c r="L1051" s="110" t="e">
        <f>+VLOOKUP(K1051,desplegables!$BO$81:$BP$110,2,FALSE)</f>
        <v>#N/A</v>
      </c>
      <c r="P1051" s="49"/>
      <c r="T1051" s="50" t="str">
        <f t="shared" si="118"/>
        <v xml:space="preserve"> -  - </v>
      </c>
      <c r="W1051" s="21" t="e">
        <f t="shared" si="119"/>
        <v>#N/A</v>
      </c>
      <c r="X1051" s="51" t="e">
        <f t="shared" si="120"/>
        <v>#N/A</v>
      </c>
      <c r="BG1051" s="69"/>
      <c r="BL1051" s="69"/>
      <c r="BV1051" s="21" t="str">
        <f t="shared" si="121"/>
        <v>_</v>
      </c>
      <c r="BW1051" s="21" t="e">
        <f>+VLOOKUP(C1051,Listas_desplega!$AI$21:$AJ$46,2,0)</f>
        <v>#N/A</v>
      </c>
      <c r="BX1051" s="47" t="e">
        <f>+VLOOKUP(E1051,Listas_desplega!$J$2:$K$11,2,FALSE)</f>
        <v>#N/A</v>
      </c>
      <c r="BY1051" s="21" t="e">
        <f>+VLOOKUP(J1051,desplegables!$AK$21:$AL$33,2,FALSE)</f>
        <v>#N/A</v>
      </c>
      <c r="BZ1051" s="21" t="e">
        <f>+VLOOKUP(D1051,Listas_desplega!$AS$18:$AU$60,2,0)</f>
        <v>#N/A</v>
      </c>
      <c r="CA1051" s="21" t="e">
        <f>+VLOOKUP(W1051,Listas_desplega!$AT$18:$AV$60,3,0)</f>
        <v>#N/A</v>
      </c>
      <c r="CB1051" s="21" t="e">
        <f>+VLOOKUP(F1051,Listas_desplega!$J$15:$L$60,2,0)</f>
        <v>#N/A</v>
      </c>
      <c r="CC1051" s="21" t="e">
        <f>+VLOOKUP(F1051,Listas_desplega!$J$15:$L$60,2,0)&amp;V1051</f>
        <v>#N/A</v>
      </c>
      <c r="CD1051" s="21" t="e">
        <f>+VLOOKUP(CC1051,Listas_desplega!$K$15:$L$60,2,0)</f>
        <v>#N/A</v>
      </c>
      <c r="CE1051" s="65" t="e">
        <f>+VLOOKUP(D1051,Listas_desplega!$AS$18:$AU$60,2,0)&amp;V1051</f>
        <v>#N/A</v>
      </c>
      <c r="CF1051" s="21" t="e">
        <f>+VLOOKUP(D1051,Listas_desplega!$AS$18:$AU$60,3,0)</f>
        <v>#N/A</v>
      </c>
    </row>
    <row r="1052" spans="11:84" ht="18.75" customHeight="1" x14ac:dyDescent="0.25">
      <c r="K1052" s="109"/>
      <c r="L1052" s="110" t="e">
        <f>+VLOOKUP(K1052,desplegables!$BO$81:$BP$110,2,FALSE)</f>
        <v>#N/A</v>
      </c>
      <c r="P1052" s="49"/>
      <c r="T1052" s="50" t="str">
        <f t="shared" si="118"/>
        <v xml:space="preserve"> -  - </v>
      </c>
      <c r="W1052" s="21" t="e">
        <f t="shared" si="119"/>
        <v>#N/A</v>
      </c>
      <c r="X1052" s="51" t="e">
        <f t="shared" si="120"/>
        <v>#N/A</v>
      </c>
      <c r="BG1052" s="69"/>
      <c r="BL1052" s="69"/>
      <c r="BV1052" s="21" t="str">
        <f t="shared" si="121"/>
        <v>_</v>
      </c>
      <c r="BW1052" s="21" t="e">
        <f>+VLOOKUP(C1052,Listas_desplega!$AI$21:$AJ$46,2,0)</f>
        <v>#N/A</v>
      </c>
      <c r="BX1052" s="47" t="e">
        <f>+VLOOKUP(E1052,Listas_desplega!$J$2:$K$11,2,FALSE)</f>
        <v>#N/A</v>
      </c>
      <c r="BY1052" s="21" t="e">
        <f>+VLOOKUP(J1052,desplegables!$AK$21:$AL$33,2,FALSE)</f>
        <v>#N/A</v>
      </c>
      <c r="BZ1052" s="21" t="e">
        <f>+VLOOKUP(D1052,Listas_desplega!$AS$18:$AU$60,2,0)</f>
        <v>#N/A</v>
      </c>
      <c r="CA1052" s="21" t="e">
        <f>+VLOOKUP(W1052,Listas_desplega!$AT$18:$AV$60,3,0)</f>
        <v>#N/A</v>
      </c>
      <c r="CB1052" s="21" t="e">
        <f>+VLOOKUP(F1052,Listas_desplega!$J$15:$L$60,2,0)</f>
        <v>#N/A</v>
      </c>
      <c r="CC1052" s="21" t="e">
        <f>+VLOOKUP(F1052,Listas_desplega!$J$15:$L$60,2,0)&amp;V1052</f>
        <v>#N/A</v>
      </c>
      <c r="CD1052" s="21" t="e">
        <f>+VLOOKUP(CC1052,Listas_desplega!$K$15:$L$60,2,0)</f>
        <v>#N/A</v>
      </c>
      <c r="CE1052" s="65" t="e">
        <f>+VLOOKUP(D1052,Listas_desplega!$AS$18:$AU$60,2,0)&amp;V1052</f>
        <v>#N/A</v>
      </c>
      <c r="CF1052" s="21" t="e">
        <f>+VLOOKUP(D1052,Listas_desplega!$AS$18:$AU$60,3,0)</f>
        <v>#N/A</v>
      </c>
    </row>
    <row r="1053" spans="11:84" ht="18.75" customHeight="1" x14ac:dyDescent="0.25">
      <c r="K1053" s="109"/>
      <c r="L1053" s="110" t="e">
        <f>+VLOOKUP(K1053,desplegables!$BO$81:$BP$110,2,FALSE)</f>
        <v>#N/A</v>
      </c>
      <c r="P1053" s="49"/>
      <c r="T1053" s="50" t="str">
        <f t="shared" si="118"/>
        <v xml:space="preserve"> -  - </v>
      </c>
      <c r="W1053" s="21" t="e">
        <f t="shared" si="119"/>
        <v>#N/A</v>
      </c>
      <c r="X1053" s="51" t="e">
        <f t="shared" si="120"/>
        <v>#N/A</v>
      </c>
      <c r="BG1053" s="69"/>
      <c r="BL1053" s="69"/>
      <c r="BV1053" s="21" t="str">
        <f t="shared" si="121"/>
        <v>_</v>
      </c>
      <c r="BW1053" s="21" t="e">
        <f>+VLOOKUP(C1053,Listas_desplega!$AI$21:$AJ$46,2,0)</f>
        <v>#N/A</v>
      </c>
      <c r="BX1053" s="47" t="e">
        <f>+VLOOKUP(E1053,Listas_desplega!$J$2:$K$11,2,FALSE)</f>
        <v>#N/A</v>
      </c>
      <c r="BY1053" s="21" t="e">
        <f>+VLOOKUP(J1053,desplegables!$AK$21:$AL$33,2,FALSE)</f>
        <v>#N/A</v>
      </c>
      <c r="BZ1053" s="21" t="e">
        <f>+VLOOKUP(D1053,Listas_desplega!$AS$18:$AU$60,2,0)</f>
        <v>#N/A</v>
      </c>
      <c r="CA1053" s="21" t="e">
        <f>+VLOOKUP(W1053,Listas_desplega!$AT$18:$AV$60,3,0)</f>
        <v>#N/A</v>
      </c>
      <c r="CB1053" s="21" t="e">
        <f>+VLOOKUP(F1053,Listas_desplega!$J$15:$L$60,2,0)</f>
        <v>#N/A</v>
      </c>
      <c r="CC1053" s="21" t="e">
        <f>+VLOOKUP(F1053,Listas_desplega!$J$15:$L$60,2,0)&amp;V1053</f>
        <v>#N/A</v>
      </c>
      <c r="CD1053" s="21" t="e">
        <f>+VLOOKUP(CC1053,Listas_desplega!$K$15:$L$60,2,0)</f>
        <v>#N/A</v>
      </c>
      <c r="CE1053" s="65" t="e">
        <f>+VLOOKUP(D1053,Listas_desplega!$AS$18:$AU$60,2,0)&amp;V1053</f>
        <v>#N/A</v>
      </c>
      <c r="CF1053" s="21" t="e">
        <f>+VLOOKUP(D1053,Listas_desplega!$AS$18:$AU$60,3,0)</f>
        <v>#N/A</v>
      </c>
    </row>
    <row r="1054" spans="11:84" ht="18.75" customHeight="1" x14ac:dyDescent="0.25">
      <c r="K1054" s="109"/>
      <c r="L1054" s="110" t="e">
        <f>+VLOOKUP(K1054,desplegables!$BO$81:$BP$110,2,FALSE)</f>
        <v>#N/A</v>
      </c>
      <c r="P1054" s="49"/>
      <c r="T1054" s="50" t="str">
        <f t="shared" si="118"/>
        <v xml:space="preserve"> -  - </v>
      </c>
      <c r="W1054" s="21" t="e">
        <f t="shared" si="119"/>
        <v>#N/A</v>
      </c>
      <c r="X1054" s="51" t="e">
        <f t="shared" si="120"/>
        <v>#N/A</v>
      </c>
      <c r="BG1054" s="69"/>
      <c r="BL1054" s="69"/>
      <c r="BV1054" s="21" t="str">
        <f t="shared" si="121"/>
        <v>_</v>
      </c>
      <c r="BW1054" s="21" t="e">
        <f>+VLOOKUP(C1054,Listas_desplega!$AI$21:$AJ$46,2,0)</f>
        <v>#N/A</v>
      </c>
      <c r="BX1054" s="47" t="e">
        <f>+VLOOKUP(E1054,Listas_desplega!$J$2:$K$11,2,FALSE)</f>
        <v>#N/A</v>
      </c>
      <c r="BY1054" s="21" t="e">
        <f>+VLOOKUP(J1054,desplegables!$AK$21:$AL$33,2,FALSE)</f>
        <v>#N/A</v>
      </c>
      <c r="BZ1054" s="21" t="e">
        <f>+VLOOKUP(D1054,Listas_desplega!$AS$18:$AU$60,2,0)</f>
        <v>#N/A</v>
      </c>
      <c r="CA1054" s="21" t="e">
        <f>+VLOOKUP(W1054,Listas_desplega!$AT$18:$AV$60,3,0)</f>
        <v>#N/A</v>
      </c>
      <c r="CB1054" s="21" t="e">
        <f>+VLOOKUP(F1054,Listas_desplega!$J$15:$L$60,2,0)</f>
        <v>#N/A</v>
      </c>
      <c r="CC1054" s="21" t="e">
        <f>+VLOOKUP(F1054,Listas_desplega!$J$15:$L$60,2,0)&amp;V1054</f>
        <v>#N/A</v>
      </c>
      <c r="CD1054" s="21" t="e">
        <f>+VLOOKUP(CC1054,Listas_desplega!$K$15:$L$60,2,0)</f>
        <v>#N/A</v>
      </c>
      <c r="CE1054" s="65" t="e">
        <f>+VLOOKUP(D1054,Listas_desplega!$AS$18:$AU$60,2,0)&amp;V1054</f>
        <v>#N/A</v>
      </c>
      <c r="CF1054" s="21" t="e">
        <f>+VLOOKUP(D1054,Listas_desplega!$AS$18:$AU$60,3,0)</f>
        <v>#N/A</v>
      </c>
    </row>
    <row r="1055" spans="11:84" ht="18.75" customHeight="1" x14ac:dyDescent="0.25">
      <c r="K1055" s="109"/>
      <c r="L1055" s="110" t="e">
        <f>+VLOOKUP(K1055,desplegables!$BO$81:$BP$110,2,FALSE)</f>
        <v>#N/A</v>
      </c>
      <c r="P1055" s="49"/>
      <c r="T1055" s="50" t="str">
        <f t="shared" si="118"/>
        <v xml:space="preserve"> -  - </v>
      </c>
      <c r="W1055" s="21" t="e">
        <f t="shared" si="119"/>
        <v>#N/A</v>
      </c>
      <c r="X1055" s="51" t="e">
        <f t="shared" si="120"/>
        <v>#N/A</v>
      </c>
      <c r="BG1055" s="69"/>
      <c r="BL1055" s="69"/>
      <c r="BV1055" s="21" t="str">
        <f t="shared" si="121"/>
        <v>_</v>
      </c>
      <c r="BW1055" s="21" t="e">
        <f>+VLOOKUP(C1055,Listas_desplega!$AI$21:$AJ$46,2,0)</f>
        <v>#N/A</v>
      </c>
      <c r="BX1055" s="47" t="e">
        <f>+VLOOKUP(E1055,Listas_desplega!$J$2:$K$11,2,FALSE)</f>
        <v>#N/A</v>
      </c>
      <c r="BY1055" s="21" t="e">
        <f>+VLOOKUP(J1055,desplegables!$AK$21:$AL$33,2,FALSE)</f>
        <v>#N/A</v>
      </c>
      <c r="BZ1055" s="21" t="e">
        <f>+VLOOKUP(D1055,Listas_desplega!$AS$18:$AU$60,2,0)</f>
        <v>#N/A</v>
      </c>
      <c r="CA1055" s="21" t="e">
        <f>+VLOOKUP(W1055,Listas_desplega!$AT$18:$AV$60,3,0)</f>
        <v>#N/A</v>
      </c>
      <c r="CB1055" s="21" t="e">
        <f>+VLOOKUP(F1055,Listas_desplega!$J$15:$L$60,2,0)</f>
        <v>#N/A</v>
      </c>
      <c r="CC1055" s="21" t="e">
        <f>+VLOOKUP(F1055,Listas_desplega!$J$15:$L$60,2,0)&amp;V1055</f>
        <v>#N/A</v>
      </c>
      <c r="CD1055" s="21" t="e">
        <f>+VLOOKUP(CC1055,Listas_desplega!$K$15:$L$60,2,0)</f>
        <v>#N/A</v>
      </c>
      <c r="CE1055" s="65" t="e">
        <f>+VLOOKUP(D1055,Listas_desplega!$AS$18:$AU$60,2,0)&amp;V1055</f>
        <v>#N/A</v>
      </c>
      <c r="CF1055" s="21" t="e">
        <f>+VLOOKUP(D1055,Listas_desplega!$AS$18:$AU$60,3,0)</f>
        <v>#N/A</v>
      </c>
    </row>
    <row r="1056" spans="11:84" ht="18.75" customHeight="1" x14ac:dyDescent="0.25">
      <c r="K1056" s="109"/>
      <c r="L1056" s="110" t="e">
        <f>+VLOOKUP(K1056,desplegables!$BO$81:$BP$110,2,FALSE)</f>
        <v>#N/A</v>
      </c>
      <c r="P1056" s="49"/>
      <c r="T1056" s="50" t="str">
        <f t="shared" si="118"/>
        <v xml:space="preserve"> -  - </v>
      </c>
      <c r="W1056" s="21" t="e">
        <f t="shared" si="119"/>
        <v>#N/A</v>
      </c>
      <c r="X1056" s="51" t="e">
        <f t="shared" si="120"/>
        <v>#N/A</v>
      </c>
      <c r="BG1056" s="69"/>
      <c r="BL1056" s="69"/>
      <c r="BV1056" s="21" t="str">
        <f t="shared" si="121"/>
        <v>_</v>
      </c>
      <c r="BW1056" s="21" t="e">
        <f>+VLOOKUP(C1056,Listas_desplega!$AI$21:$AJ$46,2,0)</f>
        <v>#N/A</v>
      </c>
      <c r="BX1056" s="47" t="e">
        <f>+VLOOKUP(E1056,Listas_desplega!$J$2:$K$11,2,FALSE)</f>
        <v>#N/A</v>
      </c>
      <c r="BY1056" s="21" t="e">
        <f>+VLOOKUP(J1056,desplegables!$AK$21:$AL$33,2,FALSE)</f>
        <v>#N/A</v>
      </c>
      <c r="BZ1056" s="21" t="e">
        <f>+VLOOKUP(D1056,Listas_desplega!$AS$18:$AU$60,2,0)</f>
        <v>#N/A</v>
      </c>
      <c r="CA1056" s="21" t="e">
        <f>+VLOOKUP(W1056,Listas_desplega!$AT$18:$AV$60,3,0)</f>
        <v>#N/A</v>
      </c>
      <c r="CB1056" s="21" t="e">
        <f>+VLOOKUP(F1056,Listas_desplega!$J$15:$L$60,2,0)</f>
        <v>#N/A</v>
      </c>
      <c r="CC1056" s="21" t="e">
        <f>+VLOOKUP(F1056,Listas_desplega!$J$15:$L$60,2,0)&amp;V1056</f>
        <v>#N/A</v>
      </c>
      <c r="CD1056" s="21" t="e">
        <f>+VLOOKUP(CC1056,Listas_desplega!$K$15:$L$60,2,0)</f>
        <v>#N/A</v>
      </c>
      <c r="CE1056" s="65" t="e">
        <f>+VLOOKUP(D1056,Listas_desplega!$AS$18:$AU$60,2,0)&amp;V1056</f>
        <v>#N/A</v>
      </c>
      <c r="CF1056" s="21" t="e">
        <f>+VLOOKUP(D1056,Listas_desplega!$AS$18:$AU$60,3,0)</f>
        <v>#N/A</v>
      </c>
    </row>
    <row r="1057" spans="11:84" ht="18.75" customHeight="1" x14ac:dyDescent="0.25">
      <c r="K1057" s="109"/>
      <c r="L1057" s="110" t="e">
        <f>+VLOOKUP(K1057,desplegables!$BO$81:$BP$110,2,FALSE)</f>
        <v>#N/A</v>
      </c>
      <c r="P1057" s="49"/>
      <c r="T1057" s="50" t="str">
        <f t="shared" si="118"/>
        <v xml:space="preserve"> -  - </v>
      </c>
      <c r="W1057" s="21" t="e">
        <f t="shared" si="119"/>
        <v>#N/A</v>
      </c>
      <c r="X1057" s="51" t="e">
        <f t="shared" si="120"/>
        <v>#N/A</v>
      </c>
      <c r="BG1057" s="69"/>
      <c r="BL1057" s="69"/>
      <c r="BV1057" s="21" t="str">
        <f t="shared" si="121"/>
        <v>_</v>
      </c>
      <c r="BW1057" s="21" t="e">
        <f>+VLOOKUP(C1057,Listas_desplega!$AI$21:$AJ$46,2,0)</f>
        <v>#N/A</v>
      </c>
      <c r="BX1057" s="47" t="e">
        <f>+VLOOKUP(E1057,Listas_desplega!$J$2:$K$11,2,FALSE)</f>
        <v>#N/A</v>
      </c>
      <c r="BY1057" s="21" t="e">
        <f>+VLOOKUP(J1057,desplegables!$AK$21:$AL$33,2,FALSE)</f>
        <v>#N/A</v>
      </c>
      <c r="BZ1057" s="21" t="e">
        <f>+VLOOKUP(D1057,Listas_desplega!$AS$18:$AU$60,2,0)</f>
        <v>#N/A</v>
      </c>
      <c r="CA1057" s="21" t="e">
        <f>+VLOOKUP(W1057,Listas_desplega!$AT$18:$AV$60,3,0)</f>
        <v>#N/A</v>
      </c>
      <c r="CB1057" s="21" t="e">
        <f>+VLOOKUP(F1057,Listas_desplega!$J$15:$L$60,2,0)</f>
        <v>#N/A</v>
      </c>
      <c r="CC1057" s="21" t="e">
        <f>+VLOOKUP(F1057,Listas_desplega!$J$15:$L$60,2,0)&amp;V1057</f>
        <v>#N/A</v>
      </c>
      <c r="CD1057" s="21" t="e">
        <f>+VLOOKUP(CC1057,Listas_desplega!$K$15:$L$60,2,0)</f>
        <v>#N/A</v>
      </c>
      <c r="CE1057" s="65" t="e">
        <f>+VLOOKUP(D1057,Listas_desplega!$AS$18:$AU$60,2,0)&amp;V1057</f>
        <v>#N/A</v>
      </c>
      <c r="CF1057" s="21" t="e">
        <f>+VLOOKUP(D1057,Listas_desplega!$AS$18:$AU$60,3,0)</f>
        <v>#N/A</v>
      </c>
    </row>
    <row r="1058" spans="11:84" ht="18.75" customHeight="1" x14ac:dyDescent="0.25">
      <c r="K1058" s="109"/>
      <c r="L1058" s="110" t="e">
        <f>+VLOOKUP(K1058,desplegables!$BO$81:$BP$110,2,FALSE)</f>
        <v>#N/A</v>
      </c>
      <c r="P1058" s="49"/>
      <c r="T1058" s="50" t="str">
        <f t="shared" si="118"/>
        <v xml:space="preserve"> -  - </v>
      </c>
      <c r="W1058" s="21" t="e">
        <f t="shared" si="119"/>
        <v>#N/A</v>
      </c>
      <c r="X1058" s="51" t="e">
        <f t="shared" si="120"/>
        <v>#N/A</v>
      </c>
      <c r="BG1058" s="69"/>
      <c r="BL1058" s="69"/>
      <c r="BV1058" s="21" t="str">
        <f t="shared" si="121"/>
        <v>_</v>
      </c>
      <c r="BW1058" s="21" t="e">
        <f>+VLOOKUP(C1058,Listas_desplega!$AI$21:$AJ$46,2,0)</f>
        <v>#N/A</v>
      </c>
      <c r="BX1058" s="47" t="e">
        <f>+VLOOKUP(E1058,Listas_desplega!$J$2:$K$11,2,FALSE)</f>
        <v>#N/A</v>
      </c>
      <c r="BY1058" s="21" t="e">
        <f>+VLOOKUP(J1058,desplegables!$AK$21:$AL$33,2,FALSE)</f>
        <v>#N/A</v>
      </c>
      <c r="BZ1058" s="21" t="e">
        <f>+VLOOKUP(D1058,Listas_desplega!$AS$18:$AU$60,2,0)</f>
        <v>#N/A</v>
      </c>
      <c r="CA1058" s="21" t="e">
        <f>+VLOOKUP(W1058,Listas_desplega!$AT$18:$AV$60,3,0)</f>
        <v>#N/A</v>
      </c>
      <c r="CB1058" s="21" t="e">
        <f>+VLOOKUP(F1058,Listas_desplega!$J$15:$L$60,2,0)</f>
        <v>#N/A</v>
      </c>
      <c r="CC1058" s="21" t="e">
        <f>+VLOOKUP(F1058,Listas_desplega!$J$15:$L$60,2,0)&amp;V1058</f>
        <v>#N/A</v>
      </c>
      <c r="CD1058" s="21" t="e">
        <f>+VLOOKUP(CC1058,Listas_desplega!$K$15:$L$60,2,0)</f>
        <v>#N/A</v>
      </c>
      <c r="CE1058" s="65" t="e">
        <f>+VLOOKUP(D1058,Listas_desplega!$AS$18:$AU$60,2,0)&amp;V1058</f>
        <v>#N/A</v>
      </c>
      <c r="CF1058" s="21" t="e">
        <f>+VLOOKUP(D1058,Listas_desplega!$AS$18:$AU$60,3,0)</f>
        <v>#N/A</v>
      </c>
    </row>
    <row r="1059" spans="11:84" ht="18.75" customHeight="1" x14ac:dyDescent="0.25">
      <c r="K1059" s="109"/>
      <c r="L1059" s="110" t="e">
        <f>+VLOOKUP(K1059,desplegables!$BO$81:$BP$110,2,FALSE)</f>
        <v>#N/A</v>
      </c>
      <c r="P1059" s="49"/>
      <c r="T1059" s="50" t="str">
        <f t="shared" si="118"/>
        <v xml:space="preserve"> -  - </v>
      </c>
      <c r="W1059" s="21" t="e">
        <f t="shared" si="119"/>
        <v>#N/A</v>
      </c>
      <c r="X1059" s="51" t="e">
        <f t="shared" si="120"/>
        <v>#N/A</v>
      </c>
      <c r="BG1059" s="69"/>
      <c r="BL1059" s="69"/>
      <c r="BV1059" s="21" t="str">
        <f t="shared" si="121"/>
        <v>_</v>
      </c>
      <c r="BW1059" s="21" t="e">
        <f>+VLOOKUP(C1059,Listas_desplega!$AI$21:$AJ$46,2,0)</f>
        <v>#N/A</v>
      </c>
      <c r="BX1059" s="47" t="e">
        <f>+VLOOKUP(E1059,Listas_desplega!$J$2:$K$11,2,FALSE)</f>
        <v>#N/A</v>
      </c>
      <c r="BY1059" s="21" t="e">
        <f>+VLOOKUP(J1059,desplegables!$AK$21:$AL$33,2,FALSE)</f>
        <v>#N/A</v>
      </c>
      <c r="BZ1059" s="21" t="e">
        <f>+VLOOKUP(D1059,Listas_desplega!$AS$18:$AU$60,2,0)</f>
        <v>#N/A</v>
      </c>
      <c r="CA1059" s="21" t="e">
        <f>+VLOOKUP(W1059,Listas_desplega!$AT$18:$AV$60,3,0)</f>
        <v>#N/A</v>
      </c>
      <c r="CB1059" s="21" t="e">
        <f>+VLOOKUP(F1059,Listas_desplega!$J$15:$L$60,2,0)</f>
        <v>#N/A</v>
      </c>
      <c r="CC1059" s="21" t="e">
        <f>+VLOOKUP(F1059,Listas_desplega!$J$15:$L$60,2,0)&amp;V1059</f>
        <v>#N/A</v>
      </c>
      <c r="CD1059" s="21" t="e">
        <f>+VLOOKUP(CC1059,Listas_desplega!$K$15:$L$60,2,0)</f>
        <v>#N/A</v>
      </c>
      <c r="CE1059" s="65" t="e">
        <f>+VLOOKUP(D1059,Listas_desplega!$AS$18:$AU$60,2,0)&amp;V1059</f>
        <v>#N/A</v>
      </c>
      <c r="CF1059" s="21" t="e">
        <f>+VLOOKUP(D1059,Listas_desplega!$AS$18:$AU$60,3,0)</f>
        <v>#N/A</v>
      </c>
    </row>
    <row r="1060" spans="11:84" ht="18.75" customHeight="1" x14ac:dyDescent="0.25">
      <c r="K1060" s="109"/>
      <c r="L1060" s="110" t="e">
        <f>+VLOOKUP(K1060,desplegables!$BO$81:$BP$110,2,FALSE)</f>
        <v>#N/A</v>
      </c>
      <c r="P1060" s="49"/>
      <c r="T1060" s="50" t="str">
        <f t="shared" si="118"/>
        <v xml:space="preserve"> -  - </v>
      </c>
      <c r="W1060" s="21" t="e">
        <f t="shared" si="119"/>
        <v>#N/A</v>
      </c>
      <c r="X1060" s="51" t="e">
        <f t="shared" si="120"/>
        <v>#N/A</v>
      </c>
      <c r="BG1060" s="69"/>
      <c r="BL1060" s="69"/>
      <c r="BV1060" s="21" t="str">
        <f t="shared" si="121"/>
        <v>_</v>
      </c>
      <c r="BW1060" s="21" t="e">
        <f>+VLOOKUP(C1060,Listas_desplega!$AI$21:$AJ$46,2,0)</f>
        <v>#N/A</v>
      </c>
      <c r="BX1060" s="47" t="e">
        <f>+VLOOKUP(E1060,Listas_desplega!$J$2:$K$11,2,FALSE)</f>
        <v>#N/A</v>
      </c>
      <c r="BY1060" s="21" t="e">
        <f>+VLOOKUP(J1060,desplegables!$AK$21:$AL$33,2,FALSE)</f>
        <v>#N/A</v>
      </c>
      <c r="BZ1060" s="21" t="e">
        <f>+VLOOKUP(D1060,Listas_desplega!$AS$18:$AU$60,2,0)</f>
        <v>#N/A</v>
      </c>
      <c r="CA1060" s="21" t="e">
        <f>+VLOOKUP(W1060,Listas_desplega!$AT$18:$AV$60,3,0)</f>
        <v>#N/A</v>
      </c>
      <c r="CB1060" s="21" t="e">
        <f>+VLOOKUP(F1060,Listas_desplega!$J$15:$L$60,2,0)</f>
        <v>#N/A</v>
      </c>
      <c r="CC1060" s="21" t="e">
        <f>+VLOOKUP(F1060,Listas_desplega!$J$15:$L$60,2,0)&amp;V1060</f>
        <v>#N/A</v>
      </c>
      <c r="CD1060" s="21" t="e">
        <f>+VLOOKUP(CC1060,Listas_desplega!$K$15:$L$60,2,0)</f>
        <v>#N/A</v>
      </c>
      <c r="CE1060" s="65" t="e">
        <f>+VLOOKUP(D1060,Listas_desplega!$AS$18:$AU$60,2,0)&amp;V1060</f>
        <v>#N/A</v>
      </c>
      <c r="CF1060" s="21" t="e">
        <f>+VLOOKUP(D1060,Listas_desplega!$AS$18:$AU$60,3,0)</f>
        <v>#N/A</v>
      </c>
    </row>
    <row r="1061" spans="11:84" ht="18.75" customHeight="1" x14ac:dyDescent="0.25">
      <c r="K1061" s="109"/>
      <c r="L1061" s="110" t="e">
        <f>+VLOOKUP(K1061,desplegables!$BO$81:$BP$110,2,FALSE)</f>
        <v>#N/A</v>
      </c>
      <c r="P1061" s="49"/>
      <c r="T1061" s="50" t="str">
        <f t="shared" si="118"/>
        <v xml:space="preserve"> -  - </v>
      </c>
      <c r="W1061" s="21" t="e">
        <f t="shared" si="119"/>
        <v>#N/A</v>
      </c>
      <c r="X1061" s="51" t="e">
        <f t="shared" si="120"/>
        <v>#N/A</v>
      </c>
      <c r="BG1061" s="69"/>
      <c r="BL1061" s="69"/>
      <c r="BV1061" s="21" t="str">
        <f t="shared" si="121"/>
        <v>_</v>
      </c>
      <c r="BW1061" s="21" t="e">
        <f>+VLOOKUP(C1061,Listas_desplega!$AI$21:$AJ$46,2,0)</f>
        <v>#N/A</v>
      </c>
      <c r="BX1061" s="47" t="e">
        <f>+VLOOKUP(E1061,Listas_desplega!$J$2:$K$11,2,FALSE)</f>
        <v>#N/A</v>
      </c>
      <c r="BY1061" s="21" t="e">
        <f>+VLOOKUP(J1061,desplegables!$AK$21:$AL$33,2,FALSE)</f>
        <v>#N/A</v>
      </c>
      <c r="BZ1061" s="21" t="e">
        <f>+VLOOKUP(D1061,Listas_desplega!$AS$18:$AU$60,2,0)</f>
        <v>#N/A</v>
      </c>
      <c r="CA1061" s="21" t="e">
        <f>+VLOOKUP(W1061,Listas_desplega!$AT$18:$AV$60,3,0)</f>
        <v>#N/A</v>
      </c>
      <c r="CB1061" s="21" t="e">
        <f>+VLOOKUP(F1061,Listas_desplega!$J$15:$L$60,2,0)</f>
        <v>#N/A</v>
      </c>
      <c r="CC1061" s="21" t="e">
        <f>+VLOOKUP(F1061,Listas_desplega!$J$15:$L$60,2,0)&amp;V1061</f>
        <v>#N/A</v>
      </c>
      <c r="CD1061" s="21" t="e">
        <f>+VLOOKUP(CC1061,Listas_desplega!$K$15:$L$60,2,0)</f>
        <v>#N/A</v>
      </c>
      <c r="CE1061" s="65" t="e">
        <f>+VLOOKUP(D1061,Listas_desplega!$AS$18:$AU$60,2,0)&amp;V1061</f>
        <v>#N/A</v>
      </c>
      <c r="CF1061" s="21" t="e">
        <f>+VLOOKUP(D1061,Listas_desplega!$AS$18:$AU$60,3,0)</f>
        <v>#N/A</v>
      </c>
    </row>
    <row r="1062" spans="11:84" ht="18.75" customHeight="1" x14ac:dyDescent="0.25">
      <c r="K1062" s="109"/>
      <c r="L1062" s="110" t="e">
        <f>+VLOOKUP(K1062,desplegables!$BO$81:$BP$110,2,FALSE)</f>
        <v>#N/A</v>
      </c>
      <c r="P1062" s="49"/>
      <c r="T1062" s="50" t="str">
        <f t="shared" si="118"/>
        <v xml:space="preserve"> -  - </v>
      </c>
      <c r="W1062" s="21" t="e">
        <f t="shared" si="119"/>
        <v>#N/A</v>
      </c>
      <c r="X1062" s="51" t="e">
        <f t="shared" si="120"/>
        <v>#N/A</v>
      </c>
      <c r="BG1062" s="69"/>
      <c r="BL1062" s="69"/>
      <c r="BV1062" s="21" t="str">
        <f t="shared" si="121"/>
        <v>_</v>
      </c>
      <c r="BW1062" s="21" t="e">
        <f>+VLOOKUP(C1062,Listas_desplega!$AI$21:$AJ$46,2,0)</f>
        <v>#N/A</v>
      </c>
      <c r="BX1062" s="47" t="e">
        <f>+VLOOKUP(E1062,Listas_desplega!$J$2:$K$11,2,FALSE)</f>
        <v>#N/A</v>
      </c>
      <c r="BY1062" s="21" t="e">
        <f>+VLOOKUP(J1062,desplegables!$AK$21:$AL$33,2,FALSE)</f>
        <v>#N/A</v>
      </c>
      <c r="BZ1062" s="21" t="e">
        <f>+VLOOKUP(D1062,Listas_desplega!$AS$18:$AU$60,2,0)</f>
        <v>#N/A</v>
      </c>
      <c r="CA1062" s="21" t="e">
        <f>+VLOOKUP(W1062,Listas_desplega!$AT$18:$AV$60,3,0)</f>
        <v>#N/A</v>
      </c>
      <c r="CB1062" s="21" t="e">
        <f>+VLOOKUP(F1062,Listas_desplega!$J$15:$L$60,2,0)</f>
        <v>#N/A</v>
      </c>
      <c r="CC1062" s="21" t="e">
        <f>+VLOOKUP(F1062,Listas_desplega!$J$15:$L$60,2,0)&amp;V1062</f>
        <v>#N/A</v>
      </c>
      <c r="CD1062" s="21" t="e">
        <f>+VLOOKUP(CC1062,Listas_desplega!$K$15:$L$60,2,0)</f>
        <v>#N/A</v>
      </c>
      <c r="CE1062" s="65" t="e">
        <f>+VLOOKUP(D1062,Listas_desplega!$AS$18:$AU$60,2,0)&amp;V1062</f>
        <v>#N/A</v>
      </c>
      <c r="CF1062" s="21" t="e">
        <f>+VLOOKUP(D1062,Listas_desplega!$AS$18:$AU$60,3,0)</f>
        <v>#N/A</v>
      </c>
    </row>
    <row r="1063" spans="11:84" ht="18.75" customHeight="1" x14ac:dyDescent="0.25">
      <c r="K1063" s="109"/>
      <c r="L1063" s="110" t="e">
        <f>+VLOOKUP(K1063,desplegables!$BO$81:$BP$110,2,FALSE)</f>
        <v>#N/A</v>
      </c>
      <c r="P1063" s="49"/>
      <c r="T1063" s="50" t="str">
        <f t="shared" si="118"/>
        <v xml:space="preserve"> -  - </v>
      </c>
      <c r="W1063" s="21" t="e">
        <f t="shared" si="119"/>
        <v>#N/A</v>
      </c>
      <c r="X1063" s="51" t="e">
        <f t="shared" si="120"/>
        <v>#N/A</v>
      </c>
      <c r="BG1063" s="69"/>
      <c r="BL1063" s="69"/>
      <c r="BV1063" s="21" t="str">
        <f t="shared" si="121"/>
        <v>_</v>
      </c>
      <c r="BW1063" s="21" t="e">
        <f>+VLOOKUP(C1063,Listas_desplega!$AI$21:$AJ$46,2,0)</f>
        <v>#N/A</v>
      </c>
      <c r="BX1063" s="47" t="e">
        <f>+VLOOKUP(E1063,Listas_desplega!$J$2:$K$11,2,FALSE)</f>
        <v>#N/A</v>
      </c>
      <c r="BY1063" s="21" t="e">
        <f>+VLOOKUP(J1063,desplegables!$AK$21:$AL$33,2,FALSE)</f>
        <v>#N/A</v>
      </c>
      <c r="BZ1063" s="21" t="e">
        <f>+VLOOKUP(D1063,Listas_desplega!$AS$18:$AU$60,2,0)</f>
        <v>#N/A</v>
      </c>
      <c r="CA1063" s="21" t="e">
        <f>+VLOOKUP(W1063,Listas_desplega!$AT$18:$AV$60,3,0)</f>
        <v>#N/A</v>
      </c>
      <c r="CB1063" s="21" t="e">
        <f>+VLOOKUP(F1063,Listas_desplega!$J$15:$L$60,2,0)</f>
        <v>#N/A</v>
      </c>
      <c r="CC1063" s="21" t="e">
        <f>+VLOOKUP(F1063,Listas_desplega!$J$15:$L$60,2,0)&amp;V1063</f>
        <v>#N/A</v>
      </c>
      <c r="CD1063" s="21" t="e">
        <f>+VLOOKUP(CC1063,Listas_desplega!$K$15:$L$60,2,0)</f>
        <v>#N/A</v>
      </c>
      <c r="CE1063" s="65" t="e">
        <f>+VLOOKUP(D1063,Listas_desplega!$AS$18:$AU$60,2,0)&amp;V1063</f>
        <v>#N/A</v>
      </c>
      <c r="CF1063" s="21" t="e">
        <f>+VLOOKUP(D1063,Listas_desplega!$AS$18:$AU$60,3,0)</f>
        <v>#N/A</v>
      </c>
    </row>
    <row r="1064" spans="11:84" ht="18.75" customHeight="1" x14ac:dyDescent="0.25">
      <c r="K1064" s="109"/>
      <c r="L1064" s="110" t="e">
        <f>+VLOOKUP(K1064,desplegables!$BO$81:$BP$110,2,FALSE)</f>
        <v>#N/A</v>
      </c>
      <c r="P1064" s="49"/>
      <c r="T1064" s="50" t="str">
        <f t="shared" si="118"/>
        <v xml:space="preserve"> -  - </v>
      </c>
      <c r="W1064" s="21" t="e">
        <f t="shared" si="119"/>
        <v>#N/A</v>
      </c>
      <c r="X1064" s="51" t="e">
        <f t="shared" si="120"/>
        <v>#N/A</v>
      </c>
      <c r="BG1064" s="69"/>
      <c r="BL1064" s="69"/>
      <c r="BV1064" s="21" t="str">
        <f t="shared" si="121"/>
        <v>_</v>
      </c>
      <c r="BW1064" s="21" t="e">
        <f>+VLOOKUP(C1064,Listas_desplega!$AI$21:$AJ$46,2,0)</f>
        <v>#N/A</v>
      </c>
      <c r="BX1064" s="47" t="e">
        <f>+VLOOKUP(E1064,Listas_desplega!$J$2:$K$11,2,FALSE)</f>
        <v>#N/A</v>
      </c>
      <c r="BY1064" s="21" t="e">
        <f>+VLOOKUP(J1064,desplegables!$AK$21:$AL$33,2,FALSE)</f>
        <v>#N/A</v>
      </c>
      <c r="BZ1064" s="21" t="e">
        <f>+VLOOKUP(D1064,Listas_desplega!$AS$18:$AU$60,2,0)</f>
        <v>#N/A</v>
      </c>
      <c r="CA1064" s="21" t="e">
        <f>+VLOOKUP(W1064,Listas_desplega!$AT$18:$AV$60,3,0)</f>
        <v>#N/A</v>
      </c>
      <c r="CB1064" s="21" t="e">
        <f>+VLOOKUP(F1064,Listas_desplega!$J$15:$L$60,2,0)</f>
        <v>#N/A</v>
      </c>
      <c r="CC1064" s="21" t="e">
        <f>+VLOOKUP(F1064,Listas_desplega!$J$15:$L$60,2,0)&amp;V1064</f>
        <v>#N/A</v>
      </c>
      <c r="CD1064" s="21" t="e">
        <f>+VLOOKUP(CC1064,Listas_desplega!$K$15:$L$60,2,0)</f>
        <v>#N/A</v>
      </c>
      <c r="CE1064" s="65" t="e">
        <f>+VLOOKUP(D1064,Listas_desplega!$AS$18:$AU$60,2,0)&amp;V1064</f>
        <v>#N/A</v>
      </c>
      <c r="CF1064" s="21" t="e">
        <f>+VLOOKUP(D1064,Listas_desplega!$AS$18:$AU$60,3,0)</f>
        <v>#N/A</v>
      </c>
    </row>
    <row r="1065" spans="11:84" ht="18.75" customHeight="1" x14ac:dyDescent="0.25">
      <c r="K1065" s="109"/>
      <c r="L1065" s="110" t="e">
        <f>+VLOOKUP(K1065,desplegables!$BO$81:$BP$110,2,FALSE)</f>
        <v>#N/A</v>
      </c>
      <c r="P1065" s="49"/>
      <c r="T1065" s="50" t="str">
        <f t="shared" si="118"/>
        <v xml:space="preserve"> -  - </v>
      </c>
      <c r="W1065" s="21" t="e">
        <f t="shared" si="119"/>
        <v>#N/A</v>
      </c>
      <c r="X1065" s="51" t="e">
        <f t="shared" si="120"/>
        <v>#N/A</v>
      </c>
      <c r="BG1065" s="69"/>
      <c r="BL1065" s="69"/>
      <c r="BV1065" s="21" t="str">
        <f t="shared" si="121"/>
        <v>_</v>
      </c>
      <c r="BW1065" s="21" t="e">
        <f>+VLOOKUP(C1065,Listas_desplega!$AI$21:$AJ$46,2,0)</f>
        <v>#N/A</v>
      </c>
      <c r="BX1065" s="47" t="e">
        <f>+VLOOKUP(E1065,Listas_desplega!$J$2:$K$11,2,FALSE)</f>
        <v>#N/A</v>
      </c>
      <c r="BY1065" s="21" t="e">
        <f>+VLOOKUP(J1065,desplegables!$AK$21:$AL$33,2,FALSE)</f>
        <v>#N/A</v>
      </c>
      <c r="BZ1065" s="21" t="e">
        <f>+VLOOKUP(D1065,Listas_desplega!$AS$18:$AU$60,2,0)</f>
        <v>#N/A</v>
      </c>
      <c r="CA1065" s="21" t="e">
        <f>+VLOOKUP(W1065,Listas_desplega!$AT$18:$AV$60,3,0)</f>
        <v>#N/A</v>
      </c>
      <c r="CB1065" s="21" t="e">
        <f>+VLOOKUP(F1065,Listas_desplega!$J$15:$L$60,2,0)</f>
        <v>#N/A</v>
      </c>
      <c r="CC1065" s="21" t="e">
        <f>+VLOOKUP(F1065,Listas_desplega!$J$15:$L$60,2,0)&amp;V1065</f>
        <v>#N/A</v>
      </c>
      <c r="CD1065" s="21" t="e">
        <f>+VLOOKUP(CC1065,Listas_desplega!$K$15:$L$60,2,0)</f>
        <v>#N/A</v>
      </c>
      <c r="CE1065" s="65" t="e">
        <f>+VLOOKUP(D1065,Listas_desplega!$AS$18:$AU$60,2,0)&amp;V1065</f>
        <v>#N/A</v>
      </c>
      <c r="CF1065" s="21" t="e">
        <f>+VLOOKUP(D1065,Listas_desplega!$AS$18:$AU$60,3,0)</f>
        <v>#N/A</v>
      </c>
    </row>
    <row r="1066" spans="11:84" ht="18.75" customHeight="1" x14ac:dyDescent="0.25">
      <c r="K1066" s="109"/>
      <c r="L1066" s="110" t="e">
        <f>+VLOOKUP(K1066,desplegables!$BO$81:$BP$110,2,FALSE)</f>
        <v>#N/A</v>
      </c>
      <c r="P1066" s="49"/>
      <c r="T1066" s="50" t="str">
        <f t="shared" si="118"/>
        <v xml:space="preserve"> -  - </v>
      </c>
      <c r="W1066" s="21" t="e">
        <f t="shared" si="119"/>
        <v>#N/A</v>
      </c>
      <c r="X1066" s="51" t="e">
        <f t="shared" si="120"/>
        <v>#N/A</v>
      </c>
      <c r="BG1066" s="69"/>
      <c r="BL1066" s="69"/>
      <c r="BV1066" s="21" t="str">
        <f t="shared" si="121"/>
        <v>_</v>
      </c>
      <c r="BW1066" s="21" t="e">
        <f>+VLOOKUP(C1066,Listas_desplega!$AI$21:$AJ$46,2,0)</f>
        <v>#N/A</v>
      </c>
      <c r="BX1066" s="47" t="e">
        <f>+VLOOKUP(E1066,Listas_desplega!$J$2:$K$11,2,FALSE)</f>
        <v>#N/A</v>
      </c>
      <c r="BY1066" s="21" t="e">
        <f>+VLOOKUP(J1066,desplegables!$AK$21:$AL$33,2,FALSE)</f>
        <v>#N/A</v>
      </c>
      <c r="BZ1066" s="21" t="e">
        <f>+VLOOKUP(D1066,Listas_desplega!$AS$18:$AU$60,2,0)</f>
        <v>#N/A</v>
      </c>
      <c r="CA1066" s="21" t="e">
        <f>+VLOOKUP(W1066,Listas_desplega!$AT$18:$AV$60,3,0)</f>
        <v>#N/A</v>
      </c>
      <c r="CB1066" s="21" t="e">
        <f>+VLOOKUP(F1066,Listas_desplega!$J$15:$L$60,2,0)</f>
        <v>#N/A</v>
      </c>
      <c r="CC1066" s="21" t="e">
        <f>+VLOOKUP(F1066,Listas_desplega!$J$15:$L$60,2,0)&amp;V1066</f>
        <v>#N/A</v>
      </c>
      <c r="CD1066" s="21" t="e">
        <f>+VLOOKUP(CC1066,Listas_desplega!$K$15:$L$60,2,0)</f>
        <v>#N/A</v>
      </c>
      <c r="CE1066" s="65" t="e">
        <f>+VLOOKUP(D1066,Listas_desplega!$AS$18:$AU$60,2,0)&amp;V1066</f>
        <v>#N/A</v>
      </c>
      <c r="CF1066" s="21" t="e">
        <f>+VLOOKUP(D1066,Listas_desplega!$AS$18:$AU$60,3,0)</f>
        <v>#N/A</v>
      </c>
    </row>
    <row r="1067" spans="11:84" ht="18.75" customHeight="1" x14ac:dyDescent="0.25">
      <c r="K1067" s="109"/>
      <c r="L1067" s="110" t="e">
        <f>+VLOOKUP(K1067,desplegables!$BO$81:$BP$110,2,FALSE)</f>
        <v>#N/A</v>
      </c>
      <c r="P1067" s="49"/>
      <c r="T1067" s="50" t="str">
        <f t="shared" si="118"/>
        <v xml:space="preserve"> -  - </v>
      </c>
      <c r="W1067" s="21" t="e">
        <f t="shared" si="119"/>
        <v>#N/A</v>
      </c>
      <c r="X1067" s="51" t="e">
        <f t="shared" si="120"/>
        <v>#N/A</v>
      </c>
      <c r="BG1067" s="69"/>
      <c r="BL1067" s="69"/>
      <c r="BV1067" s="21" t="str">
        <f t="shared" si="121"/>
        <v>_</v>
      </c>
      <c r="BW1067" s="21" t="e">
        <f>+VLOOKUP(C1067,Listas_desplega!$AI$21:$AJ$46,2,0)</f>
        <v>#N/A</v>
      </c>
      <c r="BX1067" s="47" t="e">
        <f>+VLOOKUP(E1067,Listas_desplega!$J$2:$K$11,2,FALSE)</f>
        <v>#N/A</v>
      </c>
      <c r="BY1067" s="21" t="e">
        <f>+VLOOKUP(J1067,desplegables!$AK$21:$AL$33,2,FALSE)</f>
        <v>#N/A</v>
      </c>
      <c r="BZ1067" s="21" t="e">
        <f>+VLOOKUP(D1067,Listas_desplega!$AS$18:$AU$60,2,0)</f>
        <v>#N/A</v>
      </c>
      <c r="CA1067" s="21" t="e">
        <f>+VLOOKUP(W1067,Listas_desplega!$AT$18:$AV$60,3,0)</f>
        <v>#N/A</v>
      </c>
      <c r="CB1067" s="21" t="e">
        <f>+VLOOKUP(F1067,Listas_desplega!$J$15:$L$60,2,0)</f>
        <v>#N/A</v>
      </c>
      <c r="CC1067" s="21" t="e">
        <f>+VLOOKUP(F1067,Listas_desplega!$J$15:$L$60,2,0)&amp;V1067</f>
        <v>#N/A</v>
      </c>
      <c r="CD1067" s="21" t="e">
        <f>+VLOOKUP(CC1067,Listas_desplega!$K$15:$L$60,2,0)</f>
        <v>#N/A</v>
      </c>
      <c r="CE1067" s="65" t="e">
        <f>+VLOOKUP(D1067,Listas_desplega!$AS$18:$AU$60,2,0)&amp;V1067</f>
        <v>#N/A</v>
      </c>
      <c r="CF1067" s="21" t="e">
        <f>+VLOOKUP(D1067,Listas_desplega!$AS$18:$AU$60,3,0)</f>
        <v>#N/A</v>
      </c>
    </row>
    <row r="1068" spans="11:84" ht="18.75" customHeight="1" x14ac:dyDescent="0.25">
      <c r="K1068" s="109"/>
      <c r="L1068" s="110" t="e">
        <f>+VLOOKUP(K1068,desplegables!$BO$81:$BP$110,2,FALSE)</f>
        <v>#N/A</v>
      </c>
      <c r="P1068" s="49"/>
      <c r="T1068" s="50" t="str">
        <f t="shared" si="118"/>
        <v xml:space="preserve"> -  - </v>
      </c>
      <c r="W1068" s="21" t="e">
        <f t="shared" si="119"/>
        <v>#N/A</v>
      </c>
      <c r="X1068" s="51" t="e">
        <f t="shared" si="120"/>
        <v>#N/A</v>
      </c>
      <c r="BG1068" s="69"/>
      <c r="BL1068" s="69"/>
      <c r="BV1068" s="21" t="str">
        <f t="shared" si="121"/>
        <v>_</v>
      </c>
      <c r="BW1068" s="21" t="e">
        <f>+VLOOKUP(C1068,Listas_desplega!$AI$21:$AJ$46,2,0)</f>
        <v>#N/A</v>
      </c>
      <c r="BX1068" s="47" t="e">
        <f>+VLOOKUP(E1068,Listas_desplega!$J$2:$K$11,2,FALSE)</f>
        <v>#N/A</v>
      </c>
      <c r="BY1068" s="21" t="e">
        <f>+VLOOKUP(J1068,desplegables!$AK$21:$AL$33,2,FALSE)</f>
        <v>#N/A</v>
      </c>
      <c r="BZ1068" s="21" t="e">
        <f>+VLOOKUP(D1068,Listas_desplega!$AS$18:$AU$60,2,0)</f>
        <v>#N/A</v>
      </c>
      <c r="CA1068" s="21" t="e">
        <f>+VLOOKUP(W1068,Listas_desplega!$AT$18:$AV$60,3,0)</f>
        <v>#N/A</v>
      </c>
      <c r="CB1068" s="21" t="e">
        <f>+VLOOKUP(F1068,Listas_desplega!$J$15:$L$60,2,0)</f>
        <v>#N/A</v>
      </c>
      <c r="CC1068" s="21" t="e">
        <f>+VLOOKUP(F1068,Listas_desplega!$J$15:$L$60,2,0)&amp;V1068</f>
        <v>#N/A</v>
      </c>
      <c r="CD1068" s="21" t="e">
        <f>+VLOOKUP(CC1068,Listas_desplega!$K$15:$L$60,2,0)</f>
        <v>#N/A</v>
      </c>
      <c r="CE1068" s="65" t="e">
        <f>+VLOOKUP(D1068,Listas_desplega!$AS$18:$AU$60,2,0)&amp;V1068</f>
        <v>#N/A</v>
      </c>
      <c r="CF1068" s="21" t="e">
        <f>+VLOOKUP(D1068,Listas_desplega!$AS$18:$AU$60,3,0)</f>
        <v>#N/A</v>
      </c>
    </row>
    <row r="1069" spans="11:84" ht="18.75" customHeight="1" x14ac:dyDescent="0.25">
      <c r="K1069" s="109"/>
      <c r="L1069" s="110" t="e">
        <f>+VLOOKUP(K1069,desplegables!$BO$81:$BP$110,2,FALSE)</f>
        <v>#N/A</v>
      </c>
      <c r="P1069" s="49"/>
      <c r="T1069" s="50" t="str">
        <f t="shared" si="118"/>
        <v xml:space="preserve"> -  - </v>
      </c>
      <c r="W1069" s="21" t="e">
        <f t="shared" si="119"/>
        <v>#N/A</v>
      </c>
      <c r="X1069" s="51" t="e">
        <f t="shared" si="120"/>
        <v>#N/A</v>
      </c>
      <c r="BG1069" s="69"/>
      <c r="BL1069" s="69"/>
      <c r="BV1069" s="21" t="str">
        <f t="shared" si="121"/>
        <v>_</v>
      </c>
      <c r="BW1069" s="21" t="e">
        <f>+VLOOKUP(C1069,Listas_desplega!$AI$21:$AJ$46,2,0)</f>
        <v>#N/A</v>
      </c>
      <c r="BX1069" s="47" t="e">
        <f>+VLOOKUP(E1069,Listas_desplega!$J$2:$K$11,2,FALSE)</f>
        <v>#N/A</v>
      </c>
      <c r="BY1069" s="21" t="e">
        <f>+VLOOKUP(J1069,desplegables!$AK$21:$AL$33,2,FALSE)</f>
        <v>#N/A</v>
      </c>
      <c r="BZ1069" s="21" t="e">
        <f>+VLOOKUP(D1069,Listas_desplega!$AS$18:$AU$60,2,0)</f>
        <v>#N/A</v>
      </c>
      <c r="CA1069" s="21" t="e">
        <f>+VLOOKUP(W1069,Listas_desplega!$AT$18:$AV$60,3,0)</f>
        <v>#N/A</v>
      </c>
      <c r="CB1069" s="21" t="e">
        <f>+VLOOKUP(F1069,Listas_desplega!$J$15:$L$60,2,0)</f>
        <v>#N/A</v>
      </c>
      <c r="CC1069" s="21" t="e">
        <f>+VLOOKUP(F1069,Listas_desplega!$J$15:$L$60,2,0)&amp;V1069</f>
        <v>#N/A</v>
      </c>
      <c r="CD1069" s="21" t="e">
        <f>+VLOOKUP(CC1069,Listas_desplega!$K$15:$L$60,2,0)</f>
        <v>#N/A</v>
      </c>
      <c r="CE1069" s="65" t="e">
        <f>+VLOOKUP(D1069,Listas_desplega!$AS$18:$AU$60,2,0)&amp;V1069</f>
        <v>#N/A</v>
      </c>
      <c r="CF1069" s="21" t="e">
        <f>+VLOOKUP(D1069,Listas_desplega!$AS$18:$AU$60,3,0)</f>
        <v>#N/A</v>
      </c>
    </row>
    <row r="1070" spans="11:84" ht="18.75" customHeight="1" x14ac:dyDescent="0.25">
      <c r="K1070" s="109"/>
      <c r="L1070" s="110" t="e">
        <f>+VLOOKUP(K1070,desplegables!$BO$81:$BP$110,2,FALSE)</f>
        <v>#N/A</v>
      </c>
      <c r="P1070" s="49"/>
      <c r="T1070" s="50" t="str">
        <f t="shared" si="118"/>
        <v xml:space="preserve"> -  - </v>
      </c>
      <c r="W1070" s="21" t="e">
        <f t="shared" si="119"/>
        <v>#N/A</v>
      </c>
      <c r="X1070" s="51" t="e">
        <f t="shared" si="120"/>
        <v>#N/A</v>
      </c>
      <c r="BG1070" s="69"/>
      <c r="BL1070" s="69"/>
      <c r="BV1070" s="21" t="str">
        <f t="shared" si="121"/>
        <v>_</v>
      </c>
      <c r="BW1070" s="21" t="e">
        <f>+VLOOKUP(C1070,Listas_desplega!$AI$21:$AJ$46,2,0)</f>
        <v>#N/A</v>
      </c>
      <c r="BX1070" s="47" t="e">
        <f>+VLOOKUP(E1070,Listas_desplega!$J$2:$K$11,2,FALSE)</f>
        <v>#N/A</v>
      </c>
      <c r="BY1070" s="21" t="e">
        <f>+VLOOKUP(J1070,desplegables!$AK$21:$AL$33,2,FALSE)</f>
        <v>#N/A</v>
      </c>
      <c r="BZ1070" s="21" t="e">
        <f>+VLOOKUP(D1070,Listas_desplega!$AS$18:$AU$60,2,0)</f>
        <v>#N/A</v>
      </c>
      <c r="CA1070" s="21" t="e">
        <f>+VLOOKUP(W1070,Listas_desplega!$AT$18:$AV$60,3,0)</f>
        <v>#N/A</v>
      </c>
      <c r="CB1070" s="21" t="e">
        <f>+VLOOKUP(F1070,Listas_desplega!$J$15:$L$60,2,0)</f>
        <v>#N/A</v>
      </c>
      <c r="CC1070" s="21" t="e">
        <f>+VLOOKUP(F1070,Listas_desplega!$J$15:$L$60,2,0)&amp;V1070</f>
        <v>#N/A</v>
      </c>
      <c r="CD1070" s="21" t="e">
        <f>+VLOOKUP(CC1070,Listas_desplega!$K$15:$L$60,2,0)</f>
        <v>#N/A</v>
      </c>
      <c r="CE1070" s="65" t="e">
        <f>+VLOOKUP(D1070,Listas_desplega!$AS$18:$AU$60,2,0)&amp;V1070</f>
        <v>#N/A</v>
      </c>
      <c r="CF1070" s="21" t="e">
        <f>+VLOOKUP(D1070,Listas_desplega!$AS$18:$AU$60,3,0)</f>
        <v>#N/A</v>
      </c>
    </row>
    <row r="1071" spans="11:84" ht="18.75" customHeight="1" x14ac:dyDescent="0.25">
      <c r="K1071" s="109"/>
      <c r="L1071" s="110" t="e">
        <f>+VLOOKUP(K1071,desplegables!$BO$81:$BP$110,2,FALSE)</f>
        <v>#N/A</v>
      </c>
      <c r="P1071" s="49"/>
      <c r="T1071" s="50" t="str">
        <f t="shared" si="118"/>
        <v xml:space="preserve"> -  - </v>
      </c>
      <c r="W1071" s="21" t="e">
        <f t="shared" si="119"/>
        <v>#N/A</v>
      </c>
      <c r="X1071" s="51" t="e">
        <f t="shared" si="120"/>
        <v>#N/A</v>
      </c>
      <c r="BG1071" s="69"/>
      <c r="BL1071" s="69"/>
      <c r="BV1071" s="21" t="str">
        <f t="shared" si="121"/>
        <v>_</v>
      </c>
      <c r="BW1071" s="21" t="e">
        <f>+VLOOKUP(C1071,Listas_desplega!$AI$21:$AJ$46,2,0)</f>
        <v>#N/A</v>
      </c>
      <c r="BX1071" s="47" t="e">
        <f>+VLOOKUP(E1071,Listas_desplega!$J$2:$K$11,2,FALSE)</f>
        <v>#N/A</v>
      </c>
      <c r="BY1071" s="21" t="e">
        <f>+VLOOKUP(J1071,desplegables!$AK$21:$AL$33,2,FALSE)</f>
        <v>#N/A</v>
      </c>
      <c r="BZ1071" s="21" t="e">
        <f>+VLOOKUP(D1071,Listas_desplega!$AS$18:$AU$60,2,0)</f>
        <v>#N/A</v>
      </c>
      <c r="CA1071" s="21" t="e">
        <f>+VLOOKUP(W1071,Listas_desplega!$AT$18:$AV$60,3,0)</f>
        <v>#N/A</v>
      </c>
      <c r="CB1071" s="21" t="e">
        <f>+VLOOKUP(F1071,Listas_desplega!$J$15:$L$60,2,0)</f>
        <v>#N/A</v>
      </c>
      <c r="CC1071" s="21" t="e">
        <f>+VLOOKUP(F1071,Listas_desplega!$J$15:$L$60,2,0)&amp;V1071</f>
        <v>#N/A</v>
      </c>
      <c r="CD1071" s="21" t="e">
        <f>+VLOOKUP(CC1071,Listas_desplega!$K$15:$L$60,2,0)</f>
        <v>#N/A</v>
      </c>
      <c r="CE1071" s="65" t="e">
        <f>+VLOOKUP(D1071,Listas_desplega!$AS$18:$AU$60,2,0)&amp;V1071</f>
        <v>#N/A</v>
      </c>
      <c r="CF1071" s="21" t="e">
        <f>+VLOOKUP(D1071,Listas_desplega!$AS$18:$AU$60,3,0)</f>
        <v>#N/A</v>
      </c>
    </row>
    <row r="1072" spans="11:84" ht="18.75" customHeight="1" x14ac:dyDescent="0.25">
      <c r="K1072" s="109"/>
      <c r="L1072" s="110" t="e">
        <f>+VLOOKUP(K1072,desplegables!$BO$81:$BP$110,2,FALSE)</f>
        <v>#N/A</v>
      </c>
      <c r="P1072" s="49"/>
      <c r="T1072" s="50" t="str">
        <f t="shared" si="118"/>
        <v xml:space="preserve"> -  - </v>
      </c>
      <c r="W1072" s="21" t="e">
        <f t="shared" si="119"/>
        <v>#N/A</v>
      </c>
      <c r="X1072" s="51" t="e">
        <f t="shared" si="120"/>
        <v>#N/A</v>
      </c>
      <c r="BG1072" s="69"/>
      <c r="BL1072" s="69"/>
      <c r="BV1072" s="21" t="str">
        <f t="shared" si="121"/>
        <v>_</v>
      </c>
      <c r="BW1072" s="21" t="e">
        <f>+VLOOKUP(C1072,Listas_desplega!$AI$21:$AJ$46,2,0)</f>
        <v>#N/A</v>
      </c>
      <c r="BX1072" s="47" t="e">
        <f>+VLOOKUP(E1072,Listas_desplega!$J$2:$K$11,2,FALSE)</f>
        <v>#N/A</v>
      </c>
      <c r="BY1072" s="21" t="e">
        <f>+VLOOKUP(J1072,desplegables!$AK$21:$AL$33,2,FALSE)</f>
        <v>#N/A</v>
      </c>
      <c r="BZ1072" s="21" t="e">
        <f>+VLOOKUP(D1072,Listas_desplega!$AS$18:$AU$60,2,0)</f>
        <v>#N/A</v>
      </c>
      <c r="CA1072" s="21" t="e">
        <f>+VLOOKUP(W1072,Listas_desplega!$AT$18:$AV$60,3,0)</f>
        <v>#N/A</v>
      </c>
      <c r="CB1072" s="21" t="e">
        <f>+VLOOKUP(F1072,Listas_desplega!$J$15:$L$60,2,0)</f>
        <v>#N/A</v>
      </c>
      <c r="CC1072" s="21" t="e">
        <f>+VLOOKUP(F1072,Listas_desplega!$J$15:$L$60,2,0)&amp;V1072</f>
        <v>#N/A</v>
      </c>
      <c r="CD1072" s="21" t="e">
        <f>+VLOOKUP(CC1072,Listas_desplega!$K$15:$L$60,2,0)</f>
        <v>#N/A</v>
      </c>
      <c r="CE1072" s="65" t="e">
        <f>+VLOOKUP(D1072,Listas_desplega!$AS$18:$AU$60,2,0)&amp;V1072</f>
        <v>#N/A</v>
      </c>
      <c r="CF1072" s="21" t="e">
        <f>+VLOOKUP(D1072,Listas_desplega!$AS$18:$AU$60,3,0)</f>
        <v>#N/A</v>
      </c>
    </row>
    <row r="1073" spans="11:84" ht="18.75" customHeight="1" x14ac:dyDescent="0.25">
      <c r="K1073" s="109"/>
      <c r="L1073" s="110" t="e">
        <f>+VLOOKUP(K1073,desplegables!$BO$81:$BP$110,2,FALSE)</f>
        <v>#N/A</v>
      </c>
      <c r="P1073" s="49"/>
      <c r="T1073" s="50" t="str">
        <f t="shared" si="118"/>
        <v xml:space="preserve"> -  - </v>
      </c>
      <c r="W1073" s="21" t="e">
        <f t="shared" si="119"/>
        <v>#N/A</v>
      </c>
      <c r="X1073" s="51" t="e">
        <f t="shared" si="120"/>
        <v>#N/A</v>
      </c>
      <c r="BG1073" s="69"/>
      <c r="BL1073" s="69"/>
      <c r="BV1073" s="21" t="str">
        <f t="shared" si="121"/>
        <v>_</v>
      </c>
      <c r="BW1073" s="21" t="e">
        <f>+VLOOKUP(C1073,Listas_desplega!$AI$21:$AJ$46,2,0)</f>
        <v>#N/A</v>
      </c>
      <c r="BX1073" s="47" t="e">
        <f>+VLOOKUP(E1073,Listas_desplega!$J$2:$K$11,2,FALSE)</f>
        <v>#N/A</v>
      </c>
      <c r="BY1073" s="21" t="e">
        <f>+VLOOKUP(J1073,desplegables!$AK$21:$AL$33,2,FALSE)</f>
        <v>#N/A</v>
      </c>
      <c r="BZ1073" s="21" t="e">
        <f>+VLOOKUP(D1073,Listas_desplega!$AS$18:$AU$60,2,0)</f>
        <v>#N/A</v>
      </c>
      <c r="CA1073" s="21" t="e">
        <f>+VLOOKUP(W1073,Listas_desplega!$AT$18:$AV$60,3,0)</f>
        <v>#N/A</v>
      </c>
      <c r="CB1073" s="21" t="e">
        <f>+VLOOKUP(F1073,Listas_desplega!$J$15:$L$60,2,0)</f>
        <v>#N/A</v>
      </c>
      <c r="CC1073" s="21" t="e">
        <f>+VLOOKUP(F1073,Listas_desplega!$J$15:$L$60,2,0)&amp;V1073</f>
        <v>#N/A</v>
      </c>
      <c r="CD1073" s="21" t="e">
        <f>+VLOOKUP(CC1073,Listas_desplega!$K$15:$L$60,2,0)</f>
        <v>#N/A</v>
      </c>
      <c r="CE1073" s="65" t="e">
        <f>+VLOOKUP(D1073,Listas_desplega!$AS$18:$AU$60,2,0)&amp;V1073</f>
        <v>#N/A</v>
      </c>
      <c r="CF1073" s="21" t="e">
        <f>+VLOOKUP(D1073,Listas_desplega!$AS$18:$AU$60,3,0)</f>
        <v>#N/A</v>
      </c>
    </row>
    <row r="1074" spans="11:84" ht="18.75" customHeight="1" x14ac:dyDescent="0.25">
      <c r="K1074" s="109"/>
      <c r="L1074" s="110" t="e">
        <f>+VLOOKUP(K1074,desplegables!$BO$81:$BP$110,2,FALSE)</f>
        <v>#N/A</v>
      </c>
      <c r="P1074" s="49"/>
      <c r="T1074" s="50" t="str">
        <f t="shared" si="118"/>
        <v xml:space="preserve"> -  - </v>
      </c>
      <c r="W1074" s="21" t="e">
        <f t="shared" si="119"/>
        <v>#N/A</v>
      </c>
      <c r="X1074" s="51" t="e">
        <f t="shared" si="120"/>
        <v>#N/A</v>
      </c>
      <c r="BG1074" s="69"/>
      <c r="BL1074" s="69"/>
      <c r="BV1074" s="21" t="str">
        <f t="shared" si="121"/>
        <v>_</v>
      </c>
      <c r="BW1074" s="21" t="e">
        <f>+VLOOKUP(C1074,Listas_desplega!$AI$21:$AJ$46,2,0)</f>
        <v>#N/A</v>
      </c>
      <c r="BX1074" s="47" t="e">
        <f>+VLOOKUP(E1074,Listas_desplega!$J$2:$K$11,2,FALSE)</f>
        <v>#N/A</v>
      </c>
      <c r="BY1074" s="21" t="e">
        <f>+VLOOKUP(J1074,desplegables!$AK$21:$AL$33,2,FALSE)</f>
        <v>#N/A</v>
      </c>
      <c r="BZ1074" s="21" t="e">
        <f>+VLOOKUP(D1074,Listas_desplega!$AS$18:$AU$60,2,0)</f>
        <v>#N/A</v>
      </c>
      <c r="CA1074" s="21" t="e">
        <f>+VLOOKUP(W1074,Listas_desplega!$AT$18:$AV$60,3,0)</f>
        <v>#N/A</v>
      </c>
      <c r="CB1074" s="21" t="e">
        <f>+VLOOKUP(F1074,Listas_desplega!$J$15:$L$60,2,0)</f>
        <v>#N/A</v>
      </c>
      <c r="CC1074" s="21" t="e">
        <f>+VLOOKUP(F1074,Listas_desplega!$J$15:$L$60,2,0)&amp;V1074</f>
        <v>#N/A</v>
      </c>
      <c r="CD1074" s="21" t="e">
        <f>+VLOOKUP(CC1074,Listas_desplega!$K$15:$L$60,2,0)</f>
        <v>#N/A</v>
      </c>
      <c r="CE1074" s="65" t="e">
        <f>+VLOOKUP(D1074,Listas_desplega!$AS$18:$AU$60,2,0)&amp;V1074</f>
        <v>#N/A</v>
      </c>
      <c r="CF1074" s="21" t="e">
        <f>+VLOOKUP(D1074,Listas_desplega!$AS$18:$AU$60,3,0)</f>
        <v>#N/A</v>
      </c>
    </row>
    <row r="1075" spans="11:84" ht="18.75" customHeight="1" x14ac:dyDescent="0.25">
      <c r="K1075" s="109"/>
      <c r="L1075" s="110" t="e">
        <f>+VLOOKUP(K1075,desplegables!$BO$81:$BP$110,2,FALSE)</f>
        <v>#N/A</v>
      </c>
      <c r="P1075" s="49"/>
      <c r="T1075" s="50" t="str">
        <f t="shared" si="118"/>
        <v xml:space="preserve"> -  - </v>
      </c>
      <c r="W1075" s="21" t="e">
        <f t="shared" si="119"/>
        <v>#N/A</v>
      </c>
      <c r="X1075" s="51" t="e">
        <f t="shared" si="120"/>
        <v>#N/A</v>
      </c>
      <c r="BG1075" s="69"/>
      <c r="BL1075" s="69"/>
      <c r="BV1075" s="21" t="str">
        <f t="shared" si="121"/>
        <v>_</v>
      </c>
      <c r="BW1075" s="21" t="e">
        <f>+VLOOKUP(C1075,Listas_desplega!$AI$21:$AJ$46,2,0)</f>
        <v>#N/A</v>
      </c>
      <c r="BX1075" s="47" t="e">
        <f>+VLOOKUP(E1075,Listas_desplega!$J$2:$K$11,2,FALSE)</f>
        <v>#N/A</v>
      </c>
      <c r="BY1075" s="21" t="e">
        <f>+VLOOKUP(J1075,desplegables!$AK$21:$AL$33,2,FALSE)</f>
        <v>#N/A</v>
      </c>
      <c r="BZ1075" s="21" t="e">
        <f>+VLOOKUP(D1075,Listas_desplega!$AS$18:$AU$60,2,0)</f>
        <v>#N/A</v>
      </c>
      <c r="CA1075" s="21" t="e">
        <f>+VLOOKUP(W1075,Listas_desplega!$AT$18:$AV$60,3,0)</f>
        <v>#N/A</v>
      </c>
      <c r="CB1075" s="21" t="e">
        <f>+VLOOKUP(F1075,Listas_desplega!$J$15:$L$60,2,0)</f>
        <v>#N/A</v>
      </c>
      <c r="CC1075" s="21" t="e">
        <f>+VLOOKUP(F1075,Listas_desplega!$J$15:$L$60,2,0)&amp;V1075</f>
        <v>#N/A</v>
      </c>
      <c r="CD1075" s="21" t="e">
        <f>+VLOOKUP(CC1075,Listas_desplega!$K$15:$L$60,2,0)</f>
        <v>#N/A</v>
      </c>
      <c r="CE1075" s="65" t="e">
        <f>+VLOOKUP(D1075,Listas_desplega!$AS$18:$AU$60,2,0)&amp;V1075</f>
        <v>#N/A</v>
      </c>
      <c r="CF1075" s="21" t="e">
        <f>+VLOOKUP(D1075,Listas_desplega!$AS$18:$AU$60,3,0)</f>
        <v>#N/A</v>
      </c>
    </row>
    <row r="1076" spans="11:84" ht="18.75" customHeight="1" x14ac:dyDescent="0.25">
      <c r="K1076" s="109"/>
      <c r="L1076" s="110" t="e">
        <f>+VLOOKUP(K1076,desplegables!$BO$81:$BP$110,2,FALSE)</f>
        <v>#N/A</v>
      </c>
      <c r="P1076" s="49"/>
      <c r="T1076" s="50" t="str">
        <f t="shared" si="118"/>
        <v xml:space="preserve"> -  - </v>
      </c>
      <c r="W1076" s="21" t="e">
        <f t="shared" si="119"/>
        <v>#N/A</v>
      </c>
      <c r="X1076" s="51" t="e">
        <f t="shared" si="120"/>
        <v>#N/A</v>
      </c>
      <c r="BG1076" s="69"/>
      <c r="BL1076" s="69"/>
      <c r="BV1076" s="21" t="str">
        <f t="shared" si="121"/>
        <v>_</v>
      </c>
      <c r="BW1076" s="21" t="e">
        <f>+VLOOKUP(C1076,Listas_desplega!$AI$21:$AJ$46,2,0)</f>
        <v>#N/A</v>
      </c>
      <c r="BX1076" s="47" t="e">
        <f>+VLOOKUP(E1076,Listas_desplega!$J$2:$K$11,2,FALSE)</f>
        <v>#N/A</v>
      </c>
      <c r="BY1076" s="21" t="e">
        <f>+VLOOKUP(J1076,desplegables!$AK$21:$AL$33,2,FALSE)</f>
        <v>#N/A</v>
      </c>
      <c r="BZ1076" s="21" t="e">
        <f>+VLOOKUP(D1076,Listas_desplega!$AS$18:$AU$60,2,0)</f>
        <v>#N/A</v>
      </c>
      <c r="CA1076" s="21" t="e">
        <f>+VLOOKUP(W1076,Listas_desplega!$AT$18:$AV$60,3,0)</f>
        <v>#N/A</v>
      </c>
      <c r="CB1076" s="21" t="e">
        <f>+VLOOKUP(F1076,Listas_desplega!$J$15:$L$60,2,0)</f>
        <v>#N/A</v>
      </c>
      <c r="CC1076" s="21" t="e">
        <f>+VLOOKUP(F1076,Listas_desplega!$J$15:$L$60,2,0)&amp;V1076</f>
        <v>#N/A</v>
      </c>
      <c r="CD1076" s="21" t="e">
        <f>+VLOOKUP(CC1076,Listas_desplega!$K$15:$L$60,2,0)</f>
        <v>#N/A</v>
      </c>
      <c r="CE1076" s="65" t="e">
        <f>+VLOOKUP(D1076,Listas_desplega!$AS$18:$AU$60,2,0)&amp;V1076</f>
        <v>#N/A</v>
      </c>
      <c r="CF1076" s="21" t="e">
        <f>+VLOOKUP(D1076,Listas_desplega!$AS$18:$AU$60,3,0)</f>
        <v>#N/A</v>
      </c>
    </row>
    <row r="1077" spans="11:84" ht="18.75" customHeight="1" x14ac:dyDescent="0.25">
      <c r="K1077" s="109"/>
      <c r="L1077" s="110" t="e">
        <f>+VLOOKUP(K1077,desplegables!$BO$81:$BP$110,2,FALSE)</f>
        <v>#N/A</v>
      </c>
      <c r="P1077" s="49"/>
      <c r="T1077" s="50" t="str">
        <f t="shared" si="118"/>
        <v xml:space="preserve"> -  - </v>
      </c>
      <c r="W1077" s="21" t="e">
        <f t="shared" si="119"/>
        <v>#N/A</v>
      </c>
      <c r="X1077" s="51" t="e">
        <f t="shared" si="120"/>
        <v>#N/A</v>
      </c>
      <c r="BG1077" s="69"/>
      <c r="BL1077" s="69"/>
      <c r="BV1077" s="21" t="str">
        <f t="shared" si="121"/>
        <v>_</v>
      </c>
      <c r="BW1077" s="21" t="e">
        <f>+VLOOKUP(C1077,Listas_desplega!$AI$21:$AJ$46,2,0)</f>
        <v>#N/A</v>
      </c>
      <c r="BX1077" s="47" t="e">
        <f>+VLOOKUP(E1077,Listas_desplega!$J$2:$K$11,2,FALSE)</f>
        <v>#N/A</v>
      </c>
      <c r="BY1077" s="21" t="e">
        <f>+VLOOKUP(J1077,desplegables!$AK$21:$AL$33,2,FALSE)</f>
        <v>#N/A</v>
      </c>
      <c r="BZ1077" s="21" t="e">
        <f>+VLOOKUP(D1077,Listas_desplega!$AS$18:$AU$60,2,0)</f>
        <v>#N/A</v>
      </c>
      <c r="CA1077" s="21" t="e">
        <f>+VLOOKUP(W1077,Listas_desplega!$AT$18:$AV$60,3,0)</f>
        <v>#N/A</v>
      </c>
      <c r="CB1077" s="21" t="e">
        <f>+VLOOKUP(F1077,Listas_desplega!$J$15:$L$60,2,0)</f>
        <v>#N/A</v>
      </c>
      <c r="CC1077" s="21" t="e">
        <f>+VLOOKUP(F1077,Listas_desplega!$J$15:$L$60,2,0)&amp;V1077</f>
        <v>#N/A</v>
      </c>
      <c r="CD1077" s="21" t="e">
        <f>+VLOOKUP(CC1077,Listas_desplega!$K$15:$L$60,2,0)</f>
        <v>#N/A</v>
      </c>
      <c r="CE1077" s="65" t="e">
        <f>+VLOOKUP(D1077,Listas_desplega!$AS$18:$AU$60,2,0)&amp;V1077</f>
        <v>#N/A</v>
      </c>
      <c r="CF1077" s="21" t="e">
        <f>+VLOOKUP(D1077,Listas_desplega!$AS$18:$AU$60,3,0)</f>
        <v>#N/A</v>
      </c>
    </row>
    <row r="1078" spans="11:84" ht="18.75" customHeight="1" x14ac:dyDescent="0.25">
      <c r="K1078" s="109"/>
      <c r="L1078" s="110" t="e">
        <f>+VLOOKUP(K1078,desplegables!$BO$81:$BP$110,2,FALSE)</f>
        <v>#N/A</v>
      </c>
      <c r="P1078" s="49"/>
      <c r="T1078" s="50" t="str">
        <f t="shared" si="118"/>
        <v xml:space="preserve"> -  - </v>
      </c>
      <c r="W1078" s="21" t="e">
        <f t="shared" si="119"/>
        <v>#N/A</v>
      </c>
      <c r="X1078" s="51" t="e">
        <f t="shared" si="120"/>
        <v>#N/A</v>
      </c>
      <c r="BG1078" s="69"/>
      <c r="BL1078" s="69"/>
      <c r="BV1078" s="21" t="str">
        <f t="shared" si="121"/>
        <v>_</v>
      </c>
      <c r="BW1078" s="21" t="e">
        <f>+VLOOKUP(C1078,Listas_desplega!$AI$21:$AJ$46,2,0)</f>
        <v>#N/A</v>
      </c>
      <c r="BX1078" s="47" t="e">
        <f>+VLOOKUP(E1078,Listas_desplega!$J$2:$K$11,2,FALSE)</f>
        <v>#N/A</v>
      </c>
      <c r="BY1078" s="21" t="e">
        <f>+VLOOKUP(J1078,desplegables!$AK$21:$AL$33,2,FALSE)</f>
        <v>#N/A</v>
      </c>
      <c r="BZ1078" s="21" t="e">
        <f>+VLOOKUP(D1078,Listas_desplega!$AS$18:$AU$60,2,0)</f>
        <v>#N/A</v>
      </c>
      <c r="CA1078" s="21" t="e">
        <f>+VLOOKUP(W1078,Listas_desplega!$AT$18:$AV$60,3,0)</f>
        <v>#N/A</v>
      </c>
      <c r="CB1078" s="21" t="e">
        <f>+VLOOKUP(F1078,Listas_desplega!$J$15:$L$60,2,0)</f>
        <v>#N/A</v>
      </c>
      <c r="CC1078" s="21" t="e">
        <f>+VLOOKUP(F1078,Listas_desplega!$J$15:$L$60,2,0)&amp;V1078</f>
        <v>#N/A</v>
      </c>
      <c r="CD1078" s="21" t="e">
        <f>+VLOOKUP(CC1078,Listas_desplega!$K$15:$L$60,2,0)</f>
        <v>#N/A</v>
      </c>
      <c r="CE1078" s="65" t="e">
        <f>+VLOOKUP(D1078,Listas_desplega!$AS$18:$AU$60,2,0)&amp;V1078</f>
        <v>#N/A</v>
      </c>
      <c r="CF1078" s="21" t="e">
        <f>+VLOOKUP(D1078,Listas_desplega!$AS$18:$AU$60,3,0)</f>
        <v>#N/A</v>
      </c>
    </row>
    <row r="1079" spans="11:84" ht="18.75" customHeight="1" x14ac:dyDescent="0.25">
      <c r="K1079" s="109"/>
      <c r="L1079" s="110" t="e">
        <f>+VLOOKUP(K1079,desplegables!$BO$81:$BP$110,2,FALSE)</f>
        <v>#N/A</v>
      </c>
      <c r="P1079" s="49"/>
      <c r="T1079" s="50" t="str">
        <f t="shared" si="118"/>
        <v xml:space="preserve"> -  - </v>
      </c>
      <c r="W1079" s="21" t="e">
        <f t="shared" si="119"/>
        <v>#N/A</v>
      </c>
      <c r="X1079" s="51" t="e">
        <f t="shared" si="120"/>
        <v>#N/A</v>
      </c>
      <c r="BG1079" s="69"/>
      <c r="BL1079" s="69"/>
      <c r="BV1079" s="21" t="str">
        <f t="shared" si="121"/>
        <v>_</v>
      </c>
      <c r="BW1079" s="21" t="e">
        <f>+VLOOKUP(C1079,Listas_desplega!$AI$21:$AJ$46,2,0)</f>
        <v>#N/A</v>
      </c>
      <c r="BX1079" s="47" t="e">
        <f>+VLOOKUP(E1079,Listas_desplega!$J$2:$K$11,2,FALSE)</f>
        <v>#N/A</v>
      </c>
      <c r="BY1079" s="21" t="e">
        <f>+VLOOKUP(J1079,desplegables!$AK$21:$AL$33,2,FALSE)</f>
        <v>#N/A</v>
      </c>
      <c r="BZ1079" s="21" t="e">
        <f>+VLOOKUP(D1079,Listas_desplega!$AS$18:$AU$60,2,0)</f>
        <v>#N/A</v>
      </c>
      <c r="CA1079" s="21" t="e">
        <f>+VLOOKUP(W1079,Listas_desplega!$AT$18:$AV$60,3,0)</f>
        <v>#N/A</v>
      </c>
      <c r="CB1079" s="21" t="e">
        <f>+VLOOKUP(F1079,Listas_desplega!$J$15:$L$60,2,0)</f>
        <v>#N/A</v>
      </c>
      <c r="CC1079" s="21" t="e">
        <f>+VLOOKUP(F1079,Listas_desplega!$J$15:$L$60,2,0)&amp;V1079</f>
        <v>#N/A</v>
      </c>
      <c r="CD1079" s="21" t="e">
        <f>+VLOOKUP(CC1079,Listas_desplega!$K$15:$L$60,2,0)</f>
        <v>#N/A</v>
      </c>
      <c r="CE1079" s="65" t="e">
        <f>+VLOOKUP(D1079,Listas_desplega!$AS$18:$AU$60,2,0)&amp;V1079</f>
        <v>#N/A</v>
      </c>
      <c r="CF1079" s="21" t="e">
        <f>+VLOOKUP(D1079,Listas_desplega!$AS$18:$AU$60,3,0)</f>
        <v>#N/A</v>
      </c>
    </row>
    <row r="1080" spans="11:84" ht="18.75" customHeight="1" x14ac:dyDescent="0.25">
      <c r="K1080" s="109"/>
      <c r="L1080" s="110" t="e">
        <f>+VLOOKUP(K1080,desplegables!$BO$81:$BP$110,2,FALSE)</f>
        <v>#N/A</v>
      </c>
      <c r="P1080" s="49"/>
      <c r="T1080" s="50" t="str">
        <f t="shared" si="118"/>
        <v xml:space="preserve"> -  - </v>
      </c>
      <c r="W1080" s="21" t="e">
        <f t="shared" si="119"/>
        <v>#N/A</v>
      </c>
      <c r="X1080" s="51" t="e">
        <f t="shared" si="120"/>
        <v>#N/A</v>
      </c>
      <c r="BG1080" s="69"/>
      <c r="BL1080" s="69"/>
      <c r="BV1080" s="21" t="str">
        <f t="shared" si="121"/>
        <v>_</v>
      </c>
      <c r="BW1080" s="21" t="e">
        <f>+VLOOKUP(C1080,Listas_desplega!$AI$21:$AJ$46,2,0)</f>
        <v>#N/A</v>
      </c>
      <c r="BX1080" s="47" t="e">
        <f>+VLOOKUP(E1080,Listas_desplega!$J$2:$K$11,2,FALSE)</f>
        <v>#N/A</v>
      </c>
      <c r="BY1080" s="21" t="e">
        <f>+VLOOKUP(J1080,desplegables!$AK$21:$AL$33,2,FALSE)</f>
        <v>#N/A</v>
      </c>
      <c r="BZ1080" s="21" t="e">
        <f>+VLOOKUP(D1080,Listas_desplega!$AS$18:$AU$60,2,0)</f>
        <v>#N/A</v>
      </c>
      <c r="CA1080" s="21" t="e">
        <f>+VLOOKUP(W1080,Listas_desplega!$AT$18:$AV$60,3,0)</f>
        <v>#N/A</v>
      </c>
      <c r="CB1080" s="21" t="e">
        <f>+VLOOKUP(F1080,Listas_desplega!$J$15:$L$60,2,0)</f>
        <v>#N/A</v>
      </c>
      <c r="CC1080" s="21" t="e">
        <f>+VLOOKUP(F1080,Listas_desplega!$J$15:$L$60,2,0)&amp;V1080</f>
        <v>#N/A</v>
      </c>
      <c r="CD1080" s="21" t="e">
        <f>+VLOOKUP(CC1080,Listas_desplega!$K$15:$L$60,2,0)</f>
        <v>#N/A</v>
      </c>
      <c r="CE1080" s="65" t="e">
        <f>+VLOOKUP(D1080,Listas_desplega!$AS$18:$AU$60,2,0)&amp;V1080</f>
        <v>#N/A</v>
      </c>
      <c r="CF1080" s="21" t="e">
        <f>+VLOOKUP(D1080,Listas_desplega!$AS$18:$AU$60,3,0)</f>
        <v>#N/A</v>
      </c>
    </row>
    <row r="1081" spans="11:84" ht="18.75" customHeight="1" x14ac:dyDescent="0.25">
      <c r="K1081" s="109"/>
      <c r="L1081" s="110" t="e">
        <f>+VLOOKUP(K1081,desplegables!$BO$81:$BP$110,2,FALSE)</f>
        <v>#N/A</v>
      </c>
      <c r="P1081" s="49"/>
      <c r="T1081" s="50" t="str">
        <f t="shared" si="118"/>
        <v xml:space="preserve"> -  - </v>
      </c>
      <c r="W1081" s="21" t="e">
        <f t="shared" si="119"/>
        <v>#N/A</v>
      </c>
      <c r="X1081" s="51" t="e">
        <f t="shared" si="120"/>
        <v>#N/A</v>
      </c>
      <c r="BG1081" s="69"/>
      <c r="BL1081" s="69"/>
      <c r="BV1081" s="21" t="str">
        <f t="shared" si="121"/>
        <v>_</v>
      </c>
      <c r="BW1081" s="21" t="e">
        <f>+VLOOKUP(C1081,Listas_desplega!$AI$21:$AJ$46,2,0)</f>
        <v>#N/A</v>
      </c>
      <c r="BX1081" s="47" t="e">
        <f>+VLOOKUP(E1081,Listas_desplega!$J$2:$K$11,2,FALSE)</f>
        <v>#N/A</v>
      </c>
      <c r="BY1081" s="21" t="e">
        <f>+VLOOKUP(J1081,desplegables!$AK$21:$AL$33,2,FALSE)</f>
        <v>#N/A</v>
      </c>
      <c r="BZ1081" s="21" t="e">
        <f>+VLOOKUP(D1081,Listas_desplega!$AS$18:$AU$60,2,0)</f>
        <v>#N/A</v>
      </c>
      <c r="CA1081" s="21" t="e">
        <f>+VLOOKUP(W1081,Listas_desplega!$AT$18:$AV$60,3,0)</f>
        <v>#N/A</v>
      </c>
      <c r="CB1081" s="21" t="e">
        <f>+VLOOKUP(F1081,Listas_desplega!$J$15:$L$60,2,0)</f>
        <v>#N/A</v>
      </c>
      <c r="CC1081" s="21" t="e">
        <f>+VLOOKUP(F1081,Listas_desplega!$J$15:$L$60,2,0)&amp;V1081</f>
        <v>#N/A</v>
      </c>
      <c r="CD1081" s="21" t="e">
        <f>+VLOOKUP(CC1081,Listas_desplega!$K$15:$L$60,2,0)</f>
        <v>#N/A</v>
      </c>
      <c r="CE1081" s="65" t="e">
        <f>+VLOOKUP(D1081,Listas_desplega!$AS$18:$AU$60,2,0)&amp;V1081</f>
        <v>#N/A</v>
      </c>
      <c r="CF1081" s="21" t="e">
        <f>+VLOOKUP(D1081,Listas_desplega!$AS$18:$AU$60,3,0)</f>
        <v>#N/A</v>
      </c>
    </row>
    <row r="1082" spans="11:84" ht="18.75" customHeight="1" x14ac:dyDescent="0.25">
      <c r="K1082" s="109"/>
      <c r="L1082" s="110" t="e">
        <f>+VLOOKUP(K1082,desplegables!$BO$81:$BP$110,2,FALSE)</f>
        <v>#N/A</v>
      </c>
      <c r="P1082" s="49"/>
      <c r="T1082" s="50" t="str">
        <f t="shared" si="118"/>
        <v xml:space="preserve"> -  - </v>
      </c>
      <c r="W1082" s="21" t="e">
        <f t="shared" si="119"/>
        <v>#N/A</v>
      </c>
      <c r="X1082" s="51" t="e">
        <f t="shared" si="120"/>
        <v>#N/A</v>
      </c>
      <c r="BG1082" s="69"/>
      <c r="BL1082" s="69"/>
      <c r="BV1082" s="21" t="str">
        <f t="shared" si="121"/>
        <v>_</v>
      </c>
      <c r="BW1082" s="21" t="e">
        <f>+VLOOKUP(C1082,Listas_desplega!$AI$21:$AJ$46,2,0)</f>
        <v>#N/A</v>
      </c>
      <c r="BX1082" s="47" t="e">
        <f>+VLOOKUP(E1082,Listas_desplega!$J$2:$K$11,2,FALSE)</f>
        <v>#N/A</v>
      </c>
      <c r="BY1082" s="21" t="e">
        <f>+VLOOKUP(J1082,desplegables!$AK$21:$AL$33,2,FALSE)</f>
        <v>#N/A</v>
      </c>
      <c r="BZ1082" s="21" t="e">
        <f>+VLOOKUP(D1082,Listas_desplega!$AS$18:$AU$60,2,0)</f>
        <v>#N/A</v>
      </c>
      <c r="CA1082" s="21" t="e">
        <f>+VLOOKUP(W1082,Listas_desplega!$AT$18:$AV$60,3,0)</f>
        <v>#N/A</v>
      </c>
      <c r="CB1082" s="21" t="e">
        <f>+VLOOKUP(F1082,Listas_desplega!$J$15:$L$60,2,0)</f>
        <v>#N/A</v>
      </c>
      <c r="CC1082" s="21" t="e">
        <f>+VLOOKUP(F1082,Listas_desplega!$J$15:$L$60,2,0)&amp;V1082</f>
        <v>#N/A</v>
      </c>
      <c r="CD1082" s="21" t="e">
        <f>+VLOOKUP(CC1082,Listas_desplega!$K$15:$L$60,2,0)</f>
        <v>#N/A</v>
      </c>
      <c r="CE1082" s="65" t="e">
        <f>+VLOOKUP(D1082,Listas_desplega!$AS$18:$AU$60,2,0)&amp;V1082</f>
        <v>#N/A</v>
      </c>
      <c r="CF1082" s="21" t="e">
        <f>+VLOOKUP(D1082,Listas_desplega!$AS$18:$AU$60,3,0)</f>
        <v>#N/A</v>
      </c>
    </row>
    <row r="1083" spans="11:84" ht="18.75" customHeight="1" x14ac:dyDescent="0.25">
      <c r="K1083" s="109"/>
      <c r="L1083" s="110" t="e">
        <f>+VLOOKUP(K1083,desplegables!$BO$81:$BP$110,2,FALSE)</f>
        <v>#N/A</v>
      </c>
      <c r="P1083" s="49"/>
      <c r="T1083" s="50" t="str">
        <f t="shared" si="118"/>
        <v xml:space="preserve"> -  - </v>
      </c>
      <c r="W1083" s="21" t="e">
        <f t="shared" si="119"/>
        <v>#N/A</v>
      </c>
      <c r="X1083" s="51" t="e">
        <f t="shared" si="120"/>
        <v>#N/A</v>
      </c>
      <c r="BG1083" s="69"/>
      <c r="BL1083" s="69"/>
      <c r="BV1083" s="21" t="str">
        <f t="shared" si="121"/>
        <v>_</v>
      </c>
      <c r="BW1083" s="21" t="e">
        <f>+VLOOKUP(C1083,Listas_desplega!$AI$21:$AJ$46,2,0)</f>
        <v>#N/A</v>
      </c>
      <c r="BX1083" s="47" t="e">
        <f>+VLOOKUP(E1083,Listas_desplega!$J$2:$K$11,2,FALSE)</f>
        <v>#N/A</v>
      </c>
      <c r="BY1083" s="21" t="e">
        <f>+VLOOKUP(J1083,desplegables!$AK$21:$AL$33,2,FALSE)</f>
        <v>#N/A</v>
      </c>
      <c r="BZ1083" s="21" t="e">
        <f>+VLOOKUP(D1083,Listas_desplega!$AS$18:$AU$60,2,0)</f>
        <v>#N/A</v>
      </c>
      <c r="CA1083" s="21" t="e">
        <f>+VLOOKUP(W1083,Listas_desplega!$AT$18:$AV$60,3,0)</f>
        <v>#N/A</v>
      </c>
      <c r="CB1083" s="21" t="e">
        <f>+VLOOKUP(F1083,Listas_desplega!$J$15:$L$60,2,0)</f>
        <v>#N/A</v>
      </c>
      <c r="CC1083" s="21" t="e">
        <f>+VLOOKUP(F1083,Listas_desplega!$J$15:$L$60,2,0)&amp;V1083</f>
        <v>#N/A</v>
      </c>
      <c r="CD1083" s="21" t="e">
        <f>+VLOOKUP(CC1083,Listas_desplega!$K$15:$L$60,2,0)</f>
        <v>#N/A</v>
      </c>
      <c r="CE1083" s="65" t="e">
        <f>+VLOOKUP(D1083,Listas_desplega!$AS$18:$AU$60,2,0)&amp;V1083</f>
        <v>#N/A</v>
      </c>
      <c r="CF1083" s="21" t="e">
        <f>+VLOOKUP(D1083,Listas_desplega!$AS$18:$AU$60,3,0)</f>
        <v>#N/A</v>
      </c>
    </row>
    <row r="1084" spans="11:84" ht="18.75" customHeight="1" x14ac:dyDescent="0.25">
      <c r="K1084" s="109"/>
      <c r="L1084" s="110" t="e">
        <f>+VLOOKUP(K1084,desplegables!$BO$81:$BP$110,2,FALSE)</f>
        <v>#N/A</v>
      </c>
      <c r="P1084" s="49"/>
      <c r="T1084" s="50" t="str">
        <f t="shared" si="118"/>
        <v xml:space="preserve"> -  - </v>
      </c>
      <c r="W1084" s="21" t="e">
        <f t="shared" si="119"/>
        <v>#N/A</v>
      </c>
      <c r="X1084" s="51" t="e">
        <f t="shared" si="120"/>
        <v>#N/A</v>
      </c>
      <c r="BG1084" s="69"/>
      <c r="BL1084" s="69"/>
      <c r="BV1084" s="21" t="str">
        <f t="shared" si="121"/>
        <v>_</v>
      </c>
      <c r="BW1084" s="21" t="e">
        <f>+VLOOKUP(C1084,Listas_desplega!$AI$21:$AJ$46,2,0)</f>
        <v>#N/A</v>
      </c>
      <c r="BX1084" s="47" t="e">
        <f>+VLOOKUP(E1084,Listas_desplega!$J$2:$K$11,2,FALSE)</f>
        <v>#N/A</v>
      </c>
      <c r="BY1084" s="21" t="e">
        <f>+VLOOKUP(J1084,desplegables!$AK$21:$AL$33,2,FALSE)</f>
        <v>#N/A</v>
      </c>
      <c r="BZ1084" s="21" t="e">
        <f>+VLOOKUP(D1084,Listas_desplega!$AS$18:$AU$60,2,0)</f>
        <v>#N/A</v>
      </c>
      <c r="CA1084" s="21" t="e">
        <f>+VLOOKUP(W1084,Listas_desplega!$AT$18:$AV$60,3,0)</f>
        <v>#N/A</v>
      </c>
      <c r="CB1084" s="21" t="e">
        <f>+VLOOKUP(F1084,Listas_desplega!$J$15:$L$60,2,0)</f>
        <v>#N/A</v>
      </c>
      <c r="CC1084" s="21" t="e">
        <f>+VLOOKUP(F1084,Listas_desplega!$J$15:$L$60,2,0)&amp;V1084</f>
        <v>#N/A</v>
      </c>
      <c r="CD1084" s="21" t="e">
        <f>+VLOOKUP(CC1084,Listas_desplega!$K$15:$L$60,2,0)</f>
        <v>#N/A</v>
      </c>
      <c r="CE1084" s="65" t="e">
        <f>+VLOOKUP(D1084,Listas_desplega!$AS$18:$AU$60,2,0)&amp;V1084</f>
        <v>#N/A</v>
      </c>
      <c r="CF1084" s="21" t="e">
        <f>+VLOOKUP(D1084,Listas_desplega!$AS$18:$AU$60,3,0)</f>
        <v>#N/A</v>
      </c>
    </row>
    <row r="1085" spans="11:84" ht="18.75" customHeight="1" x14ac:dyDescent="0.25">
      <c r="K1085" s="109"/>
      <c r="L1085" s="110" t="e">
        <f>+VLOOKUP(K1085,desplegables!$BO$81:$BP$110,2,FALSE)</f>
        <v>#N/A</v>
      </c>
      <c r="P1085" s="49"/>
      <c r="T1085" s="50" t="str">
        <f t="shared" si="118"/>
        <v xml:space="preserve"> -  - </v>
      </c>
      <c r="W1085" s="21" t="e">
        <f t="shared" si="119"/>
        <v>#N/A</v>
      </c>
      <c r="X1085" s="51" t="e">
        <f t="shared" si="120"/>
        <v>#N/A</v>
      </c>
      <c r="BG1085" s="69"/>
      <c r="BL1085" s="69"/>
      <c r="BV1085" s="21" t="str">
        <f t="shared" si="121"/>
        <v>_</v>
      </c>
      <c r="BW1085" s="21" t="e">
        <f>+VLOOKUP(C1085,Listas_desplega!$AI$21:$AJ$46,2,0)</f>
        <v>#N/A</v>
      </c>
      <c r="BX1085" s="47" t="e">
        <f>+VLOOKUP(E1085,Listas_desplega!$J$2:$K$11,2,FALSE)</f>
        <v>#N/A</v>
      </c>
      <c r="BY1085" s="21" t="e">
        <f>+VLOOKUP(J1085,desplegables!$AK$21:$AL$33,2,FALSE)</f>
        <v>#N/A</v>
      </c>
      <c r="BZ1085" s="21" t="e">
        <f>+VLOOKUP(D1085,Listas_desplega!$AS$18:$AU$60,2,0)</f>
        <v>#N/A</v>
      </c>
      <c r="CA1085" s="21" t="e">
        <f>+VLOOKUP(W1085,Listas_desplega!$AT$18:$AV$60,3,0)</f>
        <v>#N/A</v>
      </c>
      <c r="CB1085" s="21" t="e">
        <f>+VLOOKUP(F1085,Listas_desplega!$J$15:$L$60,2,0)</f>
        <v>#N/A</v>
      </c>
      <c r="CC1085" s="21" t="e">
        <f>+VLOOKUP(F1085,Listas_desplega!$J$15:$L$60,2,0)&amp;V1085</f>
        <v>#N/A</v>
      </c>
      <c r="CD1085" s="21" t="e">
        <f>+VLOOKUP(CC1085,Listas_desplega!$K$15:$L$60,2,0)</f>
        <v>#N/A</v>
      </c>
      <c r="CE1085" s="65" t="e">
        <f>+VLOOKUP(D1085,Listas_desplega!$AS$18:$AU$60,2,0)&amp;V1085</f>
        <v>#N/A</v>
      </c>
      <c r="CF1085" s="21" t="e">
        <f>+VLOOKUP(D1085,Listas_desplega!$AS$18:$AU$60,3,0)</f>
        <v>#N/A</v>
      </c>
    </row>
    <row r="1086" spans="11:84" ht="18.75" customHeight="1" x14ac:dyDescent="0.25">
      <c r="K1086" s="109"/>
      <c r="L1086" s="110" t="e">
        <f>+VLOOKUP(K1086,desplegables!$BO$81:$BP$110,2,FALSE)</f>
        <v>#N/A</v>
      </c>
      <c r="P1086" s="49"/>
      <c r="T1086" s="50" t="str">
        <f t="shared" si="118"/>
        <v xml:space="preserve"> -  - </v>
      </c>
      <c r="W1086" s="21" t="e">
        <f t="shared" si="119"/>
        <v>#N/A</v>
      </c>
      <c r="X1086" s="51" t="e">
        <f t="shared" si="120"/>
        <v>#N/A</v>
      </c>
      <c r="BG1086" s="69"/>
      <c r="BL1086" s="69"/>
      <c r="BV1086" s="21" t="str">
        <f t="shared" si="121"/>
        <v>_</v>
      </c>
      <c r="BW1086" s="21" t="e">
        <f>+VLOOKUP(C1086,Listas_desplega!$AI$21:$AJ$46,2,0)</f>
        <v>#N/A</v>
      </c>
      <c r="BX1086" s="47" t="e">
        <f>+VLOOKUP(E1086,Listas_desplega!$J$2:$K$11,2,FALSE)</f>
        <v>#N/A</v>
      </c>
      <c r="BY1086" s="21" t="e">
        <f>+VLOOKUP(J1086,desplegables!$AK$21:$AL$33,2,FALSE)</f>
        <v>#N/A</v>
      </c>
      <c r="BZ1086" s="21" t="e">
        <f>+VLOOKUP(D1086,Listas_desplega!$AS$18:$AU$60,2,0)</f>
        <v>#N/A</v>
      </c>
      <c r="CA1086" s="21" t="e">
        <f>+VLOOKUP(W1086,Listas_desplega!$AT$18:$AV$60,3,0)</f>
        <v>#N/A</v>
      </c>
      <c r="CB1086" s="21" t="e">
        <f>+VLOOKUP(F1086,Listas_desplega!$J$15:$L$60,2,0)</f>
        <v>#N/A</v>
      </c>
      <c r="CC1086" s="21" t="e">
        <f>+VLOOKUP(F1086,Listas_desplega!$J$15:$L$60,2,0)&amp;V1086</f>
        <v>#N/A</v>
      </c>
      <c r="CD1086" s="21" t="e">
        <f>+VLOOKUP(CC1086,Listas_desplega!$K$15:$L$60,2,0)</f>
        <v>#N/A</v>
      </c>
      <c r="CE1086" s="65" t="e">
        <f>+VLOOKUP(D1086,Listas_desplega!$AS$18:$AU$60,2,0)&amp;V1086</f>
        <v>#N/A</v>
      </c>
      <c r="CF1086" s="21" t="e">
        <f>+VLOOKUP(D1086,Listas_desplega!$AS$18:$AU$60,3,0)</f>
        <v>#N/A</v>
      </c>
    </row>
    <row r="1087" spans="11:84" ht="18.75" customHeight="1" x14ac:dyDescent="0.25">
      <c r="K1087" s="109"/>
      <c r="L1087" s="110" t="e">
        <f>+VLOOKUP(K1087,desplegables!$BO$81:$BP$110,2,FALSE)</f>
        <v>#N/A</v>
      </c>
      <c r="P1087" s="49"/>
      <c r="T1087" s="50" t="str">
        <f t="shared" si="118"/>
        <v xml:space="preserve"> -  - </v>
      </c>
      <c r="W1087" s="21" t="e">
        <f t="shared" si="119"/>
        <v>#N/A</v>
      </c>
      <c r="X1087" s="51" t="e">
        <f t="shared" si="120"/>
        <v>#N/A</v>
      </c>
      <c r="BG1087" s="69"/>
      <c r="BL1087" s="69"/>
      <c r="BV1087" s="21" t="str">
        <f t="shared" si="121"/>
        <v>_</v>
      </c>
      <c r="BW1087" s="21" t="e">
        <f>+VLOOKUP(C1087,Listas_desplega!$AI$21:$AJ$46,2,0)</f>
        <v>#N/A</v>
      </c>
      <c r="BX1087" s="47" t="e">
        <f>+VLOOKUP(E1087,Listas_desplega!$J$2:$K$11,2,FALSE)</f>
        <v>#N/A</v>
      </c>
      <c r="BY1087" s="21" t="e">
        <f>+VLOOKUP(J1087,desplegables!$AK$21:$AL$33,2,FALSE)</f>
        <v>#N/A</v>
      </c>
      <c r="BZ1087" s="21" t="e">
        <f>+VLOOKUP(D1087,Listas_desplega!$AS$18:$AU$60,2,0)</f>
        <v>#N/A</v>
      </c>
      <c r="CA1087" s="21" t="e">
        <f>+VLOOKUP(W1087,Listas_desplega!$AT$18:$AV$60,3,0)</f>
        <v>#N/A</v>
      </c>
      <c r="CB1087" s="21" t="e">
        <f>+VLOOKUP(F1087,Listas_desplega!$J$15:$L$60,2,0)</f>
        <v>#N/A</v>
      </c>
      <c r="CC1087" s="21" t="e">
        <f>+VLOOKUP(F1087,Listas_desplega!$J$15:$L$60,2,0)&amp;V1087</f>
        <v>#N/A</v>
      </c>
      <c r="CD1087" s="21" t="e">
        <f>+VLOOKUP(CC1087,Listas_desplega!$K$15:$L$60,2,0)</f>
        <v>#N/A</v>
      </c>
      <c r="CE1087" s="65" t="e">
        <f>+VLOOKUP(D1087,Listas_desplega!$AS$18:$AU$60,2,0)&amp;V1087</f>
        <v>#N/A</v>
      </c>
      <c r="CF1087" s="21" t="e">
        <f>+VLOOKUP(D1087,Listas_desplega!$AS$18:$AU$60,3,0)</f>
        <v>#N/A</v>
      </c>
    </row>
    <row r="1088" spans="11:84" ht="18.75" customHeight="1" x14ac:dyDescent="0.25">
      <c r="K1088" s="109"/>
      <c r="L1088" s="110" t="e">
        <f>+VLOOKUP(K1088,desplegables!$BO$81:$BP$110,2,FALSE)</f>
        <v>#N/A</v>
      </c>
      <c r="P1088" s="49"/>
      <c r="T1088" s="50" t="str">
        <f t="shared" si="118"/>
        <v xml:space="preserve"> -  - </v>
      </c>
      <c r="W1088" s="21" t="e">
        <f t="shared" si="119"/>
        <v>#N/A</v>
      </c>
      <c r="X1088" s="51" t="e">
        <f t="shared" si="120"/>
        <v>#N/A</v>
      </c>
      <c r="BG1088" s="69"/>
      <c r="BL1088" s="69"/>
      <c r="BV1088" s="21" t="str">
        <f t="shared" si="121"/>
        <v>_</v>
      </c>
      <c r="BW1088" s="21" t="e">
        <f>+VLOOKUP(C1088,Listas_desplega!$AI$21:$AJ$46,2,0)</f>
        <v>#N/A</v>
      </c>
      <c r="BX1088" s="47" t="e">
        <f>+VLOOKUP(E1088,Listas_desplega!$J$2:$K$11,2,FALSE)</f>
        <v>#N/A</v>
      </c>
      <c r="BY1088" s="21" t="e">
        <f>+VLOOKUP(J1088,desplegables!$AK$21:$AL$33,2,FALSE)</f>
        <v>#N/A</v>
      </c>
      <c r="BZ1088" s="21" t="e">
        <f>+VLOOKUP(D1088,Listas_desplega!$AS$18:$AU$60,2,0)</f>
        <v>#N/A</v>
      </c>
      <c r="CA1088" s="21" t="e">
        <f>+VLOOKUP(W1088,Listas_desplega!$AT$18:$AV$60,3,0)</f>
        <v>#N/A</v>
      </c>
      <c r="CB1088" s="21" t="e">
        <f>+VLOOKUP(F1088,Listas_desplega!$J$15:$L$60,2,0)</f>
        <v>#N/A</v>
      </c>
      <c r="CC1088" s="21" t="e">
        <f>+VLOOKUP(F1088,Listas_desplega!$J$15:$L$60,2,0)&amp;V1088</f>
        <v>#N/A</v>
      </c>
      <c r="CD1088" s="21" t="e">
        <f>+VLOOKUP(CC1088,Listas_desplega!$K$15:$L$60,2,0)</f>
        <v>#N/A</v>
      </c>
      <c r="CE1088" s="65" t="e">
        <f>+VLOOKUP(D1088,Listas_desplega!$AS$18:$AU$60,2,0)&amp;V1088</f>
        <v>#N/A</v>
      </c>
      <c r="CF1088" s="21" t="e">
        <f>+VLOOKUP(D1088,Listas_desplega!$AS$18:$AU$60,3,0)</f>
        <v>#N/A</v>
      </c>
    </row>
    <row r="1089" spans="11:84" ht="18.75" customHeight="1" x14ac:dyDescent="0.25">
      <c r="K1089" s="109"/>
      <c r="L1089" s="110" t="e">
        <f>+VLOOKUP(K1089,desplegables!$BO$81:$BP$110,2,FALSE)</f>
        <v>#N/A</v>
      </c>
      <c r="P1089" s="49"/>
      <c r="T1089" s="50" t="str">
        <f t="shared" si="118"/>
        <v xml:space="preserve"> -  - </v>
      </c>
      <c r="W1089" s="21" t="e">
        <f t="shared" si="119"/>
        <v>#N/A</v>
      </c>
      <c r="X1089" s="51" t="e">
        <f t="shared" si="120"/>
        <v>#N/A</v>
      </c>
      <c r="BG1089" s="69"/>
      <c r="BL1089" s="69"/>
      <c r="BV1089" s="21" t="str">
        <f t="shared" si="121"/>
        <v>_</v>
      </c>
      <c r="BW1089" s="21" t="e">
        <f>+VLOOKUP(C1089,Listas_desplega!$AI$21:$AJ$46,2,0)</f>
        <v>#N/A</v>
      </c>
      <c r="BX1089" s="47" t="e">
        <f>+VLOOKUP(E1089,Listas_desplega!$J$2:$K$11,2,FALSE)</f>
        <v>#N/A</v>
      </c>
      <c r="BY1089" s="21" t="e">
        <f>+VLOOKUP(J1089,desplegables!$AK$21:$AL$33,2,FALSE)</f>
        <v>#N/A</v>
      </c>
      <c r="BZ1089" s="21" t="e">
        <f>+VLOOKUP(D1089,Listas_desplega!$AS$18:$AU$60,2,0)</f>
        <v>#N/A</v>
      </c>
      <c r="CA1089" s="21" t="e">
        <f>+VLOOKUP(W1089,Listas_desplega!$AT$18:$AV$60,3,0)</f>
        <v>#N/A</v>
      </c>
      <c r="CB1089" s="21" t="e">
        <f>+VLOOKUP(F1089,Listas_desplega!$J$15:$L$60,2,0)</f>
        <v>#N/A</v>
      </c>
      <c r="CC1089" s="21" t="e">
        <f>+VLOOKUP(F1089,Listas_desplega!$J$15:$L$60,2,0)&amp;V1089</f>
        <v>#N/A</v>
      </c>
      <c r="CD1089" s="21" t="e">
        <f>+VLOOKUP(CC1089,Listas_desplega!$K$15:$L$60,2,0)</f>
        <v>#N/A</v>
      </c>
      <c r="CE1089" s="65" t="e">
        <f>+VLOOKUP(D1089,Listas_desplega!$AS$18:$AU$60,2,0)&amp;V1089</f>
        <v>#N/A</v>
      </c>
      <c r="CF1089" s="21" t="e">
        <f>+VLOOKUP(D1089,Listas_desplega!$AS$18:$AU$60,3,0)</f>
        <v>#N/A</v>
      </c>
    </row>
    <row r="1090" spans="11:84" ht="18.75" customHeight="1" x14ac:dyDescent="0.25">
      <c r="K1090" s="109"/>
      <c r="L1090" s="110" t="e">
        <f>+VLOOKUP(K1090,desplegables!$BO$81:$BP$110,2,FALSE)</f>
        <v>#N/A</v>
      </c>
      <c r="P1090" s="49"/>
      <c r="T1090" s="50" t="str">
        <f t="shared" si="118"/>
        <v xml:space="preserve"> -  - </v>
      </c>
      <c r="W1090" s="21" t="e">
        <f t="shared" si="119"/>
        <v>#N/A</v>
      </c>
      <c r="X1090" s="51" t="e">
        <f t="shared" si="120"/>
        <v>#N/A</v>
      </c>
      <c r="BG1090" s="69"/>
      <c r="BL1090" s="69"/>
      <c r="BV1090" s="21" t="str">
        <f t="shared" si="121"/>
        <v>_</v>
      </c>
      <c r="BW1090" s="21" t="e">
        <f>+VLOOKUP(C1090,Listas_desplega!$AI$21:$AJ$46,2,0)</f>
        <v>#N/A</v>
      </c>
      <c r="BX1090" s="47" t="e">
        <f>+VLOOKUP(E1090,Listas_desplega!$J$2:$K$11,2,FALSE)</f>
        <v>#N/A</v>
      </c>
      <c r="BY1090" s="21" t="e">
        <f>+VLOOKUP(J1090,desplegables!$AK$21:$AL$33,2,FALSE)</f>
        <v>#N/A</v>
      </c>
      <c r="BZ1090" s="21" t="e">
        <f>+VLOOKUP(D1090,Listas_desplega!$AS$18:$AU$60,2,0)</f>
        <v>#N/A</v>
      </c>
      <c r="CA1090" s="21" t="e">
        <f>+VLOOKUP(W1090,Listas_desplega!$AT$18:$AV$60,3,0)</f>
        <v>#N/A</v>
      </c>
      <c r="CB1090" s="21" t="e">
        <f>+VLOOKUP(F1090,Listas_desplega!$J$15:$L$60,2,0)</f>
        <v>#N/A</v>
      </c>
      <c r="CC1090" s="21" t="e">
        <f>+VLOOKUP(F1090,Listas_desplega!$J$15:$L$60,2,0)&amp;V1090</f>
        <v>#N/A</v>
      </c>
      <c r="CD1090" s="21" t="e">
        <f>+VLOOKUP(CC1090,Listas_desplega!$K$15:$L$60,2,0)</f>
        <v>#N/A</v>
      </c>
      <c r="CE1090" s="65" t="e">
        <f>+VLOOKUP(D1090,Listas_desplega!$AS$18:$AU$60,2,0)&amp;V1090</f>
        <v>#N/A</v>
      </c>
      <c r="CF1090" s="21" t="e">
        <f>+VLOOKUP(D1090,Listas_desplega!$AS$18:$AU$60,3,0)</f>
        <v>#N/A</v>
      </c>
    </row>
    <row r="1091" spans="11:84" ht="18.75" customHeight="1" x14ac:dyDescent="0.25">
      <c r="K1091" s="109"/>
      <c r="L1091" s="110" t="e">
        <f>+VLOOKUP(K1091,desplegables!$BO$81:$BP$110,2,FALSE)</f>
        <v>#N/A</v>
      </c>
      <c r="P1091" s="49"/>
      <c r="T1091" s="50" t="str">
        <f t="shared" si="118"/>
        <v xml:space="preserve"> -  - </v>
      </c>
      <c r="W1091" s="21" t="e">
        <f t="shared" si="119"/>
        <v>#N/A</v>
      </c>
      <c r="X1091" s="51" t="e">
        <f t="shared" si="120"/>
        <v>#N/A</v>
      </c>
      <c r="BG1091" s="69"/>
      <c r="BL1091" s="69"/>
      <c r="BV1091" s="21" t="str">
        <f t="shared" si="121"/>
        <v>_</v>
      </c>
      <c r="BW1091" s="21" t="e">
        <f>+VLOOKUP(C1091,Listas_desplega!$AI$21:$AJ$46,2,0)</f>
        <v>#N/A</v>
      </c>
      <c r="BX1091" s="47" t="e">
        <f>+VLOOKUP(E1091,Listas_desplega!$J$2:$K$11,2,FALSE)</f>
        <v>#N/A</v>
      </c>
      <c r="BY1091" s="21" t="e">
        <f>+VLOOKUP(J1091,desplegables!$AK$21:$AL$33,2,FALSE)</f>
        <v>#N/A</v>
      </c>
      <c r="BZ1091" s="21" t="e">
        <f>+VLOOKUP(D1091,Listas_desplega!$AS$18:$AU$60,2,0)</f>
        <v>#N/A</v>
      </c>
      <c r="CA1091" s="21" t="e">
        <f>+VLOOKUP(W1091,Listas_desplega!$AT$18:$AV$60,3,0)</f>
        <v>#N/A</v>
      </c>
      <c r="CB1091" s="21" t="e">
        <f>+VLOOKUP(F1091,Listas_desplega!$J$15:$L$60,2,0)</f>
        <v>#N/A</v>
      </c>
      <c r="CC1091" s="21" t="e">
        <f>+VLOOKUP(F1091,Listas_desplega!$J$15:$L$60,2,0)&amp;V1091</f>
        <v>#N/A</v>
      </c>
      <c r="CD1091" s="21" t="e">
        <f>+VLOOKUP(CC1091,Listas_desplega!$K$15:$L$60,2,0)</f>
        <v>#N/A</v>
      </c>
      <c r="CE1091" s="65" t="e">
        <f>+VLOOKUP(D1091,Listas_desplega!$AS$18:$AU$60,2,0)&amp;V1091</f>
        <v>#N/A</v>
      </c>
      <c r="CF1091" s="21" t="e">
        <f>+VLOOKUP(D1091,Listas_desplega!$AS$18:$AU$60,3,0)</f>
        <v>#N/A</v>
      </c>
    </row>
    <row r="1092" spans="11:84" ht="18.75" customHeight="1" x14ac:dyDescent="0.25">
      <c r="K1092" s="109"/>
      <c r="L1092" s="110" t="e">
        <f>+VLOOKUP(K1092,desplegables!$BO$81:$BP$110,2,FALSE)</f>
        <v>#N/A</v>
      </c>
      <c r="P1092" s="49"/>
      <c r="T1092" s="50" t="str">
        <f t="shared" si="118"/>
        <v xml:space="preserve"> -  - </v>
      </c>
      <c r="W1092" s="21" t="e">
        <f t="shared" si="119"/>
        <v>#N/A</v>
      </c>
      <c r="X1092" s="51" t="e">
        <f t="shared" si="120"/>
        <v>#N/A</v>
      </c>
      <c r="BG1092" s="69"/>
      <c r="BL1092" s="69"/>
      <c r="BV1092" s="21" t="str">
        <f t="shared" si="121"/>
        <v>_</v>
      </c>
      <c r="BW1092" s="21" t="e">
        <f>+VLOOKUP(C1092,Listas_desplega!$AI$21:$AJ$46,2,0)</f>
        <v>#N/A</v>
      </c>
      <c r="BX1092" s="47" t="e">
        <f>+VLOOKUP(E1092,Listas_desplega!$J$2:$K$11,2,FALSE)</f>
        <v>#N/A</v>
      </c>
      <c r="BY1092" s="21" t="e">
        <f>+VLOOKUP(J1092,desplegables!$AK$21:$AL$33,2,FALSE)</f>
        <v>#N/A</v>
      </c>
      <c r="BZ1092" s="21" t="e">
        <f>+VLOOKUP(D1092,Listas_desplega!$AS$18:$AU$60,2,0)</f>
        <v>#N/A</v>
      </c>
      <c r="CA1092" s="21" t="e">
        <f>+VLOOKUP(W1092,Listas_desplega!$AT$18:$AV$60,3,0)</f>
        <v>#N/A</v>
      </c>
      <c r="CB1092" s="21" t="e">
        <f>+VLOOKUP(F1092,Listas_desplega!$J$15:$L$60,2,0)</f>
        <v>#N/A</v>
      </c>
      <c r="CC1092" s="21" t="e">
        <f>+VLOOKUP(F1092,Listas_desplega!$J$15:$L$60,2,0)&amp;V1092</f>
        <v>#N/A</v>
      </c>
      <c r="CD1092" s="21" t="e">
        <f>+VLOOKUP(CC1092,Listas_desplega!$K$15:$L$60,2,0)</f>
        <v>#N/A</v>
      </c>
      <c r="CE1092" s="65" t="e">
        <f>+VLOOKUP(D1092,Listas_desplega!$AS$18:$AU$60,2,0)&amp;V1092</f>
        <v>#N/A</v>
      </c>
      <c r="CF1092" s="21" t="e">
        <f>+VLOOKUP(D1092,Listas_desplega!$AS$18:$AU$60,3,0)</f>
        <v>#N/A</v>
      </c>
    </row>
    <row r="1093" spans="11:84" ht="18.75" customHeight="1" x14ac:dyDescent="0.25">
      <c r="K1093" s="109"/>
      <c r="L1093" s="110" t="e">
        <f>+VLOOKUP(K1093,desplegables!$BO$81:$BP$110,2,FALSE)</f>
        <v>#N/A</v>
      </c>
      <c r="P1093" s="49"/>
      <c r="T1093" s="50" t="str">
        <f t="shared" ref="T1093:T1156" si="122">UPPER(P1093&amp;" - "&amp;M1093&amp;" - "&amp;K1093)</f>
        <v xml:space="preserve"> -  - </v>
      </c>
      <c r="W1093" s="21" t="e">
        <f t="shared" si="119"/>
        <v>#N/A</v>
      </c>
      <c r="X1093" s="51" t="e">
        <f t="shared" si="120"/>
        <v>#N/A</v>
      </c>
      <c r="BG1093" s="69"/>
      <c r="BL1093" s="69"/>
      <c r="BV1093" s="21" t="str">
        <f t="shared" si="121"/>
        <v>_</v>
      </c>
      <c r="BW1093" s="21" t="e">
        <f>+VLOOKUP(C1093,Listas_desplega!$AI$21:$AJ$46,2,0)</f>
        <v>#N/A</v>
      </c>
      <c r="BX1093" s="47" t="e">
        <f>+VLOOKUP(E1093,Listas_desplega!$J$2:$K$11,2,FALSE)</f>
        <v>#N/A</v>
      </c>
      <c r="BY1093" s="21" t="e">
        <f>+VLOOKUP(J1093,desplegables!$AK$21:$AL$33,2,FALSE)</f>
        <v>#N/A</v>
      </c>
      <c r="BZ1093" s="21" t="e">
        <f>+VLOOKUP(D1093,Listas_desplega!$AS$18:$AU$60,2,0)</f>
        <v>#N/A</v>
      </c>
      <c r="CA1093" s="21" t="e">
        <f>+VLOOKUP(W1093,Listas_desplega!$AT$18:$AV$60,3,0)</f>
        <v>#N/A</v>
      </c>
      <c r="CB1093" s="21" t="e">
        <f>+VLOOKUP(F1093,Listas_desplega!$J$15:$L$60,2,0)</f>
        <v>#N/A</v>
      </c>
      <c r="CC1093" s="21" t="e">
        <f>+VLOOKUP(F1093,Listas_desplega!$J$15:$L$60,2,0)&amp;V1093</f>
        <v>#N/A</v>
      </c>
      <c r="CD1093" s="21" t="e">
        <f>+VLOOKUP(CC1093,Listas_desplega!$K$15:$L$60,2,0)</f>
        <v>#N/A</v>
      </c>
      <c r="CE1093" s="65" t="e">
        <f>+VLOOKUP(D1093,Listas_desplega!$AS$18:$AU$60,2,0)&amp;V1093</f>
        <v>#N/A</v>
      </c>
      <c r="CF1093" s="21" t="e">
        <f>+VLOOKUP(D1093,Listas_desplega!$AS$18:$AU$60,3,0)</f>
        <v>#N/A</v>
      </c>
    </row>
    <row r="1094" spans="11:84" ht="18.75" customHeight="1" x14ac:dyDescent="0.25">
      <c r="K1094" s="109"/>
      <c r="L1094" s="110" t="e">
        <f>+VLOOKUP(K1094,desplegables!$BO$81:$BP$110,2,FALSE)</f>
        <v>#N/A</v>
      </c>
      <c r="P1094" s="49"/>
      <c r="T1094" s="50" t="str">
        <f t="shared" si="122"/>
        <v xml:space="preserve"> -  - </v>
      </c>
      <c r="W1094" s="21" t="e">
        <f t="shared" ref="W1094:W1157" si="123">+CE1094</f>
        <v>#N/A</v>
      </c>
      <c r="X1094" s="51" t="e">
        <f t="shared" ref="X1094:X1157" si="124">+CA1094</f>
        <v>#N/A</v>
      </c>
      <c r="BG1094" s="69"/>
      <c r="BL1094" s="69"/>
      <c r="BV1094" s="21" t="str">
        <f t="shared" si="121"/>
        <v>_</v>
      </c>
      <c r="BW1094" s="21" t="e">
        <f>+VLOOKUP(C1094,Listas_desplega!$AI$21:$AJ$46,2,0)</f>
        <v>#N/A</v>
      </c>
      <c r="BX1094" s="47" t="e">
        <f>+VLOOKUP(E1094,Listas_desplega!$J$2:$K$11,2,FALSE)</f>
        <v>#N/A</v>
      </c>
      <c r="BY1094" s="21" t="e">
        <f>+VLOOKUP(J1094,desplegables!$AK$21:$AL$33,2,FALSE)</f>
        <v>#N/A</v>
      </c>
      <c r="BZ1094" s="21" t="e">
        <f>+VLOOKUP(D1094,Listas_desplega!$AS$18:$AU$60,2,0)</f>
        <v>#N/A</v>
      </c>
      <c r="CA1094" s="21" t="e">
        <f>+VLOOKUP(W1094,Listas_desplega!$AT$18:$AV$60,3,0)</f>
        <v>#N/A</v>
      </c>
      <c r="CB1094" s="21" t="e">
        <f>+VLOOKUP(F1094,Listas_desplega!$J$15:$L$60,2,0)</f>
        <v>#N/A</v>
      </c>
      <c r="CC1094" s="21" t="e">
        <f>+VLOOKUP(F1094,Listas_desplega!$J$15:$L$60,2,0)&amp;V1094</f>
        <v>#N/A</v>
      </c>
      <c r="CD1094" s="21" t="e">
        <f>+VLOOKUP(CC1094,Listas_desplega!$K$15:$L$60,2,0)</f>
        <v>#N/A</v>
      </c>
      <c r="CE1094" s="65" t="e">
        <f>+VLOOKUP(D1094,Listas_desplega!$AS$18:$AU$60,2,0)&amp;V1094</f>
        <v>#N/A</v>
      </c>
      <c r="CF1094" s="21" t="e">
        <f>+VLOOKUP(D1094,Listas_desplega!$AS$18:$AU$60,3,0)</f>
        <v>#N/A</v>
      </c>
    </row>
    <row r="1095" spans="11:84" ht="18.75" customHeight="1" x14ac:dyDescent="0.25">
      <c r="K1095" s="109"/>
      <c r="L1095" s="110" t="e">
        <f>+VLOOKUP(K1095,desplegables!$BO$81:$BP$110,2,FALSE)</f>
        <v>#N/A</v>
      </c>
      <c r="P1095" s="49"/>
      <c r="T1095" s="50" t="str">
        <f t="shared" si="122"/>
        <v xml:space="preserve"> -  - </v>
      </c>
      <c r="W1095" s="21" t="e">
        <f t="shared" si="123"/>
        <v>#N/A</v>
      </c>
      <c r="X1095" s="51" t="e">
        <f t="shared" si="124"/>
        <v>#N/A</v>
      </c>
      <c r="BG1095" s="69"/>
      <c r="BL1095" s="69"/>
      <c r="BV1095" s="21" t="str">
        <f t="shared" ref="BV1095:BV1158" si="125">+CONCATENATE(G1095,"_",N1095)</f>
        <v>_</v>
      </c>
      <c r="BW1095" s="21" t="e">
        <f>+VLOOKUP(C1095,Listas_desplega!$AI$21:$AJ$46,2,0)</f>
        <v>#N/A</v>
      </c>
      <c r="BX1095" s="47" t="e">
        <f>+VLOOKUP(E1095,Listas_desplega!$J$2:$K$11,2,FALSE)</f>
        <v>#N/A</v>
      </c>
      <c r="BY1095" s="21" t="e">
        <f>+VLOOKUP(J1095,desplegables!$AK$21:$AL$33,2,FALSE)</f>
        <v>#N/A</v>
      </c>
      <c r="BZ1095" s="21" t="e">
        <f>+VLOOKUP(D1095,Listas_desplega!$AS$18:$AU$60,2,0)</f>
        <v>#N/A</v>
      </c>
      <c r="CA1095" s="21" t="e">
        <f>+VLOOKUP(W1095,Listas_desplega!$AT$18:$AV$60,3,0)</f>
        <v>#N/A</v>
      </c>
      <c r="CB1095" s="21" t="e">
        <f>+VLOOKUP(F1095,Listas_desplega!$J$15:$L$60,2,0)</f>
        <v>#N/A</v>
      </c>
      <c r="CC1095" s="21" t="e">
        <f>+VLOOKUP(F1095,Listas_desplega!$J$15:$L$60,2,0)&amp;V1095</f>
        <v>#N/A</v>
      </c>
      <c r="CD1095" s="21" t="e">
        <f>+VLOOKUP(CC1095,Listas_desplega!$K$15:$L$60,2,0)</f>
        <v>#N/A</v>
      </c>
      <c r="CE1095" s="65" t="e">
        <f>+VLOOKUP(D1095,Listas_desplega!$AS$18:$AU$60,2,0)&amp;V1095</f>
        <v>#N/A</v>
      </c>
      <c r="CF1095" s="21" t="e">
        <f>+VLOOKUP(D1095,Listas_desplega!$AS$18:$AU$60,3,0)</f>
        <v>#N/A</v>
      </c>
    </row>
    <row r="1096" spans="11:84" ht="18.75" customHeight="1" x14ac:dyDescent="0.25">
      <c r="K1096" s="109"/>
      <c r="L1096" s="110" t="e">
        <f>+VLOOKUP(K1096,desplegables!$BO$81:$BP$110,2,FALSE)</f>
        <v>#N/A</v>
      </c>
      <c r="P1096" s="49"/>
      <c r="T1096" s="50" t="str">
        <f t="shared" si="122"/>
        <v xml:space="preserve"> -  - </v>
      </c>
      <c r="W1096" s="21" t="e">
        <f t="shared" si="123"/>
        <v>#N/A</v>
      </c>
      <c r="X1096" s="51" t="e">
        <f t="shared" si="124"/>
        <v>#N/A</v>
      </c>
      <c r="BG1096" s="69"/>
      <c r="BL1096" s="69"/>
      <c r="BV1096" s="21" t="str">
        <f t="shared" si="125"/>
        <v>_</v>
      </c>
      <c r="BW1096" s="21" t="e">
        <f>+VLOOKUP(C1096,Listas_desplega!$AI$21:$AJ$46,2,0)</f>
        <v>#N/A</v>
      </c>
      <c r="BX1096" s="47" t="e">
        <f>+VLOOKUP(E1096,Listas_desplega!$J$2:$K$11,2,FALSE)</f>
        <v>#N/A</v>
      </c>
      <c r="BY1096" s="21" t="e">
        <f>+VLOOKUP(J1096,desplegables!$AK$21:$AL$33,2,FALSE)</f>
        <v>#N/A</v>
      </c>
      <c r="BZ1096" s="21" t="e">
        <f>+VLOOKUP(D1096,Listas_desplega!$AS$18:$AU$60,2,0)</f>
        <v>#N/A</v>
      </c>
      <c r="CA1096" s="21" t="e">
        <f>+VLOOKUP(W1096,Listas_desplega!$AT$18:$AV$60,3,0)</f>
        <v>#N/A</v>
      </c>
      <c r="CB1096" s="21" t="e">
        <f>+VLOOKUP(F1096,Listas_desplega!$J$15:$L$60,2,0)</f>
        <v>#N/A</v>
      </c>
      <c r="CC1096" s="21" t="e">
        <f>+VLOOKUP(F1096,Listas_desplega!$J$15:$L$60,2,0)&amp;V1096</f>
        <v>#N/A</v>
      </c>
      <c r="CD1096" s="21" t="e">
        <f>+VLOOKUP(CC1096,Listas_desplega!$K$15:$L$60,2,0)</f>
        <v>#N/A</v>
      </c>
      <c r="CE1096" s="65" t="e">
        <f>+VLOOKUP(D1096,Listas_desplega!$AS$18:$AU$60,2,0)&amp;V1096</f>
        <v>#N/A</v>
      </c>
      <c r="CF1096" s="21" t="e">
        <f>+VLOOKUP(D1096,Listas_desplega!$AS$18:$AU$60,3,0)</f>
        <v>#N/A</v>
      </c>
    </row>
    <row r="1097" spans="11:84" ht="18.75" customHeight="1" x14ac:dyDescent="0.25">
      <c r="K1097" s="109"/>
      <c r="L1097" s="110" t="e">
        <f>+VLOOKUP(K1097,desplegables!$BO$81:$BP$110,2,FALSE)</f>
        <v>#N/A</v>
      </c>
      <c r="P1097" s="49"/>
      <c r="T1097" s="50" t="str">
        <f t="shared" si="122"/>
        <v xml:space="preserve"> -  - </v>
      </c>
      <c r="W1097" s="21" t="e">
        <f t="shared" si="123"/>
        <v>#N/A</v>
      </c>
      <c r="X1097" s="51" t="e">
        <f t="shared" si="124"/>
        <v>#N/A</v>
      </c>
      <c r="BG1097" s="69"/>
      <c r="BL1097" s="69"/>
      <c r="BV1097" s="21" t="str">
        <f t="shared" si="125"/>
        <v>_</v>
      </c>
      <c r="BW1097" s="21" t="e">
        <f>+VLOOKUP(C1097,Listas_desplega!$AI$21:$AJ$46,2,0)</f>
        <v>#N/A</v>
      </c>
      <c r="BX1097" s="47" t="e">
        <f>+VLOOKUP(E1097,Listas_desplega!$J$2:$K$11,2,FALSE)</f>
        <v>#N/A</v>
      </c>
      <c r="BY1097" s="21" t="e">
        <f>+VLOOKUP(J1097,desplegables!$AK$21:$AL$33,2,FALSE)</f>
        <v>#N/A</v>
      </c>
      <c r="BZ1097" s="21" t="e">
        <f>+VLOOKUP(D1097,Listas_desplega!$AS$18:$AU$60,2,0)</f>
        <v>#N/A</v>
      </c>
      <c r="CA1097" s="21" t="e">
        <f>+VLOOKUP(W1097,Listas_desplega!$AT$18:$AV$60,3,0)</f>
        <v>#N/A</v>
      </c>
      <c r="CB1097" s="21" t="e">
        <f>+VLOOKUP(F1097,Listas_desplega!$J$15:$L$60,2,0)</f>
        <v>#N/A</v>
      </c>
      <c r="CC1097" s="21" t="e">
        <f>+VLOOKUP(F1097,Listas_desplega!$J$15:$L$60,2,0)&amp;V1097</f>
        <v>#N/A</v>
      </c>
      <c r="CD1097" s="21" t="e">
        <f>+VLOOKUP(CC1097,Listas_desplega!$K$15:$L$60,2,0)</f>
        <v>#N/A</v>
      </c>
      <c r="CE1097" s="65" t="e">
        <f>+VLOOKUP(D1097,Listas_desplega!$AS$18:$AU$60,2,0)&amp;V1097</f>
        <v>#N/A</v>
      </c>
      <c r="CF1097" s="21" t="e">
        <f>+VLOOKUP(D1097,Listas_desplega!$AS$18:$AU$60,3,0)</f>
        <v>#N/A</v>
      </c>
    </row>
    <row r="1098" spans="11:84" ht="18.75" customHeight="1" x14ac:dyDescent="0.25">
      <c r="K1098" s="109"/>
      <c r="L1098" s="110" t="e">
        <f>+VLOOKUP(K1098,desplegables!$BO$81:$BP$110,2,FALSE)</f>
        <v>#N/A</v>
      </c>
      <c r="P1098" s="49"/>
      <c r="T1098" s="50" t="str">
        <f t="shared" si="122"/>
        <v xml:space="preserve"> -  - </v>
      </c>
      <c r="W1098" s="21" t="e">
        <f t="shared" si="123"/>
        <v>#N/A</v>
      </c>
      <c r="X1098" s="51" t="e">
        <f t="shared" si="124"/>
        <v>#N/A</v>
      </c>
      <c r="BG1098" s="69"/>
      <c r="BL1098" s="69"/>
      <c r="BV1098" s="21" t="str">
        <f t="shared" si="125"/>
        <v>_</v>
      </c>
      <c r="BW1098" s="21" t="e">
        <f>+VLOOKUP(C1098,Listas_desplega!$AI$21:$AJ$46,2,0)</f>
        <v>#N/A</v>
      </c>
      <c r="BX1098" s="47" t="e">
        <f>+VLOOKUP(E1098,Listas_desplega!$J$2:$K$11,2,FALSE)</f>
        <v>#N/A</v>
      </c>
      <c r="BY1098" s="21" t="e">
        <f>+VLOOKUP(J1098,desplegables!$AK$21:$AL$33,2,FALSE)</f>
        <v>#N/A</v>
      </c>
      <c r="BZ1098" s="21" t="e">
        <f>+VLOOKUP(D1098,Listas_desplega!$AS$18:$AU$60,2,0)</f>
        <v>#N/A</v>
      </c>
      <c r="CA1098" s="21" t="e">
        <f>+VLOOKUP(W1098,Listas_desplega!$AT$18:$AV$60,3,0)</f>
        <v>#N/A</v>
      </c>
      <c r="CB1098" s="21" t="e">
        <f>+VLOOKUP(F1098,Listas_desplega!$J$15:$L$60,2,0)</f>
        <v>#N/A</v>
      </c>
      <c r="CC1098" s="21" t="e">
        <f>+VLOOKUP(F1098,Listas_desplega!$J$15:$L$60,2,0)&amp;V1098</f>
        <v>#N/A</v>
      </c>
      <c r="CD1098" s="21" t="e">
        <f>+VLOOKUP(CC1098,Listas_desplega!$K$15:$L$60,2,0)</f>
        <v>#N/A</v>
      </c>
      <c r="CE1098" s="65" t="e">
        <f>+VLOOKUP(D1098,Listas_desplega!$AS$18:$AU$60,2,0)&amp;V1098</f>
        <v>#N/A</v>
      </c>
      <c r="CF1098" s="21" t="e">
        <f>+VLOOKUP(D1098,Listas_desplega!$AS$18:$AU$60,3,0)</f>
        <v>#N/A</v>
      </c>
    </row>
    <row r="1099" spans="11:84" ht="18.75" customHeight="1" x14ac:dyDescent="0.25">
      <c r="K1099" s="109"/>
      <c r="L1099" s="110" t="e">
        <f>+VLOOKUP(K1099,desplegables!$BO$81:$BP$110,2,FALSE)</f>
        <v>#N/A</v>
      </c>
      <c r="P1099" s="49"/>
      <c r="T1099" s="50" t="str">
        <f t="shared" si="122"/>
        <v xml:space="preserve"> -  - </v>
      </c>
      <c r="W1099" s="21" t="e">
        <f t="shared" si="123"/>
        <v>#N/A</v>
      </c>
      <c r="X1099" s="51" t="e">
        <f t="shared" si="124"/>
        <v>#N/A</v>
      </c>
      <c r="BG1099" s="69"/>
      <c r="BL1099" s="69"/>
      <c r="BV1099" s="21" t="str">
        <f t="shared" si="125"/>
        <v>_</v>
      </c>
      <c r="BW1099" s="21" t="e">
        <f>+VLOOKUP(C1099,Listas_desplega!$AI$21:$AJ$46,2,0)</f>
        <v>#N/A</v>
      </c>
      <c r="BX1099" s="47" t="e">
        <f>+VLOOKUP(E1099,Listas_desplega!$J$2:$K$11,2,FALSE)</f>
        <v>#N/A</v>
      </c>
      <c r="BY1099" s="21" t="e">
        <f>+VLOOKUP(J1099,desplegables!$AK$21:$AL$33,2,FALSE)</f>
        <v>#N/A</v>
      </c>
      <c r="BZ1099" s="21" t="e">
        <f>+VLOOKUP(D1099,Listas_desplega!$AS$18:$AU$60,2,0)</f>
        <v>#N/A</v>
      </c>
      <c r="CA1099" s="21" t="e">
        <f>+VLOOKUP(W1099,Listas_desplega!$AT$18:$AV$60,3,0)</f>
        <v>#N/A</v>
      </c>
      <c r="CB1099" s="21" t="e">
        <f>+VLOOKUP(F1099,Listas_desplega!$J$15:$L$60,2,0)</f>
        <v>#N/A</v>
      </c>
      <c r="CC1099" s="21" t="e">
        <f>+VLOOKUP(F1099,Listas_desplega!$J$15:$L$60,2,0)&amp;V1099</f>
        <v>#N/A</v>
      </c>
      <c r="CD1099" s="21" t="e">
        <f>+VLOOKUP(CC1099,Listas_desplega!$K$15:$L$60,2,0)</f>
        <v>#N/A</v>
      </c>
      <c r="CE1099" s="65" t="e">
        <f>+VLOOKUP(D1099,Listas_desplega!$AS$18:$AU$60,2,0)&amp;V1099</f>
        <v>#N/A</v>
      </c>
      <c r="CF1099" s="21" t="e">
        <f>+VLOOKUP(D1099,Listas_desplega!$AS$18:$AU$60,3,0)</f>
        <v>#N/A</v>
      </c>
    </row>
    <row r="1100" spans="11:84" ht="18.75" customHeight="1" x14ac:dyDescent="0.25">
      <c r="K1100" s="109"/>
      <c r="L1100" s="110" t="e">
        <f>+VLOOKUP(K1100,desplegables!$BO$81:$BP$110,2,FALSE)</f>
        <v>#N/A</v>
      </c>
      <c r="P1100" s="49"/>
      <c r="T1100" s="50" t="str">
        <f t="shared" si="122"/>
        <v xml:space="preserve"> -  - </v>
      </c>
      <c r="W1100" s="21" t="e">
        <f t="shared" si="123"/>
        <v>#N/A</v>
      </c>
      <c r="X1100" s="51" t="e">
        <f t="shared" si="124"/>
        <v>#N/A</v>
      </c>
      <c r="BG1100" s="69"/>
      <c r="BL1100" s="69"/>
      <c r="BV1100" s="21" t="str">
        <f t="shared" si="125"/>
        <v>_</v>
      </c>
      <c r="BW1100" s="21" t="e">
        <f>+VLOOKUP(C1100,Listas_desplega!$AI$21:$AJ$46,2,0)</f>
        <v>#N/A</v>
      </c>
      <c r="BX1100" s="47" t="e">
        <f>+VLOOKUP(E1100,Listas_desplega!$J$2:$K$11,2,FALSE)</f>
        <v>#N/A</v>
      </c>
      <c r="BY1100" s="21" t="e">
        <f>+VLOOKUP(J1100,desplegables!$AK$21:$AL$33,2,FALSE)</f>
        <v>#N/A</v>
      </c>
      <c r="BZ1100" s="21" t="e">
        <f>+VLOOKUP(D1100,Listas_desplega!$AS$18:$AU$60,2,0)</f>
        <v>#N/A</v>
      </c>
      <c r="CA1100" s="21" t="e">
        <f>+VLOOKUP(W1100,Listas_desplega!$AT$18:$AV$60,3,0)</f>
        <v>#N/A</v>
      </c>
      <c r="CB1100" s="21" t="e">
        <f>+VLOOKUP(F1100,Listas_desplega!$J$15:$L$60,2,0)</f>
        <v>#N/A</v>
      </c>
      <c r="CC1100" s="21" t="e">
        <f>+VLOOKUP(F1100,Listas_desplega!$J$15:$L$60,2,0)&amp;V1100</f>
        <v>#N/A</v>
      </c>
      <c r="CD1100" s="21" t="e">
        <f>+VLOOKUP(CC1100,Listas_desplega!$K$15:$L$60,2,0)</f>
        <v>#N/A</v>
      </c>
      <c r="CE1100" s="65" t="e">
        <f>+VLOOKUP(D1100,Listas_desplega!$AS$18:$AU$60,2,0)&amp;V1100</f>
        <v>#N/A</v>
      </c>
      <c r="CF1100" s="21" t="e">
        <f>+VLOOKUP(D1100,Listas_desplega!$AS$18:$AU$60,3,0)</f>
        <v>#N/A</v>
      </c>
    </row>
    <row r="1101" spans="11:84" ht="18.75" customHeight="1" x14ac:dyDescent="0.25">
      <c r="K1101" s="109"/>
      <c r="L1101" s="110" t="e">
        <f>+VLOOKUP(K1101,desplegables!$BO$81:$BP$110,2,FALSE)</f>
        <v>#N/A</v>
      </c>
      <c r="P1101" s="49"/>
      <c r="T1101" s="50" t="str">
        <f t="shared" si="122"/>
        <v xml:space="preserve"> -  - </v>
      </c>
      <c r="W1101" s="21" t="e">
        <f t="shared" si="123"/>
        <v>#N/A</v>
      </c>
      <c r="X1101" s="51" t="e">
        <f t="shared" si="124"/>
        <v>#N/A</v>
      </c>
      <c r="BG1101" s="69"/>
      <c r="BL1101" s="69"/>
      <c r="BV1101" s="21" t="str">
        <f t="shared" si="125"/>
        <v>_</v>
      </c>
      <c r="BW1101" s="21" t="e">
        <f>+VLOOKUP(C1101,Listas_desplega!$AI$21:$AJ$46,2,0)</f>
        <v>#N/A</v>
      </c>
      <c r="BX1101" s="47" t="e">
        <f>+VLOOKUP(E1101,Listas_desplega!$J$2:$K$11,2,FALSE)</f>
        <v>#N/A</v>
      </c>
      <c r="BY1101" s="21" t="e">
        <f>+VLOOKUP(J1101,desplegables!$AK$21:$AL$33,2,FALSE)</f>
        <v>#N/A</v>
      </c>
      <c r="BZ1101" s="21" t="e">
        <f>+VLOOKUP(D1101,Listas_desplega!$AS$18:$AU$60,2,0)</f>
        <v>#N/A</v>
      </c>
      <c r="CA1101" s="21" t="e">
        <f>+VLOOKUP(W1101,Listas_desplega!$AT$18:$AV$60,3,0)</f>
        <v>#N/A</v>
      </c>
      <c r="CB1101" s="21" t="e">
        <f>+VLOOKUP(F1101,Listas_desplega!$J$15:$L$60,2,0)</f>
        <v>#N/A</v>
      </c>
      <c r="CC1101" s="21" t="e">
        <f>+VLOOKUP(F1101,Listas_desplega!$J$15:$L$60,2,0)&amp;V1101</f>
        <v>#N/A</v>
      </c>
      <c r="CD1101" s="21" t="e">
        <f>+VLOOKUP(CC1101,Listas_desplega!$K$15:$L$60,2,0)</f>
        <v>#N/A</v>
      </c>
      <c r="CE1101" s="65" t="e">
        <f>+VLOOKUP(D1101,Listas_desplega!$AS$18:$AU$60,2,0)&amp;V1101</f>
        <v>#N/A</v>
      </c>
      <c r="CF1101" s="21" t="e">
        <f>+VLOOKUP(D1101,Listas_desplega!$AS$18:$AU$60,3,0)</f>
        <v>#N/A</v>
      </c>
    </row>
    <row r="1102" spans="11:84" ht="18.75" customHeight="1" x14ac:dyDescent="0.25">
      <c r="K1102" s="109"/>
      <c r="L1102" s="110" t="e">
        <f>+VLOOKUP(K1102,desplegables!$BO$81:$BP$110,2,FALSE)</f>
        <v>#N/A</v>
      </c>
      <c r="P1102" s="49"/>
      <c r="T1102" s="50" t="str">
        <f t="shared" si="122"/>
        <v xml:space="preserve"> -  - </v>
      </c>
      <c r="W1102" s="21" t="e">
        <f t="shared" si="123"/>
        <v>#N/A</v>
      </c>
      <c r="X1102" s="51" t="e">
        <f t="shared" si="124"/>
        <v>#N/A</v>
      </c>
      <c r="BG1102" s="69"/>
      <c r="BL1102" s="69"/>
      <c r="BV1102" s="21" t="str">
        <f t="shared" si="125"/>
        <v>_</v>
      </c>
      <c r="BW1102" s="21" t="e">
        <f>+VLOOKUP(C1102,Listas_desplega!$AI$21:$AJ$46,2,0)</f>
        <v>#N/A</v>
      </c>
      <c r="BX1102" s="47" t="e">
        <f>+VLOOKUP(E1102,Listas_desplega!$J$2:$K$11,2,FALSE)</f>
        <v>#N/A</v>
      </c>
      <c r="BY1102" s="21" t="e">
        <f>+VLOOKUP(J1102,desplegables!$AK$21:$AL$33,2,FALSE)</f>
        <v>#N/A</v>
      </c>
      <c r="BZ1102" s="21" t="e">
        <f>+VLOOKUP(D1102,Listas_desplega!$AS$18:$AU$60,2,0)</f>
        <v>#N/A</v>
      </c>
      <c r="CA1102" s="21" t="e">
        <f>+VLOOKUP(W1102,Listas_desplega!$AT$18:$AV$60,3,0)</f>
        <v>#N/A</v>
      </c>
      <c r="CB1102" s="21" t="e">
        <f>+VLOOKUP(F1102,Listas_desplega!$J$15:$L$60,2,0)</f>
        <v>#N/A</v>
      </c>
      <c r="CC1102" s="21" t="e">
        <f>+VLOOKUP(F1102,Listas_desplega!$J$15:$L$60,2,0)&amp;V1102</f>
        <v>#N/A</v>
      </c>
      <c r="CD1102" s="21" t="e">
        <f>+VLOOKUP(CC1102,Listas_desplega!$K$15:$L$60,2,0)</f>
        <v>#N/A</v>
      </c>
      <c r="CE1102" s="65" t="e">
        <f>+VLOOKUP(D1102,Listas_desplega!$AS$18:$AU$60,2,0)&amp;V1102</f>
        <v>#N/A</v>
      </c>
      <c r="CF1102" s="21" t="e">
        <f>+VLOOKUP(D1102,Listas_desplega!$AS$18:$AU$60,3,0)</f>
        <v>#N/A</v>
      </c>
    </row>
    <row r="1103" spans="11:84" ht="18.75" customHeight="1" x14ac:dyDescent="0.25">
      <c r="K1103" s="109"/>
      <c r="L1103" s="110" t="e">
        <f>+VLOOKUP(K1103,desplegables!$BO$81:$BP$110,2,FALSE)</f>
        <v>#N/A</v>
      </c>
      <c r="P1103" s="49"/>
      <c r="T1103" s="50" t="str">
        <f t="shared" si="122"/>
        <v xml:space="preserve"> -  - </v>
      </c>
      <c r="W1103" s="21" t="e">
        <f t="shared" si="123"/>
        <v>#N/A</v>
      </c>
      <c r="X1103" s="51" t="e">
        <f t="shared" si="124"/>
        <v>#N/A</v>
      </c>
      <c r="BG1103" s="69"/>
      <c r="BL1103" s="69"/>
      <c r="BV1103" s="21" t="str">
        <f t="shared" si="125"/>
        <v>_</v>
      </c>
      <c r="BW1103" s="21" t="e">
        <f>+VLOOKUP(C1103,Listas_desplega!$AI$21:$AJ$46,2,0)</f>
        <v>#N/A</v>
      </c>
      <c r="BX1103" s="47" t="e">
        <f>+VLOOKUP(E1103,Listas_desplega!$J$2:$K$11,2,FALSE)</f>
        <v>#N/A</v>
      </c>
      <c r="BY1103" s="21" t="e">
        <f>+VLOOKUP(J1103,desplegables!$AK$21:$AL$33,2,FALSE)</f>
        <v>#N/A</v>
      </c>
      <c r="BZ1103" s="21" t="e">
        <f>+VLOOKUP(D1103,Listas_desplega!$AS$18:$AU$60,2,0)</f>
        <v>#N/A</v>
      </c>
      <c r="CA1103" s="21" t="e">
        <f>+VLOOKUP(W1103,Listas_desplega!$AT$18:$AV$60,3,0)</f>
        <v>#N/A</v>
      </c>
      <c r="CB1103" s="21" t="e">
        <f>+VLOOKUP(F1103,Listas_desplega!$J$15:$L$60,2,0)</f>
        <v>#N/A</v>
      </c>
      <c r="CC1103" s="21" t="e">
        <f>+VLOOKUP(F1103,Listas_desplega!$J$15:$L$60,2,0)&amp;V1103</f>
        <v>#N/A</v>
      </c>
      <c r="CD1103" s="21" t="e">
        <f>+VLOOKUP(CC1103,Listas_desplega!$K$15:$L$60,2,0)</f>
        <v>#N/A</v>
      </c>
      <c r="CE1103" s="65" t="e">
        <f>+VLOOKUP(D1103,Listas_desplega!$AS$18:$AU$60,2,0)&amp;V1103</f>
        <v>#N/A</v>
      </c>
      <c r="CF1103" s="21" t="e">
        <f>+VLOOKUP(D1103,Listas_desplega!$AS$18:$AU$60,3,0)</f>
        <v>#N/A</v>
      </c>
    </row>
    <row r="1104" spans="11:84" ht="18.75" customHeight="1" x14ac:dyDescent="0.25">
      <c r="K1104" s="109"/>
      <c r="L1104" s="110" t="e">
        <f>+VLOOKUP(K1104,desplegables!$BO$81:$BP$110,2,FALSE)</f>
        <v>#N/A</v>
      </c>
      <c r="P1104" s="49"/>
      <c r="T1104" s="50" t="str">
        <f t="shared" si="122"/>
        <v xml:space="preserve"> -  - </v>
      </c>
      <c r="W1104" s="21" t="e">
        <f t="shared" si="123"/>
        <v>#N/A</v>
      </c>
      <c r="X1104" s="51" t="e">
        <f t="shared" si="124"/>
        <v>#N/A</v>
      </c>
      <c r="BG1104" s="69"/>
      <c r="BL1104" s="69"/>
      <c r="BV1104" s="21" t="str">
        <f t="shared" si="125"/>
        <v>_</v>
      </c>
      <c r="BW1104" s="21" t="e">
        <f>+VLOOKUP(C1104,Listas_desplega!$AI$21:$AJ$46,2,0)</f>
        <v>#N/A</v>
      </c>
      <c r="BX1104" s="47" t="e">
        <f>+VLOOKUP(E1104,Listas_desplega!$J$2:$K$11,2,FALSE)</f>
        <v>#N/A</v>
      </c>
      <c r="BY1104" s="21" t="e">
        <f>+VLOOKUP(J1104,desplegables!$AK$21:$AL$33,2,FALSE)</f>
        <v>#N/A</v>
      </c>
      <c r="BZ1104" s="21" t="e">
        <f>+VLOOKUP(D1104,Listas_desplega!$AS$18:$AU$60,2,0)</f>
        <v>#N/A</v>
      </c>
      <c r="CA1104" s="21" t="e">
        <f>+VLOOKUP(W1104,Listas_desplega!$AT$18:$AV$60,3,0)</f>
        <v>#N/A</v>
      </c>
      <c r="CB1104" s="21" t="e">
        <f>+VLOOKUP(F1104,Listas_desplega!$J$15:$L$60,2,0)</f>
        <v>#N/A</v>
      </c>
      <c r="CC1104" s="21" t="e">
        <f>+VLOOKUP(F1104,Listas_desplega!$J$15:$L$60,2,0)&amp;V1104</f>
        <v>#N/A</v>
      </c>
      <c r="CD1104" s="21" t="e">
        <f>+VLOOKUP(CC1104,Listas_desplega!$K$15:$L$60,2,0)</f>
        <v>#N/A</v>
      </c>
      <c r="CE1104" s="65" t="e">
        <f>+VLOOKUP(D1104,Listas_desplega!$AS$18:$AU$60,2,0)&amp;V1104</f>
        <v>#N/A</v>
      </c>
      <c r="CF1104" s="21" t="e">
        <f>+VLOOKUP(D1104,Listas_desplega!$AS$18:$AU$60,3,0)</f>
        <v>#N/A</v>
      </c>
    </row>
    <row r="1105" spans="11:84" ht="18.75" customHeight="1" x14ac:dyDescent="0.25">
      <c r="K1105" s="109"/>
      <c r="L1105" s="110" t="e">
        <f>+VLOOKUP(K1105,desplegables!$BO$81:$BP$110,2,FALSE)</f>
        <v>#N/A</v>
      </c>
      <c r="P1105" s="49"/>
      <c r="T1105" s="50" t="str">
        <f t="shared" si="122"/>
        <v xml:space="preserve"> -  - </v>
      </c>
      <c r="W1105" s="21" t="e">
        <f t="shared" si="123"/>
        <v>#N/A</v>
      </c>
      <c r="X1105" s="51" t="e">
        <f t="shared" si="124"/>
        <v>#N/A</v>
      </c>
      <c r="BG1105" s="69"/>
      <c r="BL1105" s="69"/>
      <c r="BV1105" s="21" t="str">
        <f t="shared" si="125"/>
        <v>_</v>
      </c>
      <c r="BW1105" s="21" t="e">
        <f>+VLOOKUP(C1105,Listas_desplega!$AI$21:$AJ$46,2,0)</f>
        <v>#N/A</v>
      </c>
      <c r="BX1105" s="47" t="e">
        <f>+VLOOKUP(E1105,Listas_desplega!$J$2:$K$11,2,FALSE)</f>
        <v>#N/A</v>
      </c>
      <c r="BY1105" s="21" t="e">
        <f>+VLOOKUP(J1105,desplegables!$AK$21:$AL$33,2,FALSE)</f>
        <v>#N/A</v>
      </c>
      <c r="BZ1105" s="21" t="e">
        <f>+VLOOKUP(D1105,Listas_desplega!$AS$18:$AU$60,2,0)</f>
        <v>#N/A</v>
      </c>
      <c r="CA1105" s="21" t="e">
        <f>+VLOOKUP(W1105,Listas_desplega!$AT$18:$AV$60,3,0)</f>
        <v>#N/A</v>
      </c>
      <c r="CB1105" s="21" t="e">
        <f>+VLOOKUP(F1105,Listas_desplega!$J$15:$L$60,2,0)</f>
        <v>#N/A</v>
      </c>
      <c r="CC1105" s="21" t="e">
        <f>+VLOOKUP(F1105,Listas_desplega!$J$15:$L$60,2,0)&amp;V1105</f>
        <v>#N/A</v>
      </c>
      <c r="CD1105" s="21" t="e">
        <f>+VLOOKUP(CC1105,Listas_desplega!$K$15:$L$60,2,0)</f>
        <v>#N/A</v>
      </c>
      <c r="CE1105" s="65" t="e">
        <f>+VLOOKUP(D1105,Listas_desplega!$AS$18:$AU$60,2,0)&amp;V1105</f>
        <v>#N/A</v>
      </c>
      <c r="CF1105" s="21" t="e">
        <f>+VLOOKUP(D1105,Listas_desplega!$AS$18:$AU$60,3,0)</f>
        <v>#N/A</v>
      </c>
    </row>
    <row r="1106" spans="11:84" ht="18.75" customHeight="1" x14ac:dyDescent="0.25">
      <c r="K1106" s="109"/>
      <c r="L1106" s="110" t="e">
        <f>+VLOOKUP(K1106,desplegables!$BO$81:$BP$110,2,FALSE)</f>
        <v>#N/A</v>
      </c>
      <c r="P1106" s="49"/>
      <c r="T1106" s="50" t="str">
        <f t="shared" si="122"/>
        <v xml:space="preserve"> -  - </v>
      </c>
      <c r="W1106" s="21" t="e">
        <f t="shared" si="123"/>
        <v>#N/A</v>
      </c>
      <c r="X1106" s="51" t="e">
        <f t="shared" si="124"/>
        <v>#N/A</v>
      </c>
      <c r="BG1106" s="69"/>
      <c r="BL1106" s="69"/>
      <c r="BV1106" s="21" t="str">
        <f t="shared" si="125"/>
        <v>_</v>
      </c>
      <c r="BW1106" s="21" t="e">
        <f>+VLOOKUP(C1106,Listas_desplega!$AI$21:$AJ$46,2,0)</f>
        <v>#N/A</v>
      </c>
      <c r="BX1106" s="47" t="e">
        <f>+VLOOKUP(E1106,Listas_desplega!$J$2:$K$11,2,FALSE)</f>
        <v>#N/A</v>
      </c>
      <c r="BY1106" s="21" t="e">
        <f>+VLOOKUP(J1106,desplegables!$AK$21:$AL$33,2,FALSE)</f>
        <v>#N/A</v>
      </c>
      <c r="BZ1106" s="21" t="e">
        <f>+VLOOKUP(D1106,Listas_desplega!$AS$18:$AU$60,2,0)</f>
        <v>#N/A</v>
      </c>
      <c r="CA1106" s="21" t="e">
        <f>+VLOOKUP(W1106,Listas_desplega!$AT$18:$AV$60,3,0)</f>
        <v>#N/A</v>
      </c>
      <c r="CB1106" s="21" t="e">
        <f>+VLOOKUP(F1106,Listas_desplega!$J$15:$L$60,2,0)</f>
        <v>#N/A</v>
      </c>
      <c r="CC1106" s="21" t="e">
        <f>+VLOOKUP(F1106,Listas_desplega!$J$15:$L$60,2,0)&amp;V1106</f>
        <v>#N/A</v>
      </c>
      <c r="CD1106" s="21" t="e">
        <f>+VLOOKUP(CC1106,Listas_desplega!$K$15:$L$60,2,0)</f>
        <v>#N/A</v>
      </c>
      <c r="CE1106" s="65" t="e">
        <f>+VLOOKUP(D1106,Listas_desplega!$AS$18:$AU$60,2,0)&amp;V1106</f>
        <v>#N/A</v>
      </c>
      <c r="CF1106" s="21" t="e">
        <f>+VLOOKUP(D1106,Listas_desplega!$AS$18:$AU$60,3,0)</f>
        <v>#N/A</v>
      </c>
    </row>
    <row r="1107" spans="11:84" ht="18.75" customHeight="1" x14ac:dyDescent="0.25">
      <c r="K1107" s="109"/>
      <c r="L1107" s="110" t="e">
        <f>+VLOOKUP(K1107,desplegables!$BO$81:$BP$110,2,FALSE)</f>
        <v>#N/A</v>
      </c>
      <c r="P1107" s="49"/>
      <c r="T1107" s="50" t="str">
        <f t="shared" si="122"/>
        <v xml:space="preserve"> -  - </v>
      </c>
      <c r="W1107" s="21" t="e">
        <f t="shared" si="123"/>
        <v>#N/A</v>
      </c>
      <c r="X1107" s="51" t="e">
        <f t="shared" si="124"/>
        <v>#N/A</v>
      </c>
      <c r="BG1107" s="69"/>
      <c r="BL1107" s="69"/>
      <c r="BV1107" s="21" t="str">
        <f t="shared" si="125"/>
        <v>_</v>
      </c>
      <c r="BW1107" s="21" t="e">
        <f>+VLOOKUP(C1107,Listas_desplega!$AI$21:$AJ$46,2,0)</f>
        <v>#N/A</v>
      </c>
      <c r="BX1107" s="47" t="e">
        <f>+VLOOKUP(E1107,Listas_desplega!$J$2:$K$11,2,FALSE)</f>
        <v>#N/A</v>
      </c>
      <c r="BY1107" s="21" t="e">
        <f>+VLOOKUP(J1107,desplegables!$AK$21:$AL$33,2,FALSE)</f>
        <v>#N/A</v>
      </c>
      <c r="BZ1107" s="21" t="e">
        <f>+VLOOKUP(D1107,Listas_desplega!$AS$18:$AU$60,2,0)</f>
        <v>#N/A</v>
      </c>
      <c r="CA1107" s="21" t="e">
        <f>+VLOOKUP(W1107,Listas_desplega!$AT$18:$AV$60,3,0)</f>
        <v>#N/A</v>
      </c>
      <c r="CB1107" s="21" t="e">
        <f>+VLOOKUP(F1107,Listas_desplega!$J$15:$L$60,2,0)</f>
        <v>#N/A</v>
      </c>
      <c r="CC1107" s="21" t="e">
        <f>+VLOOKUP(F1107,Listas_desplega!$J$15:$L$60,2,0)&amp;V1107</f>
        <v>#N/A</v>
      </c>
      <c r="CD1107" s="21" t="e">
        <f>+VLOOKUP(CC1107,Listas_desplega!$K$15:$L$60,2,0)</f>
        <v>#N/A</v>
      </c>
      <c r="CE1107" s="65" t="e">
        <f>+VLOOKUP(D1107,Listas_desplega!$AS$18:$AU$60,2,0)&amp;V1107</f>
        <v>#N/A</v>
      </c>
      <c r="CF1107" s="21" t="e">
        <f>+VLOOKUP(D1107,Listas_desplega!$AS$18:$AU$60,3,0)</f>
        <v>#N/A</v>
      </c>
    </row>
    <row r="1108" spans="11:84" ht="18.75" customHeight="1" x14ac:dyDescent="0.25">
      <c r="K1108" s="109"/>
      <c r="L1108" s="110" t="e">
        <f>+VLOOKUP(K1108,desplegables!$BO$81:$BP$110,2,FALSE)</f>
        <v>#N/A</v>
      </c>
      <c r="P1108" s="49"/>
      <c r="T1108" s="50" t="str">
        <f t="shared" si="122"/>
        <v xml:space="preserve"> -  - </v>
      </c>
      <c r="W1108" s="21" t="e">
        <f t="shared" si="123"/>
        <v>#N/A</v>
      </c>
      <c r="X1108" s="51" t="e">
        <f t="shared" si="124"/>
        <v>#N/A</v>
      </c>
      <c r="BG1108" s="69"/>
      <c r="BL1108" s="69"/>
      <c r="BV1108" s="21" t="str">
        <f t="shared" si="125"/>
        <v>_</v>
      </c>
      <c r="BW1108" s="21" t="e">
        <f>+VLOOKUP(C1108,Listas_desplega!$AI$21:$AJ$46,2,0)</f>
        <v>#N/A</v>
      </c>
      <c r="BX1108" s="47" t="e">
        <f>+VLOOKUP(E1108,Listas_desplega!$J$2:$K$11,2,FALSE)</f>
        <v>#N/A</v>
      </c>
      <c r="BY1108" s="21" t="e">
        <f>+VLOOKUP(J1108,desplegables!$AK$21:$AL$33,2,FALSE)</f>
        <v>#N/A</v>
      </c>
      <c r="BZ1108" s="21" t="e">
        <f>+VLOOKUP(D1108,Listas_desplega!$AS$18:$AU$60,2,0)</f>
        <v>#N/A</v>
      </c>
      <c r="CA1108" s="21" t="e">
        <f>+VLOOKUP(W1108,Listas_desplega!$AT$18:$AV$60,3,0)</f>
        <v>#N/A</v>
      </c>
      <c r="CB1108" s="21" t="e">
        <f>+VLOOKUP(F1108,Listas_desplega!$J$15:$L$60,2,0)</f>
        <v>#N/A</v>
      </c>
      <c r="CC1108" s="21" t="e">
        <f>+VLOOKUP(F1108,Listas_desplega!$J$15:$L$60,2,0)&amp;V1108</f>
        <v>#N/A</v>
      </c>
      <c r="CD1108" s="21" t="e">
        <f>+VLOOKUP(CC1108,Listas_desplega!$K$15:$L$60,2,0)</f>
        <v>#N/A</v>
      </c>
      <c r="CE1108" s="65" t="e">
        <f>+VLOOKUP(D1108,Listas_desplega!$AS$18:$AU$60,2,0)&amp;V1108</f>
        <v>#N/A</v>
      </c>
      <c r="CF1108" s="21" t="e">
        <f>+VLOOKUP(D1108,Listas_desplega!$AS$18:$AU$60,3,0)</f>
        <v>#N/A</v>
      </c>
    </row>
    <row r="1109" spans="11:84" ht="18.75" customHeight="1" x14ac:dyDescent="0.25">
      <c r="K1109" s="109"/>
      <c r="L1109" s="110" t="e">
        <f>+VLOOKUP(K1109,desplegables!$BO$81:$BP$110,2,FALSE)</f>
        <v>#N/A</v>
      </c>
      <c r="P1109" s="49"/>
      <c r="T1109" s="50" t="str">
        <f t="shared" si="122"/>
        <v xml:space="preserve"> -  - </v>
      </c>
      <c r="W1109" s="21" t="e">
        <f t="shared" si="123"/>
        <v>#N/A</v>
      </c>
      <c r="X1109" s="51" t="e">
        <f t="shared" si="124"/>
        <v>#N/A</v>
      </c>
      <c r="BG1109" s="69"/>
      <c r="BL1109" s="69"/>
      <c r="BV1109" s="21" t="str">
        <f t="shared" si="125"/>
        <v>_</v>
      </c>
      <c r="BW1109" s="21" t="e">
        <f>+VLOOKUP(C1109,Listas_desplega!$AI$21:$AJ$46,2,0)</f>
        <v>#N/A</v>
      </c>
      <c r="BX1109" s="47" t="e">
        <f>+VLOOKUP(E1109,Listas_desplega!$J$2:$K$11,2,FALSE)</f>
        <v>#N/A</v>
      </c>
      <c r="BY1109" s="21" t="e">
        <f>+VLOOKUP(J1109,desplegables!$AK$21:$AL$33,2,FALSE)</f>
        <v>#N/A</v>
      </c>
      <c r="BZ1109" s="21" t="e">
        <f>+VLOOKUP(D1109,Listas_desplega!$AS$18:$AU$60,2,0)</f>
        <v>#N/A</v>
      </c>
      <c r="CA1109" s="21" t="e">
        <f>+VLOOKUP(W1109,Listas_desplega!$AT$18:$AV$60,3,0)</f>
        <v>#N/A</v>
      </c>
      <c r="CB1109" s="21" t="e">
        <f>+VLOOKUP(F1109,Listas_desplega!$J$15:$L$60,2,0)</f>
        <v>#N/A</v>
      </c>
      <c r="CC1109" s="21" t="e">
        <f>+VLOOKUP(F1109,Listas_desplega!$J$15:$L$60,2,0)&amp;V1109</f>
        <v>#N/A</v>
      </c>
      <c r="CD1109" s="21" t="e">
        <f>+VLOOKUP(CC1109,Listas_desplega!$K$15:$L$60,2,0)</f>
        <v>#N/A</v>
      </c>
      <c r="CE1109" s="65" t="e">
        <f>+VLOOKUP(D1109,Listas_desplega!$AS$18:$AU$60,2,0)&amp;V1109</f>
        <v>#N/A</v>
      </c>
      <c r="CF1109" s="21" t="e">
        <f>+VLOOKUP(D1109,Listas_desplega!$AS$18:$AU$60,3,0)</f>
        <v>#N/A</v>
      </c>
    </row>
    <row r="1110" spans="11:84" ht="18.75" customHeight="1" x14ac:dyDescent="0.25">
      <c r="K1110" s="109"/>
      <c r="L1110" s="110" t="e">
        <f>+VLOOKUP(K1110,desplegables!$BO$81:$BP$110,2,FALSE)</f>
        <v>#N/A</v>
      </c>
      <c r="P1110" s="49"/>
      <c r="T1110" s="50" t="str">
        <f t="shared" si="122"/>
        <v xml:space="preserve"> -  - </v>
      </c>
      <c r="W1110" s="21" t="e">
        <f t="shared" si="123"/>
        <v>#N/A</v>
      </c>
      <c r="X1110" s="51" t="e">
        <f t="shared" si="124"/>
        <v>#N/A</v>
      </c>
      <c r="BG1110" s="69"/>
      <c r="BL1110" s="69"/>
      <c r="BV1110" s="21" t="str">
        <f t="shared" si="125"/>
        <v>_</v>
      </c>
      <c r="BW1110" s="21" t="e">
        <f>+VLOOKUP(C1110,Listas_desplega!$AI$21:$AJ$46,2,0)</f>
        <v>#N/A</v>
      </c>
      <c r="BX1110" s="47" t="e">
        <f>+VLOOKUP(E1110,Listas_desplega!$J$2:$K$11,2,FALSE)</f>
        <v>#N/A</v>
      </c>
      <c r="BY1110" s="21" t="e">
        <f>+VLOOKUP(J1110,desplegables!$AK$21:$AL$33,2,FALSE)</f>
        <v>#N/A</v>
      </c>
      <c r="BZ1110" s="21" t="e">
        <f>+VLOOKUP(D1110,Listas_desplega!$AS$18:$AU$60,2,0)</f>
        <v>#N/A</v>
      </c>
      <c r="CA1110" s="21" t="e">
        <f>+VLOOKUP(W1110,Listas_desplega!$AT$18:$AV$60,3,0)</f>
        <v>#N/A</v>
      </c>
      <c r="CB1110" s="21" t="e">
        <f>+VLOOKUP(F1110,Listas_desplega!$J$15:$L$60,2,0)</f>
        <v>#N/A</v>
      </c>
      <c r="CC1110" s="21" t="e">
        <f>+VLOOKUP(F1110,Listas_desplega!$J$15:$L$60,2,0)&amp;V1110</f>
        <v>#N/A</v>
      </c>
      <c r="CD1110" s="21" t="e">
        <f>+VLOOKUP(CC1110,Listas_desplega!$K$15:$L$60,2,0)</f>
        <v>#N/A</v>
      </c>
      <c r="CE1110" s="65" t="e">
        <f>+VLOOKUP(D1110,Listas_desplega!$AS$18:$AU$60,2,0)&amp;V1110</f>
        <v>#N/A</v>
      </c>
      <c r="CF1110" s="21" t="e">
        <f>+VLOOKUP(D1110,Listas_desplega!$AS$18:$AU$60,3,0)</f>
        <v>#N/A</v>
      </c>
    </row>
    <row r="1111" spans="11:84" ht="18.75" customHeight="1" x14ac:dyDescent="0.25">
      <c r="K1111" s="109"/>
      <c r="L1111" s="110" t="e">
        <f>+VLOOKUP(K1111,desplegables!$BO$81:$BP$110,2,FALSE)</f>
        <v>#N/A</v>
      </c>
      <c r="P1111" s="49"/>
      <c r="T1111" s="50" t="str">
        <f t="shared" si="122"/>
        <v xml:space="preserve"> -  - </v>
      </c>
      <c r="W1111" s="21" t="e">
        <f t="shared" si="123"/>
        <v>#N/A</v>
      </c>
      <c r="X1111" s="51" t="e">
        <f t="shared" si="124"/>
        <v>#N/A</v>
      </c>
      <c r="BG1111" s="69"/>
      <c r="BL1111" s="69"/>
      <c r="BV1111" s="21" t="str">
        <f t="shared" si="125"/>
        <v>_</v>
      </c>
      <c r="BW1111" s="21" t="e">
        <f>+VLOOKUP(C1111,Listas_desplega!$AI$21:$AJ$46,2,0)</f>
        <v>#N/A</v>
      </c>
      <c r="BX1111" s="47" t="e">
        <f>+VLOOKUP(E1111,Listas_desplega!$J$2:$K$11,2,FALSE)</f>
        <v>#N/A</v>
      </c>
      <c r="BY1111" s="21" t="e">
        <f>+VLOOKUP(J1111,desplegables!$AK$21:$AL$33,2,FALSE)</f>
        <v>#N/A</v>
      </c>
      <c r="BZ1111" s="21" t="e">
        <f>+VLOOKUP(D1111,Listas_desplega!$AS$18:$AU$60,2,0)</f>
        <v>#N/A</v>
      </c>
      <c r="CA1111" s="21" t="e">
        <f>+VLOOKUP(W1111,Listas_desplega!$AT$18:$AV$60,3,0)</f>
        <v>#N/A</v>
      </c>
      <c r="CB1111" s="21" t="e">
        <f>+VLOOKUP(F1111,Listas_desplega!$J$15:$L$60,2,0)</f>
        <v>#N/A</v>
      </c>
      <c r="CC1111" s="21" t="e">
        <f>+VLOOKUP(F1111,Listas_desplega!$J$15:$L$60,2,0)&amp;V1111</f>
        <v>#N/A</v>
      </c>
      <c r="CD1111" s="21" t="e">
        <f>+VLOOKUP(CC1111,Listas_desplega!$K$15:$L$60,2,0)</f>
        <v>#N/A</v>
      </c>
      <c r="CE1111" s="65" t="e">
        <f>+VLOOKUP(D1111,Listas_desplega!$AS$18:$AU$60,2,0)&amp;V1111</f>
        <v>#N/A</v>
      </c>
      <c r="CF1111" s="21" t="e">
        <f>+VLOOKUP(D1111,Listas_desplega!$AS$18:$AU$60,3,0)</f>
        <v>#N/A</v>
      </c>
    </row>
    <row r="1112" spans="11:84" ht="18.75" customHeight="1" x14ac:dyDescent="0.25">
      <c r="K1112" s="109"/>
      <c r="L1112" s="110" t="e">
        <f>+VLOOKUP(K1112,desplegables!$BO$81:$BP$110,2,FALSE)</f>
        <v>#N/A</v>
      </c>
      <c r="P1112" s="49"/>
      <c r="T1112" s="50" t="str">
        <f t="shared" si="122"/>
        <v xml:space="preserve"> -  - </v>
      </c>
      <c r="W1112" s="21" t="e">
        <f t="shared" si="123"/>
        <v>#N/A</v>
      </c>
      <c r="X1112" s="51" t="e">
        <f t="shared" si="124"/>
        <v>#N/A</v>
      </c>
      <c r="BG1112" s="69"/>
      <c r="BL1112" s="69"/>
      <c r="BV1112" s="21" t="str">
        <f t="shared" si="125"/>
        <v>_</v>
      </c>
      <c r="BW1112" s="21" t="e">
        <f>+VLOOKUP(C1112,Listas_desplega!$AI$21:$AJ$46,2,0)</f>
        <v>#N/A</v>
      </c>
      <c r="BX1112" s="47" t="e">
        <f>+VLOOKUP(E1112,Listas_desplega!$J$2:$K$11,2,FALSE)</f>
        <v>#N/A</v>
      </c>
      <c r="BY1112" s="21" t="e">
        <f>+VLOOKUP(J1112,desplegables!$AK$21:$AL$33,2,FALSE)</f>
        <v>#N/A</v>
      </c>
      <c r="BZ1112" s="21" t="e">
        <f>+VLOOKUP(D1112,Listas_desplega!$AS$18:$AU$60,2,0)</f>
        <v>#N/A</v>
      </c>
      <c r="CA1112" s="21" t="e">
        <f>+VLOOKUP(W1112,Listas_desplega!$AT$18:$AV$60,3,0)</f>
        <v>#N/A</v>
      </c>
      <c r="CB1112" s="21" t="e">
        <f>+VLOOKUP(F1112,Listas_desplega!$J$15:$L$60,2,0)</f>
        <v>#N/A</v>
      </c>
      <c r="CC1112" s="21" t="e">
        <f>+VLOOKUP(F1112,Listas_desplega!$J$15:$L$60,2,0)&amp;V1112</f>
        <v>#N/A</v>
      </c>
      <c r="CD1112" s="21" t="e">
        <f>+VLOOKUP(CC1112,Listas_desplega!$K$15:$L$60,2,0)</f>
        <v>#N/A</v>
      </c>
      <c r="CE1112" s="65" t="e">
        <f>+VLOOKUP(D1112,Listas_desplega!$AS$18:$AU$60,2,0)&amp;V1112</f>
        <v>#N/A</v>
      </c>
      <c r="CF1112" s="21" t="e">
        <f>+VLOOKUP(D1112,Listas_desplega!$AS$18:$AU$60,3,0)</f>
        <v>#N/A</v>
      </c>
    </row>
    <row r="1113" spans="11:84" ht="18.75" customHeight="1" x14ac:dyDescent="0.25">
      <c r="K1113" s="109"/>
      <c r="L1113" s="110" t="e">
        <f>+VLOOKUP(K1113,desplegables!$BO$81:$BP$110,2,FALSE)</f>
        <v>#N/A</v>
      </c>
      <c r="P1113" s="49"/>
      <c r="T1113" s="50" t="str">
        <f t="shared" si="122"/>
        <v xml:space="preserve"> -  - </v>
      </c>
      <c r="W1113" s="21" t="e">
        <f t="shared" si="123"/>
        <v>#N/A</v>
      </c>
      <c r="X1113" s="51" t="e">
        <f t="shared" si="124"/>
        <v>#N/A</v>
      </c>
      <c r="BG1113" s="69"/>
      <c r="BL1113" s="69"/>
      <c r="BV1113" s="21" t="str">
        <f t="shared" si="125"/>
        <v>_</v>
      </c>
      <c r="BW1113" s="21" t="e">
        <f>+VLOOKUP(C1113,Listas_desplega!$AI$21:$AJ$46,2,0)</f>
        <v>#N/A</v>
      </c>
      <c r="BX1113" s="47" t="e">
        <f>+VLOOKUP(E1113,Listas_desplega!$J$2:$K$11,2,FALSE)</f>
        <v>#N/A</v>
      </c>
      <c r="BY1113" s="21" t="e">
        <f>+VLOOKUP(J1113,desplegables!$AK$21:$AL$33,2,FALSE)</f>
        <v>#N/A</v>
      </c>
      <c r="BZ1113" s="21" t="e">
        <f>+VLOOKUP(D1113,Listas_desplega!$AS$18:$AU$60,2,0)</f>
        <v>#N/A</v>
      </c>
      <c r="CA1113" s="21" t="e">
        <f>+VLOOKUP(W1113,Listas_desplega!$AT$18:$AV$60,3,0)</f>
        <v>#N/A</v>
      </c>
      <c r="CB1113" s="21" t="e">
        <f>+VLOOKUP(F1113,Listas_desplega!$J$15:$L$60,2,0)</f>
        <v>#N/A</v>
      </c>
      <c r="CC1113" s="21" t="e">
        <f>+VLOOKUP(F1113,Listas_desplega!$J$15:$L$60,2,0)&amp;V1113</f>
        <v>#N/A</v>
      </c>
      <c r="CD1113" s="21" t="e">
        <f>+VLOOKUP(CC1113,Listas_desplega!$K$15:$L$60,2,0)</f>
        <v>#N/A</v>
      </c>
      <c r="CE1113" s="65" t="e">
        <f>+VLOOKUP(D1113,Listas_desplega!$AS$18:$AU$60,2,0)&amp;V1113</f>
        <v>#N/A</v>
      </c>
      <c r="CF1113" s="21" t="e">
        <f>+VLOOKUP(D1113,Listas_desplega!$AS$18:$AU$60,3,0)</f>
        <v>#N/A</v>
      </c>
    </row>
    <row r="1114" spans="11:84" ht="18.75" customHeight="1" x14ac:dyDescent="0.25">
      <c r="K1114" s="109"/>
      <c r="L1114" s="110" t="e">
        <f>+VLOOKUP(K1114,desplegables!$BO$81:$BP$110,2,FALSE)</f>
        <v>#N/A</v>
      </c>
      <c r="P1114" s="49"/>
      <c r="T1114" s="50" t="str">
        <f t="shared" si="122"/>
        <v xml:space="preserve"> -  - </v>
      </c>
      <c r="W1114" s="21" t="e">
        <f t="shared" si="123"/>
        <v>#N/A</v>
      </c>
      <c r="X1114" s="51" t="e">
        <f t="shared" si="124"/>
        <v>#N/A</v>
      </c>
      <c r="BG1114" s="69"/>
      <c r="BL1114" s="69"/>
      <c r="BV1114" s="21" t="str">
        <f t="shared" si="125"/>
        <v>_</v>
      </c>
      <c r="BW1114" s="21" t="e">
        <f>+VLOOKUP(C1114,Listas_desplega!$AI$21:$AJ$46,2,0)</f>
        <v>#N/A</v>
      </c>
      <c r="BX1114" s="47" t="e">
        <f>+VLOOKUP(E1114,Listas_desplega!$J$2:$K$11,2,FALSE)</f>
        <v>#N/A</v>
      </c>
      <c r="BY1114" s="21" t="e">
        <f>+VLOOKUP(J1114,desplegables!$AK$21:$AL$33,2,FALSE)</f>
        <v>#N/A</v>
      </c>
      <c r="BZ1114" s="21" t="e">
        <f>+VLOOKUP(D1114,Listas_desplega!$AS$18:$AU$60,2,0)</f>
        <v>#N/A</v>
      </c>
      <c r="CA1114" s="21" t="e">
        <f>+VLOOKUP(W1114,Listas_desplega!$AT$18:$AV$60,3,0)</f>
        <v>#N/A</v>
      </c>
      <c r="CB1114" s="21" t="e">
        <f>+VLOOKUP(F1114,Listas_desplega!$J$15:$L$60,2,0)</f>
        <v>#N/A</v>
      </c>
      <c r="CC1114" s="21" t="e">
        <f>+VLOOKUP(F1114,Listas_desplega!$J$15:$L$60,2,0)&amp;V1114</f>
        <v>#N/A</v>
      </c>
      <c r="CD1114" s="21" t="e">
        <f>+VLOOKUP(CC1114,Listas_desplega!$K$15:$L$60,2,0)</f>
        <v>#N/A</v>
      </c>
      <c r="CE1114" s="65" t="e">
        <f>+VLOOKUP(D1114,Listas_desplega!$AS$18:$AU$60,2,0)&amp;V1114</f>
        <v>#N/A</v>
      </c>
      <c r="CF1114" s="21" t="e">
        <f>+VLOOKUP(D1114,Listas_desplega!$AS$18:$AU$60,3,0)</f>
        <v>#N/A</v>
      </c>
    </row>
    <row r="1115" spans="11:84" ht="18.75" customHeight="1" x14ac:dyDescent="0.25">
      <c r="K1115" s="109"/>
      <c r="L1115" s="110" t="e">
        <f>+VLOOKUP(K1115,desplegables!$BO$81:$BP$110,2,FALSE)</f>
        <v>#N/A</v>
      </c>
      <c r="P1115" s="49"/>
      <c r="T1115" s="50" t="str">
        <f t="shared" si="122"/>
        <v xml:space="preserve"> -  - </v>
      </c>
      <c r="W1115" s="21" t="e">
        <f t="shared" si="123"/>
        <v>#N/A</v>
      </c>
      <c r="X1115" s="51" t="e">
        <f t="shared" si="124"/>
        <v>#N/A</v>
      </c>
      <c r="BG1115" s="69"/>
      <c r="BL1115" s="69"/>
      <c r="BV1115" s="21" t="str">
        <f t="shared" si="125"/>
        <v>_</v>
      </c>
      <c r="BW1115" s="21" t="e">
        <f>+VLOOKUP(C1115,Listas_desplega!$AI$21:$AJ$46,2,0)</f>
        <v>#N/A</v>
      </c>
      <c r="BX1115" s="47" t="e">
        <f>+VLOOKUP(E1115,Listas_desplega!$J$2:$K$11,2,FALSE)</f>
        <v>#N/A</v>
      </c>
      <c r="BY1115" s="21" t="e">
        <f>+VLOOKUP(J1115,desplegables!$AK$21:$AL$33,2,FALSE)</f>
        <v>#N/A</v>
      </c>
      <c r="BZ1115" s="21" t="e">
        <f>+VLOOKUP(D1115,Listas_desplega!$AS$18:$AU$60,2,0)</f>
        <v>#N/A</v>
      </c>
      <c r="CA1115" s="21" t="e">
        <f>+VLOOKUP(W1115,Listas_desplega!$AT$18:$AV$60,3,0)</f>
        <v>#N/A</v>
      </c>
      <c r="CB1115" s="21" t="e">
        <f>+VLOOKUP(F1115,Listas_desplega!$J$15:$L$60,2,0)</f>
        <v>#N/A</v>
      </c>
      <c r="CC1115" s="21" t="e">
        <f>+VLOOKUP(F1115,Listas_desplega!$J$15:$L$60,2,0)&amp;V1115</f>
        <v>#N/A</v>
      </c>
      <c r="CD1115" s="21" t="e">
        <f>+VLOOKUP(CC1115,Listas_desplega!$K$15:$L$60,2,0)</f>
        <v>#N/A</v>
      </c>
      <c r="CE1115" s="65" t="e">
        <f>+VLOOKUP(D1115,Listas_desplega!$AS$18:$AU$60,2,0)&amp;V1115</f>
        <v>#N/A</v>
      </c>
      <c r="CF1115" s="21" t="e">
        <f>+VLOOKUP(D1115,Listas_desplega!$AS$18:$AU$60,3,0)</f>
        <v>#N/A</v>
      </c>
    </row>
    <row r="1116" spans="11:84" ht="18.75" customHeight="1" x14ac:dyDescent="0.25">
      <c r="K1116" s="109"/>
      <c r="L1116" s="110" t="e">
        <f>+VLOOKUP(K1116,desplegables!$BO$81:$BP$110,2,FALSE)</f>
        <v>#N/A</v>
      </c>
      <c r="P1116" s="49"/>
      <c r="T1116" s="50" t="str">
        <f t="shared" si="122"/>
        <v xml:space="preserve"> -  - </v>
      </c>
      <c r="W1116" s="21" t="e">
        <f t="shared" si="123"/>
        <v>#N/A</v>
      </c>
      <c r="X1116" s="51" t="e">
        <f t="shared" si="124"/>
        <v>#N/A</v>
      </c>
      <c r="BG1116" s="69"/>
      <c r="BL1116" s="69"/>
      <c r="BV1116" s="21" t="str">
        <f t="shared" si="125"/>
        <v>_</v>
      </c>
      <c r="BW1116" s="21" t="e">
        <f>+VLOOKUP(C1116,Listas_desplega!$AI$21:$AJ$46,2,0)</f>
        <v>#N/A</v>
      </c>
      <c r="BX1116" s="47" t="e">
        <f>+VLOOKUP(E1116,Listas_desplega!$J$2:$K$11,2,FALSE)</f>
        <v>#N/A</v>
      </c>
      <c r="BY1116" s="21" t="e">
        <f>+VLOOKUP(J1116,desplegables!$AK$21:$AL$33,2,FALSE)</f>
        <v>#N/A</v>
      </c>
      <c r="BZ1116" s="21" t="e">
        <f>+VLOOKUP(D1116,Listas_desplega!$AS$18:$AU$60,2,0)</f>
        <v>#N/A</v>
      </c>
      <c r="CA1116" s="21" t="e">
        <f>+VLOOKUP(W1116,Listas_desplega!$AT$18:$AV$60,3,0)</f>
        <v>#N/A</v>
      </c>
      <c r="CB1116" s="21" t="e">
        <f>+VLOOKUP(F1116,Listas_desplega!$J$15:$L$60,2,0)</f>
        <v>#N/A</v>
      </c>
      <c r="CC1116" s="21" t="e">
        <f>+VLOOKUP(F1116,Listas_desplega!$J$15:$L$60,2,0)&amp;V1116</f>
        <v>#N/A</v>
      </c>
      <c r="CD1116" s="21" t="e">
        <f>+VLOOKUP(CC1116,Listas_desplega!$K$15:$L$60,2,0)</f>
        <v>#N/A</v>
      </c>
      <c r="CE1116" s="65" t="e">
        <f>+VLOOKUP(D1116,Listas_desplega!$AS$18:$AU$60,2,0)&amp;V1116</f>
        <v>#N/A</v>
      </c>
      <c r="CF1116" s="21" t="e">
        <f>+VLOOKUP(D1116,Listas_desplega!$AS$18:$AU$60,3,0)</f>
        <v>#N/A</v>
      </c>
    </row>
    <row r="1117" spans="11:84" ht="18.75" customHeight="1" x14ac:dyDescent="0.25">
      <c r="K1117" s="109"/>
      <c r="L1117" s="110" t="e">
        <f>+VLOOKUP(K1117,desplegables!$BO$81:$BP$110,2,FALSE)</f>
        <v>#N/A</v>
      </c>
      <c r="P1117" s="49"/>
      <c r="T1117" s="50" t="str">
        <f t="shared" si="122"/>
        <v xml:space="preserve"> -  - </v>
      </c>
      <c r="W1117" s="21" t="e">
        <f t="shared" si="123"/>
        <v>#N/A</v>
      </c>
      <c r="X1117" s="51" t="e">
        <f t="shared" si="124"/>
        <v>#N/A</v>
      </c>
      <c r="BG1117" s="69"/>
      <c r="BL1117" s="69"/>
      <c r="BV1117" s="21" t="str">
        <f t="shared" si="125"/>
        <v>_</v>
      </c>
      <c r="BW1117" s="21" t="e">
        <f>+VLOOKUP(C1117,Listas_desplega!$AI$21:$AJ$46,2,0)</f>
        <v>#N/A</v>
      </c>
      <c r="BX1117" s="47" t="e">
        <f>+VLOOKUP(E1117,Listas_desplega!$J$2:$K$11,2,FALSE)</f>
        <v>#N/A</v>
      </c>
      <c r="BY1117" s="21" t="e">
        <f>+VLOOKUP(J1117,desplegables!$AK$21:$AL$33,2,FALSE)</f>
        <v>#N/A</v>
      </c>
      <c r="BZ1117" s="21" t="e">
        <f>+VLOOKUP(D1117,Listas_desplega!$AS$18:$AU$60,2,0)</f>
        <v>#N/A</v>
      </c>
      <c r="CA1117" s="21" t="e">
        <f>+VLOOKUP(W1117,Listas_desplega!$AT$18:$AV$60,3,0)</f>
        <v>#N/A</v>
      </c>
      <c r="CB1117" s="21" t="e">
        <f>+VLOOKUP(F1117,Listas_desplega!$J$15:$L$60,2,0)</f>
        <v>#N/A</v>
      </c>
      <c r="CC1117" s="21" t="e">
        <f>+VLOOKUP(F1117,Listas_desplega!$J$15:$L$60,2,0)&amp;V1117</f>
        <v>#N/A</v>
      </c>
      <c r="CD1117" s="21" t="e">
        <f>+VLOOKUP(CC1117,Listas_desplega!$K$15:$L$60,2,0)</f>
        <v>#N/A</v>
      </c>
      <c r="CE1117" s="65" t="e">
        <f>+VLOOKUP(D1117,Listas_desplega!$AS$18:$AU$60,2,0)&amp;V1117</f>
        <v>#N/A</v>
      </c>
      <c r="CF1117" s="21" t="e">
        <f>+VLOOKUP(D1117,Listas_desplega!$AS$18:$AU$60,3,0)</f>
        <v>#N/A</v>
      </c>
    </row>
    <row r="1118" spans="11:84" ht="18.75" customHeight="1" x14ac:dyDescent="0.25">
      <c r="K1118" s="109"/>
      <c r="L1118" s="110" t="e">
        <f>+VLOOKUP(K1118,desplegables!$BO$81:$BP$110,2,FALSE)</f>
        <v>#N/A</v>
      </c>
      <c r="P1118" s="49"/>
      <c r="T1118" s="50" t="str">
        <f t="shared" si="122"/>
        <v xml:space="preserve"> -  - </v>
      </c>
      <c r="W1118" s="21" t="e">
        <f t="shared" si="123"/>
        <v>#N/A</v>
      </c>
      <c r="X1118" s="51" t="e">
        <f t="shared" si="124"/>
        <v>#N/A</v>
      </c>
      <c r="BG1118" s="69"/>
      <c r="BL1118" s="69"/>
      <c r="BV1118" s="21" t="str">
        <f t="shared" si="125"/>
        <v>_</v>
      </c>
      <c r="BW1118" s="21" t="e">
        <f>+VLOOKUP(C1118,Listas_desplega!$AI$21:$AJ$46,2,0)</f>
        <v>#N/A</v>
      </c>
      <c r="BX1118" s="47" t="e">
        <f>+VLOOKUP(E1118,Listas_desplega!$J$2:$K$11,2,FALSE)</f>
        <v>#N/A</v>
      </c>
      <c r="BY1118" s="21" t="e">
        <f>+VLOOKUP(J1118,desplegables!$AK$21:$AL$33,2,FALSE)</f>
        <v>#N/A</v>
      </c>
      <c r="BZ1118" s="21" t="e">
        <f>+VLOOKUP(D1118,Listas_desplega!$AS$18:$AU$60,2,0)</f>
        <v>#N/A</v>
      </c>
      <c r="CA1118" s="21" t="e">
        <f>+VLOOKUP(W1118,Listas_desplega!$AT$18:$AV$60,3,0)</f>
        <v>#N/A</v>
      </c>
      <c r="CB1118" s="21" t="e">
        <f>+VLOOKUP(F1118,Listas_desplega!$J$15:$L$60,2,0)</f>
        <v>#N/A</v>
      </c>
      <c r="CC1118" s="21" t="e">
        <f>+VLOOKUP(F1118,Listas_desplega!$J$15:$L$60,2,0)&amp;V1118</f>
        <v>#N/A</v>
      </c>
      <c r="CD1118" s="21" t="e">
        <f>+VLOOKUP(CC1118,Listas_desplega!$K$15:$L$60,2,0)</f>
        <v>#N/A</v>
      </c>
      <c r="CE1118" s="65" t="e">
        <f>+VLOOKUP(D1118,Listas_desplega!$AS$18:$AU$60,2,0)&amp;V1118</f>
        <v>#N/A</v>
      </c>
      <c r="CF1118" s="21" t="e">
        <f>+VLOOKUP(D1118,Listas_desplega!$AS$18:$AU$60,3,0)</f>
        <v>#N/A</v>
      </c>
    </row>
    <row r="1119" spans="11:84" ht="18.75" customHeight="1" x14ac:dyDescent="0.25">
      <c r="K1119" s="109"/>
      <c r="L1119" s="110" t="e">
        <f>+VLOOKUP(K1119,desplegables!$BO$81:$BP$110,2,FALSE)</f>
        <v>#N/A</v>
      </c>
      <c r="P1119" s="49"/>
      <c r="T1119" s="50" t="str">
        <f t="shared" si="122"/>
        <v xml:space="preserve"> -  - </v>
      </c>
      <c r="W1119" s="21" t="e">
        <f t="shared" si="123"/>
        <v>#N/A</v>
      </c>
      <c r="X1119" s="51" t="e">
        <f t="shared" si="124"/>
        <v>#N/A</v>
      </c>
      <c r="BG1119" s="69"/>
      <c r="BL1119" s="69"/>
      <c r="BV1119" s="21" t="str">
        <f t="shared" si="125"/>
        <v>_</v>
      </c>
      <c r="BW1119" s="21" t="e">
        <f>+VLOOKUP(C1119,Listas_desplega!$AI$21:$AJ$46,2,0)</f>
        <v>#N/A</v>
      </c>
      <c r="BX1119" s="47" t="e">
        <f>+VLOOKUP(E1119,Listas_desplega!$J$2:$K$11,2,FALSE)</f>
        <v>#N/A</v>
      </c>
      <c r="BY1119" s="21" t="e">
        <f>+VLOOKUP(J1119,desplegables!$AK$21:$AL$33,2,FALSE)</f>
        <v>#N/A</v>
      </c>
      <c r="BZ1119" s="21" t="e">
        <f>+VLOOKUP(D1119,Listas_desplega!$AS$18:$AU$60,2,0)</f>
        <v>#N/A</v>
      </c>
      <c r="CA1119" s="21" t="e">
        <f>+VLOOKUP(W1119,Listas_desplega!$AT$18:$AV$60,3,0)</f>
        <v>#N/A</v>
      </c>
      <c r="CB1119" s="21" t="e">
        <f>+VLOOKUP(F1119,Listas_desplega!$J$15:$L$60,2,0)</f>
        <v>#N/A</v>
      </c>
      <c r="CC1119" s="21" t="e">
        <f>+VLOOKUP(F1119,Listas_desplega!$J$15:$L$60,2,0)&amp;V1119</f>
        <v>#N/A</v>
      </c>
      <c r="CD1119" s="21" t="e">
        <f>+VLOOKUP(CC1119,Listas_desplega!$K$15:$L$60,2,0)</f>
        <v>#N/A</v>
      </c>
      <c r="CE1119" s="65" t="e">
        <f>+VLOOKUP(D1119,Listas_desplega!$AS$18:$AU$60,2,0)&amp;V1119</f>
        <v>#N/A</v>
      </c>
      <c r="CF1119" s="21" t="e">
        <f>+VLOOKUP(D1119,Listas_desplega!$AS$18:$AU$60,3,0)</f>
        <v>#N/A</v>
      </c>
    </row>
    <row r="1120" spans="11:84" ht="18.75" customHeight="1" x14ac:dyDescent="0.25">
      <c r="K1120" s="109"/>
      <c r="L1120" s="110" t="e">
        <f>+VLOOKUP(K1120,desplegables!$BO$81:$BP$110,2,FALSE)</f>
        <v>#N/A</v>
      </c>
      <c r="P1120" s="49"/>
      <c r="T1120" s="50" t="str">
        <f t="shared" si="122"/>
        <v xml:space="preserve"> -  - </v>
      </c>
      <c r="W1120" s="21" t="e">
        <f t="shared" si="123"/>
        <v>#N/A</v>
      </c>
      <c r="X1120" s="51" t="e">
        <f t="shared" si="124"/>
        <v>#N/A</v>
      </c>
      <c r="BG1120" s="69"/>
      <c r="BL1120" s="69"/>
      <c r="BV1120" s="21" t="str">
        <f t="shared" si="125"/>
        <v>_</v>
      </c>
      <c r="BW1120" s="21" t="e">
        <f>+VLOOKUP(C1120,Listas_desplega!$AI$21:$AJ$46,2,0)</f>
        <v>#N/A</v>
      </c>
      <c r="BX1120" s="47" t="e">
        <f>+VLOOKUP(E1120,Listas_desplega!$J$2:$K$11,2,FALSE)</f>
        <v>#N/A</v>
      </c>
      <c r="BY1120" s="21" t="e">
        <f>+VLOOKUP(J1120,desplegables!$AK$21:$AL$33,2,FALSE)</f>
        <v>#N/A</v>
      </c>
      <c r="BZ1120" s="21" t="e">
        <f>+VLOOKUP(D1120,Listas_desplega!$AS$18:$AU$60,2,0)</f>
        <v>#N/A</v>
      </c>
      <c r="CA1120" s="21" t="e">
        <f>+VLOOKUP(W1120,Listas_desplega!$AT$18:$AV$60,3,0)</f>
        <v>#N/A</v>
      </c>
      <c r="CB1120" s="21" t="e">
        <f>+VLOOKUP(F1120,Listas_desplega!$J$15:$L$60,2,0)</f>
        <v>#N/A</v>
      </c>
      <c r="CC1120" s="21" t="e">
        <f>+VLOOKUP(F1120,Listas_desplega!$J$15:$L$60,2,0)&amp;V1120</f>
        <v>#N/A</v>
      </c>
      <c r="CD1120" s="21" t="e">
        <f>+VLOOKUP(CC1120,Listas_desplega!$K$15:$L$60,2,0)</f>
        <v>#N/A</v>
      </c>
      <c r="CE1120" s="65" t="e">
        <f>+VLOOKUP(D1120,Listas_desplega!$AS$18:$AU$60,2,0)&amp;V1120</f>
        <v>#N/A</v>
      </c>
      <c r="CF1120" s="21" t="e">
        <f>+VLOOKUP(D1120,Listas_desplega!$AS$18:$AU$60,3,0)</f>
        <v>#N/A</v>
      </c>
    </row>
    <row r="1121" spans="11:84" ht="18.75" customHeight="1" x14ac:dyDescent="0.25">
      <c r="K1121" s="109"/>
      <c r="L1121" s="110" t="e">
        <f>+VLOOKUP(K1121,desplegables!$BO$81:$BP$110,2,FALSE)</f>
        <v>#N/A</v>
      </c>
      <c r="P1121" s="49"/>
      <c r="T1121" s="50" t="str">
        <f t="shared" si="122"/>
        <v xml:space="preserve"> -  - </v>
      </c>
      <c r="W1121" s="21" t="e">
        <f t="shared" si="123"/>
        <v>#N/A</v>
      </c>
      <c r="X1121" s="51" t="e">
        <f t="shared" si="124"/>
        <v>#N/A</v>
      </c>
      <c r="BG1121" s="69"/>
      <c r="BL1121" s="69"/>
      <c r="BV1121" s="21" t="str">
        <f t="shared" si="125"/>
        <v>_</v>
      </c>
      <c r="BW1121" s="21" t="e">
        <f>+VLOOKUP(C1121,Listas_desplega!$AI$21:$AJ$46,2,0)</f>
        <v>#N/A</v>
      </c>
      <c r="BX1121" s="47" t="e">
        <f>+VLOOKUP(E1121,Listas_desplega!$J$2:$K$11,2,FALSE)</f>
        <v>#N/A</v>
      </c>
      <c r="BY1121" s="21" t="e">
        <f>+VLOOKUP(J1121,desplegables!$AK$21:$AL$33,2,FALSE)</f>
        <v>#N/A</v>
      </c>
      <c r="BZ1121" s="21" t="e">
        <f>+VLOOKUP(D1121,Listas_desplega!$AS$18:$AU$60,2,0)</f>
        <v>#N/A</v>
      </c>
      <c r="CA1121" s="21" t="e">
        <f>+VLOOKUP(W1121,Listas_desplega!$AT$18:$AV$60,3,0)</f>
        <v>#N/A</v>
      </c>
      <c r="CB1121" s="21" t="e">
        <f>+VLOOKUP(F1121,Listas_desplega!$J$15:$L$60,2,0)</f>
        <v>#N/A</v>
      </c>
      <c r="CC1121" s="21" t="e">
        <f>+VLOOKUP(F1121,Listas_desplega!$J$15:$L$60,2,0)&amp;V1121</f>
        <v>#N/A</v>
      </c>
      <c r="CD1121" s="21" t="e">
        <f>+VLOOKUP(CC1121,Listas_desplega!$K$15:$L$60,2,0)</f>
        <v>#N/A</v>
      </c>
      <c r="CE1121" s="65" t="e">
        <f>+VLOOKUP(D1121,Listas_desplega!$AS$18:$AU$60,2,0)&amp;V1121</f>
        <v>#N/A</v>
      </c>
      <c r="CF1121" s="21" t="e">
        <f>+VLOOKUP(D1121,Listas_desplega!$AS$18:$AU$60,3,0)</f>
        <v>#N/A</v>
      </c>
    </row>
    <row r="1122" spans="11:84" ht="18.75" customHeight="1" x14ac:dyDescent="0.25">
      <c r="K1122" s="109"/>
      <c r="L1122" s="110" t="e">
        <f>+VLOOKUP(K1122,desplegables!$BO$81:$BP$110,2,FALSE)</f>
        <v>#N/A</v>
      </c>
      <c r="P1122" s="49"/>
      <c r="T1122" s="50" t="str">
        <f t="shared" si="122"/>
        <v xml:space="preserve"> -  - </v>
      </c>
      <c r="W1122" s="21" t="e">
        <f t="shared" si="123"/>
        <v>#N/A</v>
      </c>
      <c r="X1122" s="51" t="e">
        <f t="shared" si="124"/>
        <v>#N/A</v>
      </c>
      <c r="BG1122" s="69"/>
      <c r="BL1122" s="69"/>
      <c r="BV1122" s="21" t="str">
        <f t="shared" si="125"/>
        <v>_</v>
      </c>
      <c r="BW1122" s="21" t="e">
        <f>+VLOOKUP(C1122,Listas_desplega!$AI$21:$AJ$46,2,0)</f>
        <v>#N/A</v>
      </c>
      <c r="BX1122" s="47" t="e">
        <f>+VLOOKUP(E1122,Listas_desplega!$J$2:$K$11,2,FALSE)</f>
        <v>#N/A</v>
      </c>
      <c r="BY1122" s="21" t="e">
        <f>+VLOOKUP(J1122,desplegables!$AK$21:$AL$33,2,FALSE)</f>
        <v>#N/A</v>
      </c>
      <c r="BZ1122" s="21" t="e">
        <f>+VLOOKUP(D1122,Listas_desplega!$AS$18:$AU$60,2,0)</f>
        <v>#N/A</v>
      </c>
      <c r="CA1122" s="21" t="e">
        <f>+VLOOKUP(W1122,Listas_desplega!$AT$18:$AV$60,3,0)</f>
        <v>#N/A</v>
      </c>
      <c r="CB1122" s="21" t="e">
        <f>+VLOOKUP(F1122,Listas_desplega!$J$15:$L$60,2,0)</f>
        <v>#N/A</v>
      </c>
      <c r="CC1122" s="21" t="e">
        <f>+VLOOKUP(F1122,Listas_desplega!$J$15:$L$60,2,0)&amp;V1122</f>
        <v>#N/A</v>
      </c>
      <c r="CD1122" s="21" t="e">
        <f>+VLOOKUP(CC1122,Listas_desplega!$K$15:$L$60,2,0)</f>
        <v>#N/A</v>
      </c>
      <c r="CE1122" s="65" t="e">
        <f>+VLOOKUP(D1122,Listas_desplega!$AS$18:$AU$60,2,0)&amp;V1122</f>
        <v>#N/A</v>
      </c>
      <c r="CF1122" s="21" t="e">
        <f>+VLOOKUP(D1122,Listas_desplega!$AS$18:$AU$60,3,0)</f>
        <v>#N/A</v>
      </c>
    </row>
    <row r="1123" spans="11:84" ht="18.75" customHeight="1" x14ac:dyDescent="0.25">
      <c r="K1123" s="109"/>
      <c r="L1123" s="110" t="e">
        <f>+VLOOKUP(K1123,desplegables!$BO$81:$BP$110,2,FALSE)</f>
        <v>#N/A</v>
      </c>
      <c r="P1123" s="49"/>
      <c r="T1123" s="50" t="str">
        <f t="shared" si="122"/>
        <v xml:space="preserve"> -  - </v>
      </c>
      <c r="W1123" s="21" t="e">
        <f t="shared" si="123"/>
        <v>#N/A</v>
      </c>
      <c r="X1123" s="51" t="e">
        <f t="shared" si="124"/>
        <v>#N/A</v>
      </c>
      <c r="BG1123" s="69"/>
      <c r="BL1123" s="69"/>
      <c r="BV1123" s="21" t="str">
        <f t="shared" si="125"/>
        <v>_</v>
      </c>
      <c r="BW1123" s="21" t="e">
        <f>+VLOOKUP(C1123,Listas_desplega!$AI$21:$AJ$46,2,0)</f>
        <v>#N/A</v>
      </c>
      <c r="BX1123" s="47" t="e">
        <f>+VLOOKUP(E1123,Listas_desplega!$J$2:$K$11,2,FALSE)</f>
        <v>#N/A</v>
      </c>
      <c r="BY1123" s="21" t="e">
        <f>+VLOOKUP(J1123,desplegables!$AK$21:$AL$33,2,FALSE)</f>
        <v>#N/A</v>
      </c>
      <c r="BZ1123" s="21" t="e">
        <f>+VLOOKUP(D1123,Listas_desplega!$AS$18:$AU$60,2,0)</f>
        <v>#N/A</v>
      </c>
      <c r="CA1123" s="21" t="e">
        <f>+VLOOKUP(W1123,Listas_desplega!$AT$18:$AV$60,3,0)</f>
        <v>#N/A</v>
      </c>
      <c r="CB1123" s="21" t="e">
        <f>+VLOOKUP(F1123,Listas_desplega!$J$15:$L$60,2,0)</f>
        <v>#N/A</v>
      </c>
      <c r="CC1123" s="21" t="e">
        <f>+VLOOKUP(F1123,Listas_desplega!$J$15:$L$60,2,0)&amp;V1123</f>
        <v>#N/A</v>
      </c>
      <c r="CD1123" s="21" t="e">
        <f>+VLOOKUP(CC1123,Listas_desplega!$K$15:$L$60,2,0)</f>
        <v>#N/A</v>
      </c>
      <c r="CE1123" s="65" t="e">
        <f>+VLOOKUP(D1123,Listas_desplega!$AS$18:$AU$60,2,0)&amp;V1123</f>
        <v>#N/A</v>
      </c>
      <c r="CF1123" s="21" t="e">
        <f>+VLOOKUP(D1123,Listas_desplega!$AS$18:$AU$60,3,0)</f>
        <v>#N/A</v>
      </c>
    </row>
    <row r="1124" spans="11:84" ht="18.75" customHeight="1" x14ac:dyDescent="0.25">
      <c r="K1124" s="109"/>
      <c r="L1124" s="110" t="e">
        <f>+VLOOKUP(K1124,desplegables!$BO$81:$BP$110,2,FALSE)</f>
        <v>#N/A</v>
      </c>
      <c r="P1124" s="49"/>
      <c r="T1124" s="50" t="str">
        <f t="shared" si="122"/>
        <v xml:space="preserve"> -  - </v>
      </c>
      <c r="W1124" s="21" t="e">
        <f t="shared" si="123"/>
        <v>#N/A</v>
      </c>
      <c r="X1124" s="51" t="e">
        <f t="shared" si="124"/>
        <v>#N/A</v>
      </c>
      <c r="BG1124" s="69"/>
      <c r="BL1124" s="69"/>
      <c r="BV1124" s="21" t="str">
        <f t="shared" si="125"/>
        <v>_</v>
      </c>
      <c r="BW1124" s="21" t="e">
        <f>+VLOOKUP(C1124,Listas_desplega!$AI$21:$AJ$46,2,0)</f>
        <v>#N/A</v>
      </c>
      <c r="BX1124" s="47" t="e">
        <f>+VLOOKUP(E1124,Listas_desplega!$J$2:$K$11,2,FALSE)</f>
        <v>#N/A</v>
      </c>
      <c r="BY1124" s="21" t="e">
        <f>+VLOOKUP(J1124,desplegables!$AK$21:$AL$33,2,FALSE)</f>
        <v>#N/A</v>
      </c>
      <c r="BZ1124" s="21" t="e">
        <f>+VLOOKUP(D1124,Listas_desplega!$AS$18:$AU$60,2,0)</f>
        <v>#N/A</v>
      </c>
      <c r="CA1124" s="21" t="e">
        <f>+VLOOKUP(W1124,Listas_desplega!$AT$18:$AV$60,3,0)</f>
        <v>#N/A</v>
      </c>
      <c r="CB1124" s="21" t="e">
        <f>+VLOOKUP(F1124,Listas_desplega!$J$15:$L$60,2,0)</f>
        <v>#N/A</v>
      </c>
      <c r="CC1124" s="21" t="e">
        <f>+VLOOKUP(F1124,Listas_desplega!$J$15:$L$60,2,0)&amp;V1124</f>
        <v>#N/A</v>
      </c>
      <c r="CD1124" s="21" t="e">
        <f>+VLOOKUP(CC1124,Listas_desplega!$K$15:$L$60,2,0)</f>
        <v>#N/A</v>
      </c>
      <c r="CE1124" s="65" t="e">
        <f>+VLOOKUP(D1124,Listas_desplega!$AS$18:$AU$60,2,0)&amp;V1124</f>
        <v>#N/A</v>
      </c>
      <c r="CF1124" s="21" t="e">
        <f>+VLOOKUP(D1124,Listas_desplega!$AS$18:$AU$60,3,0)</f>
        <v>#N/A</v>
      </c>
    </row>
    <row r="1125" spans="11:84" ht="18.75" customHeight="1" x14ac:dyDescent="0.25">
      <c r="K1125" s="109"/>
      <c r="L1125" s="110" t="e">
        <f>+VLOOKUP(K1125,desplegables!$BO$81:$BP$110,2,FALSE)</f>
        <v>#N/A</v>
      </c>
      <c r="P1125" s="49"/>
      <c r="T1125" s="50" t="str">
        <f t="shared" si="122"/>
        <v xml:space="preserve"> -  - </v>
      </c>
      <c r="W1125" s="21" t="e">
        <f t="shared" si="123"/>
        <v>#N/A</v>
      </c>
      <c r="X1125" s="51" t="e">
        <f t="shared" si="124"/>
        <v>#N/A</v>
      </c>
      <c r="BG1125" s="69"/>
      <c r="BL1125" s="69"/>
      <c r="BV1125" s="21" t="str">
        <f t="shared" si="125"/>
        <v>_</v>
      </c>
      <c r="BW1125" s="21" t="e">
        <f>+VLOOKUP(C1125,Listas_desplega!$AI$21:$AJ$46,2,0)</f>
        <v>#N/A</v>
      </c>
      <c r="BX1125" s="47" t="e">
        <f>+VLOOKUP(E1125,Listas_desplega!$J$2:$K$11,2,FALSE)</f>
        <v>#N/A</v>
      </c>
      <c r="BY1125" s="21" t="e">
        <f>+VLOOKUP(J1125,desplegables!$AK$21:$AL$33,2,FALSE)</f>
        <v>#N/A</v>
      </c>
      <c r="BZ1125" s="21" t="e">
        <f>+VLOOKUP(D1125,Listas_desplega!$AS$18:$AU$60,2,0)</f>
        <v>#N/A</v>
      </c>
      <c r="CA1125" s="21" t="e">
        <f>+VLOOKUP(W1125,Listas_desplega!$AT$18:$AV$60,3,0)</f>
        <v>#N/A</v>
      </c>
      <c r="CB1125" s="21" t="e">
        <f>+VLOOKUP(F1125,Listas_desplega!$J$15:$L$60,2,0)</f>
        <v>#N/A</v>
      </c>
      <c r="CC1125" s="21" t="e">
        <f>+VLOOKUP(F1125,Listas_desplega!$J$15:$L$60,2,0)&amp;V1125</f>
        <v>#N/A</v>
      </c>
      <c r="CD1125" s="21" t="e">
        <f>+VLOOKUP(CC1125,Listas_desplega!$K$15:$L$60,2,0)</f>
        <v>#N/A</v>
      </c>
      <c r="CE1125" s="65" t="e">
        <f>+VLOOKUP(D1125,Listas_desplega!$AS$18:$AU$60,2,0)&amp;V1125</f>
        <v>#N/A</v>
      </c>
      <c r="CF1125" s="21" t="e">
        <f>+VLOOKUP(D1125,Listas_desplega!$AS$18:$AU$60,3,0)</f>
        <v>#N/A</v>
      </c>
    </row>
    <row r="1126" spans="11:84" ht="18.75" customHeight="1" x14ac:dyDescent="0.25">
      <c r="K1126" s="109"/>
      <c r="L1126" s="110" t="e">
        <f>+VLOOKUP(K1126,desplegables!$BO$81:$BP$110,2,FALSE)</f>
        <v>#N/A</v>
      </c>
      <c r="P1126" s="49"/>
      <c r="T1126" s="50" t="str">
        <f t="shared" si="122"/>
        <v xml:space="preserve"> -  - </v>
      </c>
      <c r="W1126" s="21" t="e">
        <f t="shared" si="123"/>
        <v>#N/A</v>
      </c>
      <c r="X1126" s="51" t="e">
        <f t="shared" si="124"/>
        <v>#N/A</v>
      </c>
      <c r="BG1126" s="69"/>
      <c r="BL1126" s="69"/>
      <c r="BV1126" s="21" t="str">
        <f t="shared" si="125"/>
        <v>_</v>
      </c>
      <c r="BW1126" s="21" t="e">
        <f>+VLOOKUP(C1126,Listas_desplega!$AI$21:$AJ$46,2,0)</f>
        <v>#N/A</v>
      </c>
      <c r="BX1126" s="47" t="e">
        <f>+VLOOKUP(E1126,Listas_desplega!$J$2:$K$11,2,FALSE)</f>
        <v>#N/A</v>
      </c>
      <c r="BY1126" s="21" t="e">
        <f>+VLOOKUP(J1126,desplegables!$AK$21:$AL$33,2,FALSE)</f>
        <v>#N/A</v>
      </c>
      <c r="BZ1126" s="21" t="e">
        <f>+VLOOKUP(D1126,Listas_desplega!$AS$18:$AU$60,2,0)</f>
        <v>#N/A</v>
      </c>
      <c r="CA1126" s="21" t="e">
        <f>+VLOOKUP(W1126,Listas_desplega!$AT$18:$AV$60,3,0)</f>
        <v>#N/A</v>
      </c>
      <c r="CB1126" s="21" t="e">
        <f>+VLOOKUP(F1126,Listas_desplega!$J$15:$L$60,2,0)</f>
        <v>#N/A</v>
      </c>
      <c r="CC1126" s="21" t="e">
        <f>+VLOOKUP(F1126,Listas_desplega!$J$15:$L$60,2,0)&amp;V1126</f>
        <v>#N/A</v>
      </c>
      <c r="CD1126" s="21" t="e">
        <f>+VLOOKUP(CC1126,Listas_desplega!$K$15:$L$60,2,0)</f>
        <v>#N/A</v>
      </c>
      <c r="CE1126" s="65" t="e">
        <f>+VLOOKUP(D1126,Listas_desplega!$AS$18:$AU$60,2,0)&amp;V1126</f>
        <v>#N/A</v>
      </c>
      <c r="CF1126" s="21" t="e">
        <f>+VLOOKUP(D1126,Listas_desplega!$AS$18:$AU$60,3,0)</f>
        <v>#N/A</v>
      </c>
    </row>
    <row r="1127" spans="11:84" ht="18.75" customHeight="1" x14ac:dyDescent="0.25">
      <c r="K1127" s="109"/>
      <c r="L1127" s="110" t="e">
        <f>+VLOOKUP(K1127,desplegables!$BO$81:$BP$110,2,FALSE)</f>
        <v>#N/A</v>
      </c>
      <c r="P1127" s="49"/>
      <c r="T1127" s="50" t="str">
        <f t="shared" si="122"/>
        <v xml:space="preserve"> -  - </v>
      </c>
      <c r="W1127" s="21" t="e">
        <f t="shared" si="123"/>
        <v>#N/A</v>
      </c>
      <c r="X1127" s="51" t="e">
        <f t="shared" si="124"/>
        <v>#N/A</v>
      </c>
      <c r="BG1127" s="69"/>
      <c r="BL1127" s="69"/>
      <c r="BV1127" s="21" t="str">
        <f t="shared" si="125"/>
        <v>_</v>
      </c>
      <c r="BW1127" s="21" t="e">
        <f>+VLOOKUP(C1127,Listas_desplega!$AI$21:$AJ$46,2,0)</f>
        <v>#N/A</v>
      </c>
      <c r="BX1127" s="47" t="e">
        <f>+VLOOKUP(E1127,Listas_desplega!$J$2:$K$11,2,FALSE)</f>
        <v>#N/A</v>
      </c>
      <c r="BY1127" s="21" t="e">
        <f>+VLOOKUP(J1127,desplegables!$AK$21:$AL$33,2,FALSE)</f>
        <v>#N/A</v>
      </c>
      <c r="BZ1127" s="21" t="e">
        <f>+VLOOKUP(D1127,Listas_desplega!$AS$18:$AU$60,2,0)</f>
        <v>#N/A</v>
      </c>
      <c r="CA1127" s="21" t="e">
        <f>+VLOOKUP(W1127,Listas_desplega!$AT$18:$AV$60,3,0)</f>
        <v>#N/A</v>
      </c>
      <c r="CB1127" s="21" t="e">
        <f>+VLOOKUP(F1127,Listas_desplega!$J$15:$L$60,2,0)</f>
        <v>#N/A</v>
      </c>
      <c r="CC1127" s="21" t="e">
        <f>+VLOOKUP(F1127,Listas_desplega!$J$15:$L$60,2,0)&amp;V1127</f>
        <v>#N/A</v>
      </c>
      <c r="CD1127" s="21" t="e">
        <f>+VLOOKUP(CC1127,Listas_desplega!$K$15:$L$60,2,0)</f>
        <v>#N/A</v>
      </c>
      <c r="CE1127" s="65" t="e">
        <f>+VLOOKUP(D1127,Listas_desplega!$AS$18:$AU$60,2,0)&amp;V1127</f>
        <v>#N/A</v>
      </c>
      <c r="CF1127" s="21" t="e">
        <f>+VLOOKUP(D1127,Listas_desplega!$AS$18:$AU$60,3,0)</f>
        <v>#N/A</v>
      </c>
    </row>
    <row r="1128" spans="11:84" ht="18.75" customHeight="1" x14ac:dyDescent="0.25">
      <c r="K1128" s="109"/>
      <c r="L1128" s="110" t="e">
        <f>+VLOOKUP(K1128,desplegables!$BO$81:$BP$110,2,FALSE)</f>
        <v>#N/A</v>
      </c>
      <c r="P1128" s="49"/>
      <c r="T1128" s="50" t="str">
        <f t="shared" si="122"/>
        <v xml:space="preserve"> -  - </v>
      </c>
      <c r="W1128" s="21" t="e">
        <f t="shared" si="123"/>
        <v>#N/A</v>
      </c>
      <c r="X1128" s="51" t="e">
        <f t="shared" si="124"/>
        <v>#N/A</v>
      </c>
      <c r="BG1128" s="69"/>
      <c r="BL1128" s="69"/>
      <c r="BV1128" s="21" t="str">
        <f t="shared" si="125"/>
        <v>_</v>
      </c>
      <c r="BW1128" s="21" t="e">
        <f>+VLOOKUP(C1128,Listas_desplega!$AI$21:$AJ$46,2,0)</f>
        <v>#N/A</v>
      </c>
      <c r="BX1128" s="47" t="e">
        <f>+VLOOKUP(E1128,Listas_desplega!$J$2:$K$11,2,FALSE)</f>
        <v>#N/A</v>
      </c>
      <c r="BY1128" s="21" t="e">
        <f>+VLOOKUP(J1128,desplegables!$AK$21:$AL$33,2,FALSE)</f>
        <v>#N/A</v>
      </c>
      <c r="BZ1128" s="21" t="e">
        <f>+VLOOKUP(D1128,Listas_desplega!$AS$18:$AU$60,2,0)</f>
        <v>#N/A</v>
      </c>
      <c r="CA1128" s="21" t="e">
        <f>+VLOOKUP(W1128,Listas_desplega!$AT$18:$AV$60,3,0)</f>
        <v>#N/A</v>
      </c>
      <c r="CB1128" s="21" t="e">
        <f>+VLOOKUP(F1128,Listas_desplega!$J$15:$L$60,2,0)</f>
        <v>#N/A</v>
      </c>
      <c r="CC1128" s="21" t="e">
        <f>+VLOOKUP(F1128,Listas_desplega!$J$15:$L$60,2,0)&amp;V1128</f>
        <v>#N/A</v>
      </c>
      <c r="CD1128" s="21" t="e">
        <f>+VLOOKUP(CC1128,Listas_desplega!$K$15:$L$60,2,0)</f>
        <v>#N/A</v>
      </c>
      <c r="CE1128" s="65" t="e">
        <f>+VLOOKUP(D1128,Listas_desplega!$AS$18:$AU$60,2,0)&amp;V1128</f>
        <v>#N/A</v>
      </c>
      <c r="CF1128" s="21" t="e">
        <f>+VLOOKUP(D1128,Listas_desplega!$AS$18:$AU$60,3,0)</f>
        <v>#N/A</v>
      </c>
    </row>
    <row r="1129" spans="11:84" ht="18.75" customHeight="1" x14ac:dyDescent="0.25">
      <c r="K1129" s="109"/>
      <c r="L1129" s="110" t="e">
        <f>+VLOOKUP(K1129,desplegables!$BO$81:$BP$110,2,FALSE)</f>
        <v>#N/A</v>
      </c>
      <c r="P1129" s="49"/>
      <c r="T1129" s="50" t="str">
        <f t="shared" si="122"/>
        <v xml:space="preserve"> -  - </v>
      </c>
      <c r="W1129" s="21" t="e">
        <f t="shared" si="123"/>
        <v>#N/A</v>
      </c>
      <c r="X1129" s="51" t="e">
        <f t="shared" si="124"/>
        <v>#N/A</v>
      </c>
      <c r="BG1129" s="69"/>
      <c r="BL1129" s="69"/>
      <c r="BV1129" s="21" t="str">
        <f t="shared" si="125"/>
        <v>_</v>
      </c>
      <c r="BW1129" s="21" t="e">
        <f>+VLOOKUP(C1129,Listas_desplega!$AI$21:$AJ$46,2,0)</f>
        <v>#N/A</v>
      </c>
      <c r="BX1129" s="47" t="e">
        <f>+VLOOKUP(E1129,Listas_desplega!$J$2:$K$11,2,FALSE)</f>
        <v>#N/A</v>
      </c>
      <c r="BY1129" s="21" t="e">
        <f>+VLOOKUP(J1129,desplegables!$AK$21:$AL$33,2,FALSE)</f>
        <v>#N/A</v>
      </c>
      <c r="BZ1129" s="21" t="e">
        <f>+VLOOKUP(D1129,Listas_desplega!$AS$18:$AU$60,2,0)</f>
        <v>#N/A</v>
      </c>
      <c r="CA1129" s="21" t="e">
        <f>+VLOOKUP(W1129,Listas_desplega!$AT$18:$AV$60,3,0)</f>
        <v>#N/A</v>
      </c>
      <c r="CB1129" s="21" t="e">
        <f>+VLOOKUP(F1129,Listas_desplega!$J$15:$L$60,2,0)</f>
        <v>#N/A</v>
      </c>
      <c r="CC1129" s="21" t="e">
        <f>+VLOOKUP(F1129,Listas_desplega!$J$15:$L$60,2,0)&amp;V1129</f>
        <v>#N/A</v>
      </c>
      <c r="CD1129" s="21" t="e">
        <f>+VLOOKUP(CC1129,Listas_desplega!$K$15:$L$60,2,0)</f>
        <v>#N/A</v>
      </c>
      <c r="CE1129" s="65" t="e">
        <f>+VLOOKUP(D1129,Listas_desplega!$AS$18:$AU$60,2,0)&amp;V1129</f>
        <v>#N/A</v>
      </c>
      <c r="CF1129" s="21" t="e">
        <f>+VLOOKUP(D1129,Listas_desplega!$AS$18:$AU$60,3,0)</f>
        <v>#N/A</v>
      </c>
    </row>
    <row r="1130" spans="11:84" ht="18.75" customHeight="1" x14ac:dyDescent="0.25">
      <c r="K1130" s="109"/>
      <c r="L1130" s="110" t="e">
        <f>+VLOOKUP(K1130,desplegables!$BO$81:$BP$110,2,FALSE)</f>
        <v>#N/A</v>
      </c>
      <c r="P1130" s="49"/>
      <c r="T1130" s="50" t="str">
        <f t="shared" si="122"/>
        <v xml:space="preserve"> -  - </v>
      </c>
      <c r="W1130" s="21" t="e">
        <f t="shared" si="123"/>
        <v>#N/A</v>
      </c>
      <c r="X1130" s="51" t="e">
        <f t="shared" si="124"/>
        <v>#N/A</v>
      </c>
      <c r="BG1130" s="69"/>
      <c r="BL1130" s="69"/>
      <c r="BV1130" s="21" t="str">
        <f t="shared" si="125"/>
        <v>_</v>
      </c>
      <c r="BW1130" s="21" t="e">
        <f>+VLOOKUP(C1130,Listas_desplega!$AI$21:$AJ$46,2,0)</f>
        <v>#N/A</v>
      </c>
      <c r="BX1130" s="47" t="e">
        <f>+VLOOKUP(E1130,Listas_desplega!$J$2:$K$11,2,FALSE)</f>
        <v>#N/A</v>
      </c>
      <c r="BY1130" s="21" t="e">
        <f>+VLOOKUP(J1130,desplegables!$AK$21:$AL$33,2,FALSE)</f>
        <v>#N/A</v>
      </c>
      <c r="BZ1130" s="21" t="e">
        <f>+VLOOKUP(D1130,Listas_desplega!$AS$18:$AU$60,2,0)</f>
        <v>#N/A</v>
      </c>
      <c r="CA1130" s="21" t="e">
        <f>+VLOOKUP(W1130,Listas_desplega!$AT$18:$AV$60,3,0)</f>
        <v>#N/A</v>
      </c>
      <c r="CB1130" s="21" t="e">
        <f>+VLOOKUP(F1130,Listas_desplega!$J$15:$L$60,2,0)</f>
        <v>#N/A</v>
      </c>
      <c r="CC1130" s="21" t="e">
        <f>+VLOOKUP(F1130,Listas_desplega!$J$15:$L$60,2,0)&amp;V1130</f>
        <v>#N/A</v>
      </c>
      <c r="CD1130" s="21" t="e">
        <f>+VLOOKUP(CC1130,Listas_desplega!$K$15:$L$60,2,0)</f>
        <v>#N/A</v>
      </c>
      <c r="CE1130" s="65" t="e">
        <f>+VLOOKUP(D1130,Listas_desplega!$AS$18:$AU$60,2,0)&amp;V1130</f>
        <v>#N/A</v>
      </c>
      <c r="CF1130" s="21" t="e">
        <f>+VLOOKUP(D1130,Listas_desplega!$AS$18:$AU$60,3,0)</f>
        <v>#N/A</v>
      </c>
    </row>
    <row r="1131" spans="11:84" ht="18.75" customHeight="1" x14ac:dyDescent="0.25">
      <c r="K1131" s="109"/>
      <c r="L1131" s="110" t="e">
        <f>+VLOOKUP(K1131,desplegables!$BO$81:$BP$110,2,FALSE)</f>
        <v>#N/A</v>
      </c>
      <c r="P1131" s="49"/>
      <c r="T1131" s="50" t="str">
        <f t="shared" si="122"/>
        <v xml:space="preserve"> -  - </v>
      </c>
      <c r="W1131" s="21" t="e">
        <f t="shared" si="123"/>
        <v>#N/A</v>
      </c>
      <c r="X1131" s="51" t="e">
        <f t="shared" si="124"/>
        <v>#N/A</v>
      </c>
      <c r="BG1131" s="69"/>
      <c r="BL1131" s="69"/>
      <c r="BV1131" s="21" t="str">
        <f t="shared" si="125"/>
        <v>_</v>
      </c>
      <c r="BW1131" s="21" t="e">
        <f>+VLOOKUP(C1131,Listas_desplega!$AI$21:$AJ$46,2,0)</f>
        <v>#N/A</v>
      </c>
      <c r="BX1131" s="47" t="e">
        <f>+VLOOKUP(E1131,Listas_desplega!$J$2:$K$11,2,FALSE)</f>
        <v>#N/A</v>
      </c>
      <c r="BY1131" s="21" t="e">
        <f>+VLOOKUP(J1131,desplegables!$AK$21:$AL$33,2,FALSE)</f>
        <v>#N/A</v>
      </c>
      <c r="BZ1131" s="21" t="e">
        <f>+VLOOKUP(D1131,Listas_desplega!$AS$18:$AU$60,2,0)</f>
        <v>#N/A</v>
      </c>
      <c r="CA1131" s="21" t="e">
        <f>+VLOOKUP(W1131,Listas_desplega!$AT$18:$AV$60,3,0)</f>
        <v>#N/A</v>
      </c>
      <c r="CB1131" s="21" t="e">
        <f>+VLOOKUP(F1131,Listas_desplega!$J$15:$L$60,2,0)</f>
        <v>#N/A</v>
      </c>
      <c r="CC1131" s="21" t="e">
        <f>+VLOOKUP(F1131,Listas_desplega!$J$15:$L$60,2,0)&amp;V1131</f>
        <v>#N/A</v>
      </c>
      <c r="CD1131" s="21" t="e">
        <f>+VLOOKUP(CC1131,Listas_desplega!$K$15:$L$60,2,0)</f>
        <v>#N/A</v>
      </c>
      <c r="CE1131" s="65" t="e">
        <f>+VLOOKUP(D1131,Listas_desplega!$AS$18:$AU$60,2,0)&amp;V1131</f>
        <v>#N/A</v>
      </c>
      <c r="CF1131" s="21" t="e">
        <f>+VLOOKUP(D1131,Listas_desplega!$AS$18:$AU$60,3,0)</f>
        <v>#N/A</v>
      </c>
    </row>
    <row r="1132" spans="11:84" ht="18.75" customHeight="1" x14ac:dyDescent="0.25">
      <c r="K1132" s="109"/>
      <c r="L1132" s="110" t="e">
        <f>+VLOOKUP(K1132,desplegables!$BO$81:$BP$110,2,FALSE)</f>
        <v>#N/A</v>
      </c>
      <c r="P1132" s="49"/>
      <c r="T1132" s="50" t="str">
        <f t="shared" si="122"/>
        <v xml:space="preserve"> -  - </v>
      </c>
      <c r="W1132" s="21" t="e">
        <f t="shared" si="123"/>
        <v>#N/A</v>
      </c>
      <c r="X1132" s="51" t="e">
        <f t="shared" si="124"/>
        <v>#N/A</v>
      </c>
      <c r="BG1132" s="69"/>
      <c r="BL1132" s="69"/>
      <c r="BV1132" s="21" t="str">
        <f t="shared" si="125"/>
        <v>_</v>
      </c>
      <c r="BW1132" s="21" t="e">
        <f>+VLOOKUP(C1132,Listas_desplega!$AI$21:$AJ$46,2,0)</f>
        <v>#N/A</v>
      </c>
      <c r="BX1132" s="47" t="e">
        <f>+VLOOKUP(E1132,Listas_desplega!$J$2:$K$11,2,FALSE)</f>
        <v>#N/A</v>
      </c>
      <c r="BY1132" s="21" t="e">
        <f>+VLOOKUP(J1132,desplegables!$AK$21:$AL$33,2,FALSE)</f>
        <v>#N/A</v>
      </c>
      <c r="BZ1132" s="21" t="e">
        <f>+VLOOKUP(D1132,Listas_desplega!$AS$18:$AU$60,2,0)</f>
        <v>#N/A</v>
      </c>
      <c r="CA1132" s="21" t="e">
        <f>+VLOOKUP(W1132,Listas_desplega!$AT$18:$AV$60,3,0)</f>
        <v>#N/A</v>
      </c>
      <c r="CB1132" s="21" t="e">
        <f>+VLOOKUP(F1132,Listas_desplega!$J$15:$L$60,2,0)</f>
        <v>#N/A</v>
      </c>
      <c r="CC1132" s="21" t="e">
        <f>+VLOOKUP(F1132,Listas_desplega!$J$15:$L$60,2,0)&amp;V1132</f>
        <v>#N/A</v>
      </c>
      <c r="CD1132" s="21" t="e">
        <f>+VLOOKUP(CC1132,Listas_desplega!$K$15:$L$60,2,0)</f>
        <v>#N/A</v>
      </c>
      <c r="CE1132" s="65" t="e">
        <f>+VLOOKUP(D1132,Listas_desplega!$AS$18:$AU$60,2,0)&amp;V1132</f>
        <v>#N/A</v>
      </c>
      <c r="CF1132" s="21" t="e">
        <f>+VLOOKUP(D1132,Listas_desplega!$AS$18:$AU$60,3,0)</f>
        <v>#N/A</v>
      </c>
    </row>
    <row r="1133" spans="11:84" ht="18.75" customHeight="1" x14ac:dyDescent="0.25">
      <c r="K1133" s="109"/>
      <c r="L1133" s="110" t="e">
        <f>+VLOOKUP(K1133,desplegables!$BO$81:$BP$110,2,FALSE)</f>
        <v>#N/A</v>
      </c>
      <c r="P1133" s="49"/>
      <c r="T1133" s="50" t="str">
        <f t="shared" si="122"/>
        <v xml:space="preserve"> -  - </v>
      </c>
      <c r="W1133" s="21" t="e">
        <f t="shared" si="123"/>
        <v>#N/A</v>
      </c>
      <c r="X1133" s="51" t="e">
        <f t="shared" si="124"/>
        <v>#N/A</v>
      </c>
      <c r="BG1133" s="69"/>
      <c r="BL1133" s="69"/>
      <c r="BV1133" s="21" t="str">
        <f t="shared" si="125"/>
        <v>_</v>
      </c>
      <c r="BW1133" s="21" t="e">
        <f>+VLOOKUP(C1133,Listas_desplega!$AI$21:$AJ$46,2,0)</f>
        <v>#N/A</v>
      </c>
      <c r="BX1133" s="47" t="e">
        <f>+VLOOKUP(E1133,Listas_desplega!$J$2:$K$11,2,FALSE)</f>
        <v>#N/A</v>
      </c>
      <c r="BY1133" s="21" t="e">
        <f>+VLOOKUP(J1133,desplegables!$AK$21:$AL$33,2,FALSE)</f>
        <v>#N/A</v>
      </c>
      <c r="BZ1133" s="21" t="e">
        <f>+VLOOKUP(D1133,Listas_desplega!$AS$18:$AU$60,2,0)</f>
        <v>#N/A</v>
      </c>
      <c r="CA1133" s="21" t="e">
        <f>+VLOOKUP(W1133,Listas_desplega!$AT$18:$AV$60,3,0)</f>
        <v>#N/A</v>
      </c>
      <c r="CB1133" s="21" t="e">
        <f>+VLOOKUP(F1133,Listas_desplega!$J$15:$L$60,2,0)</f>
        <v>#N/A</v>
      </c>
      <c r="CC1133" s="21" t="e">
        <f>+VLOOKUP(F1133,Listas_desplega!$J$15:$L$60,2,0)&amp;V1133</f>
        <v>#N/A</v>
      </c>
      <c r="CD1133" s="21" t="e">
        <f>+VLOOKUP(CC1133,Listas_desplega!$K$15:$L$60,2,0)</f>
        <v>#N/A</v>
      </c>
      <c r="CE1133" s="65" t="e">
        <f>+VLOOKUP(D1133,Listas_desplega!$AS$18:$AU$60,2,0)&amp;V1133</f>
        <v>#N/A</v>
      </c>
      <c r="CF1133" s="21" t="e">
        <f>+VLOOKUP(D1133,Listas_desplega!$AS$18:$AU$60,3,0)</f>
        <v>#N/A</v>
      </c>
    </row>
    <row r="1134" spans="11:84" ht="18.75" customHeight="1" x14ac:dyDescent="0.25">
      <c r="K1134" s="109"/>
      <c r="L1134" s="110" t="e">
        <f>+VLOOKUP(K1134,desplegables!$BO$81:$BP$110,2,FALSE)</f>
        <v>#N/A</v>
      </c>
      <c r="P1134" s="49"/>
      <c r="T1134" s="50" t="str">
        <f t="shared" si="122"/>
        <v xml:space="preserve"> -  - </v>
      </c>
      <c r="W1134" s="21" t="e">
        <f t="shared" si="123"/>
        <v>#N/A</v>
      </c>
      <c r="X1134" s="51" t="e">
        <f t="shared" si="124"/>
        <v>#N/A</v>
      </c>
      <c r="BG1134" s="69"/>
      <c r="BL1134" s="69"/>
      <c r="BV1134" s="21" t="str">
        <f t="shared" si="125"/>
        <v>_</v>
      </c>
      <c r="BW1134" s="21" t="e">
        <f>+VLOOKUP(C1134,Listas_desplega!$AI$21:$AJ$46,2,0)</f>
        <v>#N/A</v>
      </c>
      <c r="BX1134" s="47" t="e">
        <f>+VLOOKUP(E1134,Listas_desplega!$J$2:$K$11,2,FALSE)</f>
        <v>#N/A</v>
      </c>
      <c r="BY1134" s="21" t="e">
        <f>+VLOOKUP(J1134,desplegables!$AK$21:$AL$33,2,FALSE)</f>
        <v>#N/A</v>
      </c>
      <c r="BZ1134" s="21" t="e">
        <f>+VLOOKUP(D1134,Listas_desplega!$AS$18:$AU$60,2,0)</f>
        <v>#N/A</v>
      </c>
      <c r="CA1134" s="21" t="e">
        <f>+VLOOKUP(W1134,Listas_desplega!$AT$18:$AV$60,3,0)</f>
        <v>#N/A</v>
      </c>
      <c r="CB1134" s="21" t="e">
        <f>+VLOOKUP(F1134,Listas_desplega!$J$15:$L$60,2,0)</f>
        <v>#N/A</v>
      </c>
      <c r="CC1134" s="21" t="e">
        <f>+VLOOKUP(F1134,Listas_desplega!$J$15:$L$60,2,0)&amp;V1134</f>
        <v>#N/A</v>
      </c>
      <c r="CD1134" s="21" t="e">
        <f>+VLOOKUP(CC1134,Listas_desplega!$K$15:$L$60,2,0)</f>
        <v>#N/A</v>
      </c>
      <c r="CE1134" s="65" t="e">
        <f>+VLOOKUP(D1134,Listas_desplega!$AS$18:$AU$60,2,0)&amp;V1134</f>
        <v>#N/A</v>
      </c>
      <c r="CF1134" s="21" t="e">
        <f>+VLOOKUP(D1134,Listas_desplega!$AS$18:$AU$60,3,0)</f>
        <v>#N/A</v>
      </c>
    </row>
    <row r="1135" spans="11:84" ht="18.75" customHeight="1" x14ac:dyDescent="0.25">
      <c r="K1135" s="109"/>
      <c r="L1135" s="110" t="e">
        <f>+VLOOKUP(K1135,desplegables!$BO$81:$BP$110,2,FALSE)</f>
        <v>#N/A</v>
      </c>
      <c r="P1135" s="49"/>
      <c r="T1135" s="50" t="str">
        <f t="shared" si="122"/>
        <v xml:space="preserve"> -  - </v>
      </c>
      <c r="W1135" s="21" t="e">
        <f t="shared" si="123"/>
        <v>#N/A</v>
      </c>
      <c r="X1135" s="51" t="e">
        <f t="shared" si="124"/>
        <v>#N/A</v>
      </c>
      <c r="BG1135" s="69"/>
      <c r="BL1135" s="69"/>
      <c r="BV1135" s="21" t="str">
        <f t="shared" si="125"/>
        <v>_</v>
      </c>
      <c r="BW1135" s="21" t="e">
        <f>+VLOOKUP(C1135,Listas_desplega!$AI$21:$AJ$46,2,0)</f>
        <v>#N/A</v>
      </c>
      <c r="BX1135" s="47" t="e">
        <f>+VLOOKUP(E1135,Listas_desplega!$J$2:$K$11,2,FALSE)</f>
        <v>#N/A</v>
      </c>
      <c r="BY1135" s="21" t="e">
        <f>+VLOOKUP(J1135,desplegables!$AK$21:$AL$33,2,FALSE)</f>
        <v>#N/A</v>
      </c>
      <c r="BZ1135" s="21" t="e">
        <f>+VLOOKUP(D1135,Listas_desplega!$AS$18:$AU$60,2,0)</f>
        <v>#N/A</v>
      </c>
      <c r="CA1135" s="21" t="e">
        <f>+VLOOKUP(W1135,Listas_desplega!$AT$18:$AV$60,3,0)</f>
        <v>#N/A</v>
      </c>
      <c r="CB1135" s="21" t="e">
        <f>+VLOOKUP(F1135,Listas_desplega!$J$15:$L$60,2,0)</f>
        <v>#N/A</v>
      </c>
      <c r="CC1135" s="21" t="e">
        <f>+VLOOKUP(F1135,Listas_desplega!$J$15:$L$60,2,0)&amp;V1135</f>
        <v>#N/A</v>
      </c>
      <c r="CD1135" s="21" t="e">
        <f>+VLOOKUP(CC1135,Listas_desplega!$K$15:$L$60,2,0)</f>
        <v>#N/A</v>
      </c>
      <c r="CE1135" s="65" t="e">
        <f>+VLOOKUP(D1135,Listas_desplega!$AS$18:$AU$60,2,0)&amp;V1135</f>
        <v>#N/A</v>
      </c>
      <c r="CF1135" s="21" t="e">
        <f>+VLOOKUP(D1135,Listas_desplega!$AS$18:$AU$60,3,0)</f>
        <v>#N/A</v>
      </c>
    </row>
    <row r="1136" spans="11:84" ht="18.75" customHeight="1" x14ac:dyDescent="0.25">
      <c r="K1136" s="109"/>
      <c r="L1136" s="110" t="e">
        <f>+VLOOKUP(K1136,desplegables!$BO$81:$BP$110,2,FALSE)</f>
        <v>#N/A</v>
      </c>
      <c r="P1136" s="49"/>
      <c r="T1136" s="50" t="str">
        <f t="shared" si="122"/>
        <v xml:space="preserve"> -  - </v>
      </c>
      <c r="W1136" s="21" t="e">
        <f t="shared" si="123"/>
        <v>#N/A</v>
      </c>
      <c r="X1136" s="51" t="e">
        <f t="shared" si="124"/>
        <v>#N/A</v>
      </c>
      <c r="BG1136" s="69"/>
      <c r="BL1136" s="69"/>
      <c r="BV1136" s="21" t="str">
        <f t="shared" si="125"/>
        <v>_</v>
      </c>
      <c r="BW1136" s="21" t="e">
        <f>+VLOOKUP(C1136,Listas_desplega!$AI$21:$AJ$46,2,0)</f>
        <v>#N/A</v>
      </c>
      <c r="BX1136" s="47" t="e">
        <f>+VLOOKUP(E1136,Listas_desplega!$J$2:$K$11,2,FALSE)</f>
        <v>#N/A</v>
      </c>
      <c r="BY1136" s="21" t="e">
        <f>+VLOOKUP(J1136,desplegables!$AK$21:$AL$33,2,FALSE)</f>
        <v>#N/A</v>
      </c>
      <c r="BZ1136" s="21" t="e">
        <f>+VLOOKUP(D1136,Listas_desplega!$AS$18:$AU$60,2,0)</f>
        <v>#N/A</v>
      </c>
      <c r="CA1136" s="21" t="e">
        <f>+VLOOKUP(W1136,Listas_desplega!$AT$18:$AV$60,3,0)</f>
        <v>#N/A</v>
      </c>
      <c r="CB1136" s="21" t="e">
        <f>+VLOOKUP(F1136,Listas_desplega!$J$15:$L$60,2,0)</f>
        <v>#N/A</v>
      </c>
      <c r="CC1136" s="21" t="e">
        <f>+VLOOKUP(F1136,Listas_desplega!$J$15:$L$60,2,0)&amp;V1136</f>
        <v>#N/A</v>
      </c>
      <c r="CD1136" s="21" t="e">
        <f>+VLOOKUP(CC1136,Listas_desplega!$K$15:$L$60,2,0)</f>
        <v>#N/A</v>
      </c>
      <c r="CE1136" s="65" t="e">
        <f>+VLOOKUP(D1136,Listas_desplega!$AS$18:$AU$60,2,0)&amp;V1136</f>
        <v>#N/A</v>
      </c>
      <c r="CF1136" s="21" t="e">
        <f>+VLOOKUP(D1136,Listas_desplega!$AS$18:$AU$60,3,0)</f>
        <v>#N/A</v>
      </c>
    </row>
    <row r="1137" spans="11:84" ht="18.75" customHeight="1" x14ac:dyDescent="0.25">
      <c r="K1137" s="109"/>
      <c r="L1137" s="110" t="e">
        <f>+VLOOKUP(K1137,desplegables!$BO$81:$BP$110,2,FALSE)</f>
        <v>#N/A</v>
      </c>
      <c r="P1137" s="49"/>
      <c r="T1137" s="50" t="str">
        <f t="shared" si="122"/>
        <v xml:space="preserve"> -  - </v>
      </c>
      <c r="W1137" s="21" t="e">
        <f t="shared" si="123"/>
        <v>#N/A</v>
      </c>
      <c r="X1137" s="51" t="e">
        <f t="shared" si="124"/>
        <v>#N/A</v>
      </c>
      <c r="BG1137" s="69"/>
      <c r="BL1137" s="69"/>
      <c r="BV1137" s="21" t="str">
        <f t="shared" si="125"/>
        <v>_</v>
      </c>
      <c r="BW1137" s="21" t="e">
        <f>+VLOOKUP(C1137,Listas_desplega!$AI$21:$AJ$46,2,0)</f>
        <v>#N/A</v>
      </c>
      <c r="BX1137" s="47" t="e">
        <f>+VLOOKUP(E1137,Listas_desplega!$J$2:$K$11,2,FALSE)</f>
        <v>#N/A</v>
      </c>
      <c r="BY1137" s="21" t="e">
        <f>+VLOOKUP(J1137,desplegables!$AK$21:$AL$33,2,FALSE)</f>
        <v>#N/A</v>
      </c>
      <c r="BZ1137" s="21" t="e">
        <f>+VLOOKUP(D1137,Listas_desplega!$AS$18:$AU$60,2,0)</f>
        <v>#N/A</v>
      </c>
      <c r="CA1137" s="21" t="e">
        <f>+VLOOKUP(W1137,Listas_desplega!$AT$18:$AV$60,3,0)</f>
        <v>#N/A</v>
      </c>
      <c r="CB1137" s="21" t="e">
        <f>+VLOOKUP(F1137,Listas_desplega!$J$15:$L$60,2,0)</f>
        <v>#N/A</v>
      </c>
      <c r="CC1137" s="21" t="e">
        <f>+VLOOKUP(F1137,Listas_desplega!$J$15:$L$60,2,0)&amp;V1137</f>
        <v>#N/A</v>
      </c>
      <c r="CD1137" s="21" t="e">
        <f>+VLOOKUP(CC1137,Listas_desplega!$K$15:$L$60,2,0)</f>
        <v>#N/A</v>
      </c>
      <c r="CE1137" s="65" t="e">
        <f>+VLOOKUP(D1137,Listas_desplega!$AS$18:$AU$60,2,0)&amp;V1137</f>
        <v>#N/A</v>
      </c>
      <c r="CF1137" s="21" t="e">
        <f>+VLOOKUP(D1137,Listas_desplega!$AS$18:$AU$60,3,0)</f>
        <v>#N/A</v>
      </c>
    </row>
    <row r="1138" spans="11:84" ht="18.75" customHeight="1" x14ac:dyDescent="0.25">
      <c r="K1138" s="109"/>
      <c r="L1138" s="110" t="e">
        <f>+VLOOKUP(K1138,desplegables!$BO$81:$BP$110,2,FALSE)</f>
        <v>#N/A</v>
      </c>
      <c r="P1138" s="49"/>
      <c r="T1138" s="50" t="str">
        <f t="shared" si="122"/>
        <v xml:space="preserve"> -  - </v>
      </c>
      <c r="W1138" s="21" t="e">
        <f t="shared" si="123"/>
        <v>#N/A</v>
      </c>
      <c r="X1138" s="51" t="e">
        <f t="shared" si="124"/>
        <v>#N/A</v>
      </c>
      <c r="BG1138" s="69"/>
      <c r="BL1138" s="69"/>
      <c r="BV1138" s="21" t="str">
        <f t="shared" si="125"/>
        <v>_</v>
      </c>
      <c r="BW1138" s="21" t="e">
        <f>+VLOOKUP(C1138,Listas_desplega!$AI$21:$AJ$46,2,0)</f>
        <v>#N/A</v>
      </c>
      <c r="BX1138" s="47" t="e">
        <f>+VLOOKUP(E1138,Listas_desplega!$J$2:$K$11,2,FALSE)</f>
        <v>#N/A</v>
      </c>
      <c r="BY1138" s="21" t="e">
        <f>+VLOOKUP(J1138,desplegables!$AK$21:$AL$33,2,FALSE)</f>
        <v>#N/A</v>
      </c>
      <c r="BZ1138" s="21" t="e">
        <f>+VLOOKUP(D1138,Listas_desplega!$AS$18:$AU$60,2,0)</f>
        <v>#N/A</v>
      </c>
      <c r="CA1138" s="21" t="e">
        <f>+VLOOKUP(W1138,Listas_desplega!$AT$18:$AV$60,3,0)</f>
        <v>#N/A</v>
      </c>
      <c r="CB1138" s="21" t="e">
        <f>+VLOOKUP(F1138,Listas_desplega!$J$15:$L$60,2,0)</f>
        <v>#N/A</v>
      </c>
      <c r="CC1138" s="21" t="e">
        <f>+VLOOKUP(F1138,Listas_desplega!$J$15:$L$60,2,0)&amp;V1138</f>
        <v>#N/A</v>
      </c>
      <c r="CD1138" s="21" t="e">
        <f>+VLOOKUP(CC1138,Listas_desplega!$K$15:$L$60,2,0)</f>
        <v>#N/A</v>
      </c>
      <c r="CE1138" s="65" t="e">
        <f>+VLOOKUP(D1138,Listas_desplega!$AS$18:$AU$60,2,0)&amp;V1138</f>
        <v>#N/A</v>
      </c>
      <c r="CF1138" s="21" t="e">
        <f>+VLOOKUP(D1138,Listas_desplega!$AS$18:$AU$60,3,0)</f>
        <v>#N/A</v>
      </c>
    </row>
    <row r="1139" spans="11:84" ht="18.75" customHeight="1" x14ac:dyDescent="0.25">
      <c r="K1139" s="109"/>
      <c r="L1139" s="110" t="e">
        <f>+VLOOKUP(K1139,desplegables!$BO$81:$BP$110,2,FALSE)</f>
        <v>#N/A</v>
      </c>
      <c r="P1139" s="49"/>
      <c r="T1139" s="50" t="str">
        <f t="shared" si="122"/>
        <v xml:space="preserve"> -  - </v>
      </c>
      <c r="W1139" s="21" t="e">
        <f t="shared" si="123"/>
        <v>#N/A</v>
      </c>
      <c r="X1139" s="51" t="e">
        <f t="shared" si="124"/>
        <v>#N/A</v>
      </c>
      <c r="BG1139" s="69"/>
      <c r="BL1139" s="69"/>
      <c r="BV1139" s="21" t="str">
        <f t="shared" si="125"/>
        <v>_</v>
      </c>
      <c r="BW1139" s="21" t="e">
        <f>+VLOOKUP(C1139,Listas_desplega!$AI$21:$AJ$46,2,0)</f>
        <v>#N/A</v>
      </c>
      <c r="BX1139" s="47" t="e">
        <f>+VLOOKUP(E1139,Listas_desplega!$J$2:$K$11,2,FALSE)</f>
        <v>#N/A</v>
      </c>
      <c r="BY1139" s="21" t="e">
        <f>+VLOOKUP(J1139,desplegables!$AK$21:$AL$33,2,FALSE)</f>
        <v>#N/A</v>
      </c>
      <c r="BZ1139" s="21" t="e">
        <f>+VLOOKUP(D1139,Listas_desplega!$AS$18:$AU$60,2,0)</f>
        <v>#N/A</v>
      </c>
      <c r="CA1139" s="21" t="e">
        <f>+VLOOKUP(W1139,Listas_desplega!$AT$18:$AV$60,3,0)</f>
        <v>#N/A</v>
      </c>
      <c r="CB1139" s="21" t="e">
        <f>+VLOOKUP(F1139,Listas_desplega!$J$15:$L$60,2,0)</f>
        <v>#N/A</v>
      </c>
      <c r="CC1139" s="21" t="e">
        <f>+VLOOKUP(F1139,Listas_desplega!$J$15:$L$60,2,0)&amp;V1139</f>
        <v>#N/A</v>
      </c>
      <c r="CD1139" s="21" t="e">
        <f>+VLOOKUP(CC1139,Listas_desplega!$K$15:$L$60,2,0)</f>
        <v>#N/A</v>
      </c>
      <c r="CE1139" s="65" t="e">
        <f>+VLOOKUP(D1139,Listas_desplega!$AS$18:$AU$60,2,0)&amp;V1139</f>
        <v>#N/A</v>
      </c>
      <c r="CF1139" s="21" t="e">
        <f>+VLOOKUP(D1139,Listas_desplega!$AS$18:$AU$60,3,0)</f>
        <v>#N/A</v>
      </c>
    </row>
    <row r="1140" spans="11:84" ht="18.75" customHeight="1" x14ac:dyDescent="0.25">
      <c r="K1140" s="109"/>
      <c r="L1140" s="110" t="e">
        <f>+VLOOKUP(K1140,desplegables!$BO$81:$BP$110,2,FALSE)</f>
        <v>#N/A</v>
      </c>
      <c r="P1140" s="49"/>
      <c r="T1140" s="50" t="str">
        <f t="shared" si="122"/>
        <v xml:space="preserve"> -  - </v>
      </c>
      <c r="W1140" s="21" t="e">
        <f t="shared" si="123"/>
        <v>#N/A</v>
      </c>
      <c r="X1140" s="51" t="e">
        <f t="shared" si="124"/>
        <v>#N/A</v>
      </c>
      <c r="BG1140" s="69"/>
      <c r="BL1140" s="69"/>
      <c r="BV1140" s="21" t="str">
        <f t="shared" si="125"/>
        <v>_</v>
      </c>
      <c r="BW1140" s="21" t="e">
        <f>+VLOOKUP(C1140,Listas_desplega!$AI$21:$AJ$46,2,0)</f>
        <v>#N/A</v>
      </c>
      <c r="BX1140" s="47" t="e">
        <f>+VLOOKUP(E1140,Listas_desplega!$J$2:$K$11,2,FALSE)</f>
        <v>#N/A</v>
      </c>
      <c r="BY1140" s="21" t="e">
        <f>+VLOOKUP(J1140,desplegables!$AK$21:$AL$33,2,FALSE)</f>
        <v>#N/A</v>
      </c>
      <c r="BZ1140" s="21" t="e">
        <f>+VLOOKUP(D1140,Listas_desplega!$AS$18:$AU$60,2,0)</f>
        <v>#N/A</v>
      </c>
      <c r="CA1140" s="21" t="e">
        <f>+VLOOKUP(W1140,Listas_desplega!$AT$18:$AV$60,3,0)</f>
        <v>#N/A</v>
      </c>
      <c r="CB1140" s="21" t="e">
        <f>+VLOOKUP(F1140,Listas_desplega!$J$15:$L$60,2,0)</f>
        <v>#N/A</v>
      </c>
      <c r="CC1140" s="21" t="e">
        <f>+VLOOKUP(F1140,Listas_desplega!$J$15:$L$60,2,0)&amp;V1140</f>
        <v>#N/A</v>
      </c>
      <c r="CD1140" s="21" t="e">
        <f>+VLOOKUP(CC1140,Listas_desplega!$K$15:$L$60,2,0)</f>
        <v>#N/A</v>
      </c>
      <c r="CE1140" s="65" t="e">
        <f>+VLOOKUP(D1140,Listas_desplega!$AS$18:$AU$60,2,0)&amp;V1140</f>
        <v>#N/A</v>
      </c>
      <c r="CF1140" s="21" t="e">
        <f>+VLOOKUP(D1140,Listas_desplega!$AS$18:$AU$60,3,0)</f>
        <v>#N/A</v>
      </c>
    </row>
    <row r="1141" spans="11:84" ht="18.75" customHeight="1" x14ac:dyDescent="0.25">
      <c r="K1141" s="109"/>
      <c r="L1141" s="110" t="e">
        <f>+VLOOKUP(K1141,desplegables!$BO$81:$BP$110,2,FALSE)</f>
        <v>#N/A</v>
      </c>
      <c r="P1141" s="49"/>
      <c r="T1141" s="50" t="str">
        <f t="shared" si="122"/>
        <v xml:space="preserve"> -  - </v>
      </c>
      <c r="W1141" s="21" t="e">
        <f t="shared" si="123"/>
        <v>#N/A</v>
      </c>
      <c r="X1141" s="51" t="e">
        <f t="shared" si="124"/>
        <v>#N/A</v>
      </c>
      <c r="BG1141" s="69"/>
      <c r="BL1141" s="69"/>
      <c r="BV1141" s="21" t="str">
        <f t="shared" si="125"/>
        <v>_</v>
      </c>
      <c r="BW1141" s="21" t="e">
        <f>+VLOOKUP(C1141,Listas_desplega!$AI$21:$AJ$46,2,0)</f>
        <v>#N/A</v>
      </c>
      <c r="BX1141" s="47" t="e">
        <f>+VLOOKUP(E1141,Listas_desplega!$J$2:$K$11,2,FALSE)</f>
        <v>#N/A</v>
      </c>
      <c r="BY1141" s="21" t="e">
        <f>+VLOOKUP(J1141,desplegables!$AK$21:$AL$33,2,FALSE)</f>
        <v>#N/A</v>
      </c>
      <c r="BZ1141" s="21" t="e">
        <f>+VLOOKUP(D1141,Listas_desplega!$AS$18:$AU$60,2,0)</f>
        <v>#N/A</v>
      </c>
      <c r="CA1141" s="21" t="e">
        <f>+VLOOKUP(W1141,Listas_desplega!$AT$18:$AV$60,3,0)</f>
        <v>#N/A</v>
      </c>
      <c r="CB1141" s="21" t="e">
        <f>+VLOOKUP(F1141,Listas_desplega!$J$15:$L$60,2,0)</f>
        <v>#N/A</v>
      </c>
      <c r="CC1141" s="21" t="e">
        <f>+VLOOKUP(F1141,Listas_desplega!$J$15:$L$60,2,0)&amp;V1141</f>
        <v>#N/A</v>
      </c>
      <c r="CD1141" s="21" t="e">
        <f>+VLOOKUP(CC1141,Listas_desplega!$K$15:$L$60,2,0)</f>
        <v>#N/A</v>
      </c>
      <c r="CE1141" s="65" t="e">
        <f>+VLOOKUP(D1141,Listas_desplega!$AS$18:$AU$60,2,0)&amp;V1141</f>
        <v>#N/A</v>
      </c>
      <c r="CF1141" s="21" t="e">
        <f>+VLOOKUP(D1141,Listas_desplega!$AS$18:$AU$60,3,0)</f>
        <v>#N/A</v>
      </c>
    </row>
    <row r="1142" spans="11:84" ht="18.75" customHeight="1" x14ac:dyDescent="0.25">
      <c r="K1142" s="109"/>
      <c r="L1142" s="110" t="e">
        <f>+VLOOKUP(K1142,desplegables!$BO$81:$BP$110,2,FALSE)</f>
        <v>#N/A</v>
      </c>
      <c r="P1142" s="49"/>
      <c r="T1142" s="50" t="str">
        <f t="shared" si="122"/>
        <v xml:space="preserve"> -  - </v>
      </c>
      <c r="W1142" s="21" t="e">
        <f t="shared" si="123"/>
        <v>#N/A</v>
      </c>
      <c r="X1142" s="51" t="e">
        <f t="shared" si="124"/>
        <v>#N/A</v>
      </c>
      <c r="BG1142" s="69"/>
      <c r="BL1142" s="69"/>
      <c r="BV1142" s="21" t="str">
        <f t="shared" si="125"/>
        <v>_</v>
      </c>
      <c r="BW1142" s="21" t="e">
        <f>+VLOOKUP(C1142,Listas_desplega!$AI$21:$AJ$46,2,0)</f>
        <v>#N/A</v>
      </c>
      <c r="BX1142" s="47" t="e">
        <f>+VLOOKUP(E1142,Listas_desplega!$J$2:$K$11,2,FALSE)</f>
        <v>#N/A</v>
      </c>
      <c r="BY1142" s="21" t="e">
        <f>+VLOOKUP(J1142,desplegables!$AK$21:$AL$33,2,FALSE)</f>
        <v>#N/A</v>
      </c>
      <c r="BZ1142" s="21" t="e">
        <f>+VLOOKUP(D1142,Listas_desplega!$AS$18:$AU$60,2,0)</f>
        <v>#N/A</v>
      </c>
      <c r="CA1142" s="21" t="e">
        <f>+VLOOKUP(W1142,Listas_desplega!$AT$18:$AV$60,3,0)</f>
        <v>#N/A</v>
      </c>
      <c r="CB1142" s="21" t="e">
        <f>+VLOOKUP(F1142,Listas_desplega!$J$15:$L$60,2,0)</f>
        <v>#N/A</v>
      </c>
      <c r="CC1142" s="21" t="e">
        <f>+VLOOKUP(F1142,Listas_desplega!$J$15:$L$60,2,0)&amp;V1142</f>
        <v>#N/A</v>
      </c>
      <c r="CD1142" s="21" t="e">
        <f>+VLOOKUP(CC1142,Listas_desplega!$K$15:$L$60,2,0)</f>
        <v>#N/A</v>
      </c>
      <c r="CE1142" s="65" t="e">
        <f>+VLOOKUP(D1142,Listas_desplega!$AS$18:$AU$60,2,0)&amp;V1142</f>
        <v>#N/A</v>
      </c>
      <c r="CF1142" s="21" t="e">
        <f>+VLOOKUP(D1142,Listas_desplega!$AS$18:$AU$60,3,0)</f>
        <v>#N/A</v>
      </c>
    </row>
    <row r="1143" spans="11:84" ht="18.75" customHeight="1" x14ac:dyDescent="0.25">
      <c r="K1143" s="109"/>
      <c r="L1143" s="110" t="e">
        <f>+VLOOKUP(K1143,desplegables!$BO$81:$BP$110,2,FALSE)</f>
        <v>#N/A</v>
      </c>
      <c r="P1143" s="49"/>
      <c r="T1143" s="50" t="str">
        <f t="shared" si="122"/>
        <v xml:space="preserve"> -  - </v>
      </c>
      <c r="W1143" s="21" t="e">
        <f t="shared" si="123"/>
        <v>#N/A</v>
      </c>
      <c r="X1143" s="51" t="e">
        <f t="shared" si="124"/>
        <v>#N/A</v>
      </c>
      <c r="BG1143" s="69"/>
      <c r="BL1143" s="69"/>
      <c r="BV1143" s="21" t="str">
        <f t="shared" si="125"/>
        <v>_</v>
      </c>
      <c r="BW1143" s="21" t="e">
        <f>+VLOOKUP(C1143,Listas_desplega!$AI$21:$AJ$46,2,0)</f>
        <v>#N/A</v>
      </c>
      <c r="BX1143" s="47" t="e">
        <f>+VLOOKUP(E1143,Listas_desplega!$J$2:$K$11,2,FALSE)</f>
        <v>#N/A</v>
      </c>
      <c r="BY1143" s="21" t="e">
        <f>+VLOOKUP(J1143,desplegables!$AK$21:$AL$33,2,FALSE)</f>
        <v>#N/A</v>
      </c>
      <c r="BZ1143" s="21" t="e">
        <f>+VLOOKUP(D1143,Listas_desplega!$AS$18:$AU$60,2,0)</f>
        <v>#N/A</v>
      </c>
      <c r="CA1143" s="21" t="e">
        <f>+VLOOKUP(W1143,Listas_desplega!$AT$18:$AV$60,3,0)</f>
        <v>#N/A</v>
      </c>
      <c r="CB1143" s="21" t="e">
        <f>+VLOOKUP(F1143,Listas_desplega!$J$15:$L$60,2,0)</f>
        <v>#N/A</v>
      </c>
      <c r="CC1143" s="21" t="e">
        <f>+VLOOKUP(F1143,Listas_desplega!$J$15:$L$60,2,0)&amp;V1143</f>
        <v>#N/A</v>
      </c>
      <c r="CD1143" s="21" t="e">
        <f>+VLOOKUP(CC1143,Listas_desplega!$K$15:$L$60,2,0)</f>
        <v>#N/A</v>
      </c>
      <c r="CE1143" s="65" t="e">
        <f>+VLOOKUP(D1143,Listas_desplega!$AS$18:$AU$60,2,0)&amp;V1143</f>
        <v>#N/A</v>
      </c>
      <c r="CF1143" s="21" t="e">
        <f>+VLOOKUP(D1143,Listas_desplega!$AS$18:$AU$60,3,0)</f>
        <v>#N/A</v>
      </c>
    </row>
    <row r="1144" spans="11:84" ht="18.75" customHeight="1" x14ac:dyDescent="0.25">
      <c r="K1144" s="109"/>
      <c r="L1144" s="110" t="e">
        <f>+VLOOKUP(K1144,desplegables!$BO$81:$BP$110,2,FALSE)</f>
        <v>#N/A</v>
      </c>
      <c r="P1144" s="49"/>
      <c r="T1144" s="50" t="str">
        <f t="shared" si="122"/>
        <v xml:space="preserve"> -  - </v>
      </c>
      <c r="W1144" s="21" t="e">
        <f t="shared" si="123"/>
        <v>#N/A</v>
      </c>
      <c r="X1144" s="51" t="e">
        <f t="shared" si="124"/>
        <v>#N/A</v>
      </c>
      <c r="BG1144" s="69"/>
      <c r="BL1144" s="69"/>
      <c r="BV1144" s="21" t="str">
        <f t="shared" si="125"/>
        <v>_</v>
      </c>
      <c r="BW1144" s="21" t="e">
        <f>+VLOOKUP(C1144,Listas_desplega!$AI$21:$AJ$46,2,0)</f>
        <v>#N/A</v>
      </c>
      <c r="BX1144" s="47" t="e">
        <f>+VLOOKUP(E1144,Listas_desplega!$J$2:$K$11,2,FALSE)</f>
        <v>#N/A</v>
      </c>
      <c r="BY1144" s="21" t="e">
        <f>+VLOOKUP(J1144,desplegables!$AK$21:$AL$33,2,FALSE)</f>
        <v>#N/A</v>
      </c>
      <c r="BZ1144" s="21" t="e">
        <f>+VLOOKUP(D1144,Listas_desplega!$AS$18:$AU$60,2,0)</f>
        <v>#N/A</v>
      </c>
      <c r="CA1144" s="21" t="e">
        <f>+VLOOKUP(W1144,Listas_desplega!$AT$18:$AV$60,3,0)</f>
        <v>#N/A</v>
      </c>
      <c r="CB1144" s="21" t="e">
        <f>+VLOOKUP(F1144,Listas_desplega!$J$15:$L$60,2,0)</f>
        <v>#N/A</v>
      </c>
      <c r="CC1144" s="21" t="e">
        <f>+VLOOKUP(F1144,Listas_desplega!$J$15:$L$60,2,0)&amp;V1144</f>
        <v>#N/A</v>
      </c>
      <c r="CD1144" s="21" t="e">
        <f>+VLOOKUP(CC1144,Listas_desplega!$K$15:$L$60,2,0)</f>
        <v>#N/A</v>
      </c>
      <c r="CE1144" s="65" t="e">
        <f>+VLOOKUP(D1144,Listas_desplega!$AS$18:$AU$60,2,0)&amp;V1144</f>
        <v>#N/A</v>
      </c>
      <c r="CF1144" s="21" t="e">
        <f>+VLOOKUP(D1144,Listas_desplega!$AS$18:$AU$60,3,0)</f>
        <v>#N/A</v>
      </c>
    </row>
    <row r="1145" spans="11:84" ht="18.75" customHeight="1" x14ac:dyDescent="0.25">
      <c r="K1145" s="109"/>
      <c r="L1145" s="110" t="e">
        <f>+VLOOKUP(K1145,desplegables!$BO$81:$BP$110,2,FALSE)</f>
        <v>#N/A</v>
      </c>
      <c r="P1145" s="49"/>
      <c r="T1145" s="50" t="str">
        <f t="shared" si="122"/>
        <v xml:space="preserve"> -  - </v>
      </c>
      <c r="W1145" s="21" t="e">
        <f t="shared" si="123"/>
        <v>#N/A</v>
      </c>
      <c r="X1145" s="51" t="e">
        <f t="shared" si="124"/>
        <v>#N/A</v>
      </c>
      <c r="BG1145" s="69"/>
      <c r="BL1145" s="69"/>
      <c r="BV1145" s="21" t="str">
        <f t="shared" si="125"/>
        <v>_</v>
      </c>
      <c r="BW1145" s="21" t="e">
        <f>+VLOOKUP(C1145,Listas_desplega!$AI$21:$AJ$46,2,0)</f>
        <v>#N/A</v>
      </c>
      <c r="BX1145" s="47" t="e">
        <f>+VLOOKUP(E1145,Listas_desplega!$J$2:$K$11,2,FALSE)</f>
        <v>#N/A</v>
      </c>
      <c r="BY1145" s="21" t="e">
        <f>+VLOOKUP(J1145,desplegables!$AK$21:$AL$33,2,FALSE)</f>
        <v>#N/A</v>
      </c>
      <c r="BZ1145" s="21" t="e">
        <f>+VLOOKUP(D1145,Listas_desplega!$AS$18:$AU$60,2,0)</f>
        <v>#N/A</v>
      </c>
      <c r="CA1145" s="21" t="e">
        <f>+VLOOKUP(W1145,Listas_desplega!$AT$18:$AV$60,3,0)</f>
        <v>#N/A</v>
      </c>
      <c r="CB1145" s="21" t="e">
        <f>+VLOOKUP(F1145,Listas_desplega!$J$15:$L$60,2,0)</f>
        <v>#N/A</v>
      </c>
      <c r="CC1145" s="21" t="e">
        <f>+VLOOKUP(F1145,Listas_desplega!$J$15:$L$60,2,0)&amp;V1145</f>
        <v>#N/A</v>
      </c>
      <c r="CD1145" s="21" t="e">
        <f>+VLOOKUP(CC1145,Listas_desplega!$K$15:$L$60,2,0)</f>
        <v>#N/A</v>
      </c>
      <c r="CE1145" s="65" t="e">
        <f>+VLOOKUP(D1145,Listas_desplega!$AS$18:$AU$60,2,0)&amp;V1145</f>
        <v>#N/A</v>
      </c>
      <c r="CF1145" s="21" t="e">
        <f>+VLOOKUP(D1145,Listas_desplega!$AS$18:$AU$60,3,0)</f>
        <v>#N/A</v>
      </c>
    </row>
    <row r="1146" spans="11:84" ht="18.75" customHeight="1" x14ac:dyDescent="0.25">
      <c r="K1146" s="109"/>
      <c r="L1146" s="110" t="e">
        <f>+VLOOKUP(K1146,desplegables!$BO$81:$BP$110,2,FALSE)</f>
        <v>#N/A</v>
      </c>
      <c r="P1146" s="49"/>
      <c r="T1146" s="50" t="str">
        <f t="shared" si="122"/>
        <v xml:space="preserve"> -  - </v>
      </c>
      <c r="W1146" s="21" t="e">
        <f t="shared" si="123"/>
        <v>#N/A</v>
      </c>
      <c r="X1146" s="51" t="e">
        <f t="shared" si="124"/>
        <v>#N/A</v>
      </c>
      <c r="BG1146" s="69"/>
      <c r="BL1146" s="69"/>
      <c r="BV1146" s="21" t="str">
        <f t="shared" si="125"/>
        <v>_</v>
      </c>
      <c r="BW1146" s="21" t="e">
        <f>+VLOOKUP(C1146,Listas_desplega!$AI$21:$AJ$46,2,0)</f>
        <v>#N/A</v>
      </c>
      <c r="BX1146" s="47" t="e">
        <f>+VLOOKUP(E1146,Listas_desplega!$J$2:$K$11,2,FALSE)</f>
        <v>#N/A</v>
      </c>
      <c r="BY1146" s="21" t="e">
        <f>+VLOOKUP(J1146,desplegables!$AK$21:$AL$33,2,FALSE)</f>
        <v>#N/A</v>
      </c>
      <c r="BZ1146" s="21" t="e">
        <f>+VLOOKUP(D1146,Listas_desplega!$AS$18:$AU$60,2,0)</f>
        <v>#N/A</v>
      </c>
      <c r="CA1146" s="21" t="e">
        <f>+VLOOKUP(W1146,Listas_desplega!$AT$18:$AV$60,3,0)</f>
        <v>#N/A</v>
      </c>
      <c r="CB1146" s="21" t="e">
        <f>+VLOOKUP(F1146,Listas_desplega!$J$15:$L$60,2,0)</f>
        <v>#N/A</v>
      </c>
      <c r="CC1146" s="21" t="e">
        <f>+VLOOKUP(F1146,Listas_desplega!$J$15:$L$60,2,0)&amp;V1146</f>
        <v>#N/A</v>
      </c>
      <c r="CD1146" s="21" t="e">
        <f>+VLOOKUP(CC1146,Listas_desplega!$K$15:$L$60,2,0)</f>
        <v>#N/A</v>
      </c>
      <c r="CE1146" s="65" t="e">
        <f>+VLOOKUP(D1146,Listas_desplega!$AS$18:$AU$60,2,0)&amp;V1146</f>
        <v>#N/A</v>
      </c>
      <c r="CF1146" s="21" t="e">
        <f>+VLOOKUP(D1146,Listas_desplega!$AS$18:$AU$60,3,0)</f>
        <v>#N/A</v>
      </c>
    </row>
    <row r="1147" spans="11:84" ht="18.75" customHeight="1" x14ac:dyDescent="0.25">
      <c r="K1147" s="109"/>
      <c r="L1147" s="110" t="e">
        <f>+VLOOKUP(K1147,desplegables!$BO$81:$BP$110,2,FALSE)</f>
        <v>#N/A</v>
      </c>
      <c r="P1147" s="49"/>
      <c r="T1147" s="50" t="str">
        <f t="shared" si="122"/>
        <v xml:space="preserve"> -  - </v>
      </c>
      <c r="W1147" s="21" t="e">
        <f t="shared" si="123"/>
        <v>#N/A</v>
      </c>
      <c r="X1147" s="51" t="e">
        <f t="shared" si="124"/>
        <v>#N/A</v>
      </c>
      <c r="BG1147" s="69"/>
      <c r="BL1147" s="69"/>
      <c r="BV1147" s="21" t="str">
        <f t="shared" si="125"/>
        <v>_</v>
      </c>
      <c r="BW1147" s="21" t="e">
        <f>+VLOOKUP(C1147,Listas_desplega!$AI$21:$AJ$46,2,0)</f>
        <v>#N/A</v>
      </c>
      <c r="BX1147" s="47" t="e">
        <f>+VLOOKUP(E1147,Listas_desplega!$J$2:$K$11,2,FALSE)</f>
        <v>#N/A</v>
      </c>
      <c r="BY1147" s="21" t="e">
        <f>+VLOOKUP(J1147,desplegables!$AK$21:$AL$33,2,FALSE)</f>
        <v>#N/A</v>
      </c>
      <c r="BZ1147" s="21" t="e">
        <f>+VLOOKUP(D1147,Listas_desplega!$AS$18:$AU$60,2,0)</f>
        <v>#N/A</v>
      </c>
      <c r="CA1147" s="21" t="e">
        <f>+VLOOKUP(W1147,Listas_desplega!$AT$18:$AV$60,3,0)</f>
        <v>#N/A</v>
      </c>
      <c r="CB1147" s="21" t="e">
        <f>+VLOOKUP(F1147,Listas_desplega!$J$15:$L$60,2,0)</f>
        <v>#N/A</v>
      </c>
      <c r="CC1147" s="21" t="e">
        <f>+VLOOKUP(F1147,Listas_desplega!$J$15:$L$60,2,0)&amp;V1147</f>
        <v>#N/A</v>
      </c>
      <c r="CD1147" s="21" t="e">
        <f>+VLOOKUP(CC1147,Listas_desplega!$K$15:$L$60,2,0)</f>
        <v>#N/A</v>
      </c>
      <c r="CE1147" s="65" t="e">
        <f>+VLOOKUP(D1147,Listas_desplega!$AS$18:$AU$60,2,0)&amp;V1147</f>
        <v>#N/A</v>
      </c>
      <c r="CF1147" s="21" t="e">
        <f>+VLOOKUP(D1147,Listas_desplega!$AS$18:$AU$60,3,0)</f>
        <v>#N/A</v>
      </c>
    </row>
    <row r="1148" spans="11:84" ht="18.75" customHeight="1" x14ac:dyDescent="0.25">
      <c r="K1148" s="109"/>
      <c r="L1148" s="110" t="e">
        <f>+VLOOKUP(K1148,desplegables!$BO$81:$BP$110,2,FALSE)</f>
        <v>#N/A</v>
      </c>
      <c r="P1148" s="49"/>
      <c r="T1148" s="50" t="str">
        <f t="shared" si="122"/>
        <v xml:space="preserve"> -  - </v>
      </c>
      <c r="W1148" s="21" t="e">
        <f t="shared" si="123"/>
        <v>#N/A</v>
      </c>
      <c r="X1148" s="51" t="e">
        <f t="shared" si="124"/>
        <v>#N/A</v>
      </c>
      <c r="BG1148" s="69"/>
      <c r="BL1148" s="69"/>
      <c r="BV1148" s="21" t="str">
        <f t="shared" si="125"/>
        <v>_</v>
      </c>
      <c r="BW1148" s="21" t="e">
        <f>+VLOOKUP(C1148,Listas_desplega!$AI$21:$AJ$46,2,0)</f>
        <v>#N/A</v>
      </c>
      <c r="BX1148" s="47" t="e">
        <f>+VLOOKUP(E1148,Listas_desplega!$J$2:$K$11,2,FALSE)</f>
        <v>#N/A</v>
      </c>
      <c r="BY1148" s="21" t="e">
        <f>+VLOOKUP(J1148,desplegables!$AK$21:$AL$33,2,FALSE)</f>
        <v>#N/A</v>
      </c>
      <c r="BZ1148" s="21" t="e">
        <f>+VLOOKUP(D1148,Listas_desplega!$AS$18:$AU$60,2,0)</f>
        <v>#N/A</v>
      </c>
      <c r="CA1148" s="21" t="e">
        <f>+VLOOKUP(W1148,Listas_desplega!$AT$18:$AV$60,3,0)</f>
        <v>#N/A</v>
      </c>
      <c r="CB1148" s="21" t="e">
        <f>+VLOOKUP(F1148,Listas_desplega!$J$15:$L$60,2,0)</f>
        <v>#N/A</v>
      </c>
      <c r="CC1148" s="21" t="e">
        <f>+VLOOKUP(F1148,Listas_desplega!$J$15:$L$60,2,0)&amp;V1148</f>
        <v>#N/A</v>
      </c>
      <c r="CD1148" s="21" t="e">
        <f>+VLOOKUP(CC1148,Listas_desplega!$K$15:$L$60,2,0)</f>
        <v>#N/A</v>
      </c>
      <c r="CE1148" s="65" t="e">
        <f>+VLOOKUP(D1148,Listas_desplega!$AS$18:$AU$60,2,0)&amp;V1148</f>
        <v>#N/A</v>
      </c>
      <c r="CF1148" s="21" t="e">
        <f>+VLOOKUP(D1148,Listas_desplega!$AS$18:$AU$60,3,0)</f>
        <v>#N/A</v>
      </c>
    </row>
    <row r="1149" spans="11:84" ht="18.75" customHeight="1" x14ac:dyDescent="0.25">
      <c r="K1149" s="109"/>
      <c r="L1149" s="110" t="e">
        <f>+VLOOKUP(K1149,desplegables!$BO$81:$BP$110,2,FALSE)</f>
        <v>#N/A</v>
      </c>
      <c r="P1149" s="49"/>
      <c r="T1149" s="50" t="str">
        <f t="shared" si="122"/>
        <v xml:space="preserve"> -  - </v>
      </c>
      <c r="W1149" s="21" t="e">
        <f t="shared" si="123"/>
        <v>#N/A</v>
      </c>
      <c r="X1149" s="51" t="e">
        <f t="shared" si="124"/>
        <v>#N/A</v>
      </c>
      <c r="BG1149" s="69"/>
      <c r="BL1149" s="69"/>
      <c r="BV1149" s="21" t="str">
        <f t="shared" si="125"/>
        <v>_</v>
      </c>
      <c r="BW1149" s="21" t="e">
        <f>+VLOOKUP(C1149,Listas_desplega!$AI$21:$AJ$46,2,0)</f>
        <v>#N/A</v>
      </c>
      <c r="BX1149" s="47" t="e">
        <f>+VLOOKUP(E1149,Listas_desplega!$J$2:$K$11,2,FALSE)</f>
        <v>#N/A</v>
      </c>
      <c r="BY1149" s="21" t="e">
        <f>+VLOOKUP(J1149,desplegables!$AK$21:$AL$33,2,FALSE)</f>
        <v>#N/A</v>
      </c>
      <c r="BZ1149" s="21" t="e">
        <f>+VLOOKUP(D1149,Listas_desplega!$AS$18:$AU$60,2,0)</f>
        <v>#N/A</v>
      </c>
      <c r="CA1149" s="21" t="e">
        <f>+VLOOKUP(W1149,Listas_desplega!$AT$18:$AV$60,3,0)</f>
        <v>#N/A</v>
      </c>
      <c r="CB1149" s="21" t="e">
        <f>+VLOOKUP(F1149,Listas_desplega!$J$15:$L$60,2,0)</f>
        <v>#N/A</v>
      </c>
      <c r="CC1149" s="21" t="e">
        <f>+VLOOKUP(F1149,Listas_desplega!$J$15:$L$60,2,0)&amp;V1149</f>
        <v>#N/A</v>
      </c>
      <c r="CD1149" s="21" t="e">
        <f>+VLOOKUP(CC1149,Listas_desplega!$K$15:$L$60,2,0)</f>
        <v>#N/A</v>
      </c>
      <c r="CE1149" s="65" t="e">
        <f>+VLOOKUP(D1149,Listas_desplega!$AS$18:$AU$60,2,0)&amp;V1149</f>
        <v>#N/A</v>
      </c>
      <c r="CF1149" s="21" t="e">
        <f>+VLOOKUP(D1149,Listas_desplega!$AS$18:$AU$60,3,0)</f>
        <v>#N/A</v>
      </c>
    </row>
    <row r="1150" spans="11:84" ht="18.75" customHeight="1" x14ac:dyDescent="0.25">
      <c r="K1150" s="109"/>
      <c r="L1150" s="110" t="e">
        <f>+VLOOKUP(K1150,desplegables!$BO$81:$BP$110,2,FALSE)</f>
        <v>#N/A</v>
      </c>
      <c r="P1150" s="49"/>
      <c r="T1150" s="50" t="str">
        <f t="shared" si="122"/>
        <v xml:space="preserve"> -  - </v>
      </c>
      <c r="W1150" s="21" t="e">
        <f t="shared" si="123"/>
        <v>#N/A</v>
      </c>
      <c r="X1150" s="51" t="e">
        <f t="shared" si="124"/>
        <v>#N/A</v>
      </c>
      <c r="BG1150" s="69"/>
      <c r="BL1150" s="69"/>
      <c r="BV1150" s="21" t="str">
        <f t="shared" si="125"/>
        <v>_</v>
      </c>
      <c r="BW1150" s="21" t="e">
        <f>+VLOOKUP(C1150,Listas_desplega!$AI$21:$AJ$46,2,0)</f>
        <v>#N/A</v>
      </c>
      <c r="BX1150" s="47" t="e">
        <f>+VLOOKUP(E1150,Listas_desplega!$J$2:$K$11,2,FALSE)</f>
        <v>#N/A</v>
      </c>
      <c r="BY1150" s="21" t="e">
        <f>+VLOOKUP(J1150,desplegables!$AK$21:$AL$33,2,FALSE)</f>
        <v>#N/A</v>
      </c>
      <c r="BZ1150" s="21" t="e">
        <f>+VLOOKUP(D1150,Listas_desplega!$AS$18:$AU$60,2,0)</f>
        <v>#N/A</v>
      </c>
      <c r="CA1150" s="21" t="e">
        <f>+VLOOKUP(W1150,Listas_desplega!$AT$18:$AV$60,3,0)</f>
        <v>#N/A</v>
      </c>
      <c r="CB1150" s="21" t="e">
        <f>+VLOOKUP(F1150,Listas_desplega!$J$15:$L$60,2,0)</f>
        <v>#N/A</v>
      </c>
      <c r="CC1150" s="21" t="e">
        <f>+VLOOKUP(F1150,Listas_desplega!$J$15:$L$60,2,0)&amp;V1150</f>
        <v>#N/A</v>
      </c>
      <c r="CD1150" s="21" t="e">
        <f>+VLOOKUP(CC1150,Listas_desplega!$K$15:$L$60,2,0)</f>
        <v>#N/A</v>
      </c>
      <c r="CE1150" s="65" t="e">
        <f>+VLOOKUP(D1150,Listas_desplega!$AS$18:$AU$60,2,0)&amp;V1150</f>
        <v>#N/A</v>
      </c>
      <c r="CF1150" s="21" t="e">
        <f>+VLOOKUP(D1150,Listas_desplega!$AS$18:$AU$60,3,0)</f>
        <v>#N/A</v>
      </c>
    </row>
    <row r="1151" spans="11:84" ht="18.75" customHeight="1" x14ac:dyDescent="0.25">
      <c r="K1151" s="109"/>
      <c r="L1151" s="110" t="e">
        <f>+VLOOKUP(K1151,desplegables!$BO$81:$BP$110,2,FALSE)</f>
        <v>#N/A</v>
      </c>
      <c r="P1151" s="49"/>
      <c r="T1151" s="50" t="str">
        <f t="shared" si="122"/>
        <v xml:space="preserve"> -  - </v>
      </c>
      <c r="W1151" s="21" t="e">
        <f t="shared" si="123"/>
        <v>#N/A</v>
      </c>
      <c r="X1151" s="51" t="e">
        <f t="shared" si="124"/>
        <v>#N/A</v>
      </c>
      <c r="BG1151" s="69"/>
      <c r="BL1151" s="69"/>
      <c r="BV1151" s="21" t="str">
        <f t="shared" si="125"/>
        <v>_</v>
      </c>
      <c r="BW1151" s="21" t="e">
        <f>+VLOOKUP(C1151,Listas_desplega!$AI$21:$AJ$46,2,0)</f>
        <v>#N/A</v>
      </c>
      <c r="BX1151" s="47" t="e">
        <f>+VLOOKUP(E1151,Listas_desplega!$J$2:$K$11,2,FALSE)</f>
        <v>#N/A</v>
      </c>
      <c r="BY1151" s="21" t="e">
        <f>+VLOOKUP(J1151,desplegables!$AK$21:$AL$33,2,FALSE)</f>
        <v>#N/A</v>
      </c>
      <c r="BZ1151" s="21" t="e">
        <f>+VLOOKUP(D1151,Listas_desplega!$AS$18:$AU$60,2,0)</f>
        <v>#N/A</v>
      </c>
      <c r="CA1151" s="21" t="e">
        <f>+VLOOKUP(W1151,Listas_desplega!$AT$18:$AV$60,3,0)</f>
        <v>#N/A</v>
      </c>
      <c r="CB1151" s="21" t="e">
        <f>+VLOOKUP(F1151,Listas_desplega!$J$15:$L$60,2,0)</f>
        <v>#N/A</v>
      </c>
      <c r="CC1151" s="21" t="e">
        <f>+VLOOKUP(F1151,Listas_desplega!$J$15:$L$60,2,0)&amp;V1151</f>
        <v>#N/A</v>
      </c>
      <c r="CD1151" s="21" t="e">
        <f>+VLOOKUP(CC1151,Listas_desplega!$K$15:$L$60,2,0)</f>
        <v>#N/A</v>
      </c>
      <c r="CE1151" s="65" t="e">
        <f>+VLOOKUP(D1151,Listas_desplega!$AS$18:$AU$60,2,0)&amp;V1151</f>
        <v>#N/A</v>
      </c>
      <c r="CF1151" s="21" t="e">
        <f>+VLOOKUP(D1151,Listas_desplega!$AS$18:$AU$60,3,0)</f>
        <v>#N/A</v>
      </c>
    </row>
    <row r="1152" spans="11:84" ht="18.75" customHeight="1" x14ac:dyDescent="0.25">
      <c r="K1152" s="109"/>
      <c r="L1152" s="110" t="e">
        <f>+VLOOKUP(K1152,desplegables!$BO$81:$BP$110,2,FALSE)</f>
        <v>#N/A</v>
      </c>
      <c r="P1152" s="49"/>
      <c r="T1152" s="50" t="str">
        <f t="shared" si="122"/>
        <v xml:space="preserve"> -  - </v>
      </c>
      <c r="W1152" s="21" t="e">
        <f t="shared" si="123"/>
        <v>#N/A</v>
      </c>
      <c r="X1152" s="51" t="e">
        <f t="shared" si="124"/>
        <v>#N/A</v>
      </c>
      <c r="BG1152" s="69"/>
      <c r="BL1152" s="69"/>
      <c r="BV1152" s="21" t="str">
        <f t="shared" si="125"/>
        <v>_</v>
      </c>
      <c r="BW1152" s="21" t="e">
        <f>+VLOOKUP(C1152,Listas_desplega!$AI$21:$AJ$46,2,0)</f>
        <v>#N/A</v>
      </c>
      <c r="BX1152" s="47" t="e">
        <f>+VLOOKUP(E1152,Listas_desplega!$J$2:$K$11,2,FALSE)</f>
        <v>#N/A</v>
      </c>
      <c r="BY1152" s="21" t="e">
        <f>+VLOOKUP(J1152,desplegables!$AK$21:$AL$33,2,FALSE)</f>
        <v>#N/A</v>
      </c>
      <c r="BZ1152" s="21" t="e">
        <f>+VLOOKUP(D1152,Listas_desplega!$AS$18:$AU$60,2,0)</f>
        <v>#N/A</v>
      </c>
      <c r="CA1152" s="21" t="e">
        <f>+VLOOKUP(W1152,Listas_desplega!$AT$18:$AV$60,3,0)</f>
        <v>#N/A</v>
      </c>
      <c r="CB1152" s="21" t="e">
        <f>+VLOOKUP(F1152,Listas_desplega!$J$15:$L$60,2,0)</f>
        <v>#N/A</v>
      </c>
      <c r="CC1152" s="21" t="e">
        <f>+VLOOKUP(F1152,Listas_desplega!$J$15:$L$60,2,0)&amp;V1152</f>
        <v>#N/A</v>
      </c>
      <c r="CD1152" s="21" t="e">
        <f>+VLOOKUP(CC1152,Listas_desplega!$K$15:$L$60,2,0)</f>
        <v>#N/A</v>
      </c>
      <c r="CE1152" s="65" t="e">
        <f>+VLOOKUP(D1152,Listas_desplega!$AS$18:$AU$60,2,0)&amp;V1152</f>
        <v>#N/A</v>
      </c>
      <c r="CF1152" s="21" t="e">
        <f>+VLOOKUP(D1152,Listas_desplega!$AS$18:$AU$60,3,0)</f>
        <v>#N/A</v>
      </c>
    </row>
    <row r="1153" spans="11:84" ht="18.75" customHeight="1" x14ac:dyDescent="0.25">
      <c r="K1153" s="109"/>
      <c r="L1153" s="110" t="e">
        <f>+VLOOKUP(K1153,desplegables!$BO$81:$BP$110,2,FALSE)</f>
        <v>#N/A</v>
      </c>
      <c r="P1153" s="49"/>
      <c r="T1153" s="50" t="str">
        <f t="shared" si="122"/>
        <v xml:space="preserve"> -  - </v>
      </c>
      <c r="W1153" s="21" t="e">
        <f t="shared" si="123"/>
        <v>#N/A</v>
      </c>
      <c r="X1153" s="51" t="e">
        <f t="shared" si="124"/>
        <v>#N/A</v>
      </c>
      <c r="BG1153" s="69"/>
      <c r="BL1153" s="69"/>
      <c r="BV1153" s="21" t="str">
        <f t="shared" si="125"/>
        <v>_</v>
      </c>
      <c r="BW1153" s="21" t="e">
        <f>+VLOOKUP(C1153,Listas_desplega!$AI$21:$AJ$46,2,0)</f>
        <v>#N/A</v>
      </c>
      <c r="BX1153" s="47" t="e">
        <f>+VLOOKUP(E1153,Listas_desplega!$J$2:$K$11,2,FALSE)</f>
        <v>#N/A</v>
      </c>
      <c r="BY1153" s="21" t="e">
        <f>+VLOOKUP(J1153,desplegables!$AK$21:$AL$33,2,FALSE)</f>
        <v>#N/A</v>
      </c>
      <c r="BZ1153" s="21" t="e">
        <f>+VLOOKUP(D1153,Listas_desplega!$AS$18:$AU$60,2,0)</f>
        <v>#N/A</v>
      </c>
      <c r="CA1153" s="21" t="e">
        <f>+VLOOKUP(W1153,Listas_desplega!$AT$18:$AV$60,3,0)</f>
        <v>#N/A</v>
      </c>
      <c r="CB1153" s="21" t="e">
        <f>+VLOOKUP(F1153,Listas_desplega!$J$15:$L$60,2,0)</f>
        <v>#N/A</v>
      </c>
      <c r="CC1153" s="21" t="e">
        <f>+VLOOKUP(F1153,Listas_desplega!$J$15:$L$60,2,0)&amp;V1153</f>
        <v>#N/A</v>
      </c>
      <c r="CD1153" s="21" t="e">
        <f>+VLOOKUP(CC1153,Listas_desplega!$K$15:$L$60,2,0)</f>
        <v>#N/A</v>
      </c>
      <c r="CE1153" s="65" t="e">
        <f>+VLOOKUP(D1153,Listas_desplega!$AS$18:$AU$60,2,0)&amp;V1153</f>
        <v>#N/A</v>
      </c>
      <c r="CF1153" s="21" t="e">
        <f>+VLOOKUP(D1153,Listas_desplega!$AS$18:$AU$60,3,0)</f>
        <v>#N/A</v>
      </c>
    </row>
    <row r="1154" spans="11:84" ht="18.75" customHeight="1" x14ac:dyDescent="0.25">
      <c r="K1154" s="109"/>
      <c r="L1154" s="110" t="e">
        <f>+VLOOKUP(K1154,desplegables!$BO$81:$BP$110,2,FALSE)</f>
        <v>#N/A</v>
      </c>
      <c r="P1154" s="49"/>
      <c r="T1154" s="50" t="str">
        <f t="shared" si="122"/>
        <v xml:space="preserve"> -  - </v>
      </c>
      <c r="W1154" s="21" t="e">
        <f t="shared" si="123"/>
        <v>#N/A</v>
      </c>
      <c r="X1154" s="51" t="e">
        <f t="shared" si="124"/>
        <v>#N/A</v>
      </c>
      <c r="BG1154" s="69"/>
      <c r="BL1154" s="69"/>
      <c r="BV1154" s="21" t="str">
        <f t="shared" si="125"/>
        <v>_</v>
      </c>
      <c r="BW1154" s="21" t="e">
        <f>+VLOOKUP(C1154,Listas_desplega!$AI$21:$AJ$46,2,0)</f>
        <v>#N/A</v>
      </c>
      <c r="BX1154" s="47" t="e">
        <f>+VLOOKUP(E1154,Listas_desplega!$J$2:$K$11,2,FALSE)</f>
        <v>#N/A</v>
      </c>
      <c r="BY1154" s="21" t="e">
        <f>+VLOOKUP(J1154,desplegables!$AK$21:$AL$33,2,FALSE)</f>
        <v>#N/A</v>
      </c>
      <c r="BZ1154" s="21" t="e">
        <f>+VLOOKUP(D1154,Listas_desplega!$AS$18:$AU$60,2,0)</f>
        <v>#N/A</v>
      </c>
      <c r="CA1154" s="21" t="e">
        <f>+VLOOKUP(W1154,Listas_desplega!$AT$18:$AV$60,3,0)</f>
        <v>#N/A</v>
      </c>
      <c r="CB1154" s="21" t="e">
        <f>+VLOOKUP(F1154,Listas_desplega!$J$15:$L$60,2,0)</f>
        <v>#N/A</v>
      </c>
      <c r="CC1154" s="21" t="e">
        <f>+VLOOKUP(F1154,Listas_desplega!$J$15:$L$60,2,0)&amp;V1154</f>
        <v>#N/A</v>
      </c>
      <c r="CD1154" s="21" t="e">
        <f>+VLOOKUP(CC1154,Listas_desplega!$K$15:$L$60,2,0)</f>
        <v>#N/A</v>
      </c>
      <c r="CE1154" s="65" t="e">
        <f>+VLOOKUP(D1154,Listas_desplega!$AS$18:$AU$60,2,0)&amp;V1154</f>
        <v>#N/A</v>
      </c>
      <c r="CF1154" s="21" t="e">
        <f>+VLOOKUP(D1154,Listas_desplega!$AS$18:$AU$60,3,0)</f>
        <v>#N/A</v>
      </c>
    </row>
    <row r="1155" spans="11:84" ht="18.75" customHeight="1" x14ac:dyDescent="0.25">
      <c r="K1155" s="109"/>
      <c r="L1155" s="110" t="e">
        <f>+VLOOKUP(K1155,desplegables!$BO$81:$BP$110,2,FALSE)</f>
        <v>#N/A</v>
      </c>
      <c r="P1155" s="49"/>
      <c r="T1155" s="50" t="str">
        <f t="shared" si="122"/>
        <v xml:space="preserve"> -  - </v>
      </c>
      <c r="W1155" s="21" t="e">
        <f t="shared" si="123"/>
        <v>#N/A</v>
      </c>
      <c r="X1155" s="51" t="e">
        <f t="shared" si="124"/>
        <v>#N/A</v>
      </c>
      <c r="BG1155" s="69"/>
      <c r="BL1155" s="69"/>
      <c r="BV1155" s="21" t="str">
        <f t="shared" si="125"/>
        <v>_</v>
      </c>
      <c r="BW1155" s="21" t="e">
        <f>+VLOOKUP(C1155,Listas_desplega!$AI$21:$AJ$46,2,0)</f>
        <v>#N/A</v>
      </c>
      <c r="BX1155" s="47" t="e">
        <f>+VLOOKUP(E1155,Listas_desplega!$J$2:$K$11,2,FALSE)</f>
        <v>#N/A</v>
      </c>
      <c r="BY1155" s="21" t="e">
        <f>+VLOOKUP(J1155,desplegables!$AK$21:$AL$33,2,FALSE)</f>
        <v>#N/A</v>
      </c>
      <c r="BZ1155" s="21" t="e">
        <f>+VLOOKUP(D1155,Listas_desplega!$AS$18:$AU$60,2,0)</f>
        <v>#N/A</v>
      </c>
      <c r="CA1155" s="21" t="e">
        <f>+VLOOKUP(W1155,Listas_desplega!$AT$18:$AV$60,3,0)</f>
        <v>#N/A</v>
      </c>
      <c r="CB1155" s="21" t="e">
        <f>+VLOOKUP(F1155,Listas_desplega!$J$15:$L$60,2,0)</f>
        <v>#N/A</v>
      </c>
      <c r="CC1155" s="21" t="e">
        <f>+VLOOKUP(F1155,Listas_desplega!$J$15:$L$60,2,0)&amp;V1155</f>
        <v>#N/A</v>
      </c>
      <c r="CD1155" s="21" t="e">
        <f>+VLOOKUP(CC1155,Listas_desplega!$K$15:$L$60,2,0)</f>
        <v>#N/A</v>
      </c>
      <c r="CE1155" s="65" t="e">
        <f>+VLOOKUP(D1155,Listas_desplega!$AS$18:$AU$60,2,0)&amp;V1155</f>
        <v>#N/A</v>
      </c>
      <c r="CF1155" s="21" t="e">
        <f>+VLOOKUP(D1155,Listas_desplega!$AS$18:$AU$60,3,0)</f>
        <v>#N/A</v>
      </c>
    </row>
    <row r="1156" spans="11:84" ht="18.75" customHeight="1" x14ac:dyDescent="0.25">
      <c r="K1156" s="109"/>
      <c r="L1156" s="110" t="e">
        <f>+VLOOKUP(K1156,desplegables!$BO$81:$BP$110,2,FALSE)</f>
        <v>#N/A</v>
      </c>
      <c r="P1156" s="49"/>
      <c r="T1156" s="50" t="str">
        <f t="shared" si="122"/>
        <v xml:space="preserve"> -  - </v>
      </c>
      <c r="W1156" s="21" t="e">
        <f t="shared" si="123"/>
        <v>#N/A</v>
      </c>
      <c r="X1156" s="51" t="e">
        <f t="shared" si="124"/>
        <v>#N/A</v>
      </c>
      <c r="BG1156" s="69"/>
      <c r="BL1156" s="69"/>
      <c r="BV1156" s="21" t="str">
        <f t="shared" si="125"/>
        <v>_</v>
      </c>
      <c r="BW1156" s="21" t="e">
        <f>+VLOOKUP(C1156,Listas_desplega!$AI$21:$AJ$46,2,0)</f>
        <v>#N/A</v>
      </c>
      <c r="BX1156" s="47" t="e">
        <f>+VLOOKUP(E1156,Listas_desplega!$J$2:$K$11,2,FALSE)</f>
        <v>#N/A</v>
      </c>
      <c r="BY1156" s="21" t="e">
        <f>+VLOOKUP(J1156,desplegables!$AK$21:$AL$33,2,FALSE)</f>
        <v>#N/A</v>
      </c>
      <c r="BZ1156" s="21" t="e">
        <f>+VLOOKUP(D1156,Listas_desplega!$AS$18:$AU$60,2,0)</f>
        <v>#N/A</v>
      </c>
      <c r="CA1156" s="21" t="e">
        <f>+VLOOKUP(W1156,Listas_desplega!$AT$18:$AV$60,3,0)</f>
        <v>#N/A</v>
      </c>
      <c r="CB1156" s="21" t="e">
        <f>+VLOOKUP(F1156,Listas_desplega!$J$15:$L$60,2,0)</f>
        <v>#N/A</v>
      </c>
      <c r="CC1156" s="21" t="e">
        <f>+VLOOKUP(F1156,Listas_desplega!$J$15:$L$60,2,0)&amp;V1156</f>
        <v>#N/A</v>
      </c>
      <c r="CD1156" s="21" t="e">
        <f>+VLOOKUP(CC1156,Listas_desplega!$K$15:$L$60,2,0)</f>
        <v>#N/A</v>
      </c>
      <c r="CE1156" s="65" t="e">
        <f>+VLOOKUP(D1156,Listas_desplega!$AS$18:$AU$60,2,0)&amp;V1156</f>
        <v>#N/A</v>
      </c>
      <c r="CF1156" s="21" t="e">
        <f>+VLOOKUP(D1156,Listas_desplega!$AS$18:$AU$60,3,0)</f>
        <v>#N/A</v>
      </c>
    </row>
    <row r="1157" spans="11:84" ht="18.75" customHeight="1" x14ac:dyDescent="0.25">
      <c r="K1157" s="109"/>
      <c r="L1157" s="110" t="e">
        <f>+VLOOKUP(K1157,desplegables!$BO$81:$BP$110,2,FALSE)</f>
        <v>#N/A</v>
      </c>
      <c r="P1157" s="49"/>
      <c r="T1157" s="50" t="str">
        <f t="shared" ref="T1157:T1220" si="126">UPPER(P1157&amp;" - "&amp;M1157&amp;" - "&amp;K1157)</f>
        <v xml:space="preserve"> -  - </v>
      </c>
      <c r="W1157" s="21" t="e">
        <f t="shared" si="123"/>
        <v>#N/A</v>
      </c>
      <c r="X1157" s="51" t="e">
        <f t="shared" si="124"/>
        <v>#N/A</v>
      </c>
      <c r="BG1157" s="69"/>
      <c r="BL1157" s="69"/>
      <c r="BV1157" s="21" t="str">
        <f t="shared" si="125"/>
        <v>_</v>
      </c>
      <c r="BW1157" s="21" t="e">
        <f>+VLOOKUP(C1157,Listas_desplega!$AI$21:$AJ$46,2,0)</f>
        <v>#N/A</v>
      </c>
      <c r="BX1157" s="47" t="e">
        <f>+VLOOKUP(E1157,Listas_desplega!$J$2:$K$11,2,FALSE)</f>
        <v>#N/A</v>
      </c>
      <c r="BY1157" s="21" t="e">
        <f>+VLOOKUP(J1157,desplegables!$AK$21:$AL$33,2,FALSE)</f>
        <v>#N/A</v>
      </c>
      <c r="BZ1157" s="21" t="e">
        <f>+VLOOKUP(D1157,Listas_desplega!$AS$18:$AU$60,2,0)</f>
        <v>#N/A</v>
      </c>
      <c r="CA1157" s="21" t="e">
        <f>+VLOOKUP(W1157,Listas_desplega!$AT$18:$AV$60,3,0)</f>
        <v>#N/A</v>
      </c>
      <c r="CB1157" s="21" t="e">
        <f>+VLOOKUP(F1157,Listas_desplega!$J$15:$L$60,2,0)</f>
        <v>#N/A</v>
      </c>
      <c r="CC1157" s="21" t="e">
        <f>+VLOOKUP(F1157,Listas_desplega!$J$15:$L$60,2,0)&amp;V1157</f>
        <v>#N/A</v>
      </c>
      <c r="CD1157" s="21" t="e">
        <f>+VLOOKUP(CC1157,Listas_desplega!$K$15:$L$60,2,0)</f>
        <v>#N/A</v>
      </c>
      <c r="CE1157" s="65" t="e">
        <f>+VLOOKUP(D1157,Listas_desplega!$AS$18:$AU$60,2,0)&amp;V1157</f>
        <v>#N/A</v>
      </c>
      <c r="CF1157" s="21" t="e">
        <f>+VLOOKUP(D1157,Listas_desplega!$AS$18:$AU$60,3,0)</f>
        <v>#N/A</v>
      </c>
    </row>
    <row r="1158" spans="11:84" ht="18.75" customHeight="1" x14ac:dyDescent="0.25">
      <c r="K1158" s="109"/>
      <c r="L1158" s="110" t="e">
        <f>+VLOOKUP(K1158,desplegables!$BO$81:$BP$110,2,FALSE)</f>
        <v>#N/A</v>
      </c>
      <c r="P1158" s="49"/>
      <c r="T1158" s="50" t="str">
        <f t="shared" si="126"/>
        <v xml:space="preserve"> -  - </v>
      </c>
      <c r="W1158" s="21" t="e">
        <f t="shared" ref="W1158:W1221" si="127">+CE1158</f>
        <v>#N/A</v>
      </c>
      <c r="X1158" s="51" t="e">
        <f t="shared" ref="X1158:X1221" si="128">+CA1158</f>
        <v>#N/A</v>
      </c>
      <c r="BG1158" s="69"/>
      <c r="BL1158" s="69"/>
      <c r="BV1158" s="21" t="str">
        <f t="shared" si="125"/>
        <v>_</v>
      </c>
      <c r="BW1158" s="21" t="e">
        <f>+VLOOKUP(C1158,Listas_desplega!$AI$21:$AJ$46,2,0)</f>
        <v>#N/A</v>
      </c>
      <c r="BX1158" s="47" t="e">
        <f>+VLOOKUP(E1158,Listas_desplega!$J$2:$K$11,2,FALSE)</f>
        <v>#N/A</v>
      </c>
      <c r="BY1158" s="21" t="e">
        <f>+VLOOKUP(J1158,desplegables!$AK$21:$AL$33,2,FALSE)</f>
        <v>#N/A</v>
      </c>
      <c r="BZ1158" s="21" t="e">
        <f>+VLOOKUP(D1158,Listas_desplega!$AS$18:$AU$60,2,0)</f>
        <v>#N/A</v>
      </c>
      <c r="CA1158" s="21" t="e">
        <f>+VLOOKUP(W1158,Listas_desplega!$AT$18:$AV$60,3,0)</f>
        <v>#N/A</v>
      </c>
      <c r="CB1158" s="21" t="e">
        <f>+VLOOKUP(F1158,Listas_desplega!$J$15:$L$60,2,0)</f>
        <v>#N/A</v>
      </c>
      <c r="CC1158" s="21" t="e">
        <f>+VLOOKUP(F1158,Listas_desplega!$J$15:$L$60,2,0)&amp;V1158</f>
        <v>#N/A</v>
      </c>
      <c r="CD1158" s="21" t="e">
        <f>+VLOOKUP(CC1158,Listas_desplega!$K$15:$L$60,2,0)</f>
        <v>#N/A</v>
      </c>
      <c r="CE1158" s="65" t="e">
        <f>+VLOOKUP(D1158,Listas_desplega!$AS$18:$AU$60,2,0)&amp;V1158</f>
        <v>#N/A</v>
      </c>
      <c r="CF1158" s="21" t="e">
        <f>+VLOOKUP(D1158,Listas_desplega!$AS$18:$AU$60,3,0)</f>
        <v>#N/A</v>
      </c>
    </row>
    <row r="1159" spans="11:84" ht="18.75" customHeight="1" x14ac:dyDescent="0.25">
      <c r="K1159" s="109"/>
      <c r="L1159" s="110" t="e">
        <f>+VLOOKUP(K1159,desplegables!$BO$81:$BP$110,2,FALSE)</f>
        <v>#N/A</v>
      </c>
      <c r="P1159" s="49"/>
      <c r="T1159" s="50" t="str">
        <f t="shared" si="126"/>
        <v xml:space="preserve"> -  - </v>
      </c>
      <c r="W1159" s="21" t="e">
        <f t="shared" si="127"/>
        <v>#N/A</v>
      </c>
      <c r="X1159" s="51" t="e">
        <f t="shared" si="128"/>
        <v>#N/A</v>
      </c>
      <c r="BG1159" s="69"/>
      <c r="BL1159" s="69"/>
      <c r="BV1159" s="21" t="str">
        <f t="shared" ref="BV1159:BV1222" si="129">+CONCATENATE(G1159,"_",N1159)</f>
        <v>_</v>
      </c>
      <c r="BW1159" s="21" t="e">
        <f>+VLOOKUP(C1159,Listas_desplega!$AI$21:$AJ$46,2,0)</f>
        <v>#N/A</v>
      </c>
      <c r="BX1159" s="47" t="e">
        <f>+VLOOKUP(E1159,Listas_desplega!$J$2:$K$11,2,FALSE)</f>
        <v>#N/A</v>
      </c>
      <c r="BY1159" s="21" t="e">
        <f>+VLOOKUP(J1159,desplegables!$AK$21:$AL$33,2,FALSE)</f>
        <v>#N/A</v>
      </c>
      <c r="BZ1159" s="21" t="e">
        <f>+VLOOKUP(D1159,Listas_desplega!$AS$18:$AU$60,2,0)</f>
        <v>#N/A</v>
      </c>
      <c r="CA1159" s="21" t="e">
        <f>+VLOOKUP(W1159,Listas_desplega!$AT$18:$AV$60,3,0)</f>
        <v>#N/A</v>
      </c>
      <c r="CB1159" s="21" t="e">
        <f>+VLOOKUP(F1159,Listas_desplega!$J$15:$L$60,2,0)</f>
        <v>#N/A</v>
      </c>
      <c r="CC1159" s="21" t="e">
        <f>+VLOOKUP(F1159,Listas_desplega!$J$15:$L$60,2,0)&amp;V1159</f>
        <v>#N/A</v>
      </c>
      <c r="CD1159" s="21" t="e">
        <f>+VLOOKUP(CC1159,Listas_desplega!$K$15:$L$60,2,0)</f>
        <v>#N/A</v>
      </c>
      <c r="CE1159" s="65" t="e">
        <f>+VLOOKUP(D1159,Listas_desplega!$AS$18:$AU$60,2,0)&amp;V1159</f>
        <v>#N/A</v>
      </c>
      <c r="CF1159" s="21" t="e">
        <f>+VLOOKUP(D1159,Listas_desplega!$AS$18:$AU$60,3,0)</f>
        <v>#N/A</v>
      </c>
    </row>
    <row r="1160" spans="11:84" ht="18.75" customHeight="1" x14ac:dyDescent="0.25">
      <c r="K1160" s="109"/>
      <c r="L1160" s="110" t="e">
        <f>+VLOOKUP(K1160,desplegables!$BO$81:$BP$110,2,FALSE)</f>
        <v>#N/A</v>
      </c>
      <c r="P1160" s="49"/>
      <c r="T1160" s="50" t="str">
        <f t="shared" si="126"/>
        <v xml:space="preserve"> -  - </v>
      </c>
      <c r="W1160" s="21" t="e">
        <f t="shared" si="127"/>
        <v>#N/A</v>
      </c>
      <c r="X1160" s="51" t="e">
        <f t="shared" si="128"/>
        <v>#N/A</v>
      </c>
      <c r="BG1160" s="69"/>
      <c r="BL1160" s="69"/>
      <c r="BV1160" s="21" t="str">
        <f t="shared" si="129"/>
        <v>_</v>
      </c>
      <c r="BW1160" s="21" t="e">
        <f>+VLOOKUP(C1160,Listas_desplega!$AI$21:$AJ$46,2,0)</f>
        <v>#N/A</v>
      </c>
      <c r="BX1160" s="47" t="e">
        <f>+VLOOKUP(E1160,Listas_desplega!$J$2:$K$11,2,FALSE)</f>
        <v>#N/A</v>
      </c>
      <c r="BY1160" s="21" t="e">
        <f>+VLOOKUP(J1160,desplegables!$AK$21:$AL$33,2,FALSE)</f>
        <v>#N/A</v>
      </c>
      <c r="BZ1160" s="21" t="e">
        <f>+VLOOKUP(D1160,Listas_desplega!$AS$18:$AU$60,2,0)</f>
        <v>#N/A</v>
      </c>
      <c r="CA1160" s="21" t="e">
        <f>+VLOOKUP(W1160,Listas_desplega!$AT$18:$AV$60,3,0)</f>
        <v>#N/A</v>
      </c>
      <c r="CB1160" s="21" t="e">
        <f>+VLOOKUP(F1160,Listas_desplega!$J$15:$L$60,2,0)</f>
        <v>#N/A</v>
      </c>
      <c r="CC1160" s="21" t="e">
        <f>+VLOOKUP(F1160,Listas_desplega!$J$15:$L$60,2,0)&amp;V1160</f>
        <v>#N/A</v>
      </c>
      <c r="CD1160" s="21" t="e">
        <f>+VLOOKUP(CC1160,Listas_desplega!$K$15:$L$60,2,0)</f>
        <v>#N/A</v>
      </c>
      <c r="CE1160" s="65" t="e">
        <f>+VLOOKUP(D1160,Listas_desplega!$AS$18:$AU$60,2,0)&amp;V1160</f>
        <v>#N/A</v>
      </c>
      <c r="CF1160" s="21" t="e">
        <f>+VLOOKUP(D1160,Listas_desplega!$AS$18:$AU$60,3,0)</f>
        <v>#N/A</v>
      </c>
    </row>
    <row r="1161" spans="11:84" ht="18.75" customHeight="1" x14ac:dyDescent="0.25">
      <c r="K1161" s="109"/>
      <c r="L1161" s="110" t="e">
        <f>+VLOOKUP(K1161,desplegables!$BO$81:$BP$110,2,FALSE)</f>
        <v>#N/A</v>
      </c>
      <c r="P1161" s="49"/>
      <c r="T1161" s="50" t="str">
        <f t="shared" si="126"/>
        <v xml:space="preserve"> -  - </v>
      </c>
      <c r="W1161" s="21" t="e">
        <f t="shared" si="127"/>
        <v>#N/A</v>
      </c>
      <c r="X1161" s="51" t="e">
        <f t="shared" si="128"/>
        <v>#N/A</v>
      </c>
      <c r="BG1161" s="69"/>
      <c r="BL1161" s="69"/>
      <c r="BV1161" s="21" t="str">
        <f t="shared" si="129"/>
        <v>_</v>
      </c>
      <c r="BW1161" s="21" t="e">
        <f>+VLOOKUP(C1161,Listas_desplega!$AI$21:$AJ$46,2,0)</f>
        <v>#N/A</v>
      </c>
      <c r="BX1161" s="47" t="e">
        <f>+VLOOKUP(E1161,Listas_desplega!$J$2:$K$11,2,FALSE)</f>
        <v>#N/A</v>
      </c>
      <c r="BY1161" s="21" t="e">
        <f>+VLOOKUP(J1161,desplegables!$AK$21:$AL$33,2,FALSE)</f>
        <v>#N/A</v>
      </c>
      <c r="BZ1161" s="21" t="e">
        <f>+VLOOKUP(D1161,Listas_desplega!$AS$18:$AU$60,2,0)</f>
        <v>#N/A</v>
      </c>
      <c r="CA1161" s="21" t="e">
        <f>+VLOOKUP(W1161,Listas_desplega!$AT$18:$AV$60,3,0)</f>
        <v>#N/A</v>
      </c>
      <c r="CB1161" s="21" t="e">
        <f>+VLOOKUP(F1161,Listas_desplega!$J$15:$L$60,2,0)</f>
        <v>#N/A</v>
      </c>
      <c r="CC1161" s="21" t="e">
        <f>+VLOOKUP(F1161,Listas_desplega!$J$15:$L$60,2,0)&amp;V1161</f>
        <v>#N/A</v>
      </c>
      <c r="CD1161" s="21" t="e">
        <f>+VLOOKUP(CC1161,Listas_desplega!$K$15:$L$60,2,0)</f>
        <v>#N/A</v>
      </c>
      <c r="CE1161" s="65" t="e">
        <f>+VLOOKUP(D1161,Listas_desplega!$AS$18:$AU$60,2,0)&amp;V1161</f>
        <v>#N/A</v>
      </c>
      <c r="CF1161" s="21" t="e">
        <f>+VLOOKUP(D1161,Listas_desplega!$AS$18:$AU$60,3,0)</f>
        <v>#N/A</v>
      </c>
    </row>
    <row r="1162" spans="11:84" ht="18.75" customHeight="1" x14ac:dyDescent="0.25">
      <c r="K1162" s="109"/>
      <c r="L1162" s="110" t="e">
        <f>+VLOOKUP(K1162,desplegables!$BO$81:$BP$110,2,FALSE)</f>
        <v>#N/A</v>
      </c>
      <c r="P1162" s="49"/>
      <c r="T1162" s="50" t="str">
        <f t="shared" si="126"/>
        <v xml:space="preserve"> -  - </v>
      </c>
      <c r="W1162" s="21" t="e">
        <f t="shared" si="127"/>
        <v>#N/A</v>
      </c>
      <c r="X1162" s="51" t="e">
        <f t="shared" si="128"/>
        <v>#N/A</v>
      </c>
      <c r="BG1162" s="69"/>
      <c r="BL1162" s="69"/>
      <c r="BV1162" s="21" t="str">
        <f t="shared" si="129"/>
        <v>_</v>
      </c>
      <c r="BW1162" s="21" t="e">
        <f>+VLOOKUP(C1162,Listas_desplega!$AI$21:$AJ$46,2,0)</f>
        <v>#N/A</v>
      </c>
      <c r="BX1162" s="47" t="e">
        <f>+VLOOKUP(E1162,Listas_desplega!$J$2:$K$11,2,FALSE)</f>
        <v>#N/A</v>
      </c>
      <c r="BY1162" s="21" t="e">
        <f>+VLOOKUP(J1162,desplegables!$AK$21:$AL$33,2,FALSE)</f>
        <v>#N/A</v>
      </c>
      <c r="BZ1162" s="21" t="e">
        <f>+VLOOKUP(D1162,Listas_desplega!$AS$18:$AU$60,2,0)</f>
        <v>#N/A</v>
      </c>
      <c r="CA1162" s="21" t="e">
        <f>+VLOOKUP(W1162,Listas_desplega!$AT$18:$AV$60,3,0)</f>
        <v>#N/A</v>
      </c>
      <c r="CB1162" s="21" t="e">
        <f>+VLOOKUP(F1162,Listas_desplega!$J$15:$L$60,2,0)</f>
        <v>#N/A</v>
      </c>
      <c r="CC1162" s="21" t="e">
        <f>+VLOOKUP(F1162,Listas_desplega!$J$15:$L$60,2,0)&amp;V1162</f>
        <v>#N/A</v>
      </c>
      <c r="CD1162" s="21" t="e">
        <f>+VLOOKUP(CC1162,Listas_desplega!$K$15:$L$60,2,0)</f>
        <v>#N/A</v>
      </c>
      <c r="CE1162" s="65" t="e">
        <f>+VLOOKUP(D1162,Listas_desplega!$AS$18:$AU$60,2,0)&amp;V1162</f>
        <v>#N/A</v>
      </c>
      <c r="CF1162" s="21" t="e">
        <f>+VLOOKUP(D1162,Listas_desplega!$AS$18:$AU$60,3,0)</f>
        <v>#N/A</v>
      </c>
    </row>
    <row r="1163" spans="11:84" ht="18.75" customHeight="1" x14ac:dyDescent="0.25">
      <c r="K1163" s="109"/>
      <c r="L1163" s="110" t="e">
        <f>+VLOOKUP(K1163,desplegables!$BO$81:$BP$110,2,FALSE)</f>
        <v>#N/A</v>
      </c>
      <c r="P1163" s="49"/>
      <c r="T1163" s="50" t="str">
        <f t="shared" si="126"/>
        <v xml:space="preserve"> -  - </v>
      </c>
      <c r="W1163" s="21" t="e">
        <f t="shared" si="127"/>
        <v>#N/A</v>
      </c>
      <c r="X1163" s="51" t="e">
        <f t="shared" si="128"/>
        <v>#N/A</v>
      </c>
      <c r="BG1163" s="69"/>
      <c r="BL1163" s="69"/>
      <c r="BV1163" s="21" t="str">
        <f t="shared" si="129"/>
        <v>_</v>
      </c>
      <c r="BW1163" s="21" t="e">
        <f>+VLOOKUP(C1163,Listas_desplega!$AI$21:$AJ$46,2,0)</f>
        <v>#N/A</v>
      </c>
      <c r="BX1163" s="47" t="e">
        <f>+VLOOKUP(E1163,Listas_desplega!$J$2:$K$11,2,FALSE)</f>
        <v>#N/A</v>
      </c>
      <c r="BY1163" s="21" t="e">
        <f>+VLOOKUP(J1163,desplegables!$AK$21:$AL$33,2,FALSE)</f>
        <v>#N/A</v>
      </c>
      <c r="BZ1163" s="21" t="e">
        <f>+VLOOKUP(D1163,Listas_desplega!$AS$18:$AU$60,2,0)</f>
        <v>#N/A</v>
      </c>
      <c r="CA1163" s="21" t="e">
        <f>+VLOOKUP(W1163,Listas_desplega!$AT$18:$AV$60,3,0)</f>
        <v>#N/A</v>
      </c>
      <c r="CB1163" s="21" t="e">
        <f>+VLOOKUP(F1163,Listas_desplega!$J$15:$L$60,2,0)</f>
        <v>#N/A</v>
      </c>
      <c r="CC1163" s="21" t="e">
        <f>+VLOOKUP(F1163,Listas_desplega!$J$15:$L$60,2,0)&amp;V1163</f>
        <v>#N/A</v>
      </c>
      <c r="CD1163" s="21" t="e">
        <f>+VLOOKUP(CC1163,Listas_desplega!$K$15:$L$60,2,0)</f>
        <v>#N/A</v>
      </c>
      <c r="CE1163" s="65" t="e">
        <f>+VLOOKUP(D1163,Listas_desplega!$AS$18:$AU$60,2,0)&amp;V1163</f>
        <v>#N/A</v>
      </c>
      <c r="CF1163" s="21" t="e">
        <f>+VLOOKUP(D1163,Listas_desplega!$AS$18:$AU$60,3,0)</f>
        <v>#N/A</v>
      </c>
    </row>
    <row r="1164" spans="11:84" ht="18.75" customHeight="1" x14ac:dyDescent="0.25">
      <c r="K1164" s="109"/>
      <c r="L1164" s="110" t="e">
        <f>+VLOOKUP(K1164,desplegables!$BO$81:$BP$110,2,FALSE)</f>
        <v>#N/A</v>
      </c>
      <c r="P1164" s="49"/>
      <c r="T1164" s="50" t="str">
        <f t="shared" si="126"/>
        <v xml:space="preserve"> -  - </v>
      </c>
      <c r="W1164" s="21" t="e">
        <f t="shared" si="127"/>
        <v>#N/A</v>
      </c>
      <c r="X1164" s="51" t="e">
        <f t="shared" si="128"/>
        <v>#N/A</v>
      </c>
      <c r="BG1164" s="69"/>
      <c r="BL1164" s="69"/>
      <c r="BV1164" s="21" t="str">
        <f t="shared" si="129"/>
        <v>_</v>
      </c>
      <c r="BW1164" s="21" t="e">
        <f>+VLOOKUP(C1164,Listas_desplega!$AI$21:$AJ$46,2,0)</f>
        <v>#N/A</v>
      </c>
      <c r="BX1164" s="47" t="e">
        <f>+VLOOKUP(E1164,Listas_desplega!$J$2:$K$11,2,FALSE)</f>
        <v>#N/A</v>
      </c>
      <c r="BY1164" s="21" t="e">
        <f>+VLOOKUP(J1164,desplegables!$AK$21:$AL$33,2,FALSE)</f>
        <v>#N/A</v>
      </c>
      <c r="BZ1164" s="21" t="e">
        <f>+VLOOKUP(D1164,Listas_desplega!$AS$18:$AU$60,2,0)</f>
        <v>#N/A</v>
      </c>
      <c r="CA1164" s="21" t="e">
        <f>+VLOOKUP(W1164,Listas_desplega!$AT$18:$AV$60,3,0)</f>
        <v>#N/A</v>
      </c>
      <c r="CB1164" s="21" t="e">
        <f>+VLOOKUP(F1164,Listas_desplega!$J$15:$L$60,2,0)</f>
        <v>#N/A</v>
      </c>
      <c r="CC1164" s="21" t="e">
        <f>+VLOOKUP(F1164,Listas_desplega!$J$15:$L$60,2,0)&amp;V1164</f>
        <v>#N/A</v>
      </c>
      <c r="CD1164" s="21" t="e">
        <f>+VLOOKUP(CC1164,Listas_desplega!$K$15:$L$60,2,0)</f>
        <v>#N/A</v>
      </c>
      <c r="CE1164" s="65" t="e">
        <f>+VLOOKUP(D1164,Listas_desplega!$AS$18:$AU$60,2,0)&amp;V1164</f>
        <v>#N/A</v>
      </c>
      <c r="CF1164" s="21" t="e">
        <f>+VLOOKUP(D1164,Listas_desplega!$AS$18:$AU$60,3,0)</f>
        <v>#N/A</v>
      </c>
    </row>
    <row r="1165" spans="11:84" ht="18.75" customHeight="1" x14ac:dyDescent="0.25">
      <c r="K1165" s="109"/>
      <c r="L1165" s="110" t="e">
        <f>+VLOOKUP(K1165,desplegables!$BO$81:$BP$110,2,FALSE)</f>
        <v>#N/A</v>
      </c>
      <c r="P1165" s="49"/>
      <c r="T1165" s="50" t="str">
        <f t="shared" si="126"/>
        <v xml:space="preserve"> -  - </v>
      </c>
      <c r="W1165" s="21" t="e">
        <f t="shared" si="127"/>
        <v>#N/A</v>
      </c>
      <c r="X1165" s="51" t="e">
        <f t="shared" si="128"/>
        <v>#N/A</v>
      </c>
      <c r="BG1165" s="69"/>
      <c r="BL1165" s="69"/>
      <c r="BV1165" s="21" t="str">
        <f t="shared" si="129"/>
        <v>_</v>
      </c>
      <c r="BW1165" s="21" t="e">
        <f>+VLOOKUP(C1165,Listas_desplega!$AI$21:$AJ$46,2,0)</f>
        <v>#N/A</v>
      </c>
      <c r="BX1165" s="47" t="e">
        <f>+VLOOKUP(E1165,Listas_desplega!$J$2:$K$11,2,FALSE)</f>
        <v>#N/A</v>
      </c>
      <c r="BY1165" s="21" t="e">
        <f>+VLOOKUP(J1165,desplegables!$AK$21:$AL$33,2,FALSE)</f>
        <v>#N/A</v>
      </c>
      <c r="BZ1165" s="21" t="e">
        <f>+VLOOKUP(D1165,Listas_desplega!$AS$18:$AU$60,2,0)</f>
        <v>#N/A</v>
      </c>
      <c r="CA1165" s="21" t="e">
        <f>+VLOOKUP(W1165,Listas_desplega!$AT$18:$AV$60,3,0)</f>
        <v>#N/A</v>
      </c>
      <c r="CB1165" s="21" t="e">
        <f>+VLOOKUP(F1165,Listas_desplega!$J$15:$L$60,2,0)</f>
        <v>#N/A</v>
      </c>
      <c r="CC1165" s="21" t="e">
        <f>+VLOOKUP(F1165,Listas_desplega!$J$15:$L$60,2,0)&amp;V1165</f>
        <v>#N/A</v>
      </c>
      <c r="CD1165" s="21" t="e">
        <f>+VLOOKUP(CC1165,Listas_desplega!$K$15:$L$60,2,0)</f>
        <v>#N/A</v>
      </c>
      <c r="CE1165" s="65" t="e">
        <f>+VLOOKUP(D1165,Listas_desplega!$AS$18:$AU$60,2,0)&amp;V1165</f>
        <v>#N/A</v>
      </c>
      <c r="CF1165" s="21" t="e">
        <f>+VLOOKUP(D1165,Listas_desplega!$AS$18:$AU$60,3,0)</f>
        <v>#N/A</v>
      </c>
    </row>
    <row r="1166" spans="11:84" ht="18.75" customHeight="1" x14ac:dyDescent="0.25">
      <c r="K1166" s="109"/>
      <c r="L1166" s="110" t="e">
        <f>+VLOOKUP(K1166,desplegables!$BO$81:$BP$110,2,FALSE)</f>
        <v>#N/A</v>
      </c>
      <c r="P1166" s="49"/>
      <c r="T1166" s="50" t="str">
        <f t="shared" si="126"/>
        <v xml:space="preserve"> -  - </v>
      </c>
      <c r="W1166" s="21" t="e">
        <f t="shared" si="127"/>
        <v>#N/A</v>
      </c>
      <c r="X1166" s="51" t="e">
        <f t="shared" si="128"/>
        <v>#N/A</v>
      </c>
      <c r="BG1166" s="69"/>
      <c r="BL1166" s="69"/>
      <c r="BV1166" s="21" t="str">
        <f t="shared" si="129"/>
        <v>_</v>
      </c>
      <c r="BW1166" s="21" t="e">
        <f>+VLOOKUP(C1166,Listas_desplega!$AI$21:$AJ$46,2,0)</f>
        <v>#N/A</v>
      </c>
      <c r="BX1166" s="47" t="e">
        <f>+VLOOKUP(E1166,Listas_desplega!$J$2:$K$11,2,FALSE)</f>
        <v>#N/A</v>
      </c>
      <c r="BY1166" s="21" t="e">
        <f>+VLOOKUP(J1166,desplegables!$AK$21:$AL$33,2,FALSE)</f>
        <v>#N/A</v>
      </c>
      <c r="BZ1166" s="21" t="e">
        <f>+VLOOKUP(D1166,Listas_desplega!$AS$18:$AU$60,2,0)</f>
        <v>#N/A</v>
      </c>
      <c r="CA1166" s="21" t="e">
        <f>+VLOOKUP(W1166,Listas_desplega!$AT$18:$AV$60,3,0)</f>
        <v>#N/A</v>
      </c>
      <c r="CB1166" s="21" t="e">
        <f>+VLOOKUP(F1166,Listas_desplega!$J$15:$L$60,2,0)</f>
        <v>#N/A</v>
      </c>
      <c r="CC1166" s="21" t="e">
        <f>+VLOOKUP(F1166,Listas_desplega!$J$15:$L$60,2,0)&amp;V1166</f>
        <v>#N/A</v>
      </c>
      <c r="CD1166" s="21" t="e">
        <f>+VLOOKUP(CC1166,Listas_desplega!$K$15:$L$60,2,0)</f>
        <v>#N/A</v>
      </c>
      <c r="CE1166" s="65" t="e">
        <f>+VLOOKUP(D1166,Listas_desplega!$AS$18:$AU$60,2,0)&amp;V1166</f>
        <v>#N/A</v>
      </c>
      <c r="CF1166" s="21" t="e">
        <f>+VLOOKUP(D1166,Listas_desplega!$AS$18:$AU$60,3,0)</f>
        <v>#N/A</v>
      </c>
    </row>
    <row r="1167" spans="11:84" ht="18.75" customHeight="1" x14ac:dyDescent="0.25">
      <c r="K1167" s="109"/>
      <c r="L1167" s="110" t="e">
        <f>+VLOOKUP(K1167,desplegables!$BO$81:$BP$110,2,FALSE)</f>
        <v>#N/A</v>
      </c>
      <c r="P1167" s="49"/>
      <c r="T1167" s="50" t="str">
        <f t="shared" si="126"/>
        <v xml:space="preserve"> -  - </v>
      </c>
      <c r="W1167" s="21" t="e">
        <f t="shared" si="127"/>
        <v>#N/A</v>
      </c>
      <c r="X1167" s="51" t="e">
        <f t="shared" si="128"/>
        <v>#N/A</v>
      </c>
      <c r="BG1167" s="69"/>
      <c r="BL1167" s="69"/>
      <c r="BV1167" s="21" t="str">
        <f t="shared" si="129"/>
        <v>_</v>
      </c>
      <c r="BW1167" s="21" t="e">
        <f>+VLOOKUP(C1167,Listas_desplega!$AI$21:$AJ$46,2,0)</f>
        <v>#N/A</v>
      </c>
      <c r="BX1167" s="47" t="e">
        <f>+VLOOKUP(E1167,Listas_desplega!$J$2:$K$11,2,FALSE)</f>
        <v>#N/A</v>
      </c>
      <c r="BY1167" s="21" t="e">
        <f>+VLOOKUP(J1167,desplegables!$AK$21:$AL$33,2,FALSE)</f>
        <v>#N/A</v>
      </c>
      <c r="BZ1167" s="21" t="e">
        <f>+VLOOKUP(D1167,Listas_desplega!$AS$18:$AU$60,2,0)</f>
        <v>#N/A</v>
      </c>
      <c r="CA1167" s="21" t="e">
        <f>+VLOOKUP(W1167,Listas_desplega!$AT$18:$AV$60,3,0)</f>
        <v>#N/A</v>
      </c>
      <c r="CB1167" s="21" t="e">
        <f>+VLOOKUP(F1167,Listas_desplega!$J$15:$L$60,2,0)</f>
        <v>#N/A</v>
      </c>
      <c r="CC1167" s="21" t="e">
        <f>+VLOOKUP(F1167,Listas_desplega!$J$15:$L$60,2,0)&amp;V1167</f>
        <v>#N/A</v>
      </c>
      <c r="CD1167" s="21" t="e">
        <f>+VLOOKUP(CC1167,Listas_desplega!$K$15:$L$60,2,0)</f>
        <v>#N/A</v>
      </c>
      <c r="CE1167" s="65" t="e">
        <f>+VLOOKUP(D1167,Listas_desplega!$AS$18:$AU$60,2,0)&amp;V1167</f>
        <v>#N/A</v>
      </c>
      <c r="CF1167" s="21" t="e">
        <f>+VLOOKUP(D1167,Listas_desplega!$AS$18:$AU$60,3,0)</f>
        <v>#N/A</v>
      </c>
    </row>
    <row r="1168" spans="11:84" ht="18.75" customHeight="1" x14ac:dyDescent="0.25">
      <c r="K1168" s="109"/>
      <c r="L1168" s="110" t="e">
        <f>+VLOOKUP(K1168,desplegables!$BO$81:$BP$110,2,FALSE)</f>
        <v>#N/A</v>
      </c>
      <c r="P1168" s="49"/>
      <c r="T1168" s="50" t="str">
        <f t="shared" si="126"/>
        <v xml:space="preserve"> -  - </v>
      </c>
      <c r="W1168" s="21" t="e">
        <f t="shared" si="127"/>
        <v>#N/A</v>
      </c>
      <c r="X1168" s="51" t="e">
        <f t="shared" si="128"/>
        <v>#N/A</v>
      </c>
      <c r="BG1168" s="69"/>
      <c r="BL1168" s="69"/>
      <c r="BV1168" s="21" t="str">
        <f t="shared" si="129"/>
        <v>_</v>
      </c>
      <c r="BW1168" s="21" t="e">
        <f>+VLOOKUP(C1168,Listas_desplega!$AI$21:$AJ$46,2,0)</f>
        <v>#N/A</v>
      </c>
      <c r="BX1168" s="47" t="e">
        <f>+VLOOKUP(E1168,Listas_desplega!$J$2:$K$11,2,FALSE)</f>
        <v>#N/A</v>
      </c>
      <c r="BY1168" s="21" t="e">
        <f>+VLOOKUP(J1168,desplegables!$AK$21:$AL$33,2,FALSE)</f>
        <v>#N/A</v>
      </c>
      <c r="BZ1168" s="21" t="e">
        <f>+VLOOKUP(D1168,Listas_desplega!$AS$18:$AU$60,2,0)</f>
        <v>#N/A</v>
      </c>
      <c r="CA1168" s="21" t="e">
        <f>+VLOOKUP(W1168,Listas_desplega!$AT$18:$AV$60,3,0)</f>
        <v>#N/A</v>
      </c>
      <c r="CB1168" s="21" t="e">
        <f>+VLOOKUP(F1168,Listas_desplega!$J$15:$L$60,2,0)</f>
        <v>#N/A</v>
      </c>
      <c r="CC1168" s="21" t="e">
        <f>+VLOOKUP(F1168,Listas_desplega!$J$15:$L$60,2,0)&amp;V1168</f>
        <v>#N/A</v>
      </c>
      <c r="CD1168" s="21" t="e">
        <f>+VLOOKUP(CC1168,Listas_desplega!$K$15:$L$60,2,0)</f>
        <v>#N/A</v>
      </c>
      <c r="CE1168" s="65" t="e">
        <f>+VLOOKUP(D1168,Listas_desplega!$AS$18:$AU$60,2,0)&amp;V1168</f>
        <v>#N/A</v>
      </c>
      <c r="CF1168" s="21" t="e">
        <f>+VLOOKUP(D1168,Listas_desplega!$AS$18:$AU$60,3,0)</f>
        <v>#N/A</v>
      </c>
    </row>
    <row r="1169" spans="11:84" ht="18.75" customHeight="1" x14ac:dyDescent="0.25">
      <c r="K1169" s="109"/>
      <c r="L1169" s="110" t="e">
        <f>+VLOOKUP(K1169,desplegables!$BO$81:$BP$110,2,FALSE)</f>
        <v>#N/A</v>
      </c>
      <c r="P1169" s="49"/>
      <c r="T1169" s="50" t="str">
        <f t="shared" si="126"/>
        <v xml:space="preserve"> -  - </v>
      </c>
      <c r="W1169" s="21" t="e">
        <f t="shared" si="127"/>
        <v>#N/A</v>
      </c>
      <c r="X1169" s="51" t="e">
        <f t="shared" si="128"/>
        <v>#N/A</v>
      </c>
      <c r="BG1169" s="69"/>
      <c r="BL1169" s="69"/>
      <c r="BV1169" s="21" t="str">
        <f t="shared" si="129"/>
        <v>_</v>
      </c>
      <c r="BW1169" s="21" t="e">
        <f>+VLOOKUP(C1169,Listas_desplega!$AI$21:$AJ$46,2,0)</f>
        <v>#N/A</v>
      </c>
      <c r="BX1169" s="47" t="e">
        <f>+VLOOKUP(E1169,Listas_desplega!$J$2:$K$11,2,FALSE)</f>
        <v>#N/A</v>
      </c>
      <c r="BY1169" s="21" t="e">
        <f>+VLOOKUP(J1169,desplegables!$AK$21:$AL$33,2,FALSE)</f>
        <v>#N/A</v>
      </c>
      <c r="BZ1169" s="21" t="e">
        <f>+VLOOKUP(D1169,Listas_desplega!$AS$18:$AU$60,2,0)</f>
        <v>#N/A</v>
      </c>
      <c r="CA1169" s="21" t="e">
        <f>+VLOOKUP(W1169,Listas_desplega!$AT$18:$AV$60,3,0)</f>
        <v>#N/A</v>
      </c>
      <c r="CB1169" s="21" t="e">
        <f>+VLOOKUP(F1169,Listas_desplega!$J$15:$L$60,2,0)</f>
        <v>#N/A</v>
      </c>
      <c r="CC1169" s="21" t="e">
        <f>+VLOOKUP(F1169,Listas_desplega!$J$15:$L$60,2,0)&amp;V1169</f>
        <v>#N/A</v>
      </c>
      <c r="CD1169" s="21" t="e">
        <f>+VLOOKUP(CC1169,Listas_desplega!$K$15:$L$60,2,0)</f>
        <v>#N/A</v>
      </c>
      <c r="CE1169" s="65" t="e">
        <f>+VLOOKUP(D1169,Listas_desplega!$AS$18:$AU$60,2,0)&amp;V1169</f>
        <v>#N/A</v>
      </c>
      <c r="CF1169" s="21" t="e">
        <f>+VLOOKUP(D1169,Listas_desplega!$AS$18:$AU$60,3,0)</f>
        <v>#N/A</v>
      </c>
    </row>
    <row r="1170" spans="11:84" ht="18.75" customHeight="1" x14ac:dyDescent="0.25">
      <c r="K1170" s="109"/>
      <c r="L1170" s="110" t="e">
        <f>+VLOOKUP(K1170,desplegables!$BO$81:$BP$110,2,FALSE)</f>
        <v>#N/A</v>
      </c>
      <c r="P1170" s="49"/>
      <c r="T1170" s="50" t="str">
        <f t="shared" si="126"/>
        <v xml:space="preserve"> -  - </v>
      </c>
      <c r="W1170" s="21" t="e">
        <f t="shared" si="127"/>
        <v>#N/A</v>
      </c>
      <c r="X1170" s="51" t="e">
        <f t="shared" si="128"/>
        <v>#N/A</v>
      </c>
      <c r="BG1170" s="69"/>
      <c r="BL1170" s="69"/>
      <c r="BV1170" s="21" t="str">
        <f t="shared" si="129"/>
        <v>_</v>
      </c>
      <c r="BW1170" s="21" t="e">
        <f>+VLOOKUP(C1170,Listas_desplega!$AI$21:$AJ$46,2,0)</f>
        <v>#N/A</v>
      </c>
      <c r="BX1170" s="47" t="e">
        <f>+VLOOKUP(E1170,Listas_desplega!$J$2:$K$11,2,FALSE)</f>
        <v>#N/A</v>
      </c>
      <c r="BY1170" s="21" t="e">
        <f>+VLOOKUP(J1170,desplegables!$AK$21:$AL$33,2,FALSE)</f>
        <v>#N/A</v>
      </c>
      <c r="BZ1170" s="21" t="e">
        <f>+VLOOKUP(D1170,Listas_desplega!$AS$18:$AU$60,2,0)</f>
        <v>#N/A</v>
      </c>
      <c r="CA1170" s="21" t="e">
        <f>+VLOOKUP(W1170,Listas_desplega!$AT$18:$AV$60,3,0)</f>
        <v>#N/A</v>
      </c>
      <c r="CB1170" s="21" t="e">
        <f>+VLOOKUP(F1170,Listas_desplega!$J$15:$L$60,2,0)</f>
        <v>#N/A</v>
      </c>
      <c r="CC1170" s="21" t="e">
        <f>+VLOOKUP(F1170,Listas_desplega!$J$15:$L$60,2,0)&amp;V1170</f>
        <v>#N/A</v>
      </c>
      <c r="CD1170" s="21" t="e">
        <f>+VLOOKUP(CC1170,Listas_desplega!$K$15:$L$60,2,0)</f>
        <v>#N/A</v>
      </c>
      <c r="CE1170" s="65" t="e">
        <f>+VLOOKUP(D1170,Listas_desplega!$AS$18:$AU$60,2,0)&amp;V1170</f>
        <v>#N/A</v>
      </c>
      <c r="CF1170" s="21" t="e">
        <f>+VLOOKUP(D1170,Listas_desplega!$AS$18:$AU$60,3,0)</f>
        <v>#N/A</v>
      </c>
    </row>
    <row r="1171" spans="11:84" ht="18.75" customHeight="1" x14ac:dyDescent="0.25">
      <c r="K1171" s="109"/>
      <c r="L1171" s="110" t="e">
        <f>+VLOOKUP(K1171,desplegables!$BO$81:$BP$110,2,FALSE)</f>
        <v>#N/A</v>
      </c>
      <c r="P1171" s="49"/>
      <c r="T1171" s="50" t="str">
        <f t="shared" si="126"/>
        <v xml:space="preserve"> -  - </v>
      </c>
      <c r="W1171" s="21" t="e">
        <f t="shared" si="127"/>
        <v>#N/A</v>
      </c>
      <c r="X1171" s="51" t="e">
        <f t="shared" si="128"/>
        <v>#N/A</v>
      </c>
      <c r="BG1171" s="69"/>
      <c r="BL1171" s="69"/>
      <c r="BV1171" s="21" t="str">
        <f t="shared" si="129"/>
        <v>_</v>
      </c>
      <c r="BW1171" s="21" t="e">
        <f>+VLOOKUP(C1171,Listas_desplega!$AI$21:$AJ$46,2,0)</f>
        <v>#N/A</v>
      </c>
      <c r="BX1171" s="47" t="e">
        <f>+VLOOKUP(E1171,Listas_desplega!$J$2:$K$11,2,FALSE)</f>
        <v>#N/A</v>
      </c>
      <c r="BY1171" s="21" t="e">
        <f>+VLOOKUP(J1171,desplegables!$AK$21:$AL$33,2,FALSE)</f>
        <v>#N/A</v>
      </c>
      <c r="BZ1171" s="21" t="e">
        <f>+VLOOKUP(D1171,Listas_desplega!$AS$18:$AU$60,2,0)</f>
        <v>#N/A</v>
      </c>
      <c r="CA1171" s="21" t="e">
        <f>+VLOOKUP(W1171,Listas_desplega!$AT$18:$AV$60,3,0)</f>
        <v>#N/A</v>
      </c>
      <c r="CB1171" s="21" t="e">
        <f>+VLOOKUP(F1171,Listas_desplega!$J$15:$L$60,2,0)</f>
        <v>#N/A</v>
      </c>
      <c r="CC1171" s="21" t="e">
        <f>+VLOOKUP(F1171,Listas_desplega!$J$15:$L$60,2,0)&amp;V1171</f>
        <v>#N/A</v>
      </c>
      <c r="CD1171" s="21" t="e">
        <f>+VLOOKUP(CC1171,Listas_desplega!$K$15:$L$60,2,0)</f>
        <v>#N/A</v>
      </c>
      <c r="CE1171" s="65" t="e">
        <f>+VLOOKUP(D1171,Listas_desplega!$AS$18:$AU$60,2,0)&amp;V1171</f>
        <v>#N/A</v>
      </c>
      <c r="CF1171" s="21" t="e">
        <f>+VLOOKUP(D1171,Listas_desplega!$AS$18:$AU$60,3,0)</f>
        <v>#N/A</v>
      </c>
    </row>
    <row r="1172" spans="11:84" ht="18.75" customHeight="1" x14ac:dyDescent="0.25">
      <c r="K1172" s="109"/>
      <c r="L1172" s="110" t="e">
        <f>+VLOOKUP(K1172,desplegables!$BO$81:$BP$110,2,FALSE)</f>
        <v>#N/A</v>
      </c>
      <c r="P1172" s="49"/>
      <c r="T1172" s="50" t="str">
        <f t="shared" si="126"/>
        <v xml:space="preserve"> -  - </v>
      </c>
      <c r="W1172" s="21" t="e">
        <f t="shared" si="127"/>
        <v>#N/A</v>
      </c>
      <c r="X1172" s="51" t="e">
        <f t="shared" si="128"/>
        <v>#N/A</v>
      </c>
      <c r="BG1172" s="69"/>
      <c r="BL1172" s="69"/>
      <c r="BV1172" s="21" t="str">
        <f t="shared" si="129"/>
        <v>_</v>
      </c>
      <c r="BW1172" s="21" t="e">
        <f>+VLOOKUP(C1172,Listas_desplega!$AI$21:$AJ$46,2,0)</f>
        <v>#N/A</v>
      </c>
      <c r="BX1172" s="47" t="e">
        <f>+VLOOKUP(E1172,Listas_desplega!$J$2:$K$11,2,FALSE)</f>
        <v>#N/A</v>
      </c>
      <c r="BY1172" s="21" t="e">
        <f>+VLOOKUP(J1172,desplegables!$AK$21:$AL$33,2,FALSE)</f>
        <v>#N/A</v>
      </c>
      <c r="BZ1172" s="21" t="e">
        <f>+VLOOKUP(D1172,Listas_desplega!$AS$18:$AU$60,2,0)</f>
        <v>#N/A</v>
      </c>
      <c r="CA1172" s="21" t="e">
        <f>+VLOOKUP(W1172,Listas_desplega!$AT$18:$AV$60,3,0)</f>
        <v>#N/A</v>
      </c>
      <c r="CB1172" s="21" t="e">
        <f>+VLOOKUP(F1172,Listas_desplega!$J$15:$L$60,2,0)</f>
        <v>#N/A</v>
      </c>
      <c r="CC1172" s="21" t="e">
        <f>+VLOOKUP(F1172,Listas_desplega!$J$15:$L$60,2,0)&amp;V1172</f>
        <v>#N/A</v>
      </c>
      <c r="CD1172" s="21" t="e">
        <f>+VLOOKUP(CC1172,Listas_desplega!$K$15:$L$60,2,0)</f>
        <v>#N/A</v>
      </c>
      <c r="CE1172" s="65" t="e">
        <f>+VLOOKUP(D1172,Listas_desplega!$AS$18:$AU$60,2,0)&amp;V1172</f>
        <v>#N/A</v>
      </c>
      <c r="CF1172" s="21" t="e">
        <f>+VLOOKUP(D1172,Listas_desplega!$AS$18:$AU$60,3,0)</f>
        <v>#N/A</v>
      </c>
    </row>
    <row r="1173" spans="11:84" ht="18.75" customHeight="1" x14ac:dyDescent="0.25">
      <c r="K1173" s="109"/>
      <c r="L1173" s="110" t="e">
        <f>+VLOOKUP(K1173,desplegables!$BO$81:$BP$110,2,FALSE)</f>
        <v>#N/A</v>
      </c>
      <c r="P1173" s="49"/>
      <c r="T1173" s="50" t="str">
        <f t="shared" si="126"/>
        <v xml:space="preserve"> -  - </v>
      </c>
      <c r="W1173" s="21" t="e">
        <f t="shared" si="127"/>
        <v>#N/A</v>
      </c>
      <c r="X1173" s="51" t="e">
        <f t="shared" si="128"/>
        <v>#N/A</v>
      </c>
      <c r="BG1173" s="69"/>
      <c r="BL1173" s="69"/>
      <c r="BV1173" s="21" t="str">
        <f t="shared" si="129"/>
        <v>_</v>
      </c>
      <c r="BW1173" s="21" t="e">
        <f>+VLOOKUP(C1173,Listas_desplega!$AI$21:$AJ$46,2,0)</f>
        <v>#N/A</v>
      </c>
      <c r="BX1173" s="47" t="e">
        <f>+VLOOKUP(E1173,Listas_desplega!$J$2:$K$11,2,FALSE)</f>
        <v>#N/A</v>
      </c>
      <c r="BY1173" s="21" t="e">
        <f>+VLOOKUP(J1173,desplegables!$AK$21:$AL$33,2,FALSE)</f>
        <v>#N/A</v>
      </c>
      <c r="BZ1173" s="21" t="e">
        <f>+VLOOKUP(D1173,Listas_desplega!$AS$18:$AU$60,2,0)</f>
        <v>#N/A</v>
      </c>
      <c r="CA1173" s="21" t="e">
        <f>+VLOOKUP(W1173,Listas_desplega!$AT$18:$AV$60,3,0)</f>
        <v>#N/A</v>
      </c>
      <c r="CB1173" s="21" t="e">
        <f>+VLOOKUP(F1173,Listas_desplega!$J$15:$L$60,2,0)</f>
        <v>#N/A</v>
      </c>
      <c r="CC1173" s="21" t="e">
        <f>+VLOOKUP(F1173,Listas_desplega!$J$15:$L$60,2,0)&amp;V1173</f>
        <v>#N/A</v>
      </c>
      <c r="CD1173" s="21" t="e">
        <f>+VLOOKUP(CC1173,Listas_desplega!$K$15:$L$60,2,0)</f>
        <v>#N/A</v>
      </c>
      <c r="CE1173" s="65" t="e">
        <f>+VLOOKUP(D1173,Listas_desplega!$AS$18:$AU$60,2,0)&amp;V1173</f>
        <v>#N/A</v>
      </c>
      <c r="CF1173" s="21" t="e">
        <f>+VLOOKUP(D1173,Listas_desplega!$AS$18:$AU$60,3,0)</f>
        <v>#N/A</v>
      </c>
    </row>
    <row r="1174" spans="11:84" ht="18.75" customHeight="1" x14ac:dyDescent="0.25">
      <c r="K1174" s="109"/>
      <c r="L1174" s="110" t="e">
        <f>+VLOOKUP(K1174,desplegables!$BO$81:$BP$110,2,FALSE)</f>
        <v>#N/A</v>
      </c>
      <c r="P1174" s="49"/>
      <c r="T1174" s="50" t="str">
        <f t="shared" si="126"/>
        <v xml:space="preserve"> -  - </v>
      </c>
      <c r="W1174" s="21" t="e">
        <f t="shared" si="127"/>
        <v>#N/A</v>
      </c>
      <c r="X1174" s="51" t="e">
        <f t="shared" si="128"/>
        <v>#N/A</v>
      </c>
      <c r="BG1174" s="69"/>
      <c r="BL1174" s="69"/>
      <c r="BV1174" s="21" t="str">
        <f t="shared" si="129"/>
        <v>_</v>
      </c>
      <c r="BW1174" s="21" t="e">
        <f>+VLOOKUP(C1174,Listas_desplega!$AI$21:$AJ$46,2,0)</f>
        <v>#N/A</v>
      </c>
      <c r="BX1174" s="47" t="e">
        <f>+VLOOKUP(E1174,Listas_desplega!$J$2:$K$11,2,FALSE)</f>
        <v>#N/A</v>
      </c>
      <c r="BY1174" s="21" t="e">
        <f>+VLOOKUP(J1174,desplegables!$AK$21:$AL$33,2,FALSE)</f>
        <v>#N/A</v>
      </c>
      <c r="BZ1174" s="21" t="e">
        <f>+VLOOKUP(D1174,Listas_desplega!$AS$18:$AU$60,2,0)</f>
        <v>#N/A</v>
      </c>
      <c r="CA1174" s="21" t="e">
        <f>+VLOOKUP(W1174,Listas_desplega!$AT$18:$AV$60,3,0)</f>
        <v>#N/A</v>
      </c>
      <c r="CB1174" s="21" t="e">
        <f>+VLOOKUP(F1174,Listas_desplega!$J$15:$L$60,2,0)</f>
        <v>#N/A</v>
      </c>
      <c r="CC1174" s="21" t="e">
        <f>+VLOOKUP(F1174,Listas_desplega!$J$15:$L$60,2,0)&amp;V1174</f>
        <v>#N/A</v>
      </c>
      <c r="CD1174" s="21" t="e">
        <f>+VLOOKUP(CC1174,Listas_desplega!$K$15:$L$60,2,0)</f>
        <v>#N/A</v>
      </c>
      <c r="CE1174" s="65" t="e">
        <f>+VLOOKUP(D1174,Listas_desplega!$AS$18:$AU$60,2,0)&amp;V1174</f>
        <v>#N/A</v>
      </c>
      <c r="CF1174" s="21" t="e">
        <f>+VLOOKUP(D1174,Listas_desplega!$AS$18:$AU$60,3,0)</f>
        <v>#N/A</v>
      </c>
    </row>
    <row r="1175" spans="11:84" ht="18.75" customHeight="1" x14ac:dyDescent="0.25">
      <c r="K1175" s="109"/>
      <c r="L1175" s="110" t="e">
        <f>+VLOOKUP(K1175,desplegables!$BO$81:$BP$110,2,FALSE)</f>
        <v>#N/A</v>
      </c>
      <c r="P1175" s="49"/>
      <c r="T1175" s="50" t="str">
        <f t="shared" si="126"/>
        <v xml:space="preserve"> -  - </v>
      </c>
      <c r="W1175" s="21" t="e">
        <f t="shared" si="127"/>
        <v>#N/A</v>
      </c>
      <c r="X1175" s="51" t="e">
        <f t="shared" si="128"/>
        <v>#N/A</v>
      </c>
      <c r="BG1175" s="69"/>
      <c r="BL1175" s="69"/>
      <c r="BV1175" s="21" t="str">
        <f t="shared" si="129"/>
        <v>_</v>
      </c>
      <c r="BW1175" s="21" t="e">
        <f>+VLOOKUP(C1175,Listas_desplega!$AI$21:$AJ$46,2,0)</f>
        <v>#N/A</v>
      </c>
      <c r="BX1175" s="47" t="e">
        <f>+VLOOKUP(E1175,Listas_desplega!$J$2:$K$11,2,FALSE)</f>
        <v>#N/A</v>
      </c>
      <c r="BY1175" s="21" t="e">
        <f>+VLOOKUP(J1175,desplegables!$AK$21:$AL$33,2,FALSE)</f>
        <v>#N/A</v>
      </c>
      <c r="BZ1175" s="21" t="e">
        <f>+VLOOKUP(D1175,Listas_desplega!$AS$18:$AU$60,2,0)</f>
        <v>#N/A</v>
      </c>
      <c r="CA1175" s="21" t="e">
        <f>+VLOOKUP(W1175,Listas_desplega!$AT$18:$AV$60,3,0)</f>
        <v>#N/A</v>
      </c>
      <c r="CB1175" s="21" t="e">
        <f>+VLOOKUP(F1175,Listas_desplega!$J$15:$L$60,2,0)</f>
        <v>#N/A</v>
      </c>
      <c r="CC1175" s="21" t="e">
        <f>+VLOOKUP(F1175,Listas_desplega!$J$15:$L$60,2,0)&amp;V1175</f>
        <v>#N/A</v>
      </c>
      <c r="CD1175" s="21" t="e">
        <f>+VLOOKUP(CC1175,Listas_desplega!$K$15:$L$60,2,0)</f>
        <v>#N/A</v>
      </c>
      <c r="CE1175" s="65" t="e">
        <f>+VLOOKUP(D1175,Listas_desplega!$AS$18:$AU$60,2,0)&amp;V1175</f>
        <v>#N/A</v>
      </c>
      <c r="CF1175" s="21" t="e">
        <f>+VLOOKUP(D1175,Listas_desplega!$AS$18:$AU$60,3,0)</f>
        <v>#N/A</v>
      </c>
    </row>
    <row r="1176" spans="11:84" ht="18.75" customHeight="1" x14ac:dyDescent="0.25">
      <c r="K1176" s="109"/>
      <c r="L1176" s="110" t="e">
        <f>+VLOOKUP(K1176,desplegables!$BO$81:$BP$110,2,FALSE)</f>
        <v>#N/A</v>
      </c>
      <c r="P1176" s="49"/>
      <c r="T1176" s="50" t="str">
        <f t="shared" si="126"/>
        <v xml:space="preserve"> -  - </v>
      </c>
      <c r="W1176" s="21" t="e">
        <f t="shared" si="127"/>
        <v>#N/A</v>
      </c>
      <c r="X1176" s="51" t="e">
        <f t="shared" si="128"/>
        <v>#N/A</v>
      </c>
      <c r="BG1176" s="69"/>
      <c r="BL1176" s="69"/>
      <c r="BV1176" s="21" t="str">
        <f t="shared" si="129"/>
        <v>_</v>
      </c>
      <c r="BW1176" s="21" t="e">
        <f>+VLOOKUP(C1176,Listas_desplega!$AI$21:$AJ$46,2,0)</f>
        <v>#N/A</v>
      </c>
      <c r="BX1176" s="47" t="e">
        <f>+VLOOKUP(E1176,Listas_desplega!$J$2:$K$11,2,FALSE)</f>
        <v>#N/A</v>
      </c>
      <c r="BY1176" s="21" t="e">
        <f>+VLOOKUP(J1176,desplegables!$AK$21:$AL$33,2,FALSE)</f>
        <v>#N/A</v>
      </c>
      <c r="BZ1176" s="21" t="e">
        <f>+VLOOKUP(D1176,Listas_desplega!$AS$18:$AU$60,2,0)</f>
        <v>#N/A</v>
      </c>
      <c r="CA1176" s="21" t="e">
        <f>+VLOOKUP(W1176,Listas_desplega!$AT$18:$AV$60,3,0)</f>
        <v>#N/A</v>
      </c>
      <c r="CB1176" s="21" t="e">
        <f>+VLOOKUP(F1176,Listas_desplega!$J$15:$L$60,2,0)</f>
        <v>#N/A</v>
      </c>
      <c r="CC1176" s="21" t="e">
        <f>+VLOOKUP(F1176,Listas_desplega!$J$15:$L$60,2,0)&amp;V1176</f>
        <v>#N/A</v>
      </c>
      <c r="CD1176" s="21" t="e">
        <f>+VLOOKUP(CC1176,Listas_desplega!$K$15:$L$60,2,0)</f>
        <v>#N/A</v>
      </c>
      <c r="CE1176" s="65" t="e">
        <f>+VLOOKUP(D1176,Listas_desplega!$AS$18:$AU$60,2,0)&amp;V1176</f>
        <v>#N/A</v>
      </c>
      <c r="CF1176" s="21" t="e">
        <f>+VLOOKUP(D1176,Listas_desplega!$AS$18:$AU$60,3,0)</f>
        <v>#N/A</v>
      </c>
    </row>
    <row r="1177" spans="11:84" ht="18.75" customHeight="1" x14ac:dyDescent="0.25">
      <c r="K1177" s="109"/>
      <c r="L1177" s="110" t="e">
        <f>+VLOOKUP(K1177,desplegables!$BO$81:$BP$110,2,FALSE)</f>
        <v>#N/A</v>
      </c>
      <c r="P1177" s="49"/>
      <c r="T1177" s="50" t="str">
        <f t="shared" si="126"/>
        <v xml:space="preserve"> -  - </v>
      </c>
      <c r="W1177" s="21" t="e">
        <f t="shared" si="127"/>
        <v>#N/A</v>
      </c>
      <c r="X1177" s="51" t="e">
        <f t="shared" si="128"/>
        <v>#N/A</v>
      </c>
      <c r="BG1177" s="69"/>
      <c r="BL1177" s="69"/>
      <c r="BV1177" s="21" t="str">
        <f t="shared" si="129"/>
        <v>_</v>
      </c>
      <c r="BW1177" s="21" t="e">
        <f>+VLOOKUP(C1177,Listas_desplega!$AI$21:$AJ$46,2,0)</f>
        <v>#N/A</v>
      </c>
      <c r="BX1177" s="47" t="e">
        <f>+VLOOKUP(E1177,Listas_desplega!$J$2:$K$11,2,FALSE)</f>
        <v>#N/A</v>
      </c>
      <c r="BY1177" s="21" t="e">
        <f>+VLOOKUP(J1177,desplegables!$AK$21:$AL$33,2,FALSE)</f>
        <v>#N/A</v>
      </c>
      <c r="BZ1177" s="21" t="e">
        <f>+VLOOKUP(D1177,Listas_desplega!$AS$18:$AU$60,2,0)</f>
        <v>#N/A</v>
      </c>
      <c r="CA1177" s="21" t="e">
        <f>+VLOOKUP(W1177,Listas_desplega!$AT$18:$AV$60,3,0)</f>
        <v>#N/A</v>
      </c>
      <c r="CB1177" s="21" t="e">
        <f>+VLOOKUP(F1177,Listas_desplega!$J$15:$L$60,2,0)</f>
        <v>#N/A</v>
      </c>
      <c r="CC1177" s="21" t="e">
        <f>+VLOOKUP(F1177,Listas_desplega!$J$15:$L$60,2,0)&amp;V1177</f>
        <v>#N/A</v>
      </c>
      <c r="CD1177" s="21" t="e">
        <f>+VLOOKUP(CC1177,Listas_desplega!$K$15:$L$60,2,0)</f>
        <v>#N/A</v>
      </c>
      <c r="CE1177" s="65" t="e">
        <f>+VLOOKUP(D1177,Listas_desplega!$AS$18:$AU$60,2,0)&amp;V1177</f>
        <v>#N/A</v>
      </c>
      <c r="CF1177" s="21" t="e">
        <f>+VLOOKUP(D1177,Listas_desplega!$AS$18:$AU$60,3,0)</f>
        <v>#N/A</v>
      </c>
    </row>
    <row r="1178" spans="11:84" ht="18.75" customHeight="1" x14ac:dyDescent="0.25">
      <c r="K1178" s="109"/>
      <c r="L1178" s="110" t="e">
        <f>+VLOOKUP(K1178,desplegables!$BO$81:$BP$110,2,FALSE)</f>
        <v>#N/A</v>
      </c>
      <c r="P1178" s="49"/>
      <c r="T1178" s="50" t="str">
        <f t="shared" si="126"/>
        <v xml:space="preserve"> -  - </v>
      </c>
      <c r="W1178" s="21" t="e">
        <f t="shared" si="127"/>
        <v>#N/A</v>
      </c>
      <c r="X1178" s="51" t="e">
        <f t="shared" si="128"/>
        <v>#N/A</v>
      </c>
      <c r="BG1178" s="69"/>
      <c r="BL1178" s="69"/>
      <c r="BV1178" s="21" t="str">
        <f t="shared" si="129"/>
        <v>_</v>
      </c>
      <c r="BW1178" s="21" t="e">
        <f>+VLOOKUP(C1178,Listas_desplega!$AI$21:$AJ$46,2,0)</f>
        <v>#N/A</v>
      </c>
      <c r="BX1178" s="47" t="e">
        <f>+VLOOKUP(E1178,Listas_desplega!$J$2:$K$11,2,FALSE)</f>
        <v>#N/A</v>
      </c>
      <c r="BY1178" s="21" t="e">
        <f>+VLOOKUP(J1178,desplegables!$AK$21:$AL$33,2,FALSE)</f>
        <v>#N/A</v>
      </c>
      <c r="BZ1178" s="21" t="e">
        <f>+VLOOKUP(D1178,Listas_desplega!$AS$18:$AU$60,2,0)</f>
        <v>#N/A</v>
      </c>
      <c r="CA1178" s="21" t="e">
        <f>+VLOOKUP(W1178,Listas_desplega!$AT$18:$AV$60,3,0)</f>
        <v>#N/A</v>
      </c>
      <c r="CB1178" s="21" t="e">
        <f>+VLOOKUP(F1178,Listas_desplega!$J$15:$L$60,2,0)</f>
        <v>#N/A</v>
      </c>
      <c r="CC1178" s="21" t="e">
        <f>+VLOOKUP(F1178,Listas_desplega!$J$15:$L$60,2,0)&amp;V1178</f>
        <v>#N/A</v>
      </c>
      <c r="CD1178" s="21" t="e">
        <f>+VLOOKUP(CC1178,Listas_desplega!$K$15:$L$60,2,0)</f>
        <v>#N/A</v>
      </c>
      <c r="CE1178" s="65" t="e">
        <f>+VLOOKUP(D1178,Listas_desplega!$AS$18:$AU$60,2,0)&amp;V1178</f>
        <v>#N/A</v>
      </c>
      <c r="CF1178" s="21" t="e">
        <f>+VLOOKUP(D1178,Listas_desplega!$AS$18:$AU$60,3,0)</f>
        <v>#N/A</v>
      </c>
    </row>
    <row r="1179" spans="11:84" ht="18.75" customHeight="1" x14ac:dyDescent="0.25">
      <c r="K1179" s="109"/>
      <c r="L1179" s="110" t="e">
        <f>+VLOOKUP(K1179,desplegables!$BO$81:$BP$110,2,FALSE)</f>
        <v>#N/A</v>
      </c>
      <c r="P1179" s="49"/>
      <c r="T1179" s="50" t="str">
        <f t="shared" si="126"/>
        <v xml:space="preserve"> -  - </v>
      </c>
      <c r="W1179" s="21" t="e">
        <f t="shared" si="127"/>
        <v>#N/A</v>
      </c>
      <c r="X1179" s="51" t="e">
        <f t="shared" si="128"/>
        <v>#N/A</v>
      </c>
      <c r="BG1179" s="69"/>
      <c r="BL1179" s="69"/>
      <c r="BV1179" s="21" t="str">
        <f t="shared" si="129"/>
        <v>_</v>
      </c>
      <c r="BW1179" s="21" t="e">
        <f>+VLOOKUP(C1179,Listas_desplega!$AI$21:$AJ$46,2,0)</f>
        <v>#N/A</v>
      </c>
      <c r="BX1179" s="47" t="e">
        <f>+VLOOKUP(E1179,Listas_desplega!$J$2:$K$11,2,FALSE)</f>
        <v>#N/A</v>
      </c>
      <c r="BY1179" s="21" t="e">
        <f>+VLOOKUP(J1179,desplegables!$AK$21:$AL$33,2,FALSE)</f>
        <v>#N/A</v>
      </c>
      <c r="BZ1179" s="21" t="e">
        <f>+VLOOKUP(D1179,Listas_desplega!$AS$18:$AU$60,2,0)</f>
        <v>#N/A</v>
      </c>
      <c r="CA1179" s="21" t="e">
        <f>+VLOOKUP(W1179,Listas_desplega!$AT$18:$AV$60,3,0)</f>
        <v>#N/A</v>
      </c>
      <c r="CB1179" s="21" t="e">
        <f>+VLOOKUP(F1179,Listas_desplega!$J$15:$L$60,2,0)</f>
        <v>#N/A</v>
      </c>
      <c r="CC1179" s="21" t="e">
        <f>+VLOOKUP(F1179,Listas_desplega!$J$15:$L$60,2,0)&amp;V1179</f>
        <v>#N/A</v>
      </c>
      <c r="CD1179" s="21" t="e">
        <f>+VLOOKUP(CC1179,Listas_desplega!$K$15:$L$60,2,0)</f>
        <v>#N/A</v>
      </c>
      <c r="CE1179" s="65" t="e">
        <f>+VLOOKUP(D1179,Listas_desplega!$AS$18:$AU$60,2,0)&amp;V1179</f>
        <v>#N/A</v>
      </c>
      <c r="CF1179" s="21" t="e">
        <f>+VLOOKUP(D1179,Listas_desplega!$AS$18:$AU$60,3,0)</f>
        <v>#N/A</v>
      </c>
    </row>
    <row r="1180" spans="11:84" ht="18.75" customHeight="1" x14ac:dyDescent="0.25">
      <c r="K1180" s="109"/>
      <c r="L1180" s="110" t="e">
        <f>+VLOOKUP(K1180,desplegables!$BO$81:$BP$110,2,FALSE)</f>
        <v>#N/A</v>
      </c>
      <c r="P1180" s="49"/>
      <c r="T1180" s="50" t="str">
        <f t="shared" si="126"/>
        <v xml:space="preserve"> -  - </v>
      </c>
      <c r="W1180" s="21" t="e">
        <f t="shared" si="127"/>
        <v>#N/A</v>
      </c>
      <c r="X1180" s="51" t="e">
        <f t="shared" si="128"/>
        <v>#N/A</v>
      </c>
      <c r="BG1180" s="69"/>
      <c r="BL1180" s="69"/>
      <c r="BV1180" s="21" t="str">
        <f t="shared" si="129"/>
        <v>_</v>
      </c>
      <c r="BW1180" s="21" t="e">
        <f>+VLOOKUP(C1180,Listas_desplega!$AI$21:$AJ$46,2,0)</f>
        <v>#N/A</v>
      </c>
      <c r="BX1180" s="47" t="e">
        <f>+VLOOKUP(E1180,Listas_desplega!$J$2:$K$11,2,FALSE)</f>
        <v>#N/A</v>
      </c>
      <c r="BY1180" s="21" t="e">
        <f>+VLOOKUP(J1180,desplegables!$AK$21:$AL$33,2,FALSE)</f>
        <v>#N/A</v>
      </c>
      <c r="BZ1180" s="21" t="e">
        <f>+VLOOKUP(D1180,Listas_desplega!$AS$18:$AU$60,2,0)</f>
        <v>#N/A</v>
      </c>
      <c r="CA1180" s="21" t="e">
        <f>+VLOOKUP(W1180,Listas_desplega!$AT$18:$AV$60,3,0)</f>
        <v>#N/A</v>
      </c>
      <c r="CB1180" s="21" t="e">
        <f>+VLOOKUP(F1180,Listas_desplega!$J$15:$L$60,2,0)</f>
        <v>#N/A</v>
      </c>
      <c r="CC1180" s="21" t="e">
        <f>+VLOOKUP(F1180,Listas_desplega!$J$15:$L$60,2,0)&amp;V1180</f>
        <v>#N/A</v>
      </c>
      <c r="CD1180" s="21" t="e">
        <f>+VLOOKUP(CC1180,Listas_desplega!$K$15:$L$60,2,0)</f>
        <v>#N/A</v>
      </c>
      <c r="CE1180" s="65" t="e">
        <f>+VLOOKUP(D1180,Listas_desplega!$AS$18:$AU$60,2,0)&amp;V1180</f>
        <v>#N/A</v>
      </c>
      <c r="CF1180" s="21" t="e">
        <f>+VLOOKUP(D1180,Listas_desplega!$AS$18:$AU$60,3,0)</f>
        <v>#N/A</v>
      </c>
    </row>
    <row r="1181" spans="11:84" ht="18.75" customHeight="1" x14ac:dyDescent="0.25">
      <c r="K1181" s="109"/>
      <c r="L1181" s="110" t="e">
        <f>+VLOOKUP(K1181,desplegables!$BO$81:$BP$110,2,FALSE)</f>
        <v>#N/A</v>
      </c>
      <c r="P1181" s="49"/>
      <c r="T1181" s="50" t="str">
        <f t="shared" si="126"/>
        <v xml:space="preserve"> -  - </v>
      </c>
      <c r="W1181" s="21" t="e">
        <f t="shared" si="127"/>
        <v>#N/A</v>
      </c>
      <c r="X1181" s="51" t="e">
        <f t="shared" si="128"/>
        <v>#N/A</v>
      </c>
      <c r="BG1181" s="69"/>
      <c r="BL1181" s="69"/>
      <c r="BV1181" s="21" t="str">
        <f t="shared" si="129"/>
        <v>_</v>
      </c>
      <c r="BW1181" s="21" t="e">
        <f>+VLOOKUP(C1181,Listas_desplega!$AI$21:$AJ$46,2,0)</f>
        <v>#N/A</v>
      </c>
      <c r="BX1181" s="47" t="e">
        <f>+VLOOKUP(E1181,Listas_desplega!$J$2:$K$11,2,FALSE)</f>
        <v>#N/A</v>
      </c>
      <c r="BY1181" s="21" t="e">
        <f>+VLOOKUP(J1181,desplegables!$AK$21:$AL$33,2,FALSE)</f>
        <v>#N/A</v>
      </c>
      <c r="BZ1181" s="21" t="e">
        <f>+VLOOKUP(D1181,Listas_desplega!$AS$18:$AU$60,2,0)</f>
        <v>#N/A</v>
      </c>
      <c r="CA1181" s="21" t="e">
        <f>+VLOOKUP(W1181,Listas_desplega!$AT$18:$AV$60,3,0)</f>
        <v>#N/A</v>
      </c>
      <c r="CB1181" s="21" t="e">
        <f>+VLOOKUP(F1181,Listas_desplega!$J$15:$L$60,2,0)</f>
        <v>#N/A</v>
      </c>
      <c r="CC1181" s="21" t="e">
        <f>+VLOOKUP(F1181,Listas_desplega!$J$15:$L$60,2,0)&amp;V1181</f>
        <v>#N/A</v>
      </c>
      <c r="CD1181" s="21" t="e">
        <f>+VLOOKUP(CC1181,Listas_desplega!$K$15:$L$60,2,0)</f>
        <v>#N/A</v>
      </c>
      <c r="CE1181" s="65" t="e">
        <f>+VLOOKUP(D1181,Listas_desplega!$AS$18:$AU$60,2,0)&amp;V1181</f>
        <v>#N/A</v>
      </c>
      <c r="CF1181" s="21" t="e">
        <f>+VLOOKUP(D1181,Listas_desplega!$AS$18:$AU$60,3,0)</f>
        <v>#N/A</v>
      </c>
    </row>
    <row r="1182" spans="11:84" ht="18.75" customHeight="1" x14ac:dyDescent="0.25">
      <c r="K1182" s="109"/>
      <c r="L1182" s="110" t="e">
        <f>+VLOOKUP(K1182,desplegables!$BO$81:$BP$110,2,FALSE)</f>
        <v>#N/A</v>
      </c>
      <c r="P1182" s="49"/>
      <c r="T1182" s="50" t="str">
        <f t="shared" si="126"/>
        <v xml:space="preserve"> -  - </v>
      </c>
      <c r="W1182" s="21" t="e">
        <f t="shared" si="127"/>
        <v>#N/A</v>
      </c>
      <c r="X1182" s="51" t="e">
        <f t="shared" si="128"/>
        <v>#N/A</v>
      </c>
      <c r="BG1182" s="69"/>
      <c r="BL1182" s="69"/>
      <c r="BV1182" s="21" t="str">
        <f t="shared" si="129"/>
        <v>_</v>
      </c>
      <c r="BW1182" s="21" t="e">
        <f>+VLOOKUP(C1182,Listas_desplega!$AI$21:$AJ$46,2,0)</f>
        <v>#N/A</v>
      </c>
      <c r="BX1182" s="47" t="e">
        <f>+VLOOKUP(E1182,Listas_desplega!$J$2:$K$11,2,FALSE)</f>
        <v>#N/A</v>
      </c>
      <c r="BY1182" s="21" t="e">
        <f>+VLOOKUP(J1182,desplegables!$AK$21:$AL$33,2,FALSE)</f>
        <v>#N/A</v>
      </c>
      <c r="BZ1182" s="21" t="e">
        <f>+VLOOKUP(D1182,Listas_desplega!$AS$18:$AU$60,2,0)</f>
        <v>#N/A</v>
      </c>
      <c r="CA1182" s="21" t="e">
        <f>+VLOOKUP(W1182,Listas_desplega!$AT$18:$AV$60,3,0)</f>
        <v>#N/A</v>
      </c>
      <c r="CB1182" s="21" t="e">
        <f>+VLOOKUP(F1182,Listas_desplega!$J$15:$L$60,2,0)</f>
        <v>#N/A</v>
      </c>
      <c r="CC1182" s="21" t="e">
        <f>+VLOOKUP(F1182,Listas_desplega!$J$15:$L$60,2,0)&amp;V1182</f>
        <v>#N/A</v>
      </c>
      <c r="CD1182" s="21" t="e">
        <f>+VLOOKUP(CC1182,Listas_desplega!$K$15:$L$60,2,0)</f>
        <v>#N/A</v>
      </c>
      <c r="CE1182" s="65" t="e">
        <f>+VLOOKUP(D1182,Listas_desplega!$AS$18:$AU$60,2,0)&amp;V1182</f>
        <v>#N/A</v>
      </c>
      <c r="CF1182" s="21" t="e">
        <f>+VLOOKUP(D1182,Listas_desplega!$AS$18:$AU$60,3,0)</f>
        <v>#N/A</v>
      </c>
    </row>
    <row r="1183" spans="11:84" ht="18.75" customHeight="1" x14ac:dyDescent="0.25">
      <c r="K1183" s="109"/>
      <c r="L1183" s="110" t="e">
        <f>+VLOOKUP(K1183,desplegables!$BO$81:$BP$110,2,FALSE)</f>
        <v>#N/A</v>
      </c>
      <c r="P1183" s="49"/>
      <c r="T1183" s="50" t="str">
        <f t="shared" si="126"/>
        <v xml:space="preserve"> -  - </v>
      </c>
      <c r="W1183" s="21" t="e">
        <f t="shared" si="127"/>
        <v>#N/A</v>
      </c>
      <c r="X1183" s="51" t="e">
        <f t="shared" si="128"/>
        <v>#N/A</v>
      </c>
      <c r="BG1183" s="69"/>
      <c r="BL1183" s="69"/>
      <c r="BV1183" s="21" t="str">
        <f t="shared" si="129"/>
        <v>_</v>
      </c>
      <c r="BW1183" s="21" t="e">
        <f>+VLOOKUP(C1183,Listas_desplega!$AI$21:$AJ$46,2,0)</f>
        <v>#N/A</v>
      </c>
      <c r="BX1183" s="47" t="e">
        <f>+VLOOKUP(E1183,Listas_desplega!$J$2:$K$11,2,FALSE)</f>
        <v>#N/A</v>
      </c>
      <c r="BY1183" s="21" t="e">
        <f>+VLOOKUP(J1183,desplegables!$AK$21:$AL$33,2,FALSE)</f>
        <v>#N/A</v>
      </c>
      <c r="BZ1183" s="21" t="e">
        <f>+VLOOKUP(D1183,Listas_desplega!$AS$18:$AU$60,2,0)</f>
        <v>#N/A</v>
      </c>
      <c r="CA1183" s="21" t="e">
        <f>+VLOOKUP(W1183,Listas_desplega!$AT$18:$AV$60,3,0)</f>
        <v>#N/A</v>
      </c>
      <c r="CB1183" s="21" t="e">
        <f>+VLOOKUP(F1183,Listas_desplega!$J$15:$L$60,2,0)</f>
        <v>#N/A</v>
      </c>
      <c r="CC1183" s="21" t="e">
        <f>+VLOOKUP(F1183,Listas_desplega!$J$15:$L$60,2,0)&amp;V1183</f>
        <v>#N/A</v>
      </c>
      <c r="CD1183" s="21" t="e">
        <f>+VLOOKUP(CC1183,Listas_desplega!$K$15:$L$60,2,0)</f>
        <v>#N/A</v>
      </c>
      <c r="CE1183" s="65" t="e">
        <f>+VLOOKUP(D1183,Listas_desplega!$AS$18:$AU$60,2,0)&amp;V1183</f>
        <v>#N/A</v>
      </c>
      <c r="CF1183" s="21" t="e">
        <f>+VLOOKUP(D1183,Listas_desplega!$AS$18:$AU$60,3,0)</f>
        <v>#N/A</v>
      </c>
    </row>
    <row r="1184" spans="11:84" ht="18.75" customHeight="1" x14ac:dyDescent="0.25">
      <c r="K1184" s="109"/>
      <c r="L1184" s="110" t="e">
        <f>+VLOOKUP(K1184,desplegables!$BO$81:$BP$110,2,FALSE)</f>
        <v>#N/A</v>
      </c>
      <c r="P1184" s="49"/>
      <c r="T1184" s="50" t="str">
        <f t="shared" si="126"/>
        <v xml:space="preserve"> -  - </v>
      </c>
      <c r="W1184" s="21" t="e">
        <f t="shared" si="127"/>
        <v>#N/A</v>
      </c>
      <c r="X1184" s="51" t="e">
        <f t="shared" si="128"/>
        <v>#N/A</v>
      </c>
      <c r="BG1184" s="69"/>
      <c r="BL1184" s="69"/>
      <c r="BV1184" s="21" t="str">
        <f t="shared" si="129"/>
        <v>_</v>
      </c>
      <c r="BW1184" s="21" t="e">
        <f>+VLOOKUP(C1184,Listas_desplega!$AI$21:$AJ$46,2,0)</f>
        <v>#N/A</v>
      </c>
      <c r="BX1184" s="47" t="e">
        <f>+VLOOKUP(E1184,Listas_desplega!$J$2:$K$11,2,FALSE)</f>
        <v>#N/A</v>
      </c>
      <c r="BY1184" s="21" t="e">
        <f>+VLOOKUP(J1184,desplegables!$AK$21:$AL$33,2,FALSE)</f>
        <v>#N/A</v>
      </c>
      <c r="BZ1184" s="21" t="e">
        <f>+VLOOKUP(D1184,Listas_desplega!$AS$18:$AU$60,2,0)</f>
        <v>#N/A</v>
      </c>
      <c r="CA1184" s="21" t="e">
        <f>+VLOOKUP(W1184,Listas_desplega!$AT$18:$AV$60,3,0)</f>
        <v>#N/A</v>
      </c>
      <c r="CB1184" s="21" t="e">
        <f>+VLOOKUP(F1184,Listas_desplega!$J$15:$L$60,2,0)</f>
        <v>#N/A</v>
      </c>
      <c r="CC1184" s="21" t="e">
        <f>+VLOOKUP(F1184,Listas_desplega!$J$15:$L$60,2,0)&amp;V1184</f>
        <v>#N/A</v>
      </c>
      <c r="CD1184" s="21" t="e">
        <f>+VLOOKUP(CC1184,Listas_desplega!$K$15:$L$60,2,0)</f>
        <v>#N/A</v>
      </c>
      <c r="CE1184" s="65" t="e">
        <f>+VLOOKUP(D1184,Listas_desplega!$AS$18:$AU$60,2,0)&amp;V1184</f>
        <v>#N/A</v>
      </c>
      <c r="CF1184" s="21" t="e">
        <f>+VLOOKUP(D1184,Listas_desplega!$AS$18:$AU$60,3,0)</f>
        <v>#N/A</v>
      </c>
    </row>
    <row r="1185" spans="11:84" ht="18.75" customHeight="1" x14ac:dyDescent="0.25">
      <c r="K1185" s="109"/>
      <c r="L1185" s="110" t="e">
        <f>+VLOOKUP(K1185,desplegables!$BO$81:$BP$110,2,FALSE)</f>
        <v>#N/A</v>
      </c>
      <c r="P1185" s="49"/>
      <c r="T1185" s="50" t="str">
        <f t="shared" si="126"/>
        <v xml:space="preserve"> -  - </v>
      </c>
      <c r="W1185" s="21" t="e">
        <f t="shared" si="127"/>
        <v>#N/A</v>
      </c>
      <c r="X1185" s="51" t="e">
        <f t="shared" si="128"/>
        <v>#N/A</v>
      </c>
      <c r="BG1185" s="69"/>
      <c r="BL1185" s="69"/>
      <c r="BV1185" s="21" t="str">
        <f t="shared" si="129"/>
        <v>_</v>
      </c>
      <c r="BW1185" s="21" t="e">
        <f>+VLOOKUP(C1185,Listas_desplega!$AI$21:$AJ$46,2,0)</f>
        <v>#N/A</v>
      </c>
      <c r="BX1185" s="47" t="e">
        <f>+VLOOKUP(E1185,Listas_desplega!$J$2:$K$11,2,FALSE)</f>
        <v>#N/A</v>
      </c>
      <c r="BY1185" s="21" t="e">
        <f>+VLOOKUP(J1185,desplegables!$AK$21:$AL$33,2,FALSE)</f>
        <v>#N/A</v>
      </c>
      <c r="BZ1185" s="21" t="e">
        <f>+VLOOKUP(D1185,Listas_desplega!$AS$18:$AU$60,2,0)</f>
        <v>#N/A</v>
      </c>
      <c r="CA1185" s="21" t="e">
        <f>+VLOOKUP(W1185,Listas_desplega!$AT$18:$AV$60,3,0)</f>
        <v>#N/A</v>
      </c>
      <c r="CB1185" s="21" t="e">
        <f>+VLOOKUP(F1185,Listas_desplega!$J$15:$L$60,2,0)</f>
        <v>#N/A</v>
      </c>
      <c r="CC1185" s="21" t="e">
        <f>+VLOOKUP(F1185,Listas_desplega!$J$15:$L$60,2,0)&amp;V1185</f>
        <v>#N/A</v>
      </c>
      <c r="CD1185" s="21" t="e">
        <f>+VLOOKUP(CC1185,Listas_desplega!$K$15:$L$60,2,0)</f>
        <v>#N/A</v>
      </c>
      <c r="CE1185" s="65" t="e">
        <f>+VLOOKUP(D1185,Listas_desplega!$AS$18:$AU$60,2,0)&amp;V1185</f>
        <v>#N/A</v>
      </c>
      <c r="CF1185" s="21" t="e">
        <f>+VLOOKUP(D1185,Listas_desplega!$AS$18:$AU$60,3,0)</f>
        <v>#N/A</v>
      </c>
    </row>
    <row r="1186" spans="11:84" ht="18.75" customHeight="1" x14ac:dyDescent="0.25">
      <c r="K1186" s="109"/>
      <c r="L1186" s="110" t="e">
        <f>+VLOOKUP(K1186,desplegables!$BO$81:$BP$110,2,FALSE)</f>
        <v>#N/A</v>
      </c>
      <c r="P1186" s="49"/>
      <c r="T1186" s="50" t="str">
        <f t="shared" si="126"/>
        <v xml:space="preserve"> -  - </v>
      </c>
      <c r="W1186" s="21" t="e">
        <f t="shared" si="127"/>
        <v>#N/A</v>
      </c>
      <c r="X1186" s="51" t="e">
        <f t="shared" si="128"/>
        <v>#N/A</v>
      </c>
      <c r="BG1186" s="69"/>
      <c r="BL1186" s="69"/>
      <c r="BV1186" s="21" t="str">
        <f t="shared" si="129"/>
        <v>_</v>
      </c>
      <c r="BW1186" s="21" t="e">
        <f>+VLOOKUP(C1186,Listas_desplega!$AI$21:$AJ$46,2,0)</f>
        <v>#N/A</v>
      </c>
      <c r="BX1186" s="47" t="e">
        <f>+VLOOKUP(E1186,Listas_desplega!$J$2:$K$11,2,FALSE)</f>
        <v>#N/A</v>
      </c>
      <c r="BY1186" s="21" t="e">
        <f>+VLOOKUP(J1186,desplegables!$AK$21:$AL$33,2,FALSE)</f>
        <v>#N/A</v>
      </c>
      <c r="BZ1186" s="21" t="e">
        <f>+VLOOKUP(D1186,Listas_desplega!$AS$18:$AU$60,2,0)</f>
        <v>#N/A</v>
      </c>
      <c r="CA1186" s="21" t="e">
        <f>+VLOOKUP(W1186,Listas_desplega!$AT$18:$AV$60,3,0)</f>
        <v>#N/A</v>
      </c>
      <c r="CB1186" s="21" t="e">
        <f>+VLOOKUP(F1186,Listas_desplega!$J$15:$L$60,2,0)</f>
        <v>#N/A</v>
      </c>
      <c r="CC1186" s="21" t="e">
        <f>+VLOOKUP(F1186,Listas_desplega!$J$15:$L$60,2,0)&amp;V1186</f>
        <v>#N/A</v>
      </c>
      <c r="CD1186" s="21" t="e">
        <f>+VLOOKUP(CC1186,Listas_desplega!$K$15:$L$60,2,0)</f>
        <v>#N/A</v>
      </c>
      <c r="CE1186" s="65" t="e">
        <f>+VLOOKUP(D1186,Listas_desplega!$AS$18:$AU$60,2,0)&amp;V1186</f>
        <v>#N/A</v>
      </c>
      <c r="CF1186" s="21" t="e">
        <f>+VLOOKUP(D1186,Listas_desplega!$AS$18:$AU$60,3,0)</f>
        <v>#N/A</v>
      </c>
    </row>
    <row r="1187" spans="11:84" ht="18.75" customHeight="1" x14ac:dyDescent="0.25">
      <c r="K1187" s="109"/>
      <c r="L1187" s="110" t="e">
        <f>+VLOOKUP(K1187,desplegables!$BO$81:$BP$110,2,FALSE)</f>
        <v>#N/A</v>
      </c>
      <c r="P1187" s="49"/>
      <c r="T1187" s="50" t="str">
        <f t="shared" si="126"/>
        <v xml:space="preserve"> -  - </v>
      </c>
      <c r="W1187" s="21" t="e">
        <f t="shared" si="127"/>
        <v>#N/A</v>
      </c>
      <c r="X1187" s="51" t="e">
        <f t="shared" si="128"/>
        <v>#N/A</v>
      </c>
      <c r="BG1187" s="69"/>
      <c r="BL1187" s="69"/>
      <c r="BV1187" s="21" t="str">
        <f t="shared" si="129"/>
        <v>_</v>
      </c>
      <c r="BW1187" s="21" t="e">
        <f>+VLOOKUP(C1187,Listas_desplega!$AI$21:$AJ$46,2,0)</f>
        <v>#N/A</v>
      </c>
      <c r="BX1187" s="47" t="e">
        <f>+VLOOKUP(E1187,Listas_desplega!$J$2:$K$11,2,FALSE)</f>
        <v>#N/A</v>
      </c>
      <c r="BY1187" s="21" t="e">
        <f>+VLOOKUP(J1187,desplegables!$AK$21:$AL$33,2,FALSE)</f>
        <v>#N/A</v>
      </c>
      <c r="BZ1187" s="21" t="e">
        <f>+VLOOKUP(D1187,Listas_desplega!$AS$18:$AU$60,2,0)</f>
        <v>#N/A</v>
      </c>
      <c r="CA1187" s="21" t="e">
        <f>+VLOOKUP(W1187,Listas_desplega!$AT$18:$AV$60,3,0)</f>
        <v>#N/A</v>
      </c>
      <c r="CB1187" s="21" t="e">
        <f>+VLOOKUP(F1187,Listas_desplega!$J$15:$L$60,2,0)</f>
        <v>#N/A</v>
      </c>
      <c r="CC1187" s="21" t="e">
        <f>+VLOOKUP(F1187,Listas_desplega!$J$15:$L$60,2,0)&amp;V1187</f>
        <v>#N/A</v>
      </c>
      <c r="CD1187" s="21" t="e">
        <f>+VLOOKUP(CC1187,Listas_desplega!$K$15:$L$60,2,0)</f>
        <v>#N/A</v>
      </c>
      <c r="CE1187" s="65" t="e">
        <f>+VLOOKUP(D1187,Listas_desplega!$AS$18:$AU$60,2,0)&amp;V1187</f>
        <v>#N/A</v>
      </c>
      <c r="CF1187" s="21" t="e">
        <f>+VLOOKUP(D1187,Listas_desplega!$AS$18:$AU$60,3,0)</f>
        <v>#N/A</v>
      </c>
    </row>
    <row r="1188" spans="11:84" ht="18.75" customHeight="1" x14ac:dyDescent="0.25">
      <c r="K1188" s="109"/>
      <c r="L1188" s="110" t="e">
        <f>+VLOOKUP(K1188,desplegables!$BO$81:$BP$110,2,FALSE)</f>
        <v>#N/A</v>
      </c>
      <c r="P1188" s="49"/>
      <c r="T1188" s="50" t="str">
        <f t="shared" si="126"/>
        <v xml:space="preserve"> -  - </v>
      </c>
      <c r="W1188" s="21" t="e">
        <f t="shared" si="127"/>
        <v>#N/A</v>
      </c>
      <c r="X1188" s="51" t="e">
        <f t="shared" si="128"/>
        <v>#N/A</v>
      </c>
      <c r="BG1188" s="69"/>
      <c r="BL1188" s="69"/>
      <c r="BV1188" s="21" t="str">
        <f t="shared" si="129"/>
        <v>_</v>
      </c>
      <c r="BW1188" s="21" t="e">
        <f>+VLOOKUP(C1188,Listas_desplega!$AI$21:$AJ$46,2,0)</f>
        <v>#N/A</v>
      </c>
      <c r="BX1188" s="47" t="e">
        <f>+VLOOKUP(E1188,Listas_desplega!$J$2:$K$11,2,FALSE)</f>
        <v>#N/A</v>
      </c>
      <c r="BY1188" s="21" t="e">
        <f>+VLOOKUP(J1188,desplegables!$AK$21:$AL$33,2,FALSE)</f>
        <v>#N/A</v>
      </c>
      <c r="BZ1188" s="21" t="e">
        <f>+VLOOKUP(D1188,Listas_desplega!$AS$18:$AU$60,2,0)</f>
        <v>#N/A</v>
      </c>
      <c r="CA1188" s="21" t="e">
        <f>+VLOOKUP(W1188,Listas_desplega!$AT$18:$AV$60,3,0)</f>
        <v>#N/A</v>
      </c>
      <c r="CB1188" s="21" t="e">
        <f>+VLOOKUP(F1188,Listas_desplega!$J$15:$L$60,2,0)</f>
        <v>#N/A</v>
      </c>
      <c r="CC1188" s="21" t="e">
        <f>+VLOOKUP(F1188,Listas_desplega!$J$15:$L$60,2,0)&amp;V1188</f>
        <v>#N/A</v>
      </c>
      <c r="CD1188" s="21" t="e">
        <f>+VLOOKUP(CC1188,Listas_desplega!$K$15:$L$60,2,0)</f>
        <v>#N/A</v>
      </c>
      <c r="CE1188" s="65" t="e">
        <f>+VLOOKUP(D1188,Listas_desplega!$AS$18:$AU$60,2,0)&amp;V1188</f>
        <v>#N/A</v>
      </c>
      <c r="CF1188" s="21" t="e">
        <f>+VLOOKUP(D1188,Listas_desplega!$AS$18:$AU$60,3,0)</f>
        <v>#N/A</v>
      </c>
    </row>
    <row r="1189" spans="11:84" ht="18.75" customHeight="1" x14ac:dyDescent="0.25">
      <c r="K1189" s="109"/>
      <c r="L1189" s="110" t="e">
        <f>+VLOOKUP(K1189,desplegables!$BO$81:$BP$110,2,FALSE)</f>
        <v>#N/A</v>
      </c>
      <c r="P1189" s="49"/>
      <c r="T1189" s="50" t="str">
        <f t="shared" si="126"/>
        <v xml:space="preserve"> -  - </v>
      </c>
      <c r="W1189" s="21" t="e">
        <f t="shared" si="127"/>
        <v>#N/A</v>
      </c>
      <c r="X1189" s="51" t="e">
        <f t="shared" si="128"/>
        <v>#N/A</v>
      </c>
      <c r="BG1189" s="69"/>
      <c r="BL1189" s="69"/>
      <c r="BV1189" s="21" t="str">
        <f t="shared" si="129"/>
        <v>_</v>
      </c>
      <c r="BW1189" s="21" t="e">
        <f>+VLOOKUP(C1189,Listas_desplega!$AI$21:$AJ$46,2,0)</f>
        <v>#N/A</v>
      </c>
      <c r="BX1189" s="47" t="e">
        <f>+VLOOKUP(E1189,Listas_desplega!$J$2:$K$11,2,FALSE)</f>
        <v>#N/A</v>
      </c>
      <c r="BY1189" s="21" t="e">
        <f>+VLOOKUP(J1189,desplegables!$AK$21:$AL$33,2,FALSE)</f>
        <v>#N/A</v>
      </c>
      <c r="BZ1189" s="21" t="e">
        <f>+VLOOKUP(D1189,Listas_desplega!$AS$18:$AU$60,2,0)</f>
        <v>#N/A</v>
      </c>
      <c r="CA1189" s="21" t="e">
        <f>+VLOOKUP(W1189,Listas_desplega!$AT$18:$AV$60,3,0)</f>
        <v>#N/A</v>
      </c>
      <c r="CB1189" s="21" t="e">
        <f>+VLOOKUP(F1189,Listas_desplega!$J$15:$L$60,2,0)</f>
        <v>#N/A</v>
      </c>
      <c r="CC1189" s="21" t="e">
        <f>+VLOOKUP(F1189,Listas_desplega!$J$15:$L$60,2,0)&amp;V1189</f>
        <v>#N/A</v>
      </c>
      <c r="CD1189" s="21" t="e">
        <f>+VLOOKUP(CC1189,Listas_desplega!$K$15:$L$60,2,0)</f>
        <v>#N/A</v>
      </c>
      <c r="CE1189" s="65" t="e">
        <f>+VLOOKUP(D1189,Listas_desplega!$AS$18:$AU$60,2,0)&amp;V1189</f>
        <v>#N/A</v>
      </c>
      <c r="CF1189" s="21" t="e">
        <f>+VLOOKUP(D1189,Listas_desplega!$AS$18:$AU$60,3,0)</f>
        <v>#N/A</v>
      </c>
    </row>
    <row r="1190" spans="11:84" ht="18.75" customHeight="1" x14ac:dyDescent="0.25">
      <c r="K1190" s="109"/>
      <c r="L1190" s="110" t="e">
        <f>+VLOOKUP(K1190,desplegables!$BO$81:$BP$110,2,FALSE)</f>
        <v>#N/A</v>
      </c>
      <c r="P1190" s="49"/>
      <c r="T1190" s="50" t="str">
        <f t="shared" si="126"/>
        <v xml:space="preserve"> -  - </v>
      </c>
      <c r="W1190" s="21" t="e">
        <f t="shared" si="127"/>
        <v>#N/A</v>
      </c>
      <c r="X1190" s="51" t="e">
        <f t="shared" si="128"/>
        <v>#N/A</v>
      </c>
      <c r="BG1190" s="69"/>
      <c r="BL1190" s="69"/>
      <c r="BV1190" s="21" t="str">
        <f t="shared" si="129"/>
        <v>_</v>
      </c>
      <c r="BW1190" s="21" t="e">
        <f>+VLOOKUP(C1190,Listas_desplega!$AI$21:$AJ$46,2,0)</f>
        <v>#N/A</v>
      </c>
      <c r="BX1190" s="47" t="e">
        <f>+VLOOKUP(E1190,Listas_desplega!$J$2:$K$11,2,FALSE)</f>
        <v>#N/A</v>
      </c>
      <c r="BY1190" s="21" t="e">
        <f>+VLOOKUP(J1190,desplegables!$AK$21:$AL$33,2,FALSE)</f>
        <v>#N/A</v>
      </c>
      <c r="BZ1190" s="21" t="e">
        <f>+VLOOKUP(D1190,Listas_desplega!$AS$18:$AU$60,2,0)</f>
        <v>#N/A</v>
      </c>
      <c r="CA1190" s="21" t="e">
        <f>+VLOOKUP(W1190,Listas_desplega!$AT$18:$AV$60,3,0)</f>
        <v>#N/A</v>
      </c>
      <c r="CB1190" s="21" t="e">
        <f>+VLOOKUP(F1190,Listas_desplega!$J$15:$L$60,2,0)</f>
        <v>#N/A</v>
      </c>
      <c r="CC1190" s="21" t="e">
        <f>+VLOOKUP(F1190,Listas_desplega!$J$15:$L$60,2,0)&amp;V1190</f>
        <v>#N/A</v>
      </c>
      <c r="CD1190" s="21" t="e">
        <f>+VLOOKUP(CC1190,Listas_desplega!$K$15:$L$60,2,0)</f>
        <v>#N/A</v>
      </c>
      <c r="CE1190" s="65" t="e">
        <f>+VLOOKUP(D1190,Listas_desplega!$AS$18:$AU$60,2,0)&amp;V1190</f>
        <v>#N/A</v>
      </c>
      <c r="CF1190" s="21" t="e">
        <f>+VLOOKUP(D1190,Listas_desplega!$AS$18:$AU$60,3,0)</f>
        <v>#N/A</v>
      </c>
    </row>
    <row r="1191" spans="11:84" ht="18.75" customHeight="1" x14ac:dyDescent="0.25">
      <c r="K1191" s="109"/>
      <c r="L1191" s="110" t="e">
        <f>+VLOOKUP(K1191,desplegables!$BO$81:$BP$110,2,FALSE)</f>
        <v>#N/A</v>
      </c>
      <c r="P1191" s="49"/>
      <c r="T1191" s="50" t="str">
        <f t="shared" si="126"/>
        <v xml:space="preserve"> -  - </v>
      </c>
      <c r="W1191" s="21" t="e">
        <f t="shared" si="127"/>
        <v>#N/A</v>
      </c>
      <c r="X1191" s="51" t="e">
        <f t="shared" si="128"/>
        <v>#N/A</v>
      </c>
      <c r="BG1191" s="69"/>
      <c r="BL1191" s="69"/>
      <c r="BV1191" s="21" t="str">
        <f t="shared" si="129"/>
        <v>_</v>
      </c>
      <c r="BW1191" s="21" t="e">
        <f>+VLOOKUP(C1191,Listas_desplega!$AI$21:$AJ$46,2,0)</f>
        <v>#N/A</v>
      </c>
      <c r="BX1191" s="47" t="e">
        <f>+VLOOKUP(E1191,Listas_desplega!$J$2:$K$11,2,FALSE)</f>
        <v>#N/A</v>
      </c>
      <c r="BY1191" s="21" t="e">
        <f>+VLOOKUP(J1191,desplegables!$AK$21:$AL$33,2,FALSE)</f>
        <v>#N/A</v>
      </c>
      <c r="BZ1191" s="21" t="e">
        <f>+VLOOKUP(D1191,Listas_desplega!$AS$18:$AU$60,2,0)</f>
        <v>#N/A</v>
      </c>
      <c r="CA1191" s="21" t="e">
        <f>+VLOOKUP(W1191,Listas_desplega!$AT$18:$AV$60,3,0)</f>
        <v>#N/A</v>
      </c>
      <c r="CB1191" s="21" t="e">
        <f>+VLOOKUP(F1191,Listas_desplega!$J$15:$L$60,2,0)</f>
        <v>#N/A</v>
      </c>
      <c r="CC1191" s="21" t="e">
        <f>+VLOOKUP(F1191,Listas_desplega!$J$15:$L$60,2,0)&amp;V1191</f>
        <v>#N/A</v>
      </c>
      <c r="CD1191" s="21" t="e">
        <f>+VLOOKUP(CC1191,Listas_desplega!$K$15:$L$60,2,0)</f>
        <v>#N/A</v>
      </c>
      <c r="CE1191" s="65" t="e">
        <f>+VLOOKUP(D1191,Listas_desplega!$AS$18:$AU$60,2,0)&amp;V1191</f>
        <v>#N/A</v>
      </c>
      <c r="CF1191" s="21" t="e">
        <f>+VLOOKUP(D1191,Listas_desplega!$AS$18:$AU$60,3,0)</f>
        <v>#N/A</v>
      </c>
    </row>
    <row r="1192" spans="11:84" ht="18.75" customHeight="1" x14ac:dyDescent="0.25">
      <c r="K1192" s="109"/>
      <c r="L1192" s="110" t="e">
        <f>+VLOOKUP(K1192,desplegables!$BO$81:$BP$110,2,FALSE)</f>
        <v>#N/A</v>
      </c>
      <c r="P1192" s="49"/>
      <c r="T1192" s="50" t="str">
        <f t="shared" si="126"/>
        <v xml:space="preserve"> -  - </v>
      </c>
      <c r="W1192" s="21" t="e">
        <f t="shared" si="127"/>
        <v>#N/A</v>
      </c>
      <c r="X1192" s="51" t="e">
        <f t="shared" si="128"/>
        <v>#N/A</v>
      </c>
      <c r="BG1192" s="69"/>
      <c r="BL1192" s="69"/>
      <c r="BV1192" s="21" t="str">
        <f t="shared" si="129"/>
        <v>_</v>
      </c>
      <c r="BW1192" s="21" t="e">
        <f>+VLOOKUP(C1192,Listas_desplega!$AI$21:$AJ$46,2,0)</f>
        <v>#N/A</v>
      </c>
      <c r="BX1192" s="47" t="e">
        <f>+VLOOKUP(E1192,Listas_desplega!$J$2:$K$11,2,FALSE)</f>
        <v>#N/A</v>
      </c>
      <c r="BY1192" s="21" t="e">
        <f>+VLOOKUP(J1192,desplegables!$AK$21:$AL$33,2,FALSE)</f>
        <v>#N/A</v>
      </c>
      <c r="BZ1192" s="21" t="e">
        <f>+VLOOKUP(D1192,Listas_desplega!$AS$18:$AU$60,2,0)</f>
        <v>#N/A</v>
      </c>
      <c r="CA1192" s="21" t="e">
        <f>+VLOOKUP(W1192,Listas_desplega!$AT$18:$AV$60,3,0)</f>
        <v>#N/A</v>
      </c>
      <c r="CB1192" s="21" t="e">
        <f>+VLOOKUP(F1192,Listas_desplega!$J$15:$L$60,2,0)</f>
        <v>#N/A</v>
      </c>
      <c r="CC1192" s="21" t="e">
        <f>+VLOOKUP(F1192,Listas_desplega!$J$15:$L$60,2,0)&amp;V1192</f>
        <v>#N/A</v>
      </c>
      <c r="CD1192" s="21" t="e">
        <f>+VLOOKUP(CC1192,Listas_desplega!$K$15:$L$60,2,0)</f>
        <v>#N/A</v>
      </c>
      <c r="CE1192" s="65" t="e">
        <f>+VLOOKUP(D1192,Listas_desplega!$AS$18:$AU$60,2,0)&amp;V1192</f>
        <v>#N/A</v>
      </c>
      <c r="CF1192" s="21" t="e">
        <f>+VLOOKUP(D1192,Listas_desplega!$AS$18:$AU$60,3,0)</f>
        <v>#N/A</v>
      </c>
    </row>
    <row r="1193" spans="11:84" ht="18.75" customHeight="1" x14ac:dyDescent="0.25">
      <c r="K1193" s="109"/>
      <c r="L1193" s="110" t="e">
        <f>+VLOOKUP(K1193,desplegables!$BO$81:$BP$110,2,FALSE)</f>
        <v>#N/A</v>
      </c>
      <c r="P1193" s="49"/>
      <c r="T1193" s="50" t="str">
        <f t="shared" si="126"/>
        <v xml:space="preserve"> -  - </v>
      </c>
      <c r="W1193" s="21" t="e">
        <f t="shared" si="127"/>
        <v>#N/A</v>
      </c>
      <c r="X1193" s="51" t="e">
        <f t="shared" si="128"/>
        <v>#N/A</v>
      </c>
      <c r="BG1193" s="69"/>
      <c r="BL1193" s="69"/>
      <c r="BV1193" s="21" t="str">
        <f t="shared" si="129"/>
        <v>_</v>
      </c>
      <c r="BW1193" s="21" t="e">
        <f>+VLOOKUP(C1193,Listas_desplega!$AI$21:$AJ$46,2,0)</f>
        <v>#N/A</v>
      </c>
      <c r="BX1193" s="47" t="e">
        <f>+VLOOKUP(E1193,Listas_desplega!$J$2:$K$11,2,FALSE)</f>
        <v>#N/A</v>
      </c>
      <c r="BY1193" s="21" t="e">
        <f>+VLOOKUP(J1193,desplegables!$AK$21:$AL$33,2,FALSE)</f>
        <v>#N/A</v>
      </c>
      <c r="BZ1193" s="21" t="e">
        <f>+VLOOKUP(D1193,Listas_desplega!$AS$18:$AU$60,2,0)</f>
        <v>#N/A</v>
      </c>
      <c r="CA1193" s="21" t="e">
        <f>+VLOOKUP(W1193,Listas_desplega!$AT$18:$AV$60,3,0)</f>
        <v>#N/A</v>
      </c>
      <c r="CB1193" s="21" t="e">
        <f>+VLOOKUP(F1193,Listas_desplega!$J$15:$L$60,2,0)</f>
        <v>#N/A</v>
      </c>
      <c r="CC1193" s="21" t="e">
        <f>+VLOOKUP(F1193,Listas_desplega!$J$15:$L$60,2,0)&amp;V1193</f>
        <v>#N/A</v>
      </c>
      <c r="CD1193" s="21" t="e">
        <f>+VLOOKUP(CC1193,Listas_desplega!$K$15:$L$60,2,0)</f>
        <v>#N/A</v>
      </c>
      <c r="CE1193" s="65" t="e">
        <f>+VLOOKUP(D1193,Listas_desplega!$AS$18:$AU$60,2,0)&amp;V1193</f>
        <v>#N/A</v>
      </c>
      <c r="CF1193" s="21" t="e">
        <f>+VLOOKUP(D1193,Listas_desplega!$AS$18:$AU$60,3,0)</f>
        <v>#N/A</v>
      </c>
    </row>
    <row r="1194" spans="11:84" ht="18.75" customHeight="1" x14ac:dyDescent="0.25">
      <c r="K1194" s="109"/>
      <c r="L1194" s="110" t="e">
        <f>+VLOOKUP(K1194,desplegables!$BO$81:$BP$110,2,FALSE)</f>
        <v>#N/A</v>
      </c>
      <c r="P1194" s="49"/>
      <c r="T1194" s="50" t="str">
        <f t="shared" si="126"/>
        <v xml:space="preserve"> -  - </v>
      </c>
      <c r="W1194" s="21" t="e">
        <f t="shared" si="127"/>
        <v>#N/A</v>
      </c>
      <c r="X1194" s="51" t="e">
        <f t="shared" si="128"/>
        <v>#N/A</v>
      </c>
      <c r="BG1194" s="69"/>
      <c r="BL1194" s="69"/>
      <c r="BV1194" s="21" t="str">
        <f t="shared" si="129"/>
        <v>_</v>
      </c>
      <c r="BW1194" s="21" t="e">
        <f>+VLOOKUP(C1194,Listas_desplega!$AI$21:$AJ$46,2,0)</f>
        <v>#N/A</v>
      </c>
      <c r="BX1194" s="47" t="e">
        <f>+VLOOKUP(E1194,Listas_desplega!$J$2:$K$11,2,FALSE)</f>
        <v>#N/A</v>
      </c>
      <c r="BY1194" s="21" t="e">
        <f>+VLOOKUP(J1194,desplegables!$AK$21:$AL$33,2,FALSE)</f>
        <v>#N/A</v>
      </c>
      <c r="BZ1194" s="21" t="e">
        <f>+VLOOKUP(D1194,Listas_desplega!$AS$18:$AU$60,2,0)</f>
        <v>#N/A</v>
      </c>
      <c r="CA1194" s="21" t="e">
        <f>+VLOOKUP(W1194,Listas_desplega!$AT$18:$AV$60,3,0)</f>
        <v>#N/A</v>
      </c>
      <c r="CB1194" s="21" t="e">
        <f>+VLOOKUP(F1194,Listas_desplega!$J$15:$L$60,2,0)</f>
        <v>#N/A</v>
      </c>
      <c r="CC1194" s="21" t="e">
        <f>+VLOOKUP(F1194,Listas_desplega!$J$15:$L$60,2,0)&amp;V1194</f>
        <v>#N/A</v>
      </c>
      <c r="CD1194" s="21" t="e">
        <f>+VLOOKUP(CC1194,Listas_desplega!$K$15:$L$60,2,0)</f>
        <v>#N/A</v>
      </c>
      <c r="CE1194" s="65" t="e">
        <f>+VLOOKUP(D1194,Listas_desplega!$AS$18:$AU$60,2,0)&amp;V1194</f>
        <v>#N/A</v>
      </c>
      <c r="CF1194" s="21" t="e">
        <f>+VLOOKUP(D1194,Listas_desplega!$AS$18:$AU$60,3,0)</f>
        <v>#N/A</v>
      </c>
    </row>
    <row r="1195" spans="11:84" ht="18.75" customHeight="1" x14ac:dyDescent="0.25">
      <c r="K1195" s="109"/>
      <c r="L1195" s="110" t="e">
        <f>+VLOOKUP(K1195,desplegables!$BO$81:$BP$110,2,FALSE)</f>
        <v>#N/A</v>
      </c>
      <c r="P1195" s="49"/>
      <c r="T1195" s="50" t="str">
        <f t="shared" si="126"/>
        <v xml:space="preserve"> -  - </v>
      </c>
      <c r="W1195" s="21" t="e">
        <f t="shared" si="127"/>
        <v>#N/A</v>
      </c>
      <c r="X1195" s="51" t="e">
        <f t="shared" si="128"/>
        <v>#N/A</v>
      </c>
      <c r="BG1195" s="69"/>
      <c r="BL1195" s="69"/>
      <c r="BV1195" s="21" t="str">
        <f t="shared" si="129"/>
        <v>_</v>
      </c>
      <c r="BW1195" s="21" t="e">
        <f>+VLOOKUP(C1195,Listas_desplega!$AI$21:$AJ$46,2,0)</f>
        <v>#N/A</v>
      </c>
      <c r="BX1195" s="47" t="e">
        <f>+VLOOKUP(E1195,Listas_desplega!$J$2:$K$11,2,FALSE)</f>
        <v>#N/A</v>
      </c>
      <c r="BY1195" s="21" t="e">
        <f>+VLOOKUP(J1195,desplegables!$AK$21:$AL$33,2,FALSE)</f>
        <v>#N/A</v>
      </c>
      <c r="BZ1195" s="21" t="e">
        <f>+VLOOKUP(D1195,Listas_desplega!$AS$18:$AU$60,2,0)</f>
        <v>#N/A</v>
      </c>
      <c r="CA1195" s="21" t="e">
        <f>+VLOOKUP(W1195,Listas_desplega!$AT$18:$AV$60,3,0)</f>
        <v>#N/A</v>
      </c>
      <c r="CB1195" s="21" t="e">
        <f>+VLOOKUP(F1195,Listas_desplega!$J$15:$L$60,2,0)</f>
        <v>#N/A</v>
      </c>
      <c r="CC1195" s="21" t="e">
        <f>+VLOOKUP(F1195,Listas_desplega!$J$15:$L$60,2,0)&amp;V1195</f>
        <v>#N/A</v>
      </c>
      <c r="CD1195" s="21" t="e">
        <f>+VLOOKUP(CC1195,Listas_desplega!$K$15:$L$60,2,0)</f>
        <v>#N/A</v>
      </c>
      <c r="CE1195" s="65" t="e">
        <f>+VLOOKUP(D1195,Listas_desplega!$AS$18:$AU$60,2,0)&amp;V1195</f>
        <v>#N/A</v>
      </c>
      <c r="CF1195" s="21" t="e">
        <f>+VLOOKUP(D1195,Listas_desplega!$AS$18:$AU$60,3,0)</f>
        <v>#N/A</v>
      </c>
    </row>
    <row r="1196" spans="11:84" ht="18.75" customHeight="1" x14ac:dyDescent="0.25">
      <c r="K1196" s="109"/>
      <c r="L1196" s="110" t="e">
        <f>+VLOOKUP(K1196,desplegables!$BO$81:$BP$110,2,FALSE)</f>
        <v>#N/A</v>
      </c>
      <c r="P1196" s="49"/>
      <c r="T1196" s="50" t="str">
        <f t="shared" si="126"/>
        <v xml:space="preserve"> -  - </v>
      </c>
      <c r="W1196" s="21" t="e">
        <f t="shared" si="127"/>
        <v>#N/A</v>
      </c>
      <c r="X1196" s="51" t="e">
        <f t="shared" si="128"/>
        <v>#N/A</v>
      </c>
      <c r="BG1196" s="69"/>
      <c r="BL1196" s="69"/>
      <c r="BV1196" s="21" t="str">
        <f t="shared" si="129"/>
        <v>_</v>
      </c>
      <c r="BW1196" s="21" t="e">
        <f>+VLOOKUP(C1196,Listas_desplega!$AI$21:$AJ$46,2,0)</f>
        <v>#N/A</v>
      </c>
      <c r="BX1196" s="47" t="e">
        <f>+VLOOKUP(E1196,Listas_desplega!$J$2:$K$11,2,FALSE)</f>
        <v>#N/A</v>
      </c>
      <c r="BY1196" s="21" t="e">
        <f>+VLOOKUP(J1196,desplegables!$AK$21:$AL$33,2,FALSE)</f>
        <v>#N/A</v>
      </c>
      <c r="BZ1196" s="21" t="e">
        <f>+VLOOKUP(D1196,Listas_desplega!$AS$18:$AU$60,2,0)</f>
        <v>#N/A</v>
      </c>
      <c r="CA1196" s="21" t="e">
        <f>+VLOOKUP(W1196,Listas_desplega!$AT$18:$AV$60,3,0)</f>
        <v>#N/A</v>
      </c>
      <c r="CB1196" s="21" t="e">
        <f>+VLOOKUP(F1196,Listas_desplega!$J$15:$L$60,2,0)</f>
        <v>#N/A</v>
      </c>
      <c r="CC1196" s="21" t="e">
        <f>+VLOOKUP(F1196,Listas_desplega!$J$15:$L$60,2,0)&amp;V1196</f>
        <v>#N/A</v>
      </c>
      <c r="CD1196" s="21" t="e">
        <f>+VLOOKUP(CC1196,Listas_desplega!$K$15:$L$60,2,0)</f>
        <v>#N/A</v>
      </c>
      <c r="CE1196" s="65" t="e">
        <f>+VLOOKUP(D1196,Listas_desplega!$AS$18:$AU$60,2,0)&amp;V1196</f>
        <v>#N/A</v>
      </c>
      <c r="CF1196" s="21" t="e">
        <f>+VLOOKUP(D1196,Listas_desplega!$AS$18:$AU$60,3,0)</f>
        <v>#N/A</v>
      </c>
    </row>
    <row r="1197" spans="11:84" ht="18.75" customHeight="1" x14ac:dyDescent="0.25">
      <c r="K1197" s="109"/>
      <c r="L1197" s="110" t="e">
        <f>+VLOOKUP(K1197,desplegables!$BO$81:$BP$110,2,FALSE)</f>
        <v>#N/A</v>
      </c>
      <c r="P1197" s="49"/>
      <c r="T1197" s="50" t="str">
        <f t="shared" si="126"/>
        <v xml:space="preserve"> -  - </v>
      </c>
      <c r="W1197" s="21" t="e">
        <f t="shared" si="127"/>
        <v>#N/A</v>
      </c>
      <c r="X1197" s="51" t="e">
        <f t="shared" si="128"/>
        <v>#N/A</v>
      </c>
      <c r="BG1197" s="69"/>
      <c r="BL1197" s="69"/>
      <c r="BV1197" s="21" t="str">
        <f t="shared" si="129"/>
        <v>_</v>
      </c>
      <c r="BW1197" s="21" t="e">
        <f>+VLOOKUP(C1197,Listas_desplega!$AI$21:$AJ$46,2,0)</f>
        <v>#N/A</v>
      </c>
      <c r="BX1197" s="47" t="e">
        <f>+VLOOKUP(E1197,Listas_desplega!$J$2:$K$11,2,FALSE)</f>
        <v>#N/A</v>
      </c>
      <c r="BY1197" s="21" t="e">
        <f>+VLOOKUP(J1197,desplegables!$AK$21:$AL$33,2,FALSE)</f>
        <v>#N/A</v>
      </c>
      <c r="BZ1197" s="21" t="e">
        <f>+VLOOKUP(D1197,Listas_desplega!$AS$18:$AU$60,2,0)</f>
        <v>#N/A</v>
      </c>
      <c r="CA1197" s="21" t="e">
        <f>+VLOOKUP(W1197,Listas_desplega!$AT$18:$AV$60,3,0)</f>
        <v>#N/A</v>
      </c>
      <c r="CB1197" s="21" t="e">
        <f>+VLOOKUP(F1197,Listas_desplega!$J$15:$L$60,2,0)</f>
        <v>#N/A</v>
      </c>
      <c r="CC1197" s="21" t="e">
        <f>+VLOOKUP(F1197,Listas_desplega!$J$15:$L$60,2,0)&amp;V1197</f>
        <v>#N/A</v>
      </c>
      <c r="CD1197" s="21" t="e">
        <f>+VLOOKUP(CC1197,Listas_desplega!$K$15:$L$60,2,0)</f>
        <v>#N/A</v>
      </c>
      <c r="CE1197" s="65" t="e">
        <f>+VLOOKUP(D1197,Listas_desplega!$AS$18:$AU$60,2,0)&amp;V1197</f>
        <v>#N/A</v>
      </c>
      <c r="CF1197" s="21" t="e">
        <f>+VLOOKUP(D1197,Listas_desplega!$AS$18:$AU$60,3,0)</f>
        <v>#N/A</v>
      </c>
    </row>
    <row r="1198" spans="11:84" ht="18.75" customHeight="1" x14ac:dyDescent="0.25">
      <c r="K1198" s="109"/>
      <c r="L1198" s="110" t="e">
        <f>+VLOOKUP(K1198,desplegables!$BO$81:$BP$110,2,FALSE)</f>
        <v>#N/A</v>
      </c>
      <c r="P1198" s="49"/>
      <c r="T1198" s="50" t="str">
        <f t="shared" si="126"/>
        <v xml:space="preserve"> -  - </v>
      </c>
      <c r="W1198" s="21" t="e">
        <f t="shared" si="127"/>
        <v>#N/A</v>
      </c>
      <c r="X1198" s="51" t="e">
        <f t="shared" si="128"/>
        <v>#N/A</v>
      </c>
      <c r="BG1198" s="69"/>
      <c r="BL1198" s="69"/>
      <c r="BV1198" s="21" t="str">
        <f t="shared" si="129"/>
        <v>_</v>
      </c>
      <c r="BW1198" s="21" t="e">
        <f>+VLOOKUP(C1198,Listas_desplega!$AI$21:$AJ$46,2,0)</f>
        <v>#N/A</v>
      </c>
      <c r="BX1198" s="47" t="e">
        <f>+VLOOKUP(E1198,Listas_desplega!$J$2:$K$11,2,FALSE)</f>
        <v>#N/A</v>
      </c>
      <c r="BY1198" s="21" t="e">
        <f>+VLOOKUP(J1198,desplegables!$AK$21:$AL$33,2,FALSE)</f>
        <v>#N/A</v>
      </c>
      <c r="BZ1198" s="21" t="e">
        <f>+VLOOKUP(D1198,Listas_desplega!$AS$18:$AU$60,2,0)</f>
        <v>#N/A</v>
      </c>
      <c r="CA1198" s="21" t="e">
        <f>+VLOOKUP(W1198,Listas_desplega!$AT$18:$AV$60,3,0)</f>
        <v>#N/A</v>
      </c>
      <c r="CB1198" s="21" t="e">
        <f>+VLOOKUP(F1198,Listas_desplega!$J$15:$L$60,2,0)</f>
        <v>#N/A</v>
      </c>
      <c r="CC1198" s="21" t="e">
        <f>+VLOOKUP(F1198,Listas_desplega!$J$15:$L$60,2,0)&amp;V1198</f>
        <v>#N/A</v>
      </c>
      <c r="CD1198" s="21" t="e">
        <f>+VLOOKUP(CC1198,Listas_desplega!$K$15:$L$60,2,0)</f>
        <v>#N/A</v>
      </c>
      <c r="CE1198" s="65" t="e">
        <f>+VLOOKUP(D1198,Listas_desplega!$AS$18:$AU$60,2,0)&amp;V1198</f>
        <v>#N/A</v>
      </c>
      <c r="CF1198" s="21" t="e">
        <f>+VLOOKUP(D1198,Listas_desplega!$AS$18:$AU$60,3,0)</f>
        <v>#N/A</v>
      </c>
    </row>
    <row r="1199" spans="11:84" ht="18.75" customHeight="1" x14ac:dyDescent="0.25">
      <c r="K1199" s="109"/>
      <c r="L1199" s="110" t="e">
        <f>+VLOOKUP(K1199,desplegables!$BO$81:$BP$110,2,FALSE)</f>
        <v>#N/A</v>
      </c>
      <c r="P1199" s="49"/>
      <c r="T1199" s="50" t="str">
        <f t="shared" si="126"/>
        <v xml:space="preserve"> -  - </v>
      </c>
      <c r="W1199" s="21" t="e">
        <f t="shared" si="127"/>
        <v>#N/A</v>
      </c>
      <c r="X1199" s="51" t="e">
        <f t="shared" si="128"/>
        <v>#N/A</v>
      </c>
      <c r="BG1199" s="69"/>
      <c r="BL1199" s="69"/>
      <c r="BV1199" s="21" t="str">
        <f t="shared" si="129"/>
        <v>_</v>
      </c>
      <c r="BW1199" s="21" t="e">
        <f>+VLOOKUP(C1199,Listas_desplega!$AI$21:$AJ$46,2,0)</f>
        <v>#N/A</v>
      </c>
      <c r="BX1199" s="47" t="e">
        <f>+VLOOKUP(E1199,Listas_desplega!$J$2:$K$11,2,FALSE)</f>
        <v>#N/A</v>
      </c>
      <c r="BY1199" s="21" t="e">
        <f>+VLOOKUP(J1199,desplegables!$AK$21:$AL$33,2,FALSE)</f>
        <v>#N/A</v>
      </c>
      <c r="BZ1199" s="21" t="e">
        <f>+VLOOKUP(D1199,Listas_desplega!$AS$18:$AU$60,2,0)</f>
        <v>#N/A</v>
      </c>
      <c r="CA1199" s="21" t="e">
        <f>+VLOOKUP(W1199,Listas_desplega!$AT$18:$AV$60,3,0)</f>
        <v>#N/A</v>
      </c>
      <c r="CB1199" s="21" t="e">
        <f>+VLOOKUP(F1199,Listas_desplega!$J$15:$L$60,2,0)</f>
        <v>#N/A</v>
      </c>
      <c r="CC1199" s="21" t="e">
        <f>+VLOOKUP(F1199,Listas_desplega!$J$15:$L$60,2,0)&amp;V1199</f>
        <v>#N/A</v>
      </c>
      <c r="CD1199" s="21" t="e">
        <f>+VLOOKUP(CC1199,Listas_desplega!$K$15:$L$60,2,0)</f>
        <v>#N/A</v>
      </c>
      <c r="CE1199" s="65" t="e">
        <f>+VLOOKUP(D1199,Listas_desplega!$AS$18:$AU$60,2,0)&amp;V1199</f>
        <v>#N/A</v>
      </c>
      <c r="CF1199" s="21" t="e">
        <f>+VLOOKUP(D1199,Listas_desplega!$AS$18:$AU$60,3,0)</f>
        <v>#N/A</v>
      </c>
    </row>
    <row r="1200" spans="11:84" ht="18.75" customHeight="1" x14ac:dyDescent="0.25">
      <c r="K1200" s="109"/>
      <c r="L1200" s="110" t="e">
        <f>+VLOOKUP(K1200,desplegables!$BO$81:$BP$110,2,FALSE)</f>
        <v>#N/A</v>
      </c>
      <c r="P1200" s="49"/>
      <c r="T1200" s="50" t="str">
        <f t="shared" si="126"/>
        <v xml:space="preserve"> -  - </v>
      </c>
      <c r="W1200" s="21" t="e">
        <f t="shared" si="127"/>
        <v>#N/A</v>
      </c>
      <c r="X1200" s="51" t="e">
        <f t="shared" si="128"/>
        <v>#N/A</v>
      </c>
      <c r="BG1200" s="69"/>
      <c r="BL1200" s="69"/>
      <c r="BV1200" s="21" t="str">
        <f t="shared" si="129"/>
        <v>_</v>
      </c>
      <c r="BW1200" s="21" t="e">
        <f>+VLOOKUP(C1200,Listas_desplega!$AI$21:$AJ$46,2,0)</f>
        <v>#N/A</v>
      </c>
      <c r="BX1200" s="47" t="e">
        <f>+VLOOKUP(E1200,Listas_desplega!$J$2:$K$11,2,FALSE)</f>
        <v>#N/A</v>
      </c>
      <c r="BY1200" s="21" t="e">
        <f>+VLOOKUP(J1200,desplegables!$AK$21:$AL$33,2,FALSE)</f>
        <v>#N/A</v>
      </c>
      <c r="BZ1200" s="21" t="e">
        <f>+VLOOKUP(D1200,Listas_desplega!$AS$18:$AU$60,2,0)</f>
        <v>#N/A</v>
      </c>
      <c r="CA1200" s="21" t="e">
        <f>+VLOOKUP(W1200,Listas_desplega!$AT$18:$AV$60,3,0)</f>
        <v>#N/A</v>
      </c>
      <c r="CB1200" s="21" t="e">
        <f>+VLOOKUP(F1200,Listas_desplega!$J$15:$L$60,2,0)</f>
        <v>#N/A</v>
      </c>
      <c r="CC1200" s="21" t="e">
        <f>+VLOOKUP(F1200,Listas_desplega!$J$15:$L$60,2,0)&amp;V1200</f>
        <v>#N/A</v>
      </c>
      <c r="CD1200" s="21" t="e">
        <f>+VLOOKUP(CC1200,Listas_desplega!$K$15:$L$60,2,0)</f>
        <v>#N/A</v>
      </c>
      <c r="CE1200" s="65" t="e">
        <f>+VLOOKUP(D1200,Listas_desplega!$AS$18:$AU$60,2,0)&amp;V1200</f>
        <v>#N/A</v>
      </c>
      <c r="CF1200" s="21" t="e">
        <f>+VLOOKUP(D1200,Listas_desplega!$AS$18:$AU$60,3,0)</f>
        <v>#N/A</v>
      </c>
    </row>
    <row r="1201" spans="11:84" ht="18.75" customHeight="1" x14ac:dyDescent="0.25">
      <c r="K1201" s="109"/>
      <c r="L1201" s="110" t="e">
        <f>+VLOOKUP(K1201,desplegables!$BO$81:$BP$110,2,FALSE)</f>
        <v>#N/A</v>
      </c>
      <c r="P1201" s="49"/>
      <c r="T1201" s="50" t="str">
        <f t="shared" si="126"/>
        <v xml:space="preserve"> -  - </v>
      </c>
      <c r="W1201" s="21" t="e">
        <f t="shared" si="127"/>
        <v>#N/A</v>
      </c>
      <c r="X1201" s="51" t="e">
        <f t="shared" si="128"/>
        <v>#N/A</v>
      </c>
      <c r="BG1201" s="69"/>
      <c r="BL1201" s="69"/>
      <c r="BV1201" s="21" t="str">
        <f t="shared" si="129"/>
        <v>_</v>
      </c>
      <c r="BW1201" s="21" t="e">
        <f>+VLOOKUP(C1201,Listas_desplega!$AI$21:$AJ$46,2,0)</f>
        <v>#N/A</v>
      </c>
      <c r="BX1201" s="47" t="e">
        <f>+VLOOKUP(E1201,Listas_desplega!$J$2:$K$11,2,FALSE)</f>
        <v>#N/A</v>
      </c>
      <c r="BY1201" s="21" t="e">
        <f>+VLOOKUP(J1201,desplegables!$AK$21:$AL$33,2,FALSE)</f>
        <v>#N/A</v>
      </c>
      <c r="BZ1201" s="21" t="e">
        <f>+VLOOKUP(D1201,Listas_desplega!$AS$18:$AU$60,2,0)</f>
        <v>#N/A</v>
      </c>
      <c r="CA1201" s="21" t="e">
        <f>+VLOOKUP(W1201,Listas_desplega!$AT$18:$AV$60,3,0)</f>
        <v>#N/A</v>
      </c>
      <c r="CB1201" s="21" t="e">
        <f>+VLOOKUP(F1201,Listas_desplega!$J$15:$L$60,2,0)</f>
        <v>#N/A</v>
      </c>
      <c r="CC1201" s="21" t="e">
        <f>+VLOOKUP(F1201,Listas_desplega!$J$15:$L$60,2,0)&amp;V1201</f>
        <v>#N/A</v>
      </c>
      <c r="CD1201" s="21" t="e">
        <f>+VLOOKUP(CC1201,Listas_desplega!$K$15:$L$60,2,0)</f>
        <v>#N/A</v>
      </c>
      <c r="CE1201" s="65" t="e">
        <f>+VLOOKUP(D1201,Listas_desplega!$AS$18:$AU$60,2,0)&amp;V1201</f>
        <v>#N/A</v>
      </c>
      <c r="CF1201" s="21" t="e">
        <f>+VLOOKUP(D1201,Listas_desplega!$AS$18:$AU$60,3,0)</f>
        <v>#N/A</v>
      </c>
    </row>
    <row r="1202" spans="11:84" ht="18.75" customHeight="1" x14ac:dyDescent="0.25">
      <c r="K1202" s="109"/>
      <c r="L1202" s="110" t="e">
        <f>+VLOOKUP(K1202,desplegables!$BO$81:$BP$110,2,FALSE)</f>
        <v>#N/A</v>
      </c>
      <c r="P1202" s="49"/>
      <c r="T1202" s="50" t="str">
        <f t="shared" si="126"/>
        <v xml:space="preserve"> -  - </v>
      </c>
      <c r="W1202" s="21" t="e">
        <f t="shared" si="127"/>
        <v>#N/A</v>
      </c>
      <c r="X1202" s="51" t="e">
        <f t="shared" si="128"/>
        <v>#N/A</v>
      </c>
      <c r="BG1202" s="69"/>
      <c r="BL1202" s="69"/>
      <c r="BV1202" s="21" t="str">
        <f t="shared" si="129"/>
        <v>_</v>
      </c>
      <c r="BW1202" s="21" t="e">
        <f>+VLOOKUP(C1202,Listas_desplega!$AI$21:$AJ$46,2,0)</f>
        <v>#N/A</v>
      </c>
      <c r="BX1202" s="47" t="e">
        <f>+VLOOKUP(E1202,Listas_desplega!$J$2:$K$11,2,FALSE)</f>
        <v>#N/A</v>
      </c>
      <c r="BY1202" s="21" t="e">
        <f>+VLOOKUP(J1202,desplegables!$AK$21:$AL$33,2,FALSE)</f>
        <v>#N/A</v>
      </c>
      <c r="BZ1202" s="21" t="e">
        <f>+VLOOKUP(D1202,Listas_desplega!$AS$18:$AU$60,2,0)</f>
        <v>#N/A</v>
      </c>
      <c r="CA1202" s="21" t="e">
        <f>+VLOOKUP(W1202,Listas_desplega!$AT$18:$AV$60,3,0)</f>
        <v>#N/A</v>
      </c>
      <c r="CB1202" s="21" t="e">
        <f>+VLOOKUP(F1202,Listas_desplega!$J$15:$L$60,2,0)</f>
        <v>#N/A</v>
      </c>
      <c r="CC1202" s="21" t="e">
        <f>+VLOOKUP(F1202,Listas_desplega!$J$15:$L$60,2,0)&amp;V1202</f>
        <v>#N/A</v>
      </c>
      <c r="CD1202" s="21" t="e">
        <f>+VLOOKUP(CC1202,Listas_desplega!$K$15:$L$60,2,0)</f>
        <v>#N/A</v>
      </c>
      <c r="CE1202" s="65" t="e">
        <f>+VLOOKUP(D1202,Listas_desplega!$AS$18:$AU$60,2,0)&amp;V1202</f>
        <v>#N/A</v>
      </c>
      <c r="CF1202" s="21" t="e">
        <f>+VLOOKUP(D1202,Listas_desplega!$AS$18:$AU$60,3,0)</f>
        <v>#N/A</v>
      </c>
    </row>
    <row r="1203" spans="11:84" ht="18.75" customHeight="1" x14ac:dyDescent="0.25">
      <c r="K1203" s="109"/>
      <c r="L1203" s="110" t="e">
        <f>+VLOOKUP(K1203,desplegables!$BO$81:$BP$110,2,FALSE)</f>
        <v>#N/A</v>
      </c>
      <c r="P1203" s="49"/>
      <c r="T1203" s="50" t="str">
        <f t="shared" si="126"/>
        <v xml:space="preserve"> -  - </v>
      </c>
      <c r="W1203" s="21" t="e">
        <f t="shared" si="127"/>
        <v>#N/A</v>
      </c>
      <c r="X1203" s="51" t="e">
        <f t="shared" si="128"/>
        <v>#N/A</v>
      </c>
      <c r="BG1203" s="69"/>
      <c r="BL1203" s="69"/>
      <c r="BV1203" s="21" t="str">
        <f t="shared" si="129"/>
        <v>_</v>
      </c>
      <c r="BW1203" s="21" t="e">
        <f>+VLOOKUP(C1203,Listas_desplega!$AI$21:$AJ$46,2,0)</f>
        <v>#N/A</v>
      </c>
      <c r="BX1203" s="47" t="e">
        <f>+VLOOKUP(E1203,Listas_desplega!$J$2:$K$11,2,FALSE)</f>
        <v>#N/A</v>
      </c>
      <c r="BY1203" s="21" t="e">
        <f>+VLOOKUP(J1203,desplegables!$AK$21:$AL$33,2,FALSE)</f>
        <v>#N/A</v>
      </c>
      <c r="BZ1203" s="21" t="e">
        <f>+VLOOKUP(D1203,Listas_desplega!$AS$18:$AU$60,2,0)</f>
        <v>#N/A</v>
      </c>
      <c r="CA1203" s="21" t="e">
        <f>+VLOOKUP(W1203,Listas_desplega!$AT$18:$AV$60,3,0)</f>
        <v>#N/A</v>
      </c>
      <c r="CB1203" s="21" t="e">
        <f>+VLOOKUP(F1203,Listas_desplega!$J$15:$L$60,2,0)</f>
        <v>#N/A</v>
      </c>
      <c r="CC1203" s="21" t="e">
        <f>+VLOOKUP(F1203,Listas_desplega!$J$15:$L$60,2,0)&amp;V1203</f>
        <v>#N/A</v>
      </c>
      <c r="CD1203" s="21" t="e">
        <f>+VLOOKUP(CC1203,Listas_desplega!$K$15:$L$60,2,0)</f>
        <v>#N/A</v>
      </c>
      <c r="CE1203" s="65" t="e">
        <f>+VLOOKUP(D1203,Listas_desplega!$AS$18:$AU$60,2,0)&amp;V1203</f>
        <v>#N/A</v>
      </c>
      <c r="CF1203" s="21" t="e">
        <f>+VLOOKUP(D1203,Listas_desplega!$AS$18:$AU$60,3,0)</f>
        <v>#N/A</v>
      </c>
    </row>
    <row r="1204" spans="11:84" ht="18.75" customHeight="1" x14ac:dyDescent="0.25">
      <c r="K1204" s="109"/>
      <c r="L1204" s="110" t="e">
        <f>+VLOOKUP(K1204,desplegables!$BO$81:$BP$110,2,FALSE)</f>
        <v>#N/A</v>
      </c>
      <c r="P1204" s="49"/>
      <c r="T1204" s="50" t="str">
        <f t="shared" si="126"/>
        <v xml:space="preserve"> -  - </v>
      </c>
      <c r="W1204" s="21" t="e">
        <f t="shared" si="127"/>
        <v>#N/A</v>
      </c>
      <c r="X1204" s="51" t="e">
        <f t="shared" si="128"/>
        <v>#N/A</v>
      </c>
      <c r="BG1204" s="69"/>
      <c r="BL1204" s="69"/>
      <c r="BV1204" s="21" t="str">
        <f t="shared" si="129"/>
        <v>_</v>
      </c>
      <c r="BW1204" s="21" t="e">
        <f>+VLOOKUP(C1204,Listas_desplega!$AI$21:$AJ$46,2,0)</f>
        <v>#N/A</v>
      </c>
      <c r="BX1204" s="47" t="e">
        <f>+VLOOKUP(E1204,Listas_desplega!$J$2:$K$11,2,FALSE)</f>
        <v>#N/A</v>
      </c>
      <c r="BY1204" s="21" t="e">
        <f>+VLOOKUP(J1204,desplegables!$AK$21:$AL$33,2,FALSE)</f>
        <v>#N/A</v>
      </c>
      <c r="BZ1204" s="21" t="e">
        <f>+VLOOKUP(D1204,Listas_desplega!$AS$18:$AU$60,2,0)</f>
        <v>#N/A</v>
      </c>
      <c r="CA1204" s="21" t="e">
        <f>+VLOOKUP(W1204,Listas_desplega!$AT$18:$AV$60,3,0)</f>
        <v>#N/A</v>
      </c>
      <c r="CB1204" s="21" t="e">
        <f>+VLOOKUP(F1204,Listas_desplega!$J$15:$L$60,2,0)</f>
        <v>#N/A</v>
      </c>
      <c r="CC1204" s="21" t="e">
        <f>+VLOOKUP(F1204,Listas_desplega!$J$15:$L$60,2,0)&amp;V1204</f>
        <v>#N/A</v>
      </c>
      <c r="CD1204" s="21" t="e">
        <f>+VLOOKUP(CC1204,Listas_desplega!$K$15:$L$60,2,0)</f>
        <v>#N/A</v>
      </c>
      <c r="CE1204" s="65" t="e">
        <f>+VLOOKUP(D1204,Listas_desplega!$AS$18:$AU$60,2,0)&amp;V1204</f>
        <v>#N/A</v>
      </c>
      <c r="CF1204" s="21" t="e">
        <f>+VLOOKUP(D1204,Listas_desplega!$AS$18:$AU$60,3,0)</f>
        <v>#N/A</v>
      </c>
    </row>
    <row r="1205" spans="11:84" ht="18.75" customHeight="1" x14ac:dyDescent="0.25">
      <c r="K1205" s="109"/>
      <c r="L1205" s="110" t="e">
        <f>+VLOOKUP(K1205,desplegables!$BO$81:$BP$110,2,FALSE)</f>
        <v>#N/A</v>
      </c>
      <c r="P1205" s="49"/>
      <c r="T1205" s="50" t="str">
        <f t="shared" si="126"/>
        <v xml:space="preserve"> -  - </v>
      </c>
      <c r="W1205" s="21" t="e">
        <f t="shared" si="127"/>
        <v>#N/A</v>
      </c>
      <c r="X1205" s="51" t="e">
        <f t="shared" si="128"/>
        <v>#N/A</v>
      </c>
      <c r="BG1205" s="69"/>
      <c r="BL1205" s="69"/>
      <c r="BV1205" s="21" t="str">
        <f t="shared" si="129"/>
        <v>_</v>
      </c>
      <c r="BW1205" s="21" t="e">
        <f>+VLOOKUP(C1205,Listas_desplega!$AI$21:$AJ$46,2,0)</f>
        <v>#N/A</v>
      </c>
      <c r="BX1205" s="47" t="e">
        <f>+VLOOKUP(E1205,Listas_desplega!$J$2:$K$11,2,FALSE)</f>
        <v>#N/A</v>
      </c>
      <c r="BY1205" s="21" t="e">
        <f>+VLOOKUP(J1205,desplegables!$AK$21:$AL$33,2,FALSE)</f>
        <v>#N/A</v>
      </c>
      <c r="BZ1205" s="21" t="e">
        <f>+VLOOKUP(D1205,Listas_desplega!$AS$18:$AU$60,2,0)</f>
        <v>#N/A</v>
      </c>
      <c r="CA1205" s="21" t="e">
        <f>+VLOOKUP(W1205,Listas_desplega!$AT$18:$AV$60,3,0)</f>
        <v>#N/A</v>
      </c>
      <c r="CB1205" s="21" t="e">
        <f>+VLOOKUP(F1205,Listas_desplega!$J$15:$L$60,2,0)</f>
        <v>#N/A</v>
      </c>
      <c r="CC1205" s="21" t="e">
        <f>+VLOOKUP(F1205,Listas_desplega!$J$15:$L$60,2,0)&amp;V1205</f>
        <v>#N/A</v>
      </c>
      <c r="CD1205" s="21" t="e">
        <f>+VLOOKUP(CC1205,Listas_desplega!$K$15:$L$60,2,0)</f>
        <v>#N/A</v>
      </c>
      <c r="CE1205" s="65" t="e">
        <f>+VLOOKUP(D1205,Listas_desplega!$AS$18:$AU$60,2,0)&amp;V1205</f>
        <v>#N/A</v>
      </c>
      <c r="CF1205" s="21" t="e">
        <f>+VLOOKUP(D1205,Listas_desplega!$AS$18:$AU$60,3,0)</f>
        <v>#N/A</v>
      </c>
    </row>
    <row r="1206" spans="11:84" ht="18.75" customHeight="1" x14ac:dyDescent="0.25">
      <c r="K1206" s="109"/>
      <c r="L1206" s="110" t="e">
        <f>+VLOOKUP(K1206,desplegables!$BO$81:$BP$110,2,FALSE)</f>
        <v>#N/A</v>
      </c>
      <c r="P1206" s="49"/>
      <c r="T1206" s="50" t="str">
        <f t="shared" si="126"/>
        <v xml:space="preserve"> -  - </v>
      </c>
      <c r="W1206" s="21" t="e">
        <f t="shared" si="127"/>
        <v>#N/A</v>
      </c>
      <c r="X1206" s="51" t="e">
        <f t="shared" si="128"/>
        <v>#N/A</v>
      </c>
      <c r="BG1206" s="69"/>
      <c r="BL1206" s="69"/>
      <c r="BV1206" s="21" t="str">
        <f t="shared" si="129"/>
        <v>_</v>
      </c>
      <c r="BW1206" s="21" t="e">
        <f>+VLOOKUP(C1206,Listas_desplega!$AI$21:$AJ$46,2,0)</f>
        <v>#N/A</v>
      </c>
      <c r="BX1206" s="47" t="e">
        <f>+VLOOKUP(E1206,Listas_desplega!$J$2:$K$11,2,FALSE)</f>
        <v>#N/A</v>
      </c>
      <c r="BY1206" s="21" t="e">
        <f>+VLOOKUP(J1206,desplegables!$AK$21:$AL$33,2,FALSE)</f>
        <v>#N/A</v>
      </c>
      <c r="BZ1206" s="21" t="e">
        <f>+VLOOKUP(D1206,Listas_desplega!$AS$18:$AU$60,2,0)</f>
        <v>#N/A</v>
      </c>
      <c r="CA1206" s="21" t="e">
        <f>+VLOOKUP(W1206,Listas_desplega!$AT$18:$AV$60,3,0)</f>
        <v>#N/A</v>
      </c>
      <c r="CB1206" s="21" t="e">
        <f>+VLOOKUP(F1206,Listas_desplega!$J$15:$L$60,2,0)</f>
        <v>#N/A</v>
      </c>
      <c r="CC1206" s="21" t="e">
        <f>+VLOOKUP(F1206,Listas_desplega!$J$15:$L$60,2,0)&amp;V1206</f>
        <v>#N/A</v>
      </c>
      <c r="CD1206" s="21" t="e">
        <f>+VLOOKUP(CC1206,Listas_desplega!$K$15:$L$60,2,0)</f>
        <v>#N/A</v>
      </c>
      <c r="CE1206" s="65" t="e">
        <f>+VLOOKUP(D1206,Listas_desplega!$AS$18:$AU$60,2,0)&amp;V1206</f>
        <v>#N/A</v>
      </c>
      <c r="CF1206" s="21" t="e">
        <f>+VLOOKUP(D1206,Listas_desplega!$AS$18:$AU$60,3,0)</f>
        <v>#N/A</v>
      </c>
    </row>
    <row r="1207" spans="11:84" ht="18.75" customHeight="1" x14ac:dyDescent="0.25">
      <c r="K1207" s="109"/>
      <c r="L1207" s="110" t="e">
        <f>+VLOOKUP(K1207,desplegables!$BO$81:$BP$110,2,FALSE)</f>
        <v>#N/A</v>
      </c>
      <c r="P1207" s="49"/>
      <c r="T1207" s="50" t="str">
        <f t="shared" si="126"/>
        <v xml:space="preserve"> -  - </v>
      </c>
      <c r="W1207" s="21" t="e">
        <f t="shared" si="127"/>
        <v>#N/A</v>
      </c>
      <c r="X1207" s="51" t="e">
        <f t="shared" si="128"/>
        <v>#N/A</v>
      </c>
      <c r="BG1207" s="69"/>
      <c r="BL1207" s="69"/>
      <c r="BV1207" s="21" t="str">
        <f t="shared" si="129"/>
        <v>_</v>
      </c>
      <c r="BW1207" s="21" t="e">
        <f>+VLOOKUP(C1207,Listas_desplega!$AI$21:$AJ$46,2,0)</f>
        <v>#N/A</v>
      </c>
      <c r="BX1207" s="47" t="e">
        <f>+VLOOKUP(E1207,Listas_desplega!$J$2:$K$11,2,FALSE)</f>
        <v>#N/A</v>
      </c>
      <c r="BY1207" s="21" t="e">
        <f>+VLOOKUP(J1207,desplegables!$AK$21:$AL$33,2,FALSE)</f>
        <v>#N/A</v>
      </c>
      <c r="BZ1207" s="21" t="e">
        <f>+VLOOKUP(D1207,Listas_desplega!$AS$18:$AU$60,2,0)</f>
        <v>#N/A</v>
      </c>
      <c r="CA1207" s="21" t="e">
        <f>+VLOOKUP(W1207,Listas_desplega!$AT$18:$AV$60,3,0)</f>
        <v>#N/A</v>
      </c>
      <c r="CB1207" s="21" t="e">
        <f>+VLOOKUP(F1207,Listas_desplega!$J$15:$L$60,2,0)</f>
        <v>#N/A</v>
      </c>
      <c r="CC1207" s="21" t="e">
        <f>+VLOOKUP(F1207,Listas_desplega!$J$15:$L$60,2,0)&amp;V1207</f>
        <v>#N/A</v>
      </c>
      <c r="CD1207" s="21" t="e">
        <f>+VLOOKUP(CC1207,Listas_desplega!$K$15:$L$60,2,0)</f>
        <v>#N/A</v>
      </c>
      <c r="CE1207" s="65" t="e">
        <f>+VLOOKUP(D1207,Listas_desplega!$AS$18:$AU$60,2,0)&amp;V1207</f>
        <v>#N/A</v>
      </c>
      <c r="CF1207" s="21" t="e">
        <f>+VLOOKUP(D1207,Listas_desplega!$AS$18:$AU$60,3,0)</f>
        <v>#N/A</v>
      </c>
    </row>
    <row r="1208" spans="11:84" ht="18.75" customHeight="1" x14ac:dyDescent="0.25">
      <c r="K1208" s="109"/>
      <c r="L1208" s="110" t="e">
        <f>+VLOOKUP(K1208,desplegables!$BO$81:$BP$110,2,FALSE)</f>
        <v>#N/A</v>
      </c>
      <c r="P1208" s="49"/>
      <c r="T1208" s="50" t="str">
        <f t="shared" si="126"/>
        <v xml:space="preserve"> -  - </v>
      </c>
      <c r="W1208" s="21" t="e">
        <f t="shared" si="127"/>
        <v>#N/A</v>
      </c>
      <c r="X1208" s="51" t="e">
        <f t="shared" si="128"/>
        <v>#N/A</v>
      </c>
      <c r="BG1208" s="69"/>
      <c r="BL1208" s="69"/>
      <c r="BV1208" s="21" t="str">
        <f t="shared" si="129"/>
        <v>_</v>
      </c>
      <c r="BW1208" s="21" t="e">
        <f>+VLOOKUP(C1208,Listas_desplega!$AI$21:$AJ$46,2,0)</f>
        <v>#N/A</v>
      </c>
      <c r="BX1208" s="47" t="e">
        <f>+VLOOKUP(E1208,Listas_desplega!$J$2:$K$11,2,FALSE)</f>
        <v>#N/A</v>
      </c>
      <c r="BY1208" s="21" t="e">
        <f>+VLOOKUP(J1208,desplegables!$AK$21:$AL$33,2,FALSE)</f>
        <v>#N/A</v>
      </c>
      <c r="BZ1208" s="21" t="e">
        <f>+VLOOKUP(D1208,Listas_desplega!$AS$18:$AU$60,2,0)</f>
        <v>#N/A</v>
      </c>
      <c r="CA1208" s="21" t="e">
        <f>+VLOOKUP(W1208,Listas_desplega!$AT$18:$AV$60,3,0)</f>
        <v>#N/A</v>
      </c>
      <c r="CB1208" s="21" t="e">
        <f>+VLOOKUP(F1208,Listas_desplega!$J$15:$L$60,2,0)</f>
        <v>#N/A</v>
      </c>
      <c r="CC1208" s="21" t="e">
        <f>+VLOOKUP(F1208,Listas_desplega!$J$15:$L$60,2,0)&amp;V1208</f>
        <v>#N/A</v>
      </c>
      <c r="CD1208" s="21" t="e">
        <f>+VLOOKUP(CC1208,Listas_desplega!$K$15:$L$60,2,0)</f>
        <v>#N/A</v>
      </c>
      <c r="CE1208" s="65" t="e">
        <f>+VLOOKUP(D1208,Listas_desplega!$AS$18:$AU$60,2,0)&amp;V1208</f>
        <v>#N/A</v>
      </c>
      <c r="CF1208" s="21" t="e">
        <f>+VLOOKUP(D1208,Listas_desplega!$AS$18:$AU$60,3,0)</f>
        <v>#N/A</v>
      </c>
    </row>
    <row r="1209" spans="11:84" ht="18.75" customHeight="1" x14ac:dyDescent="0.25">
      <c r="K1209" s="109"/>
      <c r="L1209" s="110" t="e">
        <f>+VLOOKUP(K1209,desplegables!$BO$81:$BP$110,2,FALSE)</f>
        <v>#N/A</v>
      </c>
      <c r="P1209" s="49"/>
      <c r="T1209" s="50" t="str">
        <f t="shared" si="126"/>
        <v xml:space="preserve"> -  - </v>
      </c>
      <c r="W1209" s="21" t="e">
        <f t="shared" si="127"/>
        <v>#N/A</v>
      </c>
      <c r="X1209" s="51" t="e">
        <f t="shared" si="128"/>
        <v>#N/A</v>
      </c>
      <c r="BG1209" s="69"/>
      <c r="BL1209" s="69"/>
      <c r="BV1209" s="21" t="str">
        <f t="shared" si="129"/>
        <v>_</v>
      </c>
      <c r="BW1209" s="21" t="e">
        <f>+VLOOKUP(C1209,Listas_desplega!$AI$21:$AJ$46,2,0)</f>
        <v>#N/A</v>
      </c>
      <c r="BX1209" s="47" t="e">
        <f>+VLOOKUP(E1209,Listas_desplega!$J$2:$K$11,2,FALSE)</f>
        <v>#N/A</v>
      </c>
      <c r="BY1209" s="21" t="e">
        <f>+VLOOKUP(J1209,desplegables!$AK$21:$AL$33,2,FALSE)</f>
        <v>#N/A</v>
      </c>
      <c r="BZ1209" s="21" t="e">
        <f>+VLOOKUP(D1209,Listas_desplega!$AS$18:$AU$60,2,0)</f>
        <v>#N/A</v>
      </c>
      <c r="CA1209" s="21" t="e">
        <f>+VLOOKUP(W1209,Listas_desplega!$AT$18:$AV$60,3,0)</f>
        <v>#N/A</v>
      </c>
      <c r="CB1209" s="21" t="e">
        <f>+VLOOKUP(F1209,Listas_desplega!$J$15:$L$60,2,0)</f>
        <v>#N/A</v>
      </c>
      <c r="CC1209" s="21" t="e">
        <f>+VLOOKUP(F1209,Listas_desplega!$J$15:$L$60,2,0)&amp;V1209</f>
        <v>#N/A</v>
      </c>
      <c r="CD1209" s="21" t="e">
        <f>+VLOOKUP(CC1209,Listas_desplega!$K$15:$L$60,2,0)</f>
        <v>#N/A</v>
      </c>
      <c r="CE1209" s="65" t="e">
        <f>+VLOOKUP(D1209,Listas_desplega!$AS$18:$AU$60,2,0)&amp;V1209</f>
        <v>#N/A</v>
      </c>
      <c r="CF1209" s="21" t="e">
        <f>+VLOOKUP(D1209,Listas_desplega!$AS$18:$AU$60,3,0)</f>
        <v>#N/A</v>
      </c>
    </row>
    <row r="1210" spans="11:84" ht="18.75" customHeight="1" x14ac:dyDescent="0.25">
      <c r="K1210" s="109"/>
      <c r="L1210" s="110" t="e">
        <f>+VLOOKUP(K1210,desplegables!$BO$81:$BP$110,2,FALSE)</f>
        <v>#N/A</v>
      </c>
      <c r="P1210" s="49"/>
      <c r="T1210" s="50" t="str">
        <f t="shared" si="126"/>
        <v xml:space="preserve"> -  - </v>
      </c>
      <c r="W1210" s="21" t="e">
        <f t="shared" si="127"/>
        <v>#N/A</v>
      </c>
      <c r="X1210" s="51" t="e">
        <f t="shared" si="128"/>
        <v>#N/A</v>
      </c>
      <c r="BG1210" s="69"/>
      <c r="BL1210" s="69"/>
      <c r="BV1210" s="21" t="str">
        <f t="shared" si="129"/>
        <v>_</v>
      </c>
      <c r="BW1210" s="21" t="e">
        <f>+VLOOKUP(C1210,Listas_desplega!$AI$21:$AJ$46,2,0)</f>
        <v>#N/A</v>
      </c>
      <c r="BX1210" s="47" t="e">
        <f>+VLOOKUP(E1210,Listas_desplega!$J$2:$K$11,2,FALSE)</f>
        <v>#N/A</v>
      </c>
      <c r="BY1210" s="21" t="e">
        <f>+VLOOKUP(J1210,desplegables!$AK$21:$AL$33,2,FALSE)</f>
        <v>#N/A</v>
      </c>
      <c r="BZ1210" s="21" t="e">
        <f>+VLOOKUP(D1210,Listas_desplega!$AS$18:$AU$60,2,0)</f>
        <v>#N/A</v>
      </c>
      <c r="CA1210" s="21" t="e">
        <f>+VLOOKUP(W1210,Listas_desplega!$AT$18:$AV$60,3,0)</f>
        <v>#N/A</v>
      </c>
      <c r="CB1210" s="21" t="e">
        <f>+VLOOKUP(F1210,Listas_desplega!$J$15:$L$60,2,0)</f>
        <v>#N/A</v>
      </c>
      <c r="CC1210" s="21" t="e">
        <f>+VLOOKUP(F1210,Listas_desplega!$J$15:$L$60,2,0)&amp;V1210</f>
        <v>#N/A</v>
      </c>
      <c r="CD1210" s="21" t="e">
        <f>+VLOOKUP(CC1210,Listas_desplega!$K$15:$L$60,2,0)</f>
        <v>#N/A</v>
      </c>
      <c r="CE1210" s="65" t="e">
        <f>+VLOOKUP(D1210,Listas_desplega!$AS$18:$AU$60,2,0)&amp;V1210</f>
        <v>#N/A</v>
      </c>
      <c r="CF1210" s="21" t="e">
        <f>+VLOOKUP(D1210,Listas_desplega!$AS$18:$AU$60,3,0)</f>
        <v>#N/A</v>
      </c>
    </row>
    <row r="1211" spans="11:84" ht="18.75" customHeight="1" x14ac:dyDescent="0.25">
      <c r="K1211" s="109"/>
      <c r="L1211" s="110" t="e">
        <f>+VLOOKUP(K1211,desplegables!$BO$81:$BP$110,2,FALSE)</f>
        <v>#N/A</v>
      </c>
      <c r="P1211" s="49"/>
      <c r="T1211" s="50" t="str">
        <f t="shared" si="126"/>
        <v xml:space="preserve"> -  - </v>
      </c>
      <c r="W1211" s="21" t="e">
        <f t="shared" si="127"/>
        <v>#N/A</v>
      </c>
      <c r="X1211" s="51" t="e">
        <f t="shared" si="128"/>
        <v>#N/A</v>
      </c>
      <c r="BG1211" s="69"/>
      <c r="BL1211" s="69"/>
      <c r="BV1211" s="21" t="str">
        <f t="shared" si="129"/>
        <v>_</v>
      </c>
      <c r="BW1211" s="21" t="e">
        <f>+VLOOKUP(C1211,Listas_desplega!$AI$21:$AJ$46,2,0)</f>
        <v>#N/A</v>
      </c>
      <c r="BX1211" s="47" t="e">
        <f>+VLOOKUP(E1211,Listas_desplega!$J$2:$K$11,2,FALSE)</f>
        <v>#N/A</v>
      </c>
      <c r="BY1211" s="21" t="e">
        <f>+VLOOKUP(J1211,desplegables!$AK$21:$AL$33,2,FALSE)</f>
        <v>#N/A</v>
      </c>
      <c r="BZ1211" s="21" t="e">
        <f>+VLOOKUP(D1211,Listas_desplega!$AS$18:$AU$60,2,0)</f>
        <v>#N/A</v>
      </c>
      <c r="CA1211" s="21" t="e">
        <f>+VLOOKUP(W1211,Listas_desplega!$AT$18:$AV$60,3,0)</f>
        <v>#N/A</v>
      </c>
      <c r="CB1211" s="21" t="e">
        <f>+VLOOKUP(F1211,Listas_desplega!$J$15:$L$60,2,0)</f>
        <v>#N/A</v>
      </c>
      <c r="CC1211" s="21" t="e">
        <f>+VLOOKUP(F1211,Listas_desplega!$J$15:$L$60,2,0)&amp;V1211</f>
        <v>#N/A</v>
      </c>
      <c r="CD1211" s="21" t="e">
        <f>+VLOOKUP(CC1211,Listas_desplega!$K$15:$L$60,2,0)</f>
        <v>#N/A</v>
      </c>
      <c r="CE1211" s="65" t="e">
        <f>+VLOOKUP(D1211,Listas_desplega!$AS$18:$AU$60,2,0)&amp;V1211</f>
        <v>#N/A</v>
      </c>
      <c r="CF1211" s="21" t="e">
        <f>+VLOOKUP(D1211,Listas_desplega!$AS$18:$AU$60,3,0)</f>
        <v>#N/A</v>
      </c>
    </row>
    <row r="1212" spans="11:84" ht="18.75" customHeight="1" x14ac:dyDescent="0.25">
      <c r="K1212" s="109"/>
      <c r="L1212" s="110" t="e">
        <f>+VLOOKUP(K1212,desplegables!$BO$81:$BP$110,2,FALSE)</f>
        <v>#N/A</v>
      </c>
      <c r="P1212" s="49"/>
      <c r="T1212" s="50" t="str">
        <f t="shared" si="126"/>
        <v xml:space="preserve"> -  - </v>
      </c>
      <c r="W1212" s="21" t="e">
        <f t="shared" si="127"/>
        <v>#N/A</v>
      </c>
      <c r="X1212" s="51" t="e">
        <f t="shared" si="128"/>
        <v>#N/A</v>
      </c>
      <c r="BG1212" s="69"/>
      <c r="BL1212" s="69"/>
      <c r="BV1212" s="21" t="str">
        <f t="shared" si="129"/>
        <v>_</v>
      </c>
      <c r="BW1212" s="21" t="e">
        <f>+VLOOKUP(C1212,Listas_desplega!$AI$21:$AJ$46,2,0)</f>
        <v>#N/A</v>
      </c>
      <c r="BX1212" s="47" t="e">
        <f>+VLOOKUP(E1212,Listas_desplega!$J$2:$K$11,2,FALSE)</f>
        <v>#N/A</v>
      </c>
      <c r="BY1212" s="21" t="e">
        <f>+VLOOKUP(J1212,desplegables!$AK$21:$AL$33,2,FALSE)</f>
        <v>#N/A</v>
      </c>
      <c r="BZ1212" s="21" t="e">
        <f>+VLOOKUP(D1212,Listas_desplega!$AS$18:$AU$60,2,0)</f>
        <v>#N/A</v>
      </c>
      <c r="CA1212" s="21" t="e">
        <f>+VLOOKUP(W1212,Listas_desplega!$AT$18:$AV$60,3,0)</f>
        <v>#N/A</v>
      </c>
      <c r="CB1212" s="21" t="e">
        <f>+VLOOKUP(F1212,Listas_desplega!$J$15:$L$60,2,0)</f>
        <v>#N/A</v>
      </c>
      <c r="CC1212" s="21" t="e">
        <f>+VLOOKUP(F1212,Listas_desplega!$J$15:$L$60,2,0)&amp;V1212</f>
        <v>#N/A</v>
      </c>
      <c r="CD1212" s="21" t="e">
        <f>+VLOOKUP(CC1212,Listas_desplega!$K$15:$L$60,2,0)</f>
        <v>#N/A</v>
      </c>
      <c r="CE1212" s="65" t="e">
        <f>+VLOOKUP(D1212,Listas_desplega!$AS$18:$AU$60,2,0)&amp;V1212</f>
        <v>#N/A</v>
      </c>
      <c r="CF1212" s="21" t="e">
        <f>+VLOOKUP(D1212,Listas_desplega!$AS$18:$AU$60,3,0)</f>
        <v>#N/A</v>
      </c>
    </row>
    <row r="1213" spans="11:84" ht="18.75" customHeight="1" x14ac:dyDescent="0.25">
      <c r="K1213" s="109"/>
      <c r="L1213" s="110" t="e">
        <f>+VLOOKUP(K1213,desplegables!$BO$81:$BP$110,2,FALSE)</f>
        <v>#N/A</v>
      </c>
      <c r="P1213" s="49"/>
      <c r="T1213" s="50" t="str">
        <f t="shared" si="126"/>
        <v xml:space="preserve"> -  - </v>
      </c>
      <c r="W1213" s="21" t="e">
        <f t="shared" si="127"/>
        <v>#N/A</v>
      </c>
      <c r="X1213" s="51" t="e">
        <f t="shared" si="128"/>
        <v>#N/A</v>
      </c>
      <c r="BG1213" s="69"/>
      <c r="BL1213" s="69"/>
      <c r="BV1213" s="21" t="str">
        <f t="shared" si="129"/>
        <v>_</v>
      </c>
      <c r="BW1213" s="21" t="e">
        <f>+VLOOKUP(C1213,Listas_desplega!$AI$21:$AJ$46,2,0)</f>
        <v>#N/A</v>
      </c>
      <c r="BX1213" s="47" t="e">
        <f>+VLOOKUP(E1213,Listas_desplega!$J$2:$K$11,2,FALSE)</f>
        <v>#N/A</v>
      </c>
      <c r="BY1213" s="21" t="e">
        <f>+VLOOKUP(J1213,desplegables!$AK$21:$AL$33,2,FALSE)</f>
        <v>#N/A</v>
      </c>
      <c r="BZ1213" s="21" t="e">
        <f>+VLOOKUP(D1213,Listas_desplega!$AS$18:$AU$60,2,0)</f>
        <v>#N/A</v>
      </c>
      <c r="CA1213" s="21" t="e">
        <f>+VLOOKUP(W1213,Listas_desplega!$AT$18:$AV$60,3,0)</f>
        <v>#N/A</v>
      </c>
      <c r="CB1213" s="21" t="e">
        <f>+VLOOKUP(F1213,Listas_desplega!$J$15:$L$60,2,0)</f>
        <v>#N/A</v>
      </c>
      <c r="CC1213" s="21" t="e">
        <f>+VLOOKUP(F1213,Listas_desplega!$J$15:$L$60,2,0)&amp;V1213</f>
        <v>#N/A</v>
      </c>
      <c r="CD1213" s="21" t="e">
        <f>+VLOOKUP(CC1213,Listas_desplega!$K$15:$L$60,2,0)</f>
        <v>#N/A</v>
      </c>
      <c r="CE1213" s="65" t="e">
        <f>+VLOOKUP(D1213,Listas_desplega!$AS$18:$AU$60,2,0)&amp;V1213</f>
        <v>#N/A</v>
      </c>
      <c r="CF1213" s="21" t="e">
        <f>+VLOOKUP(D1213,Listas_desplega!$AS$18:$AU$60,3,0)</f>
        <v>#N/A</v>
      </c>
    </row>
    <row r="1214" spans="11:84" ht="18.75" customHeight="1" x14ac:dyDescent="0.25">
      <c r="K1214" s="109"/>
      <c r="L1214" s="110" t="e">
        <f>+VLOOKUP(K1214,desplegables!$BO$81:$BP$110,2,FALSE)</f>
        <v>#N/A</v>
      </c>
      <c r="P1214" s="49"/>
      <c r="T1214" s="50" t="str">
        <f t="shared" si="126"/>
        <v xml:space="preserve"> -  - </v>
      </c>
      <c r="W1214" s="21" t="e">
        <f t="shared" si="127"/>
        <v>#N/A</v>
      </c>
      <c r="X1214" s="51" t="e">
        <f t="shared" si="128"/>
        <v>#N/A</v>
      </c>
      <c r="BG1214" s="69"/>
      <c r="BL1214" s="69"/>
      <c r="BV1214" s="21" t="str">
        <f t="shared" si="129"/>
        <v>_</v>
      </c>
      <c r="BW1214" s="21" t="e">
        <f>+VLOOKUP(C1214,Listas_desplega!$AI$21:$AJ$46,2,0)</f>
        <v>#N/A</v>
      </c>
      <c r="BX1214" s="47" t="e">
        <f>+VLOOKUP(E1214,Listas_desplega!$J$2:$K$11,2,FALSE)</f>
        <v>#N/A</v>
      </c>
      <c r="BY1214" s="21" t="e">
        <f>+VLOOKUP(J1214,desplegables!$AK$21:$AL$33,2,FALSE)</f>
        <v>#N/A</v>
      </c>
      <c r="BZ1214" s="21" t="e">
        <f>+VLOOKUP(D1214,Listas_desplega!$AS$18:$AU$60,2,0)</f>
        <v>#N/A</v>
      </c>
      <c r="CA1214" s="21" t="e">
        <f>+VLOOKUP(W1214,Listas_desplega!$AT$18:$AV$60,3,0)</f>
        <v>#N/A</v>
      </c>
      <c r="CB1214" s="21" t="e">
        <f>+VLOOKUP(F1214,Listas_desplega!$J$15:$L$60,2,0)</f>
        <v>#N/A</v>
      </c>
      <c r="CC1214" s="21" t="e">
        <f>+VLOOKUP(F1214,Listas_desplega!$J$15:$L$60,2,0)&amp;V1214</f>
        <v>#N/A</v>
      </c>
      <c r="CD1214" s="21" t="e">
        <f>+VLOOKUP(CC1214,Listas_desplega!$K$15:$L$60,2,0)</f>
        <v>#N/A</v>
      </c>
      <c r="CE1214" s="65" t="e">
        <f>+VLOOKUP(D1214,Listas_desplega!$AS$18:$AU$60,2,0)&amp;V1214</f>
        <v>#N/A</v>
      </c>
      <c r="CF1214" s="21" t="e">
        <f>+VLOOKUP(D1214,Listas_desplega!$AS$18:$AU$60,3,0)</f>
        <v>#N/A</v>
      </c>
    </row>
    <row r="1215" spans="11:84" ht="18.75" customHeight="1" x14ac:dyDescent="0.25">
      <c r="K1215" s="109"/>
      <c r="L1215" s="110" t="e">
        <f>+VLOOKUP(K1215,desplegables!$BO$81:$BP$110,2,FALSE)</f>
        <v>#N/A</v>
      </c>
      <c r="P1215" s="49"/>
      <c r="T1215" s="50" t="str">
        <f t="shared" si="126"/>
        <v xml:space="preserve"> -  - </v>
      </c>
      <c r="W1215" s="21" t="e">
        <f t="shared" si="127"/>
        <v>#N/A</v>
      </c>
      <c r="X1215" s="51" t="e">
        <f t="shared" si="128"/>
        <v>#N/A</v>
      </c>
      <c r="BG1215" s="69"/>
      <c r="BL1215" s="69"/>
      <c r="BV1215" s="21" t="str">
        <f t="shared" si="129"/>
        <v>_</v>
      </c>
      <c r="BW1215" s="21" t="e">
        <f>+VLOOKUP(C1215,Listas_desplega!$AI$21:$AJ$46,2,0)</f>
        <v>#N/A</v>
      </c>
      <c r="BX1215" s="47" t="e">
        <f>+VLOOKUP(E1215,Listas_desplega!$J$2:$K$11,2,FALSE)</f>
        <v>#N/A</v>
      </c>
      <c r="BY1215" s="21" t="e">
        <f>+VLOOKUP(J1215,desplegables!$AK$21:$AL$33,2,FALSE)</f>
        <v>#N/A</v>
      </c>
      <c r="BZ1215" s="21" t="e">
        <f>+VLOOKUP(D1215,Listas_desplega!$AS$18:$AU$60,2,0)</f>
        <v>#N/A</v>
      </c>
      <c r="CA1215" s="21" t="e">
        <f>+VLOOKUP(W1215,Listas_desplega!$AT$18:$AV$60,3,0)</f>
        <v>#N/A</v>
      </c>
      <c r="CB1215" s="21" t="e">
        <f>+VLOOKUP(F1215,Listas_desplega!$J$15:$L$60,2,0)</f>
        <v>#N/A</v>
      </c>
      <c r="CC1215" s="21" t="e">
        <f>+VLOOKUP(F1215,Listas_desplega!$J$15:$L$60,2,0)&amp;V1215</f>
        <v>#N/A</v>
      </c>
      <c r="CD1215" s="21" t="e">
        <f>+VLOOKUP(CC1215,Listas_desplega!$K$15:$L$60,2,0)</f>
        <v>#N/A</v>
      </c>
      <c r="CE1215" s="65" t="e">
        <f>+VLOOKUP(D1215,Listas_desplega!$AS$18:$AU$60,2,0)&amp;V1215</f>
        <v>#N/A</v>
      </c>
      <c r="CF1215" s="21" t="e">
        <f>+VLOOKUP(D1215,Listas_desplega!$AS$18:$AU$60,3,0)</f>
        <v>#N/A</v>
      </c>
    </row>
    <row r="1216" spans="11:84" ht="18.75" customHeight="1" x14ac:dyDescent="0.25">
      <c r="K1216" s="109"/>
      <c r="L1216" s="110" t="e">
        <f>+VLOOKUP(K1216,desplegables!$BO$81:$BP$110,2,FALSE)</f>
        <v>#N/A</v>
      </c>
      <c r="P1216" s="49"/>
      <c r="T1216" s="50" t="str">
        <f t="shared" si="126"/>
        <v xml:space="preserve"> -  - </v>
      </c>
      <c r="W1216" s="21" t="e">
        <f t="shared" si="127"/>
        <v>#N/A</v>
      </c>
      <c r="X1216" s="51" t="e">
        <f t="shared" si="128"/>
        <v>#N/A</v>
      </c>
      <c r="BG1216" s="69"/>
      <c r="BL1216" s="69"/>
      <c r="BV1216" s="21" t="str">
        <f t="shared" si="129"/>
        <v>_</v>
      </c>
      <c r="BW1216" s="21" t="e">
        <f>+VLOOKUP(C1216,Listas_desplega!$AI$21:$AJ$46,2,0)</f>
        <v>#N/A</v>
      </c>
      <c r="BX1216" s="47" t="e">
        <f>+VLOOKUP(E1216,Listas_desplega!$J$2:$K$11,2,FALSE)</f>
        <v>#N/A</v>
      </c>
      <c r="BY1216" s="21" t="e">
        <f>+VLOOKUP(J1216,desplegables!$AK$21:$AL$33,2,FALSE)</f>
        <v>#N/A</v>
      </c>
      <c r="BZ1216" s="21" t="e">
        <f>+VLOOKUP(D1216,Listas_desplega!$AS$18:$AU$60,2,0)</f>
        <v>#N/A</v>
      </c>
      <c r="CA1216" s="21" t="e">
        <f>+VLOOKUP(W1216,Listas_desplega!$AT$18:$AV$60,3,0)</f>
        <v>#N/A</v>
      </c>
      <c r="CB1216" s="21" t="e">
        <f>+VLOOKUP(F1216,Listas_desplega!$J$15:$L$60,2,0)</f>
        <v>#N/A</v>
      </c>
      <c r="CC1216" s="21" t="e">
        <f>+VLOOKUP(F1216,Listas_desplega!$J$15:$L$60,2,0)&amp;V1216</f>
        <v>#N/A</v>
      </c>
      <c r="CD1216" s="21" t="e">
        <f>+VLOOKUP(CC1216,Listas_desplega!$K$15:$L$60,2,0)</f>
        <v>#N/A</v>
      </c>
      <c r="CE1216" s="65" t="e">
        <f>+VLOOKUP(D1216,Listas_desplega!$AS$18:$AU$60,2,0)&amp;V1216</f>
        <v>#N/A</v>
      </c>
      <c r="CF1216" s="21" t="e">
        <f>+VLOOKUP(D1216,Listas_desplega!$AS$18:$AU$60,3,0)</f>
        <v>#N/A</v>
      </c>
    </row>
    <row r="1217" spans="11:84" ht="18.75" customHeight="1" x14ac:dyDescent="0.25">
      <c r="K1217" s="109"/>
      <c r="L1217" s="110" t="e">
        <f>+VLOOKUP(K1217,desplegables!$BO$81:$BP$110,2,FALSE)</f>
        <v>#N/A</v>
      </c>
      <c r="P1217" s="49"/>
      <c r="T1217" s="50" t="str">
        <f t="shared" si="126"/>
        <v xml:space="preserve"> -  - </v>
      </c>
      <c r="W1217" s="21" t="e">
        <f t="shared" si="127"/>
        <v>#N/A</v>
      </c>
      <c r="X1217" s="51" t="e">
        <f t="shared" si="128"/>
        <v>#N/A</v>
      </c>
      <c r="BG1217" s="69"/>
      <c r="BL1217" s="69"/>
      <c r="BV1217" s="21" t="str">
        <f t="shared" si="129"/>
        <v>_</v>
      </c>
      <c r="BW1217" s="21" t="e">
        <f>+VLOOKUP(C1217,Listas_desplega!$AI$21:$AJ$46,2,0)</f>
        <v>#N/A</v>
      </c>
      <c r="BX1217" s="47" t="e">
        <f>+VLOOKUP(E1217,Listas_desplega!$J$2:$K$11,2,FALSE)</f>
        <v>#N/A</v>
      </c>
      <c r="BY1217" s="21" t="e">
        <f>+VLOOKUP(J1217,desplegables!$AK$21:$AL$33,2,FALSE)</f>
        <v>#N/A</v>
      </c>
      <c r="BZ1217" s="21" t="e">
        <f>+VLOOKUP(D1217,Listas_desplega!$AS$18:$AU$60,2,0)</f>
        <v>#N/A</v>
      </c>
      <c r="CA1217" s="21" t="e">
        <f>+VLOOKUP(W1217,Listas_desplega!$AT$18:$AV$60,3,0)</f>
        <v>#N/A</v>
      </c>
      <c r="CB1217" s="21" t="e">
        <f>+VLOOKUP(F1217,Listas_desplega!$J$15:$L$60,2,0)</f>
        <v>#N/A</v>
      </c>
      <c r="CC1217" s="21" t="e">
        <f>+VLOOKUP(F1217,Listas_desplega!$J$15:$L$60,2,0)&amp;V1217</f>
        <v>#N/A</v>
      </c>
      <c r="CD1217" s="21" t="e">
        <f>+VLOOKUP(CC1217,Listas_desplega!$K$15:$L$60,2,0)</f>
        <v>#N/A</v>
      </c>
      <c r="CE1217" s="65" t="e">
        <f>+VLOOKUP(D1217,Listas_desplega!$AS$18:$AU$60,2,0)&amp;V1217</f>
        <v>#N/A</v>
      </c>
      <c r="CF1217" s="21" t="e">
        <f>+VLOOKUP(D1217,Listas_desplega!$AS$18:$AU$60,3,0)</f>
        <v>#N/A</v>
      </c>
    </row>
    <row r="1218" spans="11:84" ht="18.75" customHeight="1" x14ac:dyDescent="0.25">
      <c r="K1218" s="109"/>
      <c r="L1218" s="110" t="e">
        <f>+VLOOKUP(K1218,desplegables!$BO$81:$BP$110,2,FALSE)</f>
        <v>#N/A</v>
      </c>
      <c r="P1218" s="49"/>
      <c r="T1218" s="50" t="str">
        <f t="shared" si="126"/>
        <v xml:space="preserve"> -  - </v>
      </c>
      <c r="W1218" s="21" t="e">
        <f t="shared" si="127"/>
        <v>#N/A</v>
      </c>
      <c r="X1218" s="51" t="e">
        <f t="shared" si="128"/>
        <v>#N/A</v>
      </c>
      <c r="BG1218" s="69"/>
      <c r="BL1218" s="69"/>
      <c r="BV1218" s="21" t="str">
        <f t="shared" si="129"/>
        <v>_</v>
      </c>
      <c r="BW1218" s="21" t="e">
        <f>+VLOOKUP(C1218,Listas_desplega!$AI$21:$AJ$46,2,0)</f>
        <v>#N/A</v>
      </c>
      <c r="BX1218" s="47" t="e">
        <f>+VLOOKUP(E1218,Listas_desplega!$J$2:$K$11,2,FALSE)</f>
        <v>#N/A</v>
      </c>
      <c r="BY1218" s="21" t="e">
        <f>+VLOOKUP(J1218,desplegables!$AK$21:$AL$33,2,FALSE)</f>
        <v>#N/A</v>
      </c>
      <c r="BZ1218" s="21" t="e">
        <f>+VLOOKUP(D1218,Listas_desplega!$AS$18:$AU$60,2,0)</f>
        <v>#N/A</v>
      </c>
      <c r="CA1218" s="21" t="e">
        <f>+VLOOKUP(W1218,Listas_desplega!$AT$18:$AV$60,3,0)</f>
        <v>#N/A</v>
      </c>
      <c r="CB1218" s="21" t="e">
        <f>+VLOOKUP(F1218,Listas_desplega!$J$15:$L$60,2,0)</f>
        <v>#N/A</v>
      </c>
      <c r="CC1218" s="21" t="e">
        <f>+VLOOKUP(F1218,Listas_desplega!$J$15:$L$60,2,0)&amp;V1218</f>
        <v>#N/A</v>
      </c>
      <c r="CD1218" s="21" t="e">
        <f>+VLOOKUP(CC1218,Listas_desplega!$K$15:$L$60,2,0)</f>
        <v>#N/A</v>
      </c>
      <c r="CE1218" s="65" t="e">
        <f>+VLOOKUP(D1218,Listas_desplega!$AS$18:$AU$60,2,0)&amp;V1218</f>
        <v>#N/A</v>
      </c>
      <c r="CF1218" s="21" t="e">
        <f>+VLOOKUP(D1218,Listas_desplega!$AS$18:$AU$60,3,0)</f>
        <v>#N/A</v>
      </c>
    </row>
    <row r="1219" spans="11:84" ht="18.75" customHeight="1" x14ac:dyDescent="0.25">
      <c r="K1219" s="109"/>
      <c r="L1219" s="110" t="e">
        <f>+VLOOKUP(K1219,desplegables!$BO$81:$BP$110,2,FALSE)</f>
        <v>#N/A</v>
      </c>
      <c r="P1219" s="49"/>
      <c r="T1219" s="50" t="str">
        <f t="shared" si="126"/>
        <v xml:space="preserve"> -  - </v>
      </c>
      <c r="W1219" s="21" t="e">
        <f t="shared" si="127"/>
        <v>#N/A</v>
      </c>
      <c r="X1219" s="51" t="e">
        <f t="shared" si="128"/>
        <v>#N/A</v>
      </c>
      <c r="BG1219" s="69"/>
      <c r="BL1219" s="69"/>
      <c r="BV1219" s="21" t="str">
        <f t="shared" si="129"/>
        <v>_</v>
      </c>
      <c r="BW1219" s="21" t="e">
        <f>+VLOOKUP(C1219,Listas_desplega!$AI$21:$AJ$46,2,0)</f>
        <v>#N/A</v>
      </c>
      <c r="BX1219" s="47" t="e">
        <f>+VLOOKUP(E1219,Listas_desplega!$J$2:$K$11,2,FALSE)</f>
        <v>#N/A</v>
      </c>
      <c r="BY1219" s="21" t="e">
        <f>+VLOOKUP(J1219,desplegables!$AK$21:$AL$33,2,FALSE)</f>
        <v>#N/A</v>
      </c>
      <c r="BZ1219" s="21" t="e">
        <f>+VLOOKUP(D1219,Listas_desplega!$AS$18:$AU$60,2,0)</f>
        <v>#N/A</v>
      </c>
      <c r="CA1219" s="21" t="e">
        <f>+VLOOKUP(W1219,Listas_desplega!$AT$18:$AV$60,3,0)</f>
        <v>#N/A</v>
      </c>
      <c r="CB1219" s="21" t="e">
        <f>+VLOOKUP(F1219,Listas_desplega!$J$15:$L$60,2,0)</f>
        <v>#N/A</v>
      </c>
      <c r="CC1219" s="21" t="e">
        <f>+VLOOKUP(F1219,Listas_desplega!$J$15:$L$60,2,0)&amp;V1219</f>
        <v>#N/A</v>
      </c>
      <c r="CD1219" s="21" t="e">
        <f>+VLOOKUP(CC1219,Listas_desplega!$K$15:$L$60,2,0)</f>
        <v>#N/A</v>
      </c>
      <c r="CE1219" s="65" t="e">
        <f>+VLOOKUP(D1219,Listas_desplega!$AS$18:$AU$60,2,0)&amp;V1219</f>
        <v>#N/A</v>
      </c>
      <c r="CF1219" s="21" t="e">
        <f>+VLOOKUP(D1219,Listas_desplega!$AS$18:$AU$60,3,0)</f>
        <v>#N/A</v>
      </c>
    </row>
    <row r="1220" spans="11:84" ht="18.75" customHeight="1" x14ac:dyDescent="0.25">
      <c r="K1220" s="109"/>
      <c r="L1220" s="110" t="e">
        <f>+VLOOKUP(K1220,desplegables!$BO$81:$BP$110,2,FALSE)</f>
        <v>#N/A</v>
      </c>
      <c r="P1220" s="49"/>
      <c r="T1220" s="50" t="str">
        <f t="shared" si="126"/>
        <v xml:space="preserve"> -  - </v>
      </c>
      <c r="W1220" s="21" t="e">
        <f t="shared" si="127"/>
        <v>#N/A</v>
      </c>
      <c r="X1220" s="51" t="e">
        <f t="shared" si="128"/>
        <v>#N/A</v>
      </c>
      <c r="BG1220" s="69"/>
      <c r="BL1220" s="69"/>
      <c r="BV1220" s="21" t="str">
        <f t="shared" si="129"/>
        <v>_</v>
      </c>
      <c r="BW1220" s="21" t="e">
        <f>+VLOOKUP(C1220,Listas_desplega!$AI$21:$AJ$46,2,0)</f>
        <v>#N/A</v>
      </c>
      <c r="BX1220" s="47" t="e">
        <f>+VLOOKUP(E1220,Listas_desplega!$J$2:$K$11,2,FALSE)</f>
        <v>#N/A</v>
      </c>
      <c r="BY1220" s="21" t="e">
        <f>+VLOOKUP(J1220,desplegables!$AK$21:$AL$33,2,FALSE)</f>
        <v>#N/A</v>
      </c>
      <c r="BZ1220" s="21" t="e">
        <f>+VLOOKUP(D1220,Listas_desplega!$AS$18:$AU$60,2,0)</f>
        <v>#N/A</v>
      </c>
      <c r="CA1220" s="21" t="e">
        <f>+VLOOKUP(W1220,Listas_desplega!$AT$18:$AV$60,3,0)</f>
        <v>#N/A</v>
      </c>
      <c r="CB1220" s="21" t="e">
        <f>+VLOOKUP(F1220,Listas_desplega!$J$15:$L$60,2,0)</f>
        <v>#N/A</v>
      </c>
      <c r="CC1220" s="21" t="e">
        <f>+VLOOKUP(F1220,Listas_desplega!$J$15:$L$60,2,0)&amp;V1220</f>
        <v>#N/A</v>
      </c>
      <c r="CD1220" s="21" t="e">
        <f>+VLOOKUP(CC1220,Listas_desplega!$K$15:$L$60,2,0)</f>
        <v>#N/A</v>
      </c>
      <c r="CE1220" s="65" t="e">
        <f>+VLOOKUP(D1220,Listas_desplega!$AS$18:$AU$60,2,0)&amp;V1220</f>
        <v>#N/A</v>
      </c>
      <c r="CF1220" s="21" t="e">
        <f>+VLOOKUP(D1220,Listas_desplega!$AS$18:$AU$60,3,0)</f>
        <v>#N/A</v>
      </c>
    </row>
    <row r="1221" spans="11:84" ht="18.75" customHeight="1" x14ac:dyDescent="0.25">
      <c r="K1221" s="109"/>
      <c r="L1221" s="110" t="e">
        <f>+VLOOKUP(K1221,desplegables!$BO$81:$BP$110,2,FALSE)</f>
        <v>#N/A</v>
      </c>
      <c r="P1221" s="49"/>
      <c r="T1221" s="50" t="str">
        <f t="shared" ref="T1221:T1260" si="130">UPPER(P1221&amp;" - "&amp;M1221&amp;" - "&amp;K1221)</f>
        <v xml:space="preserve"> -  - </v>
      </c>
      <c r="W1221" s="21" t="e">
        <f t="shared" si="127"/>
        <v>#N/A</v>
      </c>
      <c r="X1221" s="51" t="e">
        <f t="shared" si="128"/>
        <v>#N/A</v>
      </c>
      <c r="BG1221" s="69"/>
      <c r="BL1221" s="69"/>
      <c r="BV1221" s="21" t="str">
        <f t="shared" si="129"/>
        <v>_</v>
      </c>
      <c r="BW1221" s="21" t="e">
        <f>+VLOOKUP(C1221,Listas_desplega!$AI$21:$AJ$46,2,0)</f>
        <v>#N/A</v>
      </c>
      <c r="BX1221" s="47" t="e">
        <f>+VLOOKUP(E1221,Listas_desplega!$J$2:$K$11,2,FALSE)</f>
        <v>#N/A</v>
      </c>
      <c r="BY1221" s="21" t="e">
        <f>+VLOOKUP(J1221,desplegables!$AK$21:$AL$33,2,FALSE)</f>
        <v>#N/A</v>
      </c>
      <c r="BZ1221" s="21" t="e">
        <f>+VLOOKUP(D1221,Listas_desplega!$AS$18:$AU$60,2,0)</f>
        <v>#N/A</v>
      </c>
      <c r="CA1221" s="21" t="e">
        <f>+VLOOKUP(W1221,Listas_desplega!$AT$18:$AV$60,3,0)</f>
        <v>#N/A</v>
      </c>
      <c r="CB1221" s="21" t="e">
        <f>+VLOOKUP(F1221,Listas_desplega!$J$15:$L$60,2,0)</f>
        <v>#N/A</v>
      </c>
      <c r="CC1221" s="21" t="e">
        <f>+VLOOKUP(F1221,Listas_desplega!$J$15:$L$60,2,0)&amp;V1221</f>
        <v>#N/A</v>
      </c>
      <c r="CD1221" s="21" t="e">
        <f>+VLOOKUP(CC1221,Listas_desplega!$K$15:$L$60,2,0)</f>
        <v>#N/A</v>
      </c>
      <c r="CE1221" s="65" t="e">
        <f>+VLOOKUP(D1221,Listas_desplega!$AS$18:$AU$60,2,0)&amp;V1221</f>
        <v>#N/A</v>
      </c>
      <c r="CF1221" s="21" t="e">
        <f>+VLOOKUP(D1221,Listas_desplega!$AS$18:$AU$60,3,0)</f>
        <v>#N/A</v>
      </c>
    </row>
    <row r="1222" spans="11:84" ht="18.75" customHeight="1" x14ac:dyDescent="0.25">
      <c r="K1222" s="109"/>
      <c r="L1222" s="110" t="e">
        <f>+VLOOKUP(K1222,desplegables!$BO$81:$BP$110,2,FALSE)</f>
        <v>#N/A</v>
      </c>
      <c r="P1222" s="49"/>
      <c r="T1222" s="50" t="str">
        <f t="shared" si="130"/>
        <v xml:space="preserve"> -  - </v>
      </c>
      <c r="W1222" s="21" t="e">
        <f t="shared" ref="W1222:W1260" si="131">+CE1222</f>
        <v>#N/A</v>
      </c>
      <c r="X1222" s="51" t="e">
        <f t="shared" ref="X1222:X1260" si="132">+CA1222</f>
        <v>#N/A</v>
      </c>
      <c r="BG1222" s="69"/>
      <c r="BL1222" s="69"/>
      <c r="BV1222" s="21" t="str">
        <f t="shared" si="129"/>
        <v>_</v>
      </c>
      <c r="BW1222" s="21" t="e">
        <f>+VLOOKUP(C1222,Listas_desplega!$AI$21:$AJ$46,2,0)</f>
        <v>#N/A</v>
      </c>
      <c r="BX1222" s="47" t="e">
        <f>+VLOOKUP(E1222,Listas_desplega!$J$2:$K$11,2,FALSE)</f>
        <v>#N/A</v>
      </c>
      <c r="BY1222" s="21" t="e">
        <f>+VLOOKUP(J1222,desplegables!$AK$21:$AL$33,2,FALSE)</f>
        <v>#N/A</v>
      </c>
      <c r="BZ1222" s="21" t="e">
        <f>+VLOOKUP(D1222,Listas_desplega!$AS$18:$AU$60,2,0)</f>
        <v>#N/A</v>
      </c>
      <c r="CA1222" s="21" t="e">
        <f>+VLOOKUP(W1222,Listas_desplega!$AT$18:$AV$60,3,0)</f>
        <v>#N/A</v>
      </c>
      <c r="CB1222" s="21" t="e">
        <f>+VLOOKUP(F1222,Listas_desplega!$J$15:$L$60,2,0)</f>
        <v>#N/A</v>
      </c>
      <c r="CC1222" s="21" t="e">
        <f>+VLOOKUP(F1222,Listas_desplega!$J$15:$L$60,2,0)&amp;V1222</f>
        <v>#N/A</v>
      </c>
      <c r="CD1222" s="21" t="e">
        <f>+VLOOKUP(CC1222,Listas_desplega!$K$15:$L$60,2,0)</f>
        <v>#N/A</v>
      </c>
      <c r="CE1222" s="65" t="e">
        <f>+VLOOKUP(D1222,Listas_desplega!$AS$18:$AU$60,2,0)&amp;V1222</f>
        <v>#N/A</v>
      </c>
      <c r="CF1222" s="21" t="e">
        <f>+VLOOKUP(D1222,Listas_desplega!$AS$18:$AU$60,3,0)</f>
        <v>#N/A</v>
      </c>
    </row>
    <row r="1223" spans="11:84" ht="18.75" customHeight="1" x14ac:dyDescent="0.25">
      <c r="K1223" s="109"/>
      <c r="L1223" s="110" t="e">
        <f>+VLOOKUP(K1223,desplegables!$BO$81:$BP$110,2,FALSE)</f>
        <v>#N/A</v>
      </c>
      <c r="P1223" s="49"/>
      <c r="T1223" s="50" t="str">
        <f t="shared" si="130"/>
        <v xml:space="preserve"> -  - </v>
      </c>
      <c r="W1223" s="21" t="e">
        <f t="shared" si="131"/>
        <v>#N/A</v>
      </c>
      <c r="X1223" s="51" t="e">
        <f t="shared" si="132"/>
        <v>#N/A</v>
      </c>
      <c r="BG1223" s="69"/>
      <c r="BL1223" s="69"/>
      <c r="BV1223" s="21" t="str">
        <f t="shared" ref="BV1223:BV1260" si="133">+CONCATENATE(G1223,"_",N1223)</f>
        <v>_</v>
      </c>
      <c r="BW1223" s="21" t="e">
        <f>+VLOOKUP(C1223,Listas_desplega!$AI$21:$AJ$46,2,0)</f>
        <v>#N/A</v>
      </c>
      <c r="BX1223" s="47" t="e">
        <f>+VLOOKUP(E1223,Listas_desplega!$J$2:$K$11,2,FALSE)</f>
        <v>#N/A</v>
      </c>
      <c r="BY1223" s="21" t="e">
        <f>+VLOOKUP(J1223,desplegables!$AK$21:$AL$33,2,FALSE)</f>
        <v>#N/A</v>
      </c>
      <c r="BZ1223" s="21" t="e">
        <f>+VLOOKUP(D1223,Listas_desplega!$AS$18:$AU$60,2,0)</f>
        <v>#N/A</v>
      </c>
      <c r="CA1223" s="21" t="e">
        <f>+VLOOKUP(W1223,Listas_desplega!$AT$18:$AV$60,3,0)</f>
        <v>#N/A</v>
      </c>
      <c r="CB1223" s="21" t="e">
        <f>+VLOOKUP(F1223,Listas_desplega!$J$15:$L$60,2,0)</f>
        <v>#N/A</v>
      </c>
      <c r="CC1223" s="21" t="e">
        <f>+VLOOKUP(F1223,Listas_desplega!$J$15:$L$60,2,0)&amp;V1223</f>
        <v>#N/A</v>
      </c>
      <c r="CD1223" s="21" t="e">
        <f>+VLOOKUP(CC1223,Listas_desplega!$K$15:$L$60,2,0)</f>
        <v>#N/A</v>
      </c>
      <c r="CE1223" s="65" t="e">
        <f>+VLOOKUP(D1223,Listas_desplega!$AS$18:$AU$60,2,0)&amp;V1223</f>
        <v>#N/A</v>
      </c>
      <c r="CF1223" s="21" t="e">
        <f>+VLOOKUP(D1223,Listas_desplega!$AS$18:$AU$60,3,0)</f>
        <v>#N/A</v>
      </c>
    </row>
    <row r="1224" spans="11:84" ht="18.75" customHeight="1" x14ac:dyDescent="0.25">
      <c r="K1224" s="109"/>
      <c r="L1224" s="110" t="e">
        <f>+VLOOKUP(K1224,desplegables!$BO$81:$BP$110,2,FALSE)</f>
        <v>#N/A</v>
      </c>
      <c r="P1224" s="49"/>
      <c r="T1224" s="50" t="str">
        <f t="shared" si="130"/>
        <v xml:space="preserve"> -  - </v>
      </c>
      <c r="W1224" s="21" t="e">
        <f t="shared" si="131"/>
        <v>#N/A</v>
      </c>
      <c r="X1224" s="51" t="e">
        <f t="shared" si="132"/>
        <v>#N/A</v>
      </c>
      <c r="BG1224" s="69"/>
      <c r="BL1224" s="69"/>
      <c r="BV1224" s="21" t="str">
        <f t="shared" si="133"/>
        <v>_</v>
      </c>
      <c r="BW1224" s="21" t="e">
        <f>+VLOOKUP(C1224,Listas_desplega!$AI$21:$AJ$46,2,0)</f>
        <v>#N/A</v>
      </c>
      <c r="BX1224" s="47" t="e">
        <f>+VLOOKUP(E1224,Listas_desplega!$J$2:$K$11,2,FALSE)</f>
        <v>#N/A</v>
      </c>
      <c r="BY1224" s="21" t="e">
        <f>+VLOOKUP(J1224,desplegables!$AK$21:$AL$33,2,FALSE)</f>
        <v>#N/A</v>
      </c>
      <c r="BZ1224" s="21" t="e">
        <f>+VLOOKUP(D1224,Listas_desplega!$AS$18:$AU$60,2,0)</f>
        <v>#N/A</v>
      </c>
      <c r="CA1224" s="21" t="e">
        <f>+VLOOKUP(W1224,Listas_desplega!$AT$18:$AV$60,3,0)</f>
        <v>#N/A</v>
      </c>
      <c r="CB1224" s="21" t="e">
        <f>+VLOOKUP(F1224,Listas_desplega!$J$15:$L$60,2,0)</f>
        <v>#N/A</v>
      </c>
      <c r="CC1224" s="21" t="e">
        <f>+VLOOKUP(F1224,Listas_desplega!$J$15:$L$60,2,0)&amp;V1224</f>
        <v>#N/A</v>
      </c>
      <c r="CD1224" s="21" t="e">
        <f>+VLOOKUP(CC1224,Listas_desplega!$K$15:$L$60,2,0)</f>
        <v>#N/A</v>
      </c>
      <c r="CE1224" s="65" t="e">
        <f>+VLOOKUP(D1224,Listas_desplega!$AS$18:$AU$60,2,0)&amp;V1224</f>
        <v>#N/A</v>
      </c>
      <c r="CF1224" s="21" t="e">
        <f>+VLOOKUP(D1224,Listas_desplega!$AS$18:$AU$60,3,0)</f>
        <v>#N/A</v>
      </c>
    </row>
    <row r="1225" spans="11:84" ht="18.75" customHeight="1" x14ac:dyDescent="0.25">
      <c r="K1225" s="109"/>
      <c r="L1225" s="110" t="e">
        <f>+VLOOKUP(K1225,desplegables!$BO$81:$BP$110,2,FALSE)</f>
        <v>#N/A</v>
      </c>
      <c r="P1225" s="49"/>
      <c r="T1225" s="50" t="str">
        <f t="shared" si="130"/>
        <v xml:space="preserve"> -  - </v>
      </c>
      <c r="W1225" s="21" t="e">
        <f t="shared" si="131"/>
        <v>#N/A</v>
      </c>
      <c r="X1225" s="51" t="e">
        <f t="shared" si="132"/>
        <v>#N/A</v>
      </c>
      <c r="BG1225" s="69"/>
      <c r="BL1225" s="69"/>
      <c r="BV1225" s="21" t="str">
        <f t="shared" si="133"/>
        <v>_</v>
      </c>
      <c r="BW1225" s="21" t="e">
        <f>+VLOOKUP(C1225,Listas_desplega!$AI$21:$AJ$46,2,0)</f>
        <v>#N/A</v>
      </c>
      <c r="BX1225" s="47" t="e">
        <f>+VLOOKUP(E1225,Listas_desplega!$J$2:$K$11,2,FALSE)</f>
        <v>#N/A</v>
      </c>
      <c r="BY1225" s="21" t="e">
        <f>+VLOOKUP(J1225,desplegables!$AK$21:$AL$33,2,FALSE)</f>
        <v>#N/A</v>
      </c>
      <c r="BZ1225" s="21" t="e">
        <f>+VLOOKUP(D1225,Listas_desplega!$AS$18:$AU$60,2,0)</f>
        <v>#N/A</v>
      </c>
      <c r="CA1225" s="21" t="e">
        <f>+VLOOKUP(W1225,Listas_desplega!$AT$18:$AV$60,3,0)</f>
        <v>#N/A</v>
      </c>
      <c r="CB1225" s="21" t="e">
        <f>+VLOOKUP(F1225,Listas_desplega!$J$15:$L$60,2,0)</f>
        <v>#N/A</v>
      </c>
      <c r="CC1225" s="21" t="e">
        <f>+VLOOKUP(F1225,Listas_desplega!$J$15:$L$60,2,0)&amp;V1225</f>
        <v>#N/A</v>
      </c>
      <c r="CD1225" s="21" t="e">
        <f>+VLOOKUP(CC1225,Listas_desplega!$K$15:$L$60,2,0)</f>
        <v>#N/A</v>
      </c>
      <c r="CE1225" s="65" t="e">
        <f>+VLOOKUP(D1225,Listas_desplega!$AS$18:$AU$60,2,0)&amp;V1225</f>
        <v>#N/A</v>
      </c>
      <c r="CF1225" s="21" t="e">
        <f>+VLOOKUP(D1225,Listas_desplega!$AS$18:$AU$60,3,0)</f>
        <v>#N/A</v>
      </c>
    </row>
    <row r="1226" spans="11:84" ht="18.75" customHeight="1" x14ac:dyDescent="0.25">
      <c r="K1226" s="109"/>
      <c r="L1226" s="110" t="e">
        <f>+VLOOKUP(K1226,desplegables!$BO$81:$BP$110,2,FALSE)</f>
        <v>#N/A</v>
      </c>
      <c r="P1226" s="49"/>
      <c r="T1226" s="50" t="str">
        <f t="shared" si="130"/>
        <v xml:space="preserve"> -  - </v>
      </c>
      <c r="W1226" s="21" t="e">
        <f t="shared" si="131"/>
        <v>#N/A</v>
      </c>
      <c r="X1226" s="51" t="e">
        <f t="shared" si="132"/>
        <v>#N/A</v>
      </c>
      <c r="BG1226" s="69"/>
      <c r="BL1226" s="69"/>
      <c r="BV1226" s="21" t="str">
        <f t="shared" si="133"/>
        <v>_</v>
      </c>
      <c r="BW1226" s="21" t="e">
        <f>+VLOOKUP(C1226,Listas_desplega!$AI$21:$AJ$46,2,0)</f>
        <v>#N/A</v>
      </c>
      <c r="BX1226" s="47" t="e">
        <f>+VLOOKUP(E1226,Listas_desplega!$J$2:$K$11,2,FALSE)</f>
        <v>#N/A</v>
      </c>
      <c r="BY1226" s="21" t="e">
        <f>+VLOOKUP(J1226,desplegables!$AK$21:$AL$33,2,FALSE)</f>
        <v>#N/A</v>
      </c>
      <c r="BZ1226" s="21" t="e">
        <f>+VLOOKUP(D1226,Listas_desplega!$AS$18:$AU$60,2,0)</f>
        <v>#N/A</v>
      </c>
      <c r="CA1226" s="21" t="e">
        <f>+VLOOKUP(W1226,Listas_desplega!$AT$18:$AV$60,3,0)</f>
        <v>#N/A</v>
      </c>
      <c r="CB1226" s="21" t="e">
        <f>+VLOOKUP(F1226,Listas_desplega!$J$15:$L$60,2,0)</f>
        <v>#N/A</v>
      </c>
      <c r="CC1226" s="21" t="e">
        <f>+VLOOKUP(F1226,Listas_desplega!$J$15:$L$60,2,0)&amp;V1226</f>
        <v>#N/A</v>
      </c>
      <c r="CD1226" s="21" t="e">
        <f>+VLOOKUP(CC1226,Listas_desplega!$K$15:$L$60,2,0)</f>
        <v>#N/A</v>
      </c>
      <c r="CE1226" s="65" t="e">
        <f>+VLOOKUP(D1226,Listas_desplega!$AS$18:$AU$60,2,0)&amp;V1226</f>
        <v>#N/A</v>
      </c>
      <c r="CF1226" s="21" t="e">
        <f>+VLOOKUP(D1226,Listas_desplega!$AS$18:$AU$60,3,0)</f>
        <v>#N/A</v>
      </c>
    </row>
    <row r="1227" spans="11:84" ht="18.75" customHeight="1" x14ac:dyDescent="0.25">
      <c r="K1227" s="109"/>
      <c r="L1227" s="110" t="e">
        <f>+VLOOKUP(K1227,desplegables!$BO$81:$BP$110,2,FALSE)</f>
        <v>#N/A</v>
      </c>
      <c r="P1227" s="49"/>
      <c r="T1227" s="50" t="str">
        <f t="shared" si="130"/>
        <v xml:space="preserve"> -  - </v>
      </c>
      <c r="W1227" s="21" t="e">
        <f t="shared" si="131"/>
        <v>#N/A</v>
      </c>
      <c r="X1227" s="51" t="e">
        <f t="shared" si="132"/>
        <v>#N/A</v>
      </c>
      <c r="BG1227" s="69"/>
      <c r="BL1227" s="69"/>
      <c r="BV1227" s="21" t="str">
        <f t="shared" si="133"/>
        <v>_</v>
      </c>
      <c r="BW1227" s="21" t="e">
        <f>+VLOOKUP(C1227,Listas_desplega!$AI$21:$AJ$46,2,0)</f>
        <v>#N/A</v>
      </c>
      <c r="BX1227" s="47" t="e">
        <f>+VLOOKUP(E1227,Listas_desplega!$J$2:$K$11,2,FALSE)</f>
        <v>#N/A</v>
      </c>
      <c r="BY1227" s="21" t="e">
        <f>+VLOOKUP(J1227,desplegables!$AK$21:$AL$33,2,FALSE)</f>
        <v>#N/A</v>
      </c>
      <c r="BZ1227" s="21" t="e">
        <f>+VLOOKUP(D1227,Listas_desplega!$AS$18:$AU$60,2,0)</f>
        <v>#N/A</v>
      </c>
      <c r="CA1227" s="21" t="e">
        <f>+VLOOKUP(W1227,Listas_desplega!$AT$18:$AV$60,3,0)</f>
        <v>#N/A</v>
      </c>
      <c r="CB1227" s="21" t="e">
        <f>+VLOOKUP(F1227,Listas_desplega!$J$15:$L$60,2,0)</f>
        <v>#N/A</v>
      </c>
      <c r="CC1227" s="21" t="e">
        <f>+VLOOKUP(F1227,Listas_desplega!$J$15:$L$60,2,0)&amp;V1227</f>
        <v>#N/A</v>
      </c>
      <c r="CD1227" s="21" t="e">
        <f>+VLOOKUP(CC1227,Listas_desplega!$K$15:$L$60,2,0)</f>
        <v>#N/A</v>
      </c>
      <c r="CE1227" s="65" t="e">
        <f>+VLOOKUP(D1227,Listas_desplega!$AS$18:$AU$60,2,0)&amp;V1227</f>
        <v>#N/A</v>
      </c>
      <c r="CF1227" s="21" t="e">
        <f>+VLOOKUP(D1227,Listas_desplega!$AS$18:$AU$60,3,0)</f>
        <v>#N/A</v>
      </c>
    </row>
    <row r="1228" spans="11:84" ht="18.75" customHeight="1" x14ac:dyDescent="0.25">
      <c r="K1228" s="109"/>
      <c r="L1228" s="110" t="e">
        <f>+VLOOKUP(K1228,desplegables!$BO$81:$BP$110,2,FALSE)</f>
        <v>#N/A</v>
      </c>
      <c r="P1228" s="49"/>
      <c r="T1228" s="50" t="str">
        <f t="shared" si="130"/>
        <v xml:space="preserve"> -  - </v>
      </c>
      <c r="W1228" s="21" t="e">
        <f t="shared" si="131"/>
        <v>#N/A</v>
      </c>
      <c r="X1228" s="51" t="e">
        <f t="shared" si="132"/>
        <v>#N/A</v>
      </c>
      <c r="BG1228" s="69"/>
      <c r="BL1228" s="69"/>
      <c r="BV1228" s="21" t="str">
        <f t="shared" si="133"/>
        <v>_</v>
      </c>
      <c r="BW1228" s="21" t="e">
        <f>+VLOOKUP(C1228,Listas_desplega!$AI$21:$AJ$46,2,0)</f>
        <v>#N/A</v>
      </c>
      <c r="BX1228" s="47" t="e">
        <f>+VLOOKUP(E1228,Listas_desplega!$J$2:$K$11,2,FALSE)</f>
        <v>#N/A</v>
      </c>
      <c r="BY1228" s="21" t="e">
        <f>+VLOOKUP(J1228,desplegables!$AK$21:$AL$33,2,FALSE)</f>
        <v>#N/A</v>
      </c>
      <c r="BZ1228" s="21" t="e">
        <f>+VLOOKUP(D1228,Listas_desplega!$AS$18:$AU$60,2,0)</f>
        <v>#N/A</v>
      </c>
      <c r="CA1228" s="21" t="e">
        <f>+VLOOKUP(W1228,Listas_desplega!$AT$18:$AV$60,3,0)</f>
        <v>#N/A</v>
      </c>
      <c r="CB1228" s="21" t="e">
        <f>+VLOOKUP(F1228,Listas_desplega!$J$15:$L$60,2,0)</f>
        <v>#N/A</v>
      </c>
      <c r="CC1228" s="21" t="e">
        <f>+VLOOKUP(F1228,Listas_desplega!$J$15:$L$60,2,0)&amp;V1228</f>
        <v>#N/A</v>
      </c>
      <c r="CD1228" s="21" t="e">
        <f>+VLOOKUP(CC1228,Listas_desplega!$K$15:$L$60,2,0)</f>
        <v>#N/A</v>
      </c>
      <c r="CE1228" s="65" t="e">
        <f>+VLOOKUP(D1228,Listas_desplega!$AS$18:$AU$60,2,0)&amp;V1228</f>
        <v>#N/A</v>
      </c>
      <c r="CF1228" s="21" t="e">
        <f>+VLOOKUP(D1228,Listas_desplega!$AS$18:$AU$60,3,0)</f>
        <v>#N/A</v>
      </c>
    </row>
    <row r="1229" spans="11:84" ht="18.75" customHeight="1" x14ac:dyDescent="0.25">
      <c r="K1229" s="109"/>
      <c r="L1229" s="110" t="e">
        <f>+VLOOKUP(K1229,desplegables!$BO$81:$BP$110,2,FALSE)</f>
        <v>#N/A</v>
      </c>
      <c r="P1229" s="49"/>
      <c r="T1229" s="50" t="str">
        <f t="shared" si="130"/>
        <v xml:space="preserve"> -  - </v>
      </c>
      <c r="W1229" s="21" t="e">
        <f t="shared" si="131"/>
        <v>#N/A</v>
      </c>
      <c r="X1229" s="51" t="e">
        <f t="shared" si="132"/>
        <v>#N/A</v>
      </c>
      <c r="BG1229" s="69"/>
      <c r="BL1229" s="69"/>
      <c r="BV1229" s="21" t="str">
        <f t="shared" si="133"/>
        <v>_</v>
      </c>
      <c r="BW1229" s="21" t="e">
        <f>+VLOOKUP(C1229,Listas_desplega!$AI$21:$AJ$46,2,0)</f>
        <v>#N/A</v>
      </c>
      <c r="BX1229" s="47" t="e">
        <f>+VLOOKUP(E1229,Listas_desplega!$J$2:$K$11,2,FALSE)</f>
        <v>#N/A</v>
      </c>
      <c r="BY1229" s="21" t="e">
        <f>+VLOOKUP(J1229,desplegables!$AK$21:$AL$33,2,FALSE)</f>
        <v>#N/A</v>
      </c>
      <c r="BZ1229" s="21" t="e">
        <f>+VLOOKUP(D1229,Listas_desplega!$AS$18:$AU$60,2,0)</f>
        <v>#N/A</v>
      </c>
      <c r="CA1229" s="21" t="e">
        <f>+VLOOKUP(W1229,Listas_desplega!$AT$18:$AV$60,3,0)</f>
        <v>#N/A</v>
      </c>
      <c r="CB1229" s="21" t="e">
        <f>+VLOOKUP(F1229,Listas_desplega!$J$15:$L$60,2,0)</f>
        <v>#N/A</v>
      </c>
      <c r="CC1229" s="21" t="e">
        <f>+VLOOKUP(F1229,Listas_desplega!$J$15:$L$60,2,0)&amp;V1229</f>
        <v>#N/A</v>
      </c>
      <c r="CD1229" s="21" t="e">
        <f>+VLOOKUP(CC1229,Listas_desplega!$K$15:$L$60,2,0)</f>
        <v>#N/A</v>
      </c>
      <c r="CE1229" s="65" t="e">
        <f>+VLOOKUP(D1229,Listas_desplega!$AS$18:$AU$60,2,0)&amp;V1229</f>
        <v>#N/A</v>
      </c>
      <c r="CF1229" s="21" t="e">
        <f>+VLOOKUP(D1229,Listas_desplega!$AS$18:$AU$60,3,0)</f>
        <v>#N/A</v>
      </c>
    </row>
    <row r="1230" spans="11:84" ht="18.75" customHeight="1" x14ac:dyDescent="0.25">
      <c r="K1230" s="109"/>
      <c r="L1230" s="110" t="e">
        <f>+VLOOKUP(K1230,desplegables!$BO$81:$BP$110,2,FALSE)</f>
        <v>#N/A</v>
      </c>
      <c r="P1230" s="49"/>
      <c r="T1230" s="50" t="str">
        <f t="shared" si="130"/>
        <v xml:space="preserve"> -  - </v>
      </c>
      <c r="W1230" s="21" t="e">
        <f t="shared" si="131"/>
        <v>#N/A</v>
      </c>
      <c r="X1230" s="51" t="e">
        <f t="shared" si="132"/>
        <v>#N/A</v>
      </c>
      <c r="BG1230" s="69"/>
      <c r="BL1230" s="69"/>
      <c r="BV1230" s="21" t="str">
        <f t="shared" si="133"/>
        <v>_</v>
      </c>
      <c r="BW1230" s="21" t="e">
        <f>+VLOOKUP(C1230,Listas_desplega!$AI$21:$AJ$46,2,0)</f>
        <v>#N/A</v>
      </c>
      <c r="BX1230" s="47" t="e">
        <f>+VLOOKUP(E1230,Listas_desplega!$J$2:$K$11,2,FALSE)</f>
        <v>#N/A</v>
      </c>
      <c r="BY1230" s="21" t="e">
        <f>+VLOOKUP(J1230,desplegables!$AK$21:$AL$33,2,FALSE)</f>
        <v>#N/A</v>
      </c>
      <c r="BZ1230" s="21" t="e">
        <f>+VLOOKUP(D1230,Listas_desplega!$AS$18:$AU$60,2,0)</f>
        <v>#N/A</v>
      </c>
      <c r="CA1230" s="21" t="e">
        <f>+VLOOKUP(W1230,Listas_desplega!$AT$18:$AV$60,3,0)</f>
        <v>#N/A</v>
      </c>
      <c r="CB1230" s="21" t="e">
        <f>+VLOOKUP(F1230,Listas_desplega!$J$15:$L$60,2,0)</f>
        <v>#N/A</v>
      </c>
      <c r="CC1230" s="21" t="e">
        <f>+VLOOKUP(F1230,Listas_desplega!$J$15:$L$60,2,0)&amp;V1230</f>
        <v>#N/A</v>
      </c>
      <c r="CD1230" s="21" t="e">
        <f>+VLOOKUP(CC1230,Listas_desplega!$K$15:$L$60,2,0)</f>
        <v>#N/A</v>
      </c>
      <c r="CE1230" s="65" t="e">
        <f>+VLOOKUP(D1230,Listas_desplega!$AS$18:$AU$60,2,0)&amp;V1230</f>
        <v>#N/A</v>
      </c>
      <c r="CF1230" s="21" t="e">
        <f>+VLOOKUP(D1230,Listas_desplega!$AS$18:$AU$60,3,0)</f>
        <v>#N/A</v>
      </c>
    </row>
    <row r="1231" spans="11:84" ht="18.75" customHeight="1" x14ac:dyDescent="0.25">
      <c r="K1231" s="109"/>
      <c r="L1231" s="110" t="e">
        <f>+VLOOKUP(K1231,desplegables!$BO$81:$BP$110,2,FALSE)</f>
        <v>#N/A</v>
      </c>
      <c r="P1231" s="49"/>
      <c r="T1231" s="50" t="str">
        <f t="shared" si="130"/>
        <v xml:space="preserve"> -  - </v>
      </c>
      <c r="W1231" s="21" t="e">
        <f t="shared" si="131"/>
        <v>#N/A</v>
      </c>
      <c r="X1231" s="51" t="e">
        <f t="shared" si="132"/>
        <v>#N/A</v>
      </c>
      <c r="BG1231" s="69"/>
      <c r="BL1231" s="69"/>
      <c r="BV1231" s="21" t="str">
        <f t="shared" si="133"/>
        <v>_</v>
      </c>
      <c r="BW1231" s="21" t="e">
        <f>+VLOOKUP(C1231,Listas_desplega!$AI$21:$AJ$46,2,0)</f>
        <v>#N/A</v>
      </c>
      <c r="BX1231" s="47" t="e">
        <f>+VLOOKUP(E1231,Listas_desplega!$J$2:$K$11,2,FALSE)</f>
        <v>#N/A</v>
      </c>
      <c r="BY1231" s="21" t="e">
        <f>+VLOOKUP(J1231,desplegables!$AK$21:$AL$33,2,FALSE)</f>
        <v>#N/A</v>
      </c>
      <c r="BZ1231" s="21" t="e">
        <f>+VLOOKUP(D1231,Listas_desplega!$AS$18:$AU$60,2,0)</f>
        <v>#N/A</v>
      </c>
      <c r="CA1231" s="21" t="e">
        <f>+VLOOKUP(W1231,Listas_desplega!$AT$18:$AV$60,3,0)</f>
        <v>#N/A</v>
      </c>
      <c r="CB1231" s="21" t="e">
        <f>+VLOOKUP(F1231,Listas_desplega!$J$15:$L$60,2,0)</f>
        <v>#N/A</v>
      </c>
      <c r="CC1231" s="21" t="e">
        <f>+VLOOKUP(F1231,Listas_desplega!$J$15:$L$60,2,0)&amp;V1231</f>
        <v>#N/A</v>
      </c>
      <c r="CD1231" s="21" t="e">
        <f>+VLOOKUP(CC1231,Listas_desplega!$K$15:$L$60,2,0)</f>
        <v>#N/A</v>
      </c>
      <c r="CE1231" s="65" t="e">
        <f>+VLOOKUP(D1231,Listas_desplega!$AS$18:$AU$60,2,0)&amp;V1231</f>
        <v>#N/A</v>
      </c>
      <c r="CF1231" s="21" t="e">
        <f>+VLOOKUP(D1231,Listas_desplega!$AS$18:$AU$60,3,0)</f>
        <v>#N/A</v>
      </c>
    </row>
    <row r="1232" spans="11:84" ht="18.75" customHeight="1" x14ac:dyDescent="0.25">
      <c r="K1232" s="109"/>
      <c r="L1232" s="110" t="e">
        <f>+VLOOKUP(K1232,desplegables!$BO$81:$BP$110,2,FALSE)</f>
        <v>#N/A</v>
      </c>
      <c r="P1232" s="49"/>
      <c r="T1232" s="50" t="str">
        <f t="shared" si="130"/>
        <v xml:space="preserve"> -  - </v>
      </c>
      <c r="W1232" s="21" t="e">
        <f t="shared" si="131"/>
        <v>#N/A</v>
      </c>
      <c r="X1232" s="51" t="e">
        <f t="shared" si="132"/>
        <v>#N/A</v>
      </c>
      <c r="BG1232" s="69"/>
      <c r="BL1232" s="69"/>
      <c r="BV1232" s="21" t="str">
        <f t="shared" si="133"/>
        <v>_</v>
      </c>
      <c r="BW1232" s="21" t="e">
        <f>+VLOOKUP(C1232,Listas_desplega!$AI$21:$AJ$46,2,0)</f>
        <v>#N/A</v>
      </c>
      <c r="BX1232" s="47" t="e">
        <f>+VLOOKUP(E1232,Listas_desplega!$J$2:$K$11,2,FALSE)</f>
        <v>#N/A</v>
      </c>
      <c r="BY1232" s="21" t="e">
        <f>+VLOOKUP(J1232,desplegables!$AK$21:$AL$33,2,FALSE)</f>
        <v>#N/A</v>
      </c>
      <c r="BZ1232" s="21" t="e">
        <f>+VLOOKUP(D1232,Listas_desplega!$AS$18:$AU$60,2,0)</f>
        <v>#N/A</v>
      </c>
      <c r="CA1232" s="21" t="e">
        <f>+VLOOKUP(W1232,Listas_desplega!$AT$18:$AV$60,3,0)</f>
        <v>#N/A</v>
      </c>
      <c r="CB1232" s="21" t="e">
        <f>+VLOOKUP(F1232,Listas_desplega!$J$15:$L$60,2,0)</f>
        <v>#N/A</v>
      </c>
      <c r="CC1232" s="21" t="e">
        <f>+VLOOKUP(F1232,Listas_desplega!$J$15:$L$60,2,0)&amp;V1232</f>
        <v>#N/A</v>
      </c>
      <c r="CD1232" s="21" t="e">
        <f>+VLOOKUP(CC1232,Listas_desplega!$K$15:$L$60,2,0)</f>
        <v>#N/A</v>
      </c>
      <c r="CE1232" s="65" t="e">
        <f>+VLOOKUP(D1232,Listas_desplega!$AS$18:$AU$60,2,0)&amp;V1232</f>
        <v>#N/A</v>
      </c>
      <c r="CF1232" s="21" t="e">
        <f>+VLOOKUP(D1232,Listas_desplega!$AS$18:$AU$60,3,0)</f>
        <v>#N/A</v>
      </c>
    </row>
    <row r="1233" spans="11:84" ht="18.75" customHeight="1" x14ac:dyDescent="0.25">
      <c r="K1233" s="109"/>
      <c r="L1233" s="110" t="e">
        <f>+VLOOKUP(K1233,desplegables!$BO$81:$BP$110,2,FALSE)</f>
        <v>#N/A</v>
      </c>
      <c r="P1233" s="49"/>
      <c r="T1233" s="50" t="str">
        <f t="shared" si="130"/>
        <v xml:space="preserve"> -  - </v>
      </c>
      <c r="W1233" s="21" t="e">
        <f t="shared" si="131"/>
        <v>#N/A</v>
      </c>
      <c r="X1233" s="51" t="e">
        <f t="shared" si="132"/>
        <v>#N/A</v>
      </c>
      <c r="BG1233" s="69"/>
      <c r="BL1233" s="69"/>
      <c r="BV1233" s="21" t="str">
        <f t="shared" si="133"/>
        <v>_</v>
      </c>
      <c r="BW1233" s="21" t="e">
        <f>+VLOOKUP(C1233,Listas_desplega!$AI$21:$AJ$46,2,0)</f>
        <v>#N/A</v>
      </c>
      <c r="BX1233" s="47" t="e">
        <f>+VLOOKUP(E1233,Listas_desplega!$J$2:$K$11,2,FALSE)</f>
        <v>#N/A</v>
      </c>
      <c r="BY1233" s="21" t="e">
        <f>+VLOOKUP(J1233,desplegables!$AK$21:$AL$33,2,FALSE)</f>
        <v>#N/A</v>
      </c>
      <c r="BZ1233" s="21" t="e">
        <f>+VLOOKUP(D1233,Listas_desplega!$AS$18:$AU$60,2,0)</f>
        <v>#N/A</v>
      </c>
      <c r="CA1233" s="21" t="e">
        <f>+VLOOKUP(W1233,Listas_desplega!$AT$18:$AV$60,3,0)</f>
        <v>#N/A</v>
      </c>
      <c r="CB1233" s="21" t="e">
        <f>+VLOOKUP(F1233,Listas_desplega!$J$15:$L$60,2,0)</f>
        <v>#N/A</v>
      </c>
      <c r="CC1233" s="21" t="e">
        <f>+VLOOKUP(F1233,Listas_desplega!$J$15:$L$60,2,0)&amp;V1233</f>
        <v>#N/A</v>
      </c>
      <c r="CD1233" s="21" t="e">
        <f>+VLOOKUP(CC1233,Listas_desplega!$K$15:$L$60,2,0)</f>
        <v>#N/A</v>
      </c>
      <c r="CE1233" s="65" t="e">
        <f>+VLOOKUP(D1233,Listas_desplega!$AS$18:$AU$60,2,0)&amp;V1233</f>
        <v>#N/A</v>
      </c>
      <c r="CF1233" s="21" t="e">
        <f>+VLOOKUP(D1233,Listas_desplega!$AS$18:$AU$60,3,0)</f>
        <v>#N/A</v>
      </c>
    </row>
    <row r="1234" spans="11:84" ht="18.75" customHeight="1" x14ac:dyDescent="0.25">
      <c r="K1234" s="109"/>
      <c r="L1234" s="110" t="e">
        <f>+VLOOKUP(K1234,desplegables!$BO$81:$BP$110,2,FALSE)</f>
        <v>#N/A</v>
      </c>
      <c r="P1234" s="49"/>
      <c r="T1234" s="50" t="str">
        <f t="shared" si="130"/>
        <v xml:space="preserve"> -  - </v>
      </c>
      <c r="W1234" s="21" t="e">
        <f t="shared" si="131"/>
        <v>#N/A</v>
      </c>
      <c r="X1234" s="51" t="e">
        <f t="shared" si="132"/>
        <v>#N/A</v>
      </c>
      <c r="BG1234" s="69"/>
      <c r="BL1234" s="69"/>
      <c r="BV1234" s="21" t="str">
        <f t="shared" si="133"/>
        <v>_</v>
      </c>
      <c r="BW1234" s="21" t="e">
        <f>+VLOOKUP(C1234,Listas_desplega!$AI$21:$AJ$46,2,0)</f>
        <v>#N/A</v>
      </c>
      <c r="BX1234" s="47" t="e">
        <f>+VLOOKUP(E1234,Listas_desplega!$J$2:$K$11,2,FALSE)</f>
        <v>#N/A</v>
      </c>
      <c r="BY1234" s="21" t="e">
        <f>+VLOOKUP(J1234,desplegables!$AK$21:$AL$33,2,FALSE)</f>
        <v>#N/A</v>
      </c>
      <c r="BZ1234" s="21" t="e">
        <f>+VLOOKUP(D1234,Listas_desplega!$AS$18:$AU$60,2,0)</f>
        <v>#N/A</v>
      </c>
      <c r="CA1234" s="21" t="e">
        <f>+VLOOKUP(W1234,Listas_desplega!$AT$18:$AV$60,3,0)</f>
        <v>#N/A</v>
      </c>
      <c r="CB1234" s="21" t="e">
        <f>+VLOOKUP(F1234,Listas_desplega!$J$15:$L$60,2,0)</f>
        <v>#N/A</v>
      </c>
      <c r="CC1234" s="21" t="e">
        <f>+VLOOKUP(F1234,Listas_desplega!$J$15:$L$60,2,0)&amp;V1234</f>
        <v>#N/A</v>
      </c>
      <c r="CD1234" s="21" t="e">
        <f>+VLOOKUP(CC1234,Listas_desplega!$K$15:$L$60,2,0)</f>
        <v>#N/A</v>
      </c>
      <c r="CE1234" s="65" t="e">
        <f>+VLOOKUP(D1234,Listas_desplega!$AS$18:$AU$60,2,0)&amp;V1234</f>
        <v>#N/A</v>
      </c>
      <c r="CF1234" s="21" t="e">
        <f>+VLOOKUP(D1234,Listas_desplega!$AS$18:$AU$60,3,0)</f>
        <v>#N/A</v>
      </c>
    </row>
    <row r="1235" spans="11:84" ht="18.75" customHeight="1" x14ac:dyDescent="0.25">
      <c r="K1235" s="109"/>
      <c r="L1235" s="110" t="e">
        <f>+VLOOKUP(K1235,desplegables!$BO$81:$BP$110,2,FALSE)</f>
        <v>#N/A</v>
      </c>
      <c r="P1235" s="49"/>
      <c r="T1235" s="50" t="str">
        <f t="shared" si="130"/>
        <v xml:space="preserve"> -  - </v>
      </c>
      <c r="W1235" s="21" t="e">
        <f t="shared" si="131"/>
        <v>#N/A</v>
      </c>
      <c r="X1235" s="51" t="e">
        <f t="shared" si="132"/>
        <v>#N/A</v>
      </c>
      <c r="BG1235" s="69"/>
      <c r="BL1235" s="69"/>
      <c r="BV1235" s="21" t="str">
        <f t="shared" si="133"/>
        <v>_</v>
      </c>
      <c r="BW1235" s="21" t="e">
        <f>+VLOOKUP(C1235,Listas_desplega!$AI$21:$AJ$46,2,0)</f>
        <v>#N/A</v>
      </c>
      <c r="BX1235" s="47" t="e">
        <f>+VLOOKUP(E1235,Listas_desplega!$J$2:$K$11,2,FALSE)</f>
        <v>#N/A</v>
      </c>
      <c r="BY1235" s="21" t="e">
        <f>+VLOOKUP(J1235,desplegables!$AK$21:$AL$33,2,FALSE)</f>
        <v>#N/A</v>
      </c>
      <c r="BZ1235" s="21" t="e">
        <f>+VLOOKUP(D1235,Listas_desplega!$AS$18:$AU$60,2,0)</f>
        <v>#N/A</v>
      </c>
      <c r="CA1235" s="21" t="e">
        <f>+VLOOKUP(W1235,Listas_desplega!$AT$18:$AV$60,3,0)</f>
        <v>#N/A</v>
      </c>
      <c r="CB1235" s="21" t="e">
        <f>+VLOOKUP(F1235,Listas_desplega!$J$15:$L$60,2,0)</f>
        <v>#N/A</v>
      </c>
      <c r="CC1235" s="21" t="e">
        <f>+VLOOKUP(F1235,Listas_desplega!$J$15:$L$60,2,0)&amp;V1235</f>
        <v>#N/A</v>
      </c>
      <c r="CD1235" s="21" t="e">
        <f>+VLOOKUP(CC1235,Listas_desplega!$K$15:$L$60,2,0)</f>
        <v>#N/A</v>
      </c>
      <c r="CE1235" s="65" t="e">
        <f>+VLOOKUP(D1235,Listas_desplega!$AS$18:$AU$60,2,0)&amp;V1235</f>
        <v>#N/A</v>
      </c>
      <c r="CF1235" s="21" t="e">
        <f>+VLOOKUP(D1235,Listas_desplega!$AS$18:$AU$60,3,0)</f>
        <v>#N/A</v>
      </c>
    </row>
    <row r="1236" spans="11:84" ht="18.75" customHeight="1" x14ac:dyDescent="0.25">
      <c r="K1236" s="109"/>
      <c r="L1236" s="110" t="e">
        <f>+VLOOKUP(K1236,desplegables!$BO$81:$BP$110,2,FALSE)</f>
        <v>#N/A</v>
      </c>
      <c r="P1236" s="49"/>
      <c r="T1236" s="50" t="str">
        <f t="shared" si="130"/>
        <v xml:space="preserve"> -  - </v>
      </c>
      <c r="W1236" s="21" t="e">
        <f t="shared" si="131"/>
        <v>#N/A</v>
      </c>
      <c r="X1236" s="51" t="e">
        <f t="shared" si="132"/>
        <v>#N/A</v>
      </c>
      <c r="BG1236" s="69"/>
      <c r="BL1236" s="69"/>
      <c r="BV1236" s="21" t="str">
        <f t="shared" si="133"/>
        <v>_</v>
      </c>
      <c r="BW1236" s="21" t="e">
        <f>+VLOOKUP(C1236,Listas_desplega!$AI$21:$AJ$46,2,0)</f>
        <v>#N/A</v>
      </c>
      <c r="BX1236" s="47" t="e">
        <f>+VLOOKUP(E1236,Listas_desplega!$J$2:$K$11,2,FALSE)</f>
        <v>#N/A</v>
      </c>
      <c r="BY1236" s="21" t="e">
        <f>+VLOOKUP(J1236,desplegables!$AK$21:$AL$33,2,FALSE)</f>
        <v>#N/A</v>
      </c>
      <c r="BZ1236" s="21" t="e">
        <f>+VLOOKUP(D1236,Listas_desplega!$AS$18:$AU$60,2,0)</f>
        <v>#N/A</v>
      </c>
      <c r="CA1236" s="21" t="e">
        <f>+VLOOKUP(W1236,Listas_desplega!$AT$18:$AV$60,3,0)</f>
        <v>#N/A</v>
      </c>
      <c r="CB1236" s="21" t="e">
        <f>+VLOOKUP(F1236,Listas_desplega!$J$15:$L$60,2,0)</f>
        <v>#N/A</v>
      </c>
      <c r="CC1236" s="21" t="e">
        <f>+VLOOKUP(F1236,Listas_desplega!$J$15:$L$60,2,0)&amp;V1236</f>
        <v>#N/A</v>
      </c>
      <c r="CD1236" s="21" t="e">
        <f>+VLOOKUP(CC1236,Listas_desplega!$K$15:$L$60,2,0)</f>
        <v>#N/A</v>
      </c>
      <c r="CE1236" s="65" t="e">
        <f>+VLOOKUP(D1236,Listas_desplega!$AS$18:$AU$60,2,0)&amp;V1236</f>
        <v>#N/A</v>
      </c>
      <c r="CF1236" s="21" t="e">
        <f>+VLOOKUP(D1236,Listas_desplega!$AS$18:$AU$60,3,0)</f>
        <v>#N/A</v>
      </c>
    </row>
    <row r="1237" spans="11:84" ht="18.75" customHeight="1" x14ac:dyDescent="0.25">
      <c r="K1237" s="109"/>
      <c r="L1237" s="110" t="e">
        <f>+VLOOKUP(K1237,desplegables!$BO$81:$BP$110,2,FALSE)</f>
        <v>#N/A</v>
      </c>
      <c r="P1237" s="49"/>
      <c r="T1237" s="50" t="str">
        <f t="shared" si="130"/>
        <v xml:space="preserve"> -  - </v>
      </c>
      <c r="W1237" s="21" t="e">
        <f t="shared" si="131"/>
        <v>#N/A</v>
      </c>
      <c r="X1237" s="51" t="e">
        <f t="shared" si="132"/>
        <v>#N/A</v>
      </c>
      <c r="BG1237" s="69"/>
      <c r="BL1237" s="69"/>
      <c r="BV1237" s="21" t="str">
        <f t="shared" si="133"/>
        <v>_</v>
      </c>
      <c r="BW1237" s="21" t="e">
        <f>+VLOOKUP(C1237,Listas_desplega!$AI$21:$AJ$46,2,0)</f>
        <v>#N/A</v>
      </c>
      <c r="BX1237" s="47" t="e">
        <f>+VLOOKUP(E1237,Listas_desplega!$J$2:$K$11,2,FALSE)</f>
        <v>#N/A</v>
      </c>
      <c r="BY1237" s="21" t="e">
        <f>+VLOOKUP(J1237,desplegables!$AK$21:$AL$33,2,FALSE)</f>
        <v>#N/A</v>
      </c>
      <c r="BZ1237" s="21" t="e">
        <f>+VLOOKUP(D1237,Listas_desplega!$AS$18:$AU$60,2,0)</f>
        <v>#N/A</v>
      </c>
      <c r="CA1237" s="21" t="e">
        <f>+VLOOKUP(W1237,Listas_desplega!$AT$18:$AV$60,3,0)</f>
        <v>#N/A</v>
      </c>
      <c r="CB1237" s="21" t="e">
        <f>+VLOOKUP(F1237,Listas_desplega!$J$15:$L$60,2,0)</f>
        <v>#N/A</v>
      </c>
      <c r="CC1237" s="21" t="e">
        <f>+VLOOKUP(F1237,Listas_desplega!$J$15:$L$60,2,0)&amp;V1237</f>
        <v>#N/A</v>
      </c>
      <c r="CD1237" s="21" t="e">
        <f>+VLOOKUP(CC1237,Listas_desplega!$K$15:$L$60,2,0)</f>
        <v>#N/A</v>
      </c>
      <c r="CE1237" s="65" t="e">
        <f>+VLOOKUP(D1237,Listas_desplega!$AS$18:$AU$60,2,0)&amp;V1237</f>
        <v>#N/A</v>
      </c>
      <c r="CF1237" s="21" t="e">
        <f>+VLOOKUP(D1237,Listas_desplega!$AS$18:$AU$60,3,0)</f>
        <v>#N/A</v>
      </c>
    </row>
    <row r="1238" spans="11:84" ht="18.75" customHeight="1" x14ac:dyDescent="0.25">
      <c r="K1238" s="109"/>
      <c r="L1238" s="110" t="e">
        <f>+VLOOKUP(K1238,desplegables!$BO$81:$BP$110,2,FALSE)</f>
        <v>#N/A</v>
      </c>
      <c r="P1238" s="49"/>
      <c r="T1238" s="50" t="str">
        <f t="shared" si="130"/>
        <v xml:space="preserve"> -  - </v>
      </c>
      <c r="W1238" s="21" t="e">
        <f t="shared" si="131"/>
        <v>#N/A</v>
      </c>
      <c r="X1238" s="51" t="e">
        <f t="shared" si="132"/>
        <v>#N/A</v>
      </c>
      <c r="BG1238" s="69"/>
      <c r="BL1238" s="69"/>
      <c r="BV1238" s="21" t="str">
        <f t="shared" si="133"/>
        <v>_</v>
      </c>
      <c r="BW1238" s="21" t="e">
        <f>+VLOOKUP(C1238,Listas_desplega!$AI$21:$AJ$46,2,0)</f>
        <v>#N/A</v>
      </c>
      <c r="BX1238" s="47" t="e">
        <f>+VLOOKUP(E1238,Listas_desplega!$J$2:$K$11,2,FALSE)</f>
        <v>#N/A</v>
      </c>
      <c r="BY1238" s="21" t="e">
        <f>+VLOOKUP(J1238,desplegables!$AK$21:$AL$33,2,FALSE)</f>
        <v>#N/A</v>
      </c>
      <c r="BZ1238" s="21" t="e">
        <f>+VLOOKUP(D1238,Listas_desplega!$AS$18:$AU$60,2,0)</f>
        <v>#N/A</v>
      </c>
      <c r="CA1238" s="21" t="e">
        <f>+VLOOKUP(W1238,Listas_desplega!$AT$18:$AV$60,3,0)</f>
        <v>#N/A</v>
      </c>
      <c r="CB1238" s="21" t="e">
        <f>+VLOOKUP(F1238,Listas_desplega!$J$15:$L$60,2,0)</f>
        <v>#N/A</v>
      </c>
      <c r="CC1238" s="21" t="e">
        <f>+VLOOKUP(F1238,Listas_desplega!$J$15:$L$60,2,0)&amp;V1238</f>
        <v>#N/A</v>
      </c>
      <c r="CD1238" s="21" t="e">
        <f>+VLOOKUP(CC1238,Listas_desplega!$K$15:$L$60,2,0)</f>
        <v>#N/A</v>
      </c>
      <c r="CE1238" s="65" t="e">
        <f>+VLOOKUP(D1238,Listas_desplega!$AS$18:$AU$60,2,0)&amp;V1238</f>
        <v>#N/A</v>
      </c>
      <c r="CF1238" s="21" t="e">
        <f>+VLOOKUP(D1238,Listas_desplega!$AS$18:$AU$60,3,0)</f>
        <v>#N/A</v>
      </c>
    </row>
    <row r="1239" spans="11:84" ht="18.75" customHeight="1" x14ac:dyDescent="0.25">
      <c r="K1239" s="109"/>
      <c r="L1239" s="110" t="e">
        <f>+VLOOKUP(K1239,desplegables!$BO$81:$BP$110,2,FALSE)</f>
        <v>#N/A</v>
      </c>
      <c r="P1239" s="49"/>
      <c r="T1239" s="50" t="str">
        <f t="shared" si="130"/>
        <v xml:space="preserve"> -  - </v>
      </c>
      <c r="W1239" s="21" t="e">
        <f t="shared" si="131"/>
        <v>#N/A</v>
      </c>
      <c r="X1239" s="51" t="e">
        <f t="shared" si="132"/>
        <v>#N/A</v>
      </c>
      <c r="BG1239" s="69"/>
      <c r="BL1239" s="69"/>
      <c r="BV1239" s="21" t="str">
        <f t="shared" si="133"/>
        <v>_</v>
      </c>
      <c r="BW1239" s="21" t="e">
        <f>+VLOOKUP(C1239,Listas_desplega!$AI$21:$AJ$46,2,0)</f>
        <v>#N/A</v>
      </c>
      <c r="BX1239" s="47" t="e">
        <f>+VLOOKUP(E1239,Listas_desplega!$J$2:$K$11,2,FALSE)</f>
        <v>#N/A</v>
      </c>
      <c r="BY1239" s="21" t="e">
        <f>+VLOOKUP(J1239,desplegables!$AK$21:$AL$33,2,FALSE)</f>
        <v>#N/A</v>
      </c>
      <c r="BZ1239" s="21" t="e">
        <f>+VLOOKUP(D1239,Listas_desplega!$AS$18:$AU$60,2,0)</f>
        <v>#N/A</v>
      </c>
      <c r="CA1239" s="21" t="e">
        <f>+VLOOKUP(W1239,Listas_desplega!$AT$18:$AV$60,3,0)</f>
        <v>#N/A</v>
      </c>
      <c r="CB1239" s="21" t="e">
        <f>+VLOOKUP(F1239,Listas_desplega!$J$15:$L$60,2,0)</f>
        <v>#N/A</v>
      </c>
      <c r="CC1239" s="21" t="e">
        <f>+VLOOKUP(F1239,Listas_desplega!$J$15:$L$60,2,0)&amp;V1239</f>
        <v>#N/A</v>
      </c>
      <c r="CD1239" s="21" t="e">
        <f>+VLOOKUP(CC1239,Listas_desplega!$K$15:$L$60,2,0)</f>
        <v>#N/A</v>
      </c>
      <c r="CE1239" s="65" t="e">
        <f>+VLOOKUP(D1239,Listas_desplega!$AS$18:$AU$60,2,0)&amp;V1239</f>
        <v>#N/A</v>
      </c>
      <c r="CF1239" s="21" t="e">
        <f>+VLOOKUP(D1239,Listas_desplega!$AS$18:$AU$60,3,0)</f>
        <v>#N/A</v>
      </c>
    </row>
    <row r="1240" spans="11:84" ht="18.75" customHeight="1" x14ac:dyDescent="0.25">
      <c r="K1240" s="109"/>
      <c r="L1240" s="110" t="e">
        <f>+VLOOKUP(K1240,desplegables!$BO$81:$BP$110,2,FALSE)</f>
        <v>#N/A</v>
      </c>
      <c r="P1240" s="49"/>
      <c r="T1240" s="50" t="str">
        <f t="shared" si="130"/>
        <v xml:space="preserve"> -  - </v>
      </c>
      <c r="W1240" s="21" t="e">
        <f t="shared" si="131"/>
        <v>#N/A</v>
      </c>
      <c r="X1240" s="51" t="e">
        <f t="shared" si="132"/>
        <v>#N/A</v>
      </c>
      <c r="BG1240" s="69"/>
      <c r="BL1240" s="69"/>
      <c r="BV1240" s="21" t="str">
        <f t="shared" si="133"/>
        <v>_</v>
      </c>
      <c r="BW1240" s="21" t="e">
        <f>+VLOOKUP(C1240,Listas_desplega!$AI$21:$AJ$46,2,0)</f>
        <v>#N/A</v>
      </c>
      <c r="BX1240" s="47" t="e">
        <f>+VLOOKUP(E1240,Listas_desplega!$J$2:$K$11,2,FALSE)</f>
        <v>#N/A</v>
      </c>
      <c r="BY1240" s="21" t="e">
        <f>+VLOOKUP(J1240,desplegables!$AK$21:$AL$33,2,FALSE)</f>
        <v>#N/A</v>
      </c>
      <c r="BZ1240" s="21" t="e">
        <f>+VLOOKUP(D1240,Listas_desplega!$AS$18:$AU$60,2,0)</f>
        <v>#N/A</v>
      </c>
      <c r="CA1240" s="21" t="e">
        <f>+VLOOKUP(W1240,Listas_desplega!$AT$18:$AV$60,3,0)</f>
        <v>#N/A</v>
      </c>
      <c r="CB1240" s="21" t="e">
        <f>+VLOOKUP(F1240,Listas_desplega!$J$15:$L$60,2,0)</f>
        <v>#N/A</v>
      </c>
      <c r="CC1240" s="21" t="e">
        <f>+VLOOKUP(F1240,Listas_desplega!$J$15:$L$60,2,0)&amp;V1240</f>
        <v>#N/A</v>
      </c>
      <c r="CD1240" s="21" t="e">
        <f>+VLOOKUP(CC1240,Listas_desplega!$K$15:$L$60,2,0)</f>
        <v>#N/A</v>
      </c>
      <c r="CE1240" s="65" t="e">
        <f>+VLOOKUP(D1240,Listas_desplega!$AS$18:$AU$60,2,0)&amp;V1240</f>
        <v>#N/A</v>
      </c>
      <c r="CF1240" s="21" t="e">
        <f>+VLOOKUP(D1240,Listas_desplega!$AS$18:$AU$60,3,0)</f>
        <v>#N/A</v>
      </c>
    </row>
    <row r="1241" spans="11:84" ht="18.75" customHeight="1" x14ac:dyDescent="0.25">
      <c r="K1241" s="109"/>
      <c r="L1241" s="110" t="e">
        <f>+VLOOKUP(K1241,desplegables!$BO$81:$BP$110,2,FALSE)</f>
        <v>#N/A</v>
      </c>
      <c r="P1241" s="49"/>
      <c r="T1241" s="50" t="str">
        <f t="shared" si="130"/>
        <v xml:space="preserve"> -  - </v>
      </c>
      <c r="W1241" s="21" t="e">
        <f t="shared" si="131"/>
        <v>#N/A</v>
      </c>
      <c r="X1241" s="51" t="e">
        <f t="shared" si="132"/>
        <v>#N/A</v>
      </c>
      <c r="BG1241" s="69"/>
      <c r="BL1241" s="69"/>
      <c r="BV1241" s="21" t="str">
        <f t="shared" si="133"/>
        <v>_</v>
      </c>
      <c r="BW1241" s="21" t="e">
        <f>+VLOOKUP(C1241,Listas_desplega!$AI$21:$AJ$46,2,0)</f>
        <v>#N/A</v>
      </c>
      <c r="BX1241" s="47" t="e">
        <f>+VLOOKUP(E1241,Listas_desplega!$J$2:$K$11,2,FALSE)</f>
        <v>#N/A</v>
      </c>
      <c r="BY1241" s="21" t="e">
        <f>+VLOOKUP(J1241,desplegables!$AK$21:$AL$33,2,FALSE)</f>
        <v>#N/A</v>
      </c>
      <c r="BZ1241" s="21" t="e">
        <f>+VLOOKUP(D1241,Listas_desplega!$AS$18:$AU$60,2,0)</f>
        <v>#N/A</v>
      </c>
      <c r="CA1241" s="21" t="e">
        <f>+VLOOKUP(W1241,Listas_desplega!$AT$18:$AV$60,3,0)</f>
        <v>#N/A</v>
      </c>
      <c r="CB1241" s="21" t="e">
        <f>+VLOOKUP(F1241,Listas_desplega!$J$15:$L$60,2,0)</f>
        <v>#N/A</v>
      </c>
      <c r="CC1241" s="21" t="e">
        <f>+VLOOKUP(F1241,Listas_desplega!$J$15:$L$60,2,0)&amp;V1241</f>
        <v>#N/A</v>
      </c>
      <c r="CD1241" s="21" t="e">
        <f>+VLOOKUP(CC1241,Listas_desplega!$K$15:$L$60,2,0)</f>
        <v>#N/A</v>
      </c>
      <c r="CE1241" s="65" t="e">
        <f>+VLOOKUP(D1241,Listas_desplega!$AS$18:$AU$60,2,0)&amp;V1241</f>
        <v>#N/A</v>
      </c>
      <c r="CF1241" s="21" t="e">
        <f>+VLOOKUP(D1241,Listas_desplega!$AS$18:$AU$60,3,0)</f>
        <v>#N/A</v>
      </c>
    </row>
    <row r="1242" spans="11:84" ht="18.75" customHeight="1" x14ac:dyDescent="0.25">
      <c r="K1242" s="109"/>
      <c r="L1242" s="110" t="e">
        <f>+VLOOKUP(K1242,desplegables!$BO$81:$BP$110,2,FALSE)</f>
        <v>#N/A</v>
      </c>
      <c r="P1242" s="49"/>
      <c r="T1242" s="50" t="str">
        <f t="shared" si="130"/>
        <v xml:space="preserve"> -  - </v>
      </c>
      <c r="W1242" s="21" t="e">
        <f t="shared" si="131"/>
        <v>#N/A</v>
      </c>
      <c r="X1242" s="51" t="e">
        <f t="shared" si="132"/>
        <v>#N/A</v>
      </c>
      <c r="BG1242" s="69"/>
      <c r="BL1242" s="69"/>
      <c r="BV1242" s="21" t="str">
        <f t="shared" si="133"/>
        <v>_</v>
      </c>
      <c r="BW1242" s="21" t="e">
        <f>+VLOOKUP(C1242,Listas_desplega!$AI$21:$AJ$46,2,0)</f>
        <v>#N/A</v>
      </c>
      <c r="BX1242" s="47" t="e">
        <f>+VLOOKUP(E1242,Listas_desplega!$J$2:$K$11,2,FALSE)</f>
        <v>#N/A</v>
      </c>
      <c r="BY1242" s="21" t="e">
        <f>+VLOOKUP(J1242,desplegables!$AK$21:$AL$33,2,FALSE)</f>
        <v>#N/A</v>
      </c>
      <c r="BZ1242" s="21" t="e">
        <f>+VLOOKUP(D1242,Listas_desplega!$AS$18:$AU$60,2,0)</f>
        <v>#N/A</v>
      </c>
      <c r="CA1242" s="21" t="e">
        <f>+VLOOKUP(W1242,Listas_desplega!$AT$18:$AV$60,3,0)</f>
        <v>#N/A</v>
      </c>
      <c r="CB1242" s="21" t="e">
        <f>+VLOOKUP(F1242,Listas_desplega!$J$15:$L$60,2,0)</f>
        <v>#N/A</v>
      </c>
      <c r="CC1242" s="21" t="e">
        <f>+VLOOKUP(F1242,Listas_desplega!$J$15:$L$60,2,0)&amp;V1242</f>
        <v>#N/A</v>
      </c>
      <c r="CD1242" s="21" t="e">
        <f>+VLOOKUP(CC1242,Listas_desplega!$K$15:$L$60,2,0)</f>
        <v>#N/A</v>
      </c>
      <c r="CE1242" s="65" t="e">
        <f>+VLOOKUP(D1242,Listas_desplega!$AS$18:$AU$60,2,0)&amp;V1242</f>
        <v>#N/A</v>
      </c>
      <c r="CF1242" s="21" t="e">
        <f>+VLOOKUP(D1242,Listas_desplega!$AS$18:$AU$60,3,0)</f>
        <v>#N/A</v>
      </c>
    </row>
    <row r="1243" spans="11:84" ht="18.75" customHeight="1" x14ac:dyDescent="0.25">
      <c r="K1243" s="109"/>
      <c r="L1243" s="110" t="e">
        <f>+VLOOKUP(K1243,desplegables!$BO$81:$BP$110,2,FALSE)</f>
        <v>#N/A</v>
      </c>
      <c r="P1243" s="49"/>
      <c r="T1243" s="50" t="str">
        <f t="shared" si="130"/>
        <v xml:space="preserve"> -  - </v>
      </c>
      <c r="W1243" s="21" t="e">
        <f t="shared" si="131"/>
        <v>#N/A</v>
      </c>
      <c r="X1243" s="51" t="e">
        <f t="shared" si="132"/>
        <v>#N/A</v>
      </c>
      <c r="BG1243" s="69"/>
      <c r="BL1243" s="69"/>
      <c r="BV1243" s="21" t="str">
        <f t="shared" si="133"/>
        <v>_</v>
      </c>
      <c r="BW1243" s="21" t="e">
        <f>+VLOOKUP(C1243,Listas_desplega!$AI$21:$AJ$46,2,0)</f>
        <v>#N/A</v>
      </c>
      <c r="BX1243" s="47" t="e">
        <f>+VLOOKUP(E1243,Listas_desplega!$J$2:$K$11,2,FALSE)</f>
        <v>#N/A</v>
      </c>
      <c r="BY1243" s="21" t="e">
        <f>+VLOOKUP(J1243,desplegables!$AK$21:$AL$33,2,FALSE)</f>
        <v>#N/A</v>
      </c>
      <c r="BZ1243" s="21" t="e">
        <f>+VLOOKUP(D1243,Listas_desplega!$AS$18:$AU$60,2,0)</f>
        <v>#N/A</v>
      </c>
      <c r="CA1243" s="21" t="e">
        <f>+VLOOKUP(W1243,Listas_desplega!$AT$18:$AV$60,3,0)</f>
        <v>#N/A</v>
      </c>
      <c r="CB1243" s="21" t="e">
        <f>+VLOOKUP(F1243,Listas_desplega!$J$15:$L$60,2,0)</f>
        <v>#N/A</v>
      </c>
      <c r="CC1243" s="21" t="e">
        <f>+VLOOKUP(F1243,Listas_desplega!$J$15:$L$60,2,0)&amp;V1243</f>
        <v>#N/A</v>
      </c>
      <c r="CD1243" s="21" t="e">
        <f>+VLOOKUP(CC1243,Listas_desplega!$K$15:$L$60,2,0)</f>
        <v>#N/A</v>
      </c>
      <c r="CE1243" s="65" t="e">
        <f>+VLOOKUP(D1243,Listas_desplega!$AS$18:$AU$60,2,0)&amp;V1243</f>
        <v>#N/A</v>
      </c>
      <c r="CF1243" s="21" t="e">
        <f>+VLOOKUP(D1243,Listas_desplega!$AS$18:$AU$60,3,0)</f>
        <v>#N/A</v>
      </c>
    </row>
    <row r="1244" spans="11:84" ht="18.75" customHeight="1" x14ac:dyDescent="0.25">
      <c r="K1244" s="109"/>
      <c r="L1244" s="110" t="e">
        <f>+VLOOKUP(K1244,desplegables!$BO$81:$BP$110,2,FALSE)</f>
        <v>#N/A</v>
      </c>
      <c r="P1244" s="49"/>
      <c r="T1244" s="50" t="str">
        <f t="shared" si="130"/>
        <v xml:space="preserve"> -  - </v>
      </c>
      <c r="W1244" s="21" t="e">
        <f t="shared" si="131"/>
        <v>#N/A</v>
      </c>
      <c r="X1244" s="51" t="e">
        <f t="shared" si="132"/>
        <v>#N/A</v>
      </c>
      <c r="BG1244" s="69"/>
      <c r="BL1244" s="69"/>
      <c r="BV1244" s="21" t="str">
        <f t="shared" si="133"/>
        <v>_</v>
      </c>
      <c r="BW1244" s="21" t="e">
        <f>+VLOOKUP(C1244,Listas_desplega!$AI$21:$AJ$46,2,0)</f>
        <v>#N/A</v>
      </c>
      <c r="BX1244" s="47" t="e">
        <f>+VLOOKUP(E1244,Listas_desplega!$J$2:$K$11,2,FALSE)</f>
        <v>#N/A</v>
      </c>
      <c r="BY1244" s="21" t="e">
        <f>+VLOOKUP(J1244,desplegables!$AK$21:$AL$33,2,FALSE)</f>
        <v>#N/A</v>
      </c>
      <c r="BZ1244" s="21" t="e">
        <f>+VLOOKUP(D1244,Listas_desplega!$AS$18:$AU$60,2,0)</f>
        <v>#N/A</v>
      </c>
      <c r="CA1244" s="21" t="e">
        <f>+VLOOKUP(W1244,Listas_desplega!$AT$18:$AV$60,3,0)</f>
        <v>#N/A</v>
      </c>
      <c r="CB1244" s="21" t="e">
        <f>+VLOOKUP(F1244,Listas_desplega!$J$15:$L$60,2,0)</f>
        <v>#N/A</v>
      </c>
      <c r="CC1244" s="21" t="e">
        <f>+VLOOKUP(F1244,Listas_desplega!$J$15:$L$60,2,0)&amp;V1244</f>
        <v>#N/A</v>
      </c>
      <c r="CD1244" s="21" t="e">
        <f>+VLOOKUP(CC1244,Listas_desplega!$K$15:$L$60,2,0)</f>
        <v>#N/A</v>
      </c>
      <c r="CE1244" s="65" t="e">
        <f>+VLOOKUP(D1244,Listas_desplega!$AS$18:$AU$60,2,0)&amp;V1244</f>
        <v>#N/A</v>
      </c>
      <c r="CF1244" s="21" t="e">
        <f>+VLOOKUP(D1244,Listas_desplega!$AS$18:$AU$60,3,0)</f>
        <v>#N/A</v>
      </c>
    </row>
    <row r="1245" spans="11:84" ht="18.75" customHeight="1" x14ac:dyDescent="0.25">
      <c r="K1245" s="109"/>
      <c r="L1245" s="110" t="e">
        <f>+VLOOKUP(K1245,desplegables!$BO$81:$BP$110,2,FALSE)</f>
        <v>#N/A</v>
      </c>
      <c r="P1245" s="49"/>
      <c r="T1245" s="50" t="str">
        <f t="shared" si="130"/>
        <v xml:space="preserve"> -  - </v>
      </c>
      <c r="W1245" s="21" t="e">
        <f t="shared" si="131"/>
        <v>#N/A</v>
      </c>
      <c r="X1245" s="51" t="e">
        <f t="shared" si="132"/>
        <v>#N/A</v>
      </c>
      <c r="BG1245" s="69"/>
      <c r="BL1245" s="69"/>
      <c r="BV1245" s="21" t="str">
        <f t="shared" si="133"/>
        <v>_</v>
      </c>
      <c r="BW1245" s="21" t="e">
        <f>+VLOOKUP(C1245,Listas_desplega!$AI$21:$AJ$46,2,0)</f>
        <v>#N/A</v>
      </c>
      <c r="BX1245" s="47" t="e">
        <f>+VLOOKUP(E1245,Listas_desplega!$J$2:$K$11,2,FALSE)</f>
        <v>#N/A</v>
      </c>
      <c r="BY1245" s="21" t="e">
        <f>+VLOOKUP(J1245,desplegables!$AK$21:$AL$33,2,FALSE)</f>
        <v>#N/A</v>
      </c>
      <c r="BZ1245" s="21" t="e">
        <f>+VLOOKUP(D1245,Listas_desplega!$AS$18:$AU$60,2,0)</f>
        <v>#N/A</v>
      </c>
      <c r="CA1245" s="21" t="e">
        <f>+VLOOKUP(W1245,Listas_desplega!$AT$18:$AV$60,3,0)</f>
        <v>#N/A</v>
      </c>
      <c r="CB1245" s="21" t="e">
        <f>+VLOOKUP(F1245,Listas_desplega!$J$15:$L$60,2,0)</f>
        <v>#N/A</v>
      </c>
      <c r="CC1245" s="21" t="e">
        <f>+VLOOKUP(F1245,Listas_desplega!$J$15:$L$60,2,0)&amp;V1245</f>
        <v>#N/A</v>
      </c>
      <c r="CD1245" s="21" t="e">
        <f>+VLOOKUP(CC1245,Listas_desplega!$K$15:$L$60,2,0)</f>
        <v>#N/A</v>
      </c>
      <c r="CE1245" s="65" t="e">
        <f>+VLOOKUP(D1245,Listas_desplega!$AS$18:$AU$60,2,0)&amp;V1245</f>
        <v>#N/A</v>
      </c>
      <c r="CF1245" s="21" t="e">
        <f>+VLOOKUP(D1245,Listas_desplega!$AS$18:$AU$60,3,0)</f>
        <v>#N/A</v>
      </c>
    </row>
    <row r="1246" spans="11:84" ht="18.75" customHeight="1" x14ac:dyDescent="0.25">
      <c r="K1246" s="109"/>
      <c r="L1246" s="110" t="e">
        <f>+VLOOKUP(K1246,desplegables!$BO$81:$BP$110,2,FALSE)</f>
        <v>#N/A</v>
      </c>
      <c r="P1246" s="49"/>
      <c r="T1246" s="50" t="str">
        <f t="shared" si="130"/>
        <v xml:space="preserve"> -  - </v>
      </c>
      <c r="W1246" s="21" t="e">
        <f t="shared" si="131"/>
        <v>#N/A</v>
      </c>
      <c r="X1246" s="51" t="e">
        <f t="shared" si="132"/>
        <v>#N/A</v>
      </c>
      <c r="BG1246" s="69"/>
      <c r="BL1246" s="69"/>
      <c r="BV1246" s="21" t="str">
        <f t="shared" si="133"/>
        <v>_</v>
      </c>
      <c r="BW1246" s="21" t="e">
        <f>+VLOOKUP(C1246,Listas_desplega!$AI$21:$AJ$46,2,0)</f>
        <v>#N/A</v>
      </c>
      <c r="BX1246" s="47" t="e">
        <f>+VLOOKUP(E1246,Listas_desplega!$J$2:$K$11,2,FALSE)</f>
        <v>#N/A</v>
      </c>
      <c r="BY1246" s="21" t="e">
        <f>+VLOOKUP(J1246,desplegables!$AK$21:$AL$33,2,FALSE)</f>
        <v>#N/A</v>
      </c>
      <c r="BZ1246" s="21" t="e">
        <f>+VLOOKUP(D1246,Listas_desplega!$AS$18:$AU$60,2,0)</f>
        <v>#N/A</v>
      </c>
      <c r="CA1246" s="21" t="e">
        <f>+VLOOKUP(W1246,Listas_desplega!$AT$18:$AV$60,3,0)</f>
        <v>#N/A</v>
      </c>
      <c r="CB1246" s="21" t="e">
        <f>+VLOOKUP(F1246,Listas_desplega!$J$15:$L$60,2,0)</f>
        <v>#N/A</v>
      </c>
      <c r="CC1246" s="21" t="e">
        <f>+VLOOKUP(F1246,Listas_desplega!$J$15:$L$60,2,0)&amp;V1246</f>
        <v>#N/A</v>
      </c>
      <c r="CD1246" s="21" t="e">
        <f>+VLOOKUP(CC1246,Listas_desplega!$K$15:$L$60,2,0)</f>
        <v>#N/A</v>
      </c>
      <c r="CE1246" s="65" t="e">
        <f>+VLOOKUP(D1246,Listas_desplega!$AS$18:$AU$60,2,0)&amp;V1246</f>
        <v>#N/A</v>
      </c>
      <c r="CF1246" s="21" t="e">
        <f>+VLOOKUP(D1246,Listas_desplega!$AS$18:$AU$60,3,0)</f>
        <v>#N/A</v>
      </c>
    </row>
    <row r="1247" spans="11:84" ht="18.75" customHeight="1" x14ac:dyDescent="0.25">
      <c r="K1247" s="109"/>
      <c r="L1247" s="110" t="e">
        <f>+VLOOKUP(K1247,desplegables!$BO$81:$BP$110,2,FALSE)</f>
        <v>#N/A</v>
      </c>
      <c r="P1247" s="49"/>
      <c r="T1247" s="50" t="str">
        <f t="shared" si="130"/>
        <v xml:space="preserve"> -  - </v>
      </c>
      <c r="W1247" s="21" t="e">
        <f t="shared" si="131"/>
        <v>#N/A</v>
      </c>
      <c r="X1247" s="51" t="e">
        <f t="shared" si="132"/>
        <v>#N/A</v>
      </c>
      <c r="BG1247" s="69"/>
      <c r="BL1247" s="69"/>
      <c r="BV1247" s="21" t="str">
        <f t="shared" si="133"/>
        <v>_</v>
      </c>
      <c r="BW1247" s="21" t="e">
        <f>+VLOOKUP(C1247,Listas_desplega!$AI$21:$AJ$46,2,0)</f>
        <v>#N/A</v>
      </c>
      <c r="BX1247" s="47" t="e">
        <f>+VLOOKUP(E1247,Listas_desplega!$J$2:$K$11,2,FALSE)</f>
        <v>#N/A</v>
      </c>
      <c r="BY1247" s="21" t="e">
        <f>+VLOOKUP(J1247,desplegables!$AK$21:$AL$33,2,FALSE)</f>
        <v>#N/A</v>
      </c>
      <c r="BZ1247" s="21" t="e">
        <f>+VLOOKUP(D1247,Listas_desplega!$AS$18:$AU$60,2,0)</f>
        <v>#N/A</v>
      </c>
      <c r="CA1247" s="21" t="e">
        <f>+VLOOKUP(W1247,Listas_desplega!$AT$18:$AV$60,3,0)</f>
        <v>#N/A</v>
      </c>
      <c r="CB1247" s="21" t="e">
        <f>+VLOOKUP(F1247,Listas_desplega!$J$15:$L$60,2,0)</f>
        <v>#N/A</v>
      </c>
      <c r="CC1247" s="21" t="e">
        <f>+VLOOKUP(F1247,Listas_desplega!$J$15:$L$60,2,0)&amp;V1247</f>
        <v>#N/A</v>
      </c>
      <c r="CD1247" s="21" t="e">
        <f>+VLOOKUP(CC1247,Listas_desplega!$K$15:$L$60,2,0)</f>
        <v>#N/A</v>
      </c>
      <c r="CE1247" s="65" t="e">
        <f>+VLOOKUP(D1247,Listas_desplega!$AS$18:$AU$60,2,0)&amp;V1247</f>
        <v>#N/A</v>
      </c>
      <c r="CF1247" s="21" t="e">
        <f>+VLOOKUP(D1247,Listas_desplega!$AS$18:$AU$60,3,0)</f>
        <v>#N/A</v>
      </c>
    </row>
    <row r="1248" spans="11:84" ht="18.75" customHeight="1" x14ac:dyDescent="0.25">
      <c r="K1248" s="109"/>
      <c r="L1248" s="110" t="e">
        <f>+VLOOKUP(K1248,desplegables!$BO$81:$BP$110,2,FALSE)</f>
        <v>#N/A</v>
      </c>
      <c r="P1248" s="49"/>
      <c r="T1248" s="50" t="str">
        <f t="shared" si="130"/>
        <v xml:space="preserve"> -  - </v>
      </c>
      <c r="W1248" s="21" t="e">
        <f t="shared" si="131"/>
        <v>#N/A</v>
      </c>
      <c r="X1248" s="51" t="e">
        <f t="shared" si="132"/>
        <v>#N/A</v>
      </c>
      <c r="BG1248" s="69"/>
      <c r="BL1248" s="69"/>
      <c r="BV1248" s="21" t="str">
        <f t="shared" si="133"/>
        <v>_</v>
      </c>
      <c r="BW1248" s="21" t="e">
        <f>+VLOOKUP(C1248,Listas_desplega!$AI$21:$AJ$46,2,0)</f>
        <v>#N/A</v>
      </c>
      <c r="BX1248" s="47" t="e">
        <f>+VLOOKUP(E1248,Listas_desplega!$J$2:$K$11,2,FALSE)</f>
        <v>#N/A</v>
      </c>
      <c r="BY1248" s="21" t="e">
        <f>+VLOOKUP(J1248,desplegables!$AK$21:$AL$33,2,FALSE)</f>
        <v>#N/A</v>
      </c>
      <c r="BZ1248" s="21" t="e">
        <f>+VLOOKUP(D1248,Listas_desplega!$AS$18:$AU$60,2,0)</f>
        <v>#N/A</v>
      </c>
      <c r="CA1248" s="21" t="e">
        <f>+VLOOKUP(W1248,Listas_desplega!$AT$18:$AV$60,3,0)</f>
        <v>#N/A</v>
      </c>
      <c r="CB1248" s="21" t="e">
        <f>+VLOOKUP(F1248,Listas_desplega!$J$15:$L$60,2,0)</f>
        <v>#N/A</v>
      </c>
      <c r="CC1248" s="21" t="e">
        <f>+VLOOKUP(F1248,Listas_desplega!$J$15:$L$60,2,0)&amp;V1248</f>
        <v>#N/A</v>
      </c>
      <c r="CD1248" s="21" t="e">
        <f>+VLOOKUP(CC1248,Listas_desplega!$K$15:$L$60,2,0)</f>
        <v>#N/A</v>
      </c>
      <c r="CE1248" s="65" t="e">
        <f>+VLOOKUP(D1248,Listas_desplega!$AS$18:$AU$60,2,0)&amp;V1248</f>
        <v>#N/A</v>
      </c>
      <c r="CF1248" s="21" t="e">
        <f>+VLOOKUP(D1248,Listas_desplega!$AS$18:$AU$60,3,0)</f>
        <v>#N/A</v>
      </c>
    </row>
    <row r="1249" spans="11:84" ht="18.75" customHeight="1" x14ac:dyDescent="0.25">
      <c r="K1249" s="109"/>
      <c r="L1249" s="110" t="e">
        <f>+VLOOKUP(K1249,desplegables!$BO$81:$BP$110,2,FALSE)</f>
        <v>#N/A</v>
      </c>
      <c r="P1249" s="49"/>
      <c r="T1249" s="50" t="str">
        <f t="shared" si="130"/>
        <v xml:space="preserve"> -  - </v>
      </c>
      <c r="W1249" s="21" t="e">
        <f t="shared" si="131"/>
        <v>#N/A</v>
      </c>
      <c r="X1249" s="51" t="e">
        <f t="shared" si="132"/>
        <v>#N/A</v>
      </c>
      <c r="BG1249" s="69"/>
      <c r="BL1249" s="69"/>
      <c r="BV1249" s="21" t="str">
        <f t="shared" si="133"/>
        <v>_</v>
      </c>
      <c r="BW1249" s="21" t="e">
        <f>+VLOOKUP(C1249,Listas_desplega!$AI$21:$AJ$46,2,0)</f>
        <v>#N/A</v>
      </c>
      <c r="BX1249" s="47" t="e">
        <f>+VLOOKUP(E1249,Listas_desplega!$J$2:$K$11,2,FALSE)</f>
        <v>#N/A</v>
      </c>
      <c r="BY1249" s="21" t="e">
        <f>+VLOOKUP(J1249,desplegables!$AK$21:$AL$33,2,FALSE)</f>
        <v>#N/A</v>
      </c>
      <c r="BZ1249" s="21" t="e">
        <f>+VLOOKUP(D1249,Listas_desplega!$AS$18:$AU$60,2,0)</f>
        <v>#N/A</v>
      </c>
      <c r="CA1249" s="21" t="e">
        <f>+VLOOKUP(W1249,Listas_desplega!$AT$18:$AV$60,3,0)</f>
        <v>#N/A</v>
      </c>
      <c r="CB1249" s="21" t="e">
        <f>+VLOOKUP(F1249,Listas_desplega!$J$15:$L$60,2,0)</f>
        <v>#N/A</v>
      </c>
      <c r="CC1249" s="21" t="e">
        <f>+VLOOKUP(F1249,Listas_desplega!$J$15:$L$60,2,0)&amp;V1249</f>
        <v>#N/A</v>
      </c>
      <c r="CD1249" s="21" t="e">
        <f>+VLOOKUP(CC1249,Listas_desplega!$K$15:$L$60,2,0)</f>
        <v>#N/A</v>
      </c>
      <c r="CE1249" s="65" t="e">
        <f>+VLOOKUP(D1249,Listas_desplega!$AS$18:$AU$60,2,0)&amp;V1249</f>
        <v>#N/A</v>
      </c>
      <c r="CF1249" s="21" t="e">
        <f>+VLOOKUP(D1249,Listas_desplega!$AS$18:$AU$60,3,0)</f>
        <v>#N/A</v>
      </c>
    </row>
    <row r="1250" spans="11:84" ht="18.75" customHeight="1" x14ac:dyDescent="0.25">
      <c r="K1250" s="109"/>
      <c r="L1250" s="110" t="e">
        <f>+VLOOKUP(K1250,desplegables!$BO$81:$BP$110,2,FALSE)</f>
        <v>#N/A</v>
      </c>
      <c r="P1250" s="49"/>
      <c r="T1250" s="50" t="str">
        <f t="shared" si="130"/>
        <v xml:space="preserve"> -  - </v>
      </c>
      <c r="W1250" s="21" t="e">
        <f t="shared" si="131"/>
        <v>#N/A</v>
      </c>
      <c r="X1250" s="51" t="e">
        <f t="shared" si="132"/>
        <v>#N/A</v>
      </c>
      <c r="BG1250" s="69"/>
      <c r="BL1250" s="69"/>
      <c r="BV1250" s="21" t="str">
        <f t="shared" si="133"/>
        <v>_</v>
      </c>
      <c r="BW1250" s="21" t="e">
        <f>+VLOOKUP(C1250,Listas_desplega!$AI$21:$AJ$46,2,0)</f>
        <v>#N/A</v>
      </c>
      <c r="BX1250" s="47" t="e">
        <f>+VLOOKUP(E1250,Listas_desplega!$J$2:$K$11,2,FALSE)</f>
        <v>#N/A</v>
      </c>
      <c r="BY1250" s="21" t="e">
        <f>+VLOOKUP(J1250,desplegables!$AK$21:$AL$33,2,FALSE)</f>
        <v>#N/A</v>
      </c>
      <c r="BZ1250" s="21" t="e">
        <f>+VLOOKUP(D1250,Listas_desplega!$AS$18:$AU$60,2,0)</f>
        <v>#N/A</v>
      </c>
      <c r="CA1250" s="21" t="e">
        <f>+VLOOKUP(W1250,Listas_desplega!$AT$18:$AV$60,3,0)</f>
        <v>#N/A</v>
      </c>
      <c r="CB1250" s="21" t="e">
        <f>+VLOOKUP(F1250,Listas_desplega!$J$15:$L$60,2,0)</f>
        <v>#N/A</v>
      </c>
      <c r="CC1250" s="21" t="e">
        <f>+VLOOKUP(F1250,Listas_desplega!$J$15:$L$60,2,0)&amp;V1250</f>
        <v>#N/A</v>
      </c>
      <c r="CD1250" s="21" t="e">
        <f>+VLOOKUP(CC1250,Listas_desplega!$K$15:$L$60,2,0)</f>
        <v>#N/A</v>
      </c>
      <c r="CE1250" s="65" t="e">
        <f>+VLOOKUP(D1250,Listas_desplega!$AS$18:$AU$60,2,0)&amp;V1250</f>
        <v>#N/A</v>
      </c>
      <c r="CF1250" s="21" t="e">
        <f>+VLOOKUP(D1250,Listas_desplega!$AS$18:$AU$60,3,0)</f>
        <v>#N/A</v>
      </c>
    </row>
    <row r="1251" spans="11:84" ht="18.75" customHeight="1" x14ac:dyDescent="0.25">
      <c r="K1251" s="109"/>
      <c r="L1251" s="110" t="e">
        <f>+VLOOKUP(K1251,desplegables!$BO$81:$BP$110,2,FALSE)</f>
        <v>#N/A</v>
      </c>
      <c r="P1251" s="49"/>
      <c r="T1251" s="50" t="str">
        <f t="shared" si="130"/>
        <v xml:space="preserve"> -  - </v>
      </c>
      <c r="W1251" s="21" t="e">
        <f t="shared" si="131"/>
        <v>#N/A</v>
      </c>
      <c r="X1251" s="51" t="e">
        <f t="shared" si="132"/>
        <v>#N/A</v>
      </c>
      <c r="BG1251" s="69"/>
      <c r="BL1251" s="69"/>
      <c r="BV1251" s="21" t="str">
        <f t="shared" si="133"/>
        <v>_</v>
      </c>
      <c r="BW1251" s="21" t="e">
        <f>+VLOOKUP(C1251,Listas_desplega!$AI$21:$AJ$46,2,0)</f>
        <v>#N/A</v>
      </c>
      <c r="BX1251" s="47" t="e">
        <f>+VLOOKUP(E1251,Listas_desplega!$J$2:$K$11,2,FALSE)</f>
        <v>#N/A</v>
      </c>
      <c r="BY1251" s="21" t="e">
        <f>+VLOOKUP(J1251,desplegables!$AK$21:$AL$33,2,FALSE)</f>
        <v>#N/A</v>
      </c>
      <c r="BZ1251" s="21" t="e">
        <f>+VLOOKUP(D1251,Listas_desplega!$AS$18:$AU$60,2,0)</f>
        <v>#N/A</v>
      </c>
      <c r="CA1251" s="21" t="e">
        <f>+VLOOKUP(W1251,Listas_desplega!$AT$18:$AV$60,3,0)</f>
        <v>#N/A</v>
      </c>
      <c r="CB1251" s="21" t="e">
        <f>+VLOOKUP(F1251,Listas_desplega!$J$15:$L$60,2,0)</f>
        <v>#N/A</v>
      </c>
      <c r="CC1251" s="21" t="e">
        <f>+VLOOKUP(F1251,Listas_desplega!$J$15:$L$60,2,0)&amp;V1251</f>
        <v>#N/A</v>
      </c>
      <c r="CD1251" s="21" t="e">
        <f>+VLOOKUP(CC1251,Listas_desplega!$K$15:$L$60,2,0)</f>
        <v>#N/A</v>
      </c>
      <c r="CE1251" s="65" t="e">
        <f>+VLOOKUP(D1251,Listas_desplega!$AS$18:$AU$60,2,0)&amp;V1251</f>
        <v>#N/A</v>
      </c>
      <c r="CF1251" s="21" t="e">
        <f>+VLOOKUP(D1251,Listas_desplega!$AS$18:$AU$60,3,0)</f>
        <v>#N/A</v>
      </c>
    </row>
    <row r="1252" spans="11:84" ht="18.75" customHeight="1" x14ac:dyDescent="0.25">
      <c r="K1252" s="109"/>
      <c r="L1252" s="110" t="e">
        <f>+VLOOKUP(K1252,desplegables!$BO$81:$BP$110,2,FALSE)</f>
        <v>#N/A</v>
      </c>
      <c r="P1252" s="49"/>
      <c r="T1252" s="50" t="str">
        <f t="shared" si="130"/>
        <v xml:space="preserve"> -  - </v>
      </c>
      <c r="W1252" s="21" t="e">
        <f t="shared" si="131"/>
        <v>#N/A</v>
      </c>
      <c r="X1252" s="51" t="e">
        <f t="shared" si="132"/>
        <v>#N/A</v>
      </c>
      <c r="BG1252" s="69"/>
      <c r="BL1252" s="69"/>
      <c r="BV1252" s="21" t="str">
        <f t="shared" si="133"/>
        <v>_</v>
      </c>
      <c r="BW1252" s="21" t="e">
        <f>+VLOOKUP(C1252,Listas_desplega!$AI$21:$AJ$46,2,0)</f>
        <v>#N/A</v>
      </c>
      <c r="BX1252" s="47" t="e">
        <f>+VLOOKUP(E1252,Listas_desplega!$J$2:$K$11,2,FALSE)</f>
        <v>#N/A</v>
      </c>
      <c r="BY1252" s="21" t="e">
        <f>+VLOOKUP(J1252,desplegables!$AK$21:$AL$33,2,FALSE)</f>
        <v>#N/A</v>
      </c>
      <c r="BZ1252" s="21" t="e">
        <f>+VLOOKUP(D1252,Listas_desplega!$AS$18:$AU$60,2,0)</f>
        <v>#N/A</v>
      </c>
      <c r="CA1252" s="21" t="e">
        <f>+VLOOKUP(W1252,Listas_desplega!$AT$18:$AV$60,3,0)</f>
        <v>#N/A</v>
      </c>
      <c r="CB1252" s="21" t="e">
        <f>+VLOOKUP(F1252,Listas_desplega!$J$15:$L$60,2,0)</f>
        <v>#N/A</v>
      </c>
      <c r="CC1252" s="21" t="e">
        <f>+VLOOKUP(F1252,Listas_desplega!$J$15:$L$60,2,0)&amp;V1252</f>
        <v>#N/A</v>
      </c>
      <c r="CD1252" s="21" t="e">
        <f>+VLOOKUP(CC1252,Listas_desplega!$K$15:$L$60,2,0)</f>
        <v>#N/A</v>
      </c>
      <c r="CE1252" s="65" t="e">
        <f>+VLOOKUP(D1252,Listas_desplega!$AS$18:$AU$60,2,0)&amp;V1252</f>
        <v>#N/A</v>
      </c>
      <c r="CF1252" s="21" t="e">
        <f>+VLOOKUP(D1252,Listas_desplega!$AS$18:$AU$60,3,0)</f>
        <v>#N/A</v>
      </c>
    </row>
    <row r="1253" spans="11:84" ht="18.75" customHeight="1" x14ac:dyDescent="0.25">
      <c r="K1253" s="109"/>
      <c r="L1253" s="110" t="e">
        <f>+VLOOKUP(K1253,desplegables!$BO$81:$BP$110,2,FALSE)</f>
        <v>#N/A</v>
      </c>
      <c r="P1253" s="49"/>
      <c r="T1253" s="50" t="str">
        <f t="shared" si="130"/>
        <v xml:space="preserve"> -  - </v>
      </c>
      <c r="W1253" s="21" t="e">
        <f t="shared" si="131"/>
        <v>#N/A</v>
      </c>
      <c r="X1253" s="51" t="e">
        <f t="shared" si="132"/>
        <v>#N/A</v>
      </c>
      <c r="BG1253" s="69"/>
      <c r="BL1253" s="69"/>
      <c r="BV1253" s="21" t="str">
        <f t="shared" si="133"/>
        <v>_</v>
      </c>
      <c r="BW1253" s="21" t="e">
        <f>+VLOOKUP(C1253,Listas_desplega!$AI$21:$AJ$46,2,0)</f>
        <v>#N/A</v>
      </c>
      <c r="BX1253" s="47" t="e">
        <f>+VLOOKUP(E1253,Listas_desplega!$J$2:$K$11,2,FALSE)</f>
        <v>#N/A</v>
      </c>
      <c r="BY1253" s="21" t="e">
        <f>+VLOOKUP(J1253,desplegables!$AK$21:$AL$33,2,FALSE)</f>
        <v>#N/A</v>
      </c>
      <c r="BZ1253" s="21" t="e">
        <f>+VLOOKUP(D1253,Listas_desplega!$AS$18:$AU$60,2,0)</f>
        <v>#N/A</v>
      </c>
      <c r="CA1253" s="21" t="e">
        <f>+VLOOKUP(W1253,Listas_desplega!$AT$18:$AV$60,3,0)</f>
        <v>#N/A</v>
      </c>
      <c r="CB1253" s="21" t="e">
        <f>+VLOOKUP(F1253,Listas_desplega!$J$15:$L$60,2,0)</f>
        <v>#N/A</v>
      </c>
      <c r="CC1253" s="21" t="e">
        <f>+VLOOKUP(F1253,Listas_desplega!$J$15:$L$60,2,0)&amp;V1253</f>
        <v>#N/A</v>
      </c>
      <c r="CD1253" s="21" t="e">
        <f>+VLOOKUP(CC1253,Listas_desplega!$K$15:$L$60,2,0)</f>
        <v>#N/A</v>
      </c>
      <c r="CE1253" s="65" t="e">
        <f>+VLOOKUP(D1253,Listas_desplega!$AS$18:$AU$60,2,0)&amp;V1253</f>
        <v>#N/A</v>
      </c>
      <c r="CF1253" s="21" t="e">
        <f>+VLOOKUP(D1253,Listas_desplega!$AS$18:$AU$60,3,0)</f>
        <v>#N/A</v>
      </c>
    </row>
    <row r="1254" spans="11:84" ht="18.75" customHeight="1" x14ac:dyDescent="0.25">
      <c r="K1254" s="109"/>
      <c r="L1254" s="110" t="e">
        <f>+VLOOKUP(K1254,desplegables!$BO$81:$BP$110,2,FALSE)</f>
        <v>#N/A</v>
      </c>
      <c r="P1254" s="49"/>
      <c r="T1254" s="50" t="str">
        <f t="shared" si="130"/>
        <v xml:space="preserve"> -  - </v>
      </c>
      <c r="W1254" s="21" t="e">
        <f t="shared" si="131"/>
        <v>#N/A</v>
      </c>
      <c r="X1254" s="51" t="e">
        <f t="shared" si="132"/>
        <v>#N/A</v>
      </c>
      <c r="BG1254" s="69"/>
      <c r="BL1254" s="69"/>
      <c r="BV1254" s="21" t="str">
        <f t="shared" si="133"/>
        <v>_</v>
      </c>
      <c r="BW1254" s="21" t="e">
        <f>+VLOOKUP(C1254,Listas_desplega!$AI$21:$AJ$46,2,0)</f>
        <v>#N/A</v>
      </c>
      <c r="BX1254" s="47" t="e">
        <f>+VLOOKUP(E1254,Listas_desplega!$J$2:$K$11,2,FALSE)</f>
        <v>#N/A</v>
      </c>
      <c r="BY1254" s="21" t="e">
        <f>+VLOOKUP(J1254,desplegables!$AK$21:$AL$33,2,FALSE)</f>
        <v>#N/A</v>
      </c>
      <c r="BZ1254" s="21" t="e">
        <f>+VLOOKUP(D1254,Listas_desplega!$AS$18:$AU$60,2,0)</f>
        <v>#N/A</v>
      </c>
      <c r="CA1254" s="21" t="e">
        <f>+VLOOKUP(W1254,Listas_desplega!$AT$18:$AV$60,3,0)</f>
        <v>#N/A</v>
      </c>
      <c r="CB1254" s="21" t="e">
        <f>+VLOOKUP(F1254,Listas_desplega!$J$15:$L$60,2,0)</f>
        <v>#N/A</v>
      </c>
      <c r="CC1254" s="21" t="e">
        <f>+VLOOKUP(F1254,Listas_desplega!$J$15:$L$60,2,0)&amp;V1254</f>
        <v>#N/A</v>
      </c>
      <c r="CD1254" s="21" t="e">
        <f>+VLOOKUP(CC1254,Listas_desplega!$K$15:$L$60,2,0)</f>
        <v>#N/A</v>
      </c>
      <c r="CE1254" s="65" t="e">
        <f>+VLOOKUP(D1254,Listas_desplega!$AS$18:$AU$60,2,0)&amp;V1254</f>
        <v>#N/A</v>
      </c>
      <c r="CF1254" s="21" t="e">
        <f>+VLOOKUP(D1254,Listas_desplega!$AS$18:$AU$60,3,0)</f>
        <v>#N/A</v>
      </c>
    </row>
    <row r="1255" spans="11:84" ht="18.75" customHeight="1" x14ac:dyDescent="0.25">
      <c r="K1255" s="109"/>
      <c r="L1255" s="110" t="e">
        <f>+VLOOKUP(K1255,desplegables!$BO$81:$BP$110,2,FALSE)</f>
        <v>#N/A</v>
      </c>
      <c r="P1255" s="49"/>
      <c r="T1255" s="50" t="str">
        <f t="shared" si="130"/>
        <v xml:space="preserve"> -  - </v>
      </c>
      <c r="W1255" s="21" t="e">
        <f t="shared" si="131"/>
        <v>#N/A</v>
      </c>
      <c r="X1255" s="51" t="e">
        <f t="shared" si="132"/>
        <v>#N/A</v>
      </c>
      <c r="BG1255" s="69"/>
      <c r="BL1255" s="69"/>
      <c r="BV1255" s="21" t="str">
        <f t="shared" si="133"/>
        <v>_</v>
      </c>
      <c r="BW1255" s="21" t="e">
        <f>+VLOOKUP(C1255,Listas_desplega!$AI$21:$AJ$46,2,0)</f>
        <v>#N/A</v>
      </c>
      <c r="BX1255" s="47" t="e">
        <f>+VLOOKUP(E1255,Listas_desplega!$J$2:$K$11,2,FALSE)</f>
        <v>#N/A</v>
      </c>
      <c r="BY1255" s="21" t="e">
        <f>+VLOOKUP(J1255,desplegables!$AK$21:$AL$33,2,FALSE)</f>
        <v>#N/A</v>
      </c>
      <c r="BZ1255" s="21" t="e">
        <f>+VLOOKUP(D1255,Listas_desplega!$AS$18:$AU$60,2,0)</f>
        <v>#N/A</v>
      </c>
      <c r="CA1255" s="21" t="e">
        <f>+VLOOKUP(W1255,Listas_desplega!$AT$18:$AV$60,3,0)</f>
        <v>#N/A</v>
      </c>
      <c r="CB1255" s="21" t="e">
        <f>+VLOOKUP(F1255,Listas_desplega!$J$15:$L$60,2,0)</f>
        <v>#N/A</v>
      </c>
      <c r="CC1255" s="21" t="e">
        <f>+VLOOKUP(F1255,Listas_desplega!$J$15:$L$60,2,0)&amp;V1255</f>
        <v>#N/A</v>
      </c>
      <c r="CD1255" s="21" t="e">
        <f>+VLOOKUP(CC1255,Listas_desplega!$K$15:$L$60,2,0)</f>
        <v>#N/A</v>
      </c>
      <c r="CE1255" s="65" t="e">
        <f>+VLOOKUP(D1255,Listas_desplega!$AS$18:$AU$60,2,0)&amp;V1255</f>
        <v>#N/A</v>
      </c>
      <c r="CF1255" s="21" t="e">
        <f>+VLOOKUP(D1255,Listas_desplega!$AS$18:$AU$60,3,0)</f>
        <v>#N/A</v>
      </c>
    </row>
    <row r="1256" spans="11:84" ht="18.75" customHeight="1" x14ac:dyDescent="0.25">
      <c r="K1256" s="109"/>
      <c r="L1256" s="110" t="e">
        <f>+VLOOKUP(K1256,desplegables!$BO$81:$BP$110,2,FALSE)</f>
        <v>#N/A</v>
      </c>
      <c r="P1256" s="49"/>
      <c r="T1256" s="50" t="str">
        <f t="shared" si="130"/>
        <v xml:space="preserve"> -  - </v>
      </c>
      <c r="W1256" s="21" t="e">
        <f t="shared" si="131"/>
        <v>#N/A</v>
      </c>
      <c r="X1256" s="51" t="e">
        <f t="shared" si="132"/>
        <v>#N/A</v>
      </c>
      <c r="BG1256" s="69"/>
      <c r="BL1256" s="69"/>
      <c r="BV1256" s="21" t="str">
        <f t="shared" si="133"/>
        <v>_</v>
      </c>
      <c r="BW1256" s="21" t="e">
        <f>+VLOOKUP(C1256,Listas_desplega!$AI$21:$AJ$46,2,0)</f>
        <v>#N/A</v>
      </c>
      <c r="BX1256" s="47" t="e">
        <f>+VLOOKUP(E1256,Listas_desplega!$J$2:$K$11,2,FALSE)</f>
        <v>#N/A</v>
      </c>
      <c r="BY1256" s="21" t="e">
        <f>+VLOOKUP(J1256,desplegables!$AK$21:$AL$33,2,FALSE)</f>
        <v>#N/A</v>
      </c>
      <c r="BZ1256" s="21" t="e">
        <f>+VLOOKUP(D1256,Listas_desplega!$AS$18:$AU$60,2,0)</f>
        <v>#N/A</v>
      </c>
      <c r="CA1256" s="21" t="e">
        <f>+VLOOKUP(W1256,Listas_desplega!$AT$18:$AV$60,3,0)</f>
        <v>#N/A</v>
      </c>
      <c r="CB1256" s="21" t="e">
        <f>+VLOOKUP(F1256,Listas_desplega!$J$15:$L$60,2,0)</f>
        <v>#N/A</v>
      </c>
      <c r="CC1256" s="21" t="e">
        <f>+VLOOKUP(F1256,Listas_desplega!$J$15:$L$60,2,0)&amp;V1256</f>
        <v>#N/A</v>
      </c>
      <c r="CD1256" s="21" t="e">
        <f>+VLOOKUP(CC1256,Listas_desplega!$K$15:$L$60,2,0)</f>
        <v>#N/A</v>
      </c>
      <c r="CE1256" s="65" t="e">
        <f>+VLOOKUP(D1256,Listas_desplega!$AS$18:$AU$60,2,0)&amp;V1256</f>
        <v>#N/A</v>
      </c>
      <c r="CF1256" s="21" t="e">
        <f>+VLOOKUP(D1256,Listas_desplega!$AS$18:$AU$60,3,0)</f>
        <v>#N/A</v>
      </c>
    </row>
    <row r="1257" spans="11:84" ht="18.75" customHeight="1" x14ac:dyDescent="0.25">
      <c r="K1257" s="109"/>
      <c r="L1257" s="110" t="e">
        <f>+VLOOKUP(K1257,desplegables!$BO$81:$BP$110,2,FALSE)</f>
        <v>#N/A</v>
      </c>
      <c r="P1257" s="49"/>
      <c r="T1257" s="50" t="str">
        <f t="shared" si="130"/>
        <v xml:space="preserve"> -  - </v>
      </c>
      <c r="W1257" s="21" t="e">
        <f t="shared" si="131"/>
        <v>#N/A</v>
      </c>
      <c r="X1257" s="51" t="e">
        <f t="shared" si="132"/>
        <v>#N/A</v>
      </c>
      <c r="BG1257" s="69"/>
      <c r="BL1257" s="69"/>
      <c r="BV1257" s="21" t="str">
        <f t="shared" si="133"/>
        <v>_</v>
      </c>
      <c r="BW1257" s="21" t="e">
        <f>+VLOOKUP(C1257,Listas_desplega!$AI$21:$AJ$46,2,0)</f>
        <v>#N/A</v>
      </c>
      <c r="BX1257" s="47" t="e">
        <f>+VLOOKUP(E1257,Listas_desplega!$J$2:$K$11,2,FALSE)</f>
        <v>#N/A</v>
      </c>
      <c r="BY1257" s="21" t="e">
        <f>+VLOOKUP(J1257,desplegables!$AK$21:$AL$33,2,FALSE)</f>
        <v>#N/A</v>
      </c>
      <c r="BZ1257" s="21" t="e">
        <f>+VLOOKUP(D1257,Listas_desplega!$AS$18:$AU$60,2,0)</f>
        <v>#N/A</v>
      </c>
      <c r="CA1257" s="21" t="e">
        <f>+VLOOKUP(W1257,Listas_desplega!$AT$18:$AV$60,3,0)</f>
        <v>#N/A</v>
      </c>
      <c r="CB1257" s="21" t="e">
        <f>+VLOOKUP(F1257,Listas_desplega!$J$15:$L$60,2,0)</f>
        <v>#N/A</v>
      </c>
      <c r="CC1257" s="21" t="e">
        <f>+VLOOKUP(F1257,Listas_desplega!$J$15:$L$60,2,0)&amp;V1257</f>
        <v>#N/A</v>
      </c>
      <c r="CD1257" s="21" t="e">
        <f>+VLOOKUP(CC1257,Listas_desplega!$K$15:$L$60,2,0)</f>
        <v>#N/A</v>
      </c>
      <c r="CE1257" s="65" t="e">
        <f>+VLOOKUP(D1257,Listas_desplega!$AS$18:$AU$60,2,0)&amp;V1257</f>
        <v>#N/A</v>
      </c>
      <c r="CF1257" s="21" t="e">
        <f>+VLOOKUP(D1257,Listas_desplega!$AS$18:$AU$60,3,0)</f>
        <v>#N/A</v>
      </c>
    </row>
    <row r="1258" spans="11:84" ht="18.75" customHeight="1" x14ac:dyDescent="0.25">
      <c r="K1258" s="109"/>
      <c r="L1258" s="110" t="e">
        <f>+VLOOKUP(K1258,desplegables!$BO$81:$BP$110,2,FALSE)</f>
        <v>#N/A</v>
      </c>
      <c r="P1258" s="49"/>
      <c r="T1258" s="50" t="str">
        <f t="shared" si="130"/>
        <v xml:space="preserve"> -  - </v>
      </c>
      <c r="W1258" s="21" t="e">
        <f t="shared" si="131"/>
        <v>#N/A</v>
      </c>
      <c r="X1258" s="51" t="e">
        <f t="shared" si="132"/>
        <v>#N/A</v>
      </c>
      <c r="BG1258" s="69"/>
      <c r="BL1258" s="69"/>
      <c r="BV1258" s="21" t="str">
        <f t="shared" si="133"/>
        <v>_</v>
      </c>
      <c r="BW1258" s="21" t="e">
        <f>+VLOOKUP(C1258,Listas_desplega!$AI$21:$AJ$46,2,0)</f>
        <v>#N/A</v>
      </c>
      <c r="BX1258" s="47" t="e">
        <f>+VLOOKUP(E1258,Listas_desplega!$J$2:$K$11,2,FALSE)</f>
        <v>#N/A</v>
      </c>
      <c r="BY1258" s="21" t="e">
        <f>+VLOOKUP(J1258,desplegables!$AK$21:$AL$33,2,FALSE)</f>
        <v>#N/A</v>
      </c>
      <c r="BZ1258" s="21" t="e">
        <f>+VLOOKUP(D1258,Listas_desplega!$AS$18:$AU$60,2,0)</f>
        <v>#N/A</v>
      </c>
      <c r="CA1258" s="21" t="e">
        <f>+VLOOKUP(W1258,Listas_desplega!$AT$18:$AV$60,3,0)</f>
        <v>#N/A</v>
      </c>
      <c r="CB1258" s="21" t="e">
        <f>+VLOOKUP(F1258,Listas_desplega!$J$15:$L$60,2,0)</f>
        <v>#N/A</v>
      </c>
      <c r="CC1258" s="21" t="e">
        <f>+VLOOKUP(F1258,Listas_desplega!$J$15:$L$60,2,0)&amp;V1258</f>
        <v>#N/A</v>
      </c>
      <c r="CD1258" s="21" t="e">
        <f>+VLOOKUP(CC1258,Listas_desplega!$K$15:$L$60,2,0)</f>
        <v>#N/A</v>
      </c>
      <c r="CE1258" s="65" t="e">
        <f>+VLOOKUP(D1258,Listas_desplega!$AS$18:$AU$60,2,0)&amp;V1258</f>
        <v>#N/A</v>
      </c>
      <c r="CF1258" s="21" t="e">
        <f>+VLOOKUP(D1258,Listas_desplega!$AS$18:$AU$60,3,0)</f>
        <v>#N/A</v>
      </c>
    </row>
    <row r="1259" spans="11:84" ht="18.75" customHeight="1" x14ac:dyDescent="0.25">
      <c r="K1259" s="109"/>
      <c r="L1259" s="110" t="e">
        <f>+VLOOKUP(K1259,desplegables!$BO$81:$BP$110,2,FALSE)</f>
        <v>#N/A</v>
      </c>
      <c r="P1259" s="49"/>
      <c r="T1259" s="50" t="str">
        <f t="shared" si="130"/>
        <v xml:space="preserve"> -  - </v>
      </c>
      <c r="W1259" s="21" t="e">
        <f t="shared" si="131"/>
        <v>#N/A</v>
      </c>
      <c r="X1259" s="51" t="e">
        <f t="shared" si="132"/>
        <v>#N/A</v>
      </c>
      <c r="BG1259" s="69"/>
      <c r="BL1259" s="69"/>
      <c r="BV1259" s="21" t="str">
        <f t="shared" si="133"/>
        <v>_</v>
      </c>
      <c r="BW1259" s="21" t="e">
        <f>+VLOOKUP(C1259,Listas_desplega!$AI$21:$AJ$46,2,0)</f>
        <v>#N/A</v>
      </c>
      <c r="BX1259" s="47" t="e">
        <f>+VLOOKUP(E1259,Listas_desplega!$J$2:$K$11,2,FALSE)</f>
        <v>#N/A</v>
      </c>
      <c r="BY1259" s="21" t="e">
        <f>+VLOOKUP(J1259,desplegables!$AK$21:$AL$33,2,FALSE)</f>
        <v>#N/A</v>
      </c>
      <c r="BZ1259" s="21" t="e">
        <f>+VLOOKUP(D1259,Listas_desplega!$AS$18:$AU$60,2,0)</f>
        <v>#N/A</v>
      </c>
      <c r="CA1259" s="21" t="e">
        <f>+VLOOKUP(W1259,Listas_desplega!$AT$18:$AV$60,3,0)</f>
        <v>#N/A</v>
      </c>
      <c r="CB1259" s="21" t="e">
        <f>+VLOOKUP(F1259,Listas_desplega!$J$15:$L$60,2,0)</f>
        <v>#N/A</v>
      </c>
      <c r="CC1259" s="21" t="e">
        <f>+VLOOKUP(F1259,Listas_desplega!$J$15:$L$60,2,0)&amp;V1259</f>
        <v>#N/A</v>
      </c>
      <c r="CD1259" s="21" t="e">
        <f>+VLOOKUP(CC1259,Listas_desplega!$K$15:$L$60,2,0)</f>
        <v>#N/A</v>
      </c>
      <c r="CE1259" s="65" t="e">
        <f>+VLOOKUP(D1259,Listas_desplega!$AS$18:$AU$60,2,0)&amp;V1259</f>
        <v>#N/A</v>
      </c>
      <c r="CF1259" s="21" t="e">
        <f>+VLOOKUP(D1259,Listas_desplega!$AS$18:$AU$60,3,0)</f>
        <v>#N/A</v>
      </c>
    </row>
    <row r="1260" spans="11:84" ht="18.75" customHeight="1" x14ac:dyDescent="0.25">
      <c r="K1260" s="109"/>
      <c r="L1260" s="110" t="e">
        <f>+VLOOKUP(K1260,desplegables!$BO$81:$BP$110,2,FALSE)</f>
        <v>#N/A</v>
      </c>
      <c r="P1260" s="49"/>
      <c r="T1260" s="50" t="str">
        <f t="shared" si="130"/>
        <v xml:space="preserve"> -  - </v>
      </c>
      <c r="W1260" s="21" t="e">
        <f t="shared" si="131"/>
        <v>#N/A</v>
      </c>
      <c r="X1260" s="51" t="e">
        <f t="shared" si="132"/>
        <v>#N/A</v>
      </c>
      <c r="BG1260" s="69"/>
      <c r="BL1260" s="69"/>
      <c r="BV1260" s="21" t="str">
        <f t="shared" si="133"/>
        <v>_</v>
      </c>
      <c r="BW1260" s="21" t="e">
        <f>+VLOOKUP(C1260,Listas_desplega!$AI$21:$AJ$46,2,0)</f>
        <v>#N/A</v>
      </c>
      <c r="BX1260" s="47" t="e">
        <f>+VLOOKUP(E1260,Listas_desplega!$J$2:$K$11,2,FALSE)</f>
        <v>#N/A</v>
      </c>
      <c r="BY1260" s="21" t="e">
        <f>+VLOOKUP(J1260,desplegables!$AK$21:$AL$33,2,FALSE)</f>
        <v>#N/A</v>
      </c>
      <c r="BZ1260" s="21" t="e">
        <f>+VLOOKUP(D1260,Listas_desplega!$AS$18:$AU$60,2,0)</f>
        <v>#N/A</v>
      </c>
      <c r="CA1260" s="21" t="e">
        <f>+VLOOKUP(W1260,Listas_desplega!$AT$18:$AV$60,3,0)</f>
        <v>#N/A</v>
      </c>
      <c r="CB1260" s="21" t="e">
        <f>+VLOOKUP(F1260,Listas_desplega!$J$15:$L$60,2,0)</f>
        <v>#N/A</v>
      </c>
      <c r="CC1260" s="21" t="e">
        <f>+VLOOKUP(F1260,Listas_desplega!$J$15:$L$60,2,0)&amp;V1260</f>
        <v>#N/A</v>
      </c>
      <c r="CD1260" s="21" t="e">
        <f>+VLOOKUP(CC1260,Listas_desplega!$K$15:$L$60,2,0)</f>
        <v>#N/A</v>
      </c>
      <c r="CE1260" s="65" t="e">
        <f>+VLOOKUP(D1260,Listas_desplega!$AS$18:$AU$60,2,0)&amp;V1260</f>
        <v>#N/A</v>
      </c>
      <c r="CF1260" s="21" t="e">
        <f>+VLOOKUP(D1260,Listas_desplega!$AS$18:$AU$60,3,0)</f>
        <v>#N/A</v>
      </c>
    </row>
    <row r="1261" spans="11:84" ht="18.75" customHeight="1" x14ac:dyDescent="0.25">
      <c r="O1261" s="49"/>
      <c r="BS1261" s="237"/>
    </row>
    <row r="1262" spans="11:84" ht="18.75" customHeight="1" x14ac:dyDescent="0.25">
      <c r="BS1262" s="212">
        <f>SUBTOTAL(9,BS4:BS57)</f>
        <v>559940439089</v>
      </c>
    </row>
    <row r="1265" spans="70:70" ht="18.75" customHeight="1" x14ac:dyDescent="0.25">
      <c r="BR1265" s="213"/>
    </row>
    <row r="1266" spans="70:70" ht="18.75" customHeight="1" x14ac:dyDescent="0.25">
      <c r="BR1266" s="213"/>
    </row>
    <row r="1267" spans="70:70" ht="18.75" customHeight="1" x14ac:dyDescent="0.25">
      <c r="BR1267" s="213"/>
    </row>
  </sheetData>
  <sheetProtection formatCells="0" formatColumns="0" formatRows="0" insertRows="0" autoFilter="0" pivotTables="0"/>
  <autoFilter ref="A4:CH1260" xr:uid="{7E903435-38C2-4273-B318-A99C778D0C3F}"/>
  <mergeCells count="59">
    <mergeCell ref="BX1:BX3"/>
    <mergeCell ref="BV1:BV3"/>
    <mergeCell ref="BW1:BW3"/>
    <mergeCell ref="G2:G3"/>
    <mergeCell ref="H2:H3"/>
    <mergeCell ref="I2:I3"/>
    <mergeCell ref="G1:O1"/>
    <mergeCell ref="J2:J3"/>
    <mergeCell ref="M2:M3"/>
    <mergeCell ref="N2:N3"/>
    <mergeCell ref="O2:O3"/>
    <mergeCell ref="P1:X1"/>
    <mergeCell ref="P2:P3"/>
    <mergeCell ref="Q2:Q3"/>
    <mergeCell ref="R2:R3"/>
    <mergeCell ref="S2:S3"/>
    <mergeCell ref="B2:B3"/>
    <mergeCell ref="C2:C3"/>
    <mergeCell ref="D2:D3"/>
    <mergeCell ref="F2:F3"/>
    <mergeCell ref="B1:D1"/>
    <mergeCell ref="E1:F1"/>
    <mergeCell ref="E2:E3"/>
    <mergeCell ref="Y1:BE1"/>
    <mergeCell ref="Y2:AA2"/>
    <mergeCell ref="AB2:AD2"/>
    <mergeCell ref="AE2:AG2"/>
    <mergeCell ref="AH2:AJ2"/>
    <mergeCell ref="AK2:AM2"/>
    <mergeCell ref="AN2:AP2"/>
    <mergeCell ref="AQ2:AS2"/>
    <mergeCell ref="AT2:AV2"/>
    <mergeCell ref="AW2:AY2"/>
    <mergeCell ref="AZ2:BB2"/>
    <mergeCell ref="BC2:BE2"/>
    <mergeCell ref="BF2:BF3"/>
    <mergeCell ref="BG2:BG3"/>
    <mergeCell ref="BH2:BH3"/>
    <mergeCell ref="BI2:BI3"/>
    <mergeCell ref="U2:U3"/>
    <mergeCell ref="W2:W3"/>
    <mergeCell ref="X2:X3"/>
    <mergeCell ref="V2:V3"/>
    <mergeCell ref="K2:K3"/>
    <mergeCell ref="BY1:BY3"/>
    <mergeCell ref="L2:L3"/>
    <mergeCell ref="BJ2:BJ3"/>
    <mergeCell ref="BU2:BU3"/>
    <mergeCell ref="BF1:BU1"/>
    <mergeCell ref="BP2:BP3"/>
    <mergeCell ref="BQ2:BQ3"/>
    <mergeCell ref="BR2:BR3"/>
    <mergeCell ref="BS2:BS3"/>
    <mergeCell ref="BT2:BT3"/>
    <mergeCell ref="BL2:BL3"/>
    <mergeCell ref="BK2:BK3"/>
    <mergeCell ref="BM2:BM3"/>
    <mergeCell ref="BN2:BN3"/>
    <mergeCell ref="BO2:BO3"/>
  </mergeCells>
  <phoneticPr fontId="10" type="noConversion"/>
  <dataValidations count="52">
    <dataValidation allowBlank="1" showInputMessage="1" showErrorMessage="1" promptTitle="Plan de compras NEON" prompt="Diligenciar el número de PLC que se asigna cuando se ingresa la información a NEON" sqref="BF2" xr:uid="{2C49AD6A-2DF0-4840-9119-A9354B2E863C}"/>
    <dataValidation allowBlank="1" showInputMessage="1" showErrorMessage="1" promptTitle="Valor focalizado pilar 1.4" prompt="Diligenciar el valor focalizado para el pilar 1.4" sqref="AI3" xr:uid="{7F922C7C-3130-4378-9BDF-5D73F38529A1}"/>
    <dataValidation allowBlank="1" showInputMessage="1" showErrorMessage="1" promptTitle="Valor" prompt="Indique el valor focalizado para esta subcategoría/ No. de compromiso." sqref="AD3 AG3 AM3 AP3 AS3 AV3 AY3 BB3 BE3 AA3" xr:uid="{E1F6DC50-3C09-4A0E-A1B3-AEE75B8557AD}"/>
    <dataValidation allowBlank="1" showInputMessage="1" showErrorMessage="1" promptTitle="Subcategoría/ No. Compromiso" prompt="Seleccione la subcategoría de la política (si aplica) o en su defecto, el código del compromiso." sqref="AC3 AF3 AL3 AO3 AR3 AU3 AX3 BA3 BD3 Z3" xr:uid="{0D9293D0-B853-458C-AD06-87C5359B1771}"/>
    <dataValidation allowBlank="1" showInputMessage="1" showErrorMessage="1" promptTitle="Categoría" prompt="Seleccione la categoría de la política." sqref="AB3 AE3 AK3 AN3 AQ3 AT3 AW3 AZ3 BC3 Y3" xr:uid="{13592A49-AB4B-439C-9459-730EF9E1E958}"/>
    <dataValidation allowBlank="1" showInputMessage="1" showErrorMessage="1" promptTitle="Recurso" prompt="Seleccione el tipo de recurso." sqref="U2:U3 V2" xr:uid="{743EA07A-0D5B-4713-8F3F-6B442038909B}"/>
    <dataValidation allowBlank="1" showInputMessage="1" showErrorMessage="1" promptTitle="Nombre corto" prompt="Alias asignado internamente que facilita la identificación del proyecto de inversión. Seleccione de la lista desplegable." sqref="G2" xr:uid="{0CB8A8A4-77D2-4EF1-8E9D-585FCCEB87A9}"/>
    <dataValidation allowBlank="1" showInputMessage="1" showErrorMessage="1" promptTitle="Actividad" prompt="Actividad registrada en la cadena de valor del proyecto de inversión" sqref="O2" xr:uid="{72AAD531-209E-4066-AB97-EA2BC067C1CA}"/>
    <dataValidation allowBlank="1" showInputMessage="1" showErrorMessage="1" promptTitle="Código producto" prompt="Denominación a través de código, de acuerdo con el catálogo MGA del DNP." sqref="N2" xr:uid="{F2198554-352E-4190-B2FD-EE0E6D976DDF}"/>
    <dataValidation allowBlank="1" showInputMessage="1" showErrorMessage="1" promptTitle="Código BPIN" prompt="Número de identificación del proyecto de inversión asignado por el Banco de Proyectos del DNP." sqref="I2" xr:uid="{CF956A4D-753A-4C4F-8E4D-04E804A0CD28}"/>
    <dataValidation allowBlank="1" showInputMessage="1" showErrorMessage="1" promptTitle="Nombre del proyecto de inversión" prompt="Nombre del proyecto de inversión oficialmente registrado en el banco de proyectos del DNP. " sqref="H2" xr:uid="{64A5E496-110F-4860-9F07-20C4940E7DB7}"/>
    <dataValidation allowBlank="1" showInputMessage="1" showErrorMessage="1" promptTitle="Indicador PMI" prompt="Relacione los códigos de los indicadores PMI asociados." sqref="AH3" xr:uid="{76D86055-4A4A-4D61-86F5-7FBDA48E032D}"/>
    <dataValidation allowBlank="1" showInputMessage="1" showErrorMessage="1" promptTitle="Valor focalizado pilar 1.8" prompt="Diligenciar el valor focalizado para el pilar 1.8" sqref="AJ3" xr:uid="{1D9F83F4-294D-4524-9E68-23C429BDC8DE}"/>
    <dataValidation allowBlank="1" showInputMessage="1" showErrorMessage="1" prompt="Describir el producto que se obtiene del contrato " sqref="BJ2:BK2" xr:uid="{50F083B7-E494-4FFD-9151-79B68F01AB92}"/>
    <dataValidation allowBlank="1" showInputMessage="1" showErrorMessage="1" prompt="Seleccionar de acuerdo al listado desplegable." sqref="BH2" xr:uid="{6E875927-EC64-4783-BFF9-D649BC8D9529}"/>
    <dataValidation allowBlank="1" showInputMessage="1" showErrorMessage="1" promptTitle="Nivel" prompt="Seleccione de la lista desplegable el nivel al cual pertenece la dependencia, así:_x000a_VES: Viceministerio de Educación Superior_x000a_VPBM: Viceministerio de Educación Preescolar, Básica y Media_x000a_TRANSVERSALES: Oficinas asesoras y dependencias Secretaría General" sqref="B2:B4 C4:BY4" xr:uid="{CCEC86AE-D261-4AA0-9544-F052A5524894}"/>
    <dataValidation allowBlank="1" showInputMessage="1" showErrorMessage="1" promptTitle="Despacho o Dirección" prompt="Seleccione de la lista desplegable el despacho o la dirección responsable del indicador." sqref="C2" xr:uid="{0E312E6A-B23C-4DB6-A583-62A2CBF80987}"/>
    <dataValidation allowBlank="1" showInputMessage="1" showErrorMessage="1" promptTitle="Dependencia" prompt="Seleccione de la lista desplegable la dependencia responsable del indicador." sqref="D2" xr:uid="{CAFEB259-C12C-4432-842B-70348C8B496E}"/>
    <dataValidation allowBlank="1" showInputMessage="1" showErrorMessage="1" promptTitle="Dependencia de afectación" prompt="Nombre de la dependencia de afectación en el SIIF - Nación correspondiente al ID seleccionado (campo pendiente por validar)" sqref="W2:W3" xr:uid="{EFDA3695-E3B6-4292-B6C1-EB6EC151B2FD}"/>
    <dataValidation allowBlank="1" showInputMessage="1" showErrorMessage="1" promptTitle="ID Dependencia de afectación" prompt="Seleccione de la lista desplegable el ID asignado a la Dependencia de afectación en el SIIF - Nación (campo pendiente por validar)" sqref="X2:X3" xr:uid="{A025FB2D-A9D8-4F8D-B266-7D4FC4CE47BF}"/>
    <dataValidation allowBlank="1" showInputMessage="1" showErrorMessage="1" promptTitle="Código UNSPSC" prompt="Diligenciar de acuerdo al clasificador de bienes y servicios de las Naciones Unidas adoptado por Colombia Compra Eficiente." sqref="BG2:BG3" xr:uid="{68A6A3DB-26A4-4D0C-8A2A-5DCC260F5D0C}"/>
    <dataValidation allowBlank="1" showInputMessage="1" showErrorMessage="1" promptTitle="Descripción objeto" prompt="Diligenciar la descripción del objeto contractual." sqref="BI2:BI3" xr:uid="{BC3CDC55-90DE-4D81-B70C-EFBA1BC9788A}"/>
    <dataValidation allowBlank="1" showInputMessage="1" showErrorMessage="1" promptTitle="Fecha estimada inicio" prompt="Diligenciar la fecha estimada del inicio del contrato." sqref="BL2:BL3" xr:uid="{F582C0D6-3A02-4F23-A1C7-E54069B9DF48}"/>
    <dataValidation allowBlank="1" showInputMessage="1" showErrorMessage="1" promptTitle="Producto" prompt="Nombre del producto de la cadena de valor del proyecto de inversión. Seleccione de la lista desplegable._x000a_" sqref="M2:M3" xr:uid="{02FEA07C-CBDE-4F2A-9EC0-7AA147CB02FC}"/>
    <dataValidation allowBlank="1" showInputMessage="1" showErrorMessage="1" promptTitle="Nombre objeto de gasto" prompt="Registre el nombre del objeto de gasto" sqref="P2:P3" xr:uid="{D7ECCE24-DD11-4E1B-BBF1-FF74E2DB8F32}"/>
    <dataValidation allowBlank="1" showInputMessage="1" showErrorMessage="1" promptTitle="Código Rubro Presupuestal" prompt="Código rubro presupuestal hasta el nivel de objeto de gasto." sqref="R2:R3" xr:uid="{01D737AD-54FB-4B67-9B11-5E98DA19C2FD}"/>
    <dataValidation allowBlank="1" showInputMessage="1" showErrorMessage="1" promptTitle="Nombre Rubro Presupuestal" prompt="Denominación del rubro presupuestal a nivel de Resolución de Desagregación." sqref="S2:T3" xr:uid="{499572D9-0E2E-4DE0-8D8A-DAEB5BA10F1B}"/>
    <dataValidation allowBlank="1" showInputMessage="1" showErrorMessage="1" promptTitle="Mes presentación ofertas" prompt="Diligenciar el mes estimado de la presentación de ofertas." sqref="BK2:BK3" xr:uid="{48955009-B2F4-4674-B0A9-17233EC75D57}"/>
    <dataValidation allowBlank="1" showInputMessage="1" showErrorMessage="1" promptTitle="Duración estimada del proceso" prompt="Diligenciar la duración estimada del proceso" sqref="BM2:BM3" xr:uid="{6905BC1B-85DE-463B-A88E-0BE040E2DA31}"/>
    <dataValidation allowBlank="1" showInputMessage="1" showErrorMessage="1" promptTitle="Tipo de duración" prompt="El tipo de duración puedes ser: días, mes o año. _x000a_Diligenciar de acuerdo al listado desplegable" sqref="BN2:BN3" xr:uid="{312DE764-1F33-4F6B-AD81-F069DF3C2511}"/>
    <dataValidation allowBlank="1" showInputMessage="1" showErrorMessage="1" promptTitle="Modalidad de selección" prompt="Seleccionar de acuerdo al listado desplegable." sqref="BO2:BO3" xr:uid="{F6230399-D6E4-42C8-95E2-E4C5DE9E6FBC}"/>
    <dataValidation allowBlank="1" showInputMessage="1" showErrorMessage="1" promptTitle="Tipo de contrato" prompt="Seleccionar de acuerdo al listado desplegable." sqref="BP2:BP3" xr:uid="{5585023C-A995-4691-AECA-6EC3EBF5FADB}"/>
    <dataValidation allowBlank="1" showInputMessage="1" showErrorMessage="1" promptTitle="Fuente de los recursos" prompt="Seleccionar de acuerdo al listado desplegable." sqref="BQ2:BQ3" xr:uid="{24A11640-3EFF-4D35-A725-5E37DD56436D}"/>
    <dataValidation allowBlank="1" showInputMessage="1" showErrorMessage="1" promptTitle="Valor total estimado" prompt="Diligenciar el valor total del proceso, incluyendo el valor de vigencia futuras (cuando aplique)" sqref="BR2:BR3" xr:uid="{9C7E6BCC-2202-41ED-9F06-44C4B038F13E}"/>
    <dataValidation allowBlank="1" showInputMessage="1" showErrorMessage="1" promptTitle="Valor estimado 2024" prompt="Registre el valor del proceso requerido para el año 2024." sqref="BS2:BS3" xr:uid="{54085A75-BFB1-4A8A-BFCF-F4E702270A9A}"/>
    <dataValidation allowBlank="1" showInputMessage="1" showErrorMessage="1" promptTitle="Vigencias futuras" prompt="Seleccionar de acuerdo al listado desplegable." sqref="BT2:BT3" xr:uid="{D7A27E97-FCB1-4139-ACC2-02EB0441FDD3}"/>
    <dataValidation allowBlank="1" showInputMessage="1" showErrorMessage="1" promptTitle="Estado solicitud VF" prompt="Seleccionar de acuerdo al listado desplegable." sqref="BU2:BU3" xr:uid="{93301CA5-8C6B-433A-89AB-F5E773A97C0C}"/>
    <dataValidation allowBlank="1" showInputMessage="1" showErrorMessage="1" promptTitle="Eje estratégico" prompt="Seleccione el eje estratégico que va a desarrollar._x000a_Debe coincidir con la hoja de indicadores." sqref="E2:E3" xr:uid="{3F1652ED-9C13-4364-9466-9597E6B17C3D}"/>
    <dataValidation allowBlank="1" showInputMessage="1" showErrorMessage="1" promptTitle="Estrategia" prompt="Seleccione la estrategia que permitirá alcanzar el eje estratégico. Debe coincidir con la hoja de indicadores." sqref="F2:F3" xr:uid="{BECE16E9-6AD4-40B8-A6DF-B917F82AE271}"/>
    <dataValidation allowBlank="1" showInputMessage="1" showErrorMessage="1" promptTitle="Transformación PND" prompt="Seleccione de la lista desplegable la transformación del Plan Nacional de Desarrollo (PND) a la cual se asocia el indicador." sqref="K2:K3" xr:uid="{C80620F6-8DB1-402B-96E8-4C28B5AE7260}"/>
    <dataValidation allowBlank="1" showInputMessage="1" showErrorMessage="1" promptTitle="Código presupuestal proyecto" prompt="Corresponde al asignado al proyecto de inversión en el Decreto de Liquidación de Presupuesto." sqref="J2 L2" xr:uid="{36A43968-4B15-4A6A-BFCF-ED38E757B240}"/>
    <dataValidation type="list" allowBlank="1" showInputMessage="1" showErrorMessage="1" sqref="O1261 O5:O468 O470:O947" xr:uid="{D5A155E9-2CE7-41A8-8D21-B853345513BA}">
      <formula1>INDIRECT(BV5)</formula1>
    </dataValidation>
    <dataValidation type="list" allowBlank="1" showInputMessage="1" showErrorMessage="1" sqref="M351:M353 M5:M341 M385:M947" xr:uid="{342D3945-A4ED-46C3-97A1-1EFFF90A0753}">
      <formula1>INDIRECT(G5)</formula1>
    </dataValidation>
    <dataValidation type="list" allowBlank="1" showInputMessage="1" showErrorMessage="1" sqref="F623:F668 F674:F947 F5:F468 F470:F609" xr:uid="{1453AC6C-F073-4381-9500-A75443762904}">
      <formula1>INDIRECT(BX5)</formula1>
    </dataValidation>
    <dataValidation type="list" allowBlank="1" showInputMessage="1" showErrorMessage="1" sqref="M354:M384 M342:M350" xr:uid="{7727A4AC-D175-42AC-9B09-2BFA73DE8341}">
      <formula1>INDIRECT(I342)</formula1>
    </dataValidation>
    <dataValidation type="list" allowBlank="1" showInputMessage="1" showErrorMessage="1" sqref="BT623:BT923 BT5:BT609" xr:uid="{C96F2CF3-7392-4FFB-8658-74A0D4893B19}">
      <formula1>"SI,NO"</formula1>
    </dataValidation>
    <dataValidation type="list" allowBlank="1" showInputMessage="1" showErrorMessage="1" sqref="V791:V923 U5:U1260" xr:uid="{B40CB558-74DC-4385-8321-71E5E2B8079D}">
      <formula1>"10-CSF,11-CSF,13-CSF,14-CSF,16-CSF,16-SSF"</formula1>
    </dataValidation>
    <dataValidation type="date" allowBlank="1" showInputMessage="1" showErrorMessage="1" sqref="BL707:BL923 BL623:BL705 BL5:BL609" xr:uid="{90B7D510-267D-4BD7-8174-49174BCA122D}">
      <formula1>45292</formula1>
      <formula2>45657</formula2>
    </dataValidation>
    <dataValidation type="list" allowBlank="1" showInputMessage="1" showErrorMessage="1" sqref="C5:C947" xr:uid="{C46993E4-3362-4B26-8669-27ED0541B436}">
      <formula1>INDIRECT(B5)</formula1>
    </dataValidation>
    <dataValidation type="list" allowBlank="1" showInputMessage="1" showErrorMessage="1" sqref="O469 K469 D469 F469" xr:uid="{008085B8-56DA-4140-B084-0A1D635A03BA}">
      <formula1>INDIRECT(#REF!)</formula1>
    </dataValidation>
    <dataValidation type="list" allowBlank="1" showInputMessage="1" showErrorMessage="1" sqref="D5:D468 D470:D947" xr:uid="{3B0D3335-1C4E-4A29-A23C-203ABC4BE538}">
      <formula1>INDIRECT(BW5)</formula1>
    </dataValidation>
    <dataValidation type="list" allowBlank="1" showInputMessage="1" showErrorMessage="1" sqref="K5:K468 K470:K1260" xr:uid="{763CD2BC-E76E-4133-A46C-1EBDEC2B68BD}">
      <formula1>INDIRECT(BY5)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70BC61E0-2D01-408D-940C-0563606685BD}">
          <x14:formula1>
            <xm:f>desplegables!$G$3:$G$9</xm:f>
          </x14:formula1>
          <xm:sqref>BH717:BH923 BH623:BH673 BH5:BH395 BH397:BH522</xm:sqref>
        </x14:dataValidation>
        <x14:dataValidation type="list" allowBlank="1" showInputMessage="1" showErrorMessage="1" xr:uid="{ED742DB6-43B3-4C55-A4CF-F38499F5E612}">
          <x14:formula1>
            <xm:f>desplegables!$H$3:$H$14</xm:f>
          </x14:formula1>
          <xm:sqref>BK717:BK923 BK623:BK673 BK5:BK395 BK397:BK522</xm:sqref>
        </x14:dataValidation>
        <x14:dataValidation type="list" allowBlank="1" showInputMessage="1" showErrorMessage="1" xr:uid="{64C7A23C-AAA8-459E-B76C-CB20E65B37D3}">
          <x14:formula1>
            <xm:f>desplegables!$I$3:$I$5</xm:f>
          </x14:formula1>
          <xm:sqref>BN717:BN923 BN623:BN673 BN5:BN395 BN397:BN522</xm:sqref>
        </x14:dataValidation>
        <x14:dataValidation type="list" allowBlank="1" showInputMessage="1" showErrorMessage="1" xr:uid="{CD0C64EE-D9EC-4341-B8E0-771CAD3C01F5}">
          <x14:formula1>
            <xm:f>desplegables!$K$3:$K$45</xm:f>
          </x14:formula1>
          <xm:sqref>BO717:BO923 BO623:BO673 BO5:BO395 BO397:BO520</xm:sqref>
        </x14:dataValidation>
        <x14:dataValidation type="list" allowBlank="1" showInputMessage="1" showErrorMessage="1" xr:uid="{34AEEAA1-A481-46A2-8662-A8FBE0B5C309}">
          <x14:formula1>
            <xm:f>desplegables!$J$3:$J$44</xm:f>
          </x14:formula1>
          <xm:sqref>BP717:BP923 BP623:BP673 BP5:BP395 BP397:BP520</xm:sqref>
        </x14:dataValidation>
        <x14:dataValidation type="list" allowBlank="1" showInputMessage="1" showErrorMessage="1" xr:uid="{1520D2E7-BA79-4B9B-834C-BC36E238DD8C}">
          <x14:formula1>
            <xm:f>desplegables!$M$3:$M$8</xm:f>
          </x14:formula1>
          <xm:sqref>BQ717:BQ923 BQ5:BQ395 BQ397:BQ673</xm:sqref>
        </x14:dataValidation>
        <x14:dataValidation type="list" allowBlank="1" showInputMessage="1" showErrorMessage="1" xr:uid="{594A483F-B67F-4125-AD16-D5DCA01DC54A}">
          <x14:formula1>
            <xm:f>desplegables!$O$3:$O$6</xm:f>
          </x14:formula1>
          <xm:sqref>BU717:BU923 BU623:BU673 BU5:BU522</xm:sqref>
        </x14:dataValidation>
        <x14:dataValidation type="list" allowBlank="1" showInputMessage="1" showErrorMessage="1" xr:uid="{B1F7A6B9-557F-445C-BD9A-1B7002C7125F}">
          <x14:formula1>
            <xm:f>desplegables!$B$3:$B$5</xm:f>
          </x14:formula1>
          <xm:sqref>P5:P1260</xm:sqref>
        </x14:dataValidation>
        <x14:dataValidation type="list" allowBlank="1" showInputMessage="1" showErrorMessage="1" xr:uid="{EE706D53-71F0-40B1-B593-5DC6966FD29F}">
          <x14:formula1>
            <xm:f>desplegables!$W$3:$Y$3</xm:f>
          </x14:formula1>
          <xm:sqref>B5:B947</xm:sqref>
        </x14:dataValidation>
        <x14:dataValidation type="list" allowBlank="1" showInputMessage="1" showErrorMessage="1" xr:uid="{84E95BC3-3724-4835-B93E-2ACA0A1F3BD2}">
          <x14:formula1>
            <xm:f>Listas_desplega!$J$3:$J$11</xm:f>
          </x14:formula1>
          <xm:sqref>E5:E947</xm:sqref>
        </x14:dataValidation>
        <x14:dataValidation type="list" allowBlank="1" showInputMessage="1" showErrorMessage="1" xr:uid="{7D4A5B85-B610-433A-9421-F84097503052}">
          <x14:formula1>
            <xm:f>desplegables!$AH$22:$AH$33</xm:f>
          </x14:formula1>
          <xm:sqref>G5:G947</xm:sqref>
        </x14:dataValidation>
        <x14:dataValidation type="list" allowBlank="1" showInputMessage="1" showErrorMessage="1" xr:uid="{738EF9DF-6749-4298-8A24-835FF5CF94F3}">
          <x14:formula1>
            <xm:f>desplegables!$B$9:$B$12</xm:f>
          </x14:formula1>
          <xm:sqref>V5:V790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417B0-C273-405C-9713-0EE48E5AE789}">
  <dimension ref="A1:AK511"/>
  <sheetViews>
    <sheetView showGridLines="0" zoomScale="90" zoomScaleNormal="90" zoomScaleSheetLayoutView="100" workbookViewId="0">
      <pane xSplit="7" ySplit="2" topLeftCell="AE3" activePane="bottomRight" state="frozen"/>
      <selection pane="topRight" activeCell="H1" sqref="H1"/>
      <selection pane="bottomLeft" activeCell="A3" sqref="A3"/>
      <selection pane="bottomRight" activeCell="D61" sqref="D61"/>
    </sheetView>
  </sheetViews>
  <sheetFormatPr baseColWidth="10" defaultColWidth="11.5" defaultRowHeight="14" x14ac:dyDescent="0.2"/>
  <cols>
    <col min="1" max="1" width="12.5" style="466" customWidth="1"/>
    <col min="2" max="2" width="17.5" style="467" customWidth="1"/>
    <col min="3" max="3" width="26" style="475" customWidth="1"/>
    <col min="4" max="4" width="21.83203125" style="475" customWidth="1"/>
    <col min="5" max="5" width="59.5" style="476" customWidth="1"/>
    <col min="6" max="6" width="6.6640625" style="444" customWidth="1"/>
    <col min="7" max="7" width="20.5" style="478" customWidth="1"/>
    <col min="8" max="8" width="11.83203125" style="478" customWidth="1"/>
    <col min="9" max="9" width="15.6640625" style="444" bestFit="1" customWidth="1"/>
    <col min="10" max="11" width="11.5" style="444"/>
    <col min="12" max="12" width="14.5" style="444" customWidth="1"/>
    <col min="13" max="13" width="23" style="444" customWidth="1"/>
    <col min="14" max="14" width="40.83203125" style="444" customWidth="1"/>
    <col min="15" max="16" width="23" style="444" customWidth="1"/>
    <col min="17" max="17" width="23.83203125" style="444" customWidth="1"/>
    <col min="18" max="18" width="18.6640625" style="444" customWidth="1"/>
    <col min="19" max="19" width="19.5" style="444" customWidth="1"/>
    <col min="20" max="20" width="14.6640625" style="444" customWidth="1"/>
    <col min="21" max="21" width="18.6640625" style="444" customWidth="1"/>
    <col min="22" max="23" width="17.5" style="444" customWidth="1"/>
    <col min="24" max="24" width="22.83203125" style="444" customWidth="1"/>
    <col min="25" max="16384" width="11.5" style="444"/>
  </cols>
  <sheetData>
    <row r="1" spans="1:37" x14ac:dyDescent="0.2">
      <c r="A1" s="907" t="s">
        <v>12</v>
      </c>
      <c r="B1" s="907"/>
      <c r="C1" s="907"/>
      <c r="D1" s="907"/>
      <c r="E1" s="907"/>
      <c r="F1" s="907"/>
      <c r="G1" s="907"/>
      <c r="H1" s="908" t="s">
        <v>14</v>
      </c>
      <c r="I1" s="908"/>
      <c r="J1" s="908"/>
      <c r="K1" s="908"/>
      <c r="L1" s="908"/>
      <c r="M1" s="908"/>
      <c r="N1" s="908"/>
      <c r="O1" s="908"/>
      <c r="P1" s="908"/>
      <c r="Q1" s="908"/>
      <c r="R1" s="908"/>
      <c r="S1" s="908"/>
      <c r="T1" s="908"/>
      <c r="U1" s="908"/>
      <c r="V1" s="908"/>
      <c r="W1" s="908"/>
      <c r="X1" s="909"/>
      <c r="Y1" s="906" t="s">
        <v>1201</v>
      </c>
      <c r="Z1" s="906"/>
      <c r="AA1" s="906"/>
      <c r="AB1" s="906"/>
      <c r="AC1" s="906"/>
      <c r="AD1" s="906"/>
      <c r="AE1" s="906"/>
      <c r="AF1" s="906"/>
      <c r="AG1" s="906"/>
      <c r="AH1" s="906"/>
      <c r="AI1" s="906"/>
      <c r="AJ1" s="906"/>
      <c r="AK1" s="906"/>
    </row>
    <row r="2" spans="1:37" s="442" customFormat="1" ht="48.75" customHeight="1" x14ac:dyDescent="0.2">
      <c r="A2" s="440" t="s">
        <v>20</v>
      </c>
      <c r="B2" s="440" t="s">
        <v>41</v>
      </c>
      <c r="C2" s="496" t="s">
        <v>1202</v>
      </c>
      <c r="D2" s="441" t="s">
        <v>1203</v>
      </c>
      <c r="E2" s="441" t="s">
        <v>56</v>
      </c>
      <c r="F2" s="441" t="s">
        <v>1204</v>
      </c>
      <c r="G2" s="441" t="s">
        <v>1205</v>
      </c>
      <c r="H2" s="445" t="s">
        <v>1206</v>
      </c>
      <c r="I2" s="445" t="s">
        <v>53</v>
      </c>
      <c r="J2" s="445" t="s">
        <v>54</v>
      </c>
      <c r="K2" s="445" t="s">
        <v>1207</v>
      </c>
      <c r="L2" s="445" t="s">
        <v>1208</v>
      </c>
      <c r="M2" s="445" t="s">
        <v>55</v>
      </c>
      <c r="N2" s="445" t="s">
        <v>1209</v>
      </c>
      <c r="O2" s="445" t="s">
        <v>62</v>
      </c>
      <c r="P2" s="445" t="s">
        <v>63</v>
      </c>
      <c r="Q2" s="445" t="s">
        <v>59</v>
      </c>
      <c r="R2" s="445" t="s">
        <v>60</v>
      </c>
      <c r="S2" s="445" t="s">
        <v>61</v>
      </c>
      <c r="T2" s="445" t="s">
        <v>64</v>
      </c>
      <c r="U2" s="445" t="s">
        <v>1210</v>
      </c>
      <c r="V2" s="445" t="s">
        <v>67</v>
      </c>
      <c r="W2" s="445" t="s">
        <v>1211</v>
      </c>
      <c r="X2" s="445" t="s">
        <v>68</v>
      </c>
      <c r="Y2" s="446" t="s">
        <v>94</v>
      </c>
      <c r="Z2" s="446" t="s">
        <v>248</v>
      </c>
      <c r="AA2" s="446" t="s">
        <v>145</v>
      </c>
      <c r="AB2" s="446" t="s">
        <v>266</v>
      </c>
      <c r="AC2" s="446" t="s">
        <v>709</v>
      </c>
      <c r="AD2" s="446" t="s">
        <v>818</v>
      </c>
      <c r="AE2" s="446" t="s">
        <v>587</v>
      </c>
      <c r="AF2" s="446" t="s">
        <v>304</v>
      </c>
      <c r="AG2" s="446" t="s">
        <v>178</v>
      </c>
      <c r="AH2" s="446" t="s">
        <v>1212</v>
      </c>
      <c r="AI2" s="446" t="s">
        <v>1213</v>
      </c>
      <c r="AJ2" s="446" t="s">
        <v>455</v>
      </c>
      <c r="AK2" s="446" t="s">
        <v>1214</v>
      </c>
    </row>
    <row r="3" spans="1:37" s="454" customFormat="1" ht="19.5" customHeight="1" x14ac:dyDescent="0.2">
      <c r="A3" s="516"/>
      <c r="B3" s="510"/>
      <c r="C3" s="447"/>
      <c r="D3" s="448" t="s">
        <v>1215</v>
      </c>
      <c r="E3" s="449" t="s">
        <v>1216</v>
      </c>
      <c r="F3" s="450">
        <v>10</v>
      </c>
      <c r="G3" s="443" t="s">
        <v>1217</v>
      </c>
      <c r="H3" s="451"/>
      <c r="I3" s="452"/>
      <c r="J3" s="452"/>
      <c r="K3" s="452"/>
      <c r="L3" s="452"/>
      <c r="M3" s="452"/>
      <c r="N3" s="452"/>
      <c r="O3" s="452"/>
      <c r="P3" s="452"/>
      <c r="Q3" s="452"/>
      <c r="R3" s="452"/>
      <c r="S3" s="452"/>
      <c r="T3" s="453"/>
      <c r="U3" s="453"/>
      <c r="V3" s="452"/>
      <c r="W3" s="452"/>
      <c r="X3" s="452"/>
      <c r="Y3" s="452"/>
      <c r="Z3" s="452"/>
      <c r="AA3" s="452"/>
      <c r="AB3" s="452"/>
      <c r="AC3" s="452"/>
      <c r="AD3" s="452"/>
      <c r="AE3" s="452"/>
      <c r="AF3" s="452"/>
      <c r="AG3" s="452"/>
      <c r="AH3" s="452"/>
      <c r="AI3" s="452"/>
      <c r="AJ3" s="452"/>
      <c r="AK3" s="452">
        <f t="shared" ref="AK3:AK4" si="0">SUM(Y3:AJ3)</f>
        <v>0</v>
      </c>
    </row>
    <row r="4" spans="1:37" s="454" customFormat="1" ht="24" customHeight="1" x14ac:dyDescent="0.2">
      <c r="A4" s="516" t="s">
        <v>173</v>
      </c>
      <c r="B4" s="511" t="s">
        <v>1218</v>
      </c>
      <c r="C4" s="495" t="s">
        <v>1219</v>
      </c>
      <c r="D4" s="495" t="s">
        <v>1220</v>
      </c>
      <c r="E4" s="455" t="s">
        <v>1221</v>
      </c>
      <c r="F4" s="458">
        <v>10</v>
      </c>
      <c r="G4" s="459"/>
      <c r="H4" s="451"/>
      <c r="I4" s="452"/>
      <c r="J4" s="452"/>
      <c r="K4" s="452"/>
      <c r="L4" s="452"/>
      <c r="M4" s="452"/>
      <c r="N4" s="452"/>
      <c r="O4" s="452"/>
      <c r="P4" s="452"/>
      <c r="Q4" s="452"/>
      <c r="R4" s="452"/>
      <c r="S4" s="452"/>
      <c r="T4" s="453"/>
      <c r="U4" s="453"/>
      <c r="V4" s="452"/>
      <c r="W4" s="452"/>
      <c r="X4" s="452"/>
      <c r="Y4" s="452"/>
      <c r="Z4" s="452"/>
      <c r="AA4" s="452"/>
      <c r="AB4" s="452"/>
      <c r="AC4" s="452"/>
      <c r="AD4" s="452"/>
      <c r="AE4" s="452"/>
      <c r="AF4" s="452"/>
      <c r="AG4" s="452"/>
      <c r="AH4" s="452"/>
      <c r="AI4" s="452"/>
      <c r="AJ4" s="452"/>
      <c r="AK4" s="452">
        <f t="shared" si="0"/>
        <v>0</v>
      </c>
    </row>
    <row r="5" spans="1:37" s="454" customFormat="1" ht="15" x14ac:dyDescent="0.2">
      <c r="A5" s="516" t="s">
        <v>173</v>
      </c>
      <c r="B5" s="511" t="s">
        <v>1218</v>
      </c>
      <c r="C5" s="495" t="s">
        <v>1219</v>
      </c>
      <c r="D5" s="495" t="s">
        <v>1222</v>
      </c>
      <c r="E5" s="455" t="s">
        <v>1223</v>
      </c>
      <c r="F5" s="458">
        <v>10</v>
      </c>
      <c r="G5" s="459"/>
      <c r="H5" s="451"/>
      <c r="I5" s="452"/>
      <c r="J5" s="452"/>
      <c r="K5" s="452"/>
      <c r="L5" s="452"/>
      <c r="M5" s="452"/>
      <c r="N5" s="452"/>
      <c r="O5" s="452"/>
      <c r="P5" s="452"/>
      <c r="Q5" s="452"/>
      <c r="R5" s="452"/>
      <c r="S5" s="452"/>
      <c r="T5" s="453"/>
      <c r="U5" s="453"/>
      <c r="V5" s="452"/>
      <c r="W5" s="452"/>
      <c r="X5" s="452"/>
      <c r="Y5" s="452"/>
      <c r="Z5" s="452"/>
      <c r="AA5" s="452"/>
      <c r="AB5" s="452"/>
      <c r="AC5" s="452"/>
      <c r="AD5" s="452"/>
      <c r="AE5" s="452"/>
      <c r="AF5" s="452"/>
      <c r="AG5" s="452"/>
      <c r="AH5" s="452"/>
      <c r="AI5" s="452"/>
      <c r="AJ5" s="452"/>
      <c r="AK5" s="452">
        <f>SUM(Y5:AJ5)</f>
        <v>0</v>
      </c>
    </row>
    <row r="6" spans="1:37" s="454" customFormat="1" ht="15" x14ac:dyDescent="0.2">
      <c r="A6" s="516" t="s">
        <v>173</v>
      </c>
      <c r="B6" s="511" t="s">
        <v>1218</v>
      </c>
      <c r="C6" s="495" t="s">
        <v>1219</v>
      </c>
      <c r="D6" s="495" t="s">
        <v>1224</v>
      </c>
      <c r="E6" s="455" t="s">
        <v>1225</v>
      </c>
      <c r="F6" s="458">
        <v>10</v>
      </c>
      <c r="G6" s="459"/>
      <c r="H6" s="451"/>
      <c r="I6" s="452"/>
      <c r="J6" s="452"/>
      <c r="K6" s="452"/>
      <c r="L6" s="452"/>
      <c r="M6" s="452"/>
      <c r="N6" s="452"/>
      <c r="O6" s="452"/>
      <c r="P6" s="452"/>
      <c r="Q6" s="452"/>
      <c r="R6" s="452"/>
      <c r="S6" s="452"/>
      <c r="T6" s="453"/>
      <c r="U6" s="453"/>
      <c r="V6" s="452"/>
      <c r="W6" s="452"/>
      <c r="X6" s="452"/>
      <c r="Y6" s="452"/>
      <c r="Z6" s="452"/>
      <c r="AA6" s="452"/>
      <c r="AB6" s="452"/>
      <c r="AC6" s="452"/>
      <c r="AD6" s="452"/>
      <c r="AE6" s="452"/>
      <c r="AF6" s="452"/>
      <c r="AG6" s="452"/>
      <c r="AH6" s="452"/>
      <c r="AI6" s="452"/>
      <c r="AJ6" s="452"/>
      <c r="AK6" s="452">
        <f t="shared" ref="AK6:AK91" si="1">SUM(Y6:AJ6)</f>
        <v>0</v>
      </c>
    </row>
    <row r="7" spans="1:37" s="454" customFormat="1" ht="15" x14ac:dyDescent="0.2">
      <c r="A7" s="516" t="s">
        <v>173</v>
      </c>
      <c r="B7" s="511" t="s">
        <v>1218</v>
      </c>
      <c r="C7" s="495" t="s">
        <v>1219</v>
      </c>
      <c r="D7" s="495" t="s">
        <v>1226</v>
      </c>
      <c r="E7" s="455" t="s">
        <v>1227</v>
      </c>
      <c r="F7" s="458">
        <v>10</v>
      </c>
      <c r="G7" s="459"/>
      <c r="H7" s="451"/>
      <c r="I7" s="452"/>
      <c r="J7" s="452"/>
      <c r="K7" s="452"/>
      <c r="L7" s="452"/>
      <c r="M7" s="452"/>
      <c r="N7" s="452"/>
      <c r="O7" s="452"/>
      <c r="P7" s="452"/>
      <c r="Q7" s="452"/>
      <c r="R7" s="452"/>
      <c r="S7" s="452"/>
      <c r="T7" s="453"/>
      <c r="U7" s="453"/>
      <c r="V7" s="452"/>
      <c r="W7" s="452"/>
      <c r="X7" s="452"/>
      <c r="Y7" s="452"/>
      <c r="Z7" s="452"/>
      <c r="AA7" s="452"/>
      <c r="AB7" s="452"/>
      <c r="AC7" s="452"/>
      <c r="AD7" s="452"/>
      <c r="AE7" s="452"/>
      <c r="AF7" s="452"/>
      <c r="AG7" s="452"/>
      <c r="AH7" s="452"/>
      <c r="AI7" s="452"/>
      <c r="AJ7" s="452"/>
      <c r="AK7" s="452">
        <f t="shared" si="1"/>
        <v>0</v>
      </c>
    </row>
    <row r="8" spans="1:37" s="454" customFormat="1" ht="15" x14ac:dyDescent="0.2">
      <c r="A8" s="516" t="s">
        <v>173</v>
      </c>
      <c r="B8" s="511" t="s">
        <v>1218</v>
      </c>
      <c r="C8" s="495" t="s">
        <v>1219</v>
      </c>
      <c r="D8" s="495" t="s">
        <v>1228</v>
      </c>
      <c r="E8" s="455" t="s">
        <v>1229</v>
      </c>
      <c r="F8" s="458">
        <v>10</v>
      </c>
      <c r="G8" s="459"/>
      <c r="H8" s="451"/>
      <c r="I8" s="452"/>
      <c r="J8" s="452"/>
      <c r="K8" s="452"/>
      <c r="L8" s="452"/>
      <c r="M8" s="452"/>
      <c r="N8" s="452"/>
      <c r="O8" s="452"/>
      <c r="P8" s="452"/>
      <c r="Q8" s="452"/>
      <c r="R8" s="452"/>
      <c r="S8" s="452"/>
      <c r="T8" s="453"/>
      <c r="U8" s="453"/>
      <c r="V8" s="452"/>
      <c r="W8" s="452"/>
      <c r="X8" s="452"/>
      <c r="Y8" s="452"/>
      <c r="Z8" s="452"/>
      <c r="AA8" s="452"/>
      <c r="AB8" s="452"/>
      <c r="AC8" s="452"/>
      <c r="AD8" s="452"/>
      <c r="AE8" s="452"/>
      <c r="AF8" s="452"/>
      <c r="AG8" s="452"/>
      <c r="AH8" s="452"/>
      <c r="AI8" s="452"/>
      <c r="AJ8" s="452"/>
      <c r="AK8" s="452">
        <f t="shared" si="1"/>
        <v>0</v>
      </c>
    </row>
    <row r="9" spans="1:37" s="454" customFormat="1" ht="15" x14ac:dyDescent="0.2">
      <c r="A9" s="516" t="s">
        <v>173</v>
      </c>
      <c r="B9" s="511" t="s">
        <v>1218</v>
      </c>
      <c r="C9" s="495" t="s">
        <v>1219</v>
      </c>
      <c r="D9" s="495" t="s">
        <v>1230</v>
      </c>
      <c r="E9" s="455" t="s">
        <v>1231</v>
      </c>
      <c r="F9" s="458">
        <v>10</v>
      </c>
      <c r="G9" s="459"/>
      <c r="H9" s="451"/>
      <c r="I9" s="452"/>
      <c r="J9" s="452"/>
      <c r="K9" s="452"/>
      <c r="L9" s="452"/>
      <c r="M9" s="452"/>
      <c r="N9" s="452"/>
      <c r="O9" s="452"/>
      <c r="P9" s="452"/>
      <c r="Q9" s="452"/>
      <c r="R9" s="452"/>
      <c r="S9" s="452"/>
      <c r="T9" s="453"/>
      <c r="U9" s="453"/>
      <c r="V9" s="452"/>
      <c r="W9" s="452"/>
      <c r="X9" s="452"/>
      <c r="Y9" s="452"/>
      <c r="Z9" s="452"/>
      <c r="AA9" s="452"/>
      <c r="AB9" s="452"/>
      <c r="AC9" s="452"/>
      <c r="AD9" s="452"/>
      <c r="AE9" s="452"/>
      <c r="AF9" s="452"/>
      <c r="AG9" s="452"/>
      <c r="AH9" s="452"/>
      <c r="AI9" s="452"/>
      <c r="AJ9" s="452"/>
      <c r="AK9" s="452">
        <f t="shared" si="1"/>
        <v>0</v>
      </c>
    </row>
    <row r="10" spans="1:37" s="454" customFormat="1" ht="15" x14ac:dyDescent="0.2">
      <c r="A10" s="516" t="s">
        <v>173</v>
      </c>
      <c r="B10" s="511" t="s">
        <v>1218</v>
      </c>
      <c r="C10" s="495" t="s">
        <v>1219</v>
      </c>
      <c r="D10" s="495" t="s">
        <v>1232</v>
      </c>
      <c r="E10" s="455" t="s">
        <v>1233</v>
      </c>
      <c r="F10" s="458">
        <v>10</v>
      </c>
      <c r="G10" s="459"/>
      <c r="H10" s="451"/>
      <c r="I10" s="452"/>
      <c r="J10" s="452"/>
      <c r="K10" s="452"/>
      <c r="L10" s="452"/>
      <c r="M10" s="452"/>
      <c r="N10" s="452"/>
      <c r="O10" s="452"/>
      <c r="P10" s="452"/>
      <c r="Q10" s="452"/>
      <c r="R10" s="452"/>
      <c r="S10" s="452"/>
      <c r="T10" s="453"/>
      <c r="U10" s="453"/>
      <c r="V10" s="452"/>
      <c r="W10" s="452"/>
      <c r="X10" s="452"/>
      <c r="Y10" s="452"/>
      <c r="Z10" s="452"/>
      <c r="AA10" s="452"/>
      <c r="AB10" s="452"/>
      <c r="AC10" s="452"/>
      <c r="AD10" s="452"/>
      <c r="AE10" s="452"/>
      <c r="AF10" s="452"/>
      <c r="AG10" s="452"/>
      <c r="AH10" s="452"/>
      <c r="AI10" s="452"/>
      <c r="AJ10" s="452"/>
      <c r="AK10" s="452"/>
    </row>
    <row r="11" spans="1:37" s="454" customFormat="1" ht="15" x14ac:dyDescent="0.2">
      <c r="A11" s="516" t="s">
        <v>173</v>
      </c>
      <c r="B11" s="511" t="s">
        <v>1218</v>
      </c>
      <c r="C11" s="495" t="s">
        <v>1219</v>
      </c>
      <c r="D11" s="495" t="s">
        <v>1234</v>
      </c>
      <c r="E11" s="455" t="s">
        <v>1235</v>
      </c>
      <c r="F11" s="458">
        <v>10</v>
      </c>
      <c r="G11" s="459"/>
      <c r="H11" s="451"/>
      <c r="I11" s="452"/>
      <c r="J11" s="452"/>
      <c r="K11" s="452"/>
      <c r="L11" s="452"/>
      <c r="M11" s="452"/>
      <c r="N11" s="452"/>
      <c r="O11" s="452"/>
      <c r="P11" s="452"/>
      <c r="Q11" s="452"/>
      <c r="R11" s="452"/>
      <c r="S11" s="452"/>
      <c r="T11" s="453"/>
      <c r="U11" s="453"/>
      <c r="V11" s="452"/>
      <c r="W11" s="452"/>
      <c r="X11" s="452"/>
      <c r="Y11" s="452"/>
      <c r="Z11" s="452"/>
      <c r="AA11" s="452"/>
      <c r="AB11" s="452"/>
      <c r="AC11" s="452"/>
      <c r="AD11" s="452"/>
      <c r="AE11" s="452"/>
      <c r="AF11" s="452"/>
      <c r="AG11" s="452"/>
      <c r="AH11" s="452"/>
      <c r="AI11" s="452"/>
      <c r="AJ11" s="452"/>
      <c r="AK11" s="452"/>
    </row>
    <row r="12" spans="1:37" s="454" customFormat="1" ht="15" x14ac:dyDescent="0.2">
      <c r="A12" s="516" t="s">
        <v>173</v>
      </c>
      <c r="B12" s="511" t="s">
        <v>1218</v>
      </c>
      <c r="C12" s="495" t="s">
        <v>1219</v>
      </c>
      <c r="D12" s="495" t="s">
        <v>1236</v>
      </c>
      <c r="E12" s="455" t="s">
        <v>1237</v>
      </c>
      <c r="F12" s="458">
        <v>10</v>
      </c>
      <c r="G12" s="459"/>
      <c r="H12" s="451"/>
      <c r="I12" s="452"/>
      <c r="J12" s="452"/>
      <c r="K12" s="452"/>
      <c r="L12" s="452"/>
      <c r="M12" s="452"/>
      <c r="N12" s="452"/>
      <c r="O12" s="452"/>
      <c r="P12" s="452"/>
      <c r="Q12" s="452"/>
      <c r="R12" s="452"/>
      <c r="S12" s="452"/>
      <c r="T12" s="453"/>
      <c r="U12" s="453"/>
      <c r="V12" s="452"/>
      <c r="W12" s="452"/>
      <c r="X12" s="452"/>
      <c r="Y12" s="452"/>
      <c r="Z12" s="452"/>
      <c r="AA12" s="452"/>
      <c r="AB12" s="452"/>
      <c r="AC12" s="452"/>
      <c r="AD12" s="452"/>
      <c r="AE12" s="452"/>
      <c r="AF12" s="452"/>
      <c r="AG12" s="452"/>
      <c r="AH12" s="452"/>
      <c r="AI12" s="452"/>
      <c r="AJ12" s="452"/>
      <c r="AK12" s="452"/>
    </row>
    <row r="13" spans="1:37" s="454" customFormat="1" ht="15" x14ac:dyDescent="0.2">
      <c r="A13" s="516" t="s">
        <v>173</v>
      </c>
      <c r="B13" s="511" t="s">
        <v>1218</v>
      </c>
      <c r="C13" s="495" t="s">
        <v>1219</v>
      </c>
      <c r="D13" s="495" t="s">
        <v>1238</v>
      </c>
      <c r="E13" s="455" t="s">
        <v>1239</v>
      </c>
      <c r="F13" s="458">
        <v>10</v>
      </c>
      <c r="G13" s="459"/>
      <c r="H13" s="451"/>
      <c r="I13" s="452"/>
      <c r="J13" s="452"/>
      <c r="K13" s="452"/>
      <c r="L13" s="452"/>
      <c r="M13" s="452"/>
      <c r="N13" s="452"/>
      <c r="O13" s="452"/>
      <c r="P13" s="452"/>
      <c r="Q13" s="452"/>
      <c r="R13" s="452"/>
      <c r="S13" s="452"/>
      <c r="T13" s="453"/>
      <c r="U13" s="453"/>
      <c r="V13" s="452"/>
      <c r="W13" s="452"/>
      <c r="X13" s="452"/>
      <c r="Y13" s="452"/>
      <c r="Z13" s="452"/>
      <c r="AA13" s="452"/>
      <c r="AB13" s="452"/>
      <c r="AC13" s="452"/>
      <c r="AD13" s="452"/>
      <c r="AE13" s="452"/>
      <c r="AF13" s="452"/>
      <c r="AG13" s="452"/>
      <c r="AH13" s="452"/>
      <c r="AI13" s="452"/>
      <c r="AJ13" s="452"/>
      <c r="AK13" s="452"/>
    </row>
    <row r="14" spans="1:37" s="454" customFormat="1" ht="23.25" customHeight="1" x14ac:dyDescent="0.2">
      <c r="A14" s="516"/>
      <c r="B14" s="510"/>
      <c r="C14" s="497"/>
      <c r="D14" s="449" t="s">
        <v>1240</v>
      </c>
      <c r="E14" s="449" t="s">
        <v>1241</v>
      </c>
      <c r="F14" s="458">
        <v>10</v>
      </c>
      <c r="G14" s="443" t="s">
        <v>1217</v>
      </c>
      <c r="H14" s="451"/>
      <c r="I14" s="452"/>
      <c r="J14" s="452"/>
      <c r="K14" s="452"/>
      <c r="L14" s="452"/>
      <c r="M14" s="452"/>
      <c r="N14" s="452"/>
      <c r="O14" s="452"/>
      <c r="P14" s="452"/>
      <c r="Q14" s="452"/>
      <c r="R14" s="452"/>
      <c r="S14" s="452"/>
      <c r="T14" s="453"/>
      <c r="U14" s="453"/>
      <c r="V14" s="452"/>
      <c r="W14" s="452"/>
      <c r="X14" s="452"/>
      <c r="Y14" s="452"/>
      <c r="Z14" s="452"/>
      <c r="AA14" s="452"/>
      <c r="AB14" s="452"/>
      <c r="AC14" s="452"/>
      <c r="AD14" s="452"/>
      <c r="AE14" s="452"/>
      <c r="AF14" s="452"/>
      <c r="AG14" s="452"/>
      <c r="AH14" s="452"/>
      <c r="AI14" s="452"/>
      <c r="AJ14" s="452"/>
      <c r="AK14" s="452">
        <f t="shared" si="1"/>
        <v>0</v>
      </c>
    </row>
    <row r="15" spans="1:37" s="454" customFormat="1" ht="15" x14ac:dyDescent="0.2">
      <c r="A15" s="516" t="s">
        <v>173</v>
      </c>
      <c r="B15" s="511" t="s">
        <v>1218</v>
      </c>
      <c r="C15" s="495" t="s">
        <v>1219</v>
      </c>
      <c r="D15" s="456" t="s">
        <v>1242</v>
      </c>
      <c r="E15" s="457" t="s">
        <v>1243</v>
      </c>
      <c r="F15" s="458">
        <v>10</v>
      </c>
      <c r="G15" s="459"/>
      <c r="H15" s="451"/>
      <c r="I15" s="452"/>
      <c r="J15" s="452"/>
      <c r="K15" s="452"/>
      <c r="L15" s="452"/>
      <c r="M15" s="452"/>
      <c r="N15" s="452"/>
      <c r="O15" s="452"/>
      <c r="P15" s="452"/>
      <c r="Q15" s="452"/>
      <c r="R15" s="452"/>
      <c r="S15" s="452"/>
      <c r="T15" s="453"/>
      <c r="U15" s="453"/>
      <c r="V15" s="452"/>
      <c r="W15" s="452"/>
      <c r="X15" s="452"/>
      <c r="Y15" s="452"/>
      <c r="Z15" s="452"/>
      <c r="AA15" s="452"/>
      <c r="AB15" s="452"/>
      <c r="AC15" s="452"/>
      <c r="AD15" s="452"/>
      <c r="AE15" s="452"/>
      <c r="AF15" s="452"/>
      <c r="AG15" s="452"/>
      <c r="AH15" s="452"/>
      <c r="AI15" s="452"/>
      <c r="AJ15" s="452"/>
      <c r="AK15" s="452">
        <f t="shared" si="1"/>
        <v>0</v>
      </c>
    </row>
    <row r="16" spans="1:37" s="454" customFormat="1" ht="15" x14ac:dyDescent="0.2">
      <c r="A16" s="516" t="s">
        <v>173</v>
      </c>
      <c r="B16" s="511" t="s">
        <v>1218</v>
      </c>
      <c r="C16" s="495" t="s">
        <v>1219</v>
      </c>
      <c r="D16" s="456" t="s">
        <v>1244</v>
      </c>
      <c r="E16" s="457" t="s">
        <v>1245</v>
      </c>
      <c r="F16" s="458">
        <v>10</v>
      </c>
      <c r="G16" s="459"/>
      <c r="H16" s="451"/>
      <c r="I16" s="452"/>
      <c r="J16" s="452"/>
      <c r="K16" s="452"/>
      <c r="L16" s="452"/>
      <c r="M16" s="452"/>
      <c r="N16" s="452"/>
      <c r="O16" s="452"/>
      <c r="P16" s="452"/>
      <c r="Q16" s="452"/>
      <c r="R16" s="452"/>
      <c r="S16" s="452"/>
      <c r="T16" s="453"/>
      <c r="U16" s="453"/>
      <c r="V16" s="452"/>
      <c r="W16" s="452"/>
      <c r="X16" s="452"/>
      <c r="Y16" s="452"/>
      <c r="Z16" s="452"/>
      <c r="AA16" s="452"/>
      <c r="AB16" s="452"/>
      <c r="AC16" s="452"/>
      <c r="AD16" s="452"/>
      <c r="AE16" s="452"/>
      <c r="AF16" s="452"/>
      <c r="AG16" s="452"/>
      <c r="AH16" s="452"/>
      <c r="AI16" s="452"/>
      <c r="AJ16" s="452"/>
      <c r="AK16" s="452">
        <f t="shared" si="1"/>
        <v>0</v>
      </c>
    </row>
    <row r="17" spans="1:37" s="454" customFormat="1" ht="15" x14ac:dyDescent="0.2">
      <c r="A17" s="516" t="s">
        <v>173</v>
      </c>
      <c r="B17" s="511" t="s">
        <v>1218</v>
      </c>
      <c r="C17" s="495" t="s">
        <v>1219</v>
      </c>
      <c r="D17" s="456" t="s">
        <v>1246</v>
      </c>
      <c r="E17" s="457" t="s">
        <v>1247</v>
      </c>
      <c r="F17" s="458">
        <v>10</v>
      </c>
      <c r="G17" s="459"/>
      <c r="H17" s="451"/>
      <c r="I17" s="452"/>
      <c r="J17" s="452"/>
      <c r="K17" s="452"/>
      <c r="L17" s="452"/>
      <c r="M17" s="452"/>
      <c r="N17" s="452"/>
      <c r="O17" s="452"/>
      <c r="P17" s="452"/>
      <c r="Q17" s="452"/>
      <c r="R17" s="452"/>
      <c r="S17" s="452"/>
      <c r="T17" s="453"/>
      <c r="U17" s="453"/>
      <c r="V17" s="452"/>
      <c r="W17" s="452"/>
      <c r="X17" s="452"/>
      <c r="Y17" s="452"/>
      <c r="Z17" s="452"/>
      <c r="AA17" s="452"/>
      <c r="AB17" s="452"/>
      <c r="AC17" s="452"/>
      <c r="AD17" s="452"/>
      <c r="AE17" s="452"/>
      <c r="AF17" s="452"/>
      <c r="AG17" s="452"/>
      <c r="AH17" s="452"/>
      <c r="AI17" s="452"/>
      <c r="AJ17" s="452"/>
      <c r="AK17" s="452">
        <f t="shared" si="1"/>
        <v>0</v>
      </c>
    </row>
    <row r="18" spans="1:37" s="454" customFormat="1" ht="15" x14ac:dyDescent="0.2">
      <c r="A18" s="516" t="s">
        <v>173</v>
      </c>
      <c r="B18" s="511" t="s">
        <v>1218</v>
      </c>
      <c r="C18" s="495" t="s">
        <v>1219</v>
      </c>
      <c r="D18" s="456" t="s">
        <v>1248</v>
      </c>
      <c r="E18" s="457" t="s">
        <v>1249</v>
      </c>
      <c r="F18" s="458">
        <v>10</v>
      </c>
      <c r="G18" s="459"/>
      <c r="H18" s="451"/>
      <c r="I18" s="452"/>
      <c r="J18" s="452"/>
      <c r="K18" s="452"/>
      <c r="L18" s="452"/>
      <c r="M18" s="452"/>
      <c r="N18" s="452"/>
      <c r="O18" s="452"/>
      <c r="P18" s="452"/>
      <c r="Q18" s="452"/>
      <c r="R18" s="452"/>
      <c r="S18" s="452"/>
      <c r="T18" s="453"/>
      <c r="U18" s="453"/>
      <c r="V18" s="452"/>
      <c r="W18" s="452"/>
      <c r="X18" s="452"/>
      <c r="Y18" s="452"/>
      <c r="Z18" s="452"/>
      <c r="AA18" s="452"/>
      <c r="AB18" s="452"/>
      <c r="AC18" s="452"/>
      <c r="AD18" s="452"/>
      <c r="AE18" s="452"/>
      <c r="AF18" s="452"/>
      <c r="AG18" s="452"/>
      <c r="AH18" s="452"/>
      <c r="AI18" s="452"/>
      <c r="AJ18" s="452"/>
      <c r="AK18" s="452">
        <f t="shared" si="1"/>
        <v>0</v>
      </c>
    </row>
    <row r="19" spans="1:37" s="454" customFormat="1" ht="15" x14ac:dyDescent="0.2">
      <c r="A19" s="516" t="s">
        <v>173</v>
      </c>
      <c r="B19" s="511" t="s">
        <v>1218</v>
      </c>
      <c r="C19" s="495" t="s">
        <v>1219</v>
      </c>
      <c r="D19" s="456" t="s">
        <v>1250</v>
      </c>
      <c r="E19" s="457" t="s">
        <v>1251</v>
      </c>
      <c r="F19" s="458">
        <v>10</v>
      </c>
      <c r="G19" s="459"/>
      <c r="H19" s="451"/>
      <c r="I19" s="452"/>
      <c r="J19" s="452"/>
      <c r="K19" s="452"/>
      <c r="L19" s="452"/>
      <c r="M19" s="452"/>
      <c r="N19" s="452"/>
      <c r="O19" s="452"/>
      <c r="P19" s="452"/>
      <c r="Q19" s="452"/>
      <c r="R19" s="452"/>
      <c r="S19" s="452"/>
      <c r="T19" s="453"/>
      <c r="U19" s="453"/>
      <c r="V19" s="452"/>
      <c r="W19" s="452"/>
      <c r="X19" s="452"/>
      <c r="Y19" s="452"/>
      <c r="Z19" s="452"/>
      <c r="AA19" s="452"/>
      <c r="AB19" s="452"/>
      <c r="AC19" s="452"/>
      <c r="AD19" s="452"/>
      <c r="AE19" s="452"/>
      <c r="AF19" s="452"/>
      <c r="AG19" s="452"/>
      <c r="AH19" s="452"/>
      <c r="AI19" s="452"/>
      <c r="AJ19" s="452"/>
      <c r="AK19" s="452">
        <f t="shared" si="1"/>
        <v>0</v>
      </c>
    </row>
    <row r="20" spans="1:37" s="454" customFormat="1" ht="15" x14ac:dyDescent="0.2">
      <c r="A20" s="516" t="s">
        <v>173</v>
      </c>
      <c r="B20" s="511" t="s">
        <v>1218</v>
      </c>
      <c r="C20" s="495" t="s">
        <v>1219</v>
      </c>
      <c r="D20" s="456" t="s">
        <v>1252</v>
      </c>
      <c r="E20" s="457" t="s">
        <v>1253</v>
      </c>
      <c r="F20" s="458">
        <v>10</v>
      </c>
      <c r="G20" s="459"/>
      <c r="H20" s="451"/>
      <c r="I20" s="452"/>
      <c r="J20" s="452"/>
      <c r="K20" s="452"/>
      <c r="L20" s="452"/>
      <c r="M20" s="452"/>
      <c r="N20" s="452"/>
      <c r="O20" s="452"/>
      <c r="P20" s="452"/>
      <c r="Q20" s="452"/>
      <c r="R20" s="452"/>
      <c r="S20" s="452"/>
      <c r="T20" s="453"/>
      <c r="U20" s="453"/>
      <c r="V20" s="452"/>
      <c r="W20" s="452"/>
      <c r="X20" s="452"/>
      <c r="Y20" s="452"/>
      <c r="Z20" s="452"/>
      <c r="AA20" s="452"/>
      <c r="AB20" s="452"/>
      <c r="AC20" s="452"/>
      <c r="AD20" s="452"/>
      <c r="AE20" s="452"/>
      <c r="AF20" s="452"/>
      <c r="AG20" s="452"/>
      <c r="AH20" s="452"/>
      <c r="AI20" s="452"/>
      <c r="AJ20" s="452"/>
      <c r="AK20" s="452">
        <f t="shared" si="1"/>
        <v>0</v>
      </c>
    </row>
    <row r="21" spans="1:37" s="454" customFormat="1" ht="15" x14ac:dyDescent="0.2">
      <c r="A21" s="516" t="s">
        <v>173</v>
      </c>
      <c r="B21" s="511" t="s">
        <v>1218</v>
      </c>
      <c r="C21" s="495" t="s">
        <v>1219</v>
      </c>
      <c r="D21" s="456" t="s">
        <v>1254</v>
      </c>
      <c r="E21" s="457" t="s">
        <v>1255</v>
      </c>
      <c r="F21" s="458">
        <v>10</v>
      </c>
      <c r="G21" s="459"/>
      <c r="H21" s="451"/>
      <c r="I21" s="452"/>
      <c r="J21" s="452"/>
      <c r="K21" s="452"/>
      <c r="L21" s="452"/>
      <c r="M21" s="452"/>
      <c r="N21" s="452"/>
      <c r="O21" s="452"/>
      <c r="P21" s="452"/>
      <c r="Q21" s="452"/>
      <c r="R21" s="452"/>
      <c r="S21" s="452"/>
      <c r="T21" s="453"/>
      <c r="U21" s="453"/>
      <c r="V21" s="452"/>
      <c r="W21" s="452"/>
      <c r="X21" s="452"/>
      <c r="Y21" s="452"/>
      <c r="Z21" s="452"/>
      <c r="AA21" s="452"/>
      <c r="AB21" s="452"/>
      <c r="AC21" s="452"/>
      <c r="AD21" s="452"/>
      <c r="AE21" s="452"/>
      <c r="AF21" s="452"/>
      <c r="AG21" s="452"/>
      <c r="AH21" s="452"/>
      <c r="AI21" s="452"/>
      <c r="AJ21" s="452"/>
      <c r="AK21" s="452">
        <f t="shared" si="1"/>
        <v>0</v>
      </c>
    </row>
    <row r="22" spans="1:37" s="454" customFormat="1" ht="15" x14ac:dyDescent="0.2">
      <c r="A22" s="516" t="s">
        <v>173</v>
      </c>
      <c r="B22" s="511" t="s">
        <v>1218</v>
      </c>
      <c r="C22" s="495" t="s">
        <v>1219</v>
      </c>
      <c r="D22" s="456" t="s">
        <v>1256</v>
      </c>
      <c r="E22" s="457" t="s">
        <v>1257</v>
      </c>
      <c r="F22" s="458">
        <v>10</v>
      </c>
      <c r="G22" s="459"/>
      <c r="H22" s="451"/>
      <c r="I22" s="452"/>
      <c r="J22" s="452"/>
      <c r="K22" s="452"/>
      <c r="L22" s="452"/>
      <c r="M22" s="452"/>
      <c r="N22" s="452"/>
      <c r="O22" s="452"/>
      <c r="P22" s="452"/>
      <c r="Q22" s="452"/>
      <c r="R22" s="452"/>
      <c r="S22" s="452"/>
      <c r="T22" s="453"/>
      <c r="U22" s="453"/>
      <c r="V22" s="452"/>
      <c r="W22" s="452"/>
      <c r="X22" s="452"/>
      <c r="Y22" s="452"/>
      <c r="Z22" s="452"/>
      <c r="AA22" s="452"/>
      <c r="AB22" s="452"/>
      <c r="AC22" s="452"/>
      <c r="AD22" s="452"/>
      <c r="AE22" s="452"/>
      <c r="AF22" s="452"/>
      <c r="AG22" s="452"/>
      <c r="AH22" s="452"/>
      <c r="AI22" s="452"/>
      <c r="AJ22" s="452"/>
      <c r="AK22" s="452"/>
    </row>
    <row r="23" spans="1:37" s="454" customFormat="1" ht="15" x14ac:dyDescent="0.2">
      <c r="A23" s="516" t="s">
        <v>173</v>
      </c>
      <c r="B23" s="511" t="s">
        <v>1218</v>
      </c>
      <c r="C23" s="495" t="s">
        <v>1219</v>
      </c>
      <c r="D23" s="456" t="s">
        <v>1258</v>
      </c>
      <c r="E23" s="457" t="s">
        <v>1259</v>
      </c>
      <c r="F23" s="458">
        <v>10</v>
      </c>
      <c r="G23" s="459"/>
      <c r="H23" s="451"/>
      <c r="I23" s="452"/>
      <c r="J23" s="452"/>
      <c r="K23" s="452"/>
      <c r="L23" s="452"/>
      <c r="M23" s="452"/>
      <c r="N23" s="452"/>
      <c r="O23" s="452"/>
      <c r="P23" s="452"/>
      <c r="Q23" s="452"/>
      <c r="R23" s="452"/>
      <c r="S23" s="452"/>
      <c r="T23" s="453"/>
      <c r="U23" s="453"/>
      <c r="V23" s="452"/>
      <c r="W23" s="452"/>
      <c r="X23" s="452"/>
      <c r="Y23" s="452"/>
      <c r="Z23" s="452"/>
      <c r="AA23" s="452"/>
      <c r="AB23" s="452"/>
      <c r="AC23" s="452"/>
      <c r="AD23" s="452"/>
      <c r="AE23" s="452"/>
      <c r="AF23" s="452"/>
      <c r="AG23" s="452"/>
      <c r="AH23" s="452"/>
      <c r="AI23" s="452"/>
      <c r="AJ23" s="452"/>
      <c r="AK23" s="452"/>
    </row>
    <row r="24" spans="1:37" s="454" customFormat="1" ht="25.5" customHeight="1" x14ac:dyDescent="0.2">
      <c r="A24" s="516"/>
      <c r="B24" s="510"/>
      <c r="C24" s="497"/>
      <c r="D24" s="449" t="s">
        <v>1260</v>
      </c>
      <c r="E24" s="449" t="s">
        <v>1261</v>
      </c>
      <c r="F24" s="458">
        <v>10</v>
      </c>
      <c r="G24" s="443" t="s">
        <v>1217</v>
      </c>
      <c r="H24" s="451"/>
      <c r="I24" s="452"/>
      <c r="J24" s="452"/>
      <c r="K24" s="452"/>
      <c r="L24" s="452"/>
      <c r="M24" s="452"/>
      <c r="N24" s="452"/>
      <c r="O24" s="452"/>
      <c r="P24" s="452"/>
      <c r="Q24" s="452"/>
      <c r="R24" s="452"/>
      <c r="S24" s="452"/>
      <c r="T24" s="453"/>
      <c r="U24" s="453"/>
      <c r="V24" s="452"/>
      <c r="W24" s="452"/>
      <c r="X24" s="452"/>
      <c r="Y24" s="452"/>
      <c r="Z24" s="452"/>
      <c r="AA24" s="452"/>
      <c r="AB24" s="452"/>
      <c r="AC24" s="452"/>
      <c r="AD24" s="452"/>
      <c r="AE24" s="452"/>
      <c r="AF24" s="452"/>
      <c r="AG24" s="452"/>
      <c r="AH24" s="452"/>
      <c r="AI24" s="452"/>
      <c r="AJ24" s="452"/>
      <c r="AK24" s="452">
        <f t="shared" si="1"/>
        <v>0</v>
      </c>
    </row>
    <row r="25" spans="1:37" s="454" customFormat="1" ht="15" x14ac:dyDescent="0.2">
      <c r="A25" s="516" t="s">
        <v>173</v>
      </c>
      <c r="B25" s="511" t="s">
        <v>1218</v>
      </c>
      <c r="C25" s="495" t="s">
        <v>1219</v>
      </c>
      <c r="D25" s="456" t="s">
        <v>1262</v>
      </c>
      <c r="E25" s="457" t="s">
        <v>1263</v>
      </c>
      <c r="F25" s="458">
        <v>10</v>
      </c>
      <c r="G25" s="459"/>
      <c r="H25" s="451"/>
      <c r="I25" s="452"/>
      <c r="J25" s="452"/>
      <c r="K25" s="452"/>
      <c r="L25" s="452"/>
      <c r="M25" s="452"/>
      <c r="N25" s="452"/>
      <c r="O25" s="452"/>
      <c r="P25" s="452"/>
      <c r="Q25" s="452"/>
      <c r="R25" s="452"/>
      <c r="S25" s="452"/>
      <c r="T25" s="453"/>
      <c r="U25" s="453"/>
      <c r="V25" s="452"/>
      <c r="W25" s="452"/>
      <c r="X25" s="452"/>
      <c r="Y25" s="452"/>
      <c r="Z25" s="452"/>
      <c r="AA25" s="452"/>
      <c r="AB25" s="452"/>
      <c r="AC25" s="452"/>
      <c r="AD25" s="452"/>
      <c r="AE25" s="452"/>
      <c r="AF25" s="452"/>
      <c r="AG25" s="452"/>
      <c r="AH25" s="452"/>
      <c r="AI25" s="452"/>
      <c r="AJ25" s="452"/>
      <c r="AK25" s="452">
        <f t="shared" si="1"/>
        <v>0</v>
      </c>
    </row>
    <row r="26" spans="1:37" s="454" customFormat="1" ht="15" x14ac:dyDescent="0.2">
      <c r="A26" s="516" t="s">
        <v>173</v>
      </c>
      <c r="B26" s="511" t="s">
        <v>1218</v>
      </c>
      <c r="C26" s="495" t="s">
        <v>1219</v>
      </c>
      <c r="D26" s="456" t="s">
        <v>1264</v>
      </c>
      <c r="E26" s="457" t="s">
        <v>1265</v>
      </c>
      <c r="F26" s="458">
        <v>10</v>
      </c>
      <c r="G26" s="459"/>
      <c r="H26" s="451"/>
      <c r="I26" s="452"/>
      <c r="J26" s="452"/>
      <c r="K26" s="452"/>
      <c r="L26" s="452"/>
      <c r="M26" s="452"/>
      <c r="N26" s="452"/>
      <c r="O26" s="452"/>
      <c r="P26" s="452"/>
      <c r="Q26" s="452"/>
      <c r="R26" s="452"/>
      <c r="S26" s="452"/>
      <c r="T26" s="453"/>
      <c r="U26" s="453"/>
      <c r="V26" s="452"/>
      <c r="W26" s="452"/>
      <c r="X26" s="452"/>
      <c r="Y26" s="452"/>
      <c r="Z26" s="452"/>
      <c r="AA26" s="452"/>
      <c r="AB26" s="452"/>
      <c r="AC26" s="452"/>
      <c r="AD26" s="452"/>
      <c r="AE26" s="452"/>
      <c r="AF26" s="452"/>
      <c r="AG26" s="452"/>
      <c r="AH26" s="452"/>
      <c r="AI26" s="452"/>
      <c r="AJ26" s="452"/>
      <c r="AK26" s="452">
        <f t="shared" si="1"/>
        <v>0</v>
      </c>
    </row>
    <row r="27" spans="1:37" s="454" customFormat="1" ht="15" x14ac:dyDescent="0.2">
      <c r="A27" s="516" t="s">
        <v>173</v>
      </c>
      <c r="B27" s="511" t="s">
        <v>1218</v>
      </c>
      <c r="C27" s="495" t="s">
        <v>1219</v>
      </c>
      <c r="D27" s="456" t="s">
        <v>1266</v>
      </c>
      <c r="E27" s="457" t="s">
        <v>1267</v>
      </c>
      <c r="F27" s="458">
        <v>10</v>
      </c>
      <c r="G27" s="459"/>
      <c r="H27" s="451"/>
      <c r="I27" s="452"/>
      <c r="J27" s="452"/>
      <c r="K27" s="452"/>
      <c r="L27" s="452"/>
      <c r="M27" s="452"/>
      <c r="N27" s="452"/>
      <c r="O27" s="452"/>
      <c r="P27" s="452"/>
      <c r="Q27" s="452"/>
      <c r="R27" s="452"/>
      <c r="S27" s="452"/>
      <c r="T27" s="453"/>
      <c r="U27" s="453"/>
      <c r="V27" s="452"/>
      <c r="W27" s="452"/>
      <c r="X27" s="452"/>
      <c r="Y27" s="452"/>
      <c r="Z27" s="452"/>
      <c r="AA27" s="452"/>
      <c r="AB27" s="452"/>
      <c r="AC27" s="452"/>
      <c r="AD27" s="452"/>
      <c r="AE27" s="452"/>
      <c r="AF27" s="452"/>
      <c r="AG27" s="452"/>
      <c r="AH27" s="452"/>
      <c r="AI27" s="452"/>
      <c r="AJ27" s="452"/>
      <c r="AK27" s="452">
        <f t="shared" si="1"/>
        <v>0</v>
      </c>
    </row>
    <row r="28" spans="1:37" s="454" customFormat="1" ht="15" x14ac:dyDescent="0.2">
      <c r="A28" s="516" t="s">
        <v>173</v>
      </c>
      <c r="B28" s="511" t="s">
        <v>1218</v>
      </c>
      <c r="C28" s="495" t="s">
        <v>1219</v>
      </c>
      <c r="D28" s="456" t="s">
        <v>1268</v>
      </c>
      <c r="E28" s="457" t="s">
        <v>1269</v>
      </c>
      <c r="F28" s="458">
        <v>10</v>
      </c>
      <c r="G28" s="459"/>
      <c r="H28" s="451"/>
      <c r="I28" s="452"/>
      <c r="J28" s="452"/>
      <c r="K28" s="452"/>
      <c r="L28" s="452"/>
      <c r="M28" s="452"/>
      <c r="N28" s="452"/>
      <c r="O28" s="452"/>
      <c r="P28" s="452"/>
      <c r="Q28" s="452"/>
      <c r="R28" s="452"/>
      <c r="S28" s="452"/>
      <c r="T28" s="453"/>
      <c r="U28" s="453"/>
      <c r="V28" s="452"/>
      <c r="W28" s="452"/>
      <c r="X28" s="452"/>
      <c r="Y28" s="452"/>
      <c r="Z28" s="452"/>
      <c r="AA28" s="452"/>
      <c r="AB28" s="452"/>
      <c r="AC28" s="452"/>
      <c r="AD28" s="452"/>
      <c r="AE28" s="452"/>
      <c r="AF28" s="452"/>
      <c r="AG28" s="452"/>
      <c r="AH28" s="452"/>
      <c r="AI28" s="452"/>
      <c r="AJ28" s="452"/>
      <c r="AK28" s="452"/>
    </row>
    <row r="29" spans="1:37" s="454" customFormat="1" ht="15" x14ac:dyDescent="0.2">
      <c r="A29" s="516" t="s">
        <v>173</v>
      </c>
      <c r="B29" s="511" t="s">
        <v>1218</v>
      </c>
      <c r="C29" s="495" t="s">
        <v>1219</v>
      </c>
      <c r="D29" s="456" t="s">
        <v>1270</v>
      </c>
      <c r="E29" s="457" t="s">
        <v>1271</v>
      </c>
      <c r="F29" s="458">
        <v>10</v>
      </c>
      <c r="G29" s="459"/>
      <c r="H29" s="451"/>
      <c r="I29" s="452"/>
      <c r="J29" s="452"/>
      <c r="K29" s="452"/>
      <c r="L29" s="452"/>
      <c r="M29" s="452"/>
      <c r="N29" s="452"/>
      <c r="O29" s="452"/>
      <c r="P29" s="452"/>
      <c r="Q29" s="452"/>
      <c r="R29" s="452"/>
      <c r="S29" s="452"/>
      <c r="T29" s="453"/>
      <c r="U29" s="453"/>
      <c r="V29" s="452"/>
      <c r="W29" s="452"/>
      <c r="X29" s="452"/>
      <c r="Y29" s="452"/>
      <c r="Z29" s="452"/>
      <c r="AA29" s="452"/>
      <c r="AB29" s="452"/>
      <c r="AC29" s="452"/>
      <c r="AD29" s="452"/>
      <c r="AE29" s="452"/>
      <c r="AF29" s="452"/>
      <c r="AG29" s="452"/>
      <c r="AH29" s="452"/>
      <c r="AI29" s="452"/>
      <c r="AJ29" s="452"/>
      <c r="AK29" s="452"/>
    </row>
    <row r="30" spans="1:37" s="454" customFormat="1" ht="15" x14ac:dyDescent="0.2">
      <c r="A30" s="516" t="s">
        <v>173</v>
      </c>
      <c r="B30" s="511" t="s">
        <v>1218</v>
      </c>
      <c r="C30" s="495" t="s">
        <v>1219</v>
      </c>
      <c r="D30" s="456" t="s">
        <v>1272</v>
      </c>
      <c r="E30" s="457" t="s">
        <v>1273</v>
      </c>
      <c r="F30" s="458">
        <v>10</v>
      </c>
      <c r="G30" s="459"/>
      <c r="H30" s="451"/>
      <c r="I30" s="452"/>
      <c r="J30" s="452"/>
      <c r="K30" s="452"/>
      <c r="L30" s="452"/>
      <c r="M30" s="452"/>
      <c r="N30" s="452"/>
      <c r="O30" s="452"/>
      <c r="P30" s="452"/>
      <c r="Q30" s="452"/>
      <c r="R30" s="452"/>
      <c r="S30" s="452"/>
      <c r="T30" s="453"/>
      <c r="U30" s="453"/>
      <c r="V30" s="452"/>
      <c r="W30" s="452"/>
      <c r="X30" s="452"/>
      <c r="Y30" s="452"/>
      <c r="Z30" s="452"/>
      <c r="AA30" s="452"/>
      <c r="AB30" s="452"/>
      <c r="AC30" s="452"/>
      <c r="AD30" s="452"/>
      <c r="AE30" s="452"/>
      <c r="AF30" s="452"/>
      <c r="AG30" s="452"/>
      <c r="AH30" s="452"/>
      <c r="AI30" s="452"/>
      <c r="AJ30" s="452"/>
      <c r="AK30" s="452">
        <f t="shared" si="1"/>
        <v>0</v>
      </c>
    </row>
    <row r="31" spans="1:37" s="454" customFormat="1" ht="15" x14ac:dyDescent="0.2">
      <c r="A31" s="516" t="s">
        <v>173</v>
      </c>
      <c r="B31" s="511" t="s">
        <v>1218</v>
      </c>
      <c r="C31" s="495" t="s">
        <v>1219</v>
      </c>
      <c r="D31" s="456" t="s">
        <v>1274</v>
      </c>
      <c r="E31" s="457" t="s">
        <v>1275</v>
      </c>
      <c r="F31" s="458">
        <v>10</v>
      </c>
      <c r="G31" s="459"/>
      <c r="H31" s="451"/>
      <c r="I31" s="452"/>
      <c r="J31" s="452"/>
      <c r="K31" s="452"/>
      <c r="L31" s="452"/>
      <c r="M31" s="452"/>
      <c r="N31" s="452"/>
      <c r="O31" s="452"/>
      <c r="P31" s="452"/>
      <c r="Q31" s="452"/>
      <c r="R31" s="452"/>
      <c r="S31" s="452"/>
      <c r="T31" s="453"/>
      <c r="U31" s="453"/>
      <c r="V31" s="452"/>
      <c r="W31" s="452"/>
      <c r="X31" s="452"/>
      <c r="Y31" s="452"/>
      <c r="Z31" s="452"/>
      <c r="AA31" s="452"/>
      <c r="AB31" s="452"/>
      <c r="AC31" s="452"/>
      <c r="AD31" s="452"/>
      <c r="AE31" s="452"/>
      <c r="AF31" s="452"/>
      <c r="AG31" s="452"/>
      <c r="AH31" s="452"/>
      <c r="AI31" s="452"/>
      <c r="AJ31" s="452"/>
      <c r="AK31" s="452">
        <f t="shared" si="1"/>
        <v>0</v>
      </c>
    </row>
    <row r="32" spans="1:37" s="454" customFormat="1" ht="15" x14ac:dyDescent="0.2">
      <c r="A32" s="516" t="s">
        <v>173</v>
      </c>
      <c r="B32" s="511" t="s">
        <v>1218</v>
      </c>
      <c r="C32" s="495" t="s">
        <v>1219</v>
      </c>
      <c r="D32" s="456" t="s">
        <v>1276</v>
      </c>
      <c r="E32" s="457" t="s">
        <v>1277</v>
      </c>
      <c r="F32" s="458">
        <v>10</v>
      </c>
      <c r="G32" s="459"/>
      <c r="H32" s="451"/>
      <c r="I32" s="452"/>
      <c r="J32" s="452"/>
      <c r="K32" s="452"/>
      <c r="L32" s="452"/>
      <c r="M32" s="452"/>
      <c r="N32" s="452"/>
      <c r="O32" s="452"/>
      <c r="P32" s="452"/>
      <c r="Q32" s="452"/>
      <c r="R32" s="452"/>
      <c r="S32" s="452"/>
      <c r="T32" s="453"/>
      <c r="U32" s="453"/>
      <c r="V32" s="452"/>
      <c r="W32" s="452"/>
      <c r="X32" s="452"/>
      <c r="Y32" s="452"/>
      <c r="Z32" s="452"/>
      <c r="AA32" s="452"/>
      <c r="AB32" s="452"/>
      <c r="AC32" s="452"/>
      <c r="AD32" s="452"/>
      <c r="AE32" s="452"/>
      <c r="AF32" s="452"/>
      <c r="AG32" s="452"/>
      <c r="AH32" s="452"/>
      <c r="AI32" s="452"/>
      <c r="AJ32" s="452"/>
      <c r="AK32" s="452">
        <f t="shared" si="1"/>
        <v>0</v>
      </c>
    </row>
    <row r="33" spans="1:37" s="454" customFormat="1" ht="15" x14ac:dyDescent="0.2">
      <c r="A33" s="516" t="s">
        <v>173</v>
      </c>
      <c r="B33" s="511" t="s">
        <v>1218</v>
      </c>
      <c r="C33" s="495" t="s">
        <v>1219</v>
      </c>
      <c r="D33" s="456" t="s">
        <v>1278</v>
      </c>
      <c r="E33" s="457" t="s">
        <v>1279</v>
      </c>
      <c r="F33" s="458">
        <v>10</v>
      </c>
      <c r="G33" s="459"/>
      <c r="H33" s="451"/>
      <c r="I33" s="452"/>
      <c r="J33" s="452"/>
      <c r="K33" s="452"/>
      <c r="L33" s="452"/>
      <c r="M33" s="452"/>
      <c r="N33" s="452"/>
      <c r="O33" s="452"/>
      <c r="P33" s="452"/>
      <c r="Q33" s="452"/>
      <c r="R33" s="452"/>
      <c r="S33" s="452"/>
      <c r="T33" s="453"/>
      <c r="U33" s="453"/>
      <c r="V33" s="452"/>
      <c r="W33" s="452"/>
      <c r="X33" s="452"/>
      <c r="Y33" s="452"/>
      <c r="Z33" s="452"/>
      <c r="AA33" s="452"/>
      <c r="AB33" s="452"/>
      <c r="AC33" s="452"/>
      <c r="AD33" s="452"/>
      <c r="AE33" s="452"/>
      <c r="AF33" s="452"/>
      <c r="AG33" s="452"/>
      <c r="AH33" s="452"/>
      <c r="AI33" s="452"/>
      <c r="AJ33" s="452"/>
      <c r="AK33" s="452">
        <f t="shared" si="1"/>
        <v>0</v>
      </c>
    </row>
    <row r="34" spans="1:37" ht="28.5" customHeight="1" x14ac:dyDescent="0.2">
      <c r="A34" s="516"/>
      <c r="B34" s="510"/>
      <c r="C34" s="495"/>
      <c r="D34" s="448" t="s">
        <v>1280</v>
      </c>
      <c r="E34" s="461" t="s">
        <v>1216</v>
      </c>
      <c r="F34" s="458">
        <v>10</v>
      </c>
      <c r="G34" s="443" t="s">
        <v>1217</v>
      </c>
      <c r="H34" s="451"/>
      <c r="I34" s="452"/>
      <c r="J34" s="452"/>
      <c r="K34" s="452"/>
      <c r="L34" s="452"/>
      <c r="M34" s="452"/>
      <c r="N34" s="452"/>
      <c r="O34" s="452"/>
      <c r="P34" s="452"/>
      <c r="Q34" s="452"/>
      <c r="R34" s="452"/>
      <c r="S34" s="452"/>
      <c r="T34" s="453"/>
      <c r="U34" s="453"/>
      <c r="V34" s="452"/>
      <c r="W34" s="452"/>
      <c r="X34" s="452"/>
      <c r="Y34" s="452"/>
      <c r="Z34" s="452"/>
      <c r="AA34" s="452"/>
      <c r="AB34" s="452"/>
      <c r="AC34" s="452"/>
      <c r="AD34" s="452"/>
      <c r="AE34" s="452"/>
      <c r="AF34" s="452"/>
      <c r="AG34" s="452"/>
      <c r="AH34" s="452"/>
      <c r="AI34" s="452"/>
      <c r="AJ34" s="452"/>
      <c r="AK34" s="452">
        <f t="shared" si="1"/>
        <v>0</v>
      </c>
    </row>
    <row r="35" spans="1:37" ht="15" x14ac:dyDescent="0.2">
      <c r="A35" s="516" t="s">
        <v>173</v>
      </c>
      <c r="B35" s="511" t="s">
        <v>1218</v>
      </c>
      <c r="C35" s="495" t="s">
        <v>1219</v>
      </c>
      <c r="D35" s="456" t="s">
        <v>1281</v>
      </c>
      <c r="E35" s="457" t="s">
        <v>1221</v>
      </c>
      <c r="F35" s="458">
        <v>10</v>
      </c>
      <c r="G35" s="459"/>
      <c r="H35" s="451"/>
      <c r="I35" s="452"/>
      <c r="J35" s="452"/>
      <c r="K35" s="452"/>
      <c r="L35" s="452"/>
      <c r="M35" s="452"/>
      <c r="N35" s="452"/>
      <c r="O35" s="452"/>
      <c r="P35" s="452"/>
      <c r="Q35" s="452"/>
      <c r="R35" s="452"/>
      <c r="S35" s="452"/>
      <c r="T35" s="453"/>
      <c r="U35" s="453"/>
      <c r="V35" s="452"/>
      <c r="W35" s="452"/>
      <c r="X35" s="452"/>
      <c r="Y35" s="452"/>
      <c r="Z35" s="452"/>
      <c r="AA35" s="452"/>
      <c r="AB35" s="452"/>
      <c r="AC35" s="452"/>
      <c r="AD35" s="452"/>
      <c r="AE35" s="452"/>
      <c r="AF35" s="452"/>
      <c r="AG35" s="452"/>
      <c r="AH35" s="452"/>
      <c r="AI35" s="452"/>
      <c r="AJ35" s="452"/>
      <c r="AK35" s="452">
        <f t="shared" si="1"/>
        <v>0</v>
      </c>
    </row>
    <row r="36" spans="1:37" ht="15" x14ac:dyDescent="0.2">
      <c r="A36" s="516" t="s">
        <v>173</v>
      </c>
      <c r="B36" s="511" t="s">
        <v>1218</v>
      </c>
      <c r="C36" s="495" t="s">
        <v>1219</v>
      </c>
      <c r="D36" s="456" t="s">
        <v>1282</v>
      </c>
      <c r="E36" s="457" t="s">
        <v>1227</v>
      </c>
      <c r="F36" s="458">
        <v>10</v>
      </c>
      <c r="G36" s="459"/>
      <c r="H36" s="451"/>
      <c r="I36" s="452"/>
      <c r="J36" s="452"/>
      <c r="K36" s="452"/>
      <c r="L36" s="452"/>
      <c r="M36" s="452"/>
      <c r="N36" s="452"/>
      <c r="O36" s="452"/>
      <c r="P36" s="452"/>
      <c r="Q36" s="452"/>
      <c r="R36" s="452"/>
      <c r="S36" s="452"/>
      <c r="T36" s="453"/>
      <c r="U36" s="453"/>
      <c r="V36" s="452"/>
      <c r="W36" s="452"/>
      <c r="X36" s="452"/>
      <c r="Y36" s="452"/>
      <c r="Z36" s="452"/>
      <c r="AA36" s="452"/>
      <c r="AB36" s="452"/>
      <c r="AC36" s="452"/>
      <c r="AD36" s="452"/>
      <c r="AE36" s="452"/>
      <c r="AF36" s="452"/>
      <c r="AG36" s="452"/>
      <c r="AH36" s="452"/>
      <c r="AI36" s="452"/>
      <c r="AJ36" s="452"/>
      <c r="AK36" s="452">
        <f t="shared" si="1"/>
        <v>0</v>
      </c>
    </row>
    <row r="37" spans="1:37" ht="15" x14ac:dyDescent="0.2">
      <c r="A37" s="516" t="s">
        <v>173</v>
      </c>
      <c r="B37" s="511" t="s">
        <v>1218</v>
      </c>
      <c r="C37" s="495" t="s">
        <v>1219</v>
      </c>
      <c r="D37" s="456" t="s">
        <v>1283</v>
      </c>
      <c r="E37" s="457" t="s">
        <v>1229</v>
      </c>
      <c r="F37" s="458">
        <v>10</v>
      </c>
      <c r="G37" s="459"/>
      <c r="H37" s="451"/>
      <c r="I37" s="452"/>
      <c r="J37" s="452"/>
      <c r="K37" s="452"/>
      <c r="L37" s="452"/>
      <c r="M37" s="452"/>
      <c r="N37" s="452"/>
      <c r="O37" s="452"/>
      <c r="P37" s="452"/>
      <c r="Q37" s="452"/>
      <c r="R37" s="452"/>
      <c r="S37" s="452"/>
      <c r="T37" s="453"/>
      <c r="U37" s="453"/>
      <c r="V37" s="452"/>
      <c r="W37" s="452"/>
      <c r="X37" s="452"/>
      <c r="Y37" s="452"/>
      <c r="Z37" s="452"/>
      <c r="AA37" s="452"/>
      <c r="AB37" s="452"/>
      <c r="AC37" s="452"/>
      <c r="AD37" s="452"/>
      <c r="AE37" s="452"/>
      <c r="AF37" s="452"/>
      <c r="AG37" s="452"/>
      <c r="AH37" s="452"/>
      <c r="AI37" s="452"/>
      <c r="AJ37" s="452"/>
      <c r="AK37" s="452">
        <f t="shared" si="1"/>
        <v>0</v>
      </c>
    </row>
    <row r="38" spans="1:37" ht="15" x14ac:dyDescent="0.2">
      <c r="A38" s="516" t="s">
        <v>173</v>
      </c>
      <c r="B38" s="511" t="s">
        <v>1218</v>
      </c>
      <c r="C38" s="495" t="s">
        <v>1219</v>
      </c>
      <c r="D38" s="456" t="s">
        <v>1284</v>
      </c>
      <c r="E38" s="457" t="s">
        <v>1231</v>
      </c>
      <c r="F38" s="458">
        <v>10</v>
      </c>
      <c r="G38" s="459"/>
      <c r="H38" s="451"/>
      <c r="I38" s="452"/>
      <c r="J38" s="452"/>
      <c r="K38" s="452"/>
      <c r="L38" s="452"/>
      <c r="M38" s="452"/>
      <c r="N38" s="452"/>
      <c r="O38" s="452"/>
      <c r="P38" s="452"/>
      <c r="Q38" s="452"/>
      <c r="R38" s="452"/>
      <c r="S38" s="452"/>
      <c r="T38" s="453"/>
      <c r="U38" s="453"/>
      <c r="V38" s="452"/>
      <c r="W38" s="452"/>
      <c r="X38" s="452"/>
      <c r="Y38" s="452"/>
      <c r="Z38" s="452"/>
      <c r="AA38" s="452"/>
      <c r="AB38" s="452"/>
      <c r="AC38" s="452"/>
      <c r="AD38" s="452"/>
      <c r="AE38" s="452"/>
      <c r="AF38" s="452"/>
      <c r="AG38" s="452"/>
      <c r="AH38" s="452"/>
      <c r="AI38" s="452"/>
      <c r="AJ38" s="452"/>
      <c r="AK38" s="452">
        <f t="shared" si="1"/>
        <v>0</v>
      </c>
    </row>
    <row r="39" spans="1:37" ht="15" x14ac:dyDescent="0.2">
      <c r="A39" s="516" t="s">
        <v>173</v>
      </c>
      <c r="B39" s="511" t="s">
        <v>1218</v>
      </c>
      <c r="C39" s="495" t="s">
        <v>1219</v>
      </c>
      <c r="D39" s="456" t="s">
        <v>1285</v>
      </c>
      <c r="E39" s="457" t="s">
        <v>1233</v>
      </c>
      <c r="F39" s="458">
        <v>10</v>
      </c>
      <c r="G39" s="459"/>
      <c r="H39" s="451"/>
      <c r="I39" s="452"/>
      <c r="J39" s="452"/>
      <c r="K39" s="452"/>
      <c r="L39" s="452"/>
      <c r="M39" s="452"/>
      <c r="N39" s="452"/>
      <c r="O39" s="452"/>
      <c r="P39" s="452"/>
      <c r="Q39" s="452"/>
      <c r="R39" s="452"/>
      <c r="S39" s="452"/>
      <c r="T39" s="453"/>
      <c r="U39" s="453"/>
      <c r="V39" s="452"/>
      <c r="W39" s="452"/>
      <c r="X39" s="452"/>
      <c r="Y39" s="452"/>
      <c r="Z39" s="452"/>
      <c r="AA39" s="452"/>
      <c r="AB39" s="452"/>
      <c r="AC39" s="452"/>
      <c r="AD39" s="452"/>
      <c r="AE39" s="452"/>
      <c r="AF39" s="452"/>
      <c r="AG39" s="452"/>
      <c r="AH39" s="452"/>
      <c r="AI39" s="452"/>
      <c r="AJ39" s="452"/>
      <c r="AK39" s="452"/>
    </row>
    <row r="40" spans="1:37" ht="15" x14ac:dyDescent="0.2">
      <c r="A40" s="516" t="s">
        <v>173</v>
      </c>
      <c r="B40" s="511" t="s">
        <v>1218</v>
      </c>
      <c r="C40" s="495" t="s">
        <v>1219</v>
      </c>
      <c r="D40" s="456" t="s">
        <v>1286</v>
      </c>
      <c r="E40" s="457" t="s">
        <v>1235</v>
      </c>
      <c r="F40" s="458">
        <v>10</v>
      </c>
      <c r="G40" s="459"/>
      <c r="H40" s="451"/>
      <c r="I40" s="452"/>
      <c r="J40" s="452"/>
      <c r="K40" s="452"/>
      <c r="L40" s="452"/>
      <c r="M40" s="452"/>
      <c r="N40" s="452"/>
      <c r="O40" s="452"/>
      <c r="P40" s="452"/>
      <c r="Q40" s="452"/>
      <c r="R40" s="452"/>
      <c r="S40" s="452"/>
      <c r="T40" s="453"/>
      <c r="U40" s="453"/>
      <c r="V40" s="452"/>
      <c r="W40" s="452"/>
      <c r="X40" s="452"/>
      <c r="Y40" s="452"/>
      <c r="Z40" s="452"/>
      <c r="AA40" s="452"/>
      <c r="AB40" s="452"/>
      <c r="AC40" s="452"/>
      <c r="AD40" s="452"/>
      <c r="AE40" s="452"/>
      <c r="AF40" s="452"/>
      <c r="AG40" s="452"/>
      <c r="AH40" s="452"/>
      <c r="AI40" s="452"/>
      <c r="AJ40" s="452"/>
      <c r="AK40" s="452"/>
    </row>
    <row r="41" spans="1:37" ht="15" x14ac:dyDescent="0.2">
      <c r="A41" s="516" t="s">
        <v>173</v>
      </c>
      <c r="B41" s="511" t="s">
        <v>1218</v>
      </c>
      <c r="C41" s="495" t="s">
        <v>1219</v>
      </c>
      <c r="D41" s="456" t="s">
        <v>1287</v>
      </c>
      <c r="E41" s="457" t="s">
        <v>1237</v>
      </c>
      <c r="F41" s="458">
        <v>10</v>
      </c>
      <c r="G41" s="459"/>
      <c r="H41" s="451"/>
      <c r="I41" s="452"/>
      <c r="J41" s="452"/>
      <c r="K41" s="452"/>
      <c r="L41" s="452"/>
      <c r="M41" s="452"/>
      <c r="N41" s="452"/>
      <c r="O41" s="452"/>
      <c r="P41" s="452"/>
      <c r="Q41" s="452"/>
      <c r="R41" s="452"/>
      <c r="S41" s="452"/>
      <c r="T41" s="453"/>
      <c r="U41" s="453"/>
      <c r="V41" s="452"/>
      <c r="W41" s="452"/>
      <c r="X41" s="452"/>
      <c r="Y41" s="452"/>
      <c r="Z41" s="452"/>
      <c r="AA41" s="452"/>
      <c r="AB41" s="452"/>
      <c r="AC41" s="452"/>
      <c r="AD41" s="452"/>
      <c r="AE41" s="452"/>
      <c r="AF41" s="452"/>
      <c r="AG41" s="452"/>
      <c r="AH41" s="452"/>
      <c r="AI41" s="452"/>
      <c r="AJ41" s="452"/>
      <c r="AK41" s="452">
        <f t="shared" si="1"/>
        <v>0</v>
      </c>
    </row>
    <row r="42" spans="1:37" ht="15" x14ac:dyDescent="0.2">
      <c r="A42" s="516" t="s">
        <v>173</v>
      </c>
      <c r="B42" s="511" t="s">
        <v>1218</v>
      </c>
      <c r="C42" s="495" t="s">
        <v>1219</v>
      </c>
      <c r="D42" s="456" t="s">
        <v>1288</v>
      </c>
      <c r="E42" s="457" t="s">
        <v>1239</v>
      </c>
      <c r="F42" s="458">
        <v>10</v>
      </c>
      <c r="G42" s="459"/>
      <c r="H42" s="451"/>
      <c r="I42" s="452"/>
      <c r="J42" s="452"/>
      <c r="K42" s="452"/>
      <c r="L42" s="452"/>
      <c r="M42" s="452"/>
      <c r="N42" s="452"/>
      <c r="O42" s="452"/>
      <c r="P42" s="452"/>
      <c r="Q42" s="452"/>
      <c r="R42" s="452"/>
      <c r="S42" s="452"/>
      <c r="T42" s="453"/>
      <c r="U42" s="453"/>
      <c r="V42" s="452"/>
      <c r="W42" s="452"/>
      <c r="X42" s="452"/>
      <c r="Y42" s="452"/>
      <c r="Z42" s="452"/>
      <c r="AA42" s="452"/>
      <c r="AB42" s="452"/>
      <c r="AC42" s="452"/>
      <c r="AD42" s="452"/>
      <c r="AE42" s="452"/>
      <c r="AF42" s="452"/>
      <c r="AG42" s="452"/>
      <c r="AH42" s="452"/>
      <c r="AI42" s="452"/>
      <c r="AJ42" s="452"/>
      <c r="AK42" s="452">
        <f t="shared" si="1"/>
        <v>0</v>
      </c>
    </row>
    <row r="43" spans="1:37" ht="15" x14ac:dyDescent="0.2">
      <c r="A43" s="516"/>
      <c r="B43" s="511"/>
      <c r="C43" s="495"/>
      <c r="D43" s="456"/>
      <c r="E43" s="457"/>
      <c r="F43" s="458">
        <v>10</v>
      </c>
      <c r="G43" s="459"/>
      <c r="H43" s="451"/>
      <c r="I43" s="452"/>
      <c r="J43" s="452"/>
      <c r="K43" s="452"/>
      <c r="L43" s="452"/>
      <c r="M43" s="452"/>
      <c r="N43" s="452"/>
      <c r="O43" s="452"/>
      <c r="P43" s="452"/>
      <c r="Q43" s="452"/>
      <c r="R43" s="452"/>
      <c r="S43" s="452"/>
      <c r="T43" s="453"/>
      <c r="U43" s="453"/>
      <c r="V43" s="452"/>
      <c r="W43" s="452"/>
      <c r="X43" s="452"/>
      <c r="Y43" s="452"/>
      <c r="Z43" s="452"/>
      <c r="AA43" s="452"/>
      <c r="AB43" s="452"/>
      <c r="AC43" s="452"/>
      <c r="AD43" s="452"/>
      <c r="AE43" s="452"/>
      <c r="AF43" s="452"/>
      <c r="AG43" s="452"/>
      <c r="AH43" s="452"/>
      <c r="AI43" s="452"/>
      <c r="AJ43" s="452"/>
      <c r="AK43" s="452">
        <f t="shared" si="1"/>
        <v>0</v>
      </c>
    </row>
    <row r="44" spans="1:37" ht="15" x14ac:dyDescent="0.2">
      <c r="A44" s="516"/>
      <c r="B44" s="510"/>
      <c r="C44" s="497"/>
      <c r="D44" s="449" t="s">
        <v>1289</v>
      </c>
      <c r="E44" s="449" t="s">
        <v>1290</v>
      </c>
      <c r="F44" s="460">
        <v>10</v>
      </c>
      <c r="G44" s="443" t="s">
        <v>1217</v>
      </c>
      <c r="H44" s="451"/>
      <c r="I44" s="452"/>
      <c r="J44" s="452"/>
      <c r="K44" s="452"/>
      <c r="L44" s="452"/>
      <c r="M44" s="452"/>
      <c r="N44" s="452"/>
      <c r="O44" s="452"/>
      <c r="P44" s="452"/>
      <c r="Q44" s="452"/>
      <c r="R44" s="452"/>
      <c r="S44" s="452"/>
      <c r="T44" s="453"/>
      <c r="U44" s="453"/>
      <c r="V44" s="452"/>
      <c r="W44" s="452"/>
      <c r="X44" s="452"/>
      <c r="Y44" s="452"/>
      <c r="Z44" s="452"/>
      <c r="AA44" s="452"/>
      <c r="AB44" s="452"/>
      <c r="AC44" s="452"/>
      <c r="AD44" s="452"/>
      <c r="AE44" s="452"/>
      <c r="AF44" s="452"/>
      <c r="AG44" s="452"/>
      <c r="AH44" s="452"/>
      <c r="AI44" s="452"/>
      <c r="AJ44" s="452"/>
      <c r="AK44" s="452">
        <f t="shared" si="1"/>
        <v>0</v>
      </c>
    </row>
    <row r="45" spans="1:37" ht="15" x14ac:dyDescent="0.2">
      <c r="A45" s="516" t="s">
        <v>173</v>
      </c>
      <c r="B45" s="511" t="s">
        <v>1218</v>
      </c>
      <c r="C45" s="495" t="s">
        <v>1219</v>
      </c>
      <c r="D45" s="456" t="s">
        <v>1291</v>
      </c>
      <c r="E45" s="457" t="s">
        <v>1243</v>
      </c>
      <c r="F45" s="458" t="s">
        <v>1292</v>
      </c>
      <c r="G45" s="459"/>
      <c r="H45" s="451"/>
      <c r="I45" s="452"/>
      <c r="J45" s="452"/>
      <c r="K45" s="452"/>
      <c r="L45" s="452"/>
      <c r="M45" s="452"/>
      <c r="N45" s="452"/>
      <c r="O45" s="452"/>
      <c r="P45" s="452"/>
      <c r="Q45" s="452"/>
      <c r="R45" s="452"/>
      <c r="S45" s="452"/>
      <c r="T45" s="453"/>
      <c r="U45" s="453"/>
      <c r="V45" s="452"/>
      <c r="W45" s="452"/>
      <c r="X45" s="452"/>
      <c r="Y45" s="452"/>
      <c r="Z45" s="452"/>
      <c r="AA45" s="452"/>
      <c r="AB45" s="452"/>
      <c r="AC45" s="452"/>
      <c r="AD45" s="452"/>
      <c r="AE45" s="452"/>
      <c r="AF45" s="452"/>
      <c r="AG45" s="452"/>
      <c r="AH45" s="452"/>
      <c r="AI45" s="452"/>
      <c r="AJ45" s="452"/>
      <c r="AK45" s="452">
        <f t="shared" si="1"/>
        <v>0</v>
      </c>
    </row>
    <row r="46" spans="1:37" ht="15" x14ac:dyDescent="0.2">
      <c r="A46" s="516" t="s">
        <v>173</v>
      </c>
      <c r="B46" s="511" t="s">
        <v>1218</v>
      </c>
      <c r="C46" s="495" t="s">
        <v>1219</v>
      </c>
      <c r="D46" s="456" t="s">
        <v>1293</v>
      </c>
      <c r="E46" s="457" t="s">
        <v>1245</v>
      </c>
      <c r="F46" s="458" t="s">
        <v>1292</v>
      </c>
      <c r="G46" s="459"/>
      <c r="H46" s="451"/>
      <c r="I46" s="452"/>
      <c r="J46" s="452"/>
      <c r="K46" s="452"/>
      <c r="L46" s="452"/>
      <c r="M46" s="452"/>
      <c r="N46" s="452"/>
      <c r="O46" s="452"/>
      <c r="P46" s="452"/>
      <c r="Q46" s="452"/>
      <c r="R46" s="452"/>
      <c r="S46" s="452"/>
      <c r="T46" s="453"/>
      <c r="U46" s="453"/>
      <c r="V46" s="452"/>
      <c r="W46" s="452"/>
      <c r="X46" s="452"/>
      <c r="Y46" s="452"/>
      <c r="Z46" s="452"/>
      <c r="AA46" s="452"/>
      <c r="AB46" s="452"/>
      <c r="AC46" s="452"/>
      <c r="AD46" s="452"/>
      <c r="AE46" s="452"/>
      <c r="AF46" s="452"/>
      <c r="AG46" s="452"/>
      <c r="AH46" s="452"/>
      <c r="AI46" s="452"/>
      <c r="AJ46" s="452"/>
      <c r="AK46" s="452">
        <f t="shared" si="1"/>
        <v>0</v>
      </c>
    </row>
    <row r="47" spans="1:37" ht="15" x14ac:dyDescent="0.2">
      <c r="A47" s="516" t="s">
        <v>173</v>
      </c>
      <c r="B47" s="511" t="s">
        <v>1218</v>
      </c>
      <c r="C47" s="495" t="s">
        <v>1219</v>
      </c>
      <c r="D47" s="456" t="s">
        <v>1294</v>
      </c>
      <c r="E47" s="457" t="s">
        <v>1247</v>
      </c>
      <c r="F47" s="458" t="s">
        <v>1292</v>
      </c>
      <c r="G47" s="459"/>
      <c r="H47" s="451"/>
      <c r="I47" s="452"/>
      <c r="J47" s="452"/>
      <c r="K47" s="452"/>
      <c r="L47" s="452"/>
      <c r="M47" s="452"/>
      <c r="N47" s="452"/>
      <c r="O47" s="452"/>
      <c r="P47" s="452"/>
      <c r="Q47" s="452"/>
      <c r="R47" s="452"/>
      <c r="S47" s="452"/>
      <c r="T47" s="453"/>
      <c r="U47" s="453"/>
      <c r="V47" s="452"/>
      <c r="W47" s="452"/>
      <c r="X47" s="452"/>
      <c r="Y47" s="452"/>
      <c r="Z47" s="452"/>
      <c r="AA47" s="452"/>
      <c r="AB47" s="452"/>
      <c r="AC47" s="452"/>
      <c r="AD47" s="452"/>
      <c r="AE47" s="452"/>
      <c r="AF47" s="452"/>
      <c r="AG47" s="452"/>
      <c r="AH47" s="452"/>
      <c r="AI47" s="452"/>
      <c r="AJ47" s="452"/>
      <c r="AK47" s="452">
        <f t="shared" si="1"/>
        <v>0</v>
      </c>
    </row>
    <row r="48" spans="1:37" ht="15" x14ac:dyDescent="0.2">
      <c r="A48" s="516" t="s">
        <v>173</v>
      </c>
      <c r="B48" s="511" t="s">
        <v>1218</v>
      </c>
      <c r="C48" s="495" t="s">
        <v>1219</v>
      </c>
      <c r="D48" s="456" t="s">
        <v>1295</v>
      </c>
      <c r="E48" s="457" t="s">
        <v>1249</v>
      </c>
      <c r="F48" s="458" t="s">
        <v>1292</v>
      </c>
      <c r="G48" s="459"/>
      <c r="H48" s="451"/>
      <c r="I48" s="452"/>
      <c r="J48" s="452"/>
      <c r="K48" s="452"/>
      <c r="L48" s="452"/>
      <c r="M48" s="452"/>
      <c r="N48" s="452"/>
      <c r="O48" s="452"/>
      <c r="P48" s="452"/>
      <c r="Q48" s="452"/>
      <c r="R48" s="452"/>
      <c r="S48" s="452"/>
      <c r="T48" s="453"/>
      <c r="U48" s="453"/>
      <c r="V48" s="452"/>
      <c r="W48" s="452"/>
      <c r="X48" s="452"/>
      <c r="Y48" s="452"/>
      <c r="Z48" s="452"/>
      <c r="AA48" s="452"/>
      <c r="AB48" s="452"/>
      <c r="AC48" s="452"/>
      <c r="AD48" s="452"/>
      <c r="AE48" s="452"/>
      <c r="AF48" s="452"/>
      <c r="AG48" s="452"/>
      <c r="AH48" s="452"/>
      <c r="AI48" s="452"/>
      <c r="AJ48" s="452"/>
      <c r="AK48" s="452">
        <f t="shared" si="1"/>
        <v>0</v>
      </c>
    </row>
    <row r="49" spans="1:37" ht="15" x14ac:dyDescent="0.2">
      <c r="A49" s="516" t="s">
        <v>173</v>
      </c>
      <c r="B49" s="511" t="s">
        <v>1218</v>
      </c>
      <c r="C49" s="495" t="s">
        <v>1219</v>
      </c>
      <c r="D49" s="456" t="s">
        <v>1296</v>
      </c>
      <c r="E49" s="457" t="s">
        <v>1251</v>
      </c>
      <c r="F49" s="458" t="s">
        <v>1292</v>
      </c>
      <c r="G49" s="459"/>
      <c r="H49" s="451"/>
      <c r="I49" s="452"/>
      <c r="J49" s="452"/>
      <c r="K49" s="452"/>
      <c r="L49" s="452"/>
      <c r="M49" s="452"/>
      <c r="N49" s="452"/>
      <c r="O49" s="452"/>
      <c r="P49" s="452"/>
      <c r="Q49" s="452"/>
      <c r="R49" s="452"/>
      <c r="S49" s="452"/>
      <c r="T49" s="453"/>
      <c r="U49" s="453"/>
      <c r="V49" s="452"/>
      <c r="W49" s="452"/>
      <c r="X49" s="452"/>
      <c r="Y49" s="452"/>
      <c r="Z49" s="452"/>
      <c r="AA49" s="452"/>
      <c r="AB49" s="452"/>
      <c r="AC49" s="452"/>
      <c r="AD49" s="452"/>
      <c r="AE49" s="452"/>
      <c r="AF49" s="452"/>
      <c r="AG49" s="452"/>
      <c r="AH49" s="452"/>
      <c r="AI49" s="452"/>
      <c r="AJ49" s="452"/>
      <c r="AK49" s="452">
        <f t="shared" si="1"/>
        <v>0</v>
      </c>
    </row>
    <row r="50" spans="1:37" ht="15" x14ac:dyDescent="0.2">
      <c r="A50" s="516" t="s">
        <v>173</v>
      </c>
      <c r="B50" s="511" t="s">
        <v>1218</v>
      </c>
      <c r="C50" s="495" t="s">
        <v>1219</v>
      </c>
      <c r="D50" s="456" t="s">
        <v>1297</v>
      </c>
      <c r="E50" s="457" t="s">
        <v>1253</v>
      </c>
      <c r="F50" s="458" t="s">
        <v>1292</v>
      </c>
      <c r="G50" s="459"/>
      <c r="H50" s="451"/>
      <c r="I50" s="452"/>
      <c r="J50" s="452"/>
      <c r="K50" s="452"/>
      <c r="L50" s="452"/>
      <c r="M50" s="452"/>
      <c r="N50" s="452"/>
      <c r="O50" s="452"/>
      <c r="P50" s="452"/>
      <c r="Q50" s="452"/>
      <c r="R50" s="452"/>
      <c r="S50" s="452"/>
      <c r="T50" s="453"/>
      <c r="U50" s="453"/>
      <c r="V50" s="452"/>
      <c r="W50" s="452"/>
      <c r="X50" s="452"/>
      <c r="Y50" s="452"/>
      <c r="Z50" s="452"/>
      <c r="AA50" s="452"/>
      <c r="AB50" s="452"/>
      <c r="AC50" s="452"/>
      <c r="AD50" s="452"/>
      <c r="AE50" s="452"/>
      <c r="AF50" s="452"/>
      <c r="AG50" s="452"/>
      <c r="AH50" s="452"/>
      <c r="AI50" s="452"/>
      <c r="AJ50" s="452"/>
      <c r="AK50" s="452"/>
    </row>
    <row r="51" spans="1:37" ht="15" x14ac:dyDescent="0.2">
      <c r="A51" s="516" t="s">
        <v>173</v>
      </c>
      <c r="B51" s="511" t="s">
        <v>1218</v>
      </c>
      <c r="C51" s="495" t="s">
        <v>1219</v>
      </c>
      <c r="D51" s="456" t="s">
        <v>1298</v>
      </c>
      <c r="E51" s="457" t="s">
        <v>1255</v>
      </c>
      <c r="F51" s="458" t="s">
        <v>1292</v>
      </c>
      <c r="G51" s="459"/>
      <c r="H51" s="451"/>
      <c r="I51" s="452"/>
      <c r="J51" s="452"/>
      <c r="K51" s="452"/>
      <c r="L51" s="452"/>
      <c r="M51" s="452"/>
      <c r="N51" s="452"/>
      <c r="O51" s="452"/>
      <c r="P51" s="452"/>
      <c r="Q51" s="452"/>
      <c r="R51" s="452"/>
      <c r="S51" s="452"/>
      <c r="T51" s="453"/>
      <c r="U51" s="453"/>
      <c r="V51" s="452"/>
      <c r="W51" s="452"/>
      <c r="X51" s="452"/>
      <c r="Y51" s="452"/>
      <c r="Z51" s="452"/>
      <c r="AA51" s="452"/>
      <c r="AB51" s="452"/>
      <c r="AC51" s="452"/>
      <c r="AD51" s="452"/>
      <c r="AE51" s="452"/>
      <c r="AF51" s="452"/>
      <c r="AG51" s="452"/>
      <c r="AH51" s="452"/>
      <c r="AI51" s="452"/>
      <c r="AJ51" s="452"/>
      <c r="AK51" s="452"/>
    </row>
    <row r="52" spans="1:37" ht="15" x14ac:dyDescent="0.2">
      <c r="A52" s="516" t="s">
        <v>173</v>
      </c>
      <c r="B52" s="511" t="s">
        <v>1218</v>
      </c>
      <c r="C52" s="495" t="s">
        <v>1219</v>
      </c>
      <c r="D52" s="456" t="s">
        <v>1299</v>
      </c>
      <c r="E52" s="457" t="s">
        <v>1257</v>
      </c>
      <c r="F52" s="458" t="s">
        <v>1292</v>
      </c>
      <c r="G52" s="459"/>
      <c r="H52" s="451"/>
      <c r="I52" s="452"/>
      <c r="J52" s="452"/>
      <c r="K52" s="452"/>
      <c r="L52" s="452"/>
      <c r="M52" s="452"/>
      <c r="N52" s="452"/>
      <c r="O52" s="452"/>
      <c r="P52" s="452"/>
      <c r="Q52" s="452"/>
      <c r="R52" s="452"/>
      <c r="S52" s="452"/>
      <c r="T52" s="453"/>
      <c r="U52" s="453"/>
      <c r="V52" s="452"/>
      <c r="W52" s="452"/>
      <c r="X52" s="452"/>
      <c r="Y52" s="452"/>
      <c r="Z52" s="452"/>
      <c r="AA52" s="452"/>
      <c r="AB52" s="452"/>
      <c r="AC52" s="452"/>
      <c r="AD52" s="452"/>
      <c r="AE52" s="452"/>
      <c r="AF52" s="452"/>
      <c r="AG52" s="452"/>
      <c r="AH52" s="452"/>
      <c r="AI52" s="452"/>
      <c r="AJ52" s="452"/>
      <c r="AK52" s="452">
        <f t="shared" si="1"/>
        <v>0</v>
      </c>
    </row>
    <row r="53" spans="1:37" ht="15" x14ac:dyDescent="0.2">
      <c r="A53" s="516" t="s">
        <v>173</v>
      </c>
      <c r="B53" s="511" t="s">
        <v>1218</v>
      </c>
      <c r="C53" s="495" t="s">
        <v>1219</v>
      </c>
      <c r="D53" s="456" t="s">
        <v>1300</v>
      </c>
      <c r="E53" s="457" t="s">
        <v>1259</v>
      </c>
      <c r="F53" s="458" t="s">
        <v>1292</v>
      </c>
      <c r="G53" s="459"/>
      <c r="H53" s="451"/>
      <c r="I53" s="452"/>
      <c r="J53" s="452"/>
      <c r="K53" s="452"/>
      <c r="L53" s="452"/>
      <c r="M53" s="452"/>
      <c r="N53" s="452"/>
      <c r="O53" s="452"/>
      <c r="P53" s="452"/>
      <c r="Q53" s="452"/>
      <c r="R53" s="452"/>
      <c r="S53" s="452"/>
      <c r="T53" s="453"/>
      <c r="U53" s="453"/>
      <c r="V53" s="452"/>
      <c r="W53" s="452"/>
      <c r="X53" s="452"/>
      <c r="Y53" s="452"/>
      <c r="Z53" s="452"/>
      <c r="AA53" s="452"/>
      <c r="AB53" s="452"/>
      <c r="AC53" s="452"/>
      <c r="AD53" s="452"/>
      <c r="AE53" s="452"/>
      <c r="AF53" s="452"/>
      <c r="AG53" s="452"/>
      <c r="AH53" s="452"/>
      <c r="AI53" s="452"/>
      <c r="AJ53" s="452"/>
      <c r="AK53" s="452">
        <f t="shared" si="1"/>
        <v>0</v>
      </c>
    </row>
    <row r="54" spans="1:37" ht="15" x14ac:dyDescent="0.2">
      <c r="A54" s="516"/>
      <c r="B54" s="511"/>
      <c r="C54" s="495"/>
      <c r="D54" s="456"/>
      <c r="E54" s="457"/>
      <c r="F54" s="458"/>
      <c r="G54" s="459"/>
      <c r="H54" s="451"/>
      <c r="I54" s="452"/>
      <c r="J54" s="452"/>
      <c r="K54" s="452"/>
      <c r="L54" s="452"/>
      <c r="M54" s="452"/>
      <c r="N54" s="452"/>
      <c r="O54" s="452"/>
      <c r="P54" s="452"/>
      <c r="Q54" s="452"/>
      <c r="R54" s="452"/>
      <c r="S54" s="452"/>
      <c r="T54" s="453"/>
      <c r="U54" s="453"/>
      <c r="V54" s="452"/>
      <c r="W54" s="452"/>
      <c r="X54" s="452"/>
      <c r="Y54" s="452"/>
      <c r="Z54" s="452"/>
      <c r="AA54" s="452"/>
      <c r="AB54" s="452"/>
      <c r="AC54" s="452"/>
      <c r="AD54" s="452"/>
      <c r="AE54" s="452"/>
      <c r="AF54" s="452"/>
      <c r="AG54" s="452"/>
      <c r="AH54" s="452"/>
      <c r="AI54" s="452"/>
      <c r="AJ54" s="452"/>
      <c r="AK54" s="452">
        <f t="shared" si="1"/>
        <v>0</v>
      </c>
    </row>
    <row r="55" spans="1:37" s="464" customFormat="1" ht="33" customHeight="1" x14ac:dyDescent="0.2">
      <c r="A55" s="516"/>
      <c r="B55" s="512"/>
      <c r="C55" s="474"/>
      <c r="D55" s="449" t="s">
        <v>1301</v>
      </c>
      <c r="E55" s="449" t="s">
        <v>1261</v>
      </c>
      <c r="F55" s="463">
        <v>10</v>
      </c>
      <c r="G55" s="443" t="s">
        <v>1217</v>
      </c>
      <c r="H55" s="451"/>
      <c r="I55" s="452"/>
      <c r="J55" s="452"/>
      <c r="K55" s="452"/>
      <c r="L55" s="452"/>
      <c r="M55" s="452"/>
      <c r="N55" s="452"/>
      <c r="O55" s="452"/>
      <c r="P55" s="452"/>
      <c r="Q55" s="452"/>
      <c r="R55" s="452"/>
      <c r="S55" s="452"/>
      <c r="T55" s="453"/>
      <c r="U55" s="453"/>
      <c r="V55" s="452"/>
      <c r="W55" s="452"/>
      <c r="X55" s="452"/>
      <c r="Y55" s="452"/>
      <c r="Z55" s="452"/>
      <c r="AA55" s="452"/>
      <c r="AB55" s="452"/>
      <c r="AC55" s="452"/>
      <c r="AD55" s="452"/>
      <c r="AE55" s="452"/>
      <c r="AF55" s="452"/>
      <c r="AG55" s="452"/>
      <c r="AH55" s="452"/>
      <c r="AI55" s="452"/>
      <c r="AJ55" s="452"/>
      <c r="AK55" s="452">
        <f t="shared" si="1"/>
        <v>0</v>
      </c>
    </row>
    <row r="56" spans="1:37" ht="15" x14ac:dyDescent="0.2">
      <c r="A56" s="516" t="s">
        <v>173</v>
      </c>
      <c r="B56" s="511" t="s">
        <v>1218</v>
      </c>
      <c r="C56" s="495" t="s">
        <v>1219</v>
      </c>
      <c r="D56" s="456" t="s">
        <v>1302</v>
      </c>
      <c r="E56" s="457" t="s">
        <v>1265</v>
      </c>
      <c r="F56" s="458" t="s">
        <v>1292</v>
      </c>
      <c r="G56" s="459"/>
      <c r="H56" s="451"/>
      <c r="I56" s="452"/>
      <c r="J56" s="452"/>
      <c r="K56" s="452"/>
      <c r="L56" s="452"/>
      <c r="M56" s="452"/>
      <c r="N56" s="452"/>
      <c r="O56" s="452"/>
      <c r="P56" s="452"/>
      <c r="Q56" s="452"/>
      <c r="R56" s="452"/>
      <c r="S56" s="452"/>
      <c r="T56" s="453"/>
      <c r="U56" s="453"/>
      <c r="V56" s="452"/>
      <c r="W56" s="452"/>
      <c r="X56" s="452"/>
      <c r="Y56" s="452"/>
      <c r="Z56" s="452"/>
      <c r="AA56" s="452"/>
      <c r="AB56" s="452"/>
      <c r="AC56" s="452"/>
      <c r="AD56" s="452"/>
      <c r="AE56" s="452"/>
      <c r="AF56" s="452"/>
      <c r="AG56" s="452"/>
      <c r="AH56" s="452"/>
      <c r="AI56" s="452"/>
      <c r="AJ56" s="452"/>
      <c r="AK56" s="452">
        <f t="shared" si="1"/>
        <v>0</v>
      </c>
    </row>
    <row r="57" spans="1:37" ht="15" x14ac:dyDescent="0.2">
      <c r="A57" s="516" t="s">
        <v>173</v>
      </c>
      <c r="B57" s="511" t="s">
        <v>1218</v>
      </c>
      <c r="C57" s="495" t="s">
        <v>1219</v>
      </c>
      <c r="D57" s="456" t="s">
        <v>1303</v>
      </c>
      <c r="E57" s="457" t="s">
        <v>1267</v>
      </c>
      <c r="F57" s="458" t="s">
        <v>1292</v>
      </c>
      <c r="G57" s="459"/>
      <c r="H57" s="451"/>
      <c r="I57" s="452"/>
      <c r="J57" s="452"/>
      <c r="K57" s="452"/>
      <c r="L57" s="452"/>
      <c r="M57" s="452"/>
      <c r="N57" s="452"/>
      <c r="O57" s="452"/>
      <c r="P57" s="452"/>
      <c r="Q57" s="452"/>
      <c r="R57" s="452"/>
      <c r="S57" s="452"/>
      <c r="T57" s="453"/>
      <c r="U57" s="453"/>
      <c r="V57" s="452"/>
      <c r="W57" s="452"/>
      <c r="X57" s="452"/>
      <c r="Y57" s="452"/>
      <c r="Z57" s="452"/>
      <c r="AA57" s="452"/>
      <c r="AB57" s="452"/>
      <c r="AC57" s="452"/>
      <c r="AD57" s="452"/>
      <c r="AE57" s="452"/>
      <c r="AF57" s="452"/>
      <c r="AG57" s="452"/>
      <c r="AH57" s="452"/>
      <c r="AI57" s="452"/>
      <c r="AJ57" s="452"/>
      <c r="AK57" s="452">
        <f t="shared" si="1"/>
        <v>0</v>
      </c>
    </row>
    <row r="58" spans="1:37" ht="15" x14ac:dyDescent="0.2">
      <c r="A58" s="516" t="s">
        <v>173</v>
      </c>
      <c r="B58" s="511" t="s">
        <v>1218</v>
      </c>
      <c r="C58" s="495" t="s">
        <v>1219</v>
      </c>
      <c r="D58" s="456" t="s">
        <v>1304</v>
      </c>
      <c r="E58" s="457" t="s">
        <v>1271</v>
      </c>
      <c r="F58" s="458" t="s">
        <v>1292</v>
      </c>
      <c r="G58" s="459"/>
      <c r="H58" s="451"/>
      <c r="I58" s="452"/>
      <c r="J58" s="452"/>
      <c r="K58" s="452"/>
      <c r="L58" s="452"/>
      <c r="M58" s="452"/>
      <c r="N58" s="452"/>
      <c r="O58" s="452"/>
      <c r="P58" s="452"/>
      <c r="Q58" s="452"/>
      <c r="R58" s="452"/>
      <c r="S58" s="452"/>
      <c r="T58" s="453"/>
      <c r="U58" s="453"/>
      <c r="V58" s="452"/>
      <c r="W58" s="452"/>
      <c r="X58" s="452"/>
      <c r="Y58" s="452"/>
      <c r="Z58" s="452"/>
      <c r="AA58" s="452"/>
      <c r="AB58" s="452"/>
      <c r="AC58" s="452"/>
      <c r="AD58" s="452"/>
      <c r="AE58" s="452"/>
      <c r="AF58" s="452"/>
      <c r="AG58" s="452"/>
      <c r="AH58" s="452"/>
      <c r="AI58" s="452"/>
      <c r="AJ58" s="452"/>
      <c r="AK58" s="452">
        <f t="shared" si="1"/>
        <v>0</v>
      </c>
    </row>
    <row r="59" spans="1:37" s="464" customFormat="1" ht="21.75" customHeight="1" x14ac:dyDescent="0.2">
      <c r="A59" s="516"/>
      <c r="B59" s="512"/>
      <c r="C59" s="474"/>
      <c r="D59" s="449" t="s">
        <v>1305</v>
      </c>
      <c r="E59" s="449" t="s">
        <v>1306</v>
      </c>
      <c r="F59" s="463">
        <v>10</v>
      </c>
      <c r="G59" s="443" t="s">
        <v>1217</v>
      </c>
      <c r="H59" s="451"/>
      <c r="I59" s="452"/>
      <c r="J59" s="452"/>
      <c r="K59" s="452"/>
      <c r="L59" s="452"/>
      <c r="M59" s="452"/>
      <c r="N59" s="452"/>
      <c r="O59" s="452"/>
      <c r="P59" s="452"/>
      <c r="Q59" s="452"/>
      <c r="R59" s="452"/>
      <c r="S59" s="452"/>
      <c r="T59" s="453"/>
      <c r="U59" s="453"/>
      <c r="V59" s="452"/>
      <c r="W59" s="452"/>
      <c r="X59" s="452"/>
      <c r="Y59" s="452"/>
      <c r="Z59" s="452"/>
      <c r="AA59" s="452"/>
      <c r="AB59" s="452"/>
      <c r="AC59" s="452"/>
      <c r="AD59" s="452"/>
      <c r="AE59" s="452"/>
      <c r="AF59" s="452"/>
      <c r="AG59" s="452"/>
      <c r="AH59" s="452"/>
      <c r="AI59" s="452"/>
      <c r="AJ59" s="452"/>
      <c r="AK59" s="452">
        <f t="shared" si="1"/>
        <v>0</v>
      </c>
    </row>
    <row r="60" spans="1:37" ht="27" customHeight="1" x14ac:dyDescent="0.2">
      <c r="A60" s="516" t="s">
        <v>173</v>
      </c>
      <c r="B60" s="510" t="s">
        <v>1307</v>
      </c>
      <c r="C60" s="495" t="s">
        <v>1308</v>
      </c>
      <c r="D60" s="456" t="s">
        <v>1309</v>
      </c>
      <c r="E60" s="457" t="s">
        <v>1310</v>
      </c>
      <c r="F60" s="458" t="s">
        <v>1292</v>
      </c>
      <c r="G60" s="459"/>
      <c r="H60" s="451"/>
      <c r="I60" s="452"/>
      <c r="J60" s="452"/>
      <c r="K60" s="452"/>
      <c r="L60" s="452"/>
      <c r="M60" s="452"/>
      <c r="N60" s="452"/>
      <c r="O60" s="452"/>
      <c r="P60" s="452"/>
      <c r="Q60" s="452"/>
      <c r="R60" s="452"/>
      <c r="S60" s="452"/>
      <c r="T60" s="453"/>
      <c r="U60" s="453"/>
      <c r="V60" s="452"/>
      <c r="W60" s="452"/>
      <c r="X60" s="452"/>
      <c r="Y60" s="452"/>
      <c r="Z60" s="452"/>
      <c r="AA60" s="452"/>
      <c r="AB60" s="452"/>
      <c r="AC60" s="452"/>
      <c r="AD60" s="452"/>
      <c r="AE60" s="452"/>
      <c r="AF60" s="452"/>
      <c r="AG60" s="452"/>
      <c r="AH60" s="452"/>
      <c r="AI60" s="452"/>
      <c r="AJ60" s="452"/>
      <c r="AK60" s="452">
        <f t="shared" si="1"/>
        <v>0</v>
      </c>
    </row>
    <row r="61" spans="1:37" ht="34.5" customHeight="1" x14ac:dyDescent="0.2">
      <c r="A61" s="516" t="s">
        <v>173</v>
      </c>
      <c r="B61" s="511" t="s">
        <v>1307</v>
      </c>
      <c r="C61" s="495" t="s">
        <v>1308</v>
      </c>
      <c r="D61" s="456" t="s">
        <v>1311</v>
      </c>
      <c r="E61" s="457" t="s">
        <v>1312</v>
      </c>
      <c r="F61" s="458" t="s">
        <v>1292</v>
      </c>
      <c r="G61" s="459"/>
      <c r="H61" s="451"/>
      <c r="I61" s="452"/>
      <c r="J61" s="452"/>
      <c r="K61" s="452"/>
      <c r="L61" s="452"/>
      <c r="M61" s="452"/>
      <c r="N61" s="452"/>
      <c r="O61" s="452"/>
      <c r="P61" s="452"/>
      <c r="Q61" s="452"/>
      <c r="R61" s="452"/>
      <c r="S61" s="452"/>
      <c r="T61" s="453"/>
      <c r="U61" s="453"/>
      <c r="V61" s="452"/>
      <c r="W61" s="452"/>
      <c r="X61" s="452"/>
      <c r="Y61" s="452"/>
      <c r="Z61" s="452"/>
      <c r="AA61" s="452"/>
      <c r="AB61" s="452"/>
      <c r="AC61" s="452"/>
      <c r="AD61" s="452"/>
      <c r="AE61" s="452"/>
      <c r="AF61" s="452"/>
      <c r="AG61" s="452"/>
      <c r="AH61" s="452"/>
      <c r="AI61" s="452"/>
      <c r="AJ61" s="452"/>
      <c r="AK61" s="452">
        <f t="shared" si="1"/>
        <v>0</v>
      </c>
    </row>
    <row r="62" spans="1:37" ht="33" customHeight="1" x14ac:dyDescent="0.2">
      <c r="A62" s="516" t="s">
        <v>173</v>
      </c>
      <c r="B62" s="510" t="s">
        <v>1313</v>
      </c>
      <c r="C62" s="495" t="s">
        <v>1314</v>
      </c>
      <c r="D62" s="456" t="s">
        <v>1309</v>
      </c>
      <c r="E62" s="457" t="s">
        <v>1310</v>
      </c>
      <c r="F62" s="458" t="s">
        <v>1292</v>
      </c>
      <c r="G62" s="459"/>
      <c r="H62" s="451"/>
      <c r="I62" s="452"/>
      <c r="J62" s="452"/>
      <c r="K62" s="452"/>
      <c r="L62" s="452"/>
      <c r="M62" s="452"/>
      <c r="N62" s="452"/>
      <c r="O62" s="452"/>
      <c r="P62" s="452"/>
      <c r="Q62" s="452"/>
      <c r="R62" s="452"/>
      <c r="S62" s="452"/>
      <c r="T62" s="453"/>
      <c r="U62" s="453"/>
      <c r="V62" s="452"/>
      <c r="W62" s="452"/>
      <c r="X62" s="452"/>
      <c r="Y62" s="452"/>
      <c r="Z62" s="452"/>
      <c r="AA62" s="452"/>
      <c r="AB62" s="452"/>
      <c r="AC62" s="452"/>
      <c r="AD62" s="452"/>
      <c r="AE62" s="452"/>
      <c r="AF62" s="452"/>
      <c r="AG62" s="452"/>
      <c r="AH62" s="452"/>
      <c r="AI62" s="452"/>
      <c r="AJ62" s="452"/>
      <c r="AK62" s="452">
        <f t="shared" si="1"/>
        <v>0</v>
      </c>
    </row>
    <row r="63" spans="1:37" ht="41.25" customHeight="1" x14ac:dyDescent="0.2">
      <c r="A63" s="516" t="s">
        <v>173</v>
      </c>
      <c r="B63" s="510" t="s">
        <v>1313</v>
      </c>
      <c r="C63" s="495" t="s">
        <v>1314</v>
      </c>
      <c r="D63" s="456" t="s">
        <v>1311</v>
      </c>
      <c r="E63" s="457" t="s">
        <v>1312</v>
      </c>
      <c r="F63" s="458" t="s">
        <v>1292</v>
      </c>
      <c r="G63" s="459"/>
      <c r="H63" s="451"/>
      <c r="I63" s="452"/>
      <c r="J63" s="452"/>
      <c r="K63" s="452"/>
      <c r="L63" s="452"/>
      <c r="M63" s="452"/>
      <c r="N63" s="452"/>
      <c r="O63" s="452"/>
      <c r="P63" s="452"/>
      <c r="Q63" s="452"/>
      <c r="R63" s="452"/>
      <c r="S63" s="452"/>
      <c r="T63" s="453"/>
      <c r="U63" s="453"/>
      <c r="V63" s="452"/>
      <c r="W63" s="452"/>
      <c r="X63" s="452"/>
      <c r="Y63" s="452"/>
      <c r="Z63" s="452"/>
      <c r="AA63" s="452"/>
      <c r="AB63" s="452"/>
      <c r="AC63" s="452"/>
      <c r="AD63" s="452"/>
      <c r="AE63" s="452"/>
      <c r="AF63" s="452"/>
      <c r="AG63" s="452"/>
      <c r="AH63" s="452"/>
      <c r="AI63" s="452"/>
      <c r="AJ63" s="452"/>
      <c r="AK63" s="452">
        <f t="shared" si="1"/>
        <v>0</v>
      </c>
    </row>
    <row r="64" spans="1:37" ht="29.25" customHeight="1" x14ac:dyDescent="0.2">
      <c r="A64" s="516" t="s">
        <v>173</v>
      </c>
      <c r="B64" s="510" t="s">
        <v>1315</v>
      </c>
      <c r="C64" s="495" t="s">
        <v>1316</v>
      </c>
      <c r="D64" s="456" t="s">
        <v>1311</v>
      </c>
      <c r="E64" s="457" t="s">
        <v>1312</v>
      </c>
      <c r="F64" s="458" t="s">
        <v>1292</v>
      </c>
      <c r="G64" s="459"/>
      <c r="H64" s="451"/>
      <c r="I64" s="452"/>
      <c r="J64" s="452"/>
      <c r="K64" s="452"/>
      <c r="L64" s="452"/>
      <c r="M64" s="452"/>
      <c r="N64" s="452"/>
      <c r="O64" s="452"/>
      <c r="P64" s="452"/>
      <c r="Q64" s="452"/>
      <c r="R64" s="452"/>
      <c r="S64" s="452"/>
      <c r="T64" s="453"/>
      <c r="U64" s="453"/>
      <c r="V64" s="452"/>
      <c r="W64" s="452"/>
      <c r="X64" s="452"/>
      <c r="Y64" s="452"/>
      <c r="Z64" s="452"/>
      <c r="AA64" s="452"/>
      <c r="AB64" s="452"/>
      <c r="AC64" s="452"/>
      <c r="AD64" s="452"/>
      <c r="AE64" s="452"/>
      <c r="AF64" s="452"/>
      <c r="AG64" s="452"/>
      <c r="AH64" s="452"/>
      <c r="AI64" s="452"/>
      <c r="AJ64" s="452"/>
      <c r="AK64" s="452">
        <f t="shared" si="1"/>
        <v>0</v>
      </c>
    </row>
    <row r="65" spans="1:37" ht="29.25" customHeight="1" x14ac:dyDescent="0.2">
      <c r="A65" s="516" t="s">
        <v>173</v>
      </c>
      <c r="B65" s="510" t="s">
        <v>1315</v>
      </c>
      <c r="C65" s="495" t="s">
        <v>1316</v>
      </c>
      <c r="D65" s="456" t="s">
        <v>1317</v>
      </c>
      <c r="E65" s="457" t="s">
        <v>1318</v>
      </c>
      <c r="F65" s="458" t="s">
        <v>1292</v>
      </c>
      <c r="G65" s="459"/>
      <c r="H65" s="451"/>
      <c r="I65" s="452"/>
      <c r="J65" s="452"/>
      <c r="K65" s="452"/>
      <c r="L65" s="452"/>
      <c r="M65" s="452"/>
      <c r="N65" s="452"/>
      <c r="O65" s="452"/>
      <c r="P65" s="452"/>
      <c r="Q65" s="452"/>
      <c r="R65" s="452"/>
      <c r="S65" s="452"/>
      <c r="T65" s="453"/>
      <c r="U65" s="453"/>
      <c r="V65" s="452"/>
      <c r="W65" s="452"/>
      <c r="X65" s="452"/>
      <c r="Y65" s="452"/>
      <c r="Z65" s="452"/>
      <c r="AA65" s="452"/>
      <c r="AB65" s="452"/>
      <c r="AC65" s="452"/>
      <c r="AD65" s="452"/>
      <c r="AE65" s="452"/>
      <c r="AF65" s="452"/>
      <c r="AG65" s="452"/>
      <c r="AH65" s="452"/>
      <c r="AI65" s="452"/>
      <c r="AJ65" s="452"/>
      <c r="AK65" s="452"/>
    </row>
    <row r="66" spans="1:37" ht="29.25" customHeight="1" x14ac:dyDescent="0.2">
      <c r="A66" s="516" t="s">
        <v>173</v>
      </c>
      <c r="B66" s="510" t="s">
        <v>1319</v>
      </c>
      <c r="C66" s="495" t="s">
        <v>1320</v>
      </c>
      <c r="D66" s="456" t="s">
        <v>1321</v>
      </c>
      <c r="E66" s="457" t="s">
        <v>1322</v>
      </c>
      <c r="F66" s="458" t="s">
        <v>1292</v>
      </c>
      <c r="G66" s="459"/>
      <c r="H66" s="451"/>
      <c r="I66" s="452"/>
      <c r="J66" s="452"/>
      <c r="K66" s="452"/>
      <c r="L66" s="452"/>
      <c r="M66" s="452"/>
      <c r="N66" s="452"/>
      <c r="O66" s="452"/>
      <c r="P66" s="452"/>
      <c r="Q66" s="452"/>
      <c r="R66" s="452"/>
      <c r="S66" s="452"/>
      <c r="T66" s="453"/>
      <c r="U66" s="453"/>
      <c r="V66" s="452"/>
      <c r="W66" s="452"/>
      <c r="X66" s="452"/>
      <c r="Y66" s="452"/>
      <c r="Z66" s="452"/>
      <c r="AA66" s="452"/>
      <c r="AB66" s="452"/>
      <c r="AC66" s="452"/>
      <c r="AD66" s="452"/>
      <c r="AE66" s="452"/>
      <c r="AF66" s="452"/>
      <c r="AG66" s="452"/>
      <c r="AH66" s="452"/>
      <c r="AI66" s="452"/>
      <c r="AJ66" s="452"/>
      <c r="AK66" s="452"/>
    </row>
    <row r="67" spans="1:37" ht="29.25" customHeight="1" x14ac:dyDescent="0.2">
      <c r="A67" s="516" t="s">
        <v>173</v>
      </c>
      <c r="B67" s="510" t="s">
        <v>1319</v>
      </c>
      <c r="C67" s="495" t="s">
        <v>1320</v>
      </c>
      <c r="D67" s="456" t="s">
        <v>1309</v>
      </c>
      <c r="E67" s="457" t="s">
        <v>1310</v>
      </c>
      <c r="F67" s="458" t="s">
        <v>1292</v>
      </c>
      <c r="G67" s="459"/>
      <c r="H67" s="451"/>
      <c r="I67" s="452"/>
      <c r="J67" s="452"/>
      <c r="K67" s="452"/>
      <c r="L67" s="452"/>
      <c r="M67" s="452"/>
      <c r="N67" s="452"/>
      <c r="O67" s="452"/>
      <c r="P67" s="452"/>
      <c r="Q67" s="452"/>
      <c r="R67" s="452"/>
      <c r="S67" s="452"/>
      <c r="T67" s="453"/>
      <c r="U67" s="453"/>
      <c r="V67" s="452"/>
      <c r="W67" s="452"/>
      <c r="X67" s="452"/>
      <c r="Y67" s="452"/>
      <c r="Z67" s="452"/>
      <c r="AA67" s="452"/>
      <c r="AB67" s="452"/>
      <c r="AC67" s="452"/>
      <c r="AD67" s="452"/>
      <c r="AE67" s="452"/>
      <c r="AF67" s="452"/>
      <c r="AG67" s="452"/>
      <c r="AH67" s="452"/>
      <c r="AI67" s="452"/>
      <c r="AJ67" s="452"/>
      <c r="AK67" s="452"/>
    </row>
    <row r="68" spans="1:37" ht="29.25" customHeight="1" x14ac:dyDescent="0.2">
      <c r="A68" s="516" t="s">
        <v>173</v>
      </c>
      <c r="B68" s="510" t="s">
        <v>1319</v>
      </c>
      <c r="C68" s="495" t="s">
        <v>1320</v>
      </c>
      <c r="D68" s="456" t="s">
        <v>1311</v>
      </c>
      <c r="E68" s="457" t="s">
        <v>1312</v>
      </c>
      <c r="F68" s="458" t="s">
        <v>1292</v>
      </c>
      <c r="G68" s="459"/>
      <c r="H68" s="451"/>
      <c r="I68" s="452"/>
      <c r="J68" s="452"/>
      <c r="K68" s="452"/>
      <c r="L68" s="452"/>
      <c r="M68" s="452"/>
      <c r="N68" s="452"/>
      <c r="O68" s="452"/>
      <c r="P68" s="452"/>
      <c r="Q68" s="452"/>
      <c r="R68" s="452"/>
      <c r="S68" s="452"/>
      <c r="T68" s="453"/>
      <c r="U68" s="453"/>
      <c r="V68" s="452"/>
      <c r="W68" s="452"/>
      <c r="X68" s="452"/>
      <c r="Y68" s="452"/>
      <c r="Z68" s="452"/>
      <c r="AA68" s="452"/>
      <c r="AB68" s="452"/>
      <c r="AC68" s="452"/>
      <c r="AD68" s="452"/>
      <c r="AE68" s="452"/>
      <c r="AF68" s="452"/>
      <c r="AG68" s="452"/>
      <c r="AH68" s="452"/>
      <c r="AI68" s="452"/>
      <c r="AJ68" s="452"/>
      <c r="AK68" s="452"/>
    </row>
    <row r="69" spans="1:37" ht="29.25" customHeight="1" x14ac:dyDescent="0.2">
      <c r="A69" s="516" t="s">
        <v>173</v>
      </c>
      <c r="B69" s="510" t="s">
        <v>1323</v>
      </c>
      <c r="C69" s="495" t="s">
        <v>1324</v>
      </c>
      <c r="D69" s="456" t="s">
        <v>1311</v>
      </c>
      <c r="E69" s="457" t="s">
        <v>1312</v>
      </c>
      <c r="F69" s="458" t="s">
        <v>1292</v>
      </c>
      <c r="G69" s="459"/>
      <c r="H69" s="451"/>
      <c r="I69" s="452"/>
      <c r="J69" s="452"/>
      <c r="K69" s="452"/>
      <c r="L69" s="452"/>
      <c r="M69" s="452"/>
      <c r="N69" s="452"/>
      <c r="O69" s="452"/>
      <c r="P69" s="452"/>
      <c r="Q69" s="452"/>
      <c r="R69" s="452"/>
      <c r="S69" s="452"/>
      <c r="T69" s="453"/>
      <c r="U69" s="453"/>
      <c r="V69" s="452"/>
      <c r="W69" s="452"/>
      <c r="X69" s="452"/>
      <c r="Y69" s="452"/>
      <c r="Z69" s="452"/>
      <c r="AA69" s="452"/>
      <c r="AB69" s="452"/>
      <c r="AC69" s="452"/>
      <c r="AD69" s="452"/>
      <c r="AE69" s="452"/>
      <c r="AF69" s="452"/>
      <c r="AG69" s="452"/>
      <c r="AH69" s="452"/>
      <c r="AI69" s="452"/>
      <c r="AJ69" s="452"/>
      <c r="AK69" s="452"/>
    </row>
    <row r="70" spans="1:37" ht="29.25" customHeight="1" x14ac:dyDescent="0.2">
      <c r="A70" s="516" t="s">
        <v>173</v>
      </c>
      <c r="B70" s="510" t="s">
        <v>1325</v>
      </c>
      <c r="C70" s="495" t="s">
        <v>1326</v>
      </c>
      <c r="D70" s="456" t="s">
        <v>1311</v>
      </c>
      <c r="E70" s="457" t="s">
        <v>1312</v>
      </c>
      <c r="F70" s="458" t="s">
        <v>1292</v>
      </c>
      <c r="G70" s="459"/>
      <c r="H70" s="451"/>
      <c r="I70" s="452"/>
      <c r="J70" s="452"/>
      <c r="K70" s="452"/>
      <c r="L70" s="452"/>
      <c r="M70" s="452"/>
      <c r="N70" s="452"/>
      <c r="O70" s="452"/>
      <c r="P70" s="452"/>
      <c r="Q70" s="452"/>
      <c r="R70" s="452"/>
      <c r="S70" s="452"/>
      <c r="T70" s="453"/>
      <c r="U70" s="453"/>
      <c r="V70" s="452"/>
      <c r="W70" s="452"/>
      <c r="X70" s="452"/>
      <c r="Y70" s="452"/>
      <c r="Z70" s="452"/>
      <c r="AA70" s="452"/>
      <c r="AB70" s="452"/>
      <c r="AC70" s="452"/>
      <c r="AD70" s="452"/>
      <c r="AE70" s="452"/>
      <c r="AF70" s="452"/>
      <c r="AG70" s="452"/>
      <c r="AH70" s="452"/>
      <c r="AI70" s="452"/>
      <c r="AJ70" s="452"/>
      <c r="AK70" s="452"/>
    </row>
    <row r="71" spans="1:37" ht="29.25" customHeight="1" x14ac:dyDescent="0.2">
      <c r="A71" s="516" t="s">
        <v>173</v>
      </c>
      <c r="B71" s="510" t="s">
        <v>1325</v>
      </c>
      <c r="C71" s="495" t="s">
        <v>1326</v>
      </c>
      <c r="D71" s="456" t="s">
        <v>1317</v>
      </c>
      <c r="E71" s="457" t="s">
        <v>1318</v>
      </c>
      <c r="F71" s="458" t="s">
        <v>1292</v>
      </c>
      <c r="G71" s="459"/>
      <c r="H71" s="451"/>
      <c r="I71" s="452"/>
      <c r="J71" s="452"/>
      <c r="K71" s="452"/>
      <c r="L71" s="452"/>
      <c r="M71" s="452"/>
      <c r="N71" s="452"/>
      <c r="O71" s="452"/>
      <c r="P71" s="452"/>
      <c r="Q71" s="452"/>
      <c r="R71" s="452"/>
      <c r="S71" s="452"/>
      <c r="T71" s="453"/>
      <c r="U71" s="453"/>
      <c r="V71" s="452"/>
      <c r="W71" s="452"/>
      <c r="X71" s="452"/>
      <c r="Y71" s="452"/>
      <c r="Z71" s="452"/>
      <c r="AA71" s="452"/>
      <c r="AB71" s="452"/>
      <c r="AC71" s="452"/>
      <c r="AD71" s="452"/>
      <c r="AE71" s="452"/>
      <c r="AF71" s="452"/>
      <c r="AG71" s="452"/>
      <c r="AH71" s="452"/>
      <c r="AI71" s="452"/>
      <c r="AJ71" s="452"/>
      <c r="AK71" s="452"/>
    </row>
    <row r="72" spans="1:37" ht="29.25" customHeight="1" x14ac:dyDescent="0.2">
      <c r="A72" s="516" t="s">
        <v>173</v>
      </c>
      <c r="B72" s="510" t="s">
        <v>1327</v>
      </c>
      <c r="C72" s="495" t="s">
        <v>1328</v>
      </c>
      <c r="D72" s="456" t="s">
        <v>1311</v>
      </c>
      <c r="E72" s="457" t="s">
        <v>1312</v>
      </c>
      <c r="F72" s="458" t="s">
        <v>1292</v>
      </c>
      <c r="G72" s="459"/>
      <c r="H72" s="451"/>
      <c r="I72" s="452"/>
      <c r="J72" s="452"/>
      <c r="K72" s="452"/>
      <c r="L72" s="452"/>
      <c r="M72" s="452"/>
      <c r="N72" s="452"/>
      <c r="O72" s="452"/>
      <c r="P72" s="452"/>
      <c r="Q72" s="452"/>
      <c r="R72" s="452"/>
      <c r="S72" s="452"/>
      <c r="T72" s="453"/>
      <c r="U72" s="453"/>
      <c r="V72" s="452"/>
      <c r="W72" s="452"/>
      <c r="X72" s="452"/>
      <c r="Y72" s="452"/>
      <c r="Z72" s="452"/>
      <c r="AA72" s="452"/>
      <c r="AB72" s="452"/>
      <c r="AC72" s="452"/>
      <c r="AD72" s="452"/>
      <c r="AE72" s="452"/>
      <c r="AF72" s="452"/>
      <c r="AG72" s="452"/>
      <c r="AH72" s="452"/>
      <c r="AI72" s="452"/>
      <c r="AJ72" s="452"/>
      <c r="AK72" s="452"/>
    </row>
    <row r="73" spans="1:37" ht="29.25" customHeight="1" x14ac:dyDescent="0.2">
      <c r="A73" s="516" t="s">
        <v>173</v>
      </c>
      <c r="B73" s="510" t="s">
        <v>1329</v>
      </c>
      <c r="C73" s="495" t="s">
        <v>1330</v>
      </c>
      <c r="D73" s="456" t="s">
        <v>1309</v>
      </c>
      <c r="E73" s="457" t="s">
        <v>1310</v>
      </c>
      <c r="F73" s="458" t="s">
        <v>1292</v>
      </c>
      <c r="G73" s="459"/>
      <c r="H73" s="451"/>
      <c r="I73" s="452"/>
      <c r="J73" s="452"/>
      <c r="K73" s="452"/>
      <c r="L73" s="452"/>
      <c r="M73" s="452"/>
      <c r="N73" s="452"/>
      <c r="O73" s="452"/>
      <c r="P73" s="452"/>
      <c r="Q73" s="452"/>
      <c r="R73" s="452"/>
      <c r="S73" s="452"/>
      <c r="T73" s="453"/>
      <c r="U73" s="453"/>
      <c r="V73" s="452"/>
      <c r="W73" s="452"/>
      <c r="X73" s="452"/>
      <c r="Y73" s="452"/>
      <c r="Z73" s="452"/>
      <c r="AA73" s="452"/>
      <c r="AB73" s="452"/>
      <c r="AC73" s="452"/>
      <c r="AD73" s="452"/>
      <c r="AE73" s="452"/>
      <c r="AF73" s="452"/>
      <c r="AG73" s="452"/>
      <c r="AH73" s="452"/>
      <c r="AI73" s="452"/>
      <c r="AJ73" s="452"/>
      <c r="AK73" s="452"/>
    </row>
    <row r="74" spans="1:37" ht="29.25" customHeight="1" x14ac:dyDescent="0.2">
      <c r="A74" s="516" t="s">
        <v>173</v>
      </c>
      <c r="B74" s="510" t="s">
        <v>1329</v>
      </c>
      <c r="C74" s="495" t="s">
        <v>1330</v>
      </c>
      <c r="D74" s="456" t="s">
        <v>1311</v>
      </c>
      <c r="E74" s="457" t="s">
        <v>1312</v>
      </c>
      <c r="F74" s="458" t="s">
        <v>1292</v>
      </c>
      <c r="G74" s="459"/>
      <c r="H74" s="451"/>
      <c r="I74" s="452"/>
      <c r="J74" s="452"/>
      <c r="K74" s="452"/>
      <c r="L74" s="452"/>
      <c r="M74" s="452"/>
      <c r="N74" s="452"/>
      <c r="O74" s="452"/>
      <c r="P74" s="452"/>
      <c r="Q74" s="452"/>
      <c r="R74" s="452"/>
      <c r="S74" s="452"/>
      <c r="T74" s="453"/>
      <c r="U74" s="453"/>
      <c r="V74" s="452"/>
      <c r="W74" s="452"/>
      <c r="X74" s="452"/>
      <c r="Y74" s="452"/>
      <c r="Z74" s="452"/>
      <c r="AA74" s="452"/>
      <c r="AB74" s="452"/>
      <c r="AC74" s="452"/>
      <c r="AD74" s="452"/>
      <c r="AE74" s="452"/>
      <c r="AF74" s="452"/>
      <c r="AG74" s="452"/>
      <c r="AH74" s="452"/>
      <c r="AI74" s="452"/>
      <c r="AJ74" s="452"/>
      <c r="AK74" s="452"/>
    </row>
    <row r="75" spans="1:37" ht="29.25" customHeight="1" x14ac:dyDescent="0.2">
      <c r="A75" s="516" t="s">
        <v>173</v>
      </c>
      <c r="B75" s="510" t="s">
        <v>1331</v>
      </c>
      <c r="C75" s="495" t="s">
        <v>1332</v>
      </c>
      <c r="D75" s="456" t="s">
        <v>1311</v>
      </c>
      <c r="E75" s="457" t="s">
        <v>1312</v>
      </c>
      <c r="F75" s="458" t="s">
        <v>1292</v>
      </c>
      <c r="G75" s="459"/>
      <c r="H75" s="451"/>
      <c r="I75" s="452"/>
      <c r="J75" s="452"/>
      <c r="K75" s="452"/>
      <c r="L75" s="452"/>
      <c r="M75" s="452"/>
      <c r="N75" s="452"/>
      <c r="O75" s="452"/>
      <c r="P75" s="452"/>
      <c r="Q75" s="452"/>
      <c r="R75" s="452"/>
      <c r="S75" s="452"/>
      <c r="T75" s="453"/>
      <c r="U75" s="453"/>
      <c r="V75" s="452"/>
      <c r="W75" s="452"/>
      <c r="X75" s="452"/>
      <c r="Y75" s="452"/>
      <c r="Z75" s="452"/>
      <c r="AA75" s="452"/>
      <c r="AB75" s="452"/>
      <c r="AC75" s="452"/>
      <c r="AD75" s="452"/>
      <c r="AE75" s="452"/>
      <c r="AF75" s="452"/>
      <c r="AG75" s="452"/>
      <c r="AH75" s="452"/>
      <c r="AI75" s="452"/>
      <c r="AJ75" s="452"/>
      <c r="AK75" s="452"/>
    </row>
    <row r="76" spans="1:37" ht="29.25" customHeight="1" x14ac:dyDescent="0.2">
      <c r="A76" s="516" t="s">
        <v>173</v>
      </c>
      <c r="B76" s="510" t="s">
        <v>1333</v>
      </c>
      <c r="C76" s="495" t="s">
        <v>1334</v>
      </c>
      <c r="D76" s="456" t="s">
        <v>1335</v>
      </c>
      <c r="E76" s="457" t="s">
        <v>1336</v>
      </c>
      <c r="F76" s="458" t="s">
        <v>1292</v>
      </c>
      <c r="G76" s="459"/>
      <c r="H76" s="451"/>
      <c r="I76" s="452"/>
      <c r="J76" s="452"/>
      <c r="K76" s="452"/>
      <c r="L76" s="452"/>
      <c r="M76" s="452"/>
      <c r="N76" s="452"/>
      <c r="O76" s="452"/>
      <c r="P76" s="452"/>
      <c r="Q76" s="452"/>
      <c r="R76" s="452"/>
      <c r="S76" s="452"/>
      <c r="T76" s="453"/>
      <c r="U76" s="453"/>
      <c r="V76" s="452"/>
      <c r="W76" s="452"/>
      <c r="X76" s="452"/>
      <c r="Y76" s="452"/>
      <c r="Z76" s="452"/>
      <c r="AA76" s="452"/>
      <c r="AB76" s="452"/>
      <c r="AC76" s="452"/>
      <c r="AD76" s="452"/>
      <c r="AE76" s="452"/>
      <c r="AF76" s="452"/>
      <c r="AG76" s="452"/>
      <c r="AH76" s="452"/>
      <c r="AI76" s="452"/>
      <c r="AJ76" s="452"/>
      <c r="AK76" s="452"/>
    </row>
    <row r="77" spans="1:37" ht="23.25" customHeight="1" x14ac:dyDescent="0.2">
      <c r="A77" s="516" t="s">
        <v>173</v>
      </c>
      <c r="B77" s="510" t="s">
        <v>1333</v>
      </c>
      <c r="C77" s="495" t="s">
        <v>1334</v>
      </c>
      <c r="D77" s="456" t="s">
        <v>1337</v>
      </c>
      <c r="E77" s="457" t="s">
        <v>1338</v>
      </c>
      <c r="F77" s="458" t="s">
        <v>1292</v>
      </c>
      <c r="G77" s="459"/>
      <c r="H77" s="451"/>
      <c r="I77" s="452"/>
      <c r="J77" s="452"/>
      <c r="K77" s="452"/>
      <c r="L77" s="452"/>
      <c r="M77" s="452"/>
      <c r="N77" s="452"/>
      <c r="O77" s="452"/>
      <c r="P77" s="452"/>
      <c r="Q77" s="452"/>
      <c r="R77" s="452"/>
      <c r="S77" s="452"/>
      <c r="T77" s="453"/>
      <c r="U77" s="453"/>
      <c r="V77" s="452"/>
      <c r="W77" s="452"/>
      <c r="X77" s="452"/>
      <c r="Y77" s="452"/>
      <c r="Z77" s="452"/>
      <c r="AA77" s="452"/>
      <c r="AB77" s="452"/>
      <c r="AC77" s="452"/>
      <c r="AD77" s="452"/>
      <c r="AE77" s="452"/>
      <c r="AF77" s="452"/>
      <c r="AG77" s="452"/>
      <c r="AH77" s="452"/>
      <c r="AI77" s="452"/>
      <c r="AJ77" s="452"/>
      <c r="AK77" s="452">
        <f t="shared" si="1"/>
        <v>0</v>
      </c>
    </row>
    <row r="78" spans="1:37" ht="29.25" customHeight="1" x14ac:dyDescent="0.2">
      <c r="A78" s="516" t="s">
        <v>173</v>
      </c>
      <c r="B78" s="510" t="s">
        <v>1333</v>
      </c>
      <c r="C78" s="495" t="s">
        <v>1334</v>
      </c>
      <c r="D78" s="456" t="s">
        <v>1339</v>
      </c>
      <c r="E78" s="457" t="s">
        <v>1340</v>
      </c>
      <c r="F78" s="458" t="s">
        <v>1292</v>
      </c>
      <c r="G78" s="459"/>
      <c r="H78" s="451"/>
      <c r="I78" s="452"/>
      <c r="J78" s="452"/>
      <c r="K78" s="452"/>
      <c r="L78" s="452"/>
      <c r="M78" s="452"/>
      <c r="N78" s="452"/>
      <c r="O78" s="452"/>
      <c r="P78" s="452"/>
      <c r="Q78" s="452"/>
      <c r="R78" s="452"/>
      <c r="S78" s="452"/>
      <c r="T78" s="453"/>
      <c r="U78" s="453"/>
      <c r="V78" s="452"/>
      <c r="W78" s="452"/>
      <c r="X78" s="452"/>
      <c r="Y78" s="452"/>
      <c r="Z78" s="452"/>
      <c r="AA78" s="452"/>
      <c r="AB78" s="452"/>
      <c r="AC78" s="452"/>
      <c r="AD78" s="452"/>
      <c r="AE78" s="452"/>
      <c r="AF78" s="452"/>
      <c r="AG78" s="452"/>
      <c r="AH78" s="452"/>
      <c r="AI78" s="452"/>
      <c r="AJ78" s="452"/>
      <c r="AK78" s="452">
        <f t="shared" si="1"/>
        <v>0</v>
      </c>
    </row>
    <row r="79" spans="1:37" ht="29.25" customHeight="1" x14ac:dyDescent="0.2">
      <c r="A79" s="516" t="s">
        <v>173</v>
      </c>
      <c r="B79" s="510" t="s">
        <v>1333</v>
      </c>
      <c r="C79" s="495" t="s">
        <v>1334</v>
      </c>
      <c r="D79" s="456" t="s">
        <v>1341</v>
      </c>
      <c r="E79" s="457" t="s">
        <v>1342</v>
      </c>
      <c r="F79" s="458" t="s">
        <v>1292</v>
      </c>
      <c r="G79" s="459"/>
      <c r="H79" s="451"/>
      <c r="I79" s="452"/>
      <c r="J79" s="452"/>
      <c r="K79" s="452"/>
      <c r="L79" s="452"/>
      <c r="M79" s="452"/>
      <c r="N79" s="452"/>
      <c r="O79" s="452"/>
      <c r="P79" s="452"/>
      <c r="Q79" s="452"/>
      <c r="R79" s="452"/>
      <c r="S79" s="452"/>
      <c r="T79" s="453"/>
      <c r="U79" s="453"/>
      <c r="V79" s="452"/>
      <c r="W79" s="452"/>
      <c r="X79" s="452"/>
      <c r="Y79" s="452"/>
      <c r="Z79" s="452"/>
      <c r="AA79" s="452"/>
      <c r="AB79" s="452"/>
      <c r="AC79" s="452"/>
      <c r="AD79" s="452"/>
      <c r="AE79" s="452"/>
      <c r="AF79" s="452"/>
      <c r="AG79" s="452"/>
      <c r="AH79" s="452"/>
      <c r="AI79" s="452"/>
      <c r="AJ79" s="452"/>
      <c r="AK79" s="452"/>
    </row>
    <row r="80" spans="1:37" ht="29.25" customHeight="1" x14ac:dyDescent="0.2">
      <c r="A80" s="516" t="s">
        <v>173</v>
      </c>
      <c r="B80" s="510" t="s">
        <v>1333</v>
      </c>
      <c r="C80" s="495" t="s">
        <v>1334</v>
      </c>
      <c r="D80" s="456" t="s">
        <v>1321</v>
      </c>
      <c r="E80" s="457" t="s">
        <v>1322</v>
      </c>
      <c r="F80" s="458" t="s">
        <v>1292</v>
      </c>
      <c r="G80" s="459"/>
      <c r="H80" s="451"/>
      <c r="I80" s="452"/>
      <c r="J80" s="452"/>
      <c r="K80" s="452"/>
      <c r="L80" s="452"/>
      <c r="M80" s="452"/>
      <c r="N80" s="452"/>
      <c r="O80" s="452"/>
      <c r="P80" s="452"/>
      <c r="Q80" s="452"/>
      <c r="R80" s="452"/>
      <c r="S80" s="452"/>
      <c r="T80" s="453"/>
      <c r="U80" s="453"/>
      <c r="V80" s="452"/>
      <c r="W80" s="452"/>
      <c r="X80" s="452"/>
      <c r="Y80" s="452"/>
      <c r="Z80" s="452"/>
      <c r="AA80" s="452"/>
      <c r="AB80" s="452"/>
      <c r="AC80" s="452"/>
      <c r="AD80" s="452"/>
      <c r="AE80" s="452"/>
      <c r="AF80" s="452"/>
      <c r="AG80" s="452"/>
      <c r="AH80" s="452"/>
      <c r="AI80" s="452"/>
      <c r="AJ80" s="452"/>
      <c r="AK80" s="452"/>
    </row>
    <row r="81" spans="1:37" ht="29.25" customHeight="1" x14ac:dyDescent="0.2">
      <c r="A81" s="516" t="s">
        <v>173</v>
      </c>
      <c r="B81" s="510" t="s">
        <v>1333</v>
      </c>
      <c r="C81" s="495" t="s">
        <v>1334</v>
      </c>
      <c r="D81" s="456" t="s">
        <v>1311</v>
      </c>
      <c r="E81" s="457" t="s">
        <v>1312</v>
      </c>
      <c r="F81" s="458" t="s">
        <v>1292</v>
      </c>
      <c r="G81" s="459"/>
      <c r="H81" s="451"/>
      <c r="I81" s="452"/>
      <c r="J81" s="452"/>
      <c r="K81" s="452"/>
      <c r="L81" s="452"/>
      <c r="M81" s="452"/>
      <c r="N81" s="452"/>
      <c r="O81" s="452"/>
      <c r="P81" s="452"/>
      <c r="Q81" s="452"/>
      <c r="R81" s="452"/>
      <c r="S81" s="452"/>
      <c r="T81" s="453"/>
      <c r="U81" s="453"/>
      <c r="V81" s="452"/>
      <c r="W81" s="452"/>
      <c r="X81" s="452"/>
      <c r="Y81" s="452"/>
      <c r="Z81" s="452"/>
      <c r="AA81" s="452"/>
      <c r="AB81" s="452"/>
      <c r="AC81" s="452"/>
      <c r="AD81" s="452"/>
      <c r="AE81" s="452"/>
      <c r="AF81" s="452"/>
      <c r="AG81" s="452"/>
      <c r="AH81" s="452"/>
      <c r="AI81" s="452"/>
      <c r="AJ81" s="452"/>
      <c r="AK81" s="452"/>
    </row>
    <row r="82" spans="1:37" ht="29.25" customHeight="1" x14ac:dyDescent="0.2">
      <c r="A82" s="516" t="s">
        <v>173</v>
      </c>
      <c r="B82" s="510" t="s">
        <v>1333</v>
      </c>
      <c r="C82" s="495" t="s">
        <v>1334</v>
      </c>
      <c r="D82" s="456" t="s">
        <v>1343</v>
      </c>
      <c r="E82" s="457" t="s">
        <v>1344</v>
      </c>
      <c r="F82" s="458" t="s">
        <v>1292</v>
      </c>
      <c r="G82" s="459"/>
      <c r="H82" s="451"/>
      <c r="I82" s="452"/>
      <c r="J82" s="452"/>
      <c r="K82" s="452"/>
      <c r="L82" s="452"/>
      <c r="M82" s="452"/>
      <c r="N82" s="452"/>
      <c r="O82" s="452"/>
      <c r="P82" s="452"/>
      <c r="Q82" s="452"/>
      <c r="R82" s="452"/>
      <c r="S82" s="452"/>
      <c r="T82" s="453"/>
      <c r="U82" s="453"/>
      <c r="V82" s="452"/>
      <c r="W82" s="452"/>
      <c r="X82" s="452"/>
      <c r="Y82" s="452"/>
      <c r="Z82" s="452"/>
      <c r="AA82" s="452"/>
      <c r="AB82" s="452"/>
      <c r="AC82" s="452"/>
      <c r="AD82" s="452"/>
      <c r="AE82" s="452"/>
      <c r="AF82" s="452"/>
      <c r="AG82" s="452"/>
      <c r="AH82" s="452"/>
      <c r="AI82" s="452"/>
      <c r="AJ82" s="452"/>
      <c r="AK82" s="452"/>
    </row>
    <row r="83" spans="1:37" ht="29.25" customHeight="1" x14ac:dyDescent="0.2">
      <c r="A83" s="516" t="s">
        <v>173</v>
      </c>
      <c r="B83" s="510" t="s">
        <v>1333</v>
      </c>
      <c r="C83" s="495" t="s">
        <v>1334</v>
      </c>
      <c r="D83" s="456" t="s">
        <v>1345</v>
      </c>
      <c r="E83" s="457" t="s">
        <v>1346</v>
      </c>
      <c r="F83" s="458" t="s">
        <v>1292</v>
      </c>
      <c r="G83" s="459"/>
      <c r="H83" s="451"/>
      <c r="I83" s="452"/>
      <c r="J83" s="452"/>
      <c r="K83" s="452"/>
      <c r="L83" s="452"/>
      <c r="M83" s="452"/>
      <c r="N83" s="452"/>
      <c r="O83" s="452"/>
      <c r="P83" s="452"/>
      <c r="Q83" s="452"/>
      <c r="R83" s="452"/>
      <c r="S83" s="452"/>
      <c r="T83" s="453"/>
      <c r="U83" s="453"/>
      <c r="V83" s="452"/>
      <c r="W83" s="452"/>
      <c r="X83" s="452"/>
      <c r="Y83" s="452"/>
      <c r="Z83" s="452"/>
      <c r="AA83" s="452"/>
      <c r="AB83" s="452"/>
      <c r="AC83" s="452"/>
      <c r="AD83" s="452"/>
      <c r="AE83" s="452"/>
      <c r="AF83" s="452"/>
      <c r="AG83" s="452"/>
      <c r="AH83" s="452"/>
      <c r="AI83" s="452"/>
      <c r="AJ83" s="452"/>
      <c r="AK83" s="452"/>
    </row>
    <row r="84" spans="1:37" ht="29.25" customHeight="1" x14ac:dyDescent="0.2">
      <c r="A84" s="516" t="s">
        <v>173</v>
      </c>
      <c r="B84" s="510" t="s">
        <v>1333</v>
      </c>
      <c r="C84" s="495" t="s">
        <v>1334</v>
      </c>
      <c r="D84" s="456" t="s">
        <v>1347</v>
      </c>
      <c r="E84" s="457" t="s">
        <v>1348</v>
      </c>
      <c r="F84" s="458" t="s">
        <v>1292</v>
      </c>
      <c r="G84" s="459"/>
      <c r="H84" s="451"/>
      <c r="I84" s="452"/>
      <c r="J84" s="452"/>
      <c r="K84" s="452"/>
      <c r="L84" s="452"/>
      <c r="M84" s="452"/>
      <c r="N84" s="452"/>
      <c r="O84" s="452"/>
      <c r="P84" s="452"/>
      <c r="Q84" s="452"/>
      <c r="R84" s="452"/>
      <c r="S84" s="452"/>
      <c r="T84" s="453"/>
      <c r="U84" s="453"/>
      <c r="V84" s="452"/>
      <c r="W84" s="452"/>
      <c r="X84" s="452"/>
      <c r="Y84" s="452"/>
      <c r="Z84" s="452"/>
      <c r="AA84" s="452"/>
      <c r="AB84" s="452"/>
      <c r="AC84" s="452"/>
      <c r="AD84" s="452"/>
      <c r="AE84" s="452"/>
      <c r="AF84" s="452"/>
      <c r="AG84" s="452"/>
      <c r="AH84" s="452"/>
      <c r="AI84" s="452"/>
      <c r="AJ84" s="452"/>
      <c r="AK84" s="452"/>
    </row>
    <row r="85" spans="1:37" ht="29.25" customHeight="1" x14ac:dyDescent="0.2">
      <c r="A85" s="516" t="s">
        <v>173</v>
      </c>
      <c r="B85" s="510" t="s">
        <v>1333</v>
      </c>
      <c r="C85" s="495" t="s">
        <v>1334</v>
      </c>
      <c r="D85" s="456" t="s">
        <v>1317</v>
      </c>
      <c r="E85" s="457" t="s">
        <v>1318</v>
      </c>
      <c r="F85" s="458" t="s">
        <v>1292</v>
      </c>
      <c r="G85" s="459"/>
      <c r="H85" s="451"/>
      <c r="I85" s="452"/>
      <c r="J85" s="452"/>
      <c r="K85" s="452"/>
      <c r="L85" s="452"/>
      <c r="M85" s="452"/>
      <c r="N85" s="452"/>
      <c r="O85" s="452"/>
      <c r="P85" s="452"/>
      <c r="Q85" s="452"/>
      <c r="R85" s="452"/>
      <c r="S85" s="452"/>
      <c r="T85" s="453"/>
      <c r="U85" s="453"/>
      <c r="V85" s="452"/>
      <c r="W85" s="452"/>
      <c r="X85" s="452"/>
      <c r="Y85" s="452"/>
      <c r="Z85" s="452"/>
      <c r="AA85" s="452"/>
      <c r="AB85" s="452"/>
      <c r="AC85" s="452"/>
      <c r="AD85" s="452"/>
      <c r="AE85" s="452"/>
      <c r="AF85" s="452"/>
      <c r="AG85" s="452"/>
      <c r="AH85" s="452"/>
      <c r="AI85" s="452"/>
      <c r="AJ85" s="452"/>
      <c r="AK85" s="452"/>
    </row>
    <row r="86" spans="1:37" ht="29.25" customHeight="1" x14ac:dyDescent="0.2">
      <c r="A86" s="516" t="s">
        <v>173</v>
      </c>
      <c r="B86" s="510" t="s">
        <v>1349</v>
      </c>
      <c r="C86" s="495" t="s">
        <v>1350</v>
      </c>
      <c r="D86" s="456" t="s">
        <v>1351</v>
      </c>
      <c r="E86" s="457" t="s">
        <v>1352</v>
      </c>
      <c r="F86" s="458" t="s">
        <v>1292</v>
      </c>
      <c r="G86" s="459"/>
      <c r="H86" s="451"/>
      <c r="I86" s="452"/>
      <c r="J86" s="452"/>
      <c r="K86" s="452"/>
      <c r="L86" s="452"/>
      <c r="M86" s="452"/>
      <c r="N86" s="452"/>
      <c r="O86" s="452"/>
      <c r="P86" s="452"/>
      <c r="Q86" s="452"/>
      <c r="R86" s="452"/>
      <c r="S86" s="452"/>
      <c r="T86" s="453"/>
      <c r="U86" s="453"/>
      <c r="V86" s="452"/>
      <c r="W86" s="452"/>
      <c r="X86" s="452"/>
      <c r="Y86" s="452"/>
      <c r="Z86" s="452"/>
      <c r="AA86" s="452"/>
      <c r="AB86" s="452"/>
      <c r="AC86" s="452"/>
      <c r="AD86" s="452"/>
      <c r="AE86" s="452"/>
      <c r="AF86" s="452"/>
      <c r="AG86" s="452"/>
      <c r="AH86" s="452"/>
      <c r="AI86" s="452"/>
      <c r="AJ86" s="452"/>
      <c r="AK86" s="452"/>
    </row>
    <row r="87" spans="1:37" ht="29.25" customHeight="1" x14ac:dyDescent="0.2">
      <c r="A87" s="516" t="s">
        <v>173</v>
      </c>
      <c r="B87" s="510" t="s">
        <v>1349</v>
      </c>
      <c r="C87" s="495" t="s">
        <v>1350</v>
      </c>
      <c r="D87" s="456" t="s">
        <v>1311</v>
      </c>
      <c r="E87" s="457" t="s">
        <v>1312</v>
      </c>
      <c r="F87" s="458" t="s">
        <v>1292</v>
      </c>
      <c r="G87" s="459"/>
      <c r="H87" s="451"/>
      <c r="I87" s="452"/>
      <c r="J87" s="452"/>
      <c r="K87" s="452"/>
      <c r="L87" s="452"/>
      <c r="M87" s="452"/>
      <c r="N87" s="452"/>
      <c r="O87" s="452"/>
      <c r="P87" s="452"/>
      <c r="Q87" s="452"/>
      <c r="R87" s="452"/>
      <c r="S87" s="452"/>
      <c r="T87" s="453"/>
      <c r="U87" s="453"/>
      <c r="V87" s="452"/>
      <c r="W87" s="452"/>
      <c r="X87" s="452"/>
      <c r="Y87" s="452"/>
      <c r="Z87" s="452"/>
      <c r="AA87" s="452"/>
      <c r="AB87" s="452"/>
      <c r="AC87" s="452"/>
      <c r="AD87" s="452"/>
      <c r="AE87" s="452"/>
      <c r="AF87" s="452"/>
      <c r="AG87" s="452"/>
      <c r="AH87" s="452"/>
      <c r="AI87" s="452"/>
      <c r="AJ87" s="452"/>
      <c r="AK87" s="452"/>
    </row>
    <row r="88" spans="1:37" ht="29.25" customHeight="1" x14ac:dyDescent="0.2">
      <c r="A88" s="516" t="s">
        <v>173</v>
      </c>
      <c r="B88" s="510" t="s">
        <v>1218</v>
      </c>
      <c r="C88" s="495" t="s">
        <v>1219</v>
      </c>
      <c r="D88" s="456" t="s">
        <v>1353</v>
      </c>
      <c r="E88" s="457" t="s">
        <v>1354</v>
      </c>
      <c r="F88" s="458" t="s">
        <v>1292</v>
      </c>
      <c r="G88" s="459"/>
      <c r="H88" s="451"/>
      <c r="I88" s="452"/>
      <c r="J88" s="452"/>
      <c r="K88" s="452"/>
      <c r="L88" s="452"/>
      <c r="M88" s="452"/>
      <c r="N88" s="452"/>
      <c r="O88" s="452"/>
      <c r="P88" s="452"/>
      <c r="Q88" s="452"/>
      <c r="R88" s="452"/>
      <c r="S88" s="452"/>
      <c r="T88" s="453"/>
      <c r="U88" s="453"/>
      <c r="V88" s="452"/>
      <c r="W88" s="452"/>
      <c r="X88" s="452"/>
      <c r="Y88" s="452"/>
      <c r="Z88" s="452"/>
      <c r="AA88" s="452"/>
      <c r="AB88" s="452"/>
      <c r="AC88" s="452"/>
      <c r="AD88" s="452"/>
      <c r="AE88" s="452"/>
      <c r="AF88" s="452"/>
      <c r="AG88" s="452"/>
      <c r="AH88" s="452"/>
      <c r="AI88" s="452"/>
      <c r="AJ88" s="452"/>
      <c r="AK88" s="452"/>
    </row>
    <row r="89" spans="1:37" s="490" customFormat="1" ht="32.25" customHeight="1" x14ac:dyDescent="0.2">
      <c r="A89" s="516" t="s">
        <v>173</v>
      </c>
      <c r="B89" s="513" t="s">
        <v>1218</v>
      </c>
      <c r="C89" s="498" t="s">
        <v>1219</v>
      </c>
      <c r="D89" s="483" t="s">
        <v>1341</v>
      </c>
      <c r="E89" s="484" t="s">
        <v>1342</v>
      </c>
      <c r="F89" s="485" t="s">
        <v>1292</v>
      </c>
      <c r="G89" s="486"/>
      <c r="H89" s="487"/>
      <c r="I89" s="488"/>
      <c r="J89" s="488"/>
      <c r="K89" s="452"/>
      <c r="L89" s="488"/>
      <c r="M89" s="452"/>
      <c r="N89" s="488"/>
      <c r="O89" s="488"/>
      <c r="P89" s="488"/>
      <c r="Q89" s="488"/>
      <c r="R89" s="488"/>
      <c r="S89" s="488"/>
      <c r="T89" s="489"/>
      <c r="U89" s="489"/>
      <c r="V89" s="488"/>
      <c r="W89" s="488"/>
      <c r="X89" s="488"/>
      <c r="Y89" s="488"/>
      <c r="Z89" s="488"/>
      <c r="AA89" s="488"/>
      <c r="AB89" s="488"/>
      <c r="AC89" s="488"/>
      <c r="AD89" s="488"/>
      <c r="AE89" s="488"/>
      <c r="AF89" s="488"/>
      <c r="AG89" s="488"/>
      <c r="AH89" s="488"/>
      <c r="AI89" s="488"/>
      <c r="AJ89" s="488"/>
      <c r="AK89" s="488">
        <f t="shared" si="1"/>
        <v>0</v>
      </c>
    </row>
    <row r="90" spans="1:37" ht="15" x14ac:dyDescent="0.2">
      <c r="A90" s="516" t="s">
        <v>173</v>
      </c>
      <c r="B90" s="510" t="s">
        <v>1218</v>
      </c>
      <c r="C90" s="495" t="s">
        <v>1219</v>
      </c>
      <c r="D90" s="456" t="s">
        <v>1309</v>
      </c>
      <c r="E90" s="457" t="s">
        <v>1310</v>
      </c>
      <c r="F90" s="458" t="s">
        <v>1292</v>
      </c>
      <c r="G90" s="459"/>
      <c r="H90" s="451"/>
      <c r="I90" s="452"/>
      <c r="J90" s="452"/>
      <c r="K90" s="452"/>
      <c r="L90" s="452"/>
      <c r="M90" s="452"/>
      <c r="N90" s="452"/>
      <c r="O90" s="452"/>
      <c r="P90" s="452"/>
      <c r="Q90" s="452"/>
      <c r="R90" s="452"/>
      <c r="S90" s="452"/>
      <c r="T90" s="453"/>
      <c r="U90" s="453"/>
      <c r="V90" s="452"/>
      <c r="W90" s="452"/>
      <c r="X90" s="452"/>
      <c r="Y90" s="452"/>
      <c r="Z90" s="452"/>
      <c r="AA90" s="452"/>
      <c r="AB90" s="452"/>
      <c r="AC90" s="452"/>
      <c r="AD90" s="452"/>
      <c r="AE90" s="452"/>
      <c r="AF90" s="452"/>
      <c r="AG90" s="452"/>
      <c r="AH90" s="452"/>
      <c r="AI90" s="452"/>
      <c r="AJ90" s="452"/>
      <c r="AK90" s="452">
        <f t="shared" si="1"/>
        <v>0</v>
      </c>
    </row>
    <row r="91" spans="1:37" ht="45" x14ac:dyDescent="0.2">
      <c r="A91" s="516" t="s">
        <v>173</v>
      </c>
      <c r="B91" s="510" t="s">
        <v>1218</v>
      </c>
      <c r="C91" s="495" t="s">
        <v>1219</v>
      </c>
      <c r="D91" s="456" t="s">
        <v>1311</v>
      </c>
      <c r="E91" s="457" t="s">
        <v>1312</v>
      </c>
      <c r="F91" s="458" t="s">
        <v>1292</v>
      </c>
      <c r="G91" s="459"/>
      <c r="H91" s="451"/>
      <c r="I91" s="452"/>
      <c r="J91" s="452"/>
      <c r="K91" s="452"/>
      <c r="L91" s="452"/>
      <c r="M91" s="452"/>
      <c r="N91" s="452"/>
      <c r="O91" s="452"/>
      <c r="P91" s="452"/>
      <c r="Q91" s="452"/>
      <c r="R91" s="452"/>
      <c r="S91" s="452"/>
      <c r="T91" s="453"/>
      <c r="U91" s="453"/>
      <c r="V91" s="452"/>
      <c r="W91" s="452"/>
      <c r="X91" s="452"/>
      <c r="Y91" s="452"/>
      <c r="Z91" s="452"/>
      <c r="AA91" s="452"/>
      <c r="AB91" s="452"/>
      <c r="AC91" s="452"/>
      <c r="AD91" s="452"/>
      <c r="AE91" s="452"/>
      <c r="AF91" s="452"/>
      <c r="AG91" s="452"/>
      <c r="AH91" s="452"/>
      <c r="AI91" s="452"/>
      <c r="AJ91" s="452"/>
      <c r="AK91" s="452">
        <f t="shared" si="1"/>
        <v>0</v>
      </c>
    </row>
    <row r="92" spans="1:37" ht="15" x14ac:dyDescent="0.2">
      <c r="A92" s="516" t="s">
        <v>173</v>
      </c>
      <c r="B92" s="510" t="s">
        <v>1218</v>
      </c>
      <c r="C92" s="495" t="s">
        <v>1219</v>
      </c>
      <c r="D92" s="456" t="s">
        <v>1355</v>
      </c>
      <c r="E92" s="457" t="s">
        <v>1356</v>
      </c>
      <c r="F92" s="458" t="s">
        <v>1292</v>
      </c>
      <c r="G92" s="459"/>
      <c r="H92" s="451"/>
      <c r="I92" s="452"/>
      <c r="J92" s="452"/>
      <c r="K92" s="452"/>
      <c r="L92" s="452"/>
      <c r="M92" s="452"/>
      <c r="N92" s="452"/>
      <c r="O92" s="452"/>
      <c r="P92" s="452"/>
      <c r="Q92" s="452"/>
      <c r="R92" s="452"/>
      <c r="S92" s="452"/>
      <c r="T92" s="453"/>
      <c r="U92" s="453"/>
      <c r="V92" s="452"/>
      <c r="W92" s="452"/>
      <c r="X92" s="452"/>
      <c r="Y92" s="452"/>
      <c r="Z92" s="452"/>
      <c r="AA92" s="452"/>
      <c r="AB92" s="452"/>
      <c r="AC92" s="452"/>
      <c r="AD92" s="452"/>
      <c r="AE92" s="452"/>
      <c r="AF92" s="452"/>
      <c r="AG92" s="452"/>
      <c r="AH92" s="452"/>
      <c r="AI92" s="452"/>
      <c r="AJ92" s="452"/>
      <c r="AK92" s="452">
        <f t="shared" ref="AK92:AK142" si="2">SUM(Y92:AJ92)</f>
        <v>0</v>
      </c>
    </row>
    <row r="93" spans="1:37" ht="15" x14ac:dyDescent="0.2">
      <c r="A93" s="516" t="s">
        <v>173</v>
      </c>
      <c r="B93" s="511" t="s">
        <v>1218</v>
      </c>
      <c r="C93" s="495" t="s">
        <v>1219</v>
      </c>
      <c r="D93" s="456" t="s">
        <v>1357</v>
      </c>
      <c r="E93" s="457" t="s">
        <v>1358</v>
      </c>
      <c r="F93" s="458" t="s">
        <v>1292</v>
      </c>
      <c r="G93" s="459"/>
      <c r="H93" s="451"/>
      <c r="I93" s="452"/>
      <c r="J93" s="452"/>
      <c r="K93" s="452"/>
      <c r="L93" s="452"/>
      <c r="M93" s="452"/>
      <c r="N93" s="452"/>
      <c r="O93" s="452"/>
      <c r="P93" s="452"/>
      <c r="Q93" s="452"/>
      <c r="R93" s="452"/>
      <c r="S93" s="452"/>
      <c r="T93" s="453"/>
      <c r="U93" s="453"/>
      <c r="V93" s="452"/>
      <c r="W93" s="452"/>
      <c r="X93" s="452"/>
      <c r="Y93" s="452"/>
      <c r="Z93" s="452"/>
      <c r="AA93" s="452"/>
      <c r="AB93" s="452"/>
      <c r="AC93" s="452"/>
      <c r="AD93" s="452"/>
      <c r="AE93" s="452"/>
      <c r="AF93" s="452"/>
      <c r="AG93" s="452"/>
      <c r="AH93" s="452"/>
      <c r="AI93" s="452"/>
      <c r="AJ93" s="452"/>
      <c r="AK93" s="452">
        <f t="shared" si="2"/>
        <v>0</v>
      </c>
    </row>
    <row r="94" spans="1:37" ht="15" x14ac:dyDescent="0.2">
      <c r="A94" s="516" t="s">
        <v>173</v>
      </c>
      <c r="B94" s="511" t="s">
        <v>1359</v>
      </c>
      <c r="C94" s="495" t="s">
        <v>1360</v>
      </c>
      <c r="D94" s="456" t="s">
        <v>1361</v>
      </c>
      <c r="E94" s="457" t="s">
        <v>1362</v>
      </c>
      <c r="F94" s="458" t="s">
        <v>1292</v>
      </c>
      <c r="G94" s="459"/>
      <c r="H94" s="451"/>
      <c r="I94" s="452"/>
      <c r="J94" s="452"/>
      <c r="K94" s="452"/>
      <c r="L94" s="452"/>
      <c r="M94" s="452"/>
      <c r="N94" s="452"/>
      <c r="O94" s="452"/>
      <c r="P94" s="452"/>
      <c r="Q94" s="452"/>
      <c r="R94" s="452"/>
      <c r="S94" s="452"/>
      <c r="T94" s="453"/>
      <c r="U94" s="453"/>
      <c r="V94" s="452"/>
      <c r="W94" s="452"/>
      <c r="X94" s="452"/>
      <c r="Y94" s="452"/>
      <c r="Z94" s="452"/>
      <c r="AA94" s="452"/>
      <c r="AB94" s="452"/>
      <c r="AC94" s="452"/>
      <c r="AD94" s="452"/>
      <c r="AE94" s="452"/>
      <c r="AF94" s="452"/>
      <c r="AG94" s="452"/>
      <c r="AH94" s="452"/>
      <c r="AI94" s="452"/>
      <c r="AJ94" s="452"/>
      <c r="AK94" s="452">
        <f t="shared" si="2"/>
        <v>0</v>
      </c>
    </row>
    <row r="95" spans="1:37" ht="45" x14ac:dyDescent="0.2">
      <c r="A95" s="516" t="s">
        <v>173</v>
      </c>
      <c r="B95" s="511" t="s">
        <v>1359</v>
      </c>
      <c r="C95" s="495" t="s">
        <v>1360</v>
      </c>
      <c r="D95" s="456" t="s">
        <v>1311</v>
      </c>
      <c r="E95" s="457" t="s">
        <v>1312</v>
      </c>
      <c r="F95" s="458" t="s">
        <v>1292</v>
      </c>
      <c r="G95" s="459"/>
      <c r="H95" s="451"/>
      <c r="I95" s="452"/>
      <c r="J95" s="452"/>
      <c r="K95" s="452"/>
      <c r="L95" s="452"/>
      <c r="M95" s="452"/>
      <c r="N95" s="452"/>
      <c r="O95" s="452"/>
      <c r="P95" s="452"/>
      <c r="Q95" s="452"/>
      <c r="R95" s="452"/>
      <c r="S95" s="452"/>
      <c r="T95" s="453"/>
      <c r="U95" s="453"/>
      <c r="V95" s="452"/>
      <c r="W95" s="452"/>
      <c r="X95" s="452"/>
      <c r="Y95" s="452"/>
      <c r="Z95" s="452"/>
      <c r="AA95" s="452"/>
      <c r="AB95" s="452"/>
      <c r="AC95" s="452"/>
      <c r="AD95" s="452"/>
      <c r="AE95" s="452"/>
      <c r="AF95" s="452"/>
      <c r="AG95" s="452"/>
      <c r="AH95" s="452"/>
      <c r="AI95" s="452"/>
      <c r="AJ95" s="452"/>
      <c r="AK95" s="452">
        <f t="shared" si="2"/>
        <v>0</v>
      </c>
    </row>
    <row r="96" spans="1:37" ht="15" x14ac:dyDescent="0.2">
      <c r="A96" s="516" t="s">
        <v>173</v>
      </c>
      <c r="B96" s="510" t="s">
        <v>1363</v>
      </c>
      <c r="C96" s="495" t="s">
        <v>1364</v>
      </c>
      <c r="D96" s="456" t="s">
        <v>1309</v>
      </c>
      <c r="E96" s="457" t="s">
        <v>1310</v>
      </c>
      <c r="F96" s="458" t="s">
        <v>1292</v>
      </c>
      <c r="G96" s="459"/>
      <c r="H96" s="451"/>
      <c r="I96" s="452"/>
      <c r="J96" s="452"/>
      <c r="K96" s="452"/>
      <c r="L96" s="452"/>
      <c r="M96" s="452"/>
      <c r="N96" s="452"/>
      <c r="O96" s="452"/>
      <c r="P96" s="452"/>
      <c r="Q96" s="452"/>
      <c r="R96" s="452"/>
      <c r="S96" s="452"/>
      <c r="T96" s="453"/>
      <c r="U96" s="453"/>
      <c r="V96" s="452"/>
      <c r="W96" s="452"/>
      <c r="X96" s="452"/>
      <c r="Y96" s="452"/>
      <c r="Z96" s="452"/>
      <c r="AA96" s="452"/>
      <c r="AB96" s="452"/>
      <c r="AC96" s="452"/>
      <c r="AD96" s="452"/>
      <c r="AE96" s="452"/>
      <c r="AF96" s="452"/>
      <c r="AG96" s="452"/>
      <c r="AH96" s="452"/>
      <c r="AI96" s="452"/>
      <c r="AJ96" s="452"/>
      <c r="AK96" s="452">
        <f t="shared" si="2"/>
        <v>0</v>
      </c>
    </row>
    <row r="97" spans="1:37" s="464" customFormat="1" ht="14.25" customHeight="1" x14ac:dyDescent="0.2">
      <c r="A97" s="516" t="s">
        <v>173</v>
      </c>
      <c r="B97" s="512"/>
      <c r="C97" s="474"/>
      <c r="D97" s="449" t="s">
        <v>1305</v>
      </c>
      <c r="E97" s="449" t="s">
        <v>1306</v>
      </c>
      <c r="F97" s="463">
        <v>16</v>
      </c>
      <c r="G97" s="443" t="s">
        <v>1217</v>
      </c>
      <c r="H97" s="451"/>
      <c r="I97" s="452"/>
      <c r="J97" s="452"/>
      <c r="K97" s="452"/>
      <c r="L97" s="452"/>
      <c r="M97" s="452"/>
      <c r="N97" s="452"/>
      <c r="O97" s="452"/>
      <c r="P97" s="452"/>
      <c r="Q97" s="452"/>
      <c r="R97" s="452"/>
      <c r="S97" s="452"/>
      <c r="T97" s="453"/>
      <c r="U97" s="453"/>
      <c r="V97" s="452"/>
      <c r="W97" s="452"/>
      <c r="X97" s="452"/>
      <c r="Y97" s="452"/>
      <c r="Z97" s="452"/>
      <c r="AA97" s="452"/>
      <c r="AB97" s="452"/>
      <c r="AC97" s="452"/>
      <c r="AD97" s="452"/>
      <c r="AE97" s="452"/>
      <c r="AF97" s="452"/>
      <c r="AG97" s="452"/>
      <c r="AH97" s="452"/>
      <c r="AI97" s="452"/>
      <c r="AJ97" s="452"/>
      <c r="AK97" s="452">
        <f t="shared" si="2"/>
        <v>0</v>
      </c>
    </row>
    <row r="98" spans="1:37" ht="15" x14ac:dyDescent="0.2">
      <c r="A98" s="516" t="s">
        <v>173</v>
      </c>
      <c r="B98" s="510" t="s">
        <v>1319</v>
      </c>
      <c r="C98" s="495" t="s">
        <v>1320</v>
      </c>
      <c r="D98" s="456" t="s">
        <v>1309</v>
      </c>
      <c r="E98" s="457" t="s">
        <v>1310</v>
      </c>
      <c r="F98" s="458" t="s">
        <v>1365</v>
      </c>
      <c r="G98" s="459"/>
      <c r="H98" s="451"/>
      <c r="I98" s="452"/>
      <c r="J98" s="452"/>
      <c r="K98" s="452"/>
      <c r="L98" s="452"/>
      <c r="M98" s="452"/>
      <c r="N98" s="452"/>
      <c r="O98" s="452"/>
      <c r="P98" s="452"/>
      <c r="Q98" s="452"/>
      <c r="R98" s="452"/>
      <c r="S98" s="452"/>
      <c r="T98" s="453"/>
      <c r="U98" s="453"/>
      <c r="V98" s="452"/>
      <c r="W98" s="452"/>
      <c r="X98" s="452"/>
      <c r="Y98" s="452"/>
      <c r="Z98" s="452"/>
      <c r="AA98" s="452"/>
      <c r="AB98" s="452"/>
      <c r="AC98" s="452"/>
      <c r="AD98" s="452"/>
      <c r="AE98" s="452"/>
      <c r="AF98" s="452"/>
      <c r="AG98" s="452"/>
      <c r="AH98" s="452"/>
      <c r="AI98" s="452"/>
      <c r="AJ98" s="452"/>
      <c r="AK98" s="452">
        <f t="shared" si="2"/>
        <v>0</v>
      </c>
    </row>
    <row r="99" spans="1:37" ht="45" x14ac:dyDescent="0.2">
      <c r="A99" s="516" t="s">
        <v>173</v>
      </c>
      <c r="B99" s="510" t="s">
        <v>1319</v>
      </c>
      <c r="C99" s="495" t="s">
        <v>1320</v>
      </c>
      <c r="D99" s="456" t="s">
        <v>1311</v>
      </c>
      <c r="E99" s="457" t="s">
        <v>1312</v>
      </c>
      <c r="F99" s="458" t="s">
        <v>1365</v>
      </c>
      <c r="G99" s="459"/>
      <c r="H99" s="451"/>
      <c r="I99" s="452"/>
      <c r="J99" s="452"/>
      <c r="K99" s="452"/>
      <c r="L99" s="452"/>
      <c r="M99" s="452"/>
      <c r="N99" s="452"/>
      <c r="O99" s="452"/>
      <c r="P99" s="452"/>
      <c r="Q99" s="452"/>
      <c r="R99" s="452"/>
      <c r="S99" s="452"/>
      <c r="T99" s="453"/>
      <c r="U99" s="453"/>
      <c r="V99" s="452"/>
      <c r="W99" s="452"/>
      <c r="X99" s="452"/>
      <c r="Y99" s="452"/>
      <c r="Z99" s="452"/>
      <c r="AA99" s="452"/>
      <c r="AB99" s="452"/>
      <c r="AC99" s="452"/>
      <c r="AD99" s="452"/>
      <c r="AE99" s="452"/>
      <c r="AF99" s="452"/>
      <c r="AG99" s="452"/>
      <c r="AH99" s="452"/>
      <c r="AI99" s="452"/>
      <c r="AJ99" s="452"/>
      <c r="AK99" s="452">
        <f t="shared" si="2"/>
        <v>0</v>
      </c>
    </row>
    <row r="100" spans="1:37" ht="15" x14ac:dyDescent="0.2">
      <c r="A100" s="516" t="s">
        <v>173</v>
      </c>
      <c r="B100" s="510" t="s">
        <v>1329</v>
      </c>
      <c r="C100" s="495" t="s">
        <v>1330</v>
      </c>
      <c r="D100" s="456" t="s">
        <v>1309</v>
      </c>
      <c r="E100" s="457" t="s">
        <v>1310</v>
      </c>
      <c r="F100" s="458" t="s">
        <v>1365</v>
      </c>
      <c r="G100" s="459"/>
      <c r="H100" s="451"/>
      <c r="I100" s="452"/>
      <c r="J100" s="452"/>
      <c r="K100" s="452"/>
      <c r="L100" s="452"/>
      <c r="M100" s="452"/>
      <c r="N100" s="452"/>
      <c r="O100" s="452"/>
      <c r="P100" s="452"/>
      <c r="Q100" s="452"/>
      <c r="R100" s="452"/>
      <c r="S100" s="452"/>
      <c r="T100" s="453"/>
      <c r="U100" s="453"/>
      <c r="V100" s="452"/>
      <c r="W100" s="452"/>
      <c r="X100" s="452"/>
      <c r="Y100" s="452"/>
      <c r="Z100" s="452"/>
      <c r="AA100" s="452"/>
      <c r="AB100" s="452"/>
      <c r="AC100" s="452"/>
      <c r="AD100" s="452"/>
      <c r="AE100" s="452"/>
      <c r="AF100" s="452"/>
      <c r="AG100" s="452"/>
      <c r="AH100" s="452"/>
      <c r="AI100" s="452"/>
      <c r="AJ100" s="452"/>
      <c r="AK100" s="452">
        <f t="shared" si="2"/>
        <v>0</v>
      </c>
    </row>
    <row r="101" spans="1:37" ht="15" x14ac:dyDescent="0.2">
      <c r="A101" s="516" t="s">
        <v>173</v>
      </c>
      <c r="B101" s="510" t="s">
        <v>1366</v>
      </c>
      <c r="C101" s="495" t="s">
        <v>1367</v>
      </c>
      <c r="D101" s="456" t="s">
        <v>1309</v>
      </c>
      <c r="E101" s="457" t="s">
        <v>1310</v>
      </c>
      <c r="F101" s="458" t="s">
        <v>1365</v>
      </c>
      <c r="G101" s="459"/>
      <c r="H101" s="451"/>
      <c r="I101" s="452"/>
      <c r="J101" s="452"/>
      <c r="K101" s="452"/>
      <c r="L101" s="452"/>
      <c r="M101" s="452"/>
      <c r="N101" s="452"/>
      <c r="O101" s="452"/>
      <c r="P101" s="452"/>
      <c r="Q101" s="452"/>
      <c r="R101" s="452"/>
      <c r="S101" s="452"/>
      <c r="T101" s="453"/>
      <c r="U101" s="453"/>
      <c r="V101" s="452"/>
      <c r="W101" s="452"/>
      <c r="X101" s="452"/>
      <c r="Y101" s="452"/>
      <c r="Z101" s="452"/>
      <c r="AA101" s="452"/>
      <c r="AB101" s="452"/>
      <c r="AC101" s="452"/>
      <c r="AD101" s="452"/>
      <c r="AE101" s="452"/>
      <c r="AF101" s="452"/>
      <c r="AG101" s="452"/>
      <c r="AH101" s="452"/>
      <c r="AI101" s="452"/>
      <c r="AJ101" s="452"/>
      <c r="AK101" s="452">
        <f t="shared" si="2"/>
        <v>0</v>
      </c>
    </row>
    <row r="102" spans="1:37" ht="26.25" customHeight="1" x14ac:dyDescent="0.2">
      <c r="A102" s="516" t="s">
        <v>173</v>
      </c>
      <c r="B102" s="510" t="s">
        <v>1366</v>
      </c>
      <c r="C102" s="495" t="s">
        <v>1367</v>
      </c>
      <c r="D102" s="456" t="s">
        <v>1311</v>
      </c>
      <c r="E102" s="457" t="s">
        <v>1312</v>
      </c>
      <c r="F102" s="458" t="s">
        <v>1365</v>
      </c>
      <c r="G102" s="459"/>
      <c r="H102" s="451"/>
      <c r="I102" s="452"/>
      <c r="J102" s="452"/>
      <c r="K102" s="452"/>
      <c r="L102" s="452"/>
      <c r="M102" s="452"/>
      <c r="N102" s="452"/>
      <c r="O102" s="452"/>
      <c r="P102" s="452"/>
      <c r="Q102" s="452"/>
      <c r="R102" s="452"/>
      <c r="S102" s="452"/>
      <c r="T102" s="453"/>
      <c r="U102" s="453"/>
      <c r="V102" s="452"/>
      <c r="W102" s="452"/>
      <c r="X102" s="452"/>
      <c r="Y102" s="452"/>
      <c r="Z102" s="452"/>
      <c r="AA102" s="452"/>
      <c r="AB102" s="452"/>
      <c r="AC102" s="452"/>
      <c r="AD102" s="452"/>
      <c r="AE102" s="452"/>
      <c r="AF102" s="452"/>
      <c r="AG102" s="452"/>
      <c r="AH102" s="452"/>
      <c r="AI102" s="452"/>
      <c r="AJ102" s="452"/>
      <c r="AK102" s="452">
        <f t="shared" si="2"/>
        <v>0</v>
      </c>
    </row>
    <row r="103" spans="1:37" ht="22.5" customHeight="1" x14ac:dyDescent="0.2">
      <c r="A103" s="516" t="s">
        <v>173</v>
      </c>
      <c r="B103" s="511" t="s">
        <v>1333</v>
      </c>
      <c r="C103" s="495" t="s">
        <v>1334</v>
      </c>
      <c r="D103" s="456" t="s">
        <v>1339</v>
      </c>
      <c r="E103" s="457" t="s">
        <v>1340</v>
      </c>
      <c r="F103" s="458" t="s">
        <v>1365</v>
      </c>
      <c r="G103" s="459"/>
      <c r="H103" s="451"/>
      <c r="I103" s="452"/>
      <c r="J103" s="452"/>
      <c r="K103" s="452"/>
      <c r="L103" s="452"/>
      <c r="M103" s="452"/>
      <c r="N103" s="452"/>
      <c r="O103" s="452"/>
      <c r="P103" s="452"/>
      <c r="Q103" s="452"/>
      <c r="R103" s="452"/>
      <c r="S103" s="452"/>
      <c r="T103" s="453"/>
      <c r="U103" s="453"/>
      <c r="V103" s="452"/>
      <c r="W103" s="452"/>
      <c r="X103" s="452"/>
      <c r="Y103" s="452"/>
      <c r="Z103" s="452"/>
      <c r="AA103" s="452"/>
      <c r="AB103" s="452"/>
      <c r="AC103" s="452"/>
      <c r="AD103" s="452"/>
      <c r="AE103" s="452"/>
      <c r="AF103" s="452"/>
      <c r="AG103" s="452"/>
      <c r="AH103" s="452"/>
      <c r="AI103" s="452"/>
      <c r="AJ103" s="452"/>
      <c r="AK103" s="452">
        <f t="shared" si="2"/>
        <v>0</v>
      </c>
    </row>
    <row r="104" spans="1:37" ht="22.5" customHeight="1" x14ac:dyDescent="0.2">
      <c r="A104" s="516" t="s">
        <v>173</v>
      </c>
      <c r="B104" s="511" t="s">
        <v>1333</v>
      </c>
      <c r="C104" s="495" t="s">
        <v>1334</v>
      </c>
      <c r="D104" s="456" t="s">
        <v>1311</v>
      </c>
      <c r="E104" s="457" t="s">
        <v>1312</v>
      </c>
      <c r="F104" s="458" t="s">
        <v>1365</v>
      </c>
      <c r="G104" s="459"/>
      <c r="H104" s="451"/>
      <c r="I104" s="452"/>
      <c r="J104" s="452"/>
      <c r="K104" s="452"/>
      <c r="L104" s="452"/>
      <c r="M104" s="452"/>
      <c r="N104" s="452"/>
      <c r="O104" s="452"/>
      <c r="P104" s="452"/>
      <c r="Q104" s="452"/>
      <c r="R104" s="452"/>
      <c r="S104" s="452"/>
      <c r="T104" s="453"/>
      <c r="U104" s="453"/>
      <c r="V104" s="452"/>
      <c r="W104" s="452"/>
      <c r="X104" s="452"/>
      <c r="Y104" s="452"/>
      <c r="Z104" s="452"/>
      <c r="AA104" s="452"/>
      <c r="AB104" s="452"/>
      <c r="AC104" s="452"/>
      <c r="AD104" s="452"/>
      <c r="AE104" s="452"/>
      <c r="AF104" s="452"/>
      <c r="AG104" s="452"/>
      <c r="AH104" s="452"/>
      <c r="AI104" s="452"/>
      <c r="AJ104" s="452"/>
      <c r="AK104" s="452">
        <f t="shared" si="2"/>
        <v>0</v>
      </c>
    </row>
    <row r="105" spans="1:37" ht="22.5" customHeight="1" x14ac:dyDescent="0.2">
      <c r="A105" s="516" t="s">
        <v>173</v>
      </c>
      <c r="B105" s="510" t="s">
        <v>1333</v>
      </c>
      <c r="C105" s="495" t="s">
        <v>1334</v>
      </c>
      <c r="D105" s="456" t="s">
        <v>1368</v>
      </c>
      <c r="E105" s="457" t="s">
        <v>1369</v>
      </c>
      <c r="F105" s="458" t="s">
        <v>1365</v>
      </c>
      <c r="G105" s="459"/>
      <c r="H105" s="451"/>
      <c r="I105" s="452"/>
      <c r="J105" s="452"/>
      <c r="K105" s="452"/>
      <c r="L105" s="452"/>
      <c r="M105" s="452"/>
      <c r="N105" s="452"/>
      <c r="O105" s="452"/>
      <c r="P105" s="452"/>
      <c r="Q105" s="452"/>
      <c r="R105" s="452"/>
      <c r="S105" s="452"/>
      <c r="T105" s="453"/>
      <c r="U105" s="453"/>
      <c r="V105" s="452"/>
      <c r="W105" s="452"/>
      <c r="X105" s="452"/>
      <c r="Y105" s="452"/>
      <c r="Z105" s="452"/>
      <c r="AA105" s="452"/>
      <c r="AB105" s="452"/>
      <c r="AC105" s="452"/>
      <c r="AD105" s="452"/>
      <c r="AE105" s="452"/>
      <c r="AF105" s="452"/>
      <c r="AG105" s="452"/>
      <c r="AH105" s="452"/>
      <c r="AI105" s="452"/>
      <c r="AJ105" s="452"/>
      <c r="AK105" s="452">
        <f t="shared" si="2"/>
        <v>0</v>
      </c>
    </row>
    <row r="106" spans="1:37" ht="22.5" customHeight="1" x14ac:dyDescent="0.2">
      <c r="A106" s="516" t="s">
        <v>173</v>
      </c>
      <c r="B106" s="510" t="s">
        <v>1349</v>
      </c>
      <c r="C106" s="495" t="s">
        <v>1350</v>
      </c>
      <c r="D106" s="456" t="s">
        <v>1311</v>
      </c>
      <c r="E106" s="457" t="s">
        <v>1312</v>
      </c>
      <c r="F106" s="458" t="s">
        <v>1365</v>
      </c>
      <c r="G106" s="459"/>
      <c r="H106" s="451"/>
      <c r="I106" s="452"/>
      <c r="J106" s="452"/>
      <c r="K106" s="452"/>
      <c r="L106" s="452"/>
      <c r="M106" s="452"/>
      <c r="N106" s="452"/>
      <c r="O106" s="452"/>
      <c r="P106" s="452"/>
      <c r="Q106" s="452"/>
      <c r="R106" s="452"/>
      <c r="S106" s="452"/>
      <c r="T106" s="453"/>
      <c r="U106" s="453"/>
      <c r="V106" s="452"/>
      <c r="W106" s="452"/>
      <c r="X106" s="452"/>
      <c r="Y106" s="452"/>
      <c r="Z106" s="452"/>
      <c r="AA106" s="452"/>
      <c r="AB106" s="452"/>
      <c r="AC106" s="452"/>
      <c r="AD106" s="452"/>
      <c r="AE106" s="452"/>
      <c r="AF106" s="452"/>
      <c r="AG106" s="452"/>
      <c r="AH106" s="452"/>
      <c r="AI106" s="452"/>
      <c r="AJ106" s="452"/>
      <c r="AK106" s="452">
        <f t="shared" si="2"/>
        <v>0</v>
      </c>
    </row>
    <row r="107" spans="1:37" ht="22.5" customHeight="1" x14ac:dyDescent="0.2">
      <c r="A107" s="516" t="s">
        <v>173</v>
      </c>
      <c r="B107" s="510" t="s">
        <v>1218</v>
      </c>
      <c r="C107" s="495" t="s">
        <v>1219</v>
      </c>
      <c r="D107" s="456" t="s">
        <v>1309</v>
      </c>
      <c r="E107" s="457" t="s">
        <v>1310</v>
      </c>
      <c r="F107" s="458" t="s">
        <v>1365</v>
      </c>
      <c r="G107" s="459"/>
      <c r="H107" s="451"/>
      <c r="I107" s="452"/>
      <c r="J107" s="452"/>
      <c r="K107" s="452"/>
      <c r="L107" s="452"/>
      <c r="M107" s="452"/>
      <c r="N107" s="452"/>
      <c r="O107" s="452"/>
      <c r="P107" s="452"/>
      <c r="Q107" s="452"/>
      <c r="R107" s="452"/>
      <c r="S107" s="452"/>
      <c r="T107" s="453"/>
      <c r="U107" s="453"/>
      <c r="V107" s="452"/>
      <c r="W107" s="452"/>
      <c r="X107" s="452"/>
      <c r="Y107" s="452"/>
      <c r="Z107" s="452"/>
      <c r="AA107" s="452"/>
      <c r="AB107" s="452"/>
      <c r="AC107" s="452"/>
      <c r="AD107" s="452"/>
      <c r="AE107" s="452"/>
      <c r="AF107" s="452"/>
      <c r="AG107" s="452"/>
      <c r="AH107" s="452"/>
      <c r="AI107" s="452"/>
      <c r="AJ107" s="452"/>
      <c r="AK107" s="452">
        <f t="shared" si="2"/>
        <v>0</v>
      </c>
    </row>
    <row r="108" spans="1:37" ht="21.75" customHeight="1" x14ac:dyDescent="0.2">
      <c r="A108" s="516" t="s">
        <v>173</v>
      </c>
      <c r="B108" s="510" t="s">
        <v>1218</v>
      </c>
      <c r="C108" s="495" t="s">
        <v>1219</v>
      </c>
      <c r="D108" s="456" t="s">
        <v>1311</v>
      </c>
      <c r="E108" s="457" t="s">
        <v>1312</v>
      </c>
      <c r="F108" s="458" t="s">
        <v>1365</v>
      </c>
      <c r="G108" s="459"/>
      <c r="H108" s="451"/>
      <c r="I108" s="452"/>
      <c r="J108" s="452"/>
      <c r="K108" s="452"/>
      <c r="L108" s="452"/>
      <c r="M108" s="452"/>
      <c r="N108" s="452"/>
      <c r="O108" s="452"/>
      <c r="P108" s="452"/>
      <c r="Q108" s="452"/>
      <c r="R108" s="452"/>
      <c r="S108" s="452"/>
      <c r="T108" s="453"/>
      <c r="U108" s="453"/>
      <c r="V108" s="452"/>
      <c r="W108" s="452"/>
      <c r="X108" s="452"/>
      <c r="Y108" s="452"/>
      <c r="Z108" s="452"/>
      <c r="AA108" s="452"/>
      <c r="AB108" s="452"/>
      <c r="AC108" s="452"/>
      <c r="AD108" s="452"/>
      <c r="AE108" s="452"/>
      <c r="AF108" s="452"/>
      <c r="AG108" s="452"/>
      <c r="AH108" s="452"/>
      <c r="AI108" s="452"/>
      <c r="AJ108" s="452"/>
      <c r="AK108" s="452">
        <f t="shared" si="2"/>
        <v>0</v>
      </c>
    </row>
    <row r="109" spans="1:37" ht="22.5" customHeight="1" x14ac:dyDescent="0.2">
      <c r="A109" s="516" t="s">
        <v>173</v>
      </c>
      <c r="B109" s="511" t="s">
        <v>1218</v>
      </c>
      <c r="C109" s="495" t="s">
        <v>1219</v>
      </c>
      <c r="D109" s="456" t="s">
        <v>1368</v>
      </c>
      <c r="E109" s="457" t="s">
        <v>1369</v>
      </c>
      <c r="F109" s="458" t="s">
        <v>1365</v>
      </c>
      <c r="G109" s="459"/>
      <c r="H109" s="451"/>
      <c r="I109" s="452"/>
      <c r="J109" s="452"/>
      <c r="K109" s="452"/>
      <c r="L109" s="452"/>
      <c r="M109" s="452"/>
      <c r="N109" s="452"/>
      <c r="O109" s="452"/>
      <c r="P109" s="452"/>
      <c r="Q109" s="452"/>
      <c r="R109" s="452"/>
      <c r="S109" s="452"/>
      <c r="T109" s="453"/>
      <c r="U109" s="453"/>
      <c r="V109" s="452"/>
      <c r="W109" s="452"/>
      <c r="X109" s="452"/>
      <c r="Y109" s="452"/>
      <c r="Z109" s="452"/>
      <c r="AA109" s="452"/>
      <c r="AB109" s="452"/>
      <c r="AC109" s="452"/>
      <c r="AD109" s="452"/>
      <c r="AE109" s="452"/>
      <c r="AF109" s="452"/>
      <c r="AG109" s="452"/>
      <c r="AH109" s="452"/>
      <c r="AI109" s="452"/>
      <c r="AJ109" s="452"/>
      <c r="AK109" s="452">
        <f t="shared" si="2"/>
        <v>0</v>
      </c>
    </row>
    <row r="110" spans="1:37" ht="15" x14ac:dyDescent="0.2">
      <c r="A110" s="516" t="s">
        <v>173</v>
      </c>
      <c r="B110" s="511" t="s">
        <v>1218</v>
      </c>
      <c r="C110" s="495" t="s">
        <v>1219</v>
      </c>
      <c r="D110" s="456" t="s">
        <v>1355</v>
      </c>
      <c r="E110" s="457" t="s">
        <v>1356</v>
      </c>
      <c r="F110" s="458" t="s">
        <v>1365</v>
      </c>
      <c r="G110" s="459"/>
      <c r="H110" s="451"/>
      <c r="I110" s="452"/>
      <c r="J110" s="452"/>
      <c r="K110" s="452"/>
      <c r="L110" s="452"/>
      <c r="M110" s="452"/>
      <c r="N110" s="452"/>
      <c r="O110" s="452"/>
      <c r="P110" s="452"/>
      <c r="Q110" s="452"/>
      <c r="R110" s="452"/>
      <c r="S110" s="452"/>
      <c r="T110" s="453"/>
      <c r="U110" s="453"/>
      <c r="V110" s="452"/>
      <c r="W110" s="452"/>
      <c r="X110" s="452"/>
      <c r="Y110" s="452"/>
      <c r="Z110" s="452"/>
      <c r="AA110" s="452"/>
      <c r="AB110" s="452"/>
      <c r="AC110" s="452"/>
      <c r="AD110" s="452"/>
      <c r="AE110" s="452"/>
      <c r="AF110" s="452"/>
      <c r="AG110" s="452"/>
      <c r="AH110" s="452"/>
      <c r="AI110" s="452"/>
      <c r="AJ110" s="452"/>
      <c r="AK110" s="452">
        <f t="shared" si="2"/>
        <v>0</v>
      </c>
    </row>
    <row r="111" spans="1:37" ht="30" x14ac:dyDescent="0.2">
      <c r="A111" s="516" t="s">
        <v>173</v>
      </c>
      <c r="B111" s="510" t="s">
        <v>1218</v>
      </c>
      <c r="C111" s="495" t="s">
        <v>1219</v>
      </c>
      <c r="D111" s="456" t="s">
        <v>1370</v>
      </c>
      <c r="E111" s="457" t="s">
        <v>1371</v>
      </c>
      <c r="F111" s="458" t="s">
        <v>1365</v>
      </c>
      <c r="G111" s="459"/>
      <c r="H111" s="451"/>
      <c r="I111" s="452"/>
      <c r="J111" s="452"/>
      <c r="K111" s="452"/>
      <c r="L111" s="452"/>
      <c r="M111" s="452"/>
      <c r="N111" s="452"/>
      <c r="O111" s="452"/>
      <c r="P111" s="452"/>
      <c r="Q111" s="452"/>
      <c r="R111" s="452"/>
      <c r="S111" s="452"/>
      <c r="T111" s="453"/>
      <c r="U111" s="453"/>
      <c r="V111" s="452"/>
      <c r="W111" s="452"/>
      <c r="X111" s="452"/>
      <c r="Y111" s="452"/>
      <c r="Z111" s="452"/>
      <c r="AA111" s="452"/>
      <c r="AB111" s="452"/>
      <c r="AC111" s="452"/>
      <c r="AD111" s="452"/>
      <c r="AE111" s="452"/>
      <c r="AF111" s="452"/>
      <c r="AG111" s="452"/>
      <c r="AH111" s="452"/>
      <c r="AI111" s="452"/>
      <c r="AJ111" s="452"/>
      <c r="AK111" s="452">
        <f t="shared" si="2"/>
        <v>0</v>
      </c>
    </row>
    <row r="112" spans="1:37" ht="23.25" customHeight="1" x14ac:dyDescent="0.2">
      <c r="A112" s="516" t="s">
        <v>173</v>
      </c>
      <c r="B112" s="511" t="s">
        <v>1218</v>
      </c>
      <c r="C112" s="495" t="s">
        <v>1219</v>
      </c>
      <c r="D112" s="456" t="s">
        <v>1357</v>
      </c>
      <c r="E112" s="457" t="s">
        <v>1358</v>
      </c>
      <c r="F112" s="458" t="s">
        <v>1365</v>
      </c>
      <c r="G112" s="459"/>
      <c r="H112" s="451"/>
      <c r="I112" s="452"/>
      <c r="J112" s="452"/>
      <c r="K112" s="452"/>
      <c r="L112" s="452"/>
      <c r="M112" s="452"/>
      <c r="N112" s="452"/>
      <c r="O112" s="452"/>
      <c r="P112" s="452"/>
      <c r="Q112" s="452"/>
      <c r="R112" s="452"/>
      <c r="S112" s="452"/>
      <c r="T112" s="453"/>
      <c r="U112" s="453"/>
      <c r="V112" s="452"/>
      <c r="W112" s="452"/>
      <c r="X112" s="452"/>
      <c r="Y112" s="452"/>
      <c r="Z112" s="452"/>
      <c r="AA112" s="452"/>
      <c r="AB112" s="452"/>
      <c r="AC112" s="452"/>
      <c r="AD112" s="452"/>
      <c r="AE112" s="452"/>
      <c r="AF112" s="452"/>
      <c r="AG112" s="452"/>
      <c r="AH112" s="452"/>
      <c r="AI112" s="452"/>
      <c r="AJ112" s="452"/>
      <c r="AK112" s="452">
        <f t="shared" si="2"/>
        <v>0</v>
      </c>
    </row>
    <row r="113" spans="1:37" ht="21.75" customHeight="1" x14ac:dyDescent="0.2">
      <c r="A113" s="516" t="s">
        <v>173</v>
      </c>
      <c r="B113" s="510"/>
      <c r="C113" s="495"/>
      <c r="D113" s="448" t="s">
        <v>1372</v>
      </c>
      <c r="E113" s="461" t="s">
        <v>1373</v>
      </c>
      <c r="F113" s="458"/>
      <c r="G113" s="443" t="s">
        <v>1217</v>
      </c>
      <c r="H113" s="451"/>
      <c r="I113" s="452"/>
      <c r="J113" s="452"/>
      <c r="K113" s="452"/>
      <c r="L113" s="452"/>
      <c r="M113" s="452"/>
      <c r="N113" s="452"/>
      <c r="O113" s="452"/>
      <c r="P113" s="452"/>
      <c r="Q113" s="452"/>
      <c r="R113" s="452"/>
      <c r="S113" s="452"/>
      <c r="T113" s="453"/>
      <c r="U113" s="453"/>
      <c r="V113" s="452"/>
      <c r="W113" s="452"/>
      <c r="X113" s="452"/>
      <c r="Y113" s="452"/>
      <c r="Z113" s="452"/>
      <c r="AA113" s="452"/>
      <c r="AB113" s="452"/>
      <c r="AC113" s="452"/>
      <c r="AD113" s="452"/>
      <c r="AE113" s="452"/>
      <c r="AF113" s="452"/>
      <c r="AG113" s="452"/>
      <c r="AH113" s="452"/>
      <c r="AI113" s="452"/>
      <c r="AJ113" s="452"/>
      <c r="AK113" s="452">
        <f t="shared" si="2"/>
        <v>0</v>
      </c>
    </row>
    <row r="114" spans="1:37" s="464" customFormat="1" ht="30" x14ac:dyDescent="0.2">
      <c r="A114" s="516" t="s">
        <v>173</v>
      </c>
      <c r="B114" s="512"/>
      <c r="C114" s="474"/>
      <c r="D114" s="449" t="s">
        <v>1374</v>
      </c>
      <c r="E114" s="449" t="s">
        <v>1375</v>
      </c>
      <c r="F114" s="465">
        <v>10</v>
      </c>
      <c r="G114" s="451">
        <v>0</v>
      </c>
      <c r="H114" s="451"/>
      <c r="I114" s="452"/>
      <c r="J114" s="452"/>
      <c r="K114" s="452"/>
      <c r="L114" s="452"/>
      <c r="M114" s="452"/>
      <c r="N114" s="452"/>
      <c r="O114" s="452"/>
      <c r="P114" s="452"/>
      <c r="Q114" s="452"/>
      <c r="R114" s="452"/>
      <c r="S114" s="452"/>
      <c r="T114" s="453"/>
      <c r="U114" s="453"/>
      <c r="V114" s="452"/>
      <c r="W114" s="452"/>
      <c r="X114" s="452"/>
      <c r="Y114" s="452"/>
      <c r="Z114" s="452"/>
      <c r="AA114" s="452"/>
      <c r="AB114" s="452"/>
      <c r="AC114" s="452"/>
      <c r="AD114" s="452"/>
      <c r="AE114" s="452"/>
      <c r="AF114" s="452"/>
      <c r="AG114" s="452"/>
      <c r="AH114" s="452"/>
      <c r="AI114" s="452"/>
      <c r="AJ114" s="452"/>
      <c r="AK114" s="452">
        <f t="shared" si="2"/>
        <v>0</v>
      </c>
    </row>
    <row r="115" spans="1:37" ht="24" customHeight="1" x14ac:dyDescent="0.2">
      <c r="A115" s="516" t="s">
        <v>173</v>
      </c>
      <c r="B115" s="511" t="s">
        <v>1325</v>
      </c>
      <c r="C115" s="495" t="s">
        <v>1376</v>
      </c>
      <c r="D115" s="456" t="s">
        <v>1377</v>
      </c>
      <c r="E115" s="457" t="s">
        <v>1378</v>
      </c>
      <c r="F115" s="458" t="s">
        <v>1292</v>
      </c>
      <c r="G115" s="459"/>
      <c r="H115" s="451"/>
      <c r="I115" s="452"/>
      <c r="J115" s="452"/>
      <c r="K115" s="452"/>
      <c r="L115" s="452"/>
      <c r="M115" s="452"/>
      <c r="N115" s="452"/>
      <c r="O115" s="452"/>
      <c r="P115" s="452"/>
      <c r="Q115" s="452"/>
      <c r="R115" s="452"/>
      <c r="S115" s="452"/>
      <c r="T115" s="453"/>
      <c r="U115" s="453"/>
      <c r="V115" s="452"/>
      <c r="W115" s="452"/>
      <c r="X115" s="452"/>
      <c r="Y115" s="452"/>
      <c r="Z115" s="452"/>
      <c r="AA115" s="452"/>
      <c r="AB115" s="452"/>
      <c r="AC115" s="452"/>
      <c r="AD115" s="452"/>
      <c r="AE115" s="452"/>
      <c r="AF115" s="452"/>
      <c r="AG115" s="452"/>
      <c r="AH115" s="452"/>
      <c r="AI115" s="452"/>
      <c r="AJ115" s="452"/>
      <c r="AK115" s="452">
        <f t="shared" si="2"/>
        <v>0</v>
      </c>
    </row>
    <row r="116" spans="1:37" s="464" customFormat="1" ht="45" x14ac:dyDescent="0.2">
      <c r="A116" s="516" t="s">
        <v>173</v>
      </c>
      <c r="B116" s="512"/>
      <c r="C116" s="474"/>
      <c r="D116" s="449" t="s">
        <v>1379</v>
      </c>
      <c r="E116" s="449" t="s">
        <v>1380</v>
      </c>
      <c r="F116" s="463">
        <v>10</v>
      </c>
      <c r="G116" s="451">
        <v>0</v>
      </c>
      <c r="H116" s="451"/>
      <c r="I116" s="452"/>
      <c r="J116" s="452"/>
      <c r="K116" s="452"/>
      <c r="L116" s="452"/>
      <c r="M116" s="452"/>
      <c r="N116" s="452"/>
      <c r="O116" s="452"/>
      <c r="P116" s="452"/>
      <c r="Q116" s="452"/>
      <c r="R116" s="452"/>
      <c r="S116" s="452"/>
      <c r="T116" s="453"/>
      <c r="U116" s="453"/>
      <c r="V116" s="452"/>
      <c r="W116" s="452"/>
      <c r="X116" s="452"/>
      <c r="Y116" s="452"/>
      <c r="Z116" s="452"/>
      <c r="AA116" s="452"/>
      <c r="AB116" s="452"/>
      <c r="AC116" s="452"/>
      <c r="AD116" s="452"/>
      <c r="AE116" s="452"/>
      <c r="AF116" s="452"/>
      <c r="AG116" s="452"/>
      <c r="AH116" s="452"/>
      <c r="AI116" s="452"/>
      <c r="AJ116" s="452"/>
      <c r="AK116" s="452">
        <f t="shared" si="2"/>
        <v>0</v>
      </c>
    </row>
    <row r="117" spans="1:37" ht="26.25" customHeight="1" x14ac:dyDescent="0.2">
      <c r="A117" s="516" t="s">
        <v>173</v>
      </c>
      <c r="B117" s="511" t="s">
        <v>1325</v>
      </c>
      <c r="C117" s="495" t="s">
        <v>1376</v>
      </c>
      <c r="D117" s="456" t="s">
        <v>1381</v>
      </c>
      <c r="E117" s="457" t="s">
        <v>1378</v>
      </c>
      <c r="F117" s="458" t="s">
        <v>1292</v>
      </c>
      <c r="G117" s="459"/>
      <c r="H117" s="451"/>
      <c r="I117" s="452"/>
      <c r="J117" s="452"/>
      <c r="K117" s="452"/>
      <c r="L117" s="452"/>
      <c r="M117" s="452"/>
      <c r="N117" s="452"/>
      <c r="O117" s="452"/>
      <c r="P117" s="452"/>
      <c r="Q117" s="452"/>
      <c r="R117" s="452"/>
      <c r="S117" s="452"/>
      <c r="T117" s="453"/>
      <c r="U117" s="453"/>
      <c r="V117" s="452"/>
      <c r="W117" s="452"/>
      <c r="X117" s="452"/>
      <c r="Y117" s="452"/>
      <c r="Z117" s="452"/>
      <c r="AA117" s="452"/>
      <c r="AB117" s="452"/>
      <c r="AC117" s="452"/>
      <c r="AD117" s="452"/>
      <c r="AE117" s="452"/>
      <c r="AF117" s="452"/>
      <c r="AG117" s="452"/>
      <c r="AH117" s="452"/>
      <c r="AI117" s="452"/>
      <c r="AJ117" s="452"/>
      <c r="AK117" s="452">
        <f t="shared" si="2"/>
        <v>0</v>
      </c>
    </row>
    <row r="118" spans="1:37" s="464" customFormat="1" ht="30" x14ac:dyDescent="0.2">
      <c r="A118" s="516" t="s">
        <v>173</v>
      </c>
      <c r="B118" s="512"/>
      <c r="C118" s="474"/>
      <c r="D118" s="449" t="s">
        <v>1382</v>
      </c>
      <c r="E118" s="449" t="s">
        <v>1383</v>
      </c>
      <c r="F118" s="463">
        <v>10</v>
      </c>
      <c r="G118" s="451">
        <v>0</v>
      </c>
      <c r="H118" s="451"/>
      <c r="I118" s="452"/>
      <c r="J118" s="452"/>
      <c r="K118" s="452"/>
      <c r="L118" s="452"/>
      <c r="M118" s="452"/>
      <c r="N118" s="452"/>
      <c r="O118" s="452"/>
      <c r="P118" s="452"/>
      <c r="Q118" s="452"/>
      <c r="R118" s="452"/>
      <c r="S118" s="452"/>
      <c r="T118" s="453"/>
      <c r="U118" s="453"/>
      <c r="V118" s="452"/>
      <c r="W118" s="452"/>
      <c r="X118" s="452"/>
      <c r="Y118" s="452"/>
      <c r="Z118" s="452"/>
      <c r="AA118" s="452"/>
      <c r="AB118" s="452"/>
      <c r="AC118" s="452"/>
      <c r="AD118" s="452"/>
      <c r="AE118" s="452"/>
      <c r="AF118" s="452"/>
      <c r="AG118" s="452"/>
      <c r="AH118" s="452"/>
      <c r="AI118" s="452"/>
      <c r="AJ118" s="452"/>
      <c r="AK118" s="452">
        <f t="shared" si="2"/>
        <v>0</v>
      </c>
    </row>
    <row r="119" spans="1:37" ht="33" customHeight="1" x14ac:dyDescent="0.2">
      <c r="A119" s="516" t="s">
        <v>173</v>
      </c>
      <c r="B119" s="511" t="s">
        <v>1325</v>
      </c>
      <c r="C119" s="495" t="s">
        <v>1376</v>
      </c>
      <c r="D119" s="456" t="s">
        <v>1384</v>
      </c>
      <c r="E119" s="457" t="s">
        <v>1378</v>
      </c>
      <c r="F119" s="458" t="s">
        <v>1292</v>
      </c>
      <c r="G119" s="459"/>
      <c r="H119" s="451"/>
      <c r="I119" s="452"/>
      <c r="J119" s="452"/>
      <c r="K119" s="452"/>
      <c r="L119" s="452"/>
      <c r="M119" s="452"/>
      <c r="N119" s="452"/>
      <c r="O119" s="452"/>
      <c r="P119" s="452"/>
      <c r="Q119" s="452"/>
      <c r="R119" s="452"/>
      <c r="S119" s="452"/>
      <c r="T119" s="453"/>
      <c r="U119" s="453"/>
      <c r="V119" s="452"/>
      <c r="W119" s="452"/>
      <c r="X119" s="452"/>
      <c r="Y119" s="452"/>
      <c r="Z119" s="452"/>
      <c r="AA119" s="452"/>
      <c r="AB119" s="452"/>
      <c r="AC119" s="452"/>
      <c r="AD119" s="452"/>
      <c r="AE119" s="452"/>
      <c r="AF119" s="452"/>
      <c r="AG119" s="452"/>
      <c r="AH119" s="452"/>
      <c r="AI119" s="452"/>
      <c r="AJ119" s="452"/>
      <c r="AK119" s="452">
        <f t="shared" si="2"/>
        <v>0</v>
      </c>
    </row>
    <row r="120" spans="1:37" s="464" customFormat="1" ht="40.5" customHeight="1" x14ac:dyDescent="0.2">
      <c r="A120" s="516"/>
      <c r="B120" s="512"/>
      <c r="C120" s="447"/>
      <c r="D120" s="448" t="s">
        <v>1385</v>
      </c>
      <c r="E120" s="461" t="s">
        <v>1386</v>
      </c>
      <c r="F120" s="462">
        <v>10</v>
      </c>
      <c r="G120" s="443" t="s">
        <v>1217</v>
      </c>
      <c r="H120" s="451"/>
      <c r="I120" s="452"/>
      <c r="J120" s="452"/>
      <c r="K120" s="452"/>
      <c r="L120" s="452"/>
      <c r="M120" s="452"/>
      <c r="N120" s="452"/>
      <c r="O120" s="452"/>
      <c r="P120" s="452"/>
      <c r="Q120" s="452"/>
      <c r="R120" s="452"/>
      <c r="S120" s="452"/>
      <c r="T120" s="453"/>
      <c r="U120" s="453"/>
      <c r="V120" s="452"/>
      <c r="W120" s="452"/>
      <c r="X120" s="452"/>
      <c r="Y120" s="452"/>
      <c r="Z120" s="452"/>
      <c r="AA120" s="452"/>
      <c r="AB120" s="452"/>
      <c r="AC120" s="452"/>
      <c r="AD120" s="452"/>
      <c r="AE120" s="452"/>
      <c r="AF120" s="452"/>
      <c r="AG120" s="452"/>
      <c r="AH120" s="452"/>
      <c r="AI120" s="452"/>
      <c r="AJ120" s="452"/>
      <c r="AK120" s="452">
        <f t="shared" si="2"/>
        <v>0</v>
      </c>
    </row>
    <row r="121" spans="1:37" ht="39" customHeight="1" x14ac:dyDescent="0.2">
      <c r="A121" s="516" t="s">
        <v>81</v>
      </c>
      <c r="B121" s="510" t="s">
        <v>1387</v>
      </c>
      <c r="C121" s="495" t="s">
        <v>1388</v>
      </c>
      <c r="D121" s="456" t="s">
        <v>1385</v>
      </c>
      <c r="E121" s="457" t="s">
        <v>1389</v>
      </c>
      <c r="F121" s="458">
        <v>10</v>
      </c>
      <c r="G121" s="459"/>
      <c r="H121" s="451"/>
      <c r="I121" s="452"/>
      <c r="J121" s="452"/>
      <c r="K121" s="452"/>
      <c r="L121" s="452"/>
      <c r="M121" s="452"/>
      <c r="N121" s="452"/>
      <c r="O121" s="452"/>
      <c r="P121" s="452"/>
      <c r="Q121" s="452"/>
      <c r="R121" s="452"/>
      <c r="S121" s="452"/>
      <c r="T121" s="453"/>
      <c r="U121" s="453"/>
      <c r="V121" s="452"/>
      <c r="W121" s="452"/>
      <c r="X121" s="452"/>
      <c r="Y121" s="452"/>
      <c r="Z121" s="452"/>
      <c r="AA121" s="452"/>
      <c r="AB121" s="452"/>
      <c r="AC121" s="452"/>
      <c r="AD121" s="452"/>
      <c r="AE121" s="452"/>
      <c r="AF121" s="452"/>
      <c r="AG121" s="452"/>
      <c r="AH121" s="452"/>
      <c r="AI121" s="452"/>
      <c r="AJ121" s="452"/>
      <c r="AK121" s="452">
        <f t="shared" si="2"/>
        <v>0</v>
      </c>
    </row>
    <row r="122" spans="1:37" s="464" customFormat="1" ht="43.5" customHeight="1" x14ac:dyDescent="0.2">
      <c r="A122" s="516" t="s">
        <v>81</v>
      </c>
      <c r="B122" s="512"/>
      <c r="C122" s="447"/>
      <c r="D122" s="448" t="s">
        <v>1390</v>
      </c>
      <c r="E122" s="461" t="s">
        <v>1391</v>
      </c>
      <c r="F122" s="462">
        <v>10</v>
      </c>
      <c r="G122" s="443" t="s">
        <v>1217</v>
      </c>
      <c r="H122" s="451"/>
      <c r="I122" s="452"/>
      <c r="J122" s="452"/>
      <c r="K122" s="452"/>
      <c r="L122" s="452"/>
      <c r="M122" s="452"/>
      <c r="N122" s="452"/>
      <c r="O122" s="452"/>
      <c r="P122" s="452"/>
      <c r="Q122" s="452"/>
      <c r="R122" s="452"/>
      <c r="S122" s="452"/>
      <c r="T122" s="453"/>
      <c r="U122" s="453"/>
      <c r="V122" s="452"/>
      <c r="W122" s="452"/>
      <c r="X122" s="452"/>
      <c r="Y122" s="452"/>
      <c r="Z122" s="452"/>
      <c r="AA122" s="452"/>
      <c r="AB122" s="452"/>
      <c r="AC122" s="452"/>
      <c r="AD122" s="452"/>
      <c r="AE122" s="452"/>
      <c r="AF122" s="452"/>
      <c r="AG122" s="452"/>
      <c r="AH122" s="452"/>
      <c r="AI122" s="452"/>
      <c r="AJ122" s="452"/>
      <c r="AK122" s="452">
        <f t="shared" si="2"/>
        <v>0</v>
      </c>
    </row>
    <row r="123" spans="1:37" ht="30" x14ac:dyDescent="0.2">
      <c r="A123" s="516" t="s">
        <v>81</v>
      </c>
      <c r="B123" s="510" t="s">
        <v>1387</v>
      </c>
      <c r="C123" s="495" t="s">
        <v>1388</v>
      </c>
      <c r="D123" s="456" t="s">
        <v>1390</v>
      </c>
      <c r="E123" s="457" t="s">
        <v>1391</v>
      </c>
      <c r="F123" s="458">
        <v>10</v>
      </c>
      <c r="G123" s="459"/>
      <c r="H123" s="451"/>
      <c r="I123" s="452"/>
      <c r="J123" s="452"/>
      <c r="K123" s="452"/>
      <c r="L123" s="452"/>
      <c r="M123" s="452"/>
      <c r="N123" s="452"/>
      <c r="O123" s="452"/>
      <c r="P123" s="452"/>
      <c r="Q123" s="452"/>
      <c r="R123" s="452"/>
      <c r="S123" s="452"/>
      <c r="T123" s="453"/>
      <c r="U123" s="453"/>
      <c r="V123" s="452"/>
      <c r="W123" s="452"/>
      <c r="X123" s="452"/>
      <c r="Y123" s="452"/>
      <c r="Z123" s="452"/>
      <c r="AA123" s="452"/>
      <c r="AB123" s="452"/>
      <c r="AC123" s="452"/>
      <c r="AD123" s="452"/>
      <c r="AE123" s="452"/>
      <c r="AF123" s="452"/>
      <c r="AG123" s="452"/>
      <c r="AH123" s="452"/>
      <c r="AI123" s="452"/>
      <c r="AJ123" s="452"/>
      <c r="AK123" s="452">
        <f t="shared" si="2"/>
        <v>0</v>
      </c>
    </row>
    <row r="124" spans="1:37" ht="36" customHeight="1" x14ac:dyDescent="0.2">
      <c r="A124" s="516" t="s">
        <v>81</v>
      </c>
      <c r="B124" s="510"/>
      <c r="C124" s="495"/>
      <c r="D124" s="448" t="s">
        <v>1392</v>
      </c>
      <c r="E124" s="461" t="s">
        <v>1393</v>
      </c>
      <c r="F124" s="462">
        <v>10</v>
      </c>
      <c r="G124" s="443" t="s">
        <v>1217</v>
      </c>
      <c r="H124" s="451"/>
      <c r="I124" s="452"/>
      <c r="J124" s="452"/>
      <c r="K124" s="452"/>
      <c r="L124" s="452"/>
      <c r="M124" s="452"/>
      <c r="N124" s="452"/>
      <c r="O124" s="452"/>
      <c r="P124" s="452"/>
      <c r="Q124" s="452"/>
      <c r="R124" s="452"/>
      <c r="S124" s="452"/>
      <c r="T124" s="453"/>
      <c r="U124" s="453"/>
      <c r="V124" s="452"/>
      <c r="W124" s="452"/>
      <c r="X124" s="452"/>
      <c r="Y124" s="452"/>
      <c r="Z124" s="452"/>
      <c r="AA124" s="452"/>
      <c r="AB124" s="452"/>
      <c r="AC124" s="452"/>
      <c r="AD124" s="452"/>
      <c r="AE124" s="452"/>
      <c r="AF124" s="452"/>
      <c r="AG124" s="452"/>
      <c r="AH124" s="452"/>
      <c r="AI124" s="452"/>
      <c r="AJ124" s="452"/>
      <c r="AK124" s="452"/>
    </row>
    <row r="125" spans="1:37" s="464" customFormat="1" ht="35.25" customHeight="1" x14ac:dyDescent="0.2">
      <c r="A125" s="516" t="s">
        <v>81</v>
      </c>
      <c r="B125" s="514"/>
      <c r="C125" s="499"/>
      <c r="D125" s="448" t="s">
        <v>1394</v>
      </c>
      <c r="E125" s="461" t="s">
        <v>1395</v>
      </c>
      <c r="F125" s="462">
        <v>10</v>
      </c>
      <c r="G125" s="443" t="s">
        <v>1217</v>
      </c>
      <c r="H125" s="451"/>
      <c r="I125" s="452"/>
      <c r="J125" s="452"/>
      <c r="K125" s="452"/>
      <c r="L125" s="452"/>
      <c r="M125" s="452"/>
      <c r="N125" s="452"/>
      <c r="O125" s="452"/>
      <c r="P125" s="452"/>
      <c r="Q125" s="452"/>
      <c r="R125" s="452"/>
      <c r="S125" s="452"/>
      <c r="T125" s="453"/>
      <c r="U125" s="453"/>
      <c r="V125" s="452"/>
      <c r="W125" s="452"/>
      <c r="X125" s="452"/>
      <c r="Y125" s="452"/>
      <c r="Z125" s="452"/>
      <c r="AA125" s="452"/>
      <c r="AB125" s="452"/>
      <c r="AC125" s="452"/>
      <c r="AD125" s="452"/>
      <c r="AE125" s="452"/>
      <c r="AF125" s="452"/>
      <c r="AG125" s="452"/>
      <c r="AH125" s="452"/>
      <c r="AI125" s="452"/>
      <c r="AJ125" s="452"/>
      <c r="AK125" s="452">
        <f t="shared" si="2"/>
        <v>0</v>
      </c>
    </row>
    <row r="126" spans="1:37" ht="19.5" customHeight="1" x14ac:dyDescent="0.2">
      <c r="A126" s="516" t="s">
        <v>612</v>
      </c>
      <c r="B126" s="511" t="s">
        <v>1396</v>
      </c>
      <c r="C126" s="495" t="s">
        <v>1397</v>
      </c>
      <c r="D126" s="456" t="s">
        <v>1394</v>
      </c>
      <c r="E126" s="457" t="s">
        <v>1395</v>
      </c>
      <c r="F126" s="458">
        <v>10</v>
      </c>
      <c r="G126" s="459"/>
      <c r="H126" s="451"/>
      <c r="I126" s="452"/>
      <c r="J126" s="452"/>
      <c r="K126" s="452"/>
      <c r="L126" s="452"/>
      <c r="M126" s="452"/>
      <c r="N126" s="452"/>
      <c r="O126" s="452"/>
      <c r="P126" s="452"/>
      <c r="Q126" s="452"/>
      <c r="R126" s="452"/>
      <c r="S126" s="452"/>
      <c r="T126" s="453"/>
      <c r="U126" s="453"/>
      <c r="V126" s="452"/>
      <c r="W126" s="452"/>
      <c r="X126" s="452"/>
      <c r="Y126" s="452"/>
      <c r="Z126" s="452"/>
      <c r="AA126" s="452"/>
      <c r="AB126" s="452"/>
      <c r="AC126" s="452"/>
      <c r="AD126" s="452"/>
      <c r="AE126" s="452"/>
      <c r="AF126" s="452"/>
      <c r="AG126" s="452"/>
      <c r="AH126" s="452"/>
      <c r="AI126" s="452"/>
      <c r="AJ126" s="452"/>
      <c r="AK126" s="452">
        <f t="shared" si="2"/>
        <v>0</v>
      </c>
    </row>
    <row r="127" spans="1:37" s="464" customFormat="1" ht="21.75" customHeight="1" x14ac:dyDescent="0.2">
      <c r="A127" s="516" t="s">
        <v>612</v>
      </c>
      <c r="B127" s="514"/>
      <c r="C127" s="447"/>
      <c r="D127" s="448" t="s">
        <v>1398</v>
      </c>
      <c r="E127" s="461" t="s">
        <v>1399</v>
      </c>
      <c r="F127" s="462">
        <v>10</v>
      </c>
      <c r="G127" s="443" t="s">
        <v>1217</v>
      </c>
      <c r="H127" s="451"/>
      <c r="I127" s="452"/>
      <c r="J127" s="452"/>
      <c r="K127" s="452"/>
      <c r="L127" s="452"/>
      <c r="M127" s="452"/>
      <c r="N127" s="452"/>
      <c r="O127" s="452"/>
      <c r="P127" s="452"/>
      <c r="Q127" s="452"/>
      <c r="R127" s="452"/>
      <c r="S127" s="452"/>
      <c r="T127" s="453"/>
      <c r="U127" s="453"/>
      <c r="V127" s="452"/>
      <c r="W127" s="452"/>
      <c r="X127" s="452"/>
      <c r="Y127" s="452"/>
      <c r="Z127" s="452"/>
      <c r="AA127" s="452"/>
      <c r="AB127" s="452"/>
      <c r="AC127" s="452"/>
      <c r="AD127" s="452"/>
      <c r="AE127" s="452"/>
      <c r="AF127" s="452"/>
      <c r="AG127" s="452"/>
      <c r="AH127" s="452"/>
      <c r="AI127" s="452"/>
      <c r="AJ127" s="452"/>
      <c r="AK127" s="452">
        <f t="shared" si="2"/>
        <v>0</v>
      </c>
    </row>
    <row r="128" spans="1:37" ht="15" x14ac:dyDescent="0.2">
      <c r="A128" s="516" t="s">
        <v>612</v>
      </c>
      <c r="B128" s="511" t="s">
        <v>1400</v>
      </c>
      <c r="C128" s="495" t="s">
        <v>1401</v>
      </c>
      <c r="D128" s="456" t="s">
        <v>1398</v>
      </c>
      <c r="E128" s="457" t="s">
        <v>1399</v>
      </c>
      <c r="F128" s="458">
        <v>10</v>
      </c>
      <c r="G128" s="459"/>
      <c r="H128" s="451"/>
      <c r="I128" s="452"/>
      <c r="J128" s="452"/>
      <c r="K128" s="452"/>
      <c r="L128" s="452"/>
      <c r="M128" s="452"/>
      <c r="N128" s="452"/>
      <c r="O128" s="452"/>
      <c r="P128" s="452"/>
      <c r="Q128" s="452"/>
      <c r="R128" s="452"/>
      <c r="S128" s="452"/>
      <c r="T128" s="453"/>
      <c r="U128" s="453"/>
      <c r="V128" s="452"/>
      <c r="W128" s="452"/>
      <c r="X128" s="452"/>
      <c r="Y128" s="452"/>
      <c r="Z128" s="452"/>
      <c r="AA128" s="452"/>
      <c r="AB128" s="452"/>
      <c r="AC128" s="452"/>
      <c r="AD128" s="452"/>
      <c r="AE128" s="452"/>
      <c r="AF128" s="452"/>
      <c r="AG128" s="452"/>
      <c r="AH128" s="452"/>
      <c r="AI128" s="452"/>
      <c r="AJ128" s="452"/>
      <c r="AK128" s="452">
        <f t="shared" si="2"/>
        <v>0</v>
      </c>
    </row>
    <row r="129" spans="1:37" s="464" customFormat="1" ht="15" x14ac:dyDescent="0.2">
      <c r="A129" s="516" t="s">
        <v>612</v>
      </c>
      <c r="B129" s="514"/>
      <c r="C129" s="447"/>
      <c r="D129" s="448" t="s">
        <v>1402</v>
      </c>
      <c r="E129" s="461" t="s">
        <v>1403</v>
      </c>
      <c r="F129" s="462">
        <v>10</v>
      </c>
      <c r="G129" s="443" t="s">
        <v>1217</v>
      </c>
      <c r="H129" s="451"/>
      <c r="I129" s="452"/>
      <c r="J129" s="452"/>
      <c r="K129" s="452"/>
      <c r="L129" s="452"/>
      <c r="M129" s="452"/>
      <c r="N129" s="452"/>
      <c r="O129" s="452"/>
      <c r="P129" s="452"/>
      <c r="Q129" s="452"/>
      <c r="R129" s="452"/>
      <c r="S129" s="452"/>
      <c r="T129" s="453"/>
      <c r="U129" s="453"/>
      <c r="V129" s="452"/>
      <c r="W129" s="452"/>
      <c r="X129" s="452"/>
      <c r="Y129" s="452"/>
      <c r="Z129" s="452"/>
      <c r="AA129" s="452"/>
      <c r="AB129" s="452"/>
      <c r="AC129" s="452"/>
      <c r="AD129" s="452"/>
      <c r="AE129" s="452"/>
      <c r="AF129" s="452"/>
      <c r="AG129" s="452"/>
      <c r="AH129" s="452"/>
      <c r="AI129" s="452"/>
      <c r="AJ129" s="452"/>
      <c r="AK129" s="452">
        <f t="shared" si="2"/>
        <v>0</v>
      </c>
    </row>
    <row r="130" spans="1:37" ht="15" x14ac:dyDescent="0.2">
      <c r="A130" s="516" t="s">
        <v>612</v>
      </c>
      <c r="B130" s="511" t="s">
        <v>1396</v>
      </c>
      <c r="C130" s="495" t="s">
        <v>1397</v>
      </c>
      <c r="D130" s="456" t="s">
        <v>1402</v>
      </c>
      <c r="E130" s="457" t="s">
        <v>1403</v>
      </c>
      <c r="F130" s="458">
        <v>10</v>
      </c>
      <c r="G130" s="459"/>
      <c r="H130" s="451"/>
      <c r="I130" s="452"/>
      <c r="J130" s="452"/>
      <c r="K130" s="452"/>
      <c r="L130" s="452"/>
      <c r="M130" s="452"/>
      <c r="N130" s="452"/>
      <c r="O130" s="452"/>
      <c r="P130" s="452"/>
      <c r="Q130" s="452"/>
      <c r="R130" s="452"/>
      <c r="S130" s="452"/>
      <c r="T130" s="453"/>
      <c r="U130" s="453"/>
      <c r="V130" s="452"/>
      <c r="W130" s="452"/>
      <c r="X130" s="452"/>
      <c r="Y130" s="452"/>
      <c r="Z130" s="452"/>
      <c r="AA130" s="452"/>
      <c r="AB130" s="452"/>
      <c r="AC130" s="452"/>
      <c r="AD130" s="452"/>
      <c r="AE130" s="452"/>
      <c r="AF130" s="452"/>
      <c r="AG130" s="452"/>
      <c r="AH130" s="452"/>
      <c r="AI130" s="452"/>
      <c r="AJ130" s="452"/>
      <c r="AK130" s="452">
        <f t="shared" si="2"/>
        <v>0</v>
      </c>
    </row>
    <row r="131" spans="1:37" ht="30" x14ac:dyDescent="0.2">
      <c r="A131" s="516" t="s">
        <v>612</v>
      </c>
      <c r="C131" s="454"/>
      <c r="D131" s="448" t="s">
        <v>1404</v>
      </c>
      <c r="E131" s="461" t="s">
        <v>1405</v>
      </c>
      <c r="F131" s="462" t="s">
        <v>1292</v>
      </c>
      <c r="G131" s="443" t="s">
        <v>1217</v>
      </c>
      <c r="H131" s="451"/>
      <c r="I131" s="452"/>
      <c r="J131" s="452"/>
      <c r="K131" s="452"/>
      <c r="L131" s="452"/>
      <c r="M131" s="452"/>
      <c r="N131" s="452"/>
      <c r="O131" s="452"/>
      <c r="P131" s="452"/>
      <c r="Q131" s="452"/>
      <c r="R131" s="452"/>
      <c r="S131" s="452"/>
      <c r="T131" s="453"/>
      <c r="U131" s="453"/>
      <c r="V131" s="452"/>
      <c r="W131" s="452"/>
      <c r="X131" s="452"/>
      <c r="Y131" s="452"/>
      <c r="Z131" s="452"/>
      <c r="AA131" s="452"/>
      <c r="AB131" s="452"/>
      <c r="AC131" s="452"/>
      <c r="AD131" s="452"/>
      <c r="AE131" s="452"/>
      <c r="AF131" s="452"/>
      <c r="AG131" s="452"/>
      <c r="AH131" s="452"/>
      <c r="AI131" s="452"/>
      <c r="AJ131" s="452"/>
      <c r="AK131" s="452">
        <f t="shared" si="2"/>
        <v>0</v>
      </c>
    </row>
    <row r="132" spans="1:37" ht="22.5" customHeight="1" x14ac:dyDescent="0.2">
      <c r="A132" s="516" t="s">
        <v>612</v>
      </c>
      <c r="B132" s="511" t="s">
        <v>1396</v>
      </c>
      <c r="C132" s="495" t="s">
        <v>1406</v>
      </c>
      <c r="D132" s="456" t="s">
        <v>1407</v>
      </c>
      <c r="E132" s="457" t="s">
        <v>1408</v>
      </c>
      <c r="F132" s="458" t="s">
        <v>1292</v>
      </c>
      <c r="G132" s="459"/>
      <c r="H132" s="451"/>
      <c r="I132" s="452"/>
      <c r="J132" s="452"/>
      <c r="K132" s="452"/>
      <c r="L132" s="452"/>
      <c r="M132" s="452"/>
      <c r="N132" s="452"/>
      <c r="O132" s="452"/>
      <c r="P132" s="452"/>
      <c r="Q132" s="452"/>
      <c r="R132" s="452"/>
      <c r="S132" s="452"/>
      <c r="T132" s="453"/>
      <c r="U132" s="453"/>
      <c r="V132" s="452"/>
      <c r="W132" s="452"/>
      <c r="X132" s="452"/>
      <c r="Y132" s="452"/>
      <c r="Z132" s="452"/>
      <c r="AA132" s="452"/>
      <c r="AB132" s="452"/>
      <c r="AC132" s="452"/>
      <c r="AD132" s="452"/>
      <c r="AE132" s="452"/>
      <c r="AF132" s="452"/>
      <c r="AG132" s="452"/>
      <c r="AH132" s="452"/>
      <c r="AI132" s="452"/>
      <c r="AJ132" s="452"/>
      <c r="AK132" s="452">
        <f t="shared" si="2"/>
        <v>0</v>
      </c>
    </row>
    <row r="133" spans="1:37" ht="15" x14ac:dyDescent="0.2">
      <c r="A133" s="516" t="s">
        <v>612</v>
      </c>
      <c r="B133" s="511" t="s">
        <v>1396</v>
      </c>
      <c r="C133" s="495" t="s">
        <v>1406</v>
      </c>
      <c r="D133" s="456" t="s">
        <v>1409</v>
      </c>
      <c r="E133" s="457" t="s">
        <v>1410</v>
      </c>
      <c r="F133" s="458" t="s">
        <v>1292</v>
      </c>
      <c r="G133" s="459"/>
      <c r="H133" s="451"/>
      <c r="I133" s="452"/>
      <c r="J133" s="452"/>
      <c r="K133" s="452"/>
      <c r="L133" s="452"/>
      <c r="M133" s="452"/>
      <c r="N133" s="452"/>
      <c r="O133" s="452"/>
      <c r="P133" s="452"/>
      <c r="Q133" s="452"/>
      <c r="R133" s="452"/>
      <c r="S133" s="452"/>
      <c r="T133" s="453"/>
      <c r="U133" s="453"/>
      <c r="V133" s="452"/>
      <c r="W133" s="452"/>
      <c r="X133" s="452"/>
      <c r="Y133" s="452"/>
      <c r="Z133" s="452"/>
      <c r="AA133" s="452"/>
      <c r="AB133" s="452"/>
      <c r="AC133" s="452"/>
      <c r="AD133" s="452"/>
      <c r="AE133" s="452"/>
      <c r="AF133" s="452"/>
      <c r="AG133" s="452"/>
      <c r="AH133" s="452"/>
      <c r="AI133" s="452"/>
      <c r="AJ133" s="452"/>
      <c r="AK133" s="452">
        <f t="shared" si="2"/>
        <v>0</v>
      </c>
    </row>
    <row r="134" spans="1:37" ht="15" x14ac:dyDescent="0.2">
      <c r="A134" s="516" t="s">
        <v>612</v>
      </c>
      <c r="B134" s="511" t="s">
        <v>1396</v>
      </c>
      <c r="C134" s="495" t="s">
        <v>1406</v>
      </c>
      <c r="D134" s="456" t="s">
        <v>1411</v>
      </c>
      <c r="E134" s="457" t="s">
        <v>1412</v>
      </c>
      <c r="F134" s="458" t="s">
        <v>1292</v>
      </c>
      <c r="G134" s="459"/>
      <c r="H134" s="451"/>
      <c r="I134" s="452"/>
      <c r="J134" s="452"/>
      <c r="K134" s="452"/>
      <c r="L134" s="452"/>
      <c r="M134" s="452"/>
      <c r="N134" s="452"/>
      <c r="O134" s="452"/>
      <c r="P134" s="452"/>
      <c r="Q134" s="452"/>
      <c r="R134" s="452"/>
      <c r="S134" s="452"/>
      <c r="T134" s="453"/>
      <c r="U134" s="453"/>
      <c r="V134" s="452"/>
      <c r="W134" s="452"/>
      <c r="X134" s="452"/>
      <c r="Y134" s="452"/>
      <c r="Z134" s="452"/>
      <c r="AA134" s="452"/>
      <c r="AB134" s="452"/>
      <c r="AC134" s="452"/>
      <c r="AD134" s="452"/>
      <c r="AE134" s="452"/>
      <c r="AF134" s="452"/>
      <c r="AG134" s="452"/>
      <c r="AH134" s="452"/>
      <c r="AI134" s="452"/>
      <c r="AJ134" s="452"/>
      <c r="AK134" s="452">
        <f t="shared" si="2"/>
        <v>0</v>
      </c>
    </row>
    <row r="135" spans="1:37" ht="15" x14ac:dyDescent="0.2">
      <c r="A135" s="516" t="s">
        <v>612</v>
      </c>
      <c r="B135" s="511" t="s">
        <v>1396</v>
      </c>
      <c r="C135" s="495" t="s">
        <v>1406</v>
      </c>
      <c r="D135" s="456" t="s">
        <v>1413</v>
      </c>
      <c r="E135" s="457" t="s">
        <v>1414</v>
      </c>
      <c r="F135" s="458" t="s">
        <v>1292</v>
      </c>
      <c r="G135" s="459"/>
      <c r="H135" s="451"/>
      <c r="I135" s="452"/>
      <c r="J135" s="452"/>
      <c r="K135" s="452"/>
      <c r="L135" s="452"/>
      <c r="M135" s="452"/>
      <c r="N135" s="452"/>
      <c r="O135" s="452"/>
      <c r="P135" s="452"/>
      <c r="Q135" s="452"/>
      <c r="R135" s="452"/>
      <c r="S135" s="452"/>
      <c r="T135" s="453"/>
      <c r="U135" s="453"/>
      <c r="V135" s="452"/>
      <c r="W135" s="452"/>
      <c r="X135" s="452"/>
      <c r="Y135" s="452"/>
      <c r="Z135" s="452"/>
      <c r="AA135" s="452"/>
      <c r="AB135" s="452"/>
      <c r="AC135" s="452"/>
      <c r="AD135" s="452"/>
      <c r="AE135" s="452"/>
      <c r="AF135" s="452"/>
      <c r="AG135" s="452"/>
      <c r="AH135" s="452"/>
      <c r="AI135" s="452"/>
      <c r="AJ135" s="452"/>
      <c r="AK135" s="452">
        <f t="shared" si="2"/>
        <v>0</v>
      </c>
    </row>
    <row r="136" spans="1:37" ht="15" x14ac:dyDescent="0.2">
      <c r="A136" s="516" t="s">
        <v>612</v>
      </c>
      <c r="B136" s="511" t="s">
        <v>1396</v>
      </c>
      <c r="C136" s="495" t="s">
        <v>1406</v>
      </c>
      <c r="D136" s="456" t="s">
        <v>1415</v>
      </c>
      <c r="E136" s="457" t="s">
        <v>1416</v>
      </c>
      <c r="F136" s="458" t="s">
        <v>1292</v>
      </c>
      <c r="G136" s="459"/>
      <c r="H136" s="451"/>
      <c r="I136" s="452"/>
      <c r="J136" s="452"/>
      <c r="K136" s="452"/>
      <c r="L136" s="452"/>
      <c r="M136" s="452"/>
      <c r="N136" s="452"/>
      <c r="O136" s="452"/>
      <c r="P136" s="452"/>
      <c r="Q136" s="452"/>
      <c r="R136" s="452"/>
      <c r="S136" s="452"/>
      <c r="T136" s="453"/>
      <c r="U136" s="453"/>
      <c r="V136" s="452"/>
      <c r="W136" s="452"/>
      <c r="X136" s="452"/>
      <c r="Y136" s="452"/>
      <c r="Z136" s="452"/>
      <c r="AA136" s="452"/>
      <c r="AB136" s="452"/>
      <c r="AC136" s="452"/>
      <c r="AD136" s="452"/>
      <c r="AE136" s="452"/>
      <c r="AF136" s="452"/>
      <c r="AG136" s="452"/>
      <c r="AH136" s="452"/>
      <c r="AI136" s="452"/>
      <c r="AJ136" s="452"/>
      <c r="AK136" s="452">
        <f t="shared" si="2"/>
        <v>0</v>
      </c>
    </row>
    <row r="137" spans="1:37" ht="15" x14ac:dyDescent="0.2">
      <c r="A137" s="516" t="s">
        <v>612</v>
      </c>
      <c r="B137" s="511" t="s">
        <v>1396</v>
      </c>
      <c r="C137" s="495" t="s">
        <v>1406</v>
      </c>
      <c r="D137" s="456" t="s">
        <v>1417</v>
      </c>
      <c r="E137" s="457" t="s">
        <v>1418</v>
      </c>
      <c r="F137" s="458" t="s">
        <v>1292</v>
      </c>
      <c r="G137" s="459"/>
      <c r="H137" s="451"/>
      <c r="I137" s="452"/>
      <c r="J137" s="452"/>
      <c r="K137" s="452"/>
      <c r="L137" s="452"/>
      <c r="M137" s="452"/>
      <c r="N137" s="452"/>
      <c r="O137" s="452"/>
      <c r="P137" s="452"/>
      <c r="Q137" s="452"/>
      <c r="R137" s="452"/>
      <c r="S137" s="452"/>
      <c r="T137" s="453"/>
      <c r="U137" s="453"/>
      <c r="V137" s="452"/>
      <c r="W137" s="452"/>
      <c r="X137" s="452"/>
      <c r="Y137" s="452"/>
      <c r="Z137" s="452"/>
      <c r="AA137" s="452"/>
      <c r="AB137" s="452"/>
      <c r="AC137" s="452"/>
      <c r="AD137" s="452"/>
      <c r="AE137" s="452"/>
      <c r="AF137" s="452"/>
      <c r="AG137" s="452"/>
      <c r="AH137" s="452"/>
      <c r="AI137" s="452"/>
      <c r="AJ137" s="452"/>
      <c r="AK137" s="452">
        <f t="shared" si="2"/>
        <v>0</v>
      </c>
    </row>
    <row r="138" spans="1:37" ht="15" x14ac:dyDescent="0.2">
      <c r="A138" s="516" t="s">
        <v>612</v>
      </c>
      <c r="B138" s="511" t="s">
        <v>1396</v>
      </c>
      <c r="C138" s="495" t="s">
        <v>1406</v>
      </c>
      <c r="D138" s="456" t="s">
        <v>1419</v>
      </c>
      <c r="E138" s="457" t="s">
        <v>1420</v>
      </c>
      <c r="F138" s="458" t="s">
        <v>1292</v>
      </c>
      <c r="G138" s="459"/>
      <c r="H138" s="451"/>
      <c r="I138" s="452"/>
      <c r="J138" s="452"/>
      <c r="K138" s="452"/>
      <c r="L138" s="452"/>
      <c r="M138" s="452"/>
      <c r="N138" s="452"/>
      <c r="O138" s="452"/>
      <c r="P138" s="452"/>
      <c r="Q138" s="452"/>
      <c r="R138" s="452"/>
      <c r="S138" s="452"/>
      <c r="T138" s="453"/>
      <c r="U138" s="453"/>
      <c r="V138" s="452"/>
      <c r="W138" s="452"/>
      <c r="X138" s="452"/>
      <c r="Y138" s="452"/>
      <c r="Z138" s="452"/>
      <c r="AA138" s="452"/>
      <c r="AB138" s="452"/>
      <c r="AC138" s="452"/>
      <c r="AD138" s="452"/>
      <c r="AE138" s="452"/>
      <c r="AF138" s="452"/>
      <c r="AG138" s="452"/>
      <c r="AH138" s="452"/>
      <c r="AI138" s="452"/>
      <c r="AJ138" s="452"/>
      <c r="AK138" s="452">
        <f t="shared" si="2"/>
        <v>0</v>
      </c>
    </row>
    <row r="139" spans="1:37" ht="15" x14ac:dyDescent="0.2">
      <c r="A139" s="516" t="s">
        <v>612</v>
      </c>
      <c r="B139" s="511" t="s">
        <v>1396</v>
      </c>
      <c r="C139" s="495" t="s">
        <v>1406</v>
      </c>
      <c r="D139" s="456" t="s">
        <v>1421</v>
      </c>
      <c r="E139" s="457" t="s">
        <v>1422</v>
      </c>
      <c r="F139" s="458" t="s">
        <v>1292</v>
      </c>
      <c r="G139" s="459"/>
      <c r="H139" s="451"/>
      <c r="I139" s="452"/>
      <c r="J139" s="452"/>
      <c r="K139" s="452"/>
      <c r="L139" s="452"/>
      <c r="M139" s="452"/>
      <c r="N139" s="452"/>
      <c r="O139" s="452"/>
      <c r="P139" s="452"/>
      <c r="Q139" s="452"/>
      <c r="R139" s="452"/>
      <c r="S139" s="452"/>
      <c r="T139" s="453"/>
      <c r="U139" s="453"/>
      <c r="V139" s="452"/>
      <c r="W139" s="452"/>
      <c r="X139" s="452"/>
      <c r="Y139" s="452"/>
      <c r="Z139" s="452"/>
      <c r="AA139" s="452"/>
      <c r="AB139" s="452"/>
      <c r="AC139" s="452"/>
      <c r="AD139" s="452"/>
      <c r="AE139" s="452"/>
      <c r="AF139" s="452"/>
      <c r="AG139" s="452"/>
      <c r="AH139" s="452"/>
      <c r="AI139" s="452"/>
      <c r="AJ139" s="452"/>
      <c r="AK139" s="452">
        <f t="shared" si="2"/>
        <v>0</v>
      </c>
    </row>
    <row r="140" spans="1:37" ht="15" x14ac:dyDescent="0.2">
      <c r="A140" s="516" t="s">
        <v>612</v>
      </c>
      <c r="B140" s="511" t="s">
        <v>1396</v>
      </c>
      <c r="C140" s="495" t="s">
        <v>1406</v>
      </c>
      <c r="D140" s="456" t="s">
        <v>1423</v>
      </c>
      <c r="E140" s="457" t="s">
        <v>1424</v>
      </c>
      <c r="F140" s="458" t="s">
        <v>1292</v>
      </c>
      <c r="G140" s="459"/>
      <c r="H140" s="451"/>
      <c r="I140" s="452"/>
      <c r="J140" s="452"/>
      <c r="K140" s="452"/>
      <c r="L140" s="452"/>
      <c r="M140" s="452"/>
      <c r="N140" s="452"/>
      <c r="O140" s="452"/>
      <c r="P140" s="452"/>
      <c r="Q140" s="452"/>
      <c r="R140" s="452"/>
      <c r="S140" s="452"/>
      <c r="T140" s="453"/>
      <c r="U140" s="453"/>
      <c r="V140" s="452"/>
      <c r="W140" s="452"/>
      <c r="X140" s="452"/>
      <c r="Y140" s="452"/>
      <c r="Z140" s="452"/>
      <c r="AA140" s="452"/>
      <c r="AB140" s="452"/>
      <c r="AC140" s="452"/>
      <c r="AD140" s="452"/>
      <c r="AE140" s="452"/>
      <c r="AF140" s="452"/>
      <c r="AG140" s="452"/>
      <c r="AH140" s="452"/>
      <c r="AI140" s="452"/>
      <c r="AJ140" s="452"/>
      <c r="AK140" s="452">
        <f t="shared" si="2"/>
        <v>0</v>
      </c>
    </row>
    <row r="141" spans="1:37" ht="15" x14ac:dyDescent="0.2">
      <c r="A141" s="516" t="s">
        <v>612</v>
      </c>
      <c r="B141" s="511" t="s">
        <v>1396</v>
      </c>
      <c r="C141" s="495" t="s">
        <v>1406</v>
      </c>
      <c r="D141" s="456" t="s">
        <v>1425</v>
      </c>
      <c r="E141" s="457" t="s">
        <v>1426</v>
      </c>
      <c r="F141" s="458" t="s">
        <v>1292</v>
      </c>
      <c r="G141" s="459"/>
      <c r="H141" s="451"/>
      <c r="I141" s="452"/>
      <c r="J141" s="452"/>
      <c r="K141" s="452"/>
      <c r="L141" s="452"/>
      <c r="M141" s="452"/>
      <c r="N141" s="452"/>
      <c r="O141" s="452"/>
      <c r="P141" s="452"/>
      <c r="Q141" s="452"/>
      <c r="R141" s="452"/>
      <c r="S141" s="452"/>
      <c r="T141" s="453"/>
      <c r="U141" s="453"/>
      <c r="V141" s="452"/>
      <c r="W141" s="452"/>
      <c r="X141" s="452"/>
      <c r="Y141" s="452"/>
      <c r="Z141" s="452"/>
      <c r="AA141" s="452"/>
      <c r="AB141" s="452"/>
      <c r="AC141" s="452"/>
      <c r="AD141" s="452"/>
      <c r="AE141" s="452"/>
      <c r="AF141" s="452"/>
      <c r="AG141" s="452"/>
      <c r="AH141" s="452"/>
      <c r="AI141" s="452"/>
      <c r="AJ141" s="452"/>
      <c r="AK141" s="452">
        <f t="shared" si="2"/>
        <v>0</v>
      </c>
    </row>
    <row r="142" spans="1:37" ht="15" x14ac:dyDescent="0.2">
      <c r="A142" s="516" t="s">
        <v>612</v>
      </c>
      <c r="B142" s="511" t="s">
        <v>1396</v>
      </c>
      <c r="C142" s="495" t="s">
        <v>1406</v>
      </c>
      <c r="D142" s="456" t="s">
        <v>1427</v>
      </c>
      <c r="E142" s="457" t="s">
        <v>1428</v>
      </c>
      <c r="F142" s="458" t="s">
        <v>1292</v>
      </c>
      <c r="G142" s="459"/>
      <c r="H142" s="451"/>
      <c r="I142" s="452"/>
      <c r="J142" s="452"/>
      <c r="K142" s="452"/>
      <c r="L142" s="452"/>
      <c r="M142" s="452"/>
      <c r="N142" s="452"/>
      <c r="O142" s="452"/>
      <c r="P142" s="452"/>
      <c r="Q142" s="452"/>
      <c r="R142" s="452"/>
      <c r="S142" s="452"/>
      <c r="T142" s="453"/>
      <c r="U142" s="453"/>
      <c r="V142" s="452"/>
      <c r="W142" s="452"/>
      <c r="X142" s="452"/>
      <c r="Y142" s="452"/>
      <c r="Z142" s="452"/>
      <c r="AA142" s="452"/>
      <c r="AB142" s="452"/>
      <c r="AC142" s="452"/>
      <c r="AD142" s="452"/>
      <c r="AE142" s="452"/>
      <c r="AF142" s="452"/>
      <c r="AG142" s="452"/>
      <c r="AH142" s="452"/>
      <c r="AI142" s="452"/>
      <c r="AJ142" s="452"/>
      <c r="AK142" s="452">
        <f t="shared" si="2"/>
        <v>0</v>
      </c>
    </row>
    <row r="143" spans="1:37" ht="15" x14ac:dyDescent="0.2">
      <c r="A143" s="516" t="s">
        <v>612</v>
      </c>
      <c r="B143" s="511" t="s">
        <v>1396</v>
      </c>
      <c r="C143" s="495" t="s">
        <v>1406</v>
      </c>
      <c r="D143" s="456" t="s">
        <v>1429</v>
      </c>
      <c r="E143" s="457" t="s">
        <v>1430</v>
      </c>
      <c r="F143" s="458" t="s">
        <v>1292</v>
      </c>
      <c r="G143" s="459"/>
      <c r="H143" s="451"/>
      <c r="I143" s="452"/>
      <c r="J143" s="452"/>
      <c r="K143" s="452"/>
      <c r="L143" s="452"/>
      <c r="M143" s="452"/>
      <c r="N143" s="452"/>
      <c r="O143" s="452"/>
      <c r="P143" s="452"/>
      <c r="Q143" s="452"/>
      <c r="R143" s="452"/>
      <c r="S143" s="452"/>
      <c r="T143" s="453"/>
      <c r="U143" s="453"/>
      <c r="V143" s="452"/>
      <c r="W143" s="452"/>
      <c r="X143" s="452"/>
      <c r="Y143" s="452"/>
      <c r="Z143" s="452"/>
      <c r="AA143" s="452"/>
      <c r="AB143" s="452"/>
      <c r="AC143" s="452"/>
      <c r="AD143" s="452"/>
      <c r="AE143" s="452"/>
      <c r="AF143" s="452"/>
      <c r="AG143" s="452"/>
      <c r="AH143" s="452"/>
      <c r="AI143" s="452"/>
      <c r="AJ143" s="452"/>
      <c r="AK143" s="452">
        <f t="shared" ref="AK143:AK206" si="3">SUM(Y143:AJ143)</f>
        <v>0</v>
      </c>
    </row>
    <row r="144" spans="1:37" ht="15" x14ac:dyDescent="0.2">
      <c r="A144" s="516" t="s">
        <v>612</v>
      </c>
      <c r="B144" s="511" t="s">
        <v>1396</v>
      </c>
      <c r="C144" s="495" t="s">
        <v>1406</v>
      </c>
      <c r="D144" s="456" t="s">
        <v>1431</v>
      </c>
      <c r="E144" s="457" t="s">
        <v>1432</v>
      </c>
      <c r="F144" s="458" t="s">
        <v>1292</v>
      </c>
      <c r="G144" s="459"/>
      <c r="H144" s="451"/>
      <c r="I144" s="452"/>
      <c r="J144" s="452"/>
      <c r="K144" s="452"/>
      <c r="L144" s="452"/>
      <c r="M144" s="452"/>
      <c r="N144" s="452"/>
      <c r="O144" s="452"/>
      <c r="P144" s="452"/>
      <c r="Q144" s="452"/>
      <c r="R144" s="452"/>
      <c r="S144" s="452"/>
      <c r="T144" s="453"/>
      <c r="U144" s="453"/>
      <c r="V144" s="452"/>
      <c r="W144" s="452"/>
      <c r="X144" s="452"/>
      <c r="Y144" s="452"/>
      <c r="Z144" s="452"/>
      <c r="AA144" s="452"/>
      <c r="AB144" s="452"/>
      <c r="AC144" s="452"/>
      <c r="AD144" s="452"/>
      <c r="AE144" s="452"/>
      <c r="AF144" s="452"/>
      <c r="AG144" s="452"/>
      <c r="AH144" s="452"/>
      <c r="AI144" s="452"/>
      <c r="AJ144" s="452"/>
      <c r="AK144" s="452">
        <f t="shared" si="3"/>
        <v>0</v>
      </c>
    </row>
    <row r="145" spans="1:37" ht="15" x14ac:dyDescent="0.2">
      <c r="A145" s="516" t="s">
        <v>612</v>
      </c>
      <c r="B145" s="511" t="s">
        <v>1396</v>
      </c>
      <c r="C145" s="495" t="s">
        <v>1406</v>
      </c>
      <c r="D145" s="456" t="s">
        <v>1433</v>
      </c>
      <c r="E145" s="457" t="s">
        <v>1434</v>
      </c>
      <c r="F145" s="458" t="s">
        <v>1292</v>
      </c>
      <c r="G145" s="459"/>
      <c r="H145" s="451"/>
      <c r="I145" s="452"/>
      <c r="J145" s="452"/>
      <c r="K145" s="452"/>
      <c r="L145" s="452"/>
      <c r="M145" s="452"/>
      <c r="N145" s="452"/>
      <c r="O145" s="452"/>
      <c r="P145" s="452"/>
      <c r="Q145" s="452"/>
      <c r="R145" s="452"/>
      <c r="S145" s="452"/>
      <c r="T145" s="453"/>
      <c r="U145" s="453"/>
      <c r="V145" s="452"/>
      <c r="W145" s="452"/>
      <c r="X145" s="452"/>
      <c r="Y145" s="452"/>
      <c r="Z145" s="452"/>
      <c r="AA145" s="452"/>
      <c r="AB145" s="452"/>
      <c r="AC145" s="452"/>
      <c r="AD145" s="452"/>
      <c r="AE145" s="452"/>
      <c r="AF145" s="452"/>
      <c r="AG145" s="452"/>
      <c r="AH145" s="452"/>
      <c r="AI145" s="452"/>
      <c r="AJ145" s="452"/>
      <c r="AK145" s="452">
        <f t="shared" si="3"/>
        <v>0</v>
      </c>
    </row>
    <row r="146" spans="1:37" ht="15" x14ac:dyDescent="0.2">
      <c r="A146" s="516" t="s">
        <v>612</v>
      </c>
      <c r="B146" s="511" t="s">
        <v>1396</v>
      </c>
      <c r="C146" s="495" t="s">
        <v>1406</v>
      </c>
      <c r="D146" s="456" t="s">
        <v>1435</v>
      </c>
      <c r="E146" s="457" t="s">
        <v>1436</v>
      </c>
      <c r="F146" s="458" t="s">
        <v>1292</v>
      </c>
      <c r="G146" s="459"/>
      <c r="H146" s="451"/>
      <c r="I146" s="452"/>
      <c r="J146" s="452"/>
      <c r="K146" s="452"/>
      <c r="L146" s="452"/>
      <c r="M146" s="452"/>
      <c r="N146" s="452"/>
      <c r="O146" s="452"/>
      <c r="P146" s="452"/>
      <c r="Q146" s="452"/>
      <c r="R146" s="452"/>
      <c r="S146" s="452"/>
      <c r="T146" s="453"/>
      <c r="U146" s="453"/>
      <c r="V146" s="452"/>
      <c r="W146" s="452"/>
      <c r="X146" s="452"/>
      <c r="Y146" s="452"/>
      <c r="Z146" s="452"/>
      <c r="AA146" s="452"/>
      <c r="AB146" s="452"/>
      <c r="AC146" s="452"/>
      <c r="AD146" s="452"/>
      <c r="AE146" s="452"/>
      <c r="AF146" s="452"/>
      <c r="AG146" s="452"/>
      <c r="AH146" s="452"/>
      <c r="AI146" s="452"/>
      <c r="AJ146" s="452"/>
      <c r="AK146" s="452">
        <f t="shared" si="3"/>
        <v>0</v>
      </c>
    </row>
    <row r="147" spans="1:37" ht="15" x14ac:dyDescent="0.2">
      <c r="A147" s="516" t="s">
        <v>612</v>
      </c>
      <c r="B147" s="511" t="s">
        <v>1396</v>
      </c>
      <c r="C147" s="495" t="s">
        <v>1406</v>
      </c>
      <c r="D147" s="456" t="s">
        <v>1437</v>
      </c>
      <c r="E147" s="457" t="s">
        <v>1438</v>
      </c>
      <c r="F147" s="458" t="s">
        <v>1292</v>
      </c>
      <c r="G147" s="459"/>
      <c r="H147" s="451"/>
      <c r="I147" s="452"/>
      <c r="J147" s="452"/>
      <c r="K147" s="452"/>
      <c r="L147" s="452"/>
      <c r="M147" s="452"/>
      <c r="N147" s="452"/>
      <c r="O147" s="452"/>
      <c r="P147" s="452"/>
      <c r="Q147" s="452"/>
      <c r="R147" s="452"/>
      <c r="S147" s="452"/>
      <c r="T147" s="453"/>
      <c r="U147" s="453"/>
      <c r="V147" s="452"/>
      <c r="W147" s="452"/>
      <c r="X147" s="452"/>
      <c r="Y147" s="452"/>
      <c r="Z147" s="452"/>
      <c r="AA147" s="452"/>
      <c r="AB147" s="452"/>
      <c r="AC147" s="452"/>
      <c r="AD147" s="452"/>
      <c r="AE147" s="452"/>
      <c r="AF147" s="452"/>
      <c r="AG147" s="452"/>
      <c r="AH147" s="452"/>
      <c r="AI147" s="452"/>
      <c r="AJ147" s="452"/>
      <c r="AK147" s="452">
        <f t="shared" si="3"/>
        <v>0</v>
      </c>
    </row>
    <row r="148" spans="1:37" ht="15" x14ac:dyDescent="0.2">
      <c r="A148" s="516" t="s">
        <v>612</v>
      </c>
      <c r="B148" s="511" t="s">
        <v>1396</v>
      </c>
      <c r="C148" s="495" t="s">
        <v>1406</v>
      </c>
      <c r="D148" s="456" t="s">
        <v>1439</v>
      </c>
      <c r="E148" s="457" t="s">
        <v>1440</v>
      </c>
      <c r="F148" s="458" t="s">
        <v>1292</v>
      </c>
      <c r="G148" s="459"/>
      <c r="H148" s="451"/>
      <c r="I148" s="452"/>
      <c r="J148" s="452"/>
      <c r="K148" s="452"/>
      <c r="L148" s="452"/>
      <c r="M148" s="452"/>
      <c r="N148" s="452"/>
      <c r="O148" s="452"/>
      <c r="P148" s="452"/>
      <c r="Q148" s="452"/>
      <c r="R148" s="452"/>
      <c r="S148" s="452"/>
      <c r="T148" s="453"/>
      <c r="U148" s="453"/>
      <c r="V148" s="452"/>
      <c r="W148" s="452"/>
      <c r="X148" s="452"/>
      <c r="Y148" s="452"/>
      <c r="Z148" s="452"/>
      <c r="AA148" s="452"/>
      <c r="AB148" s="452"/>
      <c r="AC148" s="452"/>
      <c r="AD148" s="452"/>
      <c r="AE148" s="452"/>
      <c r="AF148" s="452"/>
      <c r="AG148" s="452"/>
      <c r="AH148" s="452"/>
      <c r="AI148" s="452"/>
      <c r="AJ148" s="452"/>
      <c r="AK148" s="452">
        <f t="shared" si="3"/>
        <v>0</v>
      </c>
    </row>
    <row r="149" spans="1:37" ht="15" x14ac:dyDescent="0.2">
      <c r="A149" s="516" t="s">
        <v>612</v>
      </c>
      <c r="B149" s="511" t="s">
        <v>1396</v>
      </c>
      <c r="C149" s="495" t="s">
        <v>1406</v>
      </c>
      <c r="D149" s="456" t="s">
        <v>1441</v>
      </c>
      <c r="E149" s="457" t="s">
        <v>1442</v>
      </c>
      <c r="F149" s="458" t="s">
        <v>1292</v>
      </c>
      <c r="G149" s="459"/>
      <c r="H149" s="451"/>
      <c r="I149" s="452"/>
      <c r="J149" s="452"/>
      <c r="K149" s="452"/>
      <c r="L149" s="452"/>
      <c r="M149" s="452"/>
      <c r="N149" s="452"/>
      <c r="O149" s="452"/>
      <c r="P149" s="452"/>
      <c r="Q149" s="452"/>
      <c r="R149" s="452"/>
      <c r="S149" s="452"/>
      <c r="T149" s="453"/>
      <c r="U149" s="453"/>
      <c r="V149" s="452"/>
      <c r="W149" s="452"/>
      <c r="X149" s="452"/>
      <c r="Y149" s="452"/>
      <c r="Z149" s="452"/>
      <c r="AA149" s="452"/>
      <c r="AB149" s="452"/>
      <c r="AC149" s="452"/>
      <c r="AD149" s="452"/>
      <c r="AE149" s="452"/>
      <c r="AF149" s="452"/>
      <c r="AG149" s="452"/>
      <c r="AH149" s="452"/>
      <c r="AI149" s="452"/>
      <c r="AJ149" s="452"/>
      <c r="AK149" s="452">
        <f t="shared" si="3"/>
        <v>0</v>
      </c>
    </row>
    <row r="150" spans="1:37" ht="15" x14ac:dyDescent="0.2">
      <c r="A150" s="516" t="s">
        <v>612</v>
      </c>
      <c r="B150" s="511" t="s">
        <v>1396</v>
      </c>
      <c r="C150" s="495" t="s">
        <v>1406</v>
      </c>
      <c r="D150" s="456" t="s">
        <v>1443</v>
      </c>
      <c r="E150" s="457" t="s">
        <v>1444</v>
      </c>
      <c r="F150" s="458" t="s">
        <v>1292</v>
      </c>
      <c r="G150" s="459"/>
      <c r="H150" s="451"/>
      <c r="I150" s="452"/>
      <c r="J150" s="452"/>
      <c r="K150" s="452"/>
      <c r="L150" s="452"/>
      <c r="M150" s="452"/>
      <c r="N150" s="452"/>
      <c r="O150" s="452"/>
      <c r="P150" s="452"/>
      <c r="Q150" s="452"/>
      <c r="R150" s="452"/>
      <c r="S150" s="452"/>
      <c r="T150" s="453"/>
      <c r="U150" s="453"/>
      <c r="V150" s="452"/>
      <c r="W150" s="452"/>
      <c r="X150" s="452"/>
      <c r="Y150" s="452"/>
      <c r="Z150" s="452"/>
      <c r="AA150" s="452"/>
      <c r="AB150" s="452"/>
      <c r="AC150" s="452"/>
      <c r="AD150" s="452"/>
      <c r="AE150" s="452"/>
      <c r="AF150" s="452"/>
      <c r="AG150" s="452"/>
      <c r="AH150" s="452"/>
      <c r="AI150" s="452"/>
      <c r="AJ150" s="452"/>
      <c r="AK150" s="452">
        <f t="shared" si="3"/>
        <v>0</v>
      </c>
    </row>
    <row r="151" spans="1:37" ht="15" x14ac:dyDescent="0.2">
      <c r="A151" s="516" t="s">
        <v>612</v>
      </c>
      <c r="B151" s="511" t="s">
        <v>1396</v>
      </c>
      <c r="C151" s="495" t="s">
        <v>1406</v>
      </c>
      <c r="D151" s="456" t="s">
        <v>1445</v>
      </c>
      <c r="E151" s="457" t="s">
        <v>1446</v>
      </c>
      <c r="F151" s="458" t="s">
        <v>1292</v>
      </c>
      <c r="G151" s="459"/>
      <c r="H151" s="451"/>
      <c r="I151" s="452"/>
      <c r="J151" s="452"/>
      <c r="K151" s="452"/>
      <c r="L151" s="452"/>
      <c r="M151" s="452"/>
      <c r="N151" s="452"/>
      <c r="O151" s="452"/>
      <c r="P151" s="452"/>
      <c r="Q151" s="452"/>
      <c r="R151" s="452"/>
      <c r="S151" s="452"/>
      <c r="T151" s="453"/>
      <c r="U151" s="453"/>
      <c r="V151" s="452"/>
      <c r="W151" s="452"/>
      <c r="X151" s="452"/>
      <c r="Y151" s="452"/>
      <c r="Z151" s="452"/>
      <c r="AA151" s="452"/>
      <c r="AB151" s="452"/>
      <c r="AC151" s="452"/>
      <c r="AD151" s="452"/>
      <c r="AE151" s="452"/>
      <c r="AF151" s="452"/>
      <c r="AG151" s="452"/>
      <c r="AH151" s="452"/>
      <c r="AI151" s="452"/>
      <c r="AJ151" s="452"/>
      <c r="AK151" s="452">
        <f t="shared" si="3"/>
        <v>0</v>
      </c>
    </row>
    <row r="152" spans="1:37" ht="15" x14ac:dyDescent="0.2">
      <c r="A152" s="516" t="s">
        <v>612</v>
      </c>
      <c r="B152" s="511" t="s">
        <v>1396</v>
      </c>
      <c r="C152" s="495" t="s">
        <v>1406</v>
      </c>
      <c r="D152" s="456" t="s">
        <v>1447</v>
      </c>
      <c r="E152" s="457" t="s">
        <v>1448</v>
      </c>
      <c r="F152" s="458" t="s">
        <v>1292</v>
      </c>
      <c r="G152" s="459"/>
      <c r="H152" s="451"/>
      <c r="I152" s="452"/>
      <c r="J152" s="452"/>
      <c r="K152" s="452"/>
      <c r="L152" s="452"/>
      <c r="M152" s="452"/>
      <c r="N152" s="452"/>
      <c r="O152" s="452"/>
      <c r="P152" s="452"/>
      <c r="Q152" s="452"/>
      <c r="R152" s="452"/>
      <c r="S152" s="452"/>
      <c r="T152" s="453"/>
      <c r="U152" s="453"/>
      <c r="V152" s="452"/>
      <c r="W152" s="452"/>
      <c r="X152" s="452"/>
      <c r="Y152" s="452"/>
      <c r="Z152" s="452"/>
      <c r="AA152" s="452"/>
      <c r="AB152" s="452"/>
      <c r="AC152" s="452"/>
      <c r="AD152" s="452"/>
      <c r="AE152" s="452"/>
      <c r="AF152" s="452"/>
      <c r="AG152" s="452"/>
      <c r="AH152" s="452"/>
      <c r="AI152" s="452"/>
      <c r="AJ152" s="452"/>
      <c r="AK152" s="452">
        <f t="shared" si="3"/>
        <v>0</v>
      </c>
    </row>
    <row r="153" spans="1:37" ht="15" x14ac:dyDescent="0.2">
      <c r="A153" s="516" t="s">
        <v>612</v>
      </c>
      <c r="B153" s="511" t="s">
        <v>1396</v>
      </c>
      <c r="C153" s="495" t="s">
        <v>1406</v>
      </c>
      <c r="D153" s="456" t="s">
        <v>1449</v>
      </c>
      <c r="E153" s="457" t="s">
        <v>1450</v>
      </c>
      <c r="F153" s="458" t="s">
        <v>1292</v>
      </c>
      <c r="G153" s="459"/>
      <c r="H153" s="451"/>
      <c r="I153" s="452"/>
      <c r="J153" s="452"/>
      <c r="K153" s="452"/>
      <c r="L153" s="452"/>
      <c r="M153" s="452"/>
      <c r="N153" s="452"/>
      <c r="O153" s="452"/>
      <c r="P153" s="452"/>
      <c r="Q153" s="452"/>
      <c r="R153" s="452"/>
      <c r="S153" s="452"/>
      <c r="T153" s="453"/>
      <c r="U153" s="453"/>
      <c r="V153" s="452"/>
      <c r="W153" s="452"/>
      <c r="X153" s="452"/>
      <c r="Y153" s="452"/>
      <c r="Z153" s="452"/>
      <c r="AA153" s="452"/>
      <c r="AB153" s="452"/>
      <c r="AC153" s="452"/>
      <c r="AD153" s="452"/>
      <c r="AE153" s="452"/>
      <c r="AF153" s="452"/>
      <c r="AG153" s="452"/>
      <c r="AH153" s="452"/>
      <c r="AI153" s="452"/>
      <c r="AJ153" s="452"/>
      <c r="AK153" s="452">
        <f t="shared" si="3"/>
        <v>0</v>
      </c>
    </row>
    <row r="154" spans="1:37" ht="15" x14ac:dyDescent="0.2">
      <c r="A154" s="516" t="s">
        <v>612</v>
      </c>
      <c r="B154" s="511" t="s">
        <v>1396</v>
      </c>
      <c r="C154" s="495" t="s">
        <v>1406</v>
      </c>
      <c r="D154" s="456" t="s">
        <v>1451</v>
      </c>
      <c r="E154" s="457" t="s">
        <v>1452</v>
      </c>
      <c r="F154" s="458" t="s">
        <v>1292</v>
      </c>
      <c r="G154" s="459"/>
      <c r="H154" s="451"/>
      <c r="I154" s="452"/>
      <c r="J154" s="452"/>
      <c r="K154" s="452"/>
      <c r="L154" s="452"/>
      <c r="M154" s="452"/>
      <c r="N154" s="452"/>
      <c r="O154" s="452"/>
      <c r="P154" s="452"/>
      <c r="Q154" s="452"/>
      <c r="R154" s="452"/>
      <c r="S154" s="452"/>
      <c r="T154" s="453"/>
      <c r="U154" s="453"/>
      <c r="V154" s="452"/>
      <c r="W154" s="452"/>
      <c r="X154" s="452"/>
      <c r="Y154" s="452"/>
      <c r="Z154" s="452"/>
      <c r="AA154" s="452"/>
      <c r="AB154" s="452"/>
      <c r="AC154" s="452"/>
      <c r="AD154" s="452"/>
      <c r="AE154" s="452"/>
      <c r="AF154" s="452"/>
      <c r="AG154" s="452"/>
      <c r="AH154" s="452"/>
      <c r="AI154" s="452"/>
      <c r="AJ154" s="452"/>
      <c r="AK154" s="452">
        <f t="shared" si="3"/>
        <v>0</v>
      </c>
    </row>
    <row r="155" spans="1:37" ht="15" x14ac:dyDescent="0.2">
      <c r="A155" s="516" t="s">
        <v>612</v>
      </c>
      <c r="B155" s="511" t="s">
        <v>1396</v>
      </c>
      <c r="C155" s="495" t="s">
        <v>1406</v>
      </c>
      <c r="D155" s="456" t="s">
        <v>1453</v>
      </c>
      <c r="E155" s="457" t="s">
        <v>1454</v>
      </c>
      <c r="F155" s="458" t="s">
        <v>1292</v>
      </c>
      <c r="G155" s="459"/>
      <c r="H155" s="451"/>
      <c r="I155" s="452"/>
      <c r="J155" s="452"/>
      <c r="K155" s="452"/>
      <c r="L155" s="452"/>
      <c r="M155" s="452"/>
      <c r="N155" s="452"/>
      <c r="O155" s="452"/>
      <c r="P155" s="452"/>
      <c r="Q155" s="452"/>
      <c r="R155" s="452"/>
      <c r="S155" s="452"/>
      <c r="T155" s="453"/>
      <c r="U155" s="453"/>
      <c r="V155" s="452"/>
      <c r="W155" s="452"/>
      <c r="X155" s="452"/>
      <c r="Y155" s="452"/>
      <c r="Z155" s="452"/>
      <c r="AA155" s="452"/>
      <c r="AB155" s="452"/>
      <c r="AC155" s="452"/>
      <c r="AD155" s="452"/>
      <c r="AE155" s="452"/>
      <c r="AF155" s="452"/>
      <c r="AG155" s="452"/>
      <c r="AH155" s="452"/>
      <c r="AI155" s="452"/>
      <c r="AJ155" s="452"/>
      <c r="AK155" s="452">
        <f t="shared" si="3"/>
        <v>0</v>
      </c>
    </row>
    <row r="156" spans="1:37" ht="15" x14ac:dyDescent="0.2">
      <c r="A156" s="516" t="s">
        <v>612</v>
      </c>
      <c r="B156" s="511" t="s">
        <v>1396</v>
      </c>
      <c r="C156" s="495" t="s">
        <v>1406</v>
      </c>
      <c r="D156" s="456" t="s">
        <v>1455</v>
      </c>
      <c r="E156" s="457" t="s">
        <v>1456</v>
      </c>
      <c r="F156" s="458" t="s">
        <v>1292</v>
      </c>
      <c r="G156" s="459"/>
      <c r="H156" s="451"/>
      <c r="I156" s="452"/>
      <c r="J156" s="452"/>
      <c r="K156" s="452"/>
      <c r="L156" s="452"/>
      <c r="M156" s="452"/>
      <c r="N156" s="452"/>
      <c r="O156" s="452"/>
      <c r="P156" s="452"/>
      <c r="Q156" s="452"/>
      <c r="R156" s="452"/>
      <c r="S156" s="452"/>
      <c r="T156" s="453"/>
      <c r="U156" s="453"/>
      <c r="V156" s="452"/>
      <c r="W156" s="452"/>
      <c r="X156" s="452"/>
      <c r="Y156" s="452"/>
      <c r="Z156" s="452"/>
      <c r="AA156" s="452"/>
      <c r="AB156" s="452"/>
      <c r="AC156" s="452"/>
      <c r="AD156" s="452"/>
      <c r="AE156" s="452"/>
      <c r="AF156" s="452"/>
      <c r="AG156" s="452"/>
      <c r="AH156" s="452"/>
      <c r="AI156" s="452"/>
      <c r="AJ156" s="452"/>
      <c r="AK156" s="452">
        <f t="shared" si="3"/>
        <v>0</v>
      </c>
    </row>
    <row r="157" spans="1:37" ht="15" x14ac:dyDescent="0.2">
      <c r="A157" s="516" t="s">
        <v>612</v>
      </c>
      <c r="B157" s="511" t="s">
        <v>1396</v>
      </c>
      <c r="C157" s="495" t="s">
        <v>1406</v>
      </c>
      <c r="D157" s="456" t="s">
        <v>1457</v>
      </c>
      <c r="E157" s="457" t="s">
        <v>1458</v>
      </c>
      <c r="F157" s="458" t="s">
        <v>1292</v>
      </c>
      <c r="G157" s="459"/>
      <c r="H157" s="451"/>
      <c r="I157" s="452"/>
      <c r="J157" s="452"/>
      <c r="K157" s="452"/>
      <c r="L157" s="452"/>
      <c r="M157" s="452"/>
      <c r="N157" s="452"/>
      <c r="O157" s="452"/>
      <c r="P157" s="452"/>
      <c r="Q157" s="452"/>
      <c r="R157" s="452"/>
      <c r="S157" s="452"/>
      <c r="T157" s="453"/>
      <c r="U157" s="453"/>
      <c r="V157" s="452"/>
      <c r="W157" s="452"/>
      <c r="X157" s="452"/>
      <c r="Y157" s="452"/>
      <c r="Z157" s="452"/>
      <c r="AA157" s="452"/>
      <c r="AB157" s="452"/>
      <c r="AC157" s="452"/>
      <c r="AD157" s="452"/>
      <c r="AE157" s="452"/>
      <c r="AF157" s="452"/>
      <c r="AG157" s="452"/>
      <c r="AH157" s="452"/>
      <c r="AI157" s="452"/>
      <c r="AJ157" s="452"/>
      <c r="AK157" s="452">
        <f t="shared" si="3"/>
        <v>0</v>
      </c>
    </row>
    <row r="158" spans="1:37" ht="15" x14ac:dyDescent="0.2">
      <c r="A158" s="516" t="s">
        <v>612</v>
      </c>
      <c r="B158" s="511" t="s">
        <v>1396</v>
      </c>
      <c r="C158" s="495" t="s">
        <v>1406</v>
      </c>
      <c r="D158" s="456" t="s">
        <v>1459</v>
      </c>
      <c r="E158" s="457" t="s">
        <v>1460</v>
      </c>
      <c r="F158" s="458" t="s">
        <v>1292</v>
      </c>
      <c r="G158" s="459"/>
      <c r="H158" s="451"/>
      <c r="I158" s="452"/>
      <c r="J158" s="452"/>
      <c r="K158" s="452"/>
      <c r="L158" s="452"/>
      <c r="M158" s="452"/>
      <c r="N158" s="452"/>
      <c r="O158" s="452"/>
      <c r="P158" s="452"/>
      <c r="Q158" s="452"/>
      <c r="R158" s="452"/>
      <c r="S158" s="452"/>
      <c r="T158" s="453"/>
      <c r="U158" s="453"/>
      <c r="V158" s="452"/>
      <c r="W158" s="452"/>
      <c r="X158" s="452"/>
      <c r="Y158" s="452"/>
      <c r="Z158" s="452"/>
      <c r="AA158" s="452"/>
      <c r="AB158" s="452"/>
      <c r="AC158" s="452"/>
      <c r="AD158" s="452"/>
      <c r="AE158" s="452"/>
      <c r="AF158" s="452"/>
      <c r="AG158" s="452"/>
      <c r="AH158" s="452"/>
      <c r="AI158" s="452"/>
      <c r="AJ158" s="452"/>
      <c r="AK158" s="452">
        <f t="shared" si="3"/>
        <v>0</v>
      </c>
    </row>
    <row r="159" spans="1:37" ht="15" x14ac:dyDescent="0.2">
      <c r="A159" s="516" t="s">
        <v>612</v>
      </c>
      <c r="B159" s="511" t="s">
        <v>1396</v>
      </c>
      <c r="C159" s="495" t="s">
        <v>1406</v>
      </c>
      <c r="D159" s="456" t="s">
        <v>1461</v>
      </c>
      <c r="E159" s="457" t="s">
        <v>1462</v>
      </c>
      <c r="F159" s="458" t="s">
        <v>1292</v>
      </c>
      <c r="G159" s="459"/>
      <c r="H159" s="451"/>
      <c r="I159" s="452"/>
      <c r="J159" s="452"/>
      <c r="K159" s="452"/>
      <c r="L159" s="452"/>
      <c r="M159" s="452"/>
      <c r="N159" s="452"/>
      <c r="O159" s="452"/>
      <c r="P159" s="452"/>
      <c r="Q159" s="452"/>
      <c r="R159" s="452"/>
      <c r="S159" s="452"/>
      <c r="T159" s="453"/>
      <c r="U159" s="453"/>
      <c r="V159" s="452"/>
      <c r="W159" s="452"/>
      <c r="X159" s="452"/>
      <c r="Y159" s="452"/>
      <c r="Z159" s="452"/>
      <c r="AA159" s="452"/>
      <c r="AB159" s="452"/>
      <c r="AC159" s="452"/>
      <c r="AD159" s="452"/>
      <c r="AE159" s="452"/>
      <c r="AF159" s="452"/>
      <c r="AG159" s="452"/>
      <c r="AH159" s="452"/>
      <c r="AI159" s="452"/>
      <c r="AJ159" s="452"/>
      <c r="AK159" s="452">
        <f t="shared" si="3"/>
        <v>0</v>
      </c>
    </row>
    <row r="160" spans="1:37" ht="15" x14ac:dyDescent="0.2">
      <c r="A160" s="516" t="s">
        <v>612</v>
      </c>
      <c r="B160" s="511" t="s">
        <v>1396</v>
      </c>
      <c r="C160" s="495" t="s">
        <v>1406</v>
      </c>
      <c r="D160" s="456" t="s">
        <v>1463</v>
      </c>
      <c r="E160" s="457" t="s">
        <v>1464</v>
      </c>
      <c r="F160" s="458" t="s">
        <v>1292</v>
      </c>
      <c r="G160" s="459"/>
      <c r="H160" s="451"/>
      <c r="I160" s="452"/>
      <c r="J160" s="452"/>
      <c r="K160" s="452"/>
      <c r="L160" s="452"/>
      <c r="M160" s="452"/>
      <c r="N160" s="452"/>
      <c r="O160" s="452"/>
      <c r="P160" s="452"/>
      <c r="Q160" s="452"/>
      <c r="R160" s="452"/>
      <c r="S160" s="452"/>
      <c r="T160" s="453"/>
      <c r="U160" s="453"/>
      <c r="V160" s="452"/>
      <c r="W160" s="452"/>
      <c r="X160" s="452"/>
      <c r="Y160" s="452"/>
      <c r="Z160" s="452"/>
      <c r="AA160" s="452"/>
      <c r="AB160" s="452"/>
      <c r="AC160" s="452"/>
      <c r="AD160" s="452"/>
      <c r="AE160" s="452"/>
      <c r="AF160" s="452"/>
      <c r="AG160" s="452"/>
      <c r="AH160" s="452"/>
      <c r="AI160" s="452"/>
      <c r="AJ160" s="452"/>
      <c r="AK160" s="452">
        <f t="shared" si="3"/>
        <v>0</v>
      </c>
    </row>
    <row r="161" spans="1:37" ht="15" x14ac:dyDescent="0.2">
      <c r="A161" s="516" t="s">
        <v>612</v>
      </c>
      <c r="B161" s="511" t="s">
        <v>1396</v>
      </c>
      <c r="C161" s="495" t="s">
        <v>1406</v>
      </c>
      <c r="D161" s="456" t="s">
        <v>1465</v>
      </c>
      <c r="E161" s="457" t="s">
        <v>1466</v>
      </c>
      <c r="F161" s="458" t="s">
        <v>1292</v>
      </c>
      <c r="G161" s="459"/>
      <c r="H161" s="451"/>
      <c r="I161" s="452"/>
      <c r="J161" s="452"/>
      <c r="K161" s="452"/>
      <c r="L161" s="452"/>
      <c r="M161" s="452"/>
      <c r="N161" s="452"/>
      <c r="O161" s="452"/>
      <c r="P161" s="452"/>
      <c r="Q161" s="452"/>
      <c r="R161" s="452"/>
      <c r="S161" s="452"/>
      <c r="T161" s="453"/>
      <c r="U161" s="453"/>
      <c r="V161" s="452"/>
      <c r="W161" s="452"/>
      <c r="X161" s="452"/>
      <c r="Y161" s="452"/>
      <c r="Z161" s="452"/>
      <c r="AA161" s="452"/>
      <c r="AB161" s="452"/>
      <c r="AC161" s="452"/>
      <c r="AD161" s="452"/>
      <c r="AE161" s="452"/>
      <c r="AF161" s="452"/>
      <c r="AG161" s="452"/>
      <c r="AH161" s="452"/>
      <c r="AI161" s="452"/>
      <c r="AJ161" s="452"/>
      <c r="AK161" s="452">
        <f t="shared" si="3"/>
        <v>0</v>
      </c>
    </row>
    <row r="162" spans="1:37" ht="15" x14ac:dyDescent="0.2">
      <c r="A162" s="516" t="s">
        <v>612</v>
      </c>
      <c r="B162" s="511" t="s">
        <v>1396</v>
      </c>
      <c r="C162" s="495" t="s">
        <v>1406</v>
      </c>
      <c r="D162" s="456" t="s">
        <v>1467</v>
      </c>
      <c r="E162" s="457" t="s">
        <v>1468</v>
      </c>
      <c r="F162" s="458" t="s">
        <v>1292</v>
      </c>
      <c r="G162" s="459"/>
      <c r="H162" s="451"/>
      <c r="I162" s="452"/>
      <c r="J162" s="452"/>
      <c r="K162" s="452"/>
      <c r="L162" s="452"/>
      <c r="M162" s="452"/>
      <c r="N162" s="452"/>
      <c r="O162" s="452"/>
      <c r="P162" s="452"/>
      <c r="Q162" s="452"/>
      <c r="R162" s="452"/>
      <c r="S162" s="452"/>
      <c r="T162" s="453"/>
      <c r="U162" s="453"/>
      <c r="V162" s="452"/>
      <c r="W162" s="452"/>
      <c r="X162" s="452"/>
      <c r="Y162" s="452"/>
      <c r="Z162" s="452"/>
      <c r="AA162" s="452"/>
      <c r="AB162" s="452"/>
      <c r="AC162" s="452"/>
      <c r="AD162" s="452"/>
      <c r="AE162" s="452"/>
      <c r="AF162" s="452"/>
      <c r="AG162" s="452"/>
      <c r="AH162" s="452"/>
      <c r="AI162" s="452"/>
      <c r="AJ162" s="452"/>
      <c r="AK162" s="452">
        <f t="shared" si="3"/>
        <v>0</v>
      </c>
    </row>
    <row r="163" spans="1:37" ht="15" x14ac:dyDescent="0.2">
      <c r="A163" s="516" t="s">
        <v>612</v>
      </c>
      <c r="B163" s="511" t="s">
        <v>1396</v>
      </c>
      <c r="C163" s="495" t="s">
        <v>1406</v>
      </c>
      <c r="D163" s="456" t="s">
        <v>1469</v>
      </c>
      <c r="E163" s="457" t="s">
        <v>1470</v>
      </c>
      <c r="F163" s="458" t="s">
        <v>1292</v>
      </c>
      <c r="G163" s="459"/>
      <c r="H163" s="451"/>
      <c r="I163" s="452"/>
      <c r="J163" s="452"/>
      <c r="K163" s="452"/>
      <c r="L163" s="452"/>
      <c r="M163" s="452"/>
      <c r="N163" s="452"/>
      <c r="O163" s="452"/>
      <c r="P163" s="452"/>
      <c r="Q163" s="452"/>
      <c r="R163" s="452"/>
      <c r="S163" s="452"/>
      <c r="T163" s="453"/>
      <c r="U163" s="453"/>
      <c r="V163" s="452"/>
      <c r="W163" s="452"/>
      <c r="X163" s="452"/>
      <c r="Y163" s="452"/>
      <c r="Z163" s="452"/>
      <c r="AA163" s="452"/>
      <c r="AB163" s="452"/>
      <c r="AC163" s="452"/>
      <c r="AD163" s="452"/>
      <c r="AE163" s="452"/>
      <c r="AF163" s="452"/>
      <c r="AG163" s="452"/>
      <c r="AH163" s="452"/>
      <c r="AI163" s="452"/>
      <c r="AJ163" s="452"/>
      <c r="AK163" s="452">
        <f t="shared" si="3"/>
        <v>0</v>
      </c>
    </row>
    <row r="164" spans="1:37" ht="15" x14ac:dyDescent="0.2">
      <c r="A164" s="516" t="s">
        <v>612</v>
      </c>
      <c r="B164" s="511" t="s">
        <v>1396</v>
      </c>
      <c r="C164" s="495" t="s">
        <v>1406</v>
      </c>
      <c r="D164" s="456" t="s">
        <v>1471</v>
      </c>
      <c r="E164" s="457" t="s">
        <v>1472</v>
      </c>
      <c r="F164" s="458" t="s">
        <v>1292</v>
      </c>
      <c r="G164" s="459"/>
      <c r="H164" s="451"/>
      <c r="I164" s="452"/>
      <c r="J164" s="452"/>
      <c r="K164" s="452"/>
      <c r="L164" s="452"/>
      <c r="M164" s="452"/>
      <c r="N164" s="452"/>
      <c r="O164" s="452"/>
      <c r="P164" s="452"/>
      <c r="Q164" s="452"/>
      <c r="R164" s="452"/>
      <c r="S164" s="452"/>
      <c r="T164" s="453"/>
      <c r="U164" s="453"/>
      <c r="V164" s="452"/>
      <c r="W164" s="452"/>
      <c r="X164" s="452"/>
      <c r="Y164" s="452"/>
      <c r="Z164" s="452"/>
      <c r="AA164" s="452"/>
      <c r="AB164" s="452"/>
      <c r="AC164" s="452"/>
      <c r="AD164" s="452"/>
      <c r="AE164" s="452"/>
      <c r="AF164" s="452"/>
      <c r="AG164" s="452"/>
      <c r="AH164" s="452"/>
      <c r="AI164" s="452"/>
      <c r="AJ164" s="452"/>
      <c r="AK164" s="452">
        <f t="shared" si="3"/>
        <v>0</v>
      </c>
    </row>
    <row r="165" spans="1:37" ht="15" x14ac:dyDescent="0.2">
      <c r="A165" s="516" t="s">
        <v>612</v>
      </c>
      <c r="B165" s="511" t="s">
        <v>1396</v>
      </c>
      <c r="C165" s="495" t="s">
        <v>1406</v>
      </c>
      <c r="D165" s="456" t="s">
        <v>1473</v>
      </c>
      <c r="E165" s="457" t="s">
        <v>1474</v>
      </c>
      <c r="F165" s="458" t="s">
        <v>1292</v>
      </c>
      <c r="G165" s="459"/>
      <c r="H165" s="451"/>
      <c r="I165" s="452"/>
      <c r="J165" s="452"/>
      <c r="K165" s="452"/>
      <c r="L165" s="452"/>
      <c r="M165" s="452"/>
      <c r="N165" s="452"/>
      <c r="O165" s="452"/>
      <c r="P165" s="452"/>
      <c r="Q165" s="452"/>
      <c r="R165" s="452"/>
      <c r="S165" s="452"/>
      <c r="T165" s="453"/>
      <c r="U165" s="453"/>
      <c r="V165" s="452"/>
      <c r="W165" s="452"/>
      <c r="X165" s="452"/>
      <c r="Y165" s="452"/>
      <c r="Z165" s="452"/>
      <c r="AA165" s="452"/>
      <c r="AB165" s="452"/>
      <c r="AC165" s="452"/>
      <c r="AD165" s="452"/>
      <c r="AE165" s="452"/>
      <c r="AF165" s="452"/>
      <c r="AG165" s="452"/>
      <c r="AH165" s="452"/>
      <c r="AI165" s="452"/>
      <c r="AJ165" s="452"/>
      <c r="AK165" s="452">
        <f t="shared" si="3"/>
        <v>0</v>
      </c>
    </row>
    <row r="166" spans="1:37" ht="15" x14ac:dyDescent="0.2">
      <c r="A166" s="516" t="s">
        <v>612</v>
      </c>
      <c r="B166" s="511" t="s">
        <v>1396</v>
      </c>
      <c r="C166" s="495" t="s">
        <v>1406</v>
      </c>
      <c r="D166" s="456" t="s">
        <v>1475</v>
      </c>
      <c r="E166" s="457" t="s">
        <v>1476</v>
      </c>
      <c r="F166" s="458" t="s">
        <v>1292</v>
      </c>
      <c r="G166" s="459"/>
      <c r="H166" s="451"/>
      <c r="I166" s="452"/>
      <c r="J166" s="452"/>
      <c r="K166" s="452"/>
      <c r="L166" s="452"/>
      <c r="M166" s="452"/>
      <c r="N166" s="452"/>
      <c r="O166" s="452"/>
      <c r="P166" s="452"/>
      <c r="Q166" s="452"/>
      <c r="R166" s="452"/>
      <c r="S166" s="452"/>
      <c r="T166" s="453"/>
      <c r="U166" s="453"/>
      <c r="V166" s="452"/>
      <c r="W166" s="452"/>
      <c r="X166" s="452"/>
      <c r="Y166" s="452"/>
      <c r="Z166" s="452"/>
      <c r="AA166" s="452"/>
      <c r="AB166" s="452"/>
      <c r="AC166" s="452"/>
      <c r="AD166" s="452"/>
      <c r="AE166" s="452"/>
      <c r="AF166" s="452"/>
      <c r="AG166" s="452"/>
      <c r="AH166" s="452"/>
      <c r="AI166" s="452"/>
      <c r="AJ166" s="452"/>
      <c r="AK166" s="452">
        <f t="shared" si="3"/>
        <v>0</v>
      </c>
    </row>
    <row r="167" spans="1:37" ht="15" x14ac:dyDescent="0.2">
      <c r="A167" s="516" t="s">
        <v>612</v>
      </c>
      <c r="B167" s="511" t="s">
        <v>1396</v>
      </c>
      <c r="C167" s="495" t="s">
        <v>1406</v>
      </c>
      <c r="D167" s="456" t="s">
        <v>1477</v>
      </c>
      <c r="E167" s="457" t="s">
        <v>1478</v>
      </c>
      <c r="F167" s="458" t="s">
        <v>1292</v>
      </c>
      <c r="G167" s="459"/>
      <c r="H167" s="451"/>
      <c r="I167" s="452"/>
      <c r="J167" s="452"/>
      <c r="K167" s="452"/>
      <c r="L167" s="452"/>
      <c r="M167" s="452"/>
      <c r="N167" s="452"/>
      <c r="O167" s="452"/>
      <c r="P167" s="452"/>
      <c r="Q167" s="452"/>
      <c r="R167" s="452"/>
      <c r="S167" s="452"/>
      <c r="T167" s="453"/>
      <c r="U167" s="453"/>
      <c r="V167" s="452"/>
      <c r="W167" s="452"/>
      <c r="X167" s="452"/>
      <c r="Y167" s="452"/>
      <c r="Z167" s="452"/>
      <c r="AA167" s="452"/>
      <c r="AB167" s="452"/>
      <c r="AC167" s="452"/>
      <c r="AD167" s="452"/>
      <c r="AE167" s="452"/>
      <c r="AF167" s="452"/>
      <c r="AG167" s="452"/>
      <c r="AH167" s="452"/>
      <c r="AI167" s="452"/>
      <c r="AJ167" s="452"/>
      <c r="AK167" s="452">
        <f t="shared" si="3"/>
        <v>0</v>
      </c>
    </row>
    <row r="168" spans="1:37" ht="15" x14ac:dyDescent="0.2">
      <c r="A168" s="516" t="s">
        <v>612</v>
      </c>
      <c r="B168" s="511" t="s">
        <v>1396</v>
      </c>
      <c r="C168" s="495" t="s">
        <v>1406</v>
      </c>
      <c r="D168" s="456" t="s">
        <v>1479</v>
      </c>
      <c r="E168" s="457" t="s">
        <v>1480</v>
      </c>
      <c r="F168" s="458" t="s">
        <v>1292</v>
      </c>
      <c r="G168" s="459"/>
      <c r="H168" s="451"/>
      <c r="I168" s="452"/>
      <c r="J168" s="452"/>
      <c r="K168" s="452"/>
      <c r="L168" s="452"/>
      <c r="M168" s="452"/>
      <c r="N168" s="452"/>
      <c r="O168" s="452"/>
      <c r="P168" s="452"/>
      <c r="Q168" s="452"/>
      <c r="R168" s="452"/>
      <c r="S168" s="452"/>
      <c r="T168" s="453"/>
      <c r="U168" s="453"/>
      <c r="V168" s="452"/>
      <c r="W168" s="452"/>
      <c r="X168" s="452"/>
      <c r="Y168" s="452"/>
      <c r="Z168" s="452"/>
      <c r="AA168" s="452"/>
      <c r="AB168" s="452"/>
      <c r="AC168" s="452"/>
      <c r="AD168" s="452"/>
      <c r="AE168" s="452"/>
      <c r="AF168" s="452"/>
      <c r="AG168" s="452"/>
      <c r="AH168" s="452"/>
      <c r="AI168" s="452"/>
      <c r="AJ168" s="452"/>
      <c r="AK168" s="452">
        <f t="shared" si="3"/>
        <v>0</v>
      </c>
    </row>
    <row r="169" spans="1:37" ht="15" x14ac:dyDescent="0.2">
      <c r="A169" s="516" t="s">
        <v>612</v>
      </c>
      <c r="B169" s="511" t="s">
        <v>1396</v>
      </c>
      <c r="C169" s="495" t="s">
        <v>1406</v>
      </c>
      <c r="D169" s="456" t="s">
        <v>1481</v>
      </c>
      <c r="E169" s="457" t="s">
        <v>1482</v>
      </c>
      <c r="F169" s="458" t="s">
        <v>1292</v>
      </c>
      <c r="G169" s="459"/>
      <c r="H169" s="451"/>
      <c r="I169" s="452"/>
      <c r="J169" s="452"/>
      <c r="K169" s="452"/>
      <c r="L169" s="452"/>
      <c r="M169" s="452"/>
      <c r="N169" s="452"/>
      <c r="O169" s="452"/>
      <c r="P169" s="452"/>
      <c r="Q169" s="452"/>
      <c r="R169" s="452"/>
      <c r="S169" s="452"/>
      <c r="T169" s="453"/>
      <c r="U169" s="453"/>
      <c r="V169" s="452"/>
      <c r="W169" s="452"/>
      <c r="X169" s="452"/>
      <c r="Y169" s="452"/>
      <c r="Z169" s="452"/>
      <c r="AA169" s="452"/>
      <c r="AB169" s="452"/>
      <c r="AC169" s="452"/>
      <c r="AD169" s="452"/>
      <c r="AE169" s="452"/>
      <c r="AF169" s="452"/>
      <c r="AG169" s="452"/>
      <c r="AH169" s="452"/>
      <c r="AI169" s="452"/>
      <c r="AJ169" s="452"/>
      <c r="AK169" s="452">
        <f t="shared" si="3"/>
        <v>0</v>
      </c>
    </row>
    <row r="170" spans="1:37" ht="15" x14ac:dyDescent="0.2">
      <c r="A170" s="516" t="s">
        <v>612</v>
      </c>
      <c r="B170" s="511" t="s">
        <v>1396</v>
      </c>
      <c r="C170" s="495" t="s">
        <v>1406</v>
      </c>
      <c r="D170" s="456" t="s">
        <v>1483</v>
      </c>
      <c r="E170" s="457" t="s">
        <v>1484</v>
      </c>
      <c r="F170" s="458" t="s">
        <v>1292</v>
      </c>
      <c r="G170" s="459"/>
      <c r="H170" s="451"/>
      <c r="I170" s="452"/>
      <c r="J170" s="452"/>
      <c r="K170" s="452"/>
      <c r="L170" s="452"/>
      <c r="M170" s="452"/>
      <c r="N170" s="452"/>
      <c r="O170" s="452"/>
      <c r="P170" s="452"/>
      <c r="Q170" s="452"/>
      <c r="R170" s="452"/>
      <c r="S170" s="452"/>
      <c r="T170" s="453"/>
      <c r="U170" s="453"/>
      <c r="V170" s="452"/>
      <c r="W170" s="452"/>
      <c r="X170" s="452"/>
      <c r="Y170" s="452"/>
      <c r="Z170" s="452"/>
      <c r="AA170" s="452"/>
      <c r="AB170" s="452"/>
      <c r="AC170" s="452"/>
      <c r="AD170" s="452"/>
      <c r="AE170" s="452"/>
      <c r="AF170" s="452"/>
      <c r="AG170" s="452"/>
      <c r="AH170" s="452"/>
      <c r="AI170" s="452"/>
      <c r="AJ170" s="452"/>
      <c r="AK170" s="452">
        <f t="shared" si="3"/>
        <v>0</v>
      </c>
    </row>
    <row r="171" spans="1:37" ht="15" x14ac:dyDescent="0.2">
      <c r="A171" s="516" t="s">
        <v>612</v>
      </c>
      <c r="B171" s="511" t="s">
        <v>1396</v>
      </c>
      <c r="C171" s="495" t="s">
        <v>1406</v>
      </c>
      <c r="D171" s="456" t="s">
        <v>1485</v>
      </c>
      <c r="E171" s="457" t="s">
        <v>1486</v>
      </c>
      <c r="F171" s="458" t="s">
        <v>1292</v>
      </c>
      <c r="G171" s="459"/>
      <c r="H171" s="451"/>
      <c r="I171" s="452"/>
      <c r="J171" s="452"/>
      <c r="K171" s="452"/>
      <c r="L171" s="452"/>
      <c r="M171" s="452"/>
      <c r="N171" s="452"/>
      <c r="O171" s="452"/>
      <c r="P171" s="452"/>
      <c r="Q171" s="452"/>
      <c r="R171" s="452"/>
      <c r="S171" s="452"/>
      <c r="T171" s="453"/>
      <c r="U171" s="453"/>
      <c r="V171" s="452"/>
      <c r="W171" s="452"/>
      <c r="X171" s="452"/>
      <c r="Y171" s="452"/>
      <c r="Z171" s="452"/>
      <c r="AA171" s="452"/>
      <c r="AB171" s="452"/>
      <c r="AC171" s="452"/>
      <c r="AD171" s="452"/>
      <c r="AE171" s="452"/>
      <c r="AF171" s="452"/>
      <c r="AG171" s="452"/>
      <c r="AH171" s="452"/>
      <c r="AI171" s="452"/>
      <c r="AJ171" s="452"/>
      <c r="AK171" s="452">
        <f t="shared" si="3"/>
        <v>0</v>
      </c>
    </row>
    <row r="172" spans="1:37" ht="15" x14ac:dyDescent="0.2">
      <c r="A172" s="516" t="s">
        <v>612</v>
      </c>
      <c r="B172" s="511" t="s">
        <v>1396</v>
      </c>
      <c r="C172" s="495" t="s">
        <v>1406</v>
      </c>
      <c r="D172" s="456" t="s">
        <v>1487</v>
      </c>
      <c r="E172" s="457" t="s">
        <v>1488</v>
      </c>
      <c r="F172" s="458" t="s">
        <v>1292</v>
      </c>
      <c r="G172" s="459"/>
      <c r="H172" s="451"/>
      <c r="I172" s="452"/>
      <c r="J172" s="452"/>
      <c r="K172" s="452"/>
      <c r="L172" s="452"/>
      <c r="M172" s="452"/>
      <c r="N172" s="452"/>
      <c r="O172" s="452"/>
      <c r="P172" s="452"/>
      <c r="Q172" s="452"/>
      <c r="R172" s="452"/>
      <c r="S172" s="452"/>
      <c r="T172" s="453"/>
      <c r="U172" s="453"/>
      <c r="V172" s="452"/>
      <c r="W172" s="452"/>
      <c r="X172" s="452"/>
      <c r="Y172" s="452"/>
      <c r="Z172" s="452"/>
      <c r="AA172" s="452"/>
      <c r="AB172" s="452"/>
      <c r="AC172" s="452"/>
      <c r="AD172" s="452"/>
      <c r="AE172" s="452"/>
      <c r="AF172" s="452"/>
      <c r="AG172" s="452"/>
      <c r="AH172" s="452"/>
      <c r="AI172" s="452"/>
      <c r="AJ172" s="452"/>
      <c r="AK172" s="452">
        <f t="shared" si="3"/>
        <v>0</v>
      </c>
    </row>
    <row r="173" spans="1:37" ht="15" x14ac:dyDescent="0.2">
      <c r="A173" s="516" t="s">
        <v>612</v>
      </c>
      <c r="B173" s="511" t="s">
        <v>1396</v>
      </c>
      <c r="C173" s="495" t="s">
        <v>1406</v>
      </c>
      <c r="D173" s="456" t="s">
        <v>1489</v>
      </c>
      <c r="E173" s="457" t="s">
        <v>1490</v>
      </c>
      <c r="F173" s="458" t="s">
        <v>1292</v>
      </c>
      <c r="G173" s="459"/>
      <c r="H173" s="451"/>
      <c r="I173" s="452"/>
      <c r="J173" s="452"/>
      <c r="K173" s="452"/>
      <c r="L173" s="452"/>
      <c r="M173" s="452"/>
      <c r="N173" s="452"/>
      <c r="O173" s="452"/>
      <c r="P173" s="452"/>
      <c r="Q173" s="452"/>
      <c r="R173" s="452"/>
      <c r="S173" s="452"/>
      <c r="T173" s="453"/>
      <c r="U173" s="453"/>
      <c r="V173" s="452"/>
      <c r="W173" s="452"/>
      <c r="X173" s="452"/>
      <c r="Y173" s="452"/>
      <c r="Z173" s="452"/>
      <c r="AA173" s="452"/>
      <c r="AB173" s="452"/>
      <c r="AC173" s="452"/>
      <c r="AD173" s="452"/>
      <c r="AE173" s="452"/>
      <c r="AF173" s="452"/>
      <c r="AG173" s="452"/>
      <c r="AH173" s="452"/>
      <c r="AI173" s="452"/>
      <c r="AJ173" s="452"/>
      <c r="AK173" s="452">
        <f t="shared" si="3"/>
        <v>0</v>
      </c>
    </row>
    <row r="174" spans="1:37" ht="15" x14ac:dyDescent="0.2">
      <c r="A174" s="516" t="s">
        <v>612</v>
      </c>
      <c r="B174" s="511" t="s">
        <v>1396</v>
      </c>
      <c r="C174" s="495" t="s">
        <v>1406</v>
      </c>
      <c r="D174" s="456" t="s">
        <v>1491</v>
      </c>
      <c r="E174" s="457" t="s">
        <v>1492</v>
      </c>
      <c r="F174" s="458" t="s">
        <v>1292</v>
      </c>
      <c r="G174" s="459"/>
      <c r="H174" s="451"/>
      <c r="I174" s="452"/>
      <c r="J174" s="452"/>
      <c r="K174" s="452"/>
      <c r="L174" s="452"/>
      <c r="M174" s="452"/>
      <c r="N174" s="452"/>
      <c r="O174" s="452"/>
      <c r="P174" s="452"/>
      <c r="Q174" s="452"/>
      <c r="R174" s="452"/>
      <c r="S174" s="452"/>
      <c r="T174" s="453"/>
      <c r="U174" s="453"/>
      <c r="V174" s="452"/>
      <c r="W174" s="452"/>
      <c r="X174" s="452"/>
      <c r="Y174" s="452"/>
      <c r="Z174" s="452"/>
      <c r="AA174" s="452"/>
      <c r="AB174" s="452"/>
      <c r="AC174" s="452"/>
      <c r="AD174" s="452"/>
      <c r="AE174" s="452"/>
      <c r="AF174" s="452"/>
      <c r="AG174" s="452"/>
      <c r="AH174" s="452"/>
      <c r="AI174" s="452"/>
      <c r="AJ174" s="452"/>
      <c r="AK174" s="452">
        <f t="shared" si="3"/>
        <v>0</v>
      </c>
    </row>
    <row r="175" spans="1:37" ht="15" x14ac:dyDescent="0.2">
      <c r="A175" s="516" t="s">
        <v>612</v>
      </c>
      <c r="B175" s="511" t="s">
        <v>1396</v>
      </c>
      <c r="C175" s="495" t="s">
        <v>1406</v>
      </c>
      <c r="D175" s="456" t="s">
        <v>1493</v>
      </c>
      <c r="E175" s="457" t="s">
        <v>1494</v>
      </c>
      <c r="F175" s="458" t="s">
        <v>1292</v>
      </c>
      <c r="G175" s="459"/>
      <c r="H175" s="451"/>
      <c r="I175" s="452"/>
      <c r="J175" s="452"/>
      <c r="K175" s="452"/>
      <c r="L175" s="452"/>
      <c r="M175" s="452"/>
      <c r="N175" s="452"/>
      <c r="O175" s="452"/>
      <c r="P175" s="452"/>
      <c r="Q175" s="452"/>
      <c r="R175" s="452"/>
      <c r="S175" s="452"/>
      <c r="T175" s="453"/>
      <c r="U175" s="453"/>
      <c r="V175" s="452"/>
      <c r="W175" s="452"/>
      <c r="X175" s="452"/>
      <c r="Y175" s="452"/>
      <c r="Z175" s="452"/>
      <c r="AA175" s="452"/>
      <c r="AB175" s="452"/>
      <c r="AC175" s="452"/>
      <c r="AD175" s="452"/>
      <c r="AE175" s="452"/>
      <c r="AF175" s="452"/>
      <c r="AG175" s="452"/>
      <c r="AH175" s="452"/>
      <c r="AI175" s="452"/>
      <c r="AJ175" s="452"/>
      <c r="AK175" s="452">
        <f t="shared" si="3"/>
        <v>0</v>
      </c>
    </row>
    <row r="176" spans="1:37" ht="15" x14ac:dyDescent="0.2">
      <c r="A176" s="516" t="s">
        <v>612</v>
      </c>
      <c r="B176" s="511" t="s">
        <v>1396</v>
      </c>
      <c r="C176" s="495" t="s">
        <v>1406</v>
      </c>
      <c r="D176" s="456" t="s">
        <v>1495</v>
      </c>
      <c r="E176" s="457" t="s">
        <v>1496</v>
      </c>
      <c r="F176" s="458" t="s">
        <v>1292</v>
      </c>
      <c r="G176" s="459"/>
      <c r="H176" s="451"/>
      <c r="I176" s="452"/>
      <c r="J176" s="452"/>
      <c r="K176" s="452"/>
      <c r="L176" s="452"/>
      <c r="M176" s="452"/>
      <c r="N176" s="452"/>
      <c r="O176" s="452"/>
      <c r="P176" s="452"/>
      <c r="Q176" s="452"/>
      <c r="R176" s="452"/>
      <c r="S176" s="452"/>
      <c r="T176" s="453"/>
      <c r="U176" s="453"/>
      <c r="V176" s="452"/>
      <c r="W176" s="452"/>
      <c r="X176" s="452"/>
      <c r="Y176" s="452"/>
      <c r="Z176" s="452"/>
      <c r="AA176" s="452"/>
      <c r="AB176" s="452"/>
      <c r="AC176" s="452"/>
      <c r="AD176" s="452"/>
      <c r="AE176" s="452"/>
      <c r="AF176" s="452"/>
      <c r="AG176" s="452"/>
      <c r="AH176" s="452"/>
      <c r="AI176" s="452"/>
      <c r="AJ176" s="452"/>
      <c r="AK176" s="452">
        <f t="shared" si="3"/>
        <v>0</v>
      </c>
    </row>
    <row r="177" spans="1:37" ht="15" x14ac:dyDescent="0.2">
      <c r="A177" s="516" t="s">
        <v>612</v>
      </c>
      <c r="B177" s="511" t="s">
        <v>1396</v>
      </c>
      <c r="C177" s="495" t="s">
        <v>1397</v>
      </c>
      <c r="D177" s="456" t="s">
        <v>1469</v>
      </c>
      <c r="E177" s="457" t="s">
        <v>1470</v>
      </c>
      <c r="F177" s="458">
        <v>10</v>
      </c>
      <c r="G177" s="459"/>
      <c r="H177" s="451"/>
      <c r="I177" s="452"/>
      <c r="J177" s="452"/>
      <c r="K177" s="452"/>
      <c r="L177" s="452"/>
      <c r="M177" s="452"/>
      <c r="N177" s="452"/>
      <c r="O177" s="452"/>
      <c r="P177" s="452"/>
      <c r="Q177" s="452"/>
      <c r="R177" s="452"/>
      <c r="S177" s="452"/>
      <c r="T177" s="453"/>
      <c r="U177" s="453"/>
      <c r="V177" s="452"/>
      <c r="W177" s="452"/>
      <c r="X177" s="452"/>
      <c r="Y177" s="452"/>
      <c r="Z177" s="452"/>
      <c r="AA177" s="452"/>
      <c r="AB177" s="452"/>
      <c r="AC177" s="452"/>
      <c r="AD177" s="452"/>
      <c r="AE177" s="452"/>
      <c r="AF177" s="452"/>
      <c r="AG177" s="452"/>
      <c r="AH177" s="452"/>
      <c r="AI177" s="452"/>
      <c r="AJ177" s="452"/>
      <c r="AK177" s="452">
        <f t="shared" si="3"/>
        <v>0</v>
      </c>
    </row>
    <row r="178" spans="1:37" ht="15" x14ac:dyDescent="0.2">
      <c r="A178" s="516" t="s">
        <v>612</v>
      </c>
      <c r="B178" s="511" t="s">
        <v>1396</v>
      </c>
      <c r="C178" s="495" t="s">
        <v>1397</v>
      </c>
      <c r="D178" s="456" t="s">
        <v>1471</v>
      </c>
      <c r="E178" s="457" t="s">
        <v>1472</v>
      </c>
      <c r="F178" s="458">
        <v>10</v>
      </c>
      <c r="G178" s="459"/>
      <c r="H178" s="451"/>
      <c r="I178" s="452"/>
      <c r="J178" s="452"/>
      <c r="K178" s="452"/>
      <c r="L178" s="452"/>
      <c r="M178" s="452"/>
      <c r="N178" s="452"/>
      <c r="O178" s="452"/>
      <c r="P178" s="452"/>
      <c r="Q178" s="452"/>
      <c r="R178" s="452"/>
      <c r="S178" s="452"/>
      <c r="T178" s="453"/>
      <c r="U178" s="453"/>
      <c r="V178" s="452"/>
      <c r="W178" s="452"/>
      <c r="X178" s="452"/>
      <c r="Y178" s="452"/>
      <c r="Z178" s="452"/>
      <c r="AA178" s="452"/>
      <c r="AB178" s="452"/>
      <c r="AC178" s="452"/>
      <c r="AD178" s="452"/>
      <c r="AE178" s="452"/>
      <c r="AF178" s="452"/>
      <c r="AG178" s="452"/>
      <c r="AH178" s="452"/>
      <c r="AI178" s="452"/>
      <c r="AJ178" s="452"/>
      <c r="AK178" s="452">
        <f t="shared" si="3"/>
        <v>0</v>
      </c>
    </row>
    <row r="179" spans="1:37" ht="15" x14ac:dyDescent="0.2">
      <c r="A179" s="516" t="s">
        <v>612</v>
      </c>
      <c r="B179" s="511" t="s">
        <v>1396</v>
      </c>
      <c r="C179" s="495" t="s">
        <v>1397</v>
      </c>
      <c r="D179" s="456" t="s">
        <v>1473</v>
      </c>
      <c r="E179" s="457" t="s">
        <v>1474</v>
      </c>
      <c r="F179" s="458">
        <v>10</v>
      </c>
      <c r="G179" s="459"/>
      <c r="H179" s="451"/>
      <c r="I179" s="452"/>
      <c r="J179" s="452"/>
      <c r="K179" s="452"/>
      <c r="L179" s="452"/>
      <c r="M179" s="452"/>
      <c r="N179" s="452"/>
      <c r="O179" s="452"/>
      <c r="P179" s="452"/>
      <c r="Q179" s="452"/>
      <c r="R179" s="452"/>
      <c r="S179" s="452"/>
      <c r="T179" s="453"/>
      <c r="U179" s="453"/>
      <c r="V179" s="452"/>
      <c r="W179" s="452"/>
      <c r="X179" s="452"/>
      <c r="Y179" s="452"/>
      <c r="Z179" s="452"/>
      <c r="AA179" s="452"/>
      <c r="AB179" s="452"/>
      <c r="AC179" s="452"/>
      <c r="AD179" s="452"/>
      <c r="AE179" s="452"/>
      <c r="AF179" s="452"/>
      <c r="AG179" s="452"/>
      <c r="AH179" s="452"/>
      <c r="AI179" s="452"/>
      <c r="AJ179" s="452"/>
      <c r="AK179" s="452">
        <f t="shared" si="3"/>
        <v>0</v>
      </c>
    </row>
    <row r="180" spans="1:37" ht="15" x14ac:dyDescent="0.2">
      <c r="A180" s="516" t="s">
        <v>612</v>
      </c>
      <c r="B180" s="511" t="s">
        <v>1396</v>
      </c>
      <c r="C180" s="495" t="s">
        <v>1397</v>
      </c>
      <c r="D180" s="456" t="s">
        <v>1475</v>
      </c>
      <c r="E180" s="457" t="s">
        <v>1476</v>
      </c>
      <c r="F180" s="458">
        <v>10</v>
      </c>
      <c r="G180" s="459"/>
      <c r="H180" s="451"/>
      <c r="I180" s="452"/>
      <c r="J180" s="452"/>
      <c r="K180" s="452"/>
      <c r="L180" s="452"/>
      <c r="M180" s="452"/>
      <c r="N180" s="452"/>
      <c r="O180" s="452"/>
      <c r="P180" s="452"/>
      <c r="Q180" s="452"/>
      <c r="R180" s="452"/>
      <c r="S180" s="452"/>
      <c r="T180" s="453"/>
      <c r="U180" s="453"/>
      <c r="V180" s="452"/>
      <c r="W180" s="452"/>
      <c r="X180" s="452"/>
      <c r="Y180" s="452"/>
      <c r="Z180" s="452"/>
      <c r="AA180" s="452"/>
      <c r="AB180" s="452"/>
      <c r="AC180" s="452"/>
      <c r="AD180" s="452"/>
      <c r="AE180" s="452"/>
      <c r="AF180" s="452"/>
      <c r="AG180" s="452"/>
      <c r="AH180" s="452"/>
      <c r="AI180" s="452"/>
      <c r="AJ180" s="452"/>
      <c r="AK180" s="452">
        <f t="shared" si="3"/>
        <v>0</v>
      </c>
    </row>
    <row r="181" spans="1:37" ht="15" x14ac:dyDescent="0.2">
      <c r="A181" s="516" t="s">
        <v>612</v>
      </c>
      <c r="B181" s="511" t="s">
        <v>1396</v>
      </c>
      <c r="C181" s="495" t="s">
        <v>1397</v>
      </c>
      <c r="D181" s="456" t="s">
        <v>1477</v>
      </c>
      <c r="E181" s="457" t="s">
        <v>1478</v>
      </c>
      <c r="F181" s="458">
        <v>10</v>
      </c>
      <c r="G181" s="459"/>
      <c r="H181" s="451"/>
      <c r="I181" s="452"/>
      <c r="J181" s="452"/>
      <c r="K181" s="452"/>
      <c r="L181" s="452"/>
      <c r="M181" s="452"/>
      <c r="N181" s="452"/>
      <c r="O181" s="452"/>
      <c r="P181" s="452"/>
      <c r="Q181" s="452"/>
      <c r="R181" s="452"/>
      <c r="S181" s="452"/>
      <c r="T181" s="453"/>
      <c r="U181" s="453"/>
      <c r="V181" s="452"/>
      <c r="W181" s="452"/>
      <c r="X181" s="452"/>
      <c r="Y181" s="452"/>
      <c r="Z181" s="452"/>
      <c r="AA181" s="452"/>
      <c r="AB181" s="452"/>
      <c r="AC181" s="452"/>
      <c r="AD181" s="452"/>
      <c r="AE181" s="452"/>
      <c r="AF181" s="452"/>
      <c r="AG181" s="452"/>
      <c r="AH181" s="452"/>
      <c r="AI181" s="452"/>
      <c r="AJ181" s="452"/>
      <c r="AK181" s="452">
        <f t="shared" si="3"/>
        <v>0</v>
      </c>
    </row>
    <row r="182" spans="1:37" ht="15" x14ac:dyDescent="0.2">
      <c r="A182" s="516" t="s">
        <v>612</v>
      </c>
      <c r="B182" s="511" t="s">
        <v>1396</v>
      </c>
      <c r="C182" s="495" t="s">
        <v>1397</v>
      </c>
      <c r="D182" s="456" t="s">
        <v>1479</v>
      </c>
      <c r="E182" s="457" t="s">
        <v>1480</v>
      </c>
      <c r="F182" s="458">
        <v>10</v>
      </c>
      <c r="G182" s="459"/>
      <c r="H182" s="451"/>
      <c r="I182" s="452"/>
      <c r="J182" s="452"/>
      <c r="K182" s="452"/>
      <c r="L182" s="452"/>
      <c r="M182" s="452"/>
      <c r="N182" s="452"/>
      <c r="O182" s="452"/>
      <c r="P182" s="452"/>
      <c r="Q182" s="452"/>
      <c r="R182" s="452"/>
      <c r="S182" s="452"/>
      <c r="T182" s="453"/>
      <c r="U182" s="453"/>
      <c r="V182" s="452"/>
      <c r="W182" s="452"/>
      <c r="X182" s="452"/>
      <c r="Y182" s="452"/>
      <c r="Z182" s="452"/>
      <c r="AA182" s="452"/>
      <c r="AB182" s="452"/>
      <c r="AC182" s="452"/>
      <c r="AD182" s="452"/>
      <c r="AE182" s="452"/>
      <c r="AF182" s="452"/>
      <c r="AG182" s="452"/>
      <c r="AH182" s="452"/>
      <c r="AI182" s="452"/>
      <c r="AJ182" s="452"/>
      <c r="AK182" s="452">
        <f t="shared" si="3"/>
        <v>0</v>
      </c>
    </row>
    <row r="183" spans="1:37" ht="15" x14ac:dyDescent="0.2">
      <c r="A183" s="516" t="s">
        <v>612</v>
      </c>
      <c r="B183" s="511" t="s">
        <v>1396</v>
      </c>
      <c r="C183" s="495" t="s">
        <v>1397</v>
      </c>
      <c r="D183" s="456" t="s">
        <v>1481</v>
      </c>
      <c r="E183" s="457" t="s">
        <v>1482</v>
      </c>
      <c r="F183" s="458">
        <v>10</v>
      </c>
      <c r="G183" s="459"/>
      <c r="H183" s="451"/>
      <c r="I183" s="452"/>
      <c r="J183" s="452"/>
      <c r="K183" s="452"/>
      <c r="L183" s="452"/>
      <c r="M183" s="452"/>
      <c r="N183" s="452"/>
      <c r="O183" s="452"/>
      <c r="P183" s="452"/>
      <c r="Q183" s="452"/>
      <c r="R183" s="452"/>
      <c r="S183" s="452"/>
      <c r="T183" s="453"/>
      <c r="U183" s="453"/>
      <c r="V183" s="452"/>
      <c r="W183" s="452"/>
      <c r="X183" s="452"/>
      <c r="Y183" s="452"/>
      <c r="Z183" s="452"/>
      <c r="AA183" s="452"/>
      <c r="AB183" s="452"/>
      <c r="AC183" s="452"/>
      <c r="AD183" s="452"/>
      <c r="AE183" s="452"/>
      <c r="AF183" s="452"/>
      <c r="AG183" s="452"/>
      <c r="AH183" s="452"/>
      <c r="AI183" s="452"/>
      <c r="AJ183" s="452"/>
      <c r="AK183" s="452">
        <f t="shared" si="3"/>
        <v>0</v>
      </c>
    </row>
    <row r="184" spans="1:37" ht="15" x14ac:dyDescent="0.2">
      <c r="A184" s="516" t="s">
        <v>612</v>
      </c>
      <c r="B184" s="511" t="s">
        <v>1396</v>
      </c>
      <c r="C184" s="495" t="s">
        <v>1397</v>
      </c>
      <c r="D184" s="456" t="s">
        <v>1483</v>
      </c>
      <c r="E184" s="457" t="s">
        <v>1484</v>
      </c>
      <c r="F184" s="458">
        <v>10</v>
      </c>
      <c r="G184" s="459"/>
      <c r="H184" s="451"/>
      <c r="I184" s="452"/>
      <c r="J184" s="452"/>
      <c r="K184" s="452"/>
      <c r="L184" s="452"/>
      <c r="M184" s="452"/>
      <c r="N184" s="452"/>
      <c r="O184" s="452"/>
      <c r="P184" s="452"/>
      <c r="Q184" s="452"/>
      <c r="R184" s="452"/>
      <c r="S184" s="452"/>
      <c r="T184" s="453"/>
      <c r="U184" s="453"/>
      <c r="V184" s="452"/>
      <c r="W184" s="452"/>
      <c r="X184" s="452"/>
      <c r="Y184" s="452"/>
      <c r="Z184" s="452"/>
      <c r="AA184" s="452"/>
      <c r="AB184" s="452"/>
      <c r="AC184" s="452"/>
      <c r="AD184" s="452"/>
      <c r="AE184" s="452"/>
      <c r="AF184" s="452"/>
      <c r="AG184" s="452"/>
      <c r="AH184" s="452"/>
      <c r="AI184" s="452"/>
      <c r="AJ184" s="452"/>
      <c r="AK184" s="452">
        <f t="shared" si="3"/>
        <v>0</v>
      </c>
    </row>
    <row r="185" spans="1:37" ht="15" x14ac:dyDescent="0.2">
      <c r="A185" s="516" t="s">
        <v>612</v>
      </c>
      <c r="B185" s="511" t="s">
        <v>1396</v>
      </c>
      <c r="C185" s="495" t="s">
        <v>1397</v>
      </c>
      <c r="D185" s="456" t="s">
        <v>1485</v>
      </c>
      <c r="E185" s="457" t="s">
        <v>1486</v>
      </c>
      <c r="F185" s="458">
        <v>10</v>
      </c>
      <c r="G185" s="459"/>
      <c r="H185" s="451"/>
      <c r="I185" s="452"/>
      <c r="J185" s="452"/>
      <c r="K185" s="452"/>
      <c r="L185" s="452"/>
      <c r="M185" s="452"/>
      <c r="N185" s="452"/>
      <c r="O185" s="452"/>
      <c r="P185" s="452"/>
      <c r="Q185" s="452"/>
      <c r="R185" s="452"/>
      <c r="S185" s="452"/>
      <c r="T185" s="453"/>
      <c r="U185" s="453"/>
      <c r="V185" s="452"/>
      <c r="W185" s="452"/>
      <c r="X185" s="452"/>
      <c r="Y185" s="452"/>
      <c r="Z185" s="452"/>
      <c r="AA185" s="452"/>
      <c r="AB185" s="452"/>
      <c r="AC185" s="452"/>
      <c r="AD185" s="452"/>
      <c r="AE185" s="452"/>
      <c r="AF185" s="452"/>
      <c r="AG185" s="452"/>
      <c r="AH185" s="452"/>
      <c r="AI185" s="452"/>
      <c r="AJ185" s="452"/>
      <c r="AK185" s="452">
        <f t="shared" si="3"/>
        <v>0</v>
      </c>
    </row>
    <row r="186" spans="1:37" ht="15" x14ac:dyDescent="0.2">
      <c r="A186" s="516" t="s">
        <v>612</v>
      </c>
      <c r="B186" s="511" t="s">
        <v>1396</v>
      </c>
      <c r="C186" s="495" t="s">
        <v>1397</v>
      </c>
      <c r="D186" s="456" t="s">
        <v>1487</v>
      </c>
      <c r="E186" s="457" t="s">
        <v>1488</v>
      </c>
      <c r="F186" s="458">
        <v>10</v>
      </c>
      <c r="G186" s="459"/>
      <c r="H186" s="451"/>
      <c r="I186" s="452"/>
      <c r="J186" s="452"/>
      <c r="K186" s="452"/>
      <c r="L186" s="452"/>
      <c r="M186" s="452"/>
      <c r="N186" s="452"/>
      <c r="O186" s="452"/>
      <c r="P186" s="452"/>
      <c r="Q186" s="452"/>
      <c r="R186" s="452"/>
      <c r="S186" s="452"/>
      <c r="T186" s="453"/>
      <c r="U186" s="453"/>
      <c r="V186" s="452"/>
      <c r="W186" s="452"/>
      <c r="X186" s="452"/>
      <c r="Y186" s="452"/>
      <c r="Z186" s="452"/>
      <c r="AA186" s="452"/>
      <c r="AB186" s="452"/>
      <c r="AC186" s="452"/>
      <c r="AD186" s="452"/>
      <c r="AE186" s="452"/>
      <c r="AF186" s="452"/>
      <c r="AG186" s="452"/>
      <c r="AH186" s="452"/>
      <c r="AI186" s="452"/>
      <c r="AJ186" s="452"/>
      <c r="AK186" s="452">
        <f t="shared" si="3"/>
        <v>0</v>
      </c>
    </row>
    <row r="187" spans="1:37" ht="15" x14ac:dyDescent="0.2">
      <c r="A187" s="516" t="s">
        <v>612</v>
      </c>
      <c r="B187" s="511" t="s">
        <v>1396</v>
      </c>
      <c r="C187" s="495" t="s">
        <v>1397</v>
      </c>
      <c r="D187" s="456" t="s">
        <v>1489</v>
      </c>
      <c r="E187" s="457" t="s">
        <v>1490</v>
      </c>
      <c r="F187" s="458">
        <v>10</v>
      </c>
      <c r="G187" s="459"/>
      <c r="H187" s="451"/>
      <c r="I187" s="452"/>
      <c r="J187" s="452"/>
      <c r="K187" s="452"/>
      <c r="L187" s="452"/>
      <c r="M187" s="452"/>
      <c r="N187" s="452"/>
      <c r="O187" s="452"/>
      <c r="P187" s="452"/>
      <c r="Q187" s="452"/>
      <c r="R187" s="452"/>
      <c r="S187" s="452"/>
      <c r="T187" s="453"/>
      <c r="U187" s="453"/>
      <c r="V187" s="452"/>
      <c r="W187" s="452"/>
      <c r="X187" s="452"/>
      <c r="Y187" s="452"/>
      <c r="Z187" s="452"/>
      <c r="AA187" s="452"/>
      <c r="AB187" s="452"/>
      <c r="AC187" s="452"/>
      <c r="AD187" s="452"/>
      <c r="AE187" s="452"/>
      <c r="AF187" s="452"/>
      <c r="AG187" s="452"/>
      <c r="AH187" s="452"/>
      <c r="AI187" s="452"/>
      <c r="AJ187" s="452"/>
      <c r="AK187" s="452">
        <f t="shared" si="3"/>
        <v>0</v>
      </c>
    </row>
    <row r="188" spans="1:37" ht="15" x14ac:dyDescent="0.2">
      <c r="A188" s="516" t="s">
        <v>612</v>
      </c>
      <c r="B188" s="511" t="s">
        <v>1396</v>
      </c>
      <c r="C188" s="495" t="s">
        <v>1397</v>
      </c>
      <c r="D188" s="456" t="s">
        <v>1491</v>
      </c>
      <c r="E188" s="457" t="s">
        <v>1492</v>
      </c>
      <c r="F188" s="458">
        <v>10</v>
      </c>
      <c r="G188" s="459"/>
      <c r="H188" s="451"/>
      <c r="I188" s="452"/>
      <c r="J188" s="452"/>
      <c r="K188" s="452"/>
      <c r="L188" s="452"/>
      <c r="M188" s="452"/>
      <c r="N188" s="452"/>
      <c r="O188" s="452"/>
      <c r="P188" s="452"/>
      <c r="Q188" s="452"/>
      <c r="R188" s="452"/>
      <c r="S188" s="452"/>
      <c r="T188" s="453"/>
      <c r="U188" s="453"/>
      <c r="V188" s="452"/>
      <c r="W188" s="452"/>
      <c r="X188" s="452"/>
      <c r="Y188" s="452"/>
      <c r="Z188" s="452"/>
      <c r="AA188" s="452"/>
      <c r="AB188" s="452"/>
      <c r="AC188" s="452"/>
      <c r="AD188" s="452"/>
      <c r="AE188" s="452"/>
      <c r="AF188" s="452"/>
      <c r="AG188" s="452"/>
      <c r="AH188" s="452"/>
      <c r="AI188" s="452"/>
      <c r="AJ188" s="452"/>
      <c r="AK188" s="452">
        <f t="shared" si="3"/>
        <v>0</v>
      </c>
    </row>
    <row r="189" spans="1:37" ht="15" x14ac:dyDescent="0.2">
      <c r="A189" s="516" t="s">
        <v>612</v>
      </c>
      <c r="B189" s="511" t="s">
        <v>1396</v>
      </c>
      <c r="C189" s="495" t="s">
        <v>1397</v>
      </c>
      <c r="D189" s="456" t="s">
        <v>1493</v>
      </c>
      <c r="E189" s="457" t="s">
        <v>1497</v>
      </c>
      <c r="F189" s="458">
        <v>10</v>
      </c>
      <c r="G189" s="459"/>
      <c r="H189" s="451"/>
      <c r="I189" s="452"/>
      <c r="J189" s="452"/>
      <c r="K189" s="452"/>
      <c r="L189" s="452"/>
      <c r="M189" s="452"/>
      <c r="N189" s="452"/>
      <c r="O189" s="452"/>
      <c r="P189" s="452"/>
      <c r="Q189" s="452"/>
      <c r="R189" s="452"/>
      <c r="S189" s="452"/>
      <c r="T189" s="453"/>
      <c r="U189" s="453"/>
      <c r="V189" s="452"/>
      <c r="W189" s="452"/>
      <c r="X189" s="452"/>
      <c r="Y189" s="452"/>
      <c r="Z189" s="452"/>
      <c r="AA189" s="452"/>
      <c r="AB189" s="452"/>
      <c r="AC189" s="452"/>
      <c r="AD189" s="452"/>
      <c r="AE189" s="452"/>
      <c r="AF189" s="452"/>
      <c r="AG189" s="452"/>
      <c r="AH189" s="452"/>
      <c r="AI189" s="452"/>
      <c r="AJ189" s="452"/>
      <c r="AK189" s="452">
        <f t="shared" si="3"/>
        <v>0</v>
      </c>
    </row>
    <row r="190" spans="1:37" ht="15" x14ac:dyDescent="0.2">
      <c r="A190" s="516" t="s">
        <v>612</v>
      </c>
      <c r="B190" s="511" t="s">
        <v>1396</v>
      </c>
      <c r="C190" s="495" t="s">
        <v>1397</v>
      </c>
      <c r="D190" s="456" t="s">
        <v>1495</v>
      </c>
      <c r="E190" s="457" t="s">
        <v>1496</v>
      </c>
      <c r="F190" s="458">
        <v>10</v>
      </c>
      <c r="G190" s="459"/>
      <c r="H190" s="451"/>
      <c r="I190" s="452"/>
      <c r="J190" s="452"/>
      <c r="K190" s="452"/>
      <c r="L190" s="452"/>
      <c r="M190" s="452"/>
      <c r="N190" s="452"/>
      <c r="O190" s="452"/>
      <c r="P190" s="452"/>
      <c r="Q190" s="452"/>
      <c r="R190" s="452"/>
      <c r="S190" s="452"/>
      <c r="T190" s="453"/>
      <c r="U190" s="453"/>
      <c r="V190" s="452"/>
      <c r="W190" s="452"/>
      <c r="X190" s="452"/>
      <c r="Y190" s="452"/>
      <c r="Z190" s="452"/>
      <c r="AA190" s="452"/>
      <c r="AB190" s="452"/>
      <c r="AC190" s="452"/>
      <c r="AD190" s="452"/>
      <c r="AE190" s="452"/>
      <c r="AF190" s="452"/>
      <c r="AG190" s="452"/>
      <c r="AH190" s="452"/>
      <c r="AI190" s="452"/>
      <c r="AJ190" s="452"/>
      <c r="AK190" s="452">
        <f t="shared" si="3"/>
        <v>0</v>
      </c>
    </row>
    <row r="191" spans="1:37" ht="36.75" customHeight="1" x14ac:dyDescent="0.2">
      <c r="A191" s="516" t="s">
        <v>612</v>
      </c>
      <c r="B191" s="511"/>
      <c r="C191" s="495"/>
      <c r="D191" s="448" t="s">
        <v>1498</v>
      </c>
      <c r="E191" s="461" t="s">
        <v>1499</v>
      </c>
      <c r="F191" s="462">
        <v>10</v>
      </c>
      <c r="G191" s="443" t="s">
        <v>1217</v>
      </c>
      <c r="H191" s="451"/>
      <c r="I191" s="452"/>
      <c r="J191" s="452"/>
      <c r="K191" s="452"/>
      <c r="L191" s="452"/>
      <c r="M191" s="452"/>
      <c r="N191" s="452"/>
      <c r="O191" s="452"/>
      <c r="P191" s="452"/>
      <c r="Q191" s="452"/>
      <c r="R191" s="452"/>
      <c r="S191" s="452"/>
      <c r="T191" s="453"/>
      <c r="U191" s="453"/>
      <c r="V191" s="452"/>
      <c r="W191" s="452"/>
      <c r="X191" s="452"/>
      <c r="Y191" s="452"/>
      <c r="Z191" s="452"/>
      <c r="AA191" s="452"/>
      <c r="AB191" s="452"/>
      <c r="AC191" s="452"/>
      <c r="AD191" s="452"/>
      <c r="AE191" s="452"/>
      <c r="AF191" s="452"/>
      <c r="AG191" s="452"/>
      <c r="AH191" s="452"/>
      <c r="AI191" s="452"/>
      <c r="AJ191" s="452"/>
      <c r="AK191" s="452">
        <f t="shared" si="3"/>
        <v>0</v>
      </c>
    </row>
    <row r="192" spans="1:37" ht="15" x14ac:dyDescent="0.2">
      <c r="A192" s="516" t="s">
        <v>612</v>
      </c>
      <c r="B192" s="511" t="s">
        <v>1396</v>
      </c>
      <c r="C192" s="495" t="s">
        <v>1406</v>
      </c>
      <c r="D192" s="468" t="s">
        <v>1500</v>
      </c>
      <c r="E192" s="469" t="s">
        <v>1484</v>
      </c>
      <c r="F192" s="458" t="s">
        <v>1292</v>
      </c>
      <c r="G192" s="459"/>
      <c r="H192" s="451"/>
      <c r="I192" s="452"/>
      <c r="J192" s="452"/>
      <c r="K192" s="452"/>
      <c r="L192" s="452"/>
      <c r="M192" s="452"/>
      <c r="N192" s="452"/>
      <c r="O192" s="452"/>
      <c r="P192" s="452"/>
      <c r="Q192" s="452"/>
      <c r="R192" s="452"/>
      <c r="S192" s="452"/>
      <c r="T192" s="453"/>
      <c r="U192" s="453"/>
      <c r="V192" s="452"/>
      <c r="W192" s="452"/>
      <c r="X192" s="452"/>
      <c r="Y192" s="452"/>
      <c r="Z192" s="452"/>
      <c r="AA192" s="452"/>
      <c r="AB192" s="452"/>
      <c r="AC192" s="452"/>
      <c r="AD192" s="452"/>
      <c r="AE192" s="452"/>
      <c r="AF192" s="452"/>
      <c r="AG192" s="452"/>
      <c r="AH192" s="452"/>
      <c r="AI192" s="452"/>
      <c r="AJ192" s="452"/>
      <c r="AK192" s="452">
        <f t="shared" si="3"/>
        <v>0</v>
      </c>
    </row>
    <row r="193" spans="1:37" ht="15" x14ac:dyDescent="0.2">
      <c r="A193" s="516" t="s">
        <v>612</v>
      </c>
      <c r="B193" s="511" t="s">
        <v>1396</v>
      </c>
      <c r="C193" s="495" t="s">
        <v>1406</v>
      </c>
      <c r="D193" s="468" t="s">
        <v>1501</v>
      </c>
      <c r="E193" s="469" t="s">
        <v>1480</v>
      </c>
      <c r="F193" s="458" t="s">
        <v>1292</v>
      </c>
      <c r="G193" s="459"/>
      <c r="H193" s="451"/>
      <c r="I193" s="452"/>
      <c r="J193" s="452"/>
      <c r="K193" s="452"/>
      <c r="L193" s="452"/>
      <c r="M193" s="452"/>
      <c r="N193" s="452"/>
      <c r="O193" s="452"/>
      <c r="P193" s="452"/>
      <c r="Q193" s="452"/>
      <c r="R193" s="452"/>
      <c r="S193" s="452"/>
      <c r="T193" s="453"/>
      <c r="U193" s="453"/>
      <c r="V193" s="452"/>
      <c r="W193" s="452"/>
      <c r="X193" s="452"/>
      <c r="Y193" s="452"/>
      <c r="Z193" s="452"/>
      <c r="AA193" s="452"/>
      <c r="AB193" s="452"/>
      <c r="AC193" s="452"/>
      <c r="AD193" s="452"/>
      <c r="AE193" s="452"/>
      <c r="AF193" s="452"/>
      <c r="AG193" s="452"/>
      <c r="AH193" s="452"/>
      <c r="AI193" s="452"/>
      <c r="AJ193" s="452"/>
      <c r="AK193" s="452">
        <f t="shared" si="3"/>
        <v>0</v>
      </c>
    </row>
    <row r="194" spans="1:37" ht="15" x14ac:dyDescent="0.2">
      <c r="A194" s="516" t="s">
        <v>612</v>
      </c>
      <c r="B194" s="511" t="s">
        <v>1396</v>
      </c>
      <c r="C194" s="495" t="s">
        <v>1406</v>
      </c>
      <c r="D194" s="468" t="s">
        <v>1502</v>
      </c>
      <c r="E194" s="469" t="s">
        <v>1503</v>
      </c>
      <c r="F194" s="458" t="s">
        <v>1292</v>
      </c>
      <c r="G194" s="459"/>
      <c r="H194" s="451"/>
      <c r="I194" s="452"/>
      <c r="J194" s="452"/>
      <c r="K194" s="452"/>
      <c r="L194" s="452"/>
      <c r="M194" s="452"/>
      <c r="N194" s="452"/>
      <c r="O194" s="452"/>
      <c r="P194" s="452"/>
      <c r="Q194" s="452"/>
      <c r="R194" s="452"/>
      <c r="S194" s="452"/>
      <c r="T194" s="453"/>
      <c r="U194" s="453"/>
      <c r="V194" s="452"/>
      <c r="W194" s="452"/>
      <c r="X194" s="452"/>
      <c r="Y194" s="452"/>
      <c r="Z194" s="452"/>
      <c r="AA194" s="452"/>
      <c r="AB194" s="452"/>
      <c r="AC194" s="452"/>
      <c r="AD194" s="452"/>
      <c r="AE194" s="452"/>
      <c r="AF194" s="452"/>
      <c r="AG194" s="452"/>
      <c r="AH194" s="452"/>
      <c r="AI194" s="452"/>
      <c r="AJ194" s="452"/>
      <c r="AK194" s="452">
        <f t="shared" si="3"/>
        <v>0</v>
      </c>
    </row>
    <row r="195" spans="1:37" ht="15" x14ac:dyDescent="0.2">
      <c r="A195" s="516" t="s">
        <v>612</v>
      </c>
      <c r="B195" s="511" t="s">
        <v>1396</v>
      </c>
      <c r="C195" s="495" t="s">
        <v>1406</v>
      </c>
      <c r="D195" s="468" t="s">
        <v>1504</v>
      </c>
      <c r="E195" s="469" t="s">
        <v>1505</v>
      </c>
      <c r="F195" s="458" t="s">
        <v>1292</v>
      </c>
      <c r="G195" s="459"/>
      <c r="H195" s="451"/>
      <c r="I195" s="452"/>
      <c r="J195" s="452"/>
      <c r="K195" s="452"/>
      <c r="L195" s="452"/>
      <c r="M195" s="452"/>
      <c r="N195" s="452"/>
      <c r="O195" s="452"/>
      <c r="P195" s="452"/>
      <c r="Q195" s="452"/>
      <c r="R195" s="452"/>
      <c r="S195" s="452"/>
      <c r="T195" s="453"/>
      <c r="U195" s="453"/>
      <c r="V195" s="452"/>
      <c r="W195" s="452"/>
      <c r="X195" s="452"/>
      <c r="Y195" s="452"/>
      <c r="Z195" s="452"/>
      <c r="AA195" s="452"/>
      <c r="AB195" s="452"/>
      <c r="AC195" s="452"/>
      <c r="AD195" s="452"/>
      <c r="AE195" s="452"/>
      <c r="AF195" s="452"/>
      <c r="AG195" s="452"/>
      <c r="AH195" s="452"/>
      <c r="AI195" s="452"/>
      <c r="AJ195" s="452"/>
      <c r="AK195" s="452">
        <f t="shared" si="3"/>
        <v>0</v>
      </c>
    </row>
    <row r="196" spans="1:37" ht="15" x14ac:dyDescent="0.2">
      <c r="A196" s="516" t="s">
        <v>612</v>
      </c>
      <c r="B196" s="511" t="s">
        <v>1396</v>
      </c>
      <c r="C196" s="495" t="s">
        <v>1406</v>
      </c>
      <c r="D196" s="468" t="s">
        <v>1506</v>
      </c>
      <c r="E196" s="469" t="s">
        <v>1482</v>
      </c>
      <c r="F196" s="458" t="s">
        <v>1292</v>
      </c>
      <c r="G196" s="459"/>
      <c r="H196" s="451"/>
      <c r="I196" s="452"/>
      <c r="J196" s="452"/>
      <c r="K196" s="452"/>
      <c r="L196" s="452"/>
      <c r="M196" s="452"/>
      <c r="N196" s="452"/>
      <c r="O196" s="452"/>
      <c r="P196" s="452"/>
      <c r="Q196" s="452"/>
      <c r="R196" s="452"/>
      <c r="S196" s="452"/>
      <c r="T196" s="453"/>
      <c r="U196" s="453"/>
      <c r="V196" s="452"/>
      <c r="W196" s="452"/>
      <c r="X196" s="452"/>
      <c r="Y196" s="452"/>
      <c r="Z196" s="452"/>
      <c r="AA196" s="452"/>
      <c r="AB196" s="452"/>
      <c r="AC196" s="452"/>
      <c r="AD196" s="452"/>
      <c r="AE196" s="452"/>
      <c r="AF196" s="452"/>
      <c r="AG196" s="452"/>
      <c r="AH196" s="452"/>
      <c r="AI196" s="452"/>
      <c r="AJ196" s="452"/>
      <c r="AK196" s="452">
        <f t="shared" si="3"/>
        <v>0</v>
      </c>
    </row>
    <row r="197" spans="1:37" ht="15" x14ac:dyDescent="0.2">
      <c r="A197" s="516" t="s">
        <v>612</v>
      </c>
      <c r="B197" s="511" t="s">
        <v>1396</v>
      </c>
      <c r="C197" s="495" t="s">
        <v>1406</v>
      </c>
      <c r="D197" s="468" t="s">
        <v>1507</v>
      </c>
      <c r="E197" s="469" t="s">
        <v>1478</v>
      </c>
      <c r="F197" s="458" t="s">
        <v>1292</v>
      </c>
      <c r="G197" s="459"/>
      <c r="H197" s="451"/>
      <c r="I197" s="452"/>
      <c r="J197" s="452"/>
      <c r="K197" s="452"/>
      <c r="L197" s="452"/>
      <c r="M197" s="452"/>
      <c r="N197" s="452"/>
      <c r="O197" s="452"/>
      <c r="P197" s="452"/>
      <c r="Q197" s="452"/>
      <c r="R197" s="452"/>
      <c r="S197" s="452"/>
      <c r="T197" s="453"/>
      <c r="U197" s="453"/>
      <c r="V197" s="452"/>
      <c r="W197" s="452"/>
      <c r="X197" s="452"/>
      <c r="Y197" s="452"/>
      <c r="Z197" s="452"/>
      <c r="AA197" s="452"/>
      <c r="AB197" s="452"/>
      <c r="AC197" s="452"/>
      <c r="AD197" s="452"/>
      <c r="AE197" s="452"/>
      <c r="AF197" s="452"/>
      <c r="AG197" s="452"/>
      <c r="AH197" s="452"/>
      <c r="AI197" s="452"/>
      <c r="AJ197" s="452"/>
      <c r="AK197" s="452">
        <f t="shared" si="3"/>
        <v>0</v>
      </c>
    </row>
    <row r="198" spans="1:37" ht="15" x14ac:dyDescent="0.2">
      <c r="A198" s="516" t="s">
        <v>612</v>
      </c>
      <c r="B198" s="511" t="s">
        <v>1396</v>
      </c>
      <c r="C198" s="495" t="s">
        <v>1406</v>
      </c>
      <c r="D198" s="468" t="s">
        <v>1508</v>
      </c>
      <c r="E198" s="469" t="s">
        <v>1509</v>
      </c>
      <c r="F198" s="458" t="s">
        <v>1292</v>
      </c>
      <c r="G198" s="459"/>
      <c r="H198" s="451"/>
      <c r="I198" s="452"/>
      <c r="J198" s="452"/>
      <c r="K198" s="452"/>
      <c r="L198" s="452"/>
      <c r="M198" s="452"/>
      <c r="N198" s="452"/>
      <c r="O198" s="452"/>
      <c r="P198" s="452"/>
      <c r="Q198" s="452"/>
      <c r="R198" s="452"/>
      <c r="S198" s="452"/>
      <c r="T198" s="453"/>
      <c r="U198" s="453"/>
      <c r="V198" s="452"/>
      <c r="W198" s="452"/>
      <c r="X198" s="452"/>
      <c r="Y198" s="452"/>
      <c r="Z198" s="452"/>
      <c r="AA198" s="452"/>
      <c r="AB198" s="452"/>
      <c r="AC198" s="452"/>
      <c r="AD198" s="452"/>
      <c r="AE198" s="452"/>
      <c r="AF198" s="452"/>
      <c r="AG198" s="452"/>
      <c r="AH198" s="452"/>
      <c r="AI198" s="452"/>
      <c r="AJ198" s="452"/>
      <c r="AK198" s="452">
        <f t="shared" si="3"/>
        <v>0</v>
      </c>
    </row>
    <row r="199" spans="1:37" ht="15" x14ac:dyDescent="0.2">
      <c r="A199" s="516" t="s">
        <v>612</v>
      </c>
      <c r="B199" s="511" t="s">
        <v>1396</v>
      </c>
      <c r="C199" s="495" t="s">
        <v>1406</v>
      </c>
      <c r="D199" s="468" t="s">
        <v>1510</v>
      </c>
      <c r="E199" s="469" t="s">
        <v>1511</v>
      </c>
      <c r="F199" s="458" t="s">
        <v>1292</v>
      </c>
      <c r="G199" s="459"/>
      <c r="H199" s="451"/>
      <c r="I199" s="452"/>
      <c r="J199" s="452"/>
      <c r="K199" s="452"/>
      <c r="L199" s="452"/>
      <c r="M199" s="452"/>
      <c r="N199" s="452"/>
      <c r="O199" s="452"/>
      <c r="P199" s="452"/>
      <c r="Q199" s="452"/>
      <c r="R199" s="452"/>
      <c r="S199" s="452"/>
      <c r="T199" s="453"/>
      <c r="U199" s="453"/>
      <c r="V199" s="452"/>
      <c r="W199" s="452"/>
      <c r="X199" s="452"/>
      <c r="Y199" s="452"/>
      <c r="Z199" s="452"/>
      <c r="AA199" s="452"/>
      <c r="AB199" s="452"/>
      <c r="AC199" s="452"/>
      <c r="AD199" s="452"/>
      <c r="AE199" s="452"/>
      <c r="AF199" s="452"/>
      <c r="AG199" s="452"/>
      <c r="AH199" s="452"/>
      <c r="AI199" s="452"/>
      <c r="AJ199" s="452"/>
      <c r="AK199" s="452">
        <f t="shared" si="3"/>
        <v>0</v>
      </c>
    </row>
    <row r="200" spans="1:37" ht="15" x14ac:dyDescent="0.2">
      <c r="A200" s="516" t="s">
        <v>612</v>
      </c>
      <c r="B200" s="511" t="s">
        <v>1396</v>
      </c>
      <c r="C200" s="495" t="s">
        <v>1406</v>
      </c>
      <c r="D200" s="468" t="s">
        <v>1512</v>
      </c>
      <c r="E200" s="469" t="s">
        <v>1474</v>
      </c>
      <c r="F200" s="458" t="s">
        <v>1292</v>
      </c>
      <c r="G200" s="459"/>
      <c r="H200" s="451"/>
      <c r="I200" s="452"/>
      <c r="J200" s="452"/>
      <c r="K200" s="452"/>
      <c r="L200" s="452"/>
      <c r="M200" s="452"/>
      <c r="N200" s="452"/>
      <c r="O200" s="452"/>
      <c r="P200" s="452"/>
      <c r="Q200" s="452"/>
      <c r="R200" s="452"/>
      <c r="S200" s="452"/>
      <c r="T200" s="453"/>
      <c r="U200" s="453"/>
      <c r="V200" s="452"/>
      <c r="W200" s="452"/>
      <c r="X200" s="452"/>
      <c r="Y200" s="452"/>
      <c r="Z200" s="452"/>
      <c r="AA200" s="452"/>
      <c r="AB200" s="452"/>
      <c r="AC200" s="452"/>
      <c r="AD200" s="452"/>
      <c r="AE200" s="452"/>
      <c r="AF200" s="452"/>
      <c r="AG200" s="452"/>
      <c r="AH200" s="452"/>
      <c r="AI200" s="452"/>
      <c r="AJ200" s="452"/>
      <c r="AK200" s="452">
        <f t="shared" si="3"/>
        <v>0</v>
      </c>
    </row>
    <row r="201" spans="1:37" ht="15" x14ac:dyDescent="0.2">
      <c r="A201" s="516" t="s">
        <v>612</v>
      </c>
      <c r="B201" s="511" t="s">
        <v>1396</v>
      </c>
      <c r="C201" s="495" t="s">
        <v>1406</v>
      </c>
      <c r="D201" s="468" t="s">
        <v>1513</v>
      </c>
      <c r="E201" s="469" t="s">
        <v>1476</v>
      </c>
      <c r="F201" s="458" t="s">
        <v>1292</v>
      </c>
      <c r="G201" s="459"/>
      <c r="H201" s="451"/>
      <c r="I201" s="452"/>
      <c r="J201" s="452"/>
      <c r="K201" s="452"/>
      <c r="L201" s="452"/>
      <c r="M201" s="452"/>
      <c r="N201" s="452"/>
      <c r="O201" s="452"/>
      <c r="P201" s="452"/>
      <c r="Q201" s="452"/>
      <c r="R201" s="452"/>
      <c r="S201" s="452"/>
      <c r="T201" s="453"/>
      <c r="U201" s="453"/>
      <c r="V201" s="452"/>
      <c r="W201" s="452"/>
      <c r="X201" s="452"/>
      <c r="Y201" s="452"/>
      <c r="Z201" s="452"/>
      <c r="AA201" s="452"/>
      <c r="AB201" s="452"/>
      <c r="AC201" s="452"/>
      <c r="AD201" s="452"/>
      <c r="AE201" s="452"/>
      <c r="AF201" s="452"/>
      <c r="AG201" s="452"/>
      <c r="AH201" s="452"/>
      <c r="AI201" s="452"/>
      <c r="AJ201" s="452"/>
      <c r="AK201" s="452">
        <f t="shared" si="3"/>
        <v>0</v>
      </c>
    </row>
    <row r="202" spans="1:37" ht="15" x14ac:dyDescent="0.2">
      <c r="A202" s="516" t="s">
        <v>612</v>
      </c>
      <c r="B202" s="511" t="s">
        <v>1396</v>
      </c>
      <c r="C202" s="495" t="s">
        <v>1406</v>
      </c>
      <c r="D202" s="468" t="s">
        <v>1514</v>
      </c>
      <c r="E202" s="469" t="s">
        <v>1470</v>
      </c>
      <c r="F202" s="458" t="s">
        <v>1292</v>
      </c>
      <c r="G202" s="459"/>
      <c r="H202" s="451"/>
      <c r="I202" s="452"/>
      <c r="J202" s="452"/>
      <c r="K202" s="452"/>
      <c r="L202" s="452"/>
      <c r="M202" s="452"/>
      <c r="N202" s="452"/>
      <c r="O202" s="452"/>
      <c r="P202" s="452"/>
      <c r="Q202" s="452"/>
      <c r="R202" s="452"/>
      <c r="S202" s="452"/>
      <c r="T202" s="453"/>
      <c r="U202" s="453"/>
      <c r="V202" s="452"/>
      <c r="W202" s="452"/>
      <c r="X202" s="452"/>
      <c r="Y202" s="452"/>
      <c r="Z202" s="452"/>
      <c r="AA202" s="452"/>
      <c r="AB202" s="452"/>
      <c r="AC202" s="452"/>
      <c r="AD202" s="452"/>
      <c r="AE202" s="452"/>
      <c r="AF202" s="452"/>
      <c r="AG202" s="452"/>
      <c r="AH202" s="452"/>
      <c r="AI202" s="452"/>
      <c r="AJ202" s="452"/>
      <c r="AK202" s="452">
        <f t="shared" si="3"/>
        <v>0</v>
      </c>
    </row>
    <row r="203" spans="1:37" ht="15" x14ac:dyDescent="0.2">
      <c r="A203" s="516" t="s">
        <v>612</v>
      </c>
      <c r="B203" s="511" t="s">
        <v>1396</v>
      </c>
      <c r="C203" s="495" t="s">
        <v>1406</v>
      </c>
      <c r="D203" s="468" t="s">
        <v>1515</v>
      </c>
      <c r="E203" s="469" t="s">
        <v>1468</v>
      </c>
      <c r="F203" s="458" t="s">
        <v>1292</v>
      </c>
      <c r="G203" s="459"/>
      <c r="H203" s="451"/>
      <c r="I203" s="452"/>
      <c r="J203" s="452"/>
      <c r="K203" s="452"/>
      <c r="L203" s="452"/>
      <c r="M203" s="452"/>
      <c r="N203" s="452"/>
      <c r="O203" s="452"/>
      <c r="P203" s="452"/>
      <c r="Q203" s="452"/>
      <c r="R203" s="452"/>
      <c r="S203" s="452"/>
      <c r="T203" s="453"/>
      <c r="U203" s="453"/>
      <c r="V203" s="452"/>
      <c r="W203" s="452"/>
      <c r="X203" s="452"/>
      <c r="Y203" s="452"/>
      <c r="Z203" s="452"/>
      <c r="AA203" s="452"/>
      <c r="AB203" s="452"/>
      <c r="AC203" s="452"/>
      <c r="AD203" s="452"/>
      <c r="AE203" s="452"/>
      <c r="AF203" s="452"/>
      <c r="AG203" s="452"/>
      <c r="AH203" s="452"/>
      <c r="AI203" s="452"/>
      <c r="AJ203" s="452"/>
      <c r="AK203" s="452">
        <f t="shared" si="3"/>
        <v>0</v>
      </c>
    </row>
    <row r="204" spans="1:37" ht="15" x14ac:dyDescent="0.2">
      <c r="A204" s="516" t="s">
        <v>612</v>
      </c>
      <c r="B204" s="511" t="s">
        <v>1396</v>
      </c>
      <c r="C204" s="495" t="s">
        <v>1406</v>
      </c>
      <c r="D204" s="468" t="s">
        <v>1516</v>
      </c>
      <c r="E204" s="469" t="s">
        <v>1446</v>
      </c>
      <c r="F204" s="458" t="s">
        <v>1292</v>
      </c>
      <c r="G204" s="459"/>
      <c r="H204" s="451"/>
      <c r="I204" s="452"/>
      <c r="J204" s="452"/>
      <c r="K204" s="452"/>
      <c r="L204" s="452"/>
      <c r="M204" s="452"/>
      <c r="N204" s="452"/>
      <c r="O204" s="452"/>
      <c r="P204" s="452"/>
      <c r="Q204" s="452"/>
      <c r="R204" s="452"/>
      <c r="S204" s="452"/>
      <c r="T204" s="453"/>
      <c r="U204" s="453"/>
      <c r="V204" s="452"/>
      <c r="W204" s="452"/>
      <c r="X204" s="452"/>
      <c r="Y204" s="452"/>
      <c r="Z204" s="452"/>
      <c r="AA204" s="452"/>
      <c r="AB204" s="452"/>
      <c r="AC204" s="452"/>
      <c r="AD204" s="452"/>
      <c r="AE204" s="452"/>
      <c r="AF204" s="452"/>
      <c r="AG204" s="452"/>
      <c r="AH204" s="452"/>
      <c r="AI204" s="452"/>
      <c r="AJ204" s="452"/>
      <c r="AK204" s="452">
        <f t="shared" si="3"/>
        <v>0</v>
      </c>
    </row>
    <row r="205" spans="1:37" ht="15" x14ac:dyDescent="0.2">
      <c r="A205" s="516" t="s">
        <v>612</v>
      </c>
      <c r="B205" s="511" t="s">
        <v>1396</v>
      </c>
      <c r="C205" s="495" t="s">
        <v>1406</v>
      </c>
      <c r="D205" s="468" t="s">
        <v>1517</v>
      </c>
      <c r="E205" s="469" t="s">
        <v>1518</v>
      </c>
      <c r="F205" s="458" t="s">
        <v>1292</v>
      </c>
      <c r="G205" s="459"/>
      <c r="H205" s="451"/>
      <c r="I205" s="452"/>
      <c r="J205" s="452"/>
      <c r="K205" s="452"/>
      <c r="L205" s="452"/>
      <c r="M205" s="452"/>
      <c r="N205" s="452"/>
      <c r="O205" s="452"/>
      <c r="P205" s="452"/>
      <c r="Q205" s="452"/>
      <c r="R205" s="452"/>
      <c r="S205" s="452"/>
      <c r="T205" s="453"/>
      <c r="U205" s="453"/>
      <c r="V205" s="452"/>
      <c r="W205" s="452"/>
      <c r="X205" s="452"/>
      <c r="Y205" s="452"/>
      <c r="Z205" s="452"/>
      <c r="AA205" s="452"/>
      <c r="AB205" s="452"/>
      <c r="AC205" s="452"/>
      <c r="AD205" s="452"/>
      <c r="AE205" s="452"/>
      <c r="AF205" s="452"/>
      <c r="AG205" s="452"/>
      <c r="AH205" s="452"/>
      <c r="AI205" s="452"/>
      <c r="AJ205" s="452"/>
      <c r="AK205" s="452">
        <f t="shared" si="3"/>
        <v>0</v>
      </c>
    </row>
    <row r="206" spans="1:37" ht="15" x14ac:dyDescent="0.2">
      <c r="A206" s="516" t="s">
        <v>612</v>
      </c>
      <c r="B206" s="511" t="s">
        <v>1396</v>
      </c>
      <c r="C206" s="495" t="s">
        <v>1406</v>
      </c>
      <c r="D206" s="468" t="s">
        <v>1519</v>
      </c>
      <c r="E206" s="469" t="s">
        <v>1448</v>
      </c>
      <c r="F206" s="458" t="s">
        <v>1292</v>
      </c>
      <c r="G206" s="459"/>
      <c r="H206" s="451"/>
      <c r="I206" s="452"/>
      <c r="J206" s="452"/>
      <c r="K206" s="452"/>
      <c r="L206" s="452"/>
      <c r="M206" s="452"/>
      <c r="N206" s="452"/>
      <c r="O206" s="452"/>
      <c r="P206" s="452"/>
      <c r="Q206" s="452"/>
      <c r="R206" s="452"/>
      <c r="S206" s="452"/>
      <c r="T206" s="453"/>
      <c r="U206" s="453"/>
      <c r="V206" s="452"/>
      <c r="W206" s="452"/>
      <c r="X206" s="452"/>
      <c r="Y206" s="452"/>
      <c r="Z206" s="452"/>
      <c r="AA206" s="452"/>
      <c r="AB206" s="452"/>
      <c r="AC206" s="452"/>
      <c r="AD206" s="452"/>
      <c r="AE206" s="452"/>
      <c r="AF206" s="452"/>
      <c r="AG206" s="452"/>
      <c r="AH206" s="452"/>
      <c r="AI206" s="452"/>
      <c r="AJ206" s="452"/>
      <c r="AK206" s="452">
        <f t="shared" si="3"/>
        <v>0</v>
      </c>
    </row>
    <row r="207" spans="1:37" ht="15" x14ac:dyDescent="0.2">
      <c r="A207" s="516" t="s">
        <v>612</v>
      </c>
      <c r="B207" s="511" t="s">
        <v>1396</v>
      </c>
      <c r="C207" s="495" t="s">
        <v>1406</v>
      </c>
      <c r="D207" s="468" t="s">
        <v>1520</v>
      </c>
      <c r="E207" s="469" t="s">
        <v>1521</v>
      </c>
      <c r="F207" s="458" t="s">
        <v>1292</v>
      </c>
      <c r="G207" s="459"/>
      <c r="H207" s="451"/>
      <c r="I207" s="452"/>
      <c r="J207" s="452"/>
      <c r="K207" s="452"/>
      <c r="L207" s="452"/>
      <c r="M207" s="452"/>
      <c r="N207" s="452"/>
      <c r="O207" s="452"/>
      <c r="P207" s="452"/>
      <c r="Q207" s="452"/>
      <c r="R207" s="452"/>
      <c r="S207" s="452"/>
      <c r="T207" s="453"/>
      <c r="U207" s="453"/>
      <c r="V207" s="452"/>
      <c r="W207" s="452"/>
      <c r="X207" s="452"/>
      <c r="Y207" s="452"/>
      <c r="Z207" s="452"/>
      <c r="AA207" s="452"/>
      <c r="AB207" s="452"/>
      <c r="AC207" s="452"/>
      <c r="AD207" s="452"/>
      <c r="AE207" s="452"/>
      <c r="AF207" s="452"/>
      <c r="AG207" s="452"/>
      <c r="AH207" s="452"/>
      <c r="AI207" s="452"/>
      <c r="AJ207" s="452"/>
      <c r="AK207" s="452">
        <f t="shared" ref="AK207:AK494" si="4">SUM(Y207:AJ207)</f>
        <v>0</v>
      </c>
    </row>
    <row r="208" spans="1:37" ht="15" x14ac:dyDescent="0.2">
      <c r="A208" s="516" t="s">
        <v>612</v>
      </c>
      <c r="B208" s="511" t="s">
        <v>1396</v>
      </c>
      <c r="C208" s="495" t="s">
        <v>1406</v>
      </c>
      <c r="D208" s="468" t="s">
        <v>1522</v>
      </c>
      <c r="E208" s="469" t="s">
        <v>1488</v>
      </c>
      <c r="F208" s="458" t="s">
        <v>1292</v>
      </c>
      <c r="G208" s="459"/>
      <c r="H208" s="451"/>
      <c r="I208" s="452"/>
      <c r="J208" s="452"/>
      <c r="K208" s="452"/>
      <c r="L208" s="452"/>
      <c r="M208" s="452"/>
      <c r="N208" s="452"/>
      <c r="O208" s="452"/>
      <c r="P208" s="452"/>
      <c r="Q208" s="452"/>
      <c r="R208" s="452"/>
      <c r="S208" s="452"/>
      <c r="T208" s="453"/>
      <c r="U208" s="453"/>
      <c r="V208" s="452"/>
      <c r="W208" s="452"/>
      <c r="X208" s="452"/>
      <c r="Y208" s="452"/>
      <c r="Z208" s="452"/>
      <c r="AA208" s="452"/>
      <c r="AB208" s="452"/>
      <c r="AC208" s="452"/>
      <c r="AD208" s="452"/>
      <c r="AE208" s="452"/>
      <c r="AF208" s="452"/>
      <c r="AG208" s="452"/>
      <c r="AH208" s="452"/>
      <c r="AI208" s="452"/>
      <c r="AJ208" s="452"/>
      <c r="AK208" s="452">
        <f t="shared" si="4"/>
        <v>0</v>
      </c>
    </row>
    <row r="209" spans="1:37" ht="15" x14ac:dyDescent="0.2">
      <c r="A209" s="516" t="s">
        <v>612</v>
      </c>
      <c r="B209" s="511" t="s">
        <v>1396</v>
      </c>
      <c r="C209" s="495" t="s">
        <v>1406</v>
      </c>
      <c r="D209" s="468" t="s">
        <v>1523</v>
      </c>
      <c r="E209" s="469" t="s">
        <v>1524</v>
      </c>
      <c r="F209" s="458" t="s">
        <v>1292</v>
      </c>
      <c r="G209" s="459"/>
      <c r="H209" s="451"/>
      <c r="I209" s="452"/>
      <c r="J209" s="452"/>
      <c r="K209" s="452"/>
      <c r="L209" s="452"/>
      <c r="M209" s="452"/>
      <c r="N209" s="452"/>
      <c r="O209" s="452"/>
      <c r="P209" s="452"/>
      <c r="Q209" s="452"/>
      <c r="R209" s="452"/>
      <c r="S209" s="452"/>
      <c r="T209" s="453"/>
      <c r="U209" s="453"/>
      <c r="V209" s="452"/>
      <c r="W209" s="452"/>
      <c r="X209" s="452"/>
      <c r="Y209" s="452"/>
      <c r="Z209" s="452"/>
      <c r="AA209" s="452"/>
      <c r="AB209" s="452"/>
      <c r="AC209" s="452"/>
      <c r="AD209" s="452"/>
      <c r="AE209" s="452"/>
      <c r="AF209" s="452"/>
      <c r="AG209" s="452"/>
      <c r="AH209" s="452"/>
      <c r="AI209" s="452"/>
      <c r="AJ209" s="452"/>
      <c r="AK209" s="452">
        <f t="shared" si="4"/>
        <v>0</v>
      </c>
    </row>
    <row r="210" spans="1:37" ht="15" x14ac:dyDescent="0.2">
      <c r="A210" s="516" t="s">
        <v>612</v>
      </c>
      <c r="B210" s="511" t="s">
        <v>1396</v>
      </c>
      <c r="C210" s="495" t="s">
        <v>1406</v>
      </c>
      <c r="D210" s="468" t="s">
        <v>1525</v>
      </c>
      <c r="E210" s="469" t="s">
        <v>1458</v>
      </c>
      <c r="F210" s="458" t="s">
        <v>1292</v>
      </c>
      <c r="G210" s="459"/>
      <c r="H210" s="451"/>
      <c r="I210" s="452"/>
      <c r="J210" s="452"/>
      <c r="K210" s="452"/>
      <c r="L210" s="452"/>
      <c r="M210" s="452"/>
      <c r="N210" s="452"/>
      <c r="O210" s="452"/>
      <c r="P210" s="452"/>
      <c r="Q210" s="452"/>
      <c r="R210" s="452"/>
      <c r="S210" s="452"/>
      <c r="T210" s="453"/>
      <c r="U210" s="453"/>
      <c r="V210" s="452"/>
      <c r="W210" s="452"/>
      <c r="X210" s="452"/>
      <c r="Y210" s="452"/>
      <c r="Z210" s="452"/>
      <c r="AA210" s="452"/>
      <c r="AB210" s="452"/>
      <c r="AC210" s="452"/>
      <c r="AD210" s="452"/>
      <c r="AE210" s="452"/>
      <c r="AF210" s="452"/>
      <c r="AG210" s="452"/>
      <c r="AH210" s="452"/>
      <c r="AI210" s="452"/>
      <c r="AJ210" s="452"/>
      <c r="AK210" s="452">
        <f t="shared" si="4"/>
        <v>0</v>
      </c>
    </row>
    <row r="211" spans="1:37" ht="15" x14ac:dyDescent="0.2">
      <c r="A211" s="516" t="s">
        <v>612</v>
      </c>
      <c r="B211" s="511" t="s">
        <v>1396</v>
      </c>
      <c r="C211" s="495" t="s">
        <v>1406</v>
      </c>
      <c r="D211" s="468" t="s">
        <v>1526</v>
      </c>
      <c r="E211" s="469" t="s">
        <v>1466</v>
      </c>
      <c r="F211" s="458" t="s">
        <v>1292</v>
      </c>
      <c r="G211" s="459"/>
      <c r="H211" s="451"/>
      <c r="I211" s="452"/>
      <c r="J211" s="452"/>
      <c r="K211" s="452"/>
      <c r="L211" s="452"/>
      <c r="M211" s="452"/>
      <c r="N211" s="452"/>
      <c r="O211" s="452"/>
      <c r="P211" s="452"/>
      <c r="Q211" s="452"/>
      <c r="R211" s="452"/>
      <c r="S211" s="452"/>
      <c r="T211" s="453"/>
      <c r="U211" s="453"/>
      <c r="V211" s="452"/>
      <c r="W211" s="452"/>
      <c r="X211" s="452"/>
      <c r="Y211" s="452"/>
      <c r="Z211" s="452"/>
      <c r="AA211" s="452"/>
      <c r="AB211" s="452"/>
      <c r="AC211" s="452"/>
      <c r="AD211" s="452"/>
      <c r="AE211" s="452"/>
      <c r="AF211" s="452"/>
      <c r="AG211" s="452"/>
      <c r="AH211" s="452"/>
      <c r="AI211" s="452"/>
      <c r="AJ211" s="452"/>
      <c r="AK211" s="452">
        <f t="shared" si="4"/>
        <v>0</v>
      </c>
    </row>
    <row r="212" spans="1:37" ht="15" x14ac:dyDescent="0.2">
      <c r="A212" s="516" t="s">
        <v>612</v>
      </c>
      <c r="B212" s="511" t="s">
        <v>1396</v>
      </c>
      <c r="C212" s="495" t="s">
        <v>1406</v>
      </c>
      <c r="D212" s="468" t="s">
        <v>1527</v>
      </c>
      <c r="E212" s="469" t="s">
        <v>1490</v>
      </c>
      <c r="F212" s="458" t="s">
        <v>1292</v>
      </c>
      <c r="G212" s="459"/>
      <c r="H212" s="451"/>
      <c r="I212" s="452"/>
      <c r="J212" s="452"/>
      <c r="K212" s="452"/>
      <c r="L212" s="452"/>
      <c r="M212" s="452"/>
      <c r="N212" s="452"/>
      <c r="O212" s="452"/>
      <c r="P212" s="452"/>
      <c r="Q212" s="452"/>
      <c r="R212" s="452"/>
      <c r="S212" s="452"/>
      <c r="T212" s="453"/>
      <c r="U212" s="453"/>
      <c r="V212" s="452"/>
      <c r="W212" s="452"/>
      <c r="X212" s="452"/>
      <c r="Y212" s="452"/>
      <c r="Z212" s="452"/>
      <c r="AA212" s="452"/>
      <c r="AB212" s="452"/>
      <c r="AC212" s="452"/>
      <c r="AD212" s="452"/>
      <c r="AE212" s="452"/>
      <c r="AF212" s="452"/>
      <c r="AG212" s="452"/>
      <c r="AH212" s="452"/>
      <c r="AI212" s="452"/>
      <c r="AJ212" s="452"/>
      <c r="AK212" s="452">
        <f t="shared" si="4"/>
        <v>0</v>
      </c>
    </row>
    <row r="213" spans="1:37" ht="15" x14ac:dyDescent="0.2">
      <c r="A213" s="516" t="s">
        <v>612</v>
      </c>
      <c r="B213" s="511" t="s">
        <v>1396</v>
      </c>
      <c r="C213" s="495" t="s">
        <v>1406</v>
      </c>
      <c r="D213" s="468" t="s">
        <v>1528</v>
      </c>
      <c r="E213" s="469" t="s">
        <v>1529</v>
      </c>
      <c r="F213" s="458" t="s">
        <v>1292</v>
      </c>
      <c r="G213" s="459"/>
      <c r="H213" s="451"/>
      <c r="I213" s="452"/>
      <c r="J213" s="452"/>
      <c r="K213" s="452"/>
      <c r="L213" s="452"/>
      <c r="M213" s="452"/>
      <c r="N213" s="452"/>
      <c r="O213" s="452"/>
      <c r="P213" s="452"/>
      <c r="Q213" s="452"/>
      <c r="R213" s="452"/>
      <c r="S213" s="452"/>
      <c r="T213" s="453"/>
      <c r="U213" s="453"/>
      <c r="V213" s="452"/>
      <c r="W213" s="452"/>
      <c r="X213" s="452"/>
      <c r="Y213" s="452"/>
      <c r="Z213" s="452"/>
      <c r="AA213" s="452"/>
      <c r="AB213" s="452"/>
      <c r="AC213" s="452"/>
      <c r="AD213" s="452"/>
      <c r="AE213" s="452"/>
      <c r="AF213" s="452"/>
      <c r="AG213" s="452"/>
      <c r="AH213" s="452"/>
      <c r="AI213" s="452"/>
      <c r="AJ213" s="452"/>
      <c r="AK213" s="452">
        <f t="shared" si="4"/>
        <v>0</v>
      </c>
    </row>
    <row r="214" spans="1:37" ht="15" x14ac:dyDescent="0.2">
      <c r="A214" s="516" t="s">
        <v>612</v>
      </c>
      <c r="B214" s="511" t="s">
        <v>1396</v>
      </c>
      <c r="C214" s="495" t="s">
        <v>1406</v>
      </c>
      <c r="D214" s="468" t="s">
        <v>1530</v>
      </c>
      <c r="E214" s="469" t="s">
        <v>1486</v>
      </c>
      <c r="F214" s="458" t="s">
        <v>1292</v>
      </c>
      <c r="G214" s="459"/>
      <c r="H214" s="451"/>
      <c r="I214" s="452"/>
      <c r="J214" s="452"/>
      <c r="K214" s="452"/>
      <c r="L214" s="452"/>
      <c r="M214" s="452"/>
      <c r="N214" s="452"/>
      <c r="O214" s="452"/>
      <c r="P214" s="452"/>
      <c r="Q214" s="452"/>
      <c r="R214" s="452"/>
      <c r="S214" s="452"/>
      <c r="T214" s="453"/>
      <c r="U214" s="453"/>
      <c r="V214" s="452"/>
      <c r="W214" s="452"/>
      <c r="X214" s="452"/>
      <c r="Y214" s="452"/>
      <c r="Z214" s="452"/>
      <c r="AA214" s="452"/>
      <c r="AB214" s="452"/>
      <c r="AC214" s="452"/>
      <c r="AD214" s="452"/>
      <c r="AE214" s="452"/>
      <c r="AF214" s="452"/>
      <c r="AG214" s="452"/>
      <c r="AH214" s="452"/>
      <c r="AI214" s="452"/>
      <c r="AJ214" s="452"/>
      <c r="AK214" s="452">
        <f t="shared" si="4"/>
        <v>0</v>
      </c>
    </row>
    <row r="215" spans="1:37" ht="15" x14ac:dyDescent="0.2">
      <c r="A215" s="516" t="s">
        <v>612</v>
      </c>
      <c r="B215" s="511" t="s">
        <v>1396</v>
      </c>
      <c r="C215" s="495" t="s">
        <v>1406</v>
      </c>
      <c r="D215" s="468" t="s">
        <v>1531</v>
      </c>
      <c r="E215" s="469" t="s">
        <v>1494</v>
      </c>
      <c r="F215" s="458" t="s">
        <v>1292</v>
      </c>
      <c r="G215" s="459"/>
      <c r="H215" s="451"/>
      <c r="I215" s="452"/>
      <c r="J215" s="452"/>
      <c r="K215" s="452"/>
      <c r="L215" s="452"/>
      <c r="M215" s="452"/>
      <c r="N215" s="452"/>
      <c r="O215" s="452"/>
      <c r="P215" s="452"/>
      <c r="Q215" s="452"/>
      <c r="R215" s="452"/>
      <c r="S215" s="452"/>
      <c r="T215" s="453"/>
      <c r="U215" s="453"/>
      <c r="V215" s="452"/>
      <c r="W215" s="452"/>
      <c r="X215" s="452"/>
      <c r="Y215" s="452"/>
      <c r="Z215" s="452"/>
      <c r="AA215" s="452"/>
      <c r="AB215" s="452"/>
      <c r="AC215" s="452"/>
      <c r="AD215" s="452"/>
      <c r="AE215" s="452"/>
      <c r="AF215" s="452"/>
      <c r="AG215" s="452"/>
      <c r="AH215" s="452"/>
      <c r="AI215" s="452"/>
      <c r="AJ215" s="452"/>
      <c r="AK215" s="452"/>
    </row>
    <row r="216" spans="1:37" ht="32.25" customHeight="1" x14ac:dyDescent="0.2">
      <c r="A216" s="516" t="s">
        <v>612</v>
      </c>
      <c r="B216" s="511"/>
      <c r="C216" s="495"/>
      <c r="D216" s="448" t="s">
        <v>1532</v>
      </c>
      <c r="E216" s="461" t="s">
        <v>1533</v>
      </c>
      <c r="F216" s="462">
        <v>10</v>
      </c>
      <c r="G216" s="443" t="s">
        <v>1217</v>
      </c>
      <c r="H216" s="451"/>
      <c r="I216" s="452"/>
      <c r="J216" s="452"/>
      <c r="K216" s="452"/>
      <c r="L216" s="452"/>
      <c r="M216" s="452"/>
      <c r="N216" s="452"/>
      <c r="O216" s="452"/>
      <c r="P216" s="452"/>
      <c r="Q216" s="452"/>
      <c r="R216" s="452"/>
      <c r="S216" s="452"/>
      <c r="T216" s="453"/>
      <c r="U216" s="453"/>
      <c r="V216" s="452"/>
      <c r="W216" s="452"/>
      <c r="X216" s="452"/>
      <c r="Y216" s="452"/>
      <c r="Z216" s="452"/>
      <c r="AA216" s="452"/>
      <c r="AB216" s="452"/>
      <c r="AC216" s="452"/>
      <c r="AD216" s="452"/>
      <c r="AE216" s="452"/>
      <c r="AF216" s="452"/>
      <c r="AG216" s="452"/>
      <c r="AH216" s="452"/>
      <c r="AI216" s="452"/>
      <c r="AJ216" s="452"/>
      <c r="AK216" s="452">
        <f t="shared" si="4"/>
        <v>0</v>
      </c>
    </row>
    <row r="217" spans="1:37" ht="32.25" customHeight="1" x14ac:dyDescent="0.2">
      <c r="A217" s="516" t="s">
        <v>612</v>
      </c>
      <c r="B217" s="511" t="s">
        <v>1396</v>
      </c>
      <c r="C217" s="495" t="s">
        <v>1406</v>
      </c>
      <c r="D217" s="468" t="s">
        <v>1534</v>
      </c>
      <c r="E217" s="469" t="s">
        <v>1484</v>
      </c>
      <c r="F217" s="458" t="s">
        <v>1292</v>
      </c>
      <c r="G217" s="459"/>
      <c r="H217" s="451"/>
      <c r="I217" s="452"/>
      <c r="J217" s="452"/>
      <c r="K217" s="452"/>
      <c r="L217" s="452"/>
      <c r="M217" s="452"/>
      <c r="N217" s="452"/>
      <c r="O217" s="452"/>
      <c r="P217" s="452"/>
      <c r="Q217" s="452"/>
      <c r="R217" s="452"/>
      <c r="S217" s="452"/>
      <c r="T217" s="453"/>
      <c r="U217" s="453"/>
      <c r="V217" s="452"/>
      <c r="W217" s="452"/>
      <c r="X217" s="452"/>
      <c r="Y217" s="452"/>
      <c r="Z217" s="452"/>
      <c r="AA217" s="452"/>
      <c r="AB217" s="452"/>
      <c r="AC217" s="452"/>
      <c r="AD217" s="452"/>
      <c r="AE217" s="452"/>
      <c r="AF217" s="452"/>
      <c r="AG217" s="452"/>
      <c r="AH217" s="452"/>
      <c r="AI217" s="452"/>
      <c r="AJ217" s="452"/>
      <c r="AK217" s="452">
        <f t="shared" si="4"/>
        <v>0</v>
      </c>
    </row>
    <row r="218" spans="1:37" ht="32.25" customHeight="1" x14ac:dyDescent="0.2">
      <c r="A218" s="516" t="s">
        <v>612</v>
      </c>
      <c r="B218" s="511" t="s">
        <v>1396</v>
      </c>
      <c r="C218" s="495" t="s">
        <v>1406</v>
      </c>
      <c r="D218" s="468" t="s">
        <v>1535</v>
      </c>
      <c r="E218" s="469" t="s">
        <v>1470</v>
      </c>
      <c r="F218" s="458" t="s">
        <v>1292</v>
      </c>
      <c r="G218" s="459"/>
      <c r="H218" s="451"/>
      <c r="I218" s="452"/>
      <c r="J218" s="452"/>
      <c r="K218" s="452"/>
      <c r="L218" s="452"/>
      <c r="M218" s="452"/>
      <c r="N218" s="452"/>
      <c r="O218" s="452"/>
      <c r="P218" s="452"/>
      <c r="Q218" s="452"/>
      <c r="R218" s="452"/>
      <c r="S218" s="452"/>
      <c r="T218" s="453"/>
      <c r="U218" s="453"/>
      <c r="V218" s="452"/>
      <c r="W218" s="452"/>
      <c r="X218" s="452"/>
      <c r="Y218" s="452"/>
      <c r="Z218" s="452"/>
      <c r="AA218" s="452"/>
      <c r="AB218" s="452"/>
      <c r="AC218" s="452"/>
      <c r="AD218" s="452"/>
      <c r="AE218" s="452"/>
      <c r="AF218" s="452"/>
      <c r="AG218" s="452"/>
      <c r="AH218" s="452"/>
      <c r="AI218" s="452"/>
      <c r="AJ218" s="452"/>
      <c r="AK218" s="452">
        <f t="shared" si="4"/>
        <v>0</v>
      </c>
    </row>
    <row r="219" spans="1:37" ht="32.25" customHeight="1" x14ac:dyDescent="0.2">
      <c r="A219" s="516" t="s">
        <v>612</v>
      </c>
      <c r="B219" s="511" t="s">
        <v>1396</v>
      </c>
      <c r="C219" s="495" t="s">
        <v>1406</v>
      </c>
      <c r="D219" s="468" t="s">
        <v>1536</v>
      </c>
      <c r="E219" s="469" t="s">
        <v>1478</v>
      </c>
      <c r="F219" s="458" t="s">
        <v>1292</v>
      </c>
      <c r="G219" s="459"/>
      <c r="H219" s="451"/>
      <c r="I219" s="452"/>
      <c r="J219" s="452"/>
      <c r="K219" s="452"/>
      <c r="L219" s="452"/>
      <c r="M219" s="452"/>
      <c r="N219" s="452"/>
      <c r="O219" s="452"/>
      <c r="P219" s="452"/>
      <c r="Q219" s="452"/>
      <c r="R219" s="452"/>
      <c r="S219" s="452"/>
      <c r="T219" s="453"/>
      <c r="U219" s="453"/>
      <c r="V219" s="452"/>
      <c r="W219" s="452"/>
      <c r="X219" s="452"/>
      <c r="Y219" s="452"/>
      <c r="Z219" s="452"/>
      <c r="AA219" s="452"/>
      <c r="AB219" s="452"/>
      <c r="AC219" s="452"/>
      <c r="AD219" s="452"/>
      <c r="AE219" s="452"/>
      <c r="AF219" s="452"/>
      <c r="AG219" s="452"/>
      <c r="AH219" s="452"/>
      <c r="AI219" s="452"/>
      <c r="AJ219" s="452"/>
      <c r="AK219" s="452">
        <f t="shared" si="4"/>
        <v>0</v>
      </c>
    </row>
    <row r="220" spans="1:37" ht="32.25" customHeight="1" x14ac:dyDescent="0.2">
      <c r="A220" s="516" t="s">
        <v>612</v>
      </c>
      <c r="B220" s="511" t="s">
        <v>1396</v>
      </c>
      <c r="C220" s="495" t="s">
        <v>1406</v>
      </c>
      <c r="D220" s="468" t="s">
        <v>1537</v>
      </c>
      <c r="E220" s="469" t="s">
        <v>1538</v>
      </c>
      <c r="F220" s="458" t="s">
        <v>1292</v>
      </c>
      <c r="G220" s="459"/>
      <c r="H220" s="451"/>
      <c r="I220" s="452"/>
      <c r="J220" s="452"/>
      <c r="K220" s="452"/>
      <c r="L220" s="452"/>
      <c r="M220" s="452"/>
      <c r="N220" s="452"/>
      <c r="O220" s="452"/>
      <c r="P220" s="452"/>
      <c r="Q220" s="452"/>
      <c r="R220" s="452"/>
      <c r="S220" s="452"/>
      <c r="T220" s="453"/>
      <c r="U220" s="453"/>
      <c r="V220" s="452"/>
      <c r="W220" s="452"/>
      <c r="X220" s="452"/>
      <c r="Y220" s="452"/>
      <c r="Z220" s="452"/>
      <c r="AA220" s="452"/>
      <c r="AB220" s="452"/>
      <c r="AC220" s="452"/>
      <c r="AD220" s="452"/>
      <c r="AE220" s="452"/>
      <c r="AF220" s="452"/>
      <c r="AG220" s="452"/>
      <c r="AH220" s="452"/>
      <c r="AI220" s="452"/>
      <c r="AJ220" s="452"/>
      <c r="AK220" s="452">
        <f t="shared" si="4"/>
        <v>0</v>
      </c>
    </row>
    <row r="221" spans="1:37" ht="32.25" customHeight="1" x14ac:dyDescent="0.2">
      <c r="A221" s="516" t="s">
        <v>612</v>
      </c>
      <c r="B221" s="511" t="s">
        <v>1396</v>
      </c>
      <c r="C221" s="495" t="s">
        <v>1406</v>
      </c>
      <c r="D221" s="468" t="s">
        <v>1539</v>
      </c>
      <c r="E221" s="469" t="s">
        <v>1476</v>
      </c>
      <c r="F221" s="458" t="s">
        <v>1292</v>
      </c>
      <c r="G221" s="459"/>
      <c r="H221" s="451"/>
      <c r="I221" s="452"/>
      <c r="J221" s="452"/>
      <c r="K221" s="452"/>
      <c r="L221" s="452"/>
      <c r="M221" s="452"/>
      <c r="N221" s="452"/>
      <c r="O221" s="452"/>
      <c r="P221" s="452"/>
      <c r="Q221" s="452"/>
      <c r="R221" s="452"/>
      <c r="S221" s="452"/>
      <c r="T221" s="453"/>
      <c r="U221" s="453"/>
      <c r="V221" s="452"/>
      <c r="W221" s="452"/>
      <c r="X221" s="452"/>
      <c r="Y221" s="452"/>
      <c r="Z221" s="452"/>
      <c r="AA221" s="452"/>
      <c r="AB221" s="452"/>
      <c r="AC221" s="452"/>
      <c r="AD221" s="452"/>
      <c r="AE221" s="452"/>
      <c r="AF221" s="452"/>
      <c r="AG221" s="452"/>
      <c r="AH221" s="452"/>
      <c r="AI221" s="452"/>
      <c r="AJ221" s="452"/>
      <c r="AK221" s="452">
        <f t="shared" si="4"/>
        <v>0</v>
      </c>
    </row>
    <row r="222" spans="1:37" ht="32.25" customHeight="1" x14ac:dyDescent="0.2">
      <c r="A222" s="516" t="s">
        <v>612</v>
      </c>
      <c r="B222" s="511" t="s">
        <v>1396</v>
      </c>
      <c r="C222" s="495" t="s">
        <v>1406</v>
      </c>
      <c r="D222" s="468" t="s">
        <v>1540</v>
      </c>
      <c r="E222" s="469" t="s">
        <v>1541</v>
      </c>
      <c r="F222" s="458" t="s">
        <v>1292</v>
      </c>
      <c r="G222" s="459"/>
      <c r="H222" s="451"/>
      <c r="I222" s="452"/>
      <c r="J222" s="452"/>
      <c r="K222" s="452"/>
      <c r="L222" s="452"/>
      <c r="M222" s="452"/>
      <c r="N222" s="452"/>
      <c r="O222" s="452"/>
      <c r="P222" s="452"/>
      <c r="Q222" s="452"/>
      <c r="R222" s="452"/>
      <c r="S222" s="452"/>
      <c r="T222" s="453"/>
      <c r="U222" s="453"/>
      <c r="V222" s="452"/>
      <c r="W222" s="452"/>
      <c r="X222" s="452"/>
      <c r="Y222" s="452"/>
      <c r="Z222" s="452"/>
      <c r="AA222" s="452"/>
      <c r="AB222" s="452"/>
      <c r="AC222" s="452"/>
      <c r="AD222" s="452"/>
      <c r="AE222" s="452"/>
      <c r="AF222" s="452"/>
      <c r="AG222" s="452"/>
      <c r="AH222" s="452"/>
      <c r="AI222" s="452"/>
      <c r="AJ222" s="452"/>
      <c r="AK222" s="452">
        <f t="shared" si="4"/>
        <v>0</v>
      </c>
    </row>
    <row r="223" spans="1:37" ht="32.25" customHeight="1" x14ac:dyDescent="0.2">
      <c r="A223" s="516" t="s">
        <v>612</v>
      </c>
      <c r="B223" s="511" t="s">
        <v>1396</v>
      </c>
      <c r="C223" s="495" t="s">
        <v>1406</v>
      </c>
      <c r="D223" s="468" t="s">
        <v>1542</v>
      </c>
      <c r="E223" s="469" t="s">
        <v>1543</v>
      </c>
      <c r="F223" s="458" t="s">
        <v>1292</v>
      </c>
      <c r="G223" s="459"/>
      <c r="H223" s="451"/>
      <c r="I223" s="452"/>
      <c r="J223" s="452"/>
      <c r="K223" s="452"/>
      <c r="L223" s="452"/>
      <c r="M223" s="452"/>
      <c r="N223" s="452"/>
      <c r="O223" s="452"/>
      <c r="P223" s="452"/>
      <c r="Q223" s="452"/>
      <c r="R223" s="452"/>
      <c r="S223" s="452"/>
      <c r="T223" s="453"/>
      <c r="U223" s="453"/>
      <c r="V223" s="452"/>
      <c r="W223" s="452"/>
      <c r="X223" s="452"/>
      <c r="Y223" s="452"/>
      <c r="Z223" s="452"/>
      <c r="AA223" s="452"/>
      <c r="AB223" s="452"/>
      <c r="AC223" s="452"/>
      <c r="AD223" s="452"/>
      <c r="AE223" s="452"/>
      <c r="AF223" s="452"/>
      <c r="AG223" s="452"/>
      <c r="AH223" s="452"/>
      <c r="AI223" s="452"/>
      <c r="AJ223" s="452"/>
      <c r="AK223" s="452">
        <f t="shared" si="4"/>
        <v>0</v>
      </c>
    </row>
    <row r="224" spans="1:37" ht="32.25" customHeight="1" x14ac:dyDescent="0.2">
      <c r="A224" s="516" t="s">
        <v>612</v>
      </c>
      <c r="B224" s="511" t="s">
        <v>1396</v>
      </c>
      <c r="C224" s="495" t="s">
        <v>1406</v>
      </c>
      <c r="D224" s="468" t="s">
        <v>1544</v>
      </c>
      <c r="E224" s="469" t="s">
        <v>1468</v>
      </c>
      <c r="F224" s="458" t="s">
        <v>1292</v>
      </c>
      <c r="G224" s="459"/>
      <c r="H224" s="451"/>
      <c r="I224" s="452"/>
      <c r="J224" s="452"/>
      <c r="K224" s="452"/>
      <c r="L224" s="452"/>
      <c r="M224" s="452"/>
      <c r="N224" s="452"/>
      <c r="O224" s="452"/>
      <c r="P224" s="452"/>
      <c r="Q224" s="452"/>
      <c r="R224" s="452"/>
      <c r="S224" s="452"/>
      <c r="T224" s="453"/>
      <c r="U224" s="453"/>
      <c r="V224" s="452"/>
      <c r="W224" s="452"/>
      <c r="X224" s="452"/>
      <c r="Y224" s="452"/>
      <c r="Z224" s="452"/>
      <c r="AA224" s="452"/>
      <c r="AB224" s="452"/>
      <c r="AC224" s="452"/>
      <c r="AD224" s="452"/>
      <c r="AE224" s="452"/>
      <c r="AF224" s="452"/>
      <c r="AG224" s="452"/>
      <c r="AH224" s="452"/>
      <c r="AI224" s="452"/>
      <c r="AJ224" s="452"/>
      <c r="AK224" s="452">
        <f t="shared" si="4"/>
        <v>0</v>
      </c>
    </row>
    <row r="225" spans="1:37" ht="32.25" customHeight="1" x14ac:dyDescent="0.2">
      <c r="A225" s="516" t="s">
        <v>612</v>
      </c>
      <c r="B225" s="511" t="s">
        <v>1396</v>
      </c>
      <c r="C225" s="495" t="s">
        <v>1406</v>
      </c>
      <c r="D225" s="468" t="s">
        <v>1545</v>
      </c>
      <c r="E225" s="469" t="s">
        <v>1546</v>
      </c>
      <c r="F225" s="458" t="s">
        <v>1292</v>
      </c>
      <c r="G225" s="459"/>
      <c r="H225" s="451"/>
      <c r="I225" s="452"/>
      <c r="J225" s="452"/>
      <c r="K225" s="452"/>
      <c r="L225" s="452"/>
      <c r="M225" s="452"/>
      <c r="N225" s="452"/>
      <c r="O225" s="452"/>
      <c r="P225" s="452"/>
      <c r="Q225" s="452"/>
      <c r="R225" s="452"/>
      <c r="S225" s="452"/>
      <c r="T225" s="453"/>
      <c r="U225" s="453"/>
      <c r="V225" s="452"/>
      <c r="W225" s="452"/>
      <c r="X225" s="452"/>
      <c r="Y225" s="452"/>
      <c r="Z225" s="452"/>
      <c r="AA225" s="452"/>
      <c r="AB225" s="452"/>
      <c r="AC225" s="452"/>
      <c r="AD225" s="452"/>
      <c r="AE225" s="452"/>
      <c r="AF225" s="452"/>
      <c r="AG225" s="452"/>
      <c r="AH225" s="452"/>
      <c r="AI225" s="452"/>
      <c r="AJ225" s="452"/>
      <c r="AK225" s="452">
        <f t="shared" si="4"/>
        <v>0</v>
      </c>
    </row>
    <row r="226" spans="1:37" ht="32.25" customHeight="1" x14ac:dyDescent="0.2">
      <c r="A226" s="516" t="s">
        <v>612</v>
      </c>
      <c r="B226" s="511" t="s">
        <v>1396</v>
      </c>
      <c r="C226" s="495" t="s">
        <v>1406</v>
      </c>
      <c r="D226" s="468" t="s">
        <v>1547</v>
      </c>
      <c r="E226" s="469" t="s">
        <v>1480</v>
      </c>
      <c r="F226" s="458" t="s">
        <v>1292</v>
      </c>
      <c r="G226" s="459"/>
      <c r="H226" s="451"/>
      <c r="I226" s="452"/>
      <c r="J226" s="452"/>
      <c r="K226" s="452"/>
      <c r="L226" s="452"/>
      <c r="M226" s="452"/>
      <c r="N226" s="452"/>
      <c r="O226" s="452"/>
      <c r="P226" s="452"/>
      <c r="Q226" s="452"/>
      <c r="R226" s="452"/>
      <c r="S226" s="452"/>
      <c r="T226" s="453"/>
      <c r="U226" s="453"/>
      <c r="V226" s="452"/>
      <c r="W226" s="452"/>
      <c r="X226" s="452"/>
      <c r="Y226" s="452"/>
      <c r="Z226" s="452"/>
      <c r="AA226" s="452"/>
      <c r="AB226" s="452"/>
      <c r="AC226" s="452"/>
      <c r="AD226" s="452"/>
      <c r="AE226" s="452"/>
      <c r="AF226" s="452"/>
      <c r="AG226" s="452"/>
      <c r="AH226" s="452"/>
      <c r="AI226" s="452"/>
      <c r="AJ226" s="452"/>
      <c r="AK226" s="452">
        <f t="shared" si="4"/>
        <v>0</v>
      </c>
    </row>
    <row r="227" spans="1:37" ht="32.25" customHeight="1" x14ac:dyDescent="0.2">
      <c r="A227" s="516" t="s">
        <v>612</v>
      </c>
      <c r="B227" s="511" t="s">
        <v>1396</v>
      </c>
      <c r="C227" s="495" t="s">
        <v>1406</v>
      </c>
      <c r="D227" s="468" t="s">
        <v>1548</v>
      </c>
      <c r="E227" s="469" t="s">
        <v>1466</v>
      </c>
      <c r="F227" s="458" t="s">
        <v>1292</v>
      </c>
      <c r="G227" s="459"/>
      <c r="H227" s="451"/>
      <c r="I227" s="452"/>
      <c r="J227" s="452"/>
      <c r="K227" s="452"/>
      <c r="L227" s="452"/>
      <c r="M227" s="452"/>
      <c r="N227" s="452"/>
      <c r="O227" s="452"/>
      <c r="P227" s="452"/>
      <c r="Q227" s="452"/>
      <c r="R227" s="452"/>
      <c r="S227" s="452"/>
      <c r="T227" s="453"/>
      <c r="U227" s="453"/>
      <c r="V227" s="452"/>
      <c r="W227" s="452"/>
      <c r="X227" s="452"/>
      <c r="Y227" s="452"/>
      <c r="Z227" s="452"/>
      <c r="AA227" s="452"/>
      <c r="AB227" s="452"/>
      <c r="AC227" s="452"/>
      <c r="AD227" s="452"/>
      <c r="AE227" s="452"/>
      <c r="AF227" s="452"/>
      <c r="AG227" s="452"/>
      <c r="AH227" s="452"/>
      <c r="AI227" s="452"/>
      <c r="AJ227" s="452"/>
      <c r="AK227" s="452">
        <f t="shared" si="4"/>
        <v>0</v>
      </c>
    </row>
    <row r="228" spans="1:37" ht="32.25" customHeight="1" x14ac:dyDescent="0.2">
      <c r="A228" s="516" t="s">
        <v>612</v>
      </c>
      <c r="B228" s="511" t="s">
        <v>1396</v>
      </c>
      <c r="C228" s="495" t="s">
        <v>1406</v>
      </c>
      <c r="D228" s="468" t="s">
        <v>1549</v>
      </c>
      <c r="E228" s="469" t="s">
        <v>1494</v>
      </c>
      <c r="F228" s="458" t="s">
        <v>1292</v>
      </c>
      <c r="G228" s="459"/>
      <c r="H228" s="451"/>
      <c r="I228" s="452"/>
      <c r="J228" s="452"/>
      <c r="K228" s="452"/>
      <c r="L228" s="452"/>
      <c r="M228" s="452"/>
      <c r="N228" s="452"/>
      <c r="O228" s="452"/>
      <c r="P228" s="452"/>
      <c r="Q228" s="452"/>
      <c r="R228" s="452"/>
      <c r="S228" s="452"/>
      <c r="T228" s="453"/>
      <c r="U228" s="453"/>
      <c r="V228" s="452"/>
      <c r="W228" s="452"/>
      <c r="X228" s="452"/>
      <c r="Y228" s="452"/>
      <c r="Z228" s="452"/>
      <c r="AA228" s="452"/>
      <c r="AB228" s="452"/>
      <c r="AC228" s="452"/>
      <c r="AD228" s="452"/>
      <c r="AE228" s="452"/>
      <c r="AF228" s="452"/>
      <c r="AG228" s="452"/>
      <c r="AH228" s="452"/>
      <c r="AI228" s="452"/>
      <c r="AJ228" s="452"/>
      <c r="AK228" s="452">
        <f t="shared" si="4"/>
        <v>0</v>
      </c>
    </row>
    <row r="229" spans="1:37" ht="32.25" customHeight="1" x14ac:dyDescent="0.2">
      <c r="A229" s="516" t="s">
        <v>612</v>
      </c>
      <c r="B229" s="511" t="s">
        <v>1396</v>
      </c>
      <c r="C229" s="495" t="s">
        <v>1406</v>
      </c>
      <c r="D229" s="468" t="s">
        <v>1550</v>
      </c>
      <c r="E229" s="469" t="s">
        <v>1551</v>
      </c>
      <c r="F229" s="458" t="s">
        <v>1292</v>
      </c>
      <c r="G229" s="459"/>
      <c r="H229" s="451"/>
      <c r="I229" s="452"/>
      <c r="J229" s="452"/>
      <c r="K229" s="452"/>
      <c r="L229" s="452"/>
      <c r="M229" s="452"/>
      <c r="N229" s="452"/>
      <c r="O229" s="452"/>
      <c r="P229" s="452"/>
      <c r="Q229" s="452"/>
      <c r="R229" s="452"/>
      <c r="S229" s="452"/>
      <c r="T229" s="453"/>
      <c r="U229" s="453"/>
      <c r="V229" s="452"/>
      <c r="W229" s="452"/>
      <c r="X229" s="452"/>
      <c r="Y229" s="452"/>
      <c r="Z229" s="452"/>
      <c r="AA229" s="452"/>
      <c r="AB229" s="452"/>
      <c r="AC229" s="452"/>
      <c r="AD229" s="452"/>
      <c r="AE229" s="452"/>
      <c r="AF229" s="452"/>
      <c r="AG229" s="452"/>
      <c r="AH229" s="452"/>
      <c r="AI229" s="452"/>
      <c r="AJ229" s="452"/>
      <c r="AK229" s="452">
        <f t="shared" si="4"/>
        <v>0</v>
      </c>
    </row>
    <row r="230" spans="1:37" ht="32.25" customHeight="1" x14ac:dyDescent="0.2">
      <c r="A230" s="516" t="s">
        <v>612</v>
      </c>
      <c r="B230" s="511" t="s">
        <v>1396</v>
      </c>
      <c r="C230" s="495" t="s">
        <v>1406</v>
      </c>
      <c r="D230" s="468" t="s">
        <v>1552</v>
      </c>
      <c r="E230" s="469" t="s">
        <v>1553</v>
      </c>
      <c r="F230" s="458" t="s">
        <v>1292</v>
      </c>
      <c r="G230" s="459"/>
      <c r="H230" s="451"/>
      <c r="I230" s="452"/>
      <c r="J230" s="452"/>
      <c r="K230" s="452"/>
      <c r="L230" s="452"/>
      <c r="M230" s="452"/>
      <c r="N230" s="452"/>
      <c r="O230" s="452"/>
      <c r="P230" s="452"/>
      <c r="Q230" s="452"/>
      <c r="R230" s="452"/>
      <c r="S230" s="452"/>
      <c r="T230" s="453"/>
      <c r="U230" s="453"/>
      <c r="V230" s="452"/>
      <c r="W230" s="452"/>
      <c r="X230" s="452"/>
      <c r="Y230" s="452"/>
      <c r="Z230" s="452"/>
      <c r="AA230" s="452"/>
      <c r="AB230" s="452"/>
      <c r="AC230" s="452"/>
      <c r="AD230" s="452"/>
      <c r="AE230" s="452"/>
      <c r="AF230" s="452"/>
      <c r="AG230" s="452"/>
      <c r="AH230" s="452"/>
      <c r="AI230" s="452"/>
      <c r="AJ230" s="452"/>
      <c r="AK230" s="452">
        <f t="shared" si="4"/>
        <v>0</v>
      </c>
    </row>
    <row r="231" spans="1:37" ht="32.25" customHeight="1" x14ac:dyDescent="0.2">
      <c r="A231" s="516" t="s">
        <v>612</v>
      </c>
      <c r="B231" s="511" t="s">
        <v>1396</v>
      </c>
      <c r="C231" s="495" t="s">
        <v>1406</v>
      </c>
      <c r="D231" s="468" t="s">
        <v>1554</v>
      </c>
      <c r="E231" s="469" t="s">
        <v>1555</v>
      </c>
      <c r="F231" s="458" t="s">
        <v>1292</v>
      </c>
      <c r="G231" s="459"/>
      <c r="H231" s="451"/>
      <c r="I231" s="452"/>
      <c r="J231" s="452"/>
      <c r="K231" s="452"/>
      <c r="L231" s="452"/>
      <c r="M231" s="452"/>
      <c r="N231" s="452"/>
      <c r="O231" s="452"/>
      <c r="P231" s="452"/>
      <c r="Q231" s="452"/>
      <c r="R231" s="452"/>
      <c r="S231" s="452"/>
      <c r="T231" s="453"/>
      <c r="U231" s="453"/>
      <c r="V231" s="452"/>
      <c r="W231" s="452"/>
      <c r="X231" s="452"/>
      <c r="Y231" s="452"/>
      <c r="Z231" s="452"/>
      <c r="AA231" s="452"/>
      <c r="AB231" s="452"/>
      <c r="AC231" s="452"/>
      <c r="AD231" s="452"/>
      <c r="AE231" s="452"/>
      <c r="AF231" s="452"/>
      <c r="AG231" s="452"/>
      <c r="AH231" s="452"/>
      <c r="AI231" s="452"/>
      <c r="AJ231" s="452"/>
      <c r="AK231" s="452">
        <f t="shared" si="4"/>
        <v>0</v>
      </c>
    </row>
    <row r="232" spans="1:37" ht="32.25" customHeight="1" x14ac:dyDescent="0.2">
      <c r="A232" s="516" t="s">
        <v>612</v>
      </c>
      <c r="B232" s="511" t="s">
        <v>1396</v>
      </c>
      <c r="C232" s="495" t="s">
        <v>1406</v>
      </c>
      <c r="D232" s="468" t="s">
        <v>1556</v>
      </c>
      <c r="E232" s="469" t="s">
        <v>1557</v>
      </c>
      <c r="F232" s="458" t="s">
        <v>1292</v>
      </c>
      <c r="G232" s="459"/>
      <c r="H232" s="451"/>
      <c r="I232" s="452"/>
      <c r="J232" s="452"/>
      <c r="K232" s="452"/>
      <c r="L232" s="452"/>
      <c r="M232" s="452"/>
      <c r="N232" s="452"/>
      <c r="O232" s="452"/>
      <c r="P232" s="452"/>
      <c r="Q232" s="452"/>
      <c r="R232" s="452"/>
      <c r="S232" s="452"/>
      <c r="T232" s="453"/>
      <c r="U232" s="453"/>
      <c r="V232" s="452"/>
      <c r="W232" s="452"/>
      <c r="X232" s="452"/>
      <c r="Y232" s="452"/>
      <c r="Z232" s="452"/>
      <c r="AA232" s="452"/>
      <c r="AB232" s="452"/>
      <c r="AC232" s="452"/>
      <c r="AD232" s="452"/>
      <c r="AE232" s="452"/>
      <c r="AF232" s="452"/>
      <c r="AG232" s="452"/>
      <c r="AH232" s="452"/>
      <c r="AI232" s="452"/>
      <c r="AJ232" s="452"/>
      <c r="AK232" s="452">
        <f t="shared" si="4"/>
        <v>0</v>
      </c>
    </row>
    <row r="233" spans="1:37" ht="32.25" customHeight="1" x14ac:dyDescent="0.2">
      <c r="A233" s="516" t="s">
        <v>612</v>
      </c>
      <c r="B233" s="511" t="s">
        <v>1396</v>
      </c>
      <c r="C233" s="495" t="s">
        <v>1406</v>
      </c>
      <c r="D233" s="468" t="s">
        <v>1558</v>
      </c>
      <c r="E233" s="469" t="s">
        <v>1559</v>
      </c>
      <c r="F233" s="458" t="s">
        <v>1292</v>
      </c>
      <c r="G233" s="459"/>
      <c r="H233" s="451"/>
      <c r="I233" s="452"/>
      <c r="J233" s="452"/>
      <c r="K233" s="452"/>
      <c r="L233" s="452"/>
      <c r="M233" s="452"/>
      <c r="N233" s="452"/>
      <c r="O233" s="452"/>
      <c r="P233" s="452"/>
      <c r="Q233" s="452"/>
      <c r="R233" s="452"/>
      <c r="S233" s="452"/>
      <c r="T233" s="453"/>
      <c r="U233" s="453"/>
      <c r="V233" s="452"/>
      <c r="W233" s="452"/>
      <c r="X233" s="452"/>
      <c r="Y233" s="452"/>
      <c r="Z233" s="452"/>
      <c r="AA233" s="452"/>
      <c r="AB233" s="452"/>
      <c r="AC233" s="452"/>
      <c r="AD233" s="452"/>
      <c r="AE233" s="452"/>
      <c r="AF233" s="452"/>
      <c r="AG233" s="452"/>
      <c r="AH233" s="452"/>
      <c r="AI233" s="452"/>
      <c r="AJ233" s="452"/>
      <c r="AK233" s="452">
        <f t="shared" si="4"/>
        <v>0</v>
      </c>
    </row>
    <row r="234" spans="1:37" ht="32.25" customHeight="1" x14ac:dyDescent="0.2">
      <c r="A234" s="516" t="s">
        <v>612</v>
      </c>
      <c r="B234" s="511" t="s">
        <v>1396</v>
      </c>
      <c r="C234" s="495" t="s">
        <v>1406</v>
      </c>
      <c r="D234" s="468" t="s">
        <v>1560</v>
      </c>
      <c r="E234" s="469" t="s">
        <v>1561</v>
      </c>
      <c r="F234" s="458" t="s">
        <v>1292</v>
      </c>
      <c r="G234" s="459"/>
      <c r="H234" s="451"/>
      <c r="I234" s="452"/>
      <c r="J234" s="452"/>
      <c r="K234" s="452"/>
      <c r="L234" s="452"/>
      <c r="M234" s="452"/>
      <c r="N234" s="452"/>
      <c r="O234" s="452"/>
      <c r="P234" s="452"/>
      <c r="Q234" s="452"/>
      <c r="R234" s="452"/>
      <c r="S234" s="452"/>
      <c r="T234" s="453"/>
      <c r="U234" s="453"/>
      <c r="V234" s="452"/>
      <c r="W234" s="452"/>
      <c r="X234" s="452"/>
      <c r="Y234" s="452"/>
      <c r="Z234" s="452"/>
      <c r="AA234" s="452"/>
      <c r="AB234" s="452"/>
      <c r="AC234" s="452"/>
      <c r="AD234" s="452"/>
      <c r="AE234" s="452"/>
      <c r="AF234" s="452"/>
      <c r="AG234" s="452"/>
      <c r="AH234" s="452"/>
      <c r="AI234" s="452"/>
      <c r="AJ234" s="452"/>
      <c r="AK234" s="452">
        <f t="shared" si="4"/>
        <v>0</v>
      </c>
    </row>
    <row r="235" spans="1:37" ht="32.25" customHeight="1" x14ac:dyDescent="0.2">
      <c r="A235" s="516" t="s">
        <v>612</v>
      </c>
      <c r="B235" s="511" t="s">
        <v>1396</v>
      </c>
      <c r="C235" s="495" t="s">
        <v>1406</v>
      </c>
      <c r="D235" s="468" t="s">
        <v>1562</v>
      </c>
      <c r="E235" s="469" t="s">
        <v>1563</v>
      </c>
      <c r="F235" s="458" t="s">
        <v>1292</v>
      </c>
      <c r="G235" s="459"/>
      <c r="H235" s="451"/>
      <c r="I235" s="452"/>
      <c r="J235" s="452"/>
      <c r="K235" s="452"/>
      <c r="L235" s="452"/>
      <c r="M235" s="452"/>
      <c r="N235" s="452"/>
      <c r="O235" s="452"/>
      <c r="P235" s="452"/>
      <c r="Q235" s="452"/>
      <c r="R235" s="452"/>
      <c r="S235" s="452"/>
      <c r="T235" s="453"/>
      <c r="U235" s="453"/>
      <c r="V235" s="452"/>
      <c r="W235" s="452"/>
      <c r="X235" s="452"/>
      <c r="Y235" s="452"/>
      <c r="Z235" s="452"/>
      <c r="AA235" s="452"/>
      <c r="AB235" s="452"/>
      <c r="AC235" s="452"/>
      <c r="AD235" s="452"/>
      <c r="AE235" s="452"/>
      <c r="AF235" s="452"/>
      <c r="AG235" s="452"/>
      <c r="AH235" s="452"/>
      <c r="AI235" s="452"/>
      <c r="AJ235" s="452"/>
      <c r="AK235" s="452">
        <f t="shared" si="4"/>
        <v>0</v>
      </c>
    </row>
    <row r="236" spans="1:37" ht="32.25" customHeight="1" x14ac:dyDescent="0.2">
      <c r="A236" s="516" t="s">
        <v>612</v>
      </c>
      <c r="B236" s="511" t="s">
        <v>1396</v>
      </c>
      <c r="C236" s="495" t="s">
        <v>1406</v>
      </c>
      <c r="D236" s="468" t="s">
        <v>1564</v>
      </c>
      <c r="E236" s="469" t="s">
        <v>1565</v>
      </c>
      <c r="F236" s="458" t="s">
        <v>1292</v>
      </c>
      <c r="G236" s="459"/>
      <c r="H236" s="451"/>
      <c r="I236" s="452"/>
      <c r="J236" s="452"/>
      <c r="K236" s="452"/>
      <c r="L236" s="452"/>
      <c r="M236" s="452"/>
      <c r="N236" s="452"/>
      <c r="O236" s="452"/>
      <c r="P236" s="452"/>
      <c r="Q236" s="452"/>
      <c r="R236" s="452"/>
      <c r="S236" s="452"/>
      <c r="T236" s="453"/>
      <c r="U236" s="453"/>
      <c r="V236" s="452"/>
      <c r="W236" s="452"/>
      <c r="X236" s="452"/>
      <c r="Y236" s="452"/>
      <c r="Z236" s="452"/>
      <c r="AA236" s="452"/>
      <c r="AB236" s="452"/>
      <c r="AC236" s="452"/>
      <c r="AD236" s="452"/>
      <c r="AE236" s="452"/>
      <c r="AF236" s="452"/>
      <c r="AG236" s="452"/>
      <c r="AH236" s="452"/>
      <c r="AI236" s="452"/>
      <c r="AJ236" s="452"/>
      <c r="AK236" s="452">
        <f t="shared" si="4"/>
        <v>0</v>
      </c>
    </row>
    <row r="237" spans="1:37" ht="32.25" customHeight="1" x14ac:dyDescent="0.2">
      <c r="A237" s="516" t="s">
        <v>612</v>
      </c>
      <c r="B237" s="511" t="s">
        <v>1396</v>
      </c>
      <c r="C237" s="495" t="s">
        <v>1406</v>
      </c>
      <c r="D237" s="468" t="s">
        <v>1566</v>
      </c>
      <c r="E237" s="469" t="s">
        <v>1567</v>
      </c>
      <c r="F237" s="458" t="s">
        <v>1292</v>
      </c>
      <c r="G237" s="459"/>
      <c r="H237" s="451"/>
      <c r="I237" s="452"/>
      <c r="J237" s="452"/>
      <c r="K237" s="452"/>
      <c r="L237" s="452"/>
      <c r="M237" s="452"/>
      <c r="N237" s="452"/>
      <c r="O237" s="452"/>
      <c r="P237" s="452"/>
      <c r="Q237" s="452"/>
      <c r="R237" s="452"/>
      <c r="S237" s="452"/>
      <c r="T237" s="453"/>
      <c r="U237" s="453"/>
      <c r="V237" s="452"/>
      <c r="W237" s="452"/>
      <c r="X237" s="452"/>
      <c r="Y237" s="452"/>
      <c r="Z237" s="452"/>
      <c r="AA237" s="452"/>
      <c r="AB237" s="452"/>
      <c r="AC237" s="452"/>
      <c r="AD237" s="452"/>
      <c r="AE237" s="452"/>
      <c r="AF237" s="452"/>
      <c r="AG237" s="452"/>
      <c r="AH237" s="452"/>
      <c r="AI237" s="452"/>
      <c r="AJ237" s="452"/>
      <c r="AK237" s="452">
        <f t="shared" si="4"/>
        <v>0</v>
      </c>
    </row>
    <row r="238" spans="1:37" ht="32.25" customHeight="1" x14ac:dyDescent="0.2">
      <c r="A238" s="516" t="s">
        <v>612</v>
      </c>
      <c r="B238" s="511" t="s">
        <v>1396</v>
      </c>
      <c r="C238" s="495" t="s">
        <v>1406</v>
      </c>
      <c r="D238" s="468" t="s">
        <v>1568</v>
      </c>
      <c r="E238" s="469" t="s">
        <v>1569</v>
      </c>
      <c r="F238" s="458" t="s">
        <v>1292</v>
      </c>
      <c r="G238" s="459"/>
      <c r="H238" s="451"/>
      <c r="I238" s="452"/>
      <c r="J238" s="452"/>
      <c r="K238" s="452"/>
      <c r="L238" s="452"/>
      <c r="M238" s="452"/>
      <c r="N238" s="452"/>
      <c r="O238" s="452"/>
      <c r="P238" s="452"/>
      <c r="Q238" s="452"/>
      <c r="R238" s="452"/>
      <c r="S238" s="452"/>
      <c r="T238" s="453"/>
      <c r="U238" s="453"/>
      <c r="V238" s="452"/>
      <c r="W238" s="452"/>
      <c r="X238" s="452"/>
      <c r="Y238" s="452"/>
      <c r="Z238" s="452"/>
      <c r="AA238" s="452"/>
      <c r="AB238" s="452"/>
      <c r="AC238" s="452"/>
      <c r="AD238" s="452"/>
      <c r="AE238" s="452"/>
      <c r="AF238" s="452"/>
      <c r="AG238" s="452"/>
      <c r="AH238" s="452"/>
      <c r="AI238" s="452"/>
      <c r="AJ238" s="452"/>
      <c r="AK238" s="452">
        <f t="shared" si="4"/>
        <v>0</v>
      </c>
    </row>
    <row r="239" spans="1:37" ht="32.25" customHeight="1" x14ac:dyDescent="0.2">
      <c r="A239" s="516" t="s">
        <v>612</v>
      </c>
      <c r="B239" s="511" t="s">
        <v>1396</v>
      </c>
      <c r="C239" s="495" t="s">
        <v>1406</v>
      </c>
      <c r="D239" s="468" t="s">
        <v>1570</v>
      </c>
      <c r="E239" s="469" t="s">
        <v>1571</v>
      </c>
      <c r="F239" s="458" t="s">
        <v>1292</v>
      </c>
      <c r="G239" s="459"/>
      <c r="H239" s="451"/>
      <c r="I239" s="452"/>
      <c r="J239" s="452"/>
      <c r="K239" s="452"/>
      <c r="L239" s="452"/>
      <c r="M239" s="452"/>
      <c r="N239" s="452"/>
      <c r="O239" s="452"/>
      <c r="P239" s="452"/>
      <c r="Q239" s="452"/>
      <c r="R239" s="452"/>
      <c r="S239" s="452"/>
      <c r="T239" s="453"/>
      <c r="U239" s="453"/>
      <c r="V239" s="452"/>
      <c r="W239" s="452"/>
      <c r="X239" s="452"/>
      <c r="Y239" s="452"/>
      <c r="Z239" s="452"/>
      <c r="AA239" s="452"/>
      <c r="AB239" s="452"/>
      <c r="AC239" s="452"/>
      <c r="AD239" s="452"/>
      <c r="AE239" s="452"/>
      <c r="AF239" s="452"/>
      <c r="AG239" s="452"/>
      <c r="AH239" s="452"/>
      <c r="AI239" s="452"/>
      <c r="AJ239" s="452"/>
      <c r="AK239" s="452">
        <f t="shared" si="4"/>
        <v>0</v>
      </c>
    </row>
    <row r="240" spans="1:37" ht="32.25" customHeight="1" x14ac:dyDescent="0.2">
      <c r="A240" s="516" t="s">
        <v>612</v>
      </c>
      <c r="B240" s="511" t="s">
        <v>1396</v>
      </c>
      <c r="C240" s="495" t="s">
        <v>1406</v>
      </c>
      <c r="D240" s="468" t="s">
        <v>1572</v>
      </c>
      <c r="E240" s="469" t="s">
        <v>1573</v>
      </c>
      <c r="F240" s="458" t="s">
        <v>1292</v>
      </c>
      <c r="G240" s="459"/>
      <c r="H240" s="451"/>
      <c r="I240" s="452"/>
      <c r="J240" s="452"/>
      <c r="K240" s="452"/>
      <c r="L240" s="452"/>
      <c r="M240" s="452"/>
      <c r="N240" s="452"/>
      <c r="O240" s="452"/>
      <c r="P240" s="452"/>
      <c r="Q240" s="452"/>
      <c r="R240" s="452"/>
      <c r="S240" s="452"/>
      <c r="T240" s="453"/>
      <c r="U240" s="453"/>
      <c r="V240" s="452"/>
      <c r="W240" s="452"/>
      <c r="X240" s="452"/>
      <c r="Y240" s="452"/>
      <c r="Z240" s="452"/>
      <c r="AA240" s="452"/>
      <c r="AB240" s="452"/>
      <c r="AC240" s="452"/>
      <c r="AD240" s="452"/>
      <c r="AE240" s="452"/>
      <c r="AF240" s="452"/>
      <c r="AG240" s="452"/>
      <c r="AH240" s="452"/>
      <c r="AI240" s="452"/>
      <c r="AJ240" s="452"/>
      <c r="AK240" s="452">
        <f t="shared" si="4"/>
        <v>0</v>
      </c>
    </row>
    <row r="241" spans="1:37" ht="32.25" customHeight="1" x14ac:dyDescent="0.2">
      <c r="A241" s="516" t="s">
        <v>612</v>
      </c>
      <c r="B241" s="511" t="s">
        <v>1396</v>
      </c>
      <c r="C241" s="495" t="s">
        <v>1406</v>
      </c>
      <c r="D241" s="468" t="s">
        <v>1574</v>
      </c>
      <c r="E241" s="469" t="s">
        <v>1575</v>
      </c>
      <c r="F241" s="458" t="s">
        <v>1292</v>
      </c>
      <c r="G241" s="459"/>
      <c r="H241" s="451"/>
      <c r="I241" s="452"/>
      <c r="J241" s="452"/>
      <c r="K241" s="452"/>
      <c r="L241" s="452"/>
      <c r="M241" s="452"/>
      <c r="N241" s="452"/>
      <c r="O241" s="452"/>
      <c r="P241" s="452"/>
      <c r="Q241" s="452"/>
      <c r="R241" s="452"/>
      <c r="S241" s="452"/>
      <c r="T241" s="453"/>
      <c r="U241" s="453"/>
      <c r="V241" s="452"/>
      <c r="W241" s="452"/>
      <c r="X241" s="452"/>
      <c r="Y241" s="452"/>
      <c r="Z241" s="452"/>
      <c r="AA241" s="452"/>
      <c r="AB241" s="452"/>
      <c r="AC241" s="452"/>
      <c r="AD241" s="452"/>
      <c r="AE241" s="452"/>
      <c r="AF241" s="452"/>
      <c r="AG241" s="452"/>
      <c r="AH241" s="452"/>
      <c r="AI241" s="452"/>
      <c r="AJ241" s="452"/>
      <c r="AK241" s="452">
        <f t="shared" si="4"/>
        <v>0</v>
      </c>
    </row>
    <row r="242" spans="1:37" ht="34.5" customHeight="1" x14ac:dyDescent="0.2">
      <c r="A242" s="516" t="s">
        <v>612</v>
      </c>
      <c r="B242" s="515"/>
      <c r="C242" s="500"/>
      <c r="D242" s="501" t="s">
        <v>1576</v>
      </c>
      <c r="E242" s="502" t="s">
        <v>1577</v>
      </c>
      <c r="F242" s="503">
        <v>16</v>
      </c>
      <c r="G242" s="443" t="s">
        <v>1217</v>
      </c>
      <c r="H242" s="451"/>
      <c r="I242" s="452"/>
      <c r="J242" s="452"/>
      <c r="K242" s="452"/>
      <c r="L242" s="452"/>
      <c r="M242" s="452"/>
      <c r="N242" s="452"/>
      <c r="O242" s="452"/>
      <c r="P242" s="452"/>
      <c r="Q242" s="452"/>
      <c r="R242" s="452"/>
      <c r="S242" s="452"/>
      <c r="T242" s="453"/>
      <c r="U242" s="453"/>
      <c r="V242" s="452"/>
      <c r="W242" s="452"/>
      <c r="X242" s="452"/>
      <c r="Y242" s="452"/>
      <c r="Z242" s="452"/>
      <c r="AA242" s="452"/>
      <c r="AB242" s="452"/>
      <c r="AC242" s="452"/>
      <c r="AD242" s="452"/>
      <c r="AE242" s="452"/>
      <c r="AF242" s="452"/>
      <c r="AG242" s="452"/>
      <c r="AH242" s="452"/>
      <c r="AI242" s="452"/>
      <c r="AJ242" s="452"/>
      <c r="AK242" s="452">
        <f t="shared" si="4"/>
        <v>0</v>
      </c>
    </row>
    <row r="243" spans="1:37" ht="33" customHeight="1" x14ac:dyDescent="0.2">
      <c r="A243" s="516" t="s">
        <v>612</v>
      </c>
      <c r="B243" s="515" t="s">
        <v>1400</v>
      </c>
      <c r="C243" s="504" t="s">
        <v>1401</v>
      </c>
      <c r="D243" s="505" t="s">
        <v>1578</v>
      </c>
      <c r="E243" s="506" t="s">
        <v>1579</v>
      </c>
      <c r="F243" s="507">
        <v>16</v>
      </c>
      <c r="G243" s="459"/>
      <c r="H243" s="451"/>
      <c r="I243" s="452"/>
      <c r="J243" s="452"/>
      <c r="K243" s="452"/>
      <c r="L243" s="452"/>
      <c r="M243" s="452"/>
      <c r="N243" s="452"/>
      <c r="O243" s="452"/>
      <c r="P243" s="452"/>
      <c r="Q243" s="452"/>
      <c r="R243" s="452"/>
      <c r="S243" s="452"/>
      <c r="T243" s="453"/>
      <c r="U243" s="453"/>
      <c r="V243" s="452"/>
      <c r="W243" s="452"/>
      <c r="X243" s="452"/>
      <c r="Y243" s="452"/>
      <c r="Z243" s="452"/>
      <c r="AA243" s="452"/>
      <c r="AB243" s="452"/>
      <c r="AC243" s="452"/>
      <c r="AD243" s="452"/>
      <c r="AE243" s="452"/>
      <c r="AF243" s="452"/>
      <c r="AG243" s="452"/>
      <c r="AH243" s="452"/>
      <c r="AI243" s="452"/>
      <c r="AJ243" s="452"/>
      <c r="AK243" s="452">
        <f t="shared" si="4"/>
        <v>0</v>
      </c>
    </row>
    <row r="244" spans="1:37" s="464" customFormat="1" ht="15" x14ac:dyDescent="0.2">
      <c r="A244" s="516" t="s">
        <v>612</v>
      </c>
      <c r="B244" s="515" t="s">
        <v>1400</v>
      </c>
      <c r="C244" s="504" t="s">
        <v>1401</v>
      </c>
      <c r="D244" s="505" t="s">
        <v>1580</v>
      </c>
      <c r="E244" s="506" t="s">
        <v>1581</v>
      </c>
      <c r="F244" s="507">
        <v>16</v>
      </c>
      <c r="G244" s="451">
        <v>0</v>
      </c>
      <c r="H244" s="451"/>
      <c r="I244" s="452"/>
      <c r="J244" s="452"/>
      <c r="K244" s="452"/>
      <c r="L244" s="452"/>
      <c r="M244" s="452"/>
      <c r="N244" s="452"/>
      <c r="O244" s="452"/>
      <c r="P244" s="452"/>
      <c r="Q244" s="452"/>
      <c r="R244" s="452"/>
      <c r="S244" s="452"/>
      <c r="T244" s="453"/>
      <c r="U244" s="453"/>
      <c r="V244" s="452"/>
      <c r="W244" s="452"/>
      <c r="X244" s="452"/>
      <c r="Y244" s="452"/>
      <c r="Z244" s="452"/>
      <c r="AA244" s="452"/>
      <c r="AB244" s="452"/>
      <c r="AC244" s="452"/>
      <c r="AD244" s="452"/>
      <c r="AE244" s="452"/>
      <c r="AF244" s="452"/>
      <c r="AG244" s="452"/>
      <c r="AH244" s="452"/>
      <c r="AI244" s="452"/>
      <c r="AJ244" s="452"/>
      <c r="AK244" s="452">
        <f t="shared" si="4"/>
        <v>0</v>
      </c>
    </row>
    <row r="245" spans="1:37" ht="34.5" customHeight="1" x14ac:dyDescent="0.2">
      <c r="A245" s="516" t="s">
        <v>612</v>
      </c>
      <c r="B245" s="515" t="s">
        <v>1400</v>
      </c>
      <c r="C245" s="504" t="s">
        <v>1401</v>
      </c>
      <c r="D245" s="505" t="s">
        <v>1582</v>
      </c>
      <c r="E245" s="506" t="s">
        <v>1583</v>
      </c>
      <c r="F245" s="507">
        <v>16</v>
      </c>
      <c r="G245" s="459"/>
      <c r="H245" s="451"/>
      <c r="I245" s="452"/>
      <c r="J245" s="452"/>
      <c r="K245" s="452"/>
      <c r="L245" s="452"/>
      <c r="M245" s="452"/>
      <c r="N245" s="452"/>
      <c r="O245" s="452"/>
      <c r="P245" s="452"/>
      <c r="Q245" s="452"/>
      <c r="R245" s="452"/>
      <c r="S245" s="452"/>
      <c r="T245" s="453"/>
      <c r="U245" s="453"/>
      <c r="V245" s="452"/>
      <c r="W245" s="452"/>
      <c r="X245" s="452"/>
      <c r="Y245" s="452"/>
      <c r="Z245" s="452"/>
      <c r="AA245" s="452"/>
      <c r="AB245" s="452"/>
      <c r="AC245" s="452"/>
      <c r="AD245" s="452"/>
      <c r="AE245" s="452"/>
      <c r="AF245" s="452"/>
      <c r="AG245" s="452"/>
      <c r="AH245" s="452"/>
      <c r="AI245" s="452"/>
      <c r="AJ245" s="452"/>
      <c r="AK245" s="452">
        <f t="shared" si="4"/>
        <v>0</v>
      </c>
    </row>
    <row r="246" spans="1:37" ht="21.75" customHeight="1" x14ac:dyDescent="0.2">
      <c r="A246" s="516" t="s">
        <v>173</v>
      </c>
      <c r="B246" s="514" t="s">
        <v>1315</v>
      </c>
      <c r="C246" s="447" t="s">
        <v>1584</v>
      </c>
      <c r="D246" s="448" t="s">
        <v>1585</v>
      </c>
      <c r="E246" s="461" t="s">
        <v>1586</v>
      </c>
      <c r="F246" s="462">
        <v>10</v>
      </c>
      <c r="G246" s="443" t="s">
        <v>1217</v>
      </c>
      <c r="H246" s="451"/>
      <c r="I246" s="452"/>
      <c r="J246" s="452"/>
      <c r="K246" s="452"/>
      <c r="L246" s="452"/>
      <c r="M246" s="452"/>
      <c r="N246" s="452"/>
      <c r="O246" s="452"/>
      <c r="P246" s="452"/>
      <c r="Q246" s="452"/>
      <c r="R246" s="452"/>
      <c r="S246" s="452"/>
      <c r="T246" s="453"/>
      <c r="U246" s="453"/>
      <c r="V246" s="452"/>
      <c r="W246" s="452"/>
      <c r="X246" s="452"/>
      <c r="Y246" s="452"/>
      <c r="Z246" s="452"/>
      <c r="AA246" s="452"/>
      <c r="AB246" s="452"/>
      <c r="AC246" s="452"/>
      <c r="AD246" s="452"/>
      <c r="AE246" s="452"/>
      <c r="AF246" s="452"/>
      <c r="AG246" s="452"/>
      <c r="AH246" s="452"/>
      <c r="AI246" s="452"/>
      <c r="AJ246" s="452"/>
      <c r="AK246" s="452"/>
    </row>
    <row r="247" spans="1:37" ht="21.75" customHeight="1" x14ac:dyDescent="0.2">
      <c r="A247" s="516" t="s">
        <v>173</v>
      </c>
      <c r="B247" s="511" t="s">
        <v>1315</v>
      </c>
      <c r="C247" s="495" t="s">
        <v>1316</v>
      </c>
      <c r="D247" s="456" t="s">
        <v>1587</v>
      </c>
      <c r="E247" s="457" t="s">
        <v>1588</v>
      </c>
      <c r="F247" s="458" t="s">
        <v>1292</v>
      </c>
      <c r="G247" s="443"/>
      <c r="H247" s="451"/>
      <c r="I247" s="452"/>
      <c r="J247" s="452"/>
      <c r="K247" s="452"/>
      <c r="L247" s="452"/>
      <c r="M247" s="452"/>
      <c r="N247" s="452"/>
      <c r="O247" s="452"/>
      <c r="P247" s="452"/>
      <c r="Q247" s="452"/>
      <c r="R247" s="452"/>
      <c r="S247" s="452"/>
      <c r="T247" s="453"/>
      <c r="U247" s="453"/>
      <c r="V247" s="452"/>
      <c r="W247" s="452"/>
      <c r="X247" s="452"/>
      <c r="Y247" s="452"/>
      <c r="Z247" s="452"/>
      <c r="AA247" s="452"/>
      <c r="AB247" s="452"/>
      <c r="AC247" s="452"/>
      <c r="AD247" s="452"/>
      <c r="AE247" s="452"/>
      <c r="AF247" s="452"/>
      <c r="AG247" s="452"/>
      <c r="AH247" s="452"/>
      <c r="AI247" s="452"/>
      <c r="AJ247" s="452"/>
      <c r="AK247" s="452"/>
    </row>
    <row r="248" spans="1:37" ht="21.75" customHeight="1" x14ac:dyDescent="0.2">
      <c r="A248" s="516" t="s">
        <v>173</v>
      </c>
      <c r="B248" s="511" t="s">
        <v>1315</v>
      </c>
      <c r="C248" s="495" t="s">
        <v>1316</v>
      </c>
      <c r="D248" s="456" t="s">
        <v>1589</v>
      </c>
      <c r="E248" s="457" t="s">
        <v>1590</v>
      </c>
      <c r="F248" s="458" t="s">
        <v>1292</v>
      </c>
      <c r="G248" s="443"/>
      <c r="H248" s="451"/>
      <c r="I248" s="452"/>
      <c r="J248" s="452"/>
      <c r="K248" s="452"/>
      <c r="L248" s="452"/>
      <c r="M248" s="452"/>
      <c r="N248" s="452"/>
      <c r="O248" s="452"/>
      <c r="P248" s="452"/>
      <c r="Q248" s="452"/>
      <c r="R248" s="452"/>
      <c r="S248" s="452"/>
      <c r="T248" s="453"/>
      <c r="U248" s="453"/>
      <c r="V248" s="452"/>
      <c r="W248" s="452"/>
      <c r="X248" s="452"/>
      <c r="Y248" s="452"/>
      <c r="Z248" s="452"/>
      <c r="AA248" s="452"/>
      <c r="AB248" s="452"/>
      <c r="AC248" s="452"/>
      <c r="AD248" s="452"/>
      <c r="AE248" s="452"/>
      <c r="AF248" s="452"/>
      <c r="AG248" s="452"/>
      <c r="AH248" s="452"/>
      <c r="AI248" s="452"/>
      <c r="AJ248" s="452"/>
      <c r="AK248" s="452"/>
    </row>
    <row r="249" spans="1:37" ht="21.75" customHeight="1" x14ac:dyDescent="0.2">
      <c r="A249" s="516" t="s">
        <v>173</v>
      </c>
      <c r="B249" s="511" t="s">
        <v>1315</v>
      </c>
      <c r="C249" s="495" t="s">
        <v>1316</v>
      </c>
      <c r="D249" s="456" t="s">
        <v>1591</v>
      </c>
      <c r="E249" s="457" t="s">
        <v>1592</v>
      </c>
      <c r="F249" s="458" t="s">
        <v>1292</v>
      </c>
      <c r="G249" s="443"/>
      <c r="H249" s="451"/>
      <c r="I249" s="452"/>
      <c r="J249" s="452"/>
      <c r="K249" s="452"/>
      <c r="L249" s="452"/>
      <c r="M249" s="452"/>
      <c r="N249" s="452"/>
      <c r="O249" s="452"/>
      <c r="P249" s="452"/>
      <c r="Q249" s="452"/>
      <c r="R249" s="452"/>
      <c r="S249" s="452"/>
      <c r="T249" s="453"/>
      <c r="U249" s="453"/>
      <c r="V249" s="452"/>
      <c r="W249" s="452"/>
      <c r="X249" s="452"/>
      <c r="Y249" s="452"/>
      <c r="Z249" s="452"/>
      <c r="AA249" s="452"/>
      <c r="AB249" s="452"/>
      <c r="AC249" s="452"/>
      <c r="AD249" s="452"/>
      <c r="AE249" s="452"/>
      <c r="AF249" s="452"/>
      <c r="AG249" s="452"/>
      <c r="AH249" s="452"/>
      <c r="AI249" s="452"/>
      <c r="AJ249" s="452"/>
      <c r="AK249" s="452"/>
    </row>
    <row r="250" spans="1:37" ht="21.75" customHeight="1" x14ac:dyDescent="0.2">
      <c r="A250" s="516" t="s">
        <v>173</v>
      </c>
      <c r="B250" s="511" t="s">
        <v>1315</v>
      </c>
      <c r="C250" s="495" t="s">
        <v>1316</v>
      </c>
      <c r="D250" s="456" t="s">
        <v>1593</v>
      </c>
      <c r="E250" s="457" t="s">
        <v>1594</v>
      </c>
      <c r="F250" s="458" t="s">
        <v>1292</v>
      </c>
      <c r="G250" s="443"/>
      <c r="H250" s="451"/>
      <c r="I250" s="452"/>
      <c r="J250" s="452"/>
      <c r="K250" s="452"/>
      <c r="L250" s="452"/>
      <c r="M250" s="452"/>
      <c r="N250" s="452"/>
      <c r="O250" s="452"/>
      <c r="P250" s="452"/>
      <c r="Q250" s="452"/>
      <c r="R250" s="452"/>
      <c r="S250" s="452"/>
      <c r="T250" s="453"/>
      <c r="U250" s="453"/>
      <c r="V250" s="452"/>
      <c r="W250" s="452"/>
      <c r="X250" s="452"/>
      <c r="Y250" s="452"/>
      <c r="Z250" s="452"/>
      <c r="AA250" s="452"/>
      <c r="AB250" s="452"/>
      <c r="AC250" s="452"/>
      <c r="AD250" s="452"/>
      <c r="AE250" s="452"/>
      <c r="AF250" s="452"/>
      <c r="AG250" s="452"/>
      <c r="AH250" s="452"/>
      <c r="AI250" s="452"/>
      <c r="AJ250" s="452"/>
      <c r="AK250" s="452"/>
    </row>
    <row r="251" spans="1:37" ht="21.75" customHeight="1" x14ac:dyDescent="0.2">
      <c r="A251" s="516" t="s">
        <v>173</v>
      </c>
      <c r="B251" s="511" t="s">
        <v>1315</v>
      </c>
      <c r="C251" s="495" t="s">
        <v>1316</v>
      </c>
      <c r="D251" s="456" t="s">
        <v>1595</v>
      </c>
      <c r="E251" s="457" t="s">
        <v>1596</v>
      </c>
      <c r="F251" s="458" t="s">
        <v>1292</v>
      </c>
      <c r="G251" s="443"/>
      <c r="H251" s="451"/>
      <c r="I251" s="452"/>
      <c r="J251" s="452"/>
      <c r="K251" s="452"/>
      <c r="L251" s="452"/>
      <c r="M251" s="452"/>
      <c r="N251" s="452"/>
      <c r="O251" s="452"/>
      <c r="P251" s="452"/>
      <c r="Q251" s="452"/>
      <c r="R251" s="452"/>
      <c r="S251" s="452"/>
      <c r="T251" s="453"/>
      <c r="U251" s="453"/>
      <c r="V251" s="452"/>
      <c r="W251" s="452"/>
      <c r="X251" s="452"/>
      <c r="Y251" s="452"/>
      <c r="Z251" s="452"/>
      <c r="AA251" s="452"/>
      <c r="AB251" s="452"/>
      <c r="AC251" s="452"/>
      <c r="AD251" s="452"/>
      <c r="AE251" s="452"/>
      <c r="AF251" s="452"/>
      <c r="AG251" s="452"/>
      <c r="AH251" s="452"/>
      <c r="AI251" s="452"/>
      <c r="AJ251" s="452"/>
      <c r="AK251" s="452"/>
    </row>
    <row r="252" spans="1:37" ht="21.75" customHeight="1" x14ac:dyDescent="0.2">
      <c r="A252" s="516" t="s">
        <v>173</v>
      </c>
      <c r="B252" s="511" t="s">
        <v>1315</v>
      </c>
      <c r="C252" s="495" t="s">
        <v>1316</v>
      </c>
      <c r="D252" s="456" t="s">
        <v>1597</v>
      </c>
      <c r="E252" s="457" t="s">
        <v>1598</v>
      </c>
      <c r="F252" s="458" t="s">
        <v>1292</v>
      </c>
      <c r="G252" s="443"/>
      <c r="H252" s="451"/>
      <c r="I252" s="452"/>
      <c r="J252" s="452"/>
      <c r="K252" s="452"/>
      <c r="L252" s="452"/>
      <c r="M252" s="452"/>
      <c r="N252" s="452"/>
      <c r="O252" s="452"/>
      <c r="P252" s="452"/>
      <c r="Q252" s="452"/>
      <c r="R252" s="452"/>
      <c r="S252" s="452"/>
      <c r="T252" s="453"/>
      <c r="U252" s="453"/>
      <c r="V252" s="452"/>
      <c r="W252" s="452"/>
      <c r="X252" s="452"/>
      <c r="Y252" s="452"/>
      <c r="Z252" s="452"/>
      <c r="AA252" s="452"/>
      <c r="AB252" s="452"/>
      <c r="AC252" s="452"/>
      <c r="AD252" s="452"/>
      <c r="AE252" s="452"/>
      <c r="AF252" s="452"/>
      <c r="AG252" s="452"/>
      <c r="AH252" s="452"/>
      <c r="AI252" s="452"/>
      <c r="AJ252" s="452"/>
      <c r="AK252" s="452"/>
    </row>
    <row r="253" spans="1:37" ht="21.75" customHeight="1" x14ac:dyDescent="0.2">
      <c r="A253" s="516" t="s">
        <v>173</v>
      </c>
      <c r="B253" s="511" t="s">
        <v>1315</v>
      </c>
      <c r="C253" s="495" t="s">
        <v>1316</v>
      </c>
      <c r="D253" s="456" t="s">
        <v>1599</v>
      </c>
      <c r="E253" s="457" t="s">
        <v>1600</v>
      </c>
      <c r="F253" s="458" t="s">
        <v>1292</v>
      </c>
      <c r="G253" s="443"/>
      <c r="H253" s="451"/>
      <c r="I253" s="452"/>
      <c r="J253" s="452"/>
      <c r="K253" s="452"/>
      <c r="L253" s="452"/>
      <c r="M253" s="452"/>
      <c r="N253" s="452"/>
      <c r="O253" s="452"/>
      <c r="P253" s="452"/>
      <c r="Q253" s="452"/>
      <c r="R253" s="452"/>
      <c r="S253" s="452"/>
      <c r="T253" s="453"/>
      <c r="U253" s="453"/>
      <c r="V253" s="452"/>
      <c r="W253" s="452"/>
      <c r="X253" s="452"/>
      <c r="Y253" s="452"/>
      <c r="Z253" s="452"/>
      <c r="AA253" s="452"/>
      <c r="AB253" s="452"/>
      <c r="AC253" s="452"/>
      <c r="AD253" s="452"/>
      <c r="AE253" s="452"/>
      <c r="AF253" s="452"/>
      <c r="AG253" s="452"/>
      <c r="AH253" s="452"/>
      <c r="AI253" s="452"/>
      <c r="AJ253" s="452"/>
      <c r="AK253" s="452"/>
    </row>
    <row r="254" spans="1:37" ht="21.75" customHeight="1" x14ac:dyDescent="0.2">
      <c r="A254" s="516" t="s">
        <v>173</v>
      </c>
      <c r="B254" s="511" t="s">
        <v>1315</v>
      </c>
      <c r="C254" s="495" t="s">
        <v>1316</v>
      </c>
      <c r="D254" s="456" t="s">
        <v>1601</v>
      </c>
      <c r="E254" s="457" t="s">
        <v>1602</v>
      </c>
      <c r="F254" s="458" t="s">
        <v>1292</v>
      </c>
      <c r="G254" s="443"/>
      <c r="H254" s="451"/>
      <c r="I254" s="452"/>
      <c r="J254" s="452"/>
      <c r="K254" s="452"/>
      <c r="L254" s="452"/>
      <c r="M254" s="452"/>
      <c r="N254" s="452"/>
      <c r="O254" s="452"/>
      <c r="P254" s="452"/>
      <c r="Q254" s="452"/>
      <c r="R254" s="452"/>
      <c r="S254" s="452"/>
      <c r="T254" s="453"/>
      <c r="U254" s="453"/>
      <c r="V254" s="452"/>
      <c r="W254" s="452"/>
      <c r="X254" s="452"/>
      <c r="Y254" s="452"/>
      <c r="Z254" s="452"/>
      <c r="AA254" s="452"/>
      <c r="AB254" s="452"/>
      <c r="AC254" s="452"/>
      <c r="AD254" s="452"/>
      <c r="AE254" s="452"/>
      <c r="AF254" s="452"/>
      <c r="AG254" s="452"/>
      <c r="AH254" s="452"/>
      <c r="AI254" s="452"/>
      <c r="AJ254" s="452"/>
      <c r="AK254" s="452"/>
    </row>
    <row r="255" spans="1:37" ht="21.75" customHeight="1" x14ac:dyDescent="0.2">
      <c r="A255" s="516" t="s">
        <v>173</v>
      </c>
      <c r="B255" s="511" t="s">
        <v>1315</v>
      </c>
      <c r="C255" s="495" t="s">
        <v>1316</v>
      </c>
      <c r="D255" s="456" t="s">
        <v>1603</v>
      </c>
      <c r="E255" s="457" t="s">
        <v>1604</v>
      </c>
      <c r="F255" s="458" t="s">
        <v>1292</v>
      </c>
      <c r="G255" s="443"/>
      <c r="H255" s="451"/>
      <c r="I255" s="452"/>
      <c r="J255" s="452"/>
      <c r="K255" s="452"/>
      <c r="L255" s="452"/>
      <c r="M255" s="452"/>
      <c r="N255" s="452"/>
      <c r="O255" s="452"/>
      <c r="P255" s="452"/>
      <c r="Q255" s="452"/>
      <c r="R255" s="452"/>
      <c r="S255" s="452"/>
      <c r="T255" s="453"/>
      <c r="U255" s="453"/>
      <c r="V255" s="452"/>
      <c r="W255" s="452"/>
      <c r="X255" s="452"/>
      <c r="Y255" s="452"/>
      <c r="Z255" s="452"/>
      <c r="AA255" s="452"/>
      <c r="AB255" s="452"/>
      <c r="AC255" s="452"/>
      <c r="AD255" s="452"/>
      <c r="AE255" s="452"/>
      <c r="AF255" s="452"/>
      <c r="AG255" s="452"/>
      <c r="AH255" s="452"/>
      <c r="AI255" s="452"/>
      <c r="AJ255" s="452"/>
      <c r="AK255" s="452"/>
    </row>
    <row r="256" spans="1:37" ht="21.75" customHeight="1" x14ac:dyDescent="0.2">
      <c r="A256" s="516" t="s">
        <v>173</v>
      </c>
      <c r="B256" s="511" t="s">
        <v>1315</v>
      </c>
      <c r="C256" s="495" t="s">
        <v>1316</v>
      </c>
      <c r="D256" s="456" t="s">
        <v>1605</v>
      </c>
      <c r="E256" s="457" t="s">
        <v>1606</v>
      </c>
      <c r="F256" s="458" t="s">
        <v>1292</v>
      </c>
      <c r="G256" s="443"/>
      <c r="H256" s="451"/>
      <c r="I256" s="452"/>
      <c r="J256" s="452"/>
      <c r="K256" s="452"/>
      <c r="L256" s="452"/>
      <c r="M256" s="452"/>
      <c r="N256" s="452"/>
      <c r="O256" s="452"/>
      <c r="P256" s="452"/>
      <c r="Q256" s="452"/>
      <c r="R256" s="452"/>
      <c r="S256" s="452"/>
      <c r="T256" s="453"/>
      <c r="U256" s="453"/>
      <c r="V256" s="452"/>
      <c r="W256" s="452"/>
      <c r="X256" s="452"/>
      <c r="Y256" s="452"/>
      <c r="Z256" s="452"/>
      <c r="AA256" s="452"/>
      <c r="AB256" s="452"/>
      <c r="AC256" s="452"/>
      <c r="AD256" s="452"/>
      <c r="AE256" s="452"/>
      <c r="AF256" s="452"/>
      <c r="AG256" s="452"/>
      <c r="AH256" s="452"/>
      <c r="AI256" s="452"/>
      <c r="AJ256" s="452"/>
      <c r="AK256" s="452"/>
    </row>
    <row r="257" spans="1:37" ht="21.75" customHeight="1" x14ac:dyDescent="0.2">
      <c r="A257" s="516" t="s">
        <v>173</v>
      </c>
      <c r="B257" s="511" t="s">
        <v>1315</v>
      </c>
      <c r="C257" s="495" t="s">
        <v>1316</v>
      </c>
      <c r="D257" s="456" t="s">
        <v>1607</v>
      </c>
      <c r="E257" s="457" t="s">
        <v>1608</v>
      </c>
      <c r="F257" s="458" t="s">
        <v>1292</v>
      </c>
      <c r="G257" s="443"/>
      <c r="H257" s="451"/>
      <c r="I257" s="452"/>
      <c r="J257" s="452"/>
      <c r="K257" s="452"/>
      <c r="L257" s="452"/>
      <c r="M257" s="452"/>
      <c r="N257" s="452"/>
      <c r="O257" s="452"/>
      <c r="P257" s="452"/>
      <c r="Q257" s="452"/>
      <c r="R257" s="452"/>
      <c r="S257" s="452"/>
      <c r="T257" s="453"/>
      <c r="U257" s="453"/>
      <c r="V257" s="452"/>
      <c r="W257" s="452"/>
      <c r="X257" s="452"/>
      <c r="Y257" s="452"/>
      <c r="Z257" s="452"/>
      <c r="AA257" s="452"/>
      <c r="AB257" s="452"/>
      <c r="AC257" s="452"/>
      <c r="AD257" s="452"/>
      <c r="AE257" s="452"/>
      <c r="AF257" s="452"/>
      <c r="AG257" s="452"/>
      <c r="AH257" s="452"/>
      <c r="AI257" s="452"/>
      <c r="AJ257" s="452"/>
      <c r="AK257" s="452"/>
    </row>
    <row r="258" spans="1:37" ht="21.75" customHeight="1" x14ac:dyDescent="0.2">
      <c r="A258" s="516" t="s">
        <v>173</v>
      </c>
      <c r="B258" s="511" t="s">
        <v>1315</v>
      </c>
      <c r="C258" s="495" t="s">
        <v>1316</v>
      </c>
      <c r="D258" s="456" t="s">
        <v>1609</v>
      </c>
      <c r="E258" s="457" t="s">
        <v>1610</v>
      </c>
      <c r="F258" s="458" t="s">
        <v>1292</v>
      </c>
      <c r="G258" s="443"/>
      <c r="H258" s="451"/>
      <c r="I258" s="452"/>
      <c r="J258" s="452"/>
      <c r="K258" s="452"/>
      <c r="L258" s="452"/>
      <c r="M258" s="452"/>
      <c r="N258" s="452"/>
      <c r="O258" s="452"/>
      <c r="P258" s="452"/>
      <c r="Q258" s="452"/>
      <c r="R258" s="452"/>
      <c r="S258" s="452"/>
      <c r="T258" s="453"/>
      <c r="U258" s="453"/>
      <c r="V258" s="452"/>
      <c r="W258" s="452"/>
      <c r="X258" s="452"/>
      <c r="Y258" s="452"/>
      <c r="Z258" s="452"/>
      <c r="AA258" s="452"/>
      <c r="AB258" s="452"/>
      <c r="AC258" s="452"/>
      <c r="AD258" s="452"/>
      <c r="AE258" s="452"/>
      <c r="AF258" s="452"/>
      <c r="AG258" s="452"/>
      <c r="AH258" s="452"/>
      <c r="AI258" s="452"/>
      <c r="AJ258" s="452"/>
      <c r="AK258" s="452"/>
    </row>
    <row r="259" spans="1:37" ht="21.75" customHeight="1" x14ac:dyDescent="0.2">
      <c r="A259" s="516" t="s">
        <v>173</v>
      </c>
      <c r="B259" s="511" t="s">
        <v>1315</v>
      </c>
      <c r="C259" s="495" t="s">
        <v>1316</v>
      </c>
      <c r="D259" s="456" t="s">
        <v>1611</v>
      </c>
      <c r="E259" s="457" t="s">
        <v>1612</v>
      </c>
      <c r="F259" s="458" t="s">
        <v>1292</v>
      </c>
      <c r="G259" s="443"/>
      <c r="H259" s="451"/>
      <c r="I259" s="452"/>
      <c r="J259" s="452"/>
      <c r="K259" s="452"/>
      <c r="L259" s="452"/>
      <c r="M259" s="452"/>
      <c r="N259" s="452"/>
      <c r="O259" s="452"/>
      <c r="P259" s="452"/>
      <c r="Q259" s="452"/>
      <c r="R259" s="452"/>
      <c r="S259" s="452"/>
      <c r="T259" s="453"/>
      <c r="U259" s="453"/>
      <c r="V259" s="452"/>
      <c r="W259" s="452"/>
      <c r="X259" s="452"/>
      <c r="Y259" s="452"/>
      <c r="Z259" s="452"/>
      <c r="AA259" s="452"/>
      <c r="AB259" s="452"/>
      <c r="AC259" s="452"/>
      <c r="AD259" s="452"/>
      <c r="AE259" s="452"/>
      <c r="AF259" s="452"/>
      <c r="AG259" s="452"/>
      <c r="AH259" s="452"/>
      <c r="AI259" s="452"/>
      <c r="AJ259" s="452"/>
      <c r="AK259" s="452"/>
    </row>
    <row r="260" spans="1:37" ht="21.75" customHeight="1" x14ac:dyDescent="0.2">
      <c r="A260" s="516" t="s">
        <v>173</v>
      </c>
      <c r="B260" s="511" t="s">
        <v>1315</v>
      </c>
      <c r="C260" s="495" t="s">
        <v>1316</v>
      </c>
      <c r="D260" s="456" t="s">
        <v>1613</v>
      </c>
      <c r="E260" s="457" t="s">
        <v>1614</v>
      </c>
      <c r="F260" s="458" t="s">
        <v>1292</v>
      </c>
      <c r="G260" s="443"/>
      <c r="H260" s="451"/>
      <c r="I260" s="452"/>
      <c r="J260" s="452"/>
      <c r="K260" s="452"/>
      <c r="L260" s="452"/>
      <c r="M260" s="452"/>
      <c r="N260" s="452"/>
      <c r="O260" s="452"/>
      <c r="P260" s="452"/>
      <c r="Q260" s="452"/>
      <c r="R260" s="452"/>
      <c r="S260" s="452"/>
      <c r="T260" s="453"/>
      <c r="U260" s="453"/>
      <c r="V260" s="452"/>
      <c r="W260" s="452"/>
      <c r="X260" s="452"/>
      <c r="Y260" s="452"/>
      <c r="Z260" s="452"/>
      <c r="AA260" s="452"/>
      <c r="AB260" s="452"/>
      <c r="AC260" s="452"/>
      <c r="AD260" s="452"/>
      <c r="AE260" s="452"/>
      <c r="AF260" s="452"/>
      <c r="AG260" s="452"/>
      <c r="AH260" s="452"/>
      <c r="AI260" s="452"/>
      <c r="AJ260" s="452"/>
      <c r="AK260" s="452"/>
    </row>
    <row r="261" spans="1:37" ht="21.75" customHeight="1" x14ac:dyDescent="0.2">
      <c r="A261" s="516" t="s">
        <v>173</v>
      </c>
      <c r="B261" s="511" t="s">
        <v>1315</v>
      </c>
      <c r="C261" s="495" t="s">
        <v>1316</v>
      </c>
      <c r="D261" s="456" t="s">
        <v>1615</v>
      </c>
      <c r="E261" s="457" t="s">
        <v>1616</v>
      </c>
      <c r="F261" s="458" t="s">
        <v>1292</v>
      </c>
      <c r="G261" s="443"/>
      <c r="H261" s="451"/>
      <c r="I261" s="452"/>
      <c r="J261" s="452"/>
      <c r="K261" s="452"/>
      <c r="L261" s="452"/>
      <c r="M261" s="452"/>
      <c r="N261" s="452"/>
      <c r="O261" s="452"/>
      <c r="P261" s="452"/>
      <c r="Q261" s="452"/>
      <c r="R261" s="452"/>
      <c r="S261" s="452"/>
      <c r="T261" s="453"/>
      <c r="U261" s="453"/>
      <c r="V261" s="452"/>
      <c r="W261" s="452"/>
      <c r="X261" s="452"/>
      <c r="Y261" s="452"/>
      <c r="Z261" s="452"/>
      <c r="AA261" s="452"/>
      <c r="AB261" s="452"/>
      <c r="AC261" s="452"/>
      <c r="AD261" s="452"/>
      <c r="AE261" s="452"/>
      <c r="AF261" s="452"/>
      <c r="AG261" s="452"/>
      <c r="AH261" s="452"/>
      <c r="AI261" s="452"/>
      <c r="AJ261" s="452"/>
      <c r="AK261" s="452"/>
    </row>
    <row r="262" spans="1:37" ht="21.75" customHeight="1" x14ac:dyDescent="0.2">
      <c r="A262" s="516" t="s">
        <v>173</v>
      </c>
      <c r="B262" s="511" t="s">
        <v>1315</v>
      </c>
      <c r="C262" s="495" t="s">
        <v>1316</v>
      </c>
      <c r="D262" s="456" t="s">
        <v>1617</v>
      </c>
      <c r="E262" s="457" t="s">
        <v>1618</v>
      </c>
      <c r="F262" s="458" t="s">
        <v>1292</v>
      </c>
      <c r="G262" s="443"/>
      <c r="H262" s="451"/>
      <c r="I262" s="452"/>
      <c r="J262" s="452"/>
      <c r="K262" s="452"/>
      <c r="L262" s="452"/>
      <c r="M262" s="452"/>
      <c r="N262" s="452"/>
      <c r="O262" s="452"/>
      <c r="P262" s="452"/>
      <c r="Q262" s="452"/>
      <c r="R262" s="452"/>
      <c r="S262" s="452"/>
      <c r="T262" s="453"/>
      <c r="U262" s="453"/>
      <c r="V262" s="452"/>
      <c r="W262" s="452"/>
      <c r="X262" s="452"/>
      <c r="Y262" s="452"/>
      <c r="Z262" s="452"/>
      <c r="AA262" s="452"/>
      <c r="AB262" s="452"/>
      <c r="AC262" s="452"/>
      <c r="AD262" s="452"/>
      <c r="AE262" s="452"/>
      <c r="AF262" s="452"/>
      <c r="AG262" s="452"/>
      <c r="AH262" s="452"/>
      <c r="AI262" s="452"/>
      <c r="AJ262" s="452"/>
      <c r="AK262" s="452"/>
    </row>
    <row r="263" spans="1:37" ht="21.75" customHeight="1" x14ac:dyDescent="0.2">
      <c r="A263" s="516" t="s">
        <v>173</v>
      </c>
      <c r="B263" s="511" t="s">
        <v>1315</v>
      </c>
      <c r="C263" s="495" t="s">
        <v>1316</v>
      </c>
      <c r="D263" s="456" t="s">
        <v>1619</v>
      </c>
      <c r="E263" s="457" t="s">
        <v>1620</v>
      </c>
      <c r="F263" s="458" t="s">
        <v>1292</v>
      </c>
      <c r="G263" s="443"/>
      <c r="H263" s="451"/>
      <c r="I263" s="452"/>
      <c r="J263" s="452"/>
      <c r="K263" s="452"/>
      <c r="L263" s="452"/>
      <c r="M263" s="452"/>
      <c r="N263" s="452"/>
      <c r="O263" s="452"/>
      <c r="P263" s="452"/>
      <c r="Q263" s="452"/>
      <c r="R263" s="452"/>
      <c r="S263" s="452"/>
      <c r="T263" s="453"/>
      <c r="U263" s="453"/>
      <c r="V263" s="452"/>
      <c r="W263" s="452"/>
      <c r="X263" s="452"/>
      <c r="Y263" s="452"/>
      <c r="Z263" s="452"/>
      <c r="AA263" s="452"/>
      <c r="AB263" s="452"/>
      <c r="AC263" s="452"/>
      <c r="AD263" s="452"/>
      <c r="AE263" s="452"/>
      <c r="AF263" s="452"/>
      <c r="AG263" s="452"/>
      <c r="AH263" s="452"/>
      <c r="AI263" s="452"/>
      <c r="AJ263" s="452"/>
      <c r="AK263" s="452"/>
    </row>
    <row r="264" spans="1:37" ht="21.75" customHeight="1" x14ac:dyDescent="0.2">
      <c r="A264" s="516" t="s">
        <v>173</v>
      </c>
      <c r="B264" s="511" t="s">
        <v>1315</v>
      </c>
      <c r="C264" s="495" t="s">
        <v>1316</v>
      </c>
      <c r="D264" s="456" t="s">
        <v>1621</v>
      </c>
      <c r="E264" s="457" t="s">
        <v>1622</v>
      </c>
      <c r="F264" s="458" t="s">
        <v>1292</v>
      </c>
      <c r="G264" s="443"/>
      <c r="H264" s="451"/>
      <c r="I264" s="452"/>
      <c r="J264" s="452"/>
      <c r="K264" s="452"/>
      <c r="L264" s="452"/>
      <c r="M264" s="452"/>
      <c r="N264" s="452"/>
      <c r="O264" s="452"/>
      <c r="P264" s="452"/>
      <c r="Q264" s="452"/>
      <c r="R264" s="452"/>
      <c r="S264" s="452"/>
      <c r="T264" s="453"/>
      <c r="U264" s="453"/>
      <c r="V264" s="452"/>
      <c r="W264" s="452"/>
      <c r="X264" s="452"/>
      <c r="Y264" s="452"/>
      <c r="Z264" s="452"/>
      <c r="AA264" s="452"/>
      <c r="AB264" s="452"/>
      <c r="AC264" s="452"/>
      <c r="AD264" s="452"/>
      <c r="AE264" s="452"/>
      <c r="AF264" s="452"/>
      <c r="AG264" s="452"/>
      <c r="AH264" s="452"/>
      <c r="AI264" s="452"/>
      <c r="AJ264" s="452"/>
      <c r="AK264" s="452"/>
    </row>
    <row r="265" spans="1:37" ht="21.75" customHeight="1" x14ac:dyDescent="0.2">
      <c r="A265" s="516" t="s">
        <v>173</v>
      </c>
      <c r="B265" s="511" t="s">
        <v>1315</v>
      </c>
      <c r="C265" s="495" t="s">
        <v>1316</v>
      </c>
      <c r="D265" s="456" t="s">
        <v>1623</v>
      </c>
      <c r="E265" s="457" t="s">
        <v>1624</v>
      </c>
      <c r="F265" s="458" t="s">
        <v>1292</v>
      </c>
      <c r="G265" s="443"/>
      <c r="H265" s="451"/>
      <c r="I265" s="452"/>
      <c r="J265" s="452"/>
      <c r="K265" s="452"/>
      <c r="L265" s="452"/>
      <c r="M265" s="452"/>
      <c r="N265" s="452"/>
      <c r="O265" s="452"/>
      <c r="P265" s="452"/>
      <c r="Q265" s="452"/>
      <c r="R265" s="452"/>
      <c r="S265" s="452"/>
      <c r="T265" s="453"/>
      <c r="U265" s="453"/>
      <c r="V265" s="452"/>
      <c r="W265" s="452"/>
      <c r="X265" s="452"/>
      <c r="Y265" s="452"/>
      <c r="Z265" s="452"/>
      <c r="AA265" s="452"/>
      <c r="AB265" s="452"/>
      <c r="AC265" s="452"/>
      <c r="AD265" s="452"/>
      <c r="AE265" s="452"/>
      <c r="AF265" s="452"/>
      <c r="AG265" s="452"/>
      <c r="AH265" s="452"/>
      <c r="AI265" s="452"/>
      <c r="AJ265" s="452"/>
      <c r="AK265" s="452"/>
    </row>
    <row r="266" spans="1:37" ht="21.75" customHeight="1" x14ac:dyDescent="0.2">
      <c r="A266" s="516" t="s">
        <v>173</v>
      </c>
      <c r="B266" s="511" t="s">
        <v>1315</v>
      </c>
      <c r="C266" s="495" t="s">
        <v>1316</v>
      </c>
      <c r="D266" s="456" t="s">
        <v>1625</v>
      </c>
      <c r="E266" s="457" t="s">
        <v>1626</v>
      </c>
      <c r="F266" s="458" t="s">
        <v>1292</v>
      </c>
      <c r="G266" s="443"/>
      <c r="H266" s="451"/>
      <c r="I266" s="452"/>
      <c r="J266" s="452"/>
      <c r="K266" s="452"/>
      <c r="L266" s="452"/>
      <c r="M266" s="452"/>
      <c r="N266" s="452"/>
      <c r="O266" s="452"/>
      <c r="P266" s="452"/>
      <c r="Q266" s="452"/>
      <c r="R266" s="452"/>
      <c r="S266" s="452"/>
      <c r="T266" s="453"/>
      <c r="U266" s="453"/>
      <c r="V266" s="452"/>
      <c r="W266" s="452"/>
      <c r="X266" s="452"/>
      <c r="Y266" s="452"/>
      <c r="Z266" s="452"/>
      <c r="AA266" s="452"/>
      <c r="AB266" s="452"/>
      <c r="AC266" s="452"/>
      <c r="AD266" s="452"/>
      <c r="AE266" s="452"/>
      <c r="AF266" s="452"/>
      <c r="AG266" s="452"/>
      <c r="AH266" s="452"/>
      <c r="AI266" s="452"/>
      <c r="AJ266" s="452"/>
      <c r="AK266" s="452"/>
    </row>
    <row r="267" spans="1:37" ht="21.75" customHeight="1" x14ac:dyDescent="0.2">
      <c r="A267" s="516" t="s">
        <v>173</v>
      </c>
      <c r="B267" s="511" t="s">
        <v>1315</v>
      </c>
      <c r="C267" s="495" t="s">
        <v>1316</v>
      </c>
      <c r="D267" s="456" t="s">
        <v>1627</v>
      </c>
      <c r="E267" s="457" t="s">
        <v>1628</v>
      </c>
      <c r="F267" s="458" t="s">
        <v>1292</v>
      </c>
      <c r="G267" s="443"/>
      <c r="H267" s="451"/>
      <c r="I267" s="452"/>
      <c r="J267" s="452"/>
      <c r="K267" s="452"/>
      <c r="L267" s="452"/>
      <c r="M267" s="452"/>
      <c r="N267" s="452"/>
      <c r="O267" s="452"/>
      <c r="P267" s="452"/>
      <c r="Q267" s="452"/>
      <c r="R267" s="452"/>
      <c r="S267" s="452"/>
      <c r="T267" s="453"/>
      <c r="U267" s="453"/>
      <c r="V267" s="452"/>
      <c r="W267" s="452"/>
      <c r="X267" s="452"/>
      <c r="Y267" s="452"/>
      <c r="Z267" s="452"/>
      <c r="AA267" s="452"/>
      <c r="AB267" s="452"/>
      <c r="AC267" s="452"/>
      <c r="AD267" s="452"/>
      <c r="AE267" s="452"/>
      <c r="AF267" s="452"/>
      <c r="AG267" s="452"/>
      <c r="AH267" s="452"/>
      <c r="AI267" s="452"/>
      <c r="AJ267" s="452"/>
      <c r="AK267" s="452"/>
    </row>
    <row r="268" spans="1:37" ht="21.75" customHeight="1" x14ac:dyDescent="0.2">
      <c r="A268" s="516" t="s">
        <v>173</v>
      </c>
      <c r="B268" s="511" t="s">
        <v>1315</v>
      </c>
      <c r="C268" s="495" t="s">
        <v>1316</v>
      </c>
      <c r="D268" s="456" t="s">
        <v>1629</v>
      </c>
      <c r="E268" s="457" t="s">
        <v>1630</v>
      </c>
      <c r="F268" s="458" t="s">
        <v>1292</v>
      </c>
      <c r="G268" s="443"/>
      <c r="H268" s="451"/>
      <c r="I268" s="452"/>
      <c r="J268" s="452"/>
      <c r="K268" s="452"/>
      <c r="L268" s="452"/>
      <c r="M268" s="452"/>
      <c r="N268" s="452"/>
      <c r="O268" s="452"/>
      <c r="P268" s="452"/>
      <c r="Q268" s="452"/>
      <c r="R268" s="452"/>
      <c r="S268" s="452"/>
      <c r="T268" s="453"/>
      <c r="U268" s="453"/>
      <c r="V268" s="452"/>
      <c r="W268" s="452"/>
      <c r="X268" s="452"/>
      <c r="Y268" s="452"/>
      <c r="Z268" s="452"/>
      <c r="AA268" s="452"/>
      <c r="AB268" s="452"/>
      <c r="AC268" s="452"/>
      <c r="AD268" s="452"/>
      <c r="AE268" s="452"/>
      <c r="AF268" s="452"/>
      <c r="AG268" s="452"/>
      <c r="AH268" s="452"/>
      <c r="AI268" s="452"/>
      <c r="AJ268" s="452"/>
      <c r="AK268" s="452"/>
    </row>
    <row r="269" spans="1:37" ht="21.75" customHeight="1" x14ac:dyDescent="0.2">
      <c r="A269" s="516" t="s">
        <v>173</v>
      </c>
      <c r="B269" s="511" t="s">
        <v>1315</v>
      </c>
      <c r="C269" s="495" t="s">
        <v>1316</v>
      </c>
      <c r="D269" s="456" t="s">
        <v>1631</v>
      </c>
      <c r="E269" s="457" t="s">
        <v>1632</v>
      </c>
      <c r="F269" s="458" t="s">
        <v>1292</v>
      </c>
      <c r="G269" s="443"/>
      <c r="H269" s="451"/>
      <c r="I269" s="452"/>
      <c r="J269" s="452"/>
      <c r="K269" s="452"/>
      <c r="L269" s="452"/>
      <c r="M269" s="452"/>
      <c r="N269" s="452"/>
      <c r="O269" s="452"/>
      <c r="P269" s="452"/>
      <c r="Q269" s="452"/>
      <c r="R269" s="452"/>
      <c r="S269" s="452"/>
      <c r="T269" s="453"/>
      <c r="U269" s="453"/>
      <c r="V269" s="452"/>
      <c r="W269" s="452"/>
      <c r="X269" s="452"/>
      <c r="Y269" s="452"/>
      <c r="Z269" s="452"/>
      <c r="AA269" s="452"/>
      <c r="AB269" s="452"/>
      <c r="AC269" s="452"/>
      <c r="AD269" s="452"/>
      <c r="AE269" s="452"/>
      <c r="AF269" s="452"/>
      <c r="AG269" s="452"/>
      <c r="AH269" s="452"/>
      <c r="AI269" s="452"/>
      <c r="AJ269" s="452"/>
      <c r="AK269" s="452"/>
    </row>
    <row r="270" spans="1:37" ht="21.75" customHeight="1" x14ac:dyDescent="0.2">
      <c r="A270" s="516" t="s">
        <v>173</v>
      </c>
      <c r="B270" s="511" t="s">
        <v>1315</v>
      </c>
      <c r="C270" s="495" t="s">
        <v>1316</v>
      </c>
      <c r="D270" s="456" t="s">
        <v>1633</v>
      </c>
      <c r="E270" s="457" t="s">
        <v>1634</v>
      </c>
      <c r="F270" s="458" t="s">
        <v>1292</v>
      </c>
      <c r="G270" s="443"/>
      <c r="H270" s="451"/>
      <c r="I270" s="452"/>
      <c r="J270" s="452"/>
      <c r="K270" s="452"/>
      <c r="L270" s="452"/>
      <c r="M270" s="452"/>
      <c r="N270" s="452"/>
      <c r="O270" s="452"/>
      <c r="P270" s="452"/>
      <c r="Q270" s="452"/>
      <c r="R270" s="452"/>
      <c r="S270" s="452"/>
      <c r="T270" s="453"/>
      <c r="U270" s="453"/>
      <c r="V270" s="452"/>
      <c r="W270" s="452"/>
      <c r="X270" s="452"/>
      <c r="Y270" s="452"/>
      <c r="Z270" s="452"/>
      <c r="AA270" s="452"/>
      <c r="AB270" s="452"/>
      <c r="AC270" s="452"/>
      <c r="AD270" s="452"/>
      <c r="AE270" s="452"/>
      <c r="AF270" s="452"/>
      <c r="AG270" s="452"/>
      <c r="AH270" s="452"/>
      <c r="AI270" s="452"/>
      <c r="AJ270" s="452"/>
      <c r="AK270" s="452"/>
    </row>
    <row r="271" spans="1:37" ht="21.75" customHeight="1" x14ac:dyDescent="0.2">
      <c r="A271" s="516" t="s">
        <v>173</v>
      </c>
      <c r="B271" s="511" t="s">
        <v>1315</v>
      </c>
      <c r="C271" s="495" t="s">
        <v>1316</v>
      </c>
      <c r="D271" s="456" t="s">
        <v>1635</v>
      </c>
      <c r="E271" s="457" t="s">
        <v>1636</v>
      </c>
      <c r="F271" s="458" t="s">
        <v>1292</v>
      </c>
      <c r="G271" s="443"/>
      <c r="H271" s="451"/>
      <c r="I271" s="452"/>
      <c r="J271" s="452"/>
      <c r="K271" s="452"/>
      <c r="L271" s="452"/>
      <c r="M271" s="452"/>
      <c r="N271" s="452"/>
      <c r="O271" s="452"/>
      <c r="P271" s="452"/>
      <c r="Q271" s="452"/>
      <c r="R271" s="452"/>
      <c r="S271" s="452"/>
      <c r="T271" s="453"/>
      <c r="U271" s="453"/>
      <c r="V271" s="452"/>
      <c r="W271" s="452"/>
      <c r="X271" s="452"/>
      <c r="Y271" s="452"/>
      <c r="Z271" s="452"/>
      <c r="AA271" s="452"/>
      <c r="AB271" s="452"/>
      <c r="AC271" s="452"/>
      <c r="AD271" s="452"/>
      <c r="AE271" s="452"/>
      <c r="AF271" s="452"/>
      <c r="AG271" s="452"/>
      <c r="AH271" s="452"/>
      <c r="AI271" s="452"/>
      <c r="AJ271" s="452"/>
      <c r="AK271" s="452"/>
    </row>
    <row r="272" spans="1:37" ht="21.75" customHeight="1" x14ac:dyDescent="0.2">
      <c r="A272" s="516" t="s">
        <v>173</v>
      </c>
      <c r="B272" s="511" t="s">
        <v>1315</v>
      </c>
      <c r="C272" s="495" t="s">
        <v>1316</v>
      </c>
      <c r="D272" s="456" t="s">
        <v>1637</v>
      </c>
      <c r="E272" s="457" t="s">
        <v>1638</v>
      </c>
      <c r="F272" s="458" t="s">
        <v>1292</v>
      </c>
      <c r="G272" s="443"/>
      <c r="H272" s="451"/>
      <c r="I272" s="452"/>
      <c r="J272" s="452"/>
      <c r="K272" s="452"/>
      <c r="L272" s="452"/>
      <c r="M272" s="452"/>
      <c r="N272" s="452"/>
      <c r="O272" s="452"/>
      <c r="P272" s="452"/>
      <c r="Q272" s="452"/>
      <c r="R272" s="452"/>
      <c r="S272" s="452"/>
      <c r="T272" s="453"/>
      <c r="U272" s="453"/>
      <c r="V272" s="452"/>
      <c r="W272" s="452"/>
      <c r="X272" s="452"/>
      <c r="Y272" s="452"/>
      <c r="Z272" s="452"/>
      <c r="AA272" s="452"/>
      <c r="AB272" s="452"/>
      <c r="AC272" s="452"/>
      <c r="AD272" s="452"/>
      <c r="AE272" s="452"/>
      <c r="AF272" s="452"/>
      <c r="AG272" s="452"/>
      <c r="AH272" s="452"/>
      <c r="AI272" s="452"/>
      <c r="AJ272" s="452"/>
      <c r="AK272" s="452"/>
    </row>
    <row r="273" spans="1:37" ht="21.75" customHeight="1" x14ac:dyDescent="0.2">
      <c r="A273" s="516" t="s">
        <v>173</v>
      </c>
      <c r="B273" s="511" t="s">
        <v>1315</v>
      </c>
      <c r="C273" s="495" t="s">
        <v>1316</v>
      </c>
      <c r="D273" s="456" t="s">
        <v>1639</v>
      </c>
      <c r="E273" s="457" t="s">
        <v>1640</v>
      </c>
      <c r="F273" s="458" t="s">
        <v>1292</v>
      </c>
      <c r="G273" s="443"/>
      <c r="H273" s="451"/>
      <c r="I273" s="452"/>
      <c r="J273" s="452"/>
      <c r="K273" s="452"/>
      <c r="L273" s="452"/>
      <c r="M273" s="452"/>
      <c r="N273" s="452"/>
      <c r="O273" s="452"/>
      <c r="P273" s="452"/>
      <c r="Q273" s="452"/>
      <c r="R273" s="452"/>
      <c r="S273" s="452"/>
      <c r="T273" s="453"/>
      <c r="U273" s="453"/>
      <c r="V273" s="452"/>
      <c r="W273" s="452"/>
      <c r="X273" s="452"/>
      <c r="Y273" s="452"/>
      <c r="Z273" s="452"/>
      <c r="AA273" s="452"/>
      <c r="AB273" s="452"/>
      <c r="AC273" s="452"/>
      <c r="AD273" s="452"/>
      <c r="AE273" s="452"/>
      <c r="AF273" s="452"/>
      <c r="AG273" s="452"/>
      <c r="AH273" s="452"/>
      <c r="AI273" s="452"/>
      <c r="AJ273" s="452"/>
      <c r="AK273" s="452"/>
    </row>
    <row r="274" spans="1:37" ht="21.75" customHeight="1" x14ac:dyDescent="0.2">
      <c r="A274" s="516" t="s">
        <v>173</v>
      </c>
      <c r="B274" s="511" t="s">
        <v>1315</v>
      </c>
      <c r="C274" s="495" t="s">
        <v>1316</v>
      </c>
      <c r="D274" s="456" t="s">
        <v>1641</v>
      </c>
      <c r="E274" s="457" t="s">
        <v>1642</v>
      </c>
      <c r="F274" s="458" t="s">
        <v>1292</v>
      </c>
      <c r="G274" s="443"/>
      <c r="H274" s="451"/>
      <c r="I274" s="452"/>
      <c r="J274" s="452"/>
      <c r="K274" s="452"/>
      <c r="L274" s="452"/>
      <c r="M274" s="452"/>
      <c r="N274" s="452"/>
      <c r="O274" s="452"/>
      <c r="P274" s="452"/>
      <c r="Q274" s="452"/>
      <c r="R274" s="452"/>
      <c r="S274" s="452"/>
      <c r="T274" s="453"/>
      <c r="U274" s="453"/>
      <c r="V274" s="452"/>
      <c r="W274" s="452"/>
      <c r="X274" s="452"/>
      <c r="Y274" s="452"/>
      <c r="Z274" s="452"/>
      <c r="AA274" s="452"/>
      <c r="AB274" s="452"/>
      <c r="AC274" s="452"/>
      <c r="AD274" s="452"/>
      <c r="AE274" s="452"/>
      <c r="AF274" s="452"/>
      <c r="AG274" s="452"/>
      <c r="AH274" s="452"/>
      <c r="AI274" s="452"/>
      <c r="AJ274" s="452"/>
      <c r="AK274" s="452"/>
    </row>
    <row r="275" spans="1:37" ht="21.75" customHeight="1" x14ac:dyDescent="0.2">
      <c r="A275" s="516" t="s">
        <v>173</v>
      </c>
      <c r="B275" s="511" t="s">
        <v>1315</v>
      </c>
      <c r="C275" s="495" t="s">
        <v>1316</v>
      </c>
      <c r="D275" s="456" t="s">
        <v>1643</v>
      </c>
      <c r="E275" s="457" t="s">
        <v>1644</v>
      </c>
      <c r="F275" s="458" t="s">
        <v>1292</v>
      </c>
      <c r="G275" s="443"/>
      <c r="H275" s="451"/>
      <c r="I275" s="452"/>
      <c r="J275" s="452"/>
      <c r="K275" s="452"/>
      <c r="L275" s="452"/>
      <c r="M275" s="452"/>
      <c r="N275" s="452"/>
      <c r="O275" s="452"/>
      <c r="P275" s="452"/>
      <c r="Q275" s="452"/>
      <c r="R275" s="452"/>
      <c r="S275" s="452"/>
      <c r="T275" s="453"/>
      <c r="U275" s="453"/>
      <c r="V275" s="452"/>
      <c r="W275" s="452"/>
      <c r="X275" s="452"/>
      <c r="Y275" s="452"/>
      <c r="Z275" s="452"/>
      <c r="AA275" s="452"/>
      <c r="AB275" s="452"/>
      <c r="AC275" s="452"/>
      <c r="AD275" s="452"/>
      <c r="AE275" s="452"/>
      <c r="AF275" s="452"/>
      <c r="AG275" s="452"/>
      <c r="AH275" s="452"/>
      <c r="AI275" s="452"/>
      <c r="AJ275" s="452"/>
      <c r="AK275" s="452"/>
    </row>
    <row r="276" spans="1:37" ht="21.75" customHeight="1" x14ac:dyDescent="0.2">
      <c r="A276" s="516" t="s">
        <v>173</v>
      </c>
      <c r="B276" s="511" t="s">
        <v>1315</v>
      </c>
      <c r="C276" s="495" t="s">
        <v>1316</v>
      </c>
      <c r="D276" s="456" t="s">
        <v>1645</v>
      </c>
      <c r="E276" s="457" t="s">
        <v>1646</v>
      </c>
      <c r="F276" s="458" t="s">
        <v>1292</v>
      </c>
      <c r="G276" s="443"/>
      <c r="H276" s="451"/>
      <c r="I276" s="452"/>
      <c r="J276" s="452"/>
      <c r="K276" s="452"/>
      <c r="L276" s="452"/>
      <c r="M276" s="452"/>
      <c r="N276" s="452"/>
      <c r="O276" s="452"/>
      <c r="P276" s="452"/>
      <c r="Q276" s="452"/>
      <c r="R276" s="452"/>
      <c r="S276" s="452"/>
      <c r="T276" s="453"/>
      <c r="U276" s="453"/>
      <c r="V276" s="452"/>
      <c r="W276" s="452"/>
      <c r="X276" s="452"/>
      <c r="Y276" s="452"/>
      <c r="Z276" s="452"/>
      <c r="AA276" s="452"/>
      <c r="AB276" s="452"/>
      <c r="AC276" s="452"/>
      <c r="AD276" s="452"/>
      <c r="AE276" s="452"/>
      <c r="AF276" s="452"/>
      <c r="AG276" s="452"/>
      <c r="AH276" s="452"/>
      <c r="AI276" s="452"/>
      <c r="AJ276" s="452"/>
      <c r="AK276" s="452"/>
    </row>
    <row r="277" spans="1:37" ht="21.75" customHeight="1" x14ac:dyDescent="0.2">
      <c r="A277" s="516" t="s">
        <v>173</v>
      </c>
      <c r="B277" s="511" t="s">
        <v>1315</v>
      </c>
      <c r="C277" s="495" t="s">
        <v>1316</v>
      </c>
      <c r="D277" s="456" t="s">
        <v>1647</v>
      </c>
      <c r="E277" s="457" t="s">
        <v>1648</v>
      </c>
      <c r="F277" s="458" t="s">
        <v>1292</v>
      </c>
      <c r="G277" s="443"/>
      <c r="H277" s="451"/>
      <c r="I277" s="452"/>
      <c r="J277" s="452"/>
      <c r="K277" s="452"/>
      <c r="L277" s="452"/>
      <c r="M277" s="452"/>
      <c r="N277" s="452"/>
      <c r="O277" s="452"/>
      <c r="P277" s="452"/>
      <c r="Q277" s="452"/>
      <c r="R277" s="452"/>
      <c r="S277" s="452"/>
      <c r="T277" s="453"/>
      <c r="U277" s="453"/>
      <c r="V277" s="452"/>
      <c r="W277" s="452"/>
      <c r="X277" s="452"/>
      <c r="Y277" s="452"/>
      <c r="Z277" s="452"/>
      <c r="AA277" s="452"/>
      <c r="AB277" s="452"/>
      <c r="AC277" s="452"/>
      <c r="AD277" s="452"/>
      <c r="AE277" s="452"/>
      <c r="AF277" s="452"/>
      <c r="AG277" s="452"/>
      <c r="AH277" s="452"/>
      <c r="AI277" s="452"/>
      <c r="AJ277" s="452"/>
      <c r="AK277" s="452"/>
    </row>
    <row r="278" spans="1:37" ht="21.75" customHeight="1" x14ac:dyDescent="0.2">
      <c r="A278" s="516" t="s">
        <v>173</v>
      </c>
      <c r="B278" s="511" t="s">
        <v>1315</v>
      </c>
      <c r="C278" s="495" t="s">
        <v>1316</v>
      </c>
      <c r="D278" s="456" t="s">
        <v>1649</v>
      </c>
      <c r="E278" s="457" t="s">
        <v>1650</v>
      </c>
      <c r="F278" s="458" t="s">
        <v>1292</v>
      </c>
      <c r="G278" s="443"/>
      <c r="H278" s="451"/>
      <c r="I278" s="452"/>
      <c r="J278" s="452"/>
      <c r="K278" s="452"/>
      <c r="L278" s="452"/>
      <c r="M278" s="452"/>
      <c r="N278" s="452"/>
      <c r="O278" s="452"/>
      <c r="P278" s="452"/>
      <c r="Q278" s="452"/>
      <c r="R278" s="452"/>
      <c r="S278" s="452"/>
      <c r="T278" s="453"/>
      <c r="U278" s="453"/>
      <c r="V278" s="452"/>
      <c r="W278" s="452"/>
      <c r="X278" s="452"/>
      <c r="Y278" s="452"/>
      <c r="Z278" s="452"/>
      <c r="AA278" s="452"/>
      <c r="AB278" s="452"/>
      <c r="AC278" s="452"/>
      <c r="AD278" s="452"/>
      <c r="AE278" s="452"/>
      <c r="AF278" s="452"/>
      <c r="AG278" s="452"/>
      <c r="AH278" s="452"/>
      <c r="AI278" s="452"/>
      <c r="AJ278" s="452"/>
      <c r="AK278" s="452"/>
    </row>
    <row r="279" spans="1:37" ht="21.75" customHeight="1" x14ac:dyDescent="0.2">
      <c r="A279" s="516" t="s">
        <v>173</v>
      </c>
      <c r="B279" s="511" t="s">
        <v>1315</v>
      </c>
      <c r="C279" s="495" t="s">
        <v>1316</v>
      </c>
      <c r="D279" s="456" t="s">
        <v>1651</v>
      </c>
      <c r="E279" s="457" t="s">
        <v>1652</v>
      </c>
      <c r="F279" s="458" t="s">
        <v>1292</v>
      </c>
      <c r="G279" s="443"/>
      <c r="H279" s="451"/>
      <c r="I279" s="452"/>
      <c r="J279" s="452"/>
      <c r="K279" s="452"/>
      <c r="L279" s="452"/>
      <c r="M279" s="452"/>
      <c r="N279" s="452"/>
      <c r="O279" s="452"/>
      <c r="P279" s="452"/>
      <c r="Q279" s="452"/>
      <c r="R279" s="452"/>
      <c r="S279" s="452"/>
      <c r="T279" s="453"/>
      <c r="U279" s="453"/>
      <c r="V279" s="452"/>
      <c r="W279" s="452"/>
      <c r="X279" s="452"/>
      <c r="Y279" s="452"/>
      <c r="Z279" s="452"/>
      <c r="AA279" s="452"/>
      <c r="AB279" s="452"/>
      <c r="AC279" s="452"/>
      <c r="AD279" s="452"/>
      <c r="AE279" s="452"/>
      <c r="AF279" s="452"/>
      <c r="AG279" s="452"/>
      <c r="AH279" s="452"/>
      <c r="AI279" s="452"/>
      <c r="AJ279" s="452"/>
      <c r="AK279" s="452"/>
    </row>
    <row r="280" spans="1:37" ht="21.75" customHeight="1" x14ac:dyDescent="0.2">
      <c r="A280" s="516" t="s">
        <v>173</v>
      </c>
      <c r="B280" s="511" t="s">
        <v>1315</v>
      </c>
      <c r="C280" s="495" t="s">
        <v>1316</v>
      </c>
      <c r="D280" s="456" t="s">
        <v>1653</v>
      </c>
      <c r="E280" s="457" t="s">
        <v>1654</v>
      </c>
      <c r="F280" s="458" t="s">
        <v>1292</v>
      </c>
      <c r="G280" s="443"/>
      <c r="H280" s="451"/>
      <c r="I280" s="452"/>
      <c r="J280" s="452"/>
      <c r="K280" s="452"/>
      <c r="L280" s="452"/>
      <c r="M280" s="452"/>
      <c r="N280" s="452"/>
      <c r="O280" s="452"/>
      <c r="P280" s="452"/>
      <c r="Q280" s="452"/>
      <c r="R280" s="452"/>
      <c r="S280" s="452"/>
      <c r="T280" s="453"/>
      <c r="U280" s="453"/>
      <c r="V280" s="452"/>
      <c r="W280" s="452"/>
      <c r="X280" s="452"/>
      <c r="Y280" s="452"/>
      <c r="Z280" s="452"/>
      <c r="AA280" s="452"/>
      <c r="AB280" s="452"/>
      <c r="AC280" s="452"/>
      <c r="AD280" s="452"/>
      <c r="AE280" s="452"/>
      <c r="AF280" s="452"/>
      <c r="AG280" s="452"/>
      <c r="AH280" s="452"/>
      <c r="AI280" s="452"/>
      <c r="AJ280" s="452"/>
      <c r="AK280" s="452"/>
    </row>
    <row r="281" spans="1:37" ht="21.75" customHeight="1" x14ac:dyDescent="0.2">
      <c r="A281" s="516" t="s">
        <v>173</v>
      </c>
      <c r="B281" s="511" t="s">
        <v>1315</v>
      </c>
      <c r="C281" s="495" t="s">
        <v>1316</v>
      </c>
      <c r="D281" s="456" t="s">
        <v>1655</v>
      </c>
      <c r="E281" s="457" t="s">
        <v>1656</v>
      </c>
      <c r="F281" s="458" t="s">
        <v>1292</v>
      </c>
      <c r="G281" s="443"/>
      <c r="H281" s="451"/>
      <c r="I281" s="452"/>
      <c r="J281" s="452"/>
      <c r="K281" s="452"/>
      <c r="L281" s="452"/>
      <c r="M281" s="452"/>
      <c r="N281" s="452"/>
      <c r="O281" s="452"/>
      <c r="P281" s="452"/>
      <c r="Q281" s="452"/>
      <c r="R281" s="452"/>
      <c r="S281" s="452"/>
      <c r="T281" s="453"/>
      <c r="U281" s="453"/>
      <c r="V281" s="452"/>
      <c r="W281" s="452"/>
      <c r="X281" s="452"/>
      <c r="Y281" s="452"/>
      <c r="Z281" s="452"/>
      <c r="AA281" s="452"/>
      <c r="AB281" s="452"/>
      <c r="AC281" s="452"/>
      <c r="AD281" s="452"/>
      <c r="AE281" s="452"/>
      <c r="AF281" s="452"/>
      <c r="AG281" s="452"/>
      <c r="AH281" s="452"/>
      <c r="AI281" s="452"/>
      <c r="AJ281" s="452"/>
      <c r="AK281" s="452"/>
    </row>
    <row r="282" spans="1:37" ht="21.75" customHeight="1" x14ac:dyDescent="0.2">
      <c r="A282" s="516" t="s">
        <v>173</v>
      </c>
      <c r="B282" s="511" t="s">
        <v>1315</v>
      </c>
      <c r="C282" s="495" t="s">
        <v>1316</v>
      </c>
      <c r="D282" s="456" t="s">
        <v>1657</v>
      </c>
      <c r="E282" s="457" t="s">
        <v>1658</v>
      </c>
      <c r="F282" s="458" t="s">
        <v>1292</v>
      </c>
      <c r="G282" s="443"/>
      <c r="H282" s="451"/>
      <c r="I282" s="452"/>
      <c r="J282" s="452"/>
      <c r="K282" s="452"/>
      <c r="L282" s="452"/>
      <c r="M282" s="452"/>
      <c r="N282" s="452"/>
      <c r="O282" s="452"/>
      <c r="P282" s="452"/>
      <c r="Q282" s="452"/>
      <c r="R282" s="452"/>
      <c r="S282" s="452"/>
      <c r="T282" s="453"/>
      <c r="U282" s="453"/>
      <c r="V282" s="452"/>
      <c r="W282" s="452"/>
      <c r="X282" s="452"/>
      <c r="Y282" s="452"/>
      <c r="Z282" s="452"/>
      <c r="AA282" s="452"/>
      <c r="AB282" s="452"/>
      <c r="AC282" s="452"/>
      <c r="AD282" s="452"/>
      <c r="AE282" s="452"/>
      <c r="AF282" s="452"/>
      <c r="AG282" s="452"/>
      <c r="AH282" s="452"/>
      <c r="AI282" s="452"/>
      <c r="AJ282" s="452"/>
      <c r="AK282" s="452"/>
    </row>
    <row r="283" spans="1:37" ht="21.75" customHeight="1" x14ac:dyDescent="0.2">
      <c r="A283" s="516" t="s">
        <v>173</v>
      </c>
      <c r="B283" s="511" t="s">
        <v>1315</v>
      </c>
      <c r="C283" s="495" t="s">
        <v>1316</v>
      </c>
      <c r="D283" s="456" t="s">
        <v>1659</v>
      </c>
      <c r="E283" s="457" t="s">
        <v>1660</v>
      </c>
      <c r="F283" s="458" t="s">
        <v>1292</v>
      </c>
      <c r="G283" s="443"/>
      <c r="H283" s="451"/>
      <c r="I283" s="452"/>
      <c r="J283" s="452"/>
      <c r="K283" s="452"/>
      <c r="L283" s="452"/>
      <c r="M283" s="452"/>
      <c r="N283" s="452"/>
      <c r="O283" s="452"/>
      <c r="P283" s="452"/>
      <c r="Q283" s="452"/>
      <c r="R283" s="452"/>
      <c r="S283" s="452"/>
      <c r="T283" s="453"/>
      <c r="U283" s="453"/>
      <c r="V283" s="452"/>
      <c r="W283" s="452"/>
      <c r="X283" s="452"/>
      <c r="Y283" s="452"/>
      <c r="Z283" s="452"/>
      <c r="AA283" s="452"/>
      <c r="AB283" s="452"/>
      <c r="AC283" s="452"/>
      <c r="AD283" s="452"/>
      <c r="AE283" s="452"/>
      <c r="AF283" s="452"/>
      <c r="AG283" s="452"/>
      <c r="AH283" s="452"/>
      <c r="AI283" s="452"/>
      <c r="AJ283" s="452"/>
      <c r="AK283" s="452"/>
    </row>
    <row r="284" spans="1:37" ht="21.75" customHeight="1" x14ac:dyDescent="0.2">
      <c r="A284" s="516" t="s">
        <v>173</v>
      </c>
      <c r="B284" s="511" t="s">
        <v>1315</v>
      </c>
      <c r="C284" s="495" t="s">
        <v>1316</v>
      </c>
      <c r="D284" s="456" t="s">
        <v>1661</v>
      </c>
      <c r="E284" s="457" t="s">
        <v>1662</v>
      </c>
      <c r="F284" s="458" t="s">
        <v>1292</v>
      </c>
      <c r="G284" s="443"/>
      <c r="H284" s="451"/>
      <c r="I284" s="452"/>
      <c r="J284" s="452"/>
      <c r="K284" s="452"/>
      <c r="L284" s="452"/>
      <c r="M284" s="452"/>
      <c r="N284" s="452"/>
      <c r="O284" s="452"/>
      <c r="P284" s="452"/>
      <c r="Q284" s="452"/>
      <c r="R284" s="452"/>
      <c r="S284" s="452"/>
      <c r="T284" s="453"/>
      <c r="U284" s="453"/>
      <c r="V284" s="452"/>
      <c r="W284" s="452"/>
      <c r="X284" s="452"/>
      <c r="Y284" s="452"/>
      <c r="Z284" s="452"/>
      <c r="AA284" s="452"/>
      <c r="AB284" s="452"/>
      <c r="AC284" s="452"/>
      <c r="AD284" s="452"/>
      <c r="AE284" s="452"/>
      <c r="AF284" s="452"/>
      <c r="AG284" s="452"/>
      <c r="AH284" s="452"/>
      <c r="AI284" s="452"/>
      <c r="AJ284" s="452"/>
      <c r="AK284" s="452"/>
    </row>
    <row r="285" spans="1:37" ht="21.75" customHeight="1" x14ac:dyDescent="0.2">
      <c r="A285" s="516" t="s">
        <v>173</v>
      </c>
      <c r="B285" s="511" t="s">
        <v>1315</v>
      </c>
      <c r="C285" s="495" t="s">
        <v>1316</v>
      </c>
      <c r="D285" s="456" t="s">
        <v>1663</v>
      </c>
      <c r="E285" s="457" t="s">
        <v>1664</v>
      </c>
      <c r="F285" s="458" t="s">
        <v>1292</v>
      </c>
      <c r="G285" s="443"/>
      <c r="H285" s="451"/>
      <c r="I285" s="452"/>
      <c r="J285" s="452"/>
      <c r="K285" s="452"/>
      <c r="L285" s="452"/>
      <c r="M285" s="452"/>
      <c r="N285" s="452"/>
      <c r="O285" s="452"/>
      <c r="P285" s="452"/>
      <c r="Q285" s="452"/>
      <c r="R285" s="452"/>
      <c r="S285" s="452"/>
      <c r="T285" s="453"/>
      <c r="U285" s="453"/>
      <c r="V285" s="452"/>
      <c r="W285" s="452"/>
      <c r="X285" s="452"/>
      <c r="Y285" s="452"/>
      <c r="Z285" s="452"/>
      <c r="AA285" s="452"/>
      <c r="AB285" s="452"/>
      <c r="AC285" s="452"/>
      <c r="AD285" s="452"/>
      <c r="AE285" s="452"/>
      <c r="AF285" s="452"/>
      <c r="AG285" s="452"/>
      <c r="AH285" s="452"/>
      <c r="AI285" s="452"/>
      <c r="AJ285" s="452"/>
      <c r="AK285" s="452"/>
    </row>
    <row r="286" spans="1:37" ht="21.75" customHeight="1" x14ac:dyDescent="0.2">
      <c r="A286" s="516" t="s">
        <v>173</v>
      </c>
      <c r="B286" s="511" t="s">
        <v>1315</v>
      </c>
      <c r="C286" s="495" t="s">
        <v>1316</v>
      </c>
      <c r="D286" s="456" t="s">
        <v>1665</v>
      </c>
      <c r="E286" s="457" t="s">
        <v>1666</v>
      </c>
      <c r="F286" s="458" t="s">
        <v>1292</v>
      </c>
      <c r="G286" s="443"/>
      <c r="H286" s="451"/>
      <c r="I286" s="452"/>
      <c r="J286" s="452"/>
      <c r="K286" s="452"/>
      <c r="L286" s="452"/>
      <c r="M286" s="452"/>
      <c r="N286" s="452"/>
      <c r="O286" s="452"/>
      <c r="P286" s="452"/>
      <c r="Q286" s="452"/>
      <c r="R286" s="452"/>
      <c r="S286" s="452"/>
      <c r="T286" s="453"/>
      <c r="U286" s="453"/>
      <c r="V286" s="452"/>
      <c r="W286" s="452"/>
      <c r="X286" s="452"/>
      <c r="Y286" s="452"/>
      <c r="Z286" s="452"/>
      <c r="AA286" s="452"/>
      <c r="AB286" s="452"/>
      <c r="AC286" s="452"/>
      <c r="AD286" s="452"/>
      <c r="AE286" s="452"/>
      <c r="AF286" s="452"/>
      <c r="AG286" s="452"/>
      <c r="AH286" s="452"/>
      <c r="AI286" s="452"/>
      <c r="AJ286" s="452"/>
      <c r="AK286" s="452"/>
    </row>
    <row r="287" spans="1:37" ht="21.75" customHeight="1" x14ac:dyDescent="0.2">
      <c r="A287" s="516" t="s">
        <v>173</v>
      </c>
      <c r="B287" s="511" t="s">
        <v>1315</v>
      </c>
      <c r="C287" s="495" t="s">
        <v>1316</v>
      </c>
      <c r="D287" s="456" t="s">
        <v>1667</v>
      </c>
      <c r="E287" s="457" t="s">
        <v>1668</v>
      </c>
      <c r="F287" s="458" t="s">
        <v>1292</v>
      </c>
      <c r="G287" s="443"/>
      <c r="H287" s="451"/>
      <c r="I287" s="452"/>
      <c r="J287" s="452"/>
      <c r="K287" s="452"/>
      <c r="L287" s="452"/>
      <c r="M287" s="452"/>
      <c r="N287" s="452"/>
      <c r="O287" s="452"/>
      <c r="P287" s="452"/>
      <c r="Q287" s="452"/>
      <c r="R287" s="452"/>
      <c r="S287" s="452"/>
      <c r="T287" s="453"/>
      <c r="U287" s="453"/>
      <c r="V287" s="452"/>
      <c r="W287" s="452"/>
      <c r="X287" s="452"/>
      <c r="Y287" s="452"/>
      <c r="Z287" s="452"/>
      <c r="AA287" s="452"/>
      <c r="AB287" s="452"/>
      <c r="AC287" s="452"/>
      <c r="AD287" s="452"/>
      <c r="AE287" s="452"/>
      <c r="AF287" s="452"/>
      <c r="AG287" s="452"/>
      <c r="AH287" s="452"/>
      <c r="AI287" s="452"/>
      <c r="AJ287" s="452"/>
      <c r="AK287" s="452"/>
    </row>
    <row r="288" spans="1:37" ht="21.75" customHeight="1" x14ac:dyDescent="0.2">
      <c r="A288" s="516" t="s">
        <v>173</v>
      </c>
      <c r="B288" s="511" t="s">
        <v>1315</v>
      </c>
      <c r="C288" s="495" t="s">
        <v>1316</v>
      </c>
      <c r="D288" s="456" t="s">
        <v>1669</v>
      </c>
      <c r="E288" s="457" t="s">
        <v>1670</v>
      </c>
      <c r="F288" s="458" t="s">
        <v>1292</v>
      </c>
      <c r="G288" s="443"/>
      <c r="H288" s="451"/>
      <c r="I288" s="452"/>
      <c r="J288" s="452"/>
      <c r="K288" s="452"/>
      <c r="L288" s="452"/>
      <c r="M288" s="452"/>
      <c r="N288" s="452"/>
      <c r="O288" s="452"/>
      <c r="P288" s="452"/>
      <c r="Q288" s="452"/>
      <c r="R288" s="452"/>
      <c r="S288" s="452"/>
      <c r="T288" s="453"/>
      <c r="U288" s="453"/>
      <c r="V288" s="452"/>
      <c r="W288" s="452"/>
      <c r="X288" s="452"/>
      <c r="Y288" s="452"/>
      <c r="Z288" s="452"/>
      <c r="AA288" s="452"/>
      <c r="AB288" s="452"/>
      <c r="AC288" s="452"/>
      <c r="AD288" s="452"/>
      <c r="AE288" s="452"/>
      <c r="AF288" s="452"/>
      <c r="AG288" s="452"/>
      <c r="AH288" s="452"/>
      <c r="AI288" s="452"/>
      <c r="AJ288" s="452"/>
      <c r="AK288" s="452"/>
    </row>
    <row r="289" spans="1:37" ht="21.75" customHeight="1" x14ac:dyDescent="0.2">
      <c r="A289" s="516" t="s">
        <v>173</v>
      </c>
      <c r="B289" s="511" t="s">
        <v>1315</v>
      </c>
      <c r="C289" s="495" t="s">
        <v>1316</v>
      </c>
      <c r="D289" s="456" t="s">
        <v>1671</v>
      </c>
      <c r="E289" s="457" t="s">
        <v>1672</v>
      </c>
      <c r="F289" s="458" t="s">
        <v>1292</v>
      </c>
      <c r="G289" s="443"/>
      <c r="H289" s="451"/>
      <c r="I289" s="452"/>
      <c r="J289" s="452"/>
      <c r="K289" s="452"/>
      <c r="L289" s="452"/>
      <c r="M289" s="452"/>
      <c r="N289" s="452"/>
      <c r="O289" s="452"/>
      <c r="P289" s="452"/>
      <c r="Q289" s="452"/>
      <c r="R289" s="452"/>
      <c r="S289" s="452"/>
      <c r="T289" s="453"/>
      <c r="U289" s="453"/>
      <c r="V289" s="452"/>
      <c r="W289" s="452"/>
      <c r="X289" s="452"/>
      <c r="Y289" s="452"/>
      <c r="Z289" s="452"/>
      <c r="AA289" s="452"/>
      <c r="AB289" s="452"/>
      <c r="AC289" s="452"/>
      <c r="AD289" s="452"/>
      <c r="AE289" s="452"/>
      <c r="AF289" s="452"/>
      <c r="AG289" s="452"/>
      <c r="AH289" s="452"/>
      <c r="AI289" s="452"/>
      <c r="AJ289" s="452"/>
      <c r="AK289" s="452"/>
    </row>
    <row r="290" spans="1:37" ht="21.75" customHeight="1" x14ac:dyDescent="0.2">
      <c r="A290" s="516" t="s">
        <v>173</v>
      </c>
      <c r="B290" s="511" t="s">
        <v>1315</v>
      </c>
      <c r="C290" s="495" t="s">
        <v>1316</v>
      </c>
      <c r="D290" s="456" t="s">
        <v>1673</v>
      </c>
      <c r="E290" s="457" t="s">
        <v>1674</v>
      </c>
      <c r="F290" s="458" t="s">
        <v>1292</v>
      </c>
      <c r="G290" s="443"/>
      <c r="H290" s="451"/>
      <c r="I290" s="452"/>
      <c r="J290" s="452"/>
      <c r="K290" s="452"/>
      <c r="L290" s="452"/>
      <c r="M290" s="452"/>
      <c r="N290" s="452"/>
      <c r="O290" s="452"/>
      <c r="P290" s="452"/>
      <c r="Q290" s="452"/>
      <c r="R290" s="452"/>
      <c r="S290" s="452"/>
      <c r="T290" s="453"/>
      <c r="U290" s="453"/>
      <c r="V290" s="452"/>
      <c r="W290" s="452"/>
      <c r="X290" s="452"/>
      <c r="Y290" s="452"/>
      <c r="Z290" s="452"/>
      <c r="AA290" s="452"/>
      <c r="AB290" s="452"/>
      <c r="AC290" s="452"/>
      <c r="AD290" s="452"/>
      <c r="AE290" s="452"/>
      <c r="AF290" s="452"/>
      <c r="AG290" s="452"/>
      <c r="AH290" s="452"/>
      <c r="AI290" s="452"/>
      <c r="AJ290" s="452"/>
      <c r="AK290" s="452"/>
    </row>
    <row r="291" spans="1:37" ht="21.75" customHeight="1" x14ac:dyDescent="0.2">
      <c r="A291" s="516" t="s">
        <v>173</v>
      </c>
      <c r="B291" s="511" t="s">
        <v>1315</v>
      </c>
      <c r="C291" s="495" t="s">
        <v>1316</v>
      </c>
      <c r="D291" s="456" t="s">
        <v>1675</v>
      </c>
      <c r="E291" s="457" t="s">
        <v>1676</v>
      </c>
      <c r="F291" s="458" t="s">
        <v>1292</v>
      </c>
      <c r="G291" s="443"/>
      <c r="H291" s="451"/>
      <c r="I291" s="452"/>
      <c r="J291" s="452"/>
      <c r="K291" s="452"/>
      <c r="L291" s="452"/>
      <c r="M291" s="452"/>
      <c r="N291" s="452"/>
      <c r="O291" s="452"/>
      <c r="P291" s="452"/>
      <c r="Q291" s="452"/>
      <c r="R291" s="452"/>
      <c r="S291" s="452"/>
      <c r="T291" s="453"/>
      <c r="U291" s="453"/>
      <c r="V291" s="452"/>
      <c r="W291" s="452"/>
      <c r="X291" s="452"/>
      <c r="Y291" s="452"/>
      <c r="Z291" s="452"/>
      <c r="AA291" s="452"/>
      <c r="AB291" s="452"/>
      <c r="AC291" s="452"/>
      <c r="AD291" s="452"/>
      <c r="AE291" s="452"/>
      <c r="AF291" s="452"/>
      <c r="AG291" s="452"/>
      <c r="AH291" s="452"/>
      <c r="AI291" s="452"/>
      <c r="AJ291" s="452"/>
      <c r="AK291" s="452"/>
    </row>
    <row r="292" spans="1:37" ht="21.75" customHeight="1" x14ac:dyDescent="0.2">
      <c r="A292" s="516" t="s">
        <v>173</v>
      </c>
      <c r="B292" s="511" t="s">
        <v>1315</v>
      </c>
      <c r="C292" s="495" t="s">
        <v>1316</v>
      </c>
      <c r="D292" s="456" t="s">
        <v>1677</v>
      </c>
      <c r="E292" s="457" t="s">
        <v>1678</v>
      </c>
      <c r="F292" s="458" t="s">
        <v>1292</v>
      </c>
      <c r="G292" s="443"/>
      <c r="H292" s="451"/>
      <c r="I292" s="452"/>
      <c r="J292" s="452"/>
      <c r="K292" s="452"/>
      <c r="L292" s="452"/>
      <c r="M292" s="452"/>
      <c r="N292" s="452"/>
      <c r="O292" s="452"/>
      <c r="P292" s="452"/>
      <c r="Q292" s="452"/>
      <c r="R292" s="452"/>
      <c r="S292" s="452"/>
      <c r="T292" s="453"/>
      <c r="U292" s="453"/>
      <c r="V292" s="452"/>
      <c r="W292" s="452"/>
      <c r="X292" s="452"/>
      <c r="Y292" s="452"/>
      <c r="Z292" s="452"/>
      <c r="AA292" s="452"/>
      <c r="AB292" s="452"/>
      <c r="AC292" s="452"/>
      <c r="AD292" s="452"/>
      <c r="AE292" s="452"/>
      <c r="AF292" s="452"/>
      <c r="AG292" s="452"/>
      <c r="AH292" s="452"/>
      <c r="AI292" s="452"/>
      <c r="AJ292" s="452"/>
      <c r="AK292" s="452"/>
    </row>
    <row r="293" spans="1:37" ht="21.75" customHeight="1" x14ac:dyDescent="0.2">
      <c r="A293" s="516" t="s">
        <v>173</v>
      </c>
      <c r="B293" s="511" t="s">
        <v>1315</v>
      </c>
      <c r="C293" s="495" t="s">
        <v>1316</v>
      </c>
      <c r="D293" s="456" t="s">
        <v>1679</v>
      </c>
      <c r="E293" s="457" t="s">
        <v>1680</v>
      </c>
      <c r="F293" s="458" t="s">
        <v>1292</v>
      </c>
      <c r="G293" s="443"/>
      <c r="H293" s="451"/>
      <c r="I293" s="452"/>
      <c r="J293" s="452"/>
      <c r="K293" s="452"/>
      <c r="L293" s="452"/>
      <c r="M293" s="452"/>
      <c r="N293" s="452"/>
      <c r="O293" s="452"/>
      <c r="P293" s="452"/>
      <c r="Q293" s="452"/>
      <c r="R293" s="452"/>
      <c r="S293" s="452"/>
      <c r="T293" s="453"/>
      <c r="U293" s="453"/>
      <c r="V293" s="452"/>
      <c r="W293" s="452"/>
      <c r="X293" s="452"/>
      <c r="Y293" s="452"/>
      <c r="Z293" s="452"/>
      <c r="AA293" s="452"/>
      <c r="AB293" s="452"/>
      <c r="AC293" s="452"/>
      <c r="AD293" s="452"/>
      <c r="AE293" s="452"/>
      <c r="AF293" s="452"/>
      <c r="AG293" s="452"/>
      <c r="AH293" s="452"/>
      <c r="AI293" s="452"/>
      <c r="AJ293" s="452"/>
      <c r="AK293" s="452"/>
    </row>
    <row r="294" spans="1:37" ht="21.75" customHeight="1" x14ac:dyDescent="0.2">
      <c r="A294" s="516" t="s">
        <v>173</v>
      </c>
      <c r="B294" s="511" t="s">
        <v>1315</v>
      </c>
      <c r="C294" s="495" t="s">
        <v>1316</v>
      </c>
      <c r="D294" s="456" t="s">
        <v>1681</v>
      </c>
      <c r="E294" s="457" t="s">
        <v>1682</v>
      </c>
      <c r="F294" s="458" t="s">
        <v>1292</v>
      </c>
      <c r="G294" s="443"/>
      <c r="H294" s="451"/>
      <c r="I294" s="452"/>
      <c r="J294" s="452"/>
      <c r="K294" s="452"/>
      <c r="L294" s="452"/>
      <c r="M294" s="452"/>
      <c r="N294" s="452"/>
      <c r="O294" s="452"/>
      <c r="P294" s="452"/>
      <c r="Q294" s="452"/>
      <c r="R294" s="452"/>
      <c r="S294" s="452"/>
      <c r="T294" s="453"/>
      <c r="U294" s="453"/>
      <c r="V294" s="452"/>
      <c r="W294" s="452"/>
      <c r="X294" s="452"/>
      <c r="Y294" s="452"/>
      <c r="Z294" s="452"/>
      <c r="AA294" s="452"/>
      <c r="AB294" s="452"/>
      <c r="AC294" s="452"/>
      <c r="AD294" s="452"/>
      <c r="AE294" s="452"/>
      <c r="AF294" s="452"/>
      <c r="AG294" s="452"/>
      <c r="AH294" s="452"/>
      <c r="AI294" s="452"/>
      <c r="AJ294" s="452"/>
      <c r="AK294" s="452"/>
    </row>
    <row r="295" spans="1:37" ht="21.75" customHeight="1" x14ac:dyDescent="0.2">
      <c r="A295" s="516" t="s">
        <v>173</v>
      </c>
      <c r="B295" s="511" t="s">
        <v>1315</v>
      </c>
      <c r="C295" s="495" t="s">
        <v>1316</v>
      </c>
      <c r="D295" s="456" t="s">
        <v>1683</v>
      </c>
      <c r="E295" s="457" t="s">
        <v>1684</v>
      </c>
      <c r="F295" s="458" t="s">
        <v>1292</v>
      </c>
      <c r="G295" s="443"/>
      <c r="H295" s="451"/>
      <c r="I295" s="452"/>
      <c r="J295" s="452"/>
      <c r="K295" s="452"/>
      <c r="L295" s="452"/>
      <c r="M295" s="452"/>
      <c r="N295" s="452"/>
      <c r="O295" s="452"/>
      <c r="P295" s="452"/>
      <c r="Q295" s="452"/>
      <c r="R295" s="452"/>
      <c r="S295" s="452"/>
      <c r="T295" s="453"/>
      <c r="U295" s="453"/>
      <c r="V295" s="452"/>
      <c r="W295" s="452"/>
      <c r="X295" s="452"/>
      <c r="Y295" s="452"/>
      <c r="Z295" s="452"/>
      <c r="AA295" s="452"/>
      <c r="AB295" s="452"/>
      <c r="AC295" s="452"/>
      <c r="AD295" s="452"/>
      <c r="AE295" s="452"/>
      <c r="AF295" s="452"/>
      <c r="AG295" s="452"/>
      <c r="AH295" s="452"/>
      <c r="AI295" s="452"/>
      <c r="AJ295" s="452"/>
      <c r="AK295" s="452"/>
    </row>
    <row r="296" spans="1:37" ht="21.75" customHeight="1" x14ac:dyDescent="0.2">
      <c r="A296" s="516" t="s">
        <v>173</v>
      </c>
      <c r="B296" s="511" t="s">
        <v>1315</v>
      </c>
      <c r="C296" s="495" t="s">
        <v>1316</v>
      </c>
      <c r="D296" s="456" t="s">
        <v>1685</v>
      </c>
      <c r="E296" s="457" t="s">
        <v>1686</v>
      </c>
      <c r="F296" s="458" t="s">
        <v>1292</v>
      </c>
      <c r="G296" s="443"/>
      <c r="H296" s="451"/>
      <c r="I296" s="452"/>
      <c r="J296" s="452"/>
      <c r="K296" s="452"/>
      <c r="L296" s="452"/>
      <c r="M296" s="452"/>
      <c r="N296" s="452"/>
      <c r="O296" s="452"/>
      <c r="P296" s="452"/>
      <c r="Q296" s="452"/>
      <c r="R296" s="452"/>
      <c r="S296" s="452"/>
      <c r="T296" s="453"/>
      <c r="U296" s="453"/>
      <c r="V296" s="452"/>
      <c r="W296" s="452"/>
      <c r="X296" s="452"/>
      <c r="Y296" s="452"/>
      <c r="Z296" s="452"/>
      <c r="AA296" s="452"/>
      <c r="AB296" s="452"/>
      <c r="AC296" s="452"/>
      <c r="AD296" s="452"/>
      <c r="AE296" s="452"/>
      <c r="AF296" s="452"/>
      <c r="AG296" s="452"/>
      <c r="AH296" s="452"/>
      <c r="AI296" s="452"/>
      <c r="AJ296" s="452"/>
      <c r="AK296" s="452"/>
    </row>
    <row r="297" spans="1:37" ht="21.75" customHeight="1" x14ac:dyDescent="0.2">
      <c r="A297" s="516" t="s">
        <v>173</v>
      </c>
      <c r="B297" s="511" t="s">
        <v>1315</v>
      </c>
      <c r="C297" s="495" t="s">
        <v>1316</v>
      </c>
      <c r="D297" s="456" t="s">
        <v>1687</v>
      </c>
      <c r="E297" s="457" t="s">
        <v>1688</v>
      </c>
      <c r="F297" s="458" t="s">
        <v>1292</v>
      </c>
      <c r="G297" s="443"/>
      <c r="H297" s="451"/>
      <c r="I297" s="452"/>
      <c r="J297" s="452"/>
      <c r="K297" s="452"/>
      <c r="L297" s="452"/>
      <c r="M297" s="452"/>
      <c r="N297" s="452"/>
      <c r="O297" s="452"/>
      <c r="P297" s="452"/>
      <c r="Q297" s="452"/>
      <c r="R297" s="452"/>
      <c r="S297" s="452"/>
      <c r="T297" s="453"/>
      <c r="U297" s="453"/>
      <c r="V297" s="452"/>
      <c r="W297" s="452"/>
      <c r="X297" s="452"/>
      <c r="Y297" s="452"/>
      <c r="Z297" s="452"/>
      <c r="AA297" s="452"/>
      <c r="AB297" s="452"/>
      <c r="AC297" s="452"/>
      <c r="AD297" s="452"/>
      <c r="AE297" s="452"/>
      <c r="AF297" s="452"/>
      <c r="AG297" s="452"/>
      <c r="AH297" s="452"/>
      <c r="AI297" s="452"/>
      <c r="AJ297" s="452"/>
      <c r="AK297" s="452"/>
    </row>
    <row r="298" spans="1:37" ht="21.75" customHeight="1" x14ac:dyDescent="0.2">
      <c r="A298" s="516" t="s">
        <v>173</v>
      </c>
      <c r="B298" s="511" t="s">
        <v>1315</v>
      </c>
      <c r="C298" s="495" t="s">
        <v>1316</v>
      </c>
      <c r="D298" s="456" t="s">
        <v>1689</v>
      </c>
      <c r="E298" s="457" t="s">
        <v>1690</v>
      </c>
      <c r="F298" s="458" t="s">
        <v>1292</v>
      </c>
      <c r="G298" s="443"/>
      <c r="H298" s="451"/>
      <c r="I298" s="452"/>
      <c r="J298" s="452"/>
      <c r="K298" s="452"/>
      <c r="L298" s="452"/>
      <c r="M298" s="452"/>
      <c r="N298" s="452"/>
      <c r="O298" s="452"/>
      <c r="P298" s="452"/>
      <c r="Q298" s="452"/>
      <c r="R298" s="452"/>
      <c r="S298" s="452"/>
      <c r="T298" s="453"/>
      <c r="U298" s="453"/>
      <c r="V298" s="452"/>
      <c r="W298" s="452"/>
      <c r="X298" s="452"/>
      <c r="Y298" s="452"/>
      <c r="Z298" s="452"/>
      <c r="AA298" s="452"/>
      <c r="AB298" s="452"/>
      <c r="AC298" s="452"/>
      <c r="AD298" s="452"/>
      <c r="AE298" s="452"/>
      <c r="AF298" s="452"/>
      <c r="AG298" s="452"/>
      <c r="AH298" s="452"/>
      <c r="AI298" s="452"/>
      <c r="AJ298" s="452"/>
      <c r="AK298" s="452"/>
    </row>
    <row r="299" spans="1:37" ht="21.75" customHeight="1" x14ac:dyDescent="0.2">
      <c r="A299" s="516" t="s">
        <v>173</v>
      </c>
      <c r="B299" s="511" t="s">
        <v>1315</v>
      </c>
      <c r="C299" s="495" t="s">
        <v>1316</v>
      </c>
      <c r="D299" s="456" t="s">
        <v>1691</v>
      </c>
      <c r="E299" s="457" t="s">
        <v>1692</v>
      </c>
      <c r="F299" s="458" t="s">
        <v>1292</v>
      </c>
      <c r="G299" s="443"/>
      <c r="H299" s="451"/>
      <c r="I299" s="452"/>
      <c r="J299" s="452"/>
      <c r="K299" s="452"/>
      <c r="L299" s="452"/>
      <c r="M299" s="452"/>
      <c r="N299" s="452"/>
      <c r="O299" s="452"/>
      <c r="P299" s="452"/>
      <c r="Q299" s="452"/>
      <c r="R299" s="452"/>
      <c r="S299" s="452"/>
      <c r="T299" s="453"/>
      <c r="U299" s="453"/>
      <c r="V299" s="452"/>
      <c r="W299" s="452"/>
      <c r="X299" s="452"/>
      <c r="Y299" s="452"/>
      <c r="Z299" s="452"/>
      <c r="AA299" s="452"/>
      <c r="AB299" s="452"/>
      <c r="AC299" s="452"/>
      <c r="AD299" s="452"/>
      <c r="AE299" s="452"/>
      <c r="AF299" s="452"/>
      <c r="AG299" s="452"/>
      <c r="AH299" s="452"/>
      <c r="AI299" s="452"/>
      <c r="AJ299" s="452"/>
      <c r="AK299" s="452"/>
    </row>
    <row r="300" spans="1:37" ht="21.75" customHeight="1" x14ac:dyDescent="0.2">
      <c r="A300" s="516" t="s">
        <v>173</v>
      </c>
      <c r="B300" s="511" t="s">
        <v>1315</v>
      </c>
      <c r="C300" s="495" t="s">
        <v>1316</v>
      </c>
      <c r="D300" s="456" t="s">
        <v>1693</v>
      </c>
      <c r="E300" s="457" t="s">
        <v>1694</v>
      </c>
      <c r="F300" s="458" t="s">
        <v>1292</v>
      </c>
      <c r="G300" s="443"/>
      <c r="H300" s="451"/>
      <c r="I300" s="452"/>
      <c r="J300" s="452"/>
      <c r="K300" s="452"/>
      <c r="L300" s="452"/>
      <c r="M300" s="452"/>
      <c r="N300" s="452"/>
      <c r="O300" s="452"/>
      <c r="P300" s="452"/>
      <c r="Q300" s="452"/>
      <c r="R300" s="452"/>
      <c r="S300" s="452"/>
      <c r="T300" s="453"/>
      <c r="U300" s="453"/>
      <c r="V300" s="452"/>
      <c r="W300" s="452"/>
      <c r="X300" s="452"/>
      <c r="Y300" s="452"/>
      <c r="Z300" s="452"/>
      <c r="AA300" s="452"/>
      <c r="AB300" s="452"/>
      <c r="AC300" s="452"/>
      <c r="AD300" s="452"/>
      <c r="AE300" s="452"/>
      <c r="AF300" s="452"/>
      <c r="AG300" s="452"/>
      <c r="AH300" s="452"/>
      <c r="AI300" s="452"/>
      <c r="AJ300" s="452"/>
      <c r="AK300" s="452"/>
    </row>
    <row r="301" spans="1:37" ht="21.75" customHeight="1" x14ac:dyDescent="0.2">
      <c r="A301" s="516" t="s">
        <v>173</v>
      </c>
      <c r="B301" s="511" t="s">
        <v>1315</v>
      </c>
      <c r="C301" s="495" t="s">
        <v>1316</v>
      </c>
      <c r="D301" s="456" t="s">
        <v>1695</v>
      </c>
      <c r="E301" s="457" t="s">
        <v>1696</v>
      </c>
      <c r="F301" s="458" t="s">
        <v>1292</v>
      </c>
      <c r="G301" s="443"/>
      <c r="H301" s="451"/>
      <c r="I301" s="452"/>
      <c r="J301" s="452"/>
      <c r="K301" s="452"/>
      <c r="L301" s="452"/>
      <c r="M301" s="452"/>
      <c r="N301" s="452"/>
      <c r="O301" s="452"/>
      <c r="P301" s="452"/>
      <c r="Q301" s="452"/>
      <c r="R301" s="452"/>
      <c r="S301" s="452"/>
      <c r="T301" s="453"/>
      <c r="U301" s="453"/>
      <c r="V301" s="452"/>
      <c r="W301" s="452"/>
      <c r="X301" s="452"/>
      <c r="Y301" s="452"/>
      <c r="Z301" s="452"/>
      <c r="AA301" s="452"/>
      <c r="AB301" s="452"/>
      <c r="AC301" s="452"/>
      <c r="AD301" s="452"/>
      <c r="AE301" s="452"/>
      <c r="AF301" s="452"/>
      <c r="AG301" s="452"/>
      <c r="AH301" s="452"/>
      <c r="AI301" s="452"/>
      <c r="AJ301" s="452"/>
      <c r="AK301" s="452"/>
    </row>
    <row r="302" spans="1:37" ht="21.75" customHeight="1" x14ac:dyDescent="0.2">
      <c r="A302" s="516" t="s">
        <v>173</v>
      </c>
      <c r="B302" s="511" t="s">
        <v>1315</v>
      </c>
      <c r="C302" s="495" t="s">
        <v>1316</v>
      </c>
      <c r="D302" s="456" t="s">
        <v>1697</v>
      </c>
      <c r="E302" s="457" t="s">
        <v>1698</v>
      </c>
      <c r="F302" s="458" t="s">
        <v>1292</v>
      </c>
      <c r="G302" s="443"/>
      <c r="H302" s="451"/>
      <c r="I302" s="452"/>
      <c r="J302" s="452"/>
      <c r="K302" s="452"/>
      <c r="L302" s="452"/>
      <c r="M302" s="452"/>
      <c r="N302" s="452"/>
      <c r="O302" s="452"/>
      <c r="P302" s="452"/>
      <c r="Q302" s="452"/>
      <c r="R302" s="452"/>
      <c r="S302" s="452"/>
      <c r="T302" s="453"/>
      <c r="U302" s="453"/>
      <c r="V302" s="452"/>
      <c r="W302" s="452"/>
      <c r="X302" s="452"/>
      <c r="Y302" s="452"/>
      <c r="Z302" s="452"/>
      <c r="AA302" s="452"/>
      <c r="AB302" s="452"/>
      <c r="AC302" s="452"/>
      <c r="AD302" s="452"/>
      <c r="AE302" s="452"/>
      <c r="AF302" s="452"/>
      <c r="AG302" s="452"/>
      <c r="AH302" s="452"/>
      <c r="AI302" s="452"/>
      <c r="AJ302" s="452"/>
      <c r="AK302" s="452"/>
    </row>
    <row r="303" spans="1:37" ht="21.75" customHeight="1" x14ac:dyDescent="0.2">
      <c r="A303" s="516" t="s">
        <v>173</v>
      </c>
      <c r="B303" s="511" t="s">
        <v>1315</v>
      </c>
      <c r="C303" s="495" t="s">
        <v>1316</v>
      </c>
      <c r="D303" s="456" t="s">
        <v>1699</v>
      </c>
      <c r="E303" s="457" t="s">
        <v>1700</v>
      </c>
      <c r="F303" s="458" t="s">
        <v>1292</v>
      </c>
      <c r="G303" s="443"/>
      <c r="H303" s="451"/>
      <c r="I303" s="452"/>
      <c r="J303" s="452"/>
      <c r="K303" s="452"/>
      <c r="L303" s="452"/>
      <c r="M303" s="452"/>
      <c r="N303" s="452"/>
      <c r="O303" s="452"/>
      <c r="P303" s="452"/>
      <c r="Q303" s="452"/>
      <c r="R303" s="452"/>
      <c r="S303" s="452"/>
      <c r="T303" s="453"/>
      <c r="U303" s="453"/>
      <c r="V303" s="452"/>
      <c r="W303" s="452"/>
      <c r="X303" s="452"/>
      <c r="Y303" s="452"/>
      <c r="Z303" s="452"/>
      <c r="AA303" s="452"/>
      <c r="AB303" s="452"/>
      <c r="AC303" s="452"/>
      <c r="AD303" s="452"/>
      <c r="AE303" s="452"/>
      <c r="AF303" s="452"/>
      <c r="AG303" s="452"/>
      <c r="AH303" s="452"/>
      <c r="AI303" s="452"/>
      <c r="AJ303" s="452"/>
      <c r="AK303" s="452"/>
    </row>
    <row r="304" spans="1:37" ht="21.75" customHeight="1" x14ac:dyDescent="0.2">
      <c r="A304" s="516" t="s">
        <v>173</v>
      </c>
      <c r="B304" s="511" t="s">
        <v>1315</v>
      </c>
      <c r="C304" s="495" t="s">
        <v>1316</v>
      </c>
      <c r="D304" s="456" t="s">
        <v>1701</v>
      </c>
      <c r="E304" s="457" t="s">
        <v>1702</v>
      </c>
      <c r="F304" s="458" t="s">
        <v>1292</v>
      </c>
      <c r="G304" s="443"/>
      <c r="H304" s="451"/>
      <c r="I304" s="452"/>
      <c r="J304" s="452"/>
      <c r="K304" s="452"/>
      <c r="L304" s="452"/>
      <c r="M304" s="452"/>
      <c r="N304" s="452"/>
      <c r="O304" s="452"/>
      <c r="P304" s="452"/>
      <c r="Q304" s="452"/>
      <c r="R304" s="452"/>
      <c r="S304" s="452"/>
      <c r="T304" s="453"/>
      <c r="U304" s="453"/>
      <c r="V304" s="452"/>
      <c r="W304" s="452"/>
      <c r="X304" s="452"/>
      <c r="Y304" s="452"/>
      <c r="Z304" s="452"/>
      <c r="AA304" s="452"/>
      <c r="AB304" s="452"/>
      <c r="AC304" s="452"/>
      <c r="AD304" s="452"/>
      <c r="AE304" s="452"/>
      <c r="AF304" s="452"/>
      <c r="AG304" s="452"/>
      <c r="AH304" s="452"/>
      <c r="AI304" s="452"/>
      <c r="AJ304" s="452"/>
      <c r="AK304" s="452"/>
    </row>
    <row r="305" spans="1:37" ht="21.75" customHeight="1" x14ac:dyDescent="0.2">
      <c r="A305" s="516" t="s">
        <v>173</v>
      </c>
      <c r="B305" s="511" t="s">
        <v>1315</v>
      </c>
      <c r="C305" s="495" t="s">
        <v>1316</v>
      </c>
      <c r="D305" s="456" t="s">
        <v>1703</v>
      </c>
      <c r="E305" s="457" t="s">
        <v>1704</v>
      </c>
      <c r="F305" s="458" t="s">
        <v>1292</v>
      </c>
      <c r="G305" s="443"/>
      <c r="H305" s="451"/>
      <c r="I305" s="452"/>
      <c r="J305" s="452"/>
      <c r="K305" s="452"/>
      <c r="L305" s="452"/>
      <c r="M305" s="452"/>
      <c r="N305" s="452"/>
      <c r="O305" s="452"/>
      <c r="P305" s="452"/>
      <c r="Q305" s="452"/>
      <c r="R305" s="452"/>
      <c r="S305" s="452"/>
      <c r="T305" s="453"/>
      <c r="U305" s="453"/>
      <c r="V305" s="452"/>
      <c r="W305" s="452"/>
      <c r="X305" s="452"/>
      <c r="Y305" s="452"/>
      <c r="Z305" s="452"/>
      <c r="AA305" s="452"/>
      <c r="AB305" s="452"/>
      <c r="AC305" s="452"/>
      <c r="AD305" s="452"/>
      <c r="AE305" s="452"/>
      <c r="AF305" s="452"/>
      <c r="AG305" s="452"/>
      <c r="AH305" s="452"/>
      <c r="AI305" s="452"/>
      <c r="AJ305" s="452"/>
      <c r="AK305" s="452"/>
    </row>
    <row r="306" spans="1:37" ht="21.75" customHeight="1" x14ac:dyDescent="0.2">
      <c r="A306" s="516" t="s">
        <v>173</v>
      </c>
      <c r="B306" s="511" t="s">
        <v>1315</v>
      </c>
      <c r="C306" s="495" t="s">
        <v>1316</v>
      </c>
      <c r="D306" s="456" t="s">
        <v>1705</v>
      </c>
      <c r="E306" s="457" t="s">
        <v>1706</v>
      </c>
      <c r="F306" s="458" t="s">
        <v>1292</v>
      </c>
      <c r="G306" s="443"/>
      <c r="H306" s="451"/>
      <c r="I306" s="452"/>
      <c r="J306" s="452"/>
      <c r="K306" s="452"/>
      <c r="L306" s="452"/>
      <c r="M306" s="452"/>
      <c r="N306" s="452"/>
      <c r="O306" s="452"/>
      <c r="P306" s="452"/>
      <c r="Q306" s="452"/>
      <c r="R306" s="452"/>
      <c r="S306" s="452"/>
      <c r="T306" s="453"/>
      <c r="U306" s="453"/>
      <c r="V306" s="452"/>
      <c r="W306" s="452"/>
      <c r="X306" s="452"/>
      <c r="Y306" s="452"/>
      <c r="Z306" s="452"/>
      <c r="AA306" s="452"/>
      <c r="AB306" s="452"/>
      <c r="AC306" s="452"/>
      <c r="AD306" s="452"/>
      <c r="AE306" s="452"/>
      <c r="AF306" s="452"/>
      <c r="AG306" s="452"/>
      <c r="AH306" s="452"/>
      <c r="AI306" s="452"/>
      <c r="AJ306" s="452"/>
      <c r="AK306" s="452"/>
    </row>
    <row r="307" spans="1:37" ht="21.75" customHeight="1" x14ac:dyDescent="0.2">
      <c r="A307" s="516" t="s">
        <v>173</v>
      </c>
      <c r="B307" s="511" t="s">
        <v>1315</v>
      </c>
      <c r="C307" s="495" t="s">
        <v>1316</v>
      </c>
      <c r="D307" s="456" t="s">
        <v>1707</v>
      </c>
      <c r="E307" s="457" t="s">
        <v>1708</v>
      </c>
      <c r="F307" s="458" t="s">
        <v>1292</v>
      </c>
      <c r="G307" s="443"/>
      <c r="H307" s="451"/>
      <c r="I307" s="452"/>
      <c r="J307" s="452"/>
      <c r="K307" s="452"/>
      <c r="L307" s="452"/>
      <c r="M307" s="452"/>
      <c r="N307" s="452"/>
      <c r="O307" s="452"/>
      <c r="P307" s="452"/>
      <c r="Q307" s="452"/>
      <c r="R307" s="452"/>
      <c r="S307" s="452"/>
      <c r="T307" s="453"/>
      <c r="U307" s="453"/>
      <c r="V307" s="452"/>
      <c r="W307" s="452"/>
      <c r="X307" s="452"/>
      <c r="Y307" s="452"/>
      <c r="Z307" s="452"/>
      <c r="AA307" s="452"/>
      <c r="AB307" s="452"/>
      <c r="AC307" s="452"/>
      <c r="AD307" s="452"/>
      <c r="AE307" s="452"/>
      <c r="AF307" s="452"/>
      <c r="AG307" s="452"/>
      <c r="AH307" s="452"/>
      <c r="AI307" s="452"/>
      <c r="AJ307" s="452"/>
      <c r="AK307" s="452"/>
    </row>
    <row r="308" spans="1:37" ht="21.75" customHeight="1" x14ac:dyDescent="0.2">
      <c r="A308" s="516" t="s">
        <v>173</v>
      </c>
      <c r="B308" s="511" t="s">
        <v>1315</v>
      </c>
      <c r="C308" s="495" t="s">
        <v>1316</v>
      </c>
      <c r="D308" s="456" t="s">
        <v>1709</v>
      </c>
      <c r="E308" s="457" t="s">
        <v>1710</v>
      </c>
      <c r="F308" s="458" t="s">
        <v>1292</v>
      </c>
      <c r="G308" s="443"/>
      <c r="H308" s="451"/>
      <c r="I308" s="452"/>
      <c r="J308" s="452"/>
      <c r="K308" s="452"/>
      <c r="L308" s="452"/>
      <c r="M308" s="452"/>
      <c r="N308" s="452"/>
      <c r="O308" s="452"/>
      <c r="P308" s="452"/>
      <c r="Q308" s="452"/>
      <c r="R308" s="452"/>
      <c r="S308" s="452"/>
      <c r="T308" s="453"/>
      <c r="U308" s="453"/>
      <c r="V308" s="452"/>
      <c r="W308" s="452"/>
      <c r="X308" s="452"/>
      <c r="Y308" s="452"/>
      <c r="Z308" s="452"/>
      <c r="AA308" s="452"/>
      <c r="AB308" s="452"/>
      <c r="AC308" s="452"/>
      <c r="AD308" s="452"/>
      <c r="AE308" s="452"/>
      <c r="AF308" s="452"/>
      <c r="AG308" s="452"/>
      <c r="AH308" s="452"/>
      <c r="AI308" s="452"/>
      <c r="AJ308" s="452"/>
      <c r="AK308" s="452"/>
    </row>
    <row r="309" spans="1:37" ht="21.75" customHeight="1" x14ac:dyDescent="0.2">
      <c r="A309" s="516" t="s">
        <v>173</v>
      </c>
      <c r="B309" s="511" t="s">
        <v>1315</v>
      </c>
      <c r="C309" s="495" t="s">
        <v>1316</v>
      </c>
      <c r="D309" s="456" t="s">
        <v>1711</v>
      </c>
      <c r="E309" s="457" t="s">
        <v>1712</v>
      </c>
      <c r="F309" s="458" t="s">
        <v>1292</v>
      </c>
      <c r="G309" s="443"/>
      <c r="H309" s="451"/>
      <c r="I309" s="452"/>
      <c r="J309" s="452"/>
      <c r="K309" s="452"/>
      <c r="L309" s="452"/>
      <c r="M309" s="452"/>
      <c r="N309" s="452"/>
      <c r="O309" s="452"/>
      <c r="P309" s="452"/>
      <c r="Q309" s="452"/>
      <c r="R309" s="452"/>
      <c r="S309" s="452"/>
      <c r="T309" s="453"/>
      <c r="U309" s="453"/>
      <c r="V309" s="452"/>
      <c r="W309" s="452"/>
      <c r="X309" s="452"/>
      <c r="Y309" s="452"/>
      <c r="Z309" s="452"/>
      <c r="AA309" s="452"/>
      <c r="AB309" s="452"/>
      <c r="AC309" s="452"/>
      <c r="AD309" s="452"/>
      <c r="AE309" s="452"/>
      <c r="AF309" s="452"/>
      <c r="AG309" s="452"/>
      <c r="AH309" s="452"/>
      <c r="AI309" s="452"/>
      <c r="AJ309" s="452"/>
      <c r="AK309" s="452"/>
    </row>
    <row r="310" spans="1:37" ht="21.75" customHeight="1" x14ac:dyDescent="0.2">
      <c r="A310" s="516" t="s">
        <v>173</v>
      </c>
      <c r="B310" s="511" t="s">
        <v>1315</v>
      </c>
      <c r="C310" s="495" t="s">
        <v>1316</v>
      </c>
      <c r="D310" s="456" t="s">
        <v>1713</v>
      </c>
      <c r="E310" s="457" t="s">
        <v>1714</v>
      </c>
      <c r="F310" s="458" t="s">
        <v>1292</v>
      </c>
      <c r="G310" s="443"/>
      <c r="H310" s="451"/>
      <c r="I310" s="452"/>
      <c r="J310" s="452"/>
      <c r="K310" s="452"/>
      <c r="L310" s="452"/>
      <c r="M310" s="452"/>
      <c r="N310" s="452"/>
      <c r="O310" s="452"/>
      <c r="P310" s="452"/>
      <c r="Q310" s="452"/>
      <c r="R310" s="452"/>
      <c r="S310" s="452"/>
      <c r="T310" s="453"/>
      <c r="U310" s="453"/>
      <c r="V310" s="452"/>
      <c r="W310" s="452"/>
      <c r="X310" s="452"/>
      <c r="Y310" s="452"/>
      <c r="Z310" s="452"/>
      <c r="AA310" s="452"/>
      <c r="AB310" s="452"/>
      <c r="AC310" s="452"/>
      <c r="AD310" s="452"/>
      <c r="AE310" s="452"/>
      <c r="AF310" s="452"/>
      <c r="AG310" s="452"/>
      <c r="AH310" s="452"/>
      <c r="AI310" s="452"/>
      <c r="AJ310" s="452"/>
      <c r="AK310" s="452"/>
    </row>
    <row r="311" spans="1:37" ht="21.75" customHeight="1" x14ac:dyDescent="0.2">
      <c r="A311" s="516" t="s">
        <v>173</v>
      </c>
      <c r="B311" s="511" t="s">
        <v>1315</v>
      </c>
      <c r="C311" s="495" t="s">
        <v>1316</v>
      </c>
      <c r="D311" s="456" t="s">
        <v>1715</v>
      </c>
      <c r="E311" s="457" t="s">
        <v>1716</v>
      </c>
      <c r="F311" s="458" t="s">
        <v>1292</v>
      </c>
      <c r="G311" s="443"/>
      <c r="H311" s="451"/>
      <c r="I311" s="452"/>
      <c r="J311" s="452"/>
      <c r="K311" s="452"/>
      <c r="L311" s="452"/>
      <c r="M311" s="452"/>
      <c r="N311" s="452"/>
      <c r="O311" s="452"/>
      <c r="P311" s="452"/>
      <c r="Q311" s="452"/>
      <c r="R311" s="452"/>
      <c r="S311" s="452"/>
      <c r="T311" s="453"/>
      <c r="U311" s="453"/>
      <c r="V311" s="452"/>
      <c r="W311" s="452"/>
      <c r="X311" s="452"/>
      <c r="Y311" s="452"/>
      <c r="Z311" s="452"/>
      <c r="AA311" s="452"/>
      <c r="AB311" s="452"/>
      <c r="AC311" s="452"/>
      <c r="AD311" s="452"/>
      <c r="AE311" s="452"/>
      <c r="AF311" s="452"/>
      <c r="AG311" s="452"/>
      <c r="AH311" s="452"/>
      <c r="AI311" s="452"/>
      <c r="AJ311" s="452"/>
      <c r="AK311" s="452"/>
    </row>
    <row r="312" spans="1:37" ht="21.75" customHeight="1" x14ac:dyDescent="0.2">
      <c r="A312" s="516" t="s">
        <v>173</v>
      </c>
      <c r="B312" s="511" t="s">
        <v>1315</v>
      </c>
      <c r="C312" s="495" t="s">
        <v>1316</v>
      </c>
      <c r="D312" s="456" t="s">
        <v>1717</v>
      </c>
      <c r="E312" s="457" t="s">
        <v>1718</v>
      </c>
      <c r="F312" s="458" t="s">
        <v>1292</v>
      </c>
      <c r="G312" s="443"/>
      <c r="H312" s="451"/>
      <c r="I312" s="452"/>
      <c r="J312" s="452"/>
      <c r="K312" s="452"/>
      <c r="L312" s="452"/>
      <c r="M312" s="452"/>
      <c r="N312" s="452"/>
      <c r="O312" s="452"/>
      <c r="P312" s="452"/>
      <c r="Q312" s="452"/>
      <c r="R312" s="452"/>
      <c r="S312" s="452"/>
      <c r="T312" s="453"/>
      <c r="U312" s="453"/>
      <c r="V312" s="452"/>
      <c r="W312" s="452"/>
      <c r="X312" s="452"/>
      <c r="Y312" s="452"/>
      <c r="Z312" s="452"/>
      <c r="AA312" s="452"/>
      <c r="AB312" s="452"/>
      <c r="AC312" s="452"/>
      <c r="AD312" s="452"/>
      <c r="AE312" s="452"/>
      <c r="AF312" s="452"/>
      <c r="AG312" s="452"/>
      <c r="AH312" s="452"/>
      <c r="AI312" s="452"/>
      <c r="AJ312" s="452"/>
      <c r="AK312" s="452"/>
    </row>
    <row r="313" spans="1:37" ht="21.75" customHeight="1" x14ac:dyDescent="0.2">
      <c r="A313" s="516" t="s">
        <v>173</v>
      </c>
      <c r="B313" s="511" t="s">
        <v>1315</v>
      </c>
      <c r="C313" s="495" t="s">
        <v>1316</v>
      </c>
      <c r="D313" s="456" t="s">
        <v>1719</v>
      </c>
      <c r="E313" s="457" t="s">
        <v>1720</v>
      </c>
      <c r="F313" s="458" t="s">
        <v>1292</v>
      </c>
      <c r="G313" s="443"/>
      <c r="H313" s="451"/>
      <c r="I313" s="452"/>
      <c r="J313" s="452"/>
      <c r="K313" s="452"/>
      <c r="L313" s="452"/>
      <c r="M313" s="452"/>
      <c r="N313" s="452"/>
      <c r="O313" s="452"/>
      <c r="P313" s="452"/>
      <c r="Q313" s="452"/>
      <c r="R313" s="452"/>
      <c r="S313" s="452"/>
      <c r="T313" s="453"/>
      <c r="U313" s="453"/>
      <c r="V313" s="452"/>
      <c r="W313" s="452"/>
      <c r="X313" s="452"/>
      <c r="Y313" s="452"/>
      <c r="Z313" s="452"/>
      <c r="AA313" s="452"/>
      <c r="AB313" s="452"/>
      <c r="AC313" s="452"/>
      <c r="AD313" s="452"/>
      <c r="AE313" s="452"/>
      <c r="AF313" s="452"/>
      <c r="AG313" s="452"/>
      <c r="AH313" s="452"/>
      <c r="AI313" s="452"/>
      <c r="AJ313" s="452"/>
      <c r="AK313" s="452"/>
    </row>
    <row r="314" spans="1:37" ht="21.75" customHeight="1" x14ac:dyDescent="0.2">
      <c r="A314" s="516" t="s">
        <v>173</v>
      </c>
      <c r="B314" s="511" t="s">
        <v>1315</v>
      </c>
      <c r="C314" s="495" t="s">
        <v>1316</v>
      </c>
      <c r="D314" s="456" t="s">
        <v>1721</v>
      </c>
      <c r="E314" s="457" t="s">
        <v>1722</v>
      </c>
      <c r="F314" s="458" t="s">
        <v>1292</v>
      </c>
      <c r="G314" s="443"/>
      <c r="H314" s="451"/>
      <c r="I314" s="452"/>
      <c r="J314" s="452"/>
      <c r="K314" s="452"/>
      <c r="L314" s="452"/>
      <c r="M314" s="452"/>
      <c r="N314" s="452"/>
      <c r="O314" s="452"/>
      <c r="P314" s="452"/>
      <c r="Q314" s="452"/>
      <c r="R314" s="452"/>
      <c r="S314" s="452"/>
      <c r="T314" s="453"/>
      <c r="U314" s="453"/>
      <c r="V314" s="452"/>
      <c r="W314" s="452"/>
      <c r="X314" s="452"/>
      <c r="Y314" s="452"/>
      <c r="Z314" s="452"/>
      <c r="AA314" s="452"/>
      <c r="AB314" s="452"/>
      <c r="AC314" s="452"/>
      <c r="AD314" s="452"/>
      <c r="AE314" s="452"/>
      <c r="AF314" s="452"/>
      <c r="AG314" s="452"/>
      <c r="AH314" s="452"/>
      <c r="AI314" s="452"/>
      <c r="AJ314" s="452"/>
      <c r="AK314" s="452"/>
    </row>
    <row r="315" spans="1:37" ht="21.75" customHeight="1" x14ac:dyDescent="0.2">
      <c r="A315" s="516" t="s">
        <v>173</v>
      </c>
      <c r="B315" s="511" t="s">
        <v>1315</v>
      </c>
      <c r="C315" s="495" t="s">
        <v>1316</v>
      </c>
      <c r="D315" s="456" t="s">
        <v>1723</v>
      </c>
      <c r="E315" s="457" t="s">
        <v>1724</v>
      </c>
      <c r="F315" s="458" t="s">
        <v>1292</v>
      </c>
      <c r="G315" s="443"/>
      <c r="H315" s="451"/>
      <c r="I315" s="452"/>
      <c r="J315" s="452"/>
      <c r="K315" s="452"/>
      <c r="L315" s="452"/>
      <c r="M315" s="452"/>
      <c r="N315" s="452"/>
      <c r="O315" s="452"/>
      <c r="P315" s="452"/>
      <c r="Q315" s="452"/>
      <c r="R315" s="452"/>
      <c r="S315" s="452"/>
      <c r="T315" s="453"/>
      <c r="U315" s="453"/>
      <c r="V315" s="452"/>
      <c r="W315" s="452"/>
      <c r="X315" s="452"/>
      <c r="Y315" s="452"/>
      <c r="Z315" s="452"/>
      <c r="AA315" s="452"/>
      <c r="AB315" s="452"/>
      <c r="AC315" s="452"/>
      <c r="AD315" s="452"/>
      <c r="AE315" s="452"/>
      <c r="AF315" s="452"/>
      <c r="AG315" s="452"/>
      <c r="AH315" s="452"/>
      <c r="AI315" s="452"/>
      <c r="AJ315" s="452"/>
      <c r="AK315" s="452"/>
    </row>
    <row r="316" spans="1:37" ht="21.75" customHeight="1" x14ac:dyDescent="0.2">
      <c r="A316" s="516" t="s">
        <v>173</v>
      </c>
      <c r="B316" s="511" t="s">
        <v>1315</v>
      </c>
      <c r="C316" s="495" t="s">
        <v>1316</v>
      </c>
      <c r="D316" s="456" t="s">
        <v>1725</v>
      </c>
      <c r="E316" s="457" t="s">
        <v>1726</v>
      </c>
      <c r="F316" s="458" t="s">
        <v>1292</v>
      </c>
      <c r="G316" s="443"/>
      <c r="H316" s="451"/>
      <c r="I316" s="452"/>
      <c r="J316" s="452"/>
      <c r="K316" s="452"/>
      <c r="L316" s="452"/>
      <c r="M316" s="452"/>
      <c r="N316" s="452"/>
      <c r="O316" s="452"/>
      <c r="P316" s="452"/>
      <c r="Q316" s="452"/>
      <c r="R316" s="452"/>
      <c r="S316" s="452"/>
      <c r="T316" s="453"/>
      <c r="U316" s="453"/>
      <c r="V316" s="452"/>
      <c r="W316" s="452"/>
      <c r="X316" s="452"/>
      <c r="Y316" s="452"/>
      <c r="Z316" s="452"/>
      <c r="AA316" s="452"/>
      <c r="AB316" s="452"/>
      <c r="AC316" s="452"/>
      <c r="AD316" s="452"/>
      <c r="AE316" s="452"/>
      <c r="AF316" s="452"/>
      <c r="AG316" s="452"/>
      <c r="AH316" s="452"/>
      <c r="AI316" s="452"/>
      <c r="AJ316" s="452"/>
      <c r="AK316" s="452"/>
    </row>
    <row r="317" spans="1:37" ht="21.75" customHeight="1" x14ac:dyDescent="0.2">
      <c r="A317" s="516" t="s">
        <v>173</v>
      </c>
      <c r="B317" s="511" t="s">
        <v>1315</v>
      </c>
      <c r="C317" s="495" t="s">
        <v>1316</v>
      </c>
      <c r="D317" s="456" t="s">
        <v>1727</v>
      </c>
      <c r="E317" s="457" t="s">
        <v>1728</v>
      </c>
      <c r="F317" s="458" t="s">
        <v>1292</v>
      </c>
      <c r="G317" s="443"/>
      <c r="H317" s="451"/>
      <c r="I317" s="452"/>
      <c r="J317" s="452"/>
      <c r="K317" s="452"/>
      <c r="L317" s="452"/>
      <c r="M317" s="452"/>
      <c r="N317" s="452"/>
      <c r="O317" s="452"/>
      <c r="P317" s="452"/>
      <c r="Q317" s="452"/>
      <c r="R317" s="452"/>
      <c r="S317" s="452"/>
      <c r="T317" s="453"/>
      <c r="U317" s="453"/>
      <c r="V317" s="452"/>
      <c r="W317" s="452"/>
      <c r="X317" s="452"/>
      <c r="Y317" s="452"/>
      <c r="Z317" s="452"/>
      <c r="AA317" s="452"/>
      <c r="AB317" s="452"/>
      <c r="AC317" s="452"/>
      <c r="AD317" s="452"/>
      <c r="AE317" s="452"/>
      <c r="AF317" s="452"/>
      <c r="AG317" s="452"/>
      <c r="AH317" s="452"/>
      <c r="AI317" s="452"/>
      <c r="AJ317" s="452"/>
      <c r="AK317" s="452"/>
    </row>
    <row r="318" spans="1:37" ht="21.75" customHeight="1" x14ac:dyDescent="0.2">
      <c r="A318" s="516" t="s">
        <v>173</v>
      </c>
      <c r="B318" s="511" t="s">
        <v>1315</v>
      </c>
      <c r="C318" s="495" t="s">
        <v>1316</v>
      </c>
      <c r="D318" s="456" t="s">
        <v>1729</v>
      </c>
      <c r="E318" s="457" t="s">
        <v>1730</v>
      </c>
      <c r="F318" s="458" t="s">
        <v>1292</v>
      </c>
      <c r="G318" s="443"/>
      <c r="H318" s="451"/>
      <c r="I318" s="452"/>
      <c r="J318" s="452"/>
      <c r="K318" s="452"/>
      <c r="L318" s="452"/>
      <c r="M318" s="452"/>
      <c r="N318" s="452"/>
      <c r="O318" s="452"/>
      <c r="P318" s="452"/>
      <c r="Q318" s="452"/>
      <c r="R318" s="452"/>
      <c r="S318" s="452"/>
      <c r="T318" s="453"/>
      <c r="U318" s="453"/>
      <c r="V318" s="452"/>
      <c r="W318" s="452"/>
      <c r="X318" s="452"/>
      <c r="Y318" s="452"/>
      <c r="Z318" s="452"/>
      <c r="AA318" s="452"/>
      <c r="AB318" s="452"/>
      <c r="AC318" s="452"/>
      <c r="AD318" s="452"/>
      <c r="AE318" s="452"/>
      <c r="AF318" s="452"/>
      <c r="AG318" s="452"/>
      <c r="AH318" s="452"/>
      <c r="AI318" s="452"/>
      <c r="AJ318" s="452"/>
      <c r="AK318" s="452"/>
    </row>
    <row r="319" spans="1:37" ht="21.75" customHeight="1" x14ac:dyDescent="0.2">
      <c r="A319" s="516" t="s">
        <v>173</v>
      </c>
      <c r="B319" s="511" t="s">
        <v>1315</v>
      </c>
      <c r="C319" s="495" t="s">
        <v>1316</v>
      </c>
      <c r="D319" s="456" t="s">
        <v>1731</v>
      </c>
      <c r="E319" s="457" t="s">
        <v>1732</v>
      </c>
      <c r="F319" s="458" t="s">
        <v>1292</v>
      </c>
      <c r="G319" s="443"/>
      <c r="H319" s="451"/>
      <c r="I319" s="452"/>
      <c r="J319" s="452"/>
      <c r="K319" s="452"/>
      <c r="L319" s="452"/>
      <c r="M319" s="452"/>
      <c r="N319" s="452"/>
      <c r="O319" s="452"/>
      <c r="P319" s="452"/>
      <c r="Q319" s="452"/>
      <c r="R319" s="452"/>
      <c r="S319" s="452"/>
      <c r="T319" s="453"/>
      <c r="U319" s="453"/>
      <c r="V319" s="452"/>
      <c r="W319" s="452"/>
      <c r="X319" s="452"/>
      <c r="Y319" s="452"/>
      <c r="Z319" s="452"/>
      <c r="AA319" s="452"/>
      <c r="AB319" s="452"/>
      <c r="AC319" s="452"/>
      <c r="AD319" s="452"/>
      <c r="AE319" s="452"/>
      <c r="AF319" s="452"/>
      <c r="AG319" s="452"/>
      <c r="AH319" s="452"/>
      <c r="AI319" s="452"/>
      <c r="AJ319" s="452"/>
      <c r="AK319" s="452"/>
    </row>
    <row r="320" spans="1:37" ht="21.75" customHeight="1" x14ac:dyDescent="0.2">
      <c r="A320" s="516" t="s">
        <v>173</v>
      </c>
      <c r="B320" s="511" t="s">
        <v>1315</v>
      </c>
      <c r="C320" s="495" t="s">
        <v>1316</v>
      </c>
      <c r="D320" s="456" t="s">
        <v>1733</v>
      </c>
      <c r="E320" s="457" t="s">
        <v>1734</v>
      </c>
      <c r="F320" s="458" t="s">
        <v>1292</v>
      </c>
      <c r="G320" s="443"/>
      <c r="H320" s="451"/>
      <c r="I320" s="452"/>
      <c r="J320" s="452"/>
      <c r="K320" s="452"/>
      <c r="L320" s="452"/>
      <c r="M320" s="452"/>
      <c r="N320" s="452"/>
      <c r="O320" s="452"/>
      <c r="P320" s="452"/>
      <c r="Q320" s="452"/>
      <c r="R320" s="452"/>
      <c r="S320" s="452"/>
      <c r="T320" s="453"/>
      <c r="U320" s="453"/>
      <c r="V320" s="452"/>
      <c r="W320" s="452"/>
      <c r="X320" s="452"/>
      <c r="Y320" s="452"/>
      <c r="Z320" s="452"/>
      <c r="AA320" s="452"/>
      <c r="AB320" s="452"/>
      <c r="AC320" s="452"/>
      <c r="AD320" s="452"/>
      <c r="AE320" s="452"/>
      <c r="AF320" s="452"/>
      <c r="AG320" s="452"/>
      <c r="AH320" s="452"/>
      <c r="AI320" s="452"/>
      <c r="AJ320" s="452"/>
      <c r="AK320" s="452"/>
    </row>
    <row r="321" spans="1:37" ht="21.75" customHeight="1" x14ac:dyDescent="0.2">
      <c r="A321" s="516" t="s">
        <v>173</v>
      </c>
      <c r="B321" s="511" t="s">
        <v>1315</v>
      </c>
      <c r="C321" s="495" t="s">
        <v>1316</v>
      </c>
      <c r="D321" s="456" t="s">
        <v>1735</v>
      </c>
      <c r="E321" s="457" t="s">
        <v>1736</v>
      </c>
      <c r="F321" s="458" t="s">
        <v>1292</v>
      </c>
      <c r="G321" s="443"/>
      <c r="H321" s="451"/>
      <c r="I321" s="452"/>
      <c r="J321" s="452"/>
      <c r="K321" s="452"/>
      <c r="L321" s="452"/>
      <c r="M321" s="452"/>
      <c r="N321" s="452"/>
      <c r="O321" s="452"/>
      <c r="P321" s="452"/>
      <c r="Q321" s="452"/>
      <c r="R321" s="452"/>
      <c r="S321" s="452"/>
      <c r="T321" s="453"/>
      <c r="U321" s="453"/>
      <c r="V321" s="452"/>
      <c r="W321" s="452"/>
      <c r="X321" s="452"/>
      <c r="Y321" s="452"/>
      <c r="Z321" s="452"/>
      <c r="AA321" s="452"/>
      <c r="AB321" s="452"/>
      <c r="AC321" s="452"/>
      <c r="AD321" s="452"/>
      <c r="AE321" s="452"/>
      <c r="AF321" s="452"/>
      <c r="AG321" s="452"/>
      <c r="AH321" s="452"/>
      <c r="AI321" s="452"/>
      <c r="AJ321" s="452"/>
      <c r="AK321" s="452"/>
    </row>
    <row r="322" spans="1:37" ht="21.75" customHeight="1" x14ac:dyDescent="0.2">
      <c r="A322" s="516" t="s">
        <v>173</v>
      </c>
      <c r="B322" s="511" t="s">
        <v>1315</v>
      </c>
      <c r="C322" s="495" t="s">
        <v>1316</v>
      </c>
      <c r="D322" s="456" t="s">
        <v>1737</v>
      </c>
      <c r="E322" s="457" t="s">
        <v>1738</v>
      </c>
      <c r="F322" s="458" t="s">
        <v>1292</v>
      </c>
      <c r="G322" s="443"/>
      <c r="H322" s="451"/>
      <c r="I322" s="452"/>
      <c r="J322" s="452"/>
      <c r="K322" s="452"/>
      <c r="L322" s="452"/>
      <c r="M322" s="452"/>
      <c r="N322" s="452"/>
      <c r="O322" s="452"/>
      <c r="P322" s="452"/>
      <c r="Q322" s="452"/>
      <c r="R322" s="452"/>
      <c r="S322" s="452"/>
      <c r="T322" s="453"/>
      <c r="U322" s="453"/>
      <c r="V322" s="452"/>
      <c r="W322" s="452"/>
      <c r="X322" s="452"/>
      <c r="Y322" s="452"/>
      <c r="Z322" s="452"/>
      <c r="AA322" s="452"/>
      <c r="AB322" s="452"/>
      <c r="AC322" s="452"/>
      <c r="AD322" s="452"/>
      <c r="AE322" s="452"/>
      <c r="AF322" s="452"/>
      <c r="AG322" s="452"/>
      <c r="AH322" s="452"/>
      <c r="AI322" s="452"/>
      <c r="AJ322" s="452"/>
      <c r="AK322" s="452"/>
    </row>
    <row r="323" spans="1:37" ht="21.75" customHeight="1" x14ac:dyDescent="0.2">
      <c r="A323" s="516" t="s">
        <v>173</v>
      </c>
      <c r="B323" s="511" t="s">
        <v>1315</v>
      </c>
      <c r="C323" s="495" t="s">
        <v>1316</v>
      </c>
      <c r="D323" s="456" t="s">
        <v>1739</v>
      </c>
      <c r="E323" s="457" t="s">
        <v>1740</v>
      </c>
      <c r="F323" s="458" t="s">
        <v>1292</v>
      </c>
      <c r="G323" s="443"/>
      <c r="H323" s="451"/>
      <c r="I323" s="452"/>
      <c r="J323" s="452"/>
      <c r="K323" s="452"/>
      <c r="L323" s="452"/>
      <c r="M323" s="452"/>
      <c r="N323" s="452"/>
      <c r="O323" s="452"/>
      <c r="P323" s="452"/>
      <c r="Q323" s="452"/>
      <c r="R323" s="452"/>
      <c r="S323" s="452"/>
      <c r="T323" s="453"/>
      <c r="U323" s="453"/>
      <c r="V323" s="452"/>
      <c r="W323" s="452"/>
      <c r="X323" s="452"/>
      <c r="Y323" s="452"/>
      <c r="Z323" s="452"/>
      <c r="AA323" s="452"/>
      <c r="AB323" s="452"/>
      <c r="AC323" s="452"/>
      <c r="AD323" s="452"/>
      <c r="AE323" s="452"/>
      <c r="AF323" s="452"/>
      <c r="AG323" s="452"/>
      <c r="AH323" s="452"/>
      <c r="AI323" s="452"/>
      <c r="AJ323" s="452"/>
      <c r="AK323" s="452"/>
    </row>
    <row r="324" spans="1:37" ht="21.75" customHeight="1" x14ac:dyDescent="0.2">
      <c r="A324" s="516" t="s">
        <v>173</v>
      </c>
      <c r="B324" s="511" t="s">
        <v>1315</v>
      </c>
      <c r="C324" s="495" t="s">
        <v>1316</v>
      </c>
      <c r="D324" s="456" t="s">
        <v>1741</v>
      </c>
      <c r="E324" s="457" t="s">
        <v>1742</v>
      </c>
      <c r="F324" s="458" t="s">
        <v>1292</v>
      </c>
      <c r="G324" s="443"/>
      <c r="H324" s="451"/>
      <c r="I324" s="452"/>
      <c r="J324" s="452"/>
      <c r="K324" s="452"/>
      <c r="L324" s="452"/>
      <c r="M324" s="452"/>
      <c r="N324" s="452"/>
      <c r="O324" s="452"/>
      <c r="P324" s="452"/>
      <c r="Q324" s="452"/>
      <c r="R324" s="452"/>
      <c r="S324" s="452"/>
      <c r="T324" s="453"/>
      <c r="U324" s="453"/>
      <c r="V324" s="452"/>
      <c r="W324" s="452"/>
      <c r="X324" s="452"/>
      <c r="Y324" s="452"/>
      <c r="Z324" s="452"/>
      <c r="AA324" s="452"/>
      <c r="AB324" s="452"/>
      <c r="AC324" s="452"/>
      <c r="AD324" s="452"/>
      <c r="AE324" s="452"/>
      <c r="AF324" s="452"/>
      <c r="AG324" s="452"/>
      <c r="AH324" s="452"/>
      <c r="AI324" s="452"/>
      <c r="AJ324" s="452"/>
      <c r="AK324" s="452"/>
    </row>
    <row r="325" spans="1:37" ht="21.75" customHeight="1" x14ac:dyDescent="0.2">
      <c r="A325" s="516" t="s">
        <v>173</v>
      </c>
      <c r="B325" s="511" t="s">
        <v>1315</v>
      </c>
      <c r="C325" s="495" t="s">
        <v>1316</v>
      </c>
      <c r="D325" s="456" t="s">
        <v>1743</v>
      </c>
      <c r="E325" s="457" t="s">
        <v>1744</v>
      </c>
      <c r="F325" s="458" t="s">
        <v>1292</v>
      </c>
      <c r="G325" s="443"/>
      <c r="H325" s="451"/>
      <c r="I325" s="452"/>
      <c r="J325" s="452"/>
      <c r="K325" s="452"/>
      <c r="L325" s="452"/>
      <c r="M325" s="452"/>
      <c r="N325" s="452"/>
      <c r="O325" s="452"/>
      <c r="P325" s="452"/>
      <c r="Q325" s="452"/>
      <c r="R325" s="452"/>
      <c r="S325" s="452"/>
      <c r="T325" s="453"/>
      <c r="U325" s="453"/>
      <c r="V325" s="452"/>
      <c r="W325" s="452"/>
      <c r="X325" s="452"/>
      <c r="Y325" s="452"/>
      <c r="Z325" s="452"/>
      <c r="AA325" s="452"/>
      <c r="AB325" s="452"/>
      <c r="AC325" s="452"/>
      <c r="AD325" s="452"/>
      <c r="AE325" s="452"/>
      <c r="AF325" s="452"/>
      <c r="AG325" s="452"/>
      <c r="AH325" s="452"/>
      <c r="AI325" s="452"/>
      <c r="AJ325" s="452"/>
      <c r="AK325" s="452"/>
    </row>
    <row r="326" spans="1:37" ht="21.75" customHeight="1" x14ac:dyDescent="0.2">
      <c r="A326" s="516" t="s">
        <v>173</v>
      </c>
      <c r="B326" s="511" t="s">
        <v>1315</v>
      </c>
      <c r="C326" s="495" t="s">
        <v>1316</v>
      </c>
      <c r="D326" s="456" t="s">
        <v>1745</v>
      </c>
      <c r="E326" s="457" t="s">
        <v>1746</v>
      </c>
      <c r="F326" s="458" t="s">
        <v>1292</v>
      </c>
      <c r="G326" s="443"/>
      <c r="H326" s="451"/>
      <c r="I326" s="452"/>
      <c r="J326" s="452"/>
      <c r="K326" s="452"/>
      <c r="L326" s="452"/>
      <c r="M326" s="452"/>
      <c r="N326" s="452"/>
      <c r="O326" s="452"/>
      <c r="P326" s="452"/>
      <c r="Q326" s="452"/>
      <c r="R326" s="452"/>
      <c r="S326" s="452"/>
      <c r="T326" s="453"/>
      <c r="U326" s="453"/>
      <c r="V326" s="452"/>
      <c r="W326" s="452"/>
      <c r="X326" s="452"/>
      <c r="Y326" s="452"/>
      <c r="Z326" s="452"/>
      <c r="AA326" s="452"/>
      <c r="AB326" s="452"/>
      <c r="AC326" s="452"/>
      <c r="AD326" s="452"/>
      <c r="AE326" s="452"/>
      <c r="AF326" s="452"/>
      <c r="AG326" s="452"/>
      <c r="AH326" s="452"/>
      <c r="AI326" s="452"/>
      <c r="AJ326" s="452"/>
      <c r="AK326" s="452"/>
    </row>
    <row r="327" spans="1:37" ht="21.75" customHeight="1" x14ac:dyDescent="0.2">
      <c r="A327" s="516" t="s">
        <v>173</v>
      </c>
      <c r="B327" s="511" t="s">
        <v>1315</v>
      </c>
      <c r="C327" s="495" t="s">
        <v>1316</v>
      </c>
      <c r="D327" s="456" t="s">
        <v>1747</v>
      </c>
      <c r="E327" s="457" t="s">
        <v>1748</v>
      </c>
      <c r="F327" s="458" t="s">
        <v>1292</v>
      </c>
      <c r="G327" s="443"/>
      <c r="H327" s="451"/>
      <c r="I327" s="452"/>
      <c r="J327" s="452"/>
      <c r="K327" s="452"/>
      <c r="L327" s="452"/>
      <c r="M327" s="452"/>
      <c r="N327" s="452"/>
      <c r="O327" s="452"/>
      <c r="P327" s="452"/>
      <c r="Q327" s="452"/>
      <c r="R327" s="452"/>
      <c r="S327" s="452"/>
      <c r="T327" s="453"/>
      <c r="U327" s="453"/>
      <c r="V327" s="452"/>
      <c r="W327" s="452"/>
      <c r="X327" s="452"/>
      <c r="Y327" s="452"/>
      <c r="Z327" s="452"/>
      <c r="AA327" s="452"/>
      <c r="AB327" s="452"/>
      <c r="AC327" s="452"/>
      <c r="AD327" s="452"/>
      <c r="AE327" s="452"/>
      <c r="AF327" s="452"/>
      <c r="AG327" s="452"/>
      <c r="AH327" s="452"/>
      <c r="AI327" s="452"/>
      <c r="AJ327" s="452"/>
      <c r="AK327" s="452"/>
    </row>
    <row r="328" spans="1:37" ht="21.75" customHeight="1" x14ac:dyDescent="0.2">
      <c r="A328" s="516" t="s">
        <v>173</v>
      </c>
      <c r="B328" s="511" t="s">
        <v>1315</v>
      </c>
      <c r="C328" s="495" t="s">
        <v>1316</v>
      </c>
      <c r="D328" s="456" t="s">
        <v>1749</v>
      </c>
      <c r="E328" s="457" t="s">
        <v>1750</v>
      </c>
      <c r="F328" s="458" t="s">
        <v>1292</v>
      </c>
      <c r="G328" s="443"/>
      <c r="H328" s="451"/>
      <c r="I328" s="452"/>
      <c r="J328" s="452"/>
      <c r="K328" s="452"/>
      <c r="L328" s="452"/>
      <c r="M328" s="452"/>
      <c r="N328" s="452"/>
      <c r="O328" s="452"/>
      <c r="P328" s="452"/>
      <c r="Q328" s="452"/>
      <c r="R328" s="452"/>
      <c r="S328" s="452"/>
      <c r="T328" s="453"/>
      <c r="U328" s="453"/>
      <c r="V328" s="452"/>
      <c r="W328" s="452"/>
      <c r="X328" s="452"/>
      <c r="Y328" s="452"/>
      <c r="Z328" s="452"/>
      <c r="AA328" s="452"/>
      <c r="AB328" s="452"/>
      <c r="AC328" s="452"/>
      <c r="AD328" s="452"/>
      <c r="AE328" s="452"/>
      <c r="AF328" s="452"/>
      <c r="AG328" s="452"/>
      <c r="AH328" s="452"/>
      <c r="AI328" s="452"/>
      <c r="AJ328" s="452"/>
      <c r="AK328" s="452"/>
    </row>
    <row r="329" spans="1:37" ht="21.75" customHeight="1" x14ac:dyDescent="0.2">
      <c r="A329" s="516" t="s">
        <v>173</v>
      </c>
      <c r="B329" s="511" t="s">
        <v>1315</v>
      </c>
      <c r="C329" s="495" t="s">
        <v>1316</v>
      </c>
      <c r="D329" s="456" t="s">
        <v>1751</v>
      </c>
      <c r="E329" s="457" t="s">
        <v>1752</v>
      </c>
      <c r="F329" s="458" t="s">
        <v>1292</v>
      </c>
      <c r="G329" s="443"/>
      <c r="H329" s="451"/>
      <c r="I329" s="452"/>
      <c r="J329" s="452"/>
      <c r="K329" s="452"/>
      <c r="L329" s="452"/>
      <c r="M329" s="452"/>
      <c r="N329" s="452"/>
      <c r="O329" s="452"/>
      <c r="P329" s="452"/>
      <c r="Q329" s="452"/>
      <c r="R329" s="452"/>
      <c r="S329" s="452"/>
      <c r="T329" s="453"/>
      <c r="U329" s="453"/>
      <c r="V329" s="452"/>
      <c r="W329" s="452"/>
      <c r="X329" s="452"/>
      <c r="Y329" s="452"/>
      <c r="Z329" s="452"/>
      <c r="AA329" s="452"/>
      <c r="AB329" s="452"/>
      <c r="AC329" s="452"/>
      <c r="AD329" s="452"/>
      <c r="AE329" s="452"/>
      <c r="AF329" s="452"/>
      <c r="AG329" s="452"/>
      <c r="AH329" s="452"/>
      <c r="AI329" s="452"/>
      <c r="AJ329" s="452"/>
      <c r="AK329" s="452"/>
    </row>
    <row r="330" spans="1:37" ht="21.75" customHeight="1" x14ac:dyDescent="0.2">
      <c r="A330" s="516" t="s">
        <v>173</v>
      </c>
      <c r="B330" s="511" t="s">
        <v>1315</v>
      </c>
      <c r="C330" s="495" t="s">
        <v>1316</v>
      </c>
      <c r="D330" s="456" t="s">
        <v>1753</v>
      </c>
      <c r="E330" s="457" t="s">
        <v>1754</v>
      </c>
      <c r="F330" s="458" t="s">
        <v>1292</v>
      </c>
      <c r="G330" s="443"/>
      <c r="H330" s="451"/>
      <c r="I330" s="452"/>
      <c r="J330" s="452"/>
      <c r="K330" s="452"/>
      <c r="L330" s="452"/>
      <c r="M330" s="452"/>
      <c r="N330" s="452"/>
      <c r="O330" s="452"/>
      <c r="P330" s="452"/>
      <c r="Q330" s="452"/>
      <c r="R330" s="452"/>
      <c r="S330" s="452"/>
      <c r="T330" s="453"/>
      <c r="U330" s="453"/>
      <c r="V330" s="452"/>
      <c r="W330" s="452"/>
      <c r="X330" s="452"/>
      <c r="Y330" s="452"/>
      <c r="Z330" s="452"/>
      <c r="AA330" s="452"/>
      <c r="AB330" s="452"/>
      <c r="AC330" s="452"/>
      <c r="AD330" s="452"/>
      <c r="AE330" s="452"/>
      <c r="AF330" s="452"/>
      <c r="AG330" s="452"/>
      <c r="AH330" s="452"/>
      <c r="AI330" s="452"/>
      <c r="AJ330" s="452"/>
      <c r="AK330" s="452"/>
    </row>
    <row r="331" spans="1:37" ht="21.75" customHeight="1" x14ac:dyDescent="0.2">
      <c r="A331" s="516" t="s">
        <v>173</v>
      </c>
      <c r="B331" s="511" t="s">
        <v>1315</v>
      </c>
      <c r="C331" s="495" t="s">
        <v>1316</v>
      </c>
      <c r="D331" s="456" t="s">
        <v>1755</v>
      </c>
      <c r="E331" s="457" t="s">
        <v>1756</v>
      </c>
      <c r="F331" s="458" t="s">
        <v>1292</v>
      </c>
      <c r="G331" s="443"/>
      <c r="H331" s="451"/>
      <c r="I331" s="452"/>
      <c r="J331" s="452"/>
      <c r="K331" s="452"/>
      <c r="L331" s="452"/>
      <c r="M331" s="452"/>
      <c r="N331" s="452"/>
      <c r="O331" s="452"/>
      <c r="P331" s="452"/>
      <c r="Q331" s="452"/>
      <c r="R331" s="452"/>
      <c r="S331" s="452"/>
      <c r="T331" s="453"/>
      <c r="U331" s="453"/>
      <c r="V331" s="452"/>
      <c r="W331" s="452"/>
      <c r="X331" s="452"/>
      <c r="Y331" s="452"/>
      <c r="Z331" s="452"/>
      <c r="AA331" s="452"/>
      <c r="AB331" s="452"/>
      <c r="AC331" s="452"/>
      <c r="AD331" s="452"/>
      <c r="AE331" s="452"/>
      <c r="AF331" s="452"/>
      <c r="AG331" s="452"/>
      <c r="AH331" s="452"/>
      <c r="AI331" s="452"/>
      <c r="AJ331" s="452"/>
      <c r="AK331" s="452"/>
    </row>
    <row r="332" spans="1:37" ht="21.75" customHeight="1" x14ac:dyDescent="0.2">
      <c r="A332" s="516" t="s">
        <v>173</v>
      </c>
      <c r="B332" s="511" t="s">
        <v>1315</v>
      </c>
      <c r="C332" s="495" t="s">
        <v>1316</v>
      </c>
      <c r="D332" s="456" t="s">
        <v>1757</v>
      </c>
      <c r="E332" s="457" t="s">
        <v>1758</v>
      </c>
      <c r="F332" s="458" t="s">
        <v>1292</v>
      </c>
      <c r="G332" s="443"/>
      <c r="H332" s="451"/>
      <c r="I332" s="452"/>
      <c r="J332" s="452"/>
      <c r="K332" s="452"/>
      <c r="L332" s="452"/>
      <c r="M332" s="452"/>
      <c r="N332" s="452"/>
      <c r="O332" s="452"/>
      <c r="P332" s="452"/>
      <c r="Q332" s="452"/>
      <c r="R332" s="452"/>
      <c r="S332" s="452"/>
      <c r="T332" s="453"/>
      <c r="U332" s="453"/>
      <c r="V332" s="452"/>
      <c r="W332" s="452"/>
      <c r="X332" s="452"/>
      <c r="Y332" s="452"/>
      <c r="Z332" s="452"/>
      <c r="AA332" s="452"/>
      <c r="AB332" s="452"/>
      <c r="AC332" s="452"/>
      <c r="AD332" s="452"/>
      <c r="AE332" s="452"/>
      <c r="AF332" s="452"/>
      <c r="AG332" s="452"/>
      <c r="AH332" s="452"/>
      <c r="AI332" s="452"/>
      <c r="AJ332" s="452"/>
      <c r="AK332" s="452"/>
    </row>
    <row r="333" spans="1:37" ht="21.75" customHeight="1" x14ac:dyDescent="0.2">
      <c r="A333" s="516" t="s">
        <v>173</v>
      </c>
      <c r="B333" s="511" t="s">
        <v>1315</v>
      </c>
      <c r="C333" s="495" t="s">
        <v>1316</v>
      </c>
      <c r="D333" s="456" t="s">
        <v>1759</v>
      </c>
      <c r="E333" s="457" t="s">
        <v>1760</v>
      </c>
      <c r="F333" s="458" t="s">
        <v>1292</v>
      </c>
      <c r="G333" s="443"/>
      <c r="H333" s="451"/>
      <c r="I333" s="452"/>
      <c r="J333" s="452"/>
      <c r="K333" s="452"/>
      <c r="L333" s="452"/>
      <c r="M333" s="452"/>
      <c r="N333" s="452"/>
      <c r="O333" s="452"/>
      <c r="P333" s="452"/>
      <c r="Q333" s="452"/>
      <c r="R333" s="452"/>
      <c r="S333" s="452"/>
      <c r="T333" s="453"/>
      <c r="U333" s="453"/>
      <c r="V333" s="452"/>
      <c r="W333" s="452"/>
      <c r="X333" s="452"/>
      <c r="Y333" s="452"/>
      <c r="Z333" s="452"/>
      <c r="AA333" s="452"/>
      <c r="AB333" s="452"/>
      <c r="AC333" s="452"/>
      <c r="AD333" s="452"/>
      <c r="AE333" s="452"/>
      <c r="AF333" s="452"/>
      <c r="AG333" s="452"/>
      <c r="AH333" s="452"/>
      <c r="AI333" s="452"/>
      <c r="AJ333" s="452"/>
      <c r="AK333" s="452"/>
    </row>
    <row r="334" spans="1:37" ht="21.75" customHeight="1" x14ac:dyDescent="0.2">
      <c r="A334" s="516" t="s">
        <v>173</v>
      </c>
      <c r="B334" s="511" t="s">
        <v>1315</v>
      </c>
      <c r="C334" s="495" t="s">
        <v>1316</v>
      </c>
      <c r="D334" s="456" t="s">
        <v>1761</v>
      </c>
      <c r="E334" s="457" t="s">
        <v>1762</v>
      </c>
      <c r="F334" s="458" t="s">
        <v>1292</v>
      </c>
      <c r="G334" s="443"/>
      <c r="H334" s="451"/>
      <c r="I334" s="452"/>
      <c r="J334" s="452"/>
      <c r="K334" s="452"/>
      <c r="L334" s="452"/>
      <c r="M334" s="452"/>
      <c r="N334" s="452"/>
      <c r="O334" s="452"/>
      <c r="P334" s="452"/>
      <c r="Q334" s="452"/>
      <c r="R334" s="452"/>
      <c r="S334" s="452"/>
      <c r="T334" s="453"/>
      <c r="U334" s="453"/>
      <c r="V334" s="452"/>
      <c r="W334" s="452"/>
      <c r="X334" s="452"/>
      <c r="Y334" s="452"/>
      <c r="Z334" s="452"/>
      <c r="AA334" s="452"/>
      <c r="AB334" s="452"/>
      <c r="AC334" s="452"/>
      <c r="AD334" s="452"/>
      <c r="AE334" s="452"/>
      <c r="AF334" s="452"/>
      <c r="AG334" s="452"/>
      <c r="AH334" s="452"/>
      <c r="AI334" s="452"/>
      <c r="AJ334" s="452"/>
      <c r="AK334" s="452"/>
    </row>
    <row r="335" spans="1:37" ht="21.75" customHeight="1" x14ac:dyDescent="0.2">
      <c r="A335" s="516" t="s">
        <v>173</v>
      </c>
      <c r="B335" s="511" t="s">
        <v>1315</v>
      </c>
      <c r="C335" s="495" t="s">
        <v>1316</v>
      </c>
      <c r="D335" s="456" t="s">
        <v>1763</v>
      </c>
      <c r="E335" s="457" t="s">
        <v>1764</v>
      </c>
      <c r="F335" s="458" t="s">
        <v>1292</v>
      </c>
      <c r="G335" s="443"/>
      <c r="H335" s="451"/>
      <c r="I335" s="452"/>
      <c r="J335" s="452"/>
      <c r="K335" s="452"/>
      <c r="L335" s="452"/>
      <c r="M335" s="452"/>
      <c r="N335" s="452"/>
      <c r="O335" s="452"/>
      <c r="P335" s="452"/>
      <c r="Q335" s="452"/>
      <c r="R335" s="452"/>
      <c r="S335" s="452"/>
      <c r="T335" s="453"/>
      <c r="U335" s="453"/>
      <c r="V335" s="452"/>
      <c r="W335" s="452"/>
      <c r="X335" s="452"/>
      <c r="Y335" s="452"/>
      <c r="Z335" s="452"/>
      <c r="AA335" s="452"/>
      <c r="AB335" s="452"/>
      <c r="AC335" s="452"/>
      <c r="AD335" s="452"/>
      <c r="AE335" s="452"/>
      <c r="AF335" s="452"/>
      <c r="AG335" s="452"/>
      <c r="AH335" s="452"/>
      <c r="AI335" s="452"/>
      <c r="AJ335" s="452"/>
      <c r="AK335" s="452"/>
    </row>
    <row r="336" spans="1:37" ht="21.75" customHeight="1" x14ac:dyDescent="0.2">
      <c r="A336" s="516" t="s">
        <v>173</v>
      </c>
      <c r="B336" s="511" t="s">
        <v>1315</v>
      </c>
      <c r="C336" s="495" t="s">
        <v>1316</v>
      </c>
      <c r="D336" s="456" t="s">
        <v>1765</v>
      </c>
      <c r="E336" s="457" t="s">
        <v>1766</v>
      </c>
      <c r="F336" s="458" t="s">
        <v>1292</v>
      </c>
      <c r="G336" s="443"/>
      <c r="H336" s="451"/>
      <c r="I336" s="452"/>
      <c r="J336" s="452"/>
      <c r="K336" s="452"/>
      <c r="L336" s="452"/>
      <c r="M336" s="452"/>
      <c r="N336" s="452"/>
      <c r="O336" s="452"/>
      <c r="P336" s="452"/>
      <c r="Q336" s="452"/>
      <c r="R336" s="452"/>
      <c r="S336" s="452"/>
      <c r="T336" s="453"/>
      <c r="U336" s="453"/>
      <c r="V336" s="452"/>
      <c r="W336" s="452"/>
      <c r="X336" s="452"/>
      <c r="Y336" s="452"/>
      <c r="Z336" s="452"/>
      <c r="AA336" s="452"/>
      <c r="AB336" s="452"/>
      <c r="AC336" s="452"/>
      <c r="AD336" s="452"/>
      <c r="AE336" s="452"/>
      <c r="AF336" s="452"/>
      <c r="AG336" s="452"/>
      <c r="AH336" s="452"/>
      <c r="AI336" s="452"/>
      <c r="AJ336" s="452"/>
      <c r="AK336" s="452"/>
    </row>
    <row r="337" spans="1:37" ht="21.75" customHeight="1" x14ac:dyDescent="0.2">
      <c r="A337" s="516" t="s">
        <v>173</v>
      </c>
      <c r="B337" s="511" t="s">
        <v>1315</v>
      </c>
      <c r="C337" s="495" t="s">
        <v>1316</v>
      </c>
      <c r="D337" s="456" t="s">
        <v>1767</v>
      </c>
      <c r="E337" s="457" t="s">
        <v>1768</v>
      </c>
      <c r="F337" s="458" t="s">
        <v>1292</v>
      </c>
      <c r="G337" s="443"/>
      <c r="H337" s="451"/>
      <c r="I337" s="452"/>
      <c r="J337" s="452"/>
      <c r="K337" s="452"/>
      <c r="L337" s="452"/>
      <c r="M337" s="452"/>
      <c r="N337" s="452"/>
      <c r="O337" s="452"/>
      <c r="P337" s="452"/>
      <c r="Q337" s="452"/>
      <c r="R337" s="452"/>
      <c r="S337" s="452"/>
      <c r="T337" s="453"/>
      <c r="U337" s="453"/>
      <c r="V337" s="452"/>
      <c r="W337" s="452"/>
      <c r="X337" s="452"/>
      <c r="Y337" s="452"/>
      <c r="Z337" s="452"/>
      <c r="AA337" s="452"/>
      <c r="AB337" s="452"/>
      <c r="AC337" s="452"/>
      <c r="AD337" s="452"/>
      <c r="AE337" s="452"/>
      <c r="AF337" s="452"/>
      <c r="AG337" s="452"/>
      <c r="AH337" s="452"/>
      <c r="AI337" s="452"/>
      <c r="AJ337" s="452"/>
      <c r="AK337" s="452"/>
    </row>
    <row r="338" spans="1:37" ht="21.75" customHeight="1" x14ac:dyDescent="0.2">
      <c r="A338" s="516" t="s">
        <v>173</v>
      </c>
      <c r="B338" s="511" t="s">
        <v>1315</v>
      </c>
      <c r="C338" s="495" t="s">
        <v>1316</v>
      </c>
      <c r="D338" s="456" t="s">
        <v>1769</v>
      </c>
      <c r="E338" s="457" t="s">
        <v>1770</v>
      </c>
      <c r="F338" s="458" t="s">
        <v>1292</v>
      </c>
      <c r="G338" s="443"/>
      <c r="H338" s="451"/>
      <c r="I338" s="452"/>
      <c r="J338" s="452"/>
      <c r="K338" s="452"/>
      <c r="L338" s="452"/>
      <c r="M338" s="452"/>
      <c r="N338" s="452"/>
      <c r="O338" s="452"/>
      <c r="P338" s="452"/>
      <c r="Q338" s="452"/>
      <c r="R338" s="452"/>
      <c r="S338" s="452"/>
      <c r="T338" s="453"/>
      <c r="U338" s="453"/>
      <c r="V338" s="452"/>
      <c r="W338" s="452"/>
      <c r="X338" s="452"/>
      <c r="Y338" s="452"/>
      <c r="Z338" s="452"/>
      <c r="AA338" s="452"/>
      <c r="AB338" s="452"/>
      <c r="AC338" s="452"/>
      <c r="AD338" s="452"/>
      <c r="AE338" s="452"/>
      <c r="AF338" s="452"/>
      <c r="AG338" s="452"/>
      <c r="AH338" s="452"/>
      <c r="AI338" s="452"/>
      <c r="AJ338" s="452"/>
      <c r="AK338" s="452"/>
    </row>
    <row r="339" spans="1:37" ht="21.75" customHeight="1" x14ac:dyDescent="0.2">
      <c r="A339" s="516" t="s">
        <v>173</v>
      </c>
      <c r="B339" s="511" t="s">
        <v>1315</v>
      </c>
      <c r="C339" s="495" t="s">
        <v>1316</v>
      </c>
      <c r="D339" s="456" t="s">
        <v>1771</v>
      </c>
      <c r="E339" s="457" t="s">
        <v>1772</v>
      </c>
      <c r="F339" s="458" t="s">
        <v>1292</v>
      </c>
      <c r="G339" s="443"/>
      <c r="H339" s="451"/>
      <c r="I339" s="452"/>
      <c r="J339" s="452"/>
      <c r="K339" s="452"/>
      <c r="L339" s="452"/>
      <c r="M339" s="452"/>
      <c r="N339" s="452"/>
      <c r="O339" s="452"/>
      <c r="P339" s="452"/>
      <c r="Q339" s="452"/>
      <c r="R339" s="452"/>
      <c r="S339" s="452"/>
      <c r="T339" s="453"/>
      <c r="U339" s="453"/>
      <c r="V339" s="452"/>
      <c r="W339" s="452"/>
      <c r="X339" s="452"/>
      <c r="Y339" s="452"/>
      <c r="Z339" s="452"/>
      <c r="AA339" s="452"/>
      <c r="AB339" s="452"/>
      <c r="AC339" s="452"/>
      <c r="AD339" s="452"/>
      <c r="AE339" s="452"/>
      <c r="AF339" s="452"/>
      <c r="AG339" s="452"/>
      <c r="AH339" s="452"/>
      <c r="AI339" s="452"/>
      <c r="AJ339" s="452"/>
      <c r="AK339" s="452"/>
    </row>
    <row r="340" spans="1:37" ht="21.75" customHeight="1" x14ac:dyDescent="0.2">
      <c r="A340" s="516" t="s">
        <v>173</v>
      </c>
      <c r="B340" s="511" t="s">
        <v>1315</v>
      </c>
      <c r="C340" s="495" t="s">
        <v>1316</v>
      </c>
      <c r="D340" s="456" t="s">
        <v>1773</v>
      </c>
      <c r="E340" s="457" t="s">
        <v>1774</v>
      </c>
      <c r="F340" s="458" t="s">
        <v>1292</v>
      </c>
      <c r="G340" s="443"/>
      <c r="H340" s="451"/>
      <c r="I340" s="452"/>
      <c r="J340" s="452"/>
      <c r="K340" s="452"/>
      <c r="L340" s="452"/>
      <c r="M340" s="452"/>
      <c r="N340" s="452"/>
      <c r="O340" s="452"/>
      <c r="P340" s="452"/>
      <c r="Q340" s="452"/>
      <c r="R340" s="452"/>
      <c r="S340" s="452"/>
      <c r="T340" s="453"/>
      <c r="U340" s="453"/>
      <c r="V340" s="452"/>
      <c r="W340" s="452"/>
      <c r="X340" s="452"/>
      <c r="Y340" s="452"/>
      <c r="Z340" s="452"/>
      <c r="AA340" s="452"/>
      <c r="AB340" s="452"/>
      <c r="AC340" s="452"/>
      <c r="AD340" s="452"/>
      <c r="AE340" s="452"/>
      <c r="AF340" s="452"/>
      <c r="AG340" s="452"/>
      <c r="AH340" s="452"/>
      <c r="AI340" s="452"/>
      <c r="AJ340" s="452"/>
      <c r="AK340" s="452"/>
    </row>
    <row r="341" spans="1:37" ht="21.75" customHeight="1" x14ac:dyDescent="0.2">
      <c r="A341" s="516" t="s">
        <v>173</v>
      </c>
      <c r="B341" s="511" t="s">
        <v>1315</v>
      </c>
      <c r="C341" s="495" t="s">
        <v>1316</v>
      </c>
      <c r="D341" s="456" t="s">
        <v>1775</v>
      </c>
      <c r="E341" s="457" t="s">
        <v>1776</v>
      </c>
      <c r="F341" s="458" t="s">
        <v>1292</v>
      </c>
      <c r="G341" s="443"/>
      <c r="H341" s="451"/>
      <c r="I341" s="452"/>
      <c r="J341" s="452"/>
      <c r="K341" s="452"/>
      <c r="L341" s="452"/>
      <c r="M341" s="452"/>
      <c r="N341" s="452"/>
      <c r="O341" s="452"/>
      <c r="P341" s="452"/>
      <c r="Q341" s="452"/>
      <c r="R341" s="452"/>
      <c r="S341" s="452"/>
      <c r="T341" s="453"/>
      <c r="U341" s="453"/>
      <c r="V341" s="452"/>
      <c r="W341" s="452"/>
      <c r="X341" s="452"/>
      <c r="Y341" s="452"/>
      <c r="Z341" s="452"/>
      <c r="AA341" s="452"/>
      <c r="AB341" s="452"/>
      <c r="AC341" s="452"/>
      <c r="AD341" s="452"/>
      <c r="AE341" s="452"/>
      <c r="AF341" s="452"/>
      <c r="AG341" s="452"/>
      <c r="AH341" s="452"/>
      <c r="AI341" s="452"/>
      <c r="AJ341" s="452"/>
      <c r="AK341" s="452"/>
    </row>
    <row r="342" spans="1:37" ht="21.75" customHeight="1" x14ac:dyDescent="0.2">
      <c r="A342" s="516" t="s">
        <v>173</v>
      </c>
      <c r="B342" s="511" t="s">
        <v>1315</v>
      </c>
      <c r="C342" s="495" t="s">
        <v>1316</v>
      </c>
      <c r="D342" s="456" t="s">
        <v>1777</v>
      </c>
      <c r="E342" s="457" t="s">
        <v>1778</v>
      </c>
      <c r="F342" s="458" t="s">
        <v>1292</v>
      </c>
      <c r="G342" s="443"/>
      <c r="H342" s="451"/>
      <c r="I342" s="452"/>
      <c r="J342" s="452"/>
      <c r="K342" s="452"/>
      <c r="L342" s="452"/>
      <c r="M342" s="452"/>
      <c r="N342" s="452"/>
      <c r="O342" s="452"/>
      <c r="P342" s="452"/>
      <c r="Q342" s="452"/>
      <c r="R342" s="452"/>
      <c r="S342" s="452"/>
      <c r="T342" s="453"/>
      <c r="U342" s="453"/>
      <c r="V342" s="452"/>
      <c r="W342" s="452"/>
      <c r="X342" s="452"/>
      <c r="Y342" s="452"/>
      <c r="Z342" s="452"/>
      <c r="AA342" s="452"/>
      <c r="AB342" s="452"/>
      <c r="AC342" s="452"/>
      <c r="AD342" s="452"/>
      <c r="AE342" s="452"/>
      <c r="AF342" s="452"/>
      <c r="AG342" s="452"/>
      <c r="AH342" s="452"/>
      <c r="AI342" s="452"/>
      <c r="AJ342" s="452"/>
      <c r="AK342" s="452"/>
    </row>
    <row r="343" spans="1:37" ht="21.75" customHeight="1" x14ac:dyDescent="0.2">
      <c r="A343" s="516" t="s">
        <v>173</v>
      </c>
      <c r="B343" s="511" t="s">
        <v>1315</v>
      </c>
      <c r="C343" s="495" t="s">
        <v>1316</v>
      </c>
      <c r="D343" s="456" t="s">
        <v>1779</v>
      </c>
      <c r="E343" s="457" t="s">
        <v>1780</v>
      </c>
      <c r="F343" s="458" t="s">
        <v>1292</v>
      </c>
      <c r="G343" s="443"/>
      <c r="H343" s="451"/>
      <c r="I343" s="452"/>
      <c r="J343" s="452"/>
      <c r="K343" s="452"/>
      <c r="L343" s="452"/>
      <c r="M343" s="452"/>
      <c r="N343" s="452"/>
      <c r="O343" s="452"/>
      <c r="P343" s="452"/>
      <c r="Q343" s="452"/>
      <c r="R343" s="452"/>
      <c r="S343" s="452"/>
      <c r="T343" s="453"/>
      <c r="U343" s="453"/>
      <c r="V343" s="452"/>
      <c r="W343" s="452"/>
      <c r="X343" s="452"/>
      <c r="Y343" s="452"/>
      <c r="Z343" s="452"/>
      <c r="AA343" s="452"/>
      <c r="AB343" s="452"/>
      <c r="AC343" s="452"/>
      <c r="AD343" s="452"/>
      <c r="AE343" s="452"/>
      <c r="AF343" s="452"/>
      <c r="AG343" s="452"/>
      <c r="AH343" s="452"/>
      <c r="AI343" s="452"/>
      <c r="AJ343" s="452"/>
      <c r="AK343" s="452"/>
    </row>
    <row r="344" spans="1:37" ht="21.75" customHeight="1" x14ac:dyDescent="0.2">
      <c r="A344" s="516" t="s">
        <v>173</v>
      </c>
      <c r="B344" s="511" t="s">
        <v>1315</v>
      </c>
      <c r="C344" s="495" t="s">
        <v>1316</v>
      </c>
      <c r="D344" s="456" t="s">
        <v>1781</v>
      </c>
      <c r="E344" s="457" t="s">
        <v>1782</v>
      </c>
      <c r="F344" s="458" t="s">
        <v>1292</v>
      </c>
      <c r="G344" s="443"/>
      <c r="H344" s="451"/>
      <c r="I344" s="452"/>
      <c r="J344" s="452"/>
      <c r="K344" s="452"/>
      <c r="L344" s="452"/>
      <c r="M344" s="452"/>
      <c r="N344" s="452"/>
      <c r="O344" s="452"/>
      <c r="P344" s="452"/>
      <c r="Q344" s="452"/>
      <c r="R344" s="452"/>
      <c r="S344" s="452"/>
      <c r="T344" s="453"/>
      <c r="U344" s="453"/>
      <c r="V344" s="452"/>
      <c r="W344" s="452"/>
      <c r="X344" s="452"/>
      <c r="Y344" s="452"/>
      <c r="Z344" s="452"/>
      <c r="AA344" s="452"/>
      <c r="AB344" s="452"/>
      <c r="AC344" s="452"/>
      <c r="AD344" s="452"/>
      <c r="AE344" s="452"/>
      <c r="AF344" s="452"/>
      <c r="AG344" s="452"/>
      <c r="AH344" s="452"/>
      <c r="AI344" s="452"/>
      <c r="AJ344" s="452"/>
      <c r="AK344" s="452"/>
    </row>
    <row r="345" spans="1:37" ht="21.75" customHeight="1" x14ac:dyDescent="0.2">
      <c r="A345" s="516" t="s">
        <v>173</v>
      </c>
      <c r="B345" s="511" t="s">
        <v>1315</v>
      </c>
      <c r="C345" s="495" t="s">
        <v>1316</v>
      </c>
      <c r="D345" s="456" t="s">
        <v>1783</v>
      </c>
      <c r="E345" s="457" t="s">
        <v>1784</v>
      </c>
      <c r="F345" s="458" t="s">
        <v>1292</v>
      </c>
      <c r="G345" s="443"/>
      <c r="H345" s="451"/>
      <c r="I345" s="452"/>
      <c r="J345" s="452"/>
      <c r="K345" s="452"/>
      <c r="L345" s="452"/>
      <c r="M345" s="452"/>
      <c r="N345" s="452"/>
      <c r="O345" s="452"/>
      <c r="P345" s="452"/>
      <c r="Q345" s="452"/>
      <c r="R345" s="452"/>
      <c r="S345" s="452"/>
      <c r="T345" s="453"/>
      <c r="U345" s="453"/>
      <c r="V345" s="452"/>
      <c r="W345" s="452"/>
      <c r="X345" s="452"/>
      <c r="Y345" s="452"/>
      <c r="Z345" s="452"/>
      <c r="AA345" s="452"/>
      <c r="AB345" s="452"/>
      <c r="AC345" s="452"/>
      <c r="AD345" s="452"/>
      <c r="AE345" s="452"/>
      <c r="AF345" s="452"/>
      <c r="AG345" s="452"/>
      <c r="AH345" s="452"/>
      <c r="AI345" s="452"/>
      <c r="AJ345" s="452"/>
      <c r="AK345" s="452"/>
    </row>
    <row r="346" spans="1:37" ht="21.75" customHeight="1" x14ac:dyDescent="0.2">
      <c r="A346" s="516" t="s">
        <v>173</v>
      </c>
      <c r="B346" s="511" t="s">
        <v>1315</v>
      </c>
      <c r="C346" s="495" t="s">
        <v>1316</v>
      </c>
      <c r="D346" s="456" t="s">
        <v>1785</v>
      </c>
      <c r="E346" s="457" t="s">
        <v>1786</v>
      </c>
      <c r="F346" s="458" t="s">
        <v>1292</v>
      </c>
      <c r="G346" s="443"/>
      <c r="H346" s="451"/>
      <c r="I346" s="452"/>
      <c r="J346" s="452"/>
      <c r="K346" s="452"/>
      <c r="L346" s="452"/>
      <c r="M346" s="452"/>
      <c r="N346" s="452"/>
      <c r="O346" s="452"/>
      <c r="P346" s="452"/>
      <c r="Q346" s="452"/>
      <c r="R346" s="452"/>
      <c r="S346" s="452"/>
      <c r="T346" s="453"/>
      <c r="U346" s="453"/>
      <c r="V346" s="452"/>
      <c r="W346" s="452"/>
      <c r="X346" s="452"/>
      <c r="Y346" s="452"/>
      <c r="Z346" s="452"/>
      <c r="AA346" s="452"/>
      <c r="AB346" s="452"/>
      <c r="AC346" s="452"/>
      <c r="AD346" s="452"/>
      <c r="AE346" s="452"/>
      <c r="AF346" s="452"/>
      <c r="AG346" s="452"/>
      <c r="AH346" s="452"/>
      <c r="AI346" s="452"/>
      <c r="AJ346" s="452"/>
      <c r="AK346" s="452"/>
    </row>
    <row r="347" spans="1:37" ht="21.75" customHeight="1" x14ac:dyDescent="0.2">
      <c r="A347" s="516" t="s">
        <v>173</v>
      </c>
      <c r="B347" s="511" t="s">
        <v>1315</v>
      </c>
      <c r="C347" s="495" t="s">
        <v>1316</v>
      </c>
      <c r="D347" s="456" t="s">
        <v>1787</v>
      </c>
      <c r="E347" s="457" t="s">
        <v>1788</v>
      </c>
      <c r="F347" s="458" t="s">
        <v>1292</v>
      </c>
      <c r="G347" s="443"/>
      <c r="H347" s="451"/>
      <c r="I347" s="452"/>
      <c r="J347" s="452"/>
      <c r="K347" s="452"/>
      <c r="L347" s="452"/>
      <c r="M347" s="452"/>
      <c r="N347" s="452"/>
      <c r="O347" s="452"/>
      <c r="P347" s="452"/>
      <c r="Q347" s="452"/>
      <c r="R347" s="452"/>
      <c r="S347" s="452"/>
      <c r="T347" s="453"/>
      <c r="U347" s="453"/>
      <c r="V347" s="452"/>
      <c r="W347" s="452"/>
      <c r="X347" s="452"/>
      <c r="Y347" s="452"/>
      <c r="Z347" s="452"/>
      <c r="AA347" s="452"/>
      <c r="AB347" s="452"/>
      <c r="AC347" s="452"/>
      <c r="AD347" s="452"/>
      <c r="AE347" s="452"/>
      <c r="AF347" s="452"/>
      <c r="AG347" s="452"/>
      <c r="AH347" s="452"/>
      <c r="AI347" s="452"/>
      <c r="AJ347" s="452"/>
      <c r="AK347" s="452"/>
    </row>
    <row r="348" spans="1:37" ht="21.75" customHeight="1" x14ac:dyDescent="0.2">
      <c r="A348" s="516" t="s">
        <v>173</v>
      </c>
      <c r="B348" s="511" t="s">
        <v>1315</v>
      </c>
      <c r="C348" s="495" t="s">
        <v>1316</v>
      </c>
      <c r="D348" s="456" t="s">
        <v>1789</v>
      </c>
      <c r="E348" s="457" t="s">
        <v>1790</v>
      </c>
      <c r="F348" s="458" t="s">
        <v>1292</v>
      </c>
      <c r="G348" s="443"/>
      <c r="H348" s="451"/>
      <c r="I348" s="452"/>
      <c r="J348" s="452"/>
      <c r="K348" s="452"/>
      <c r="L348" s="452"/>
      <c r="M348" s="452"/>
      <c r="N348" s="452"/>
      <c r="O348" s="452"/>
      <c r="P348" s="452"/>
      <c r="Q348" s="452"/>
      <c r="R348" s="452"/>
      <c r="S348" s="452"/>
      <c r="T348" s="453"/>
      <c r="U348" s="453"/>
      <c r="V348" s="452"/>
      <c r="W348" s="452"/>
      <c r="X348" s="452"/>
      <c r="Y348" s="452"/>
      <c r="Z348" s="452"/>
      <c r="AA348" s="452"/>
      <c r="AB348" s="452"/>
      <c r="AC348" s="452"/>
      <c r="AD348" s="452"/>
      <c r="AE348" s="452"/>
      <c r="AF348" s="452"/>
      <c r="AG348" s="452"/>
      <c r="AH348" s="452"/>
      <c r="AI348" s="452"/>
      <c r="AJ348" s="452"/>
      <c r="AK348" s="452"/>
    </row>
    <row r="349" spans="1:37" ht="21.75" customHeight="1" x14ac:dyDescent="0.2">
      <c r="A349" s="516" t="s">
        <v>173</v>
      </c>
      <c r="B349" s="511" t="s">
        <v>1315</v>
      </c>
      <c r="C349" s="495" t="s">
        <v>1316</v>
      </c>
      <c r="D349" s="456" t="s">
        <v>1791</v>
      </c>
      <c r="E349" s="457" t="s">
        <v>1792</v>
      </c>
      <c r="F349" s="458" t="s">
        <v>1292</v>
      </c>
      <c r="G349" s="443"/>
      <c r="H349" s="451"/>
      <c r="I349" s="452"/>
      <c r="J349" s="452"/>
      <c r="K349" s="452"/>
      <c r="L349" s="452"/>
      <c r="M349" s="452"/>
      <c r="N349" s="452"/>
      <c r="O349" s="452"/>
      <c r="P349" s="452"/>
      <c r="Q349" s="452"/>
      <c r="R349" s="452"/>
      <c r="S349" s="452"/>
      <c r="T349" s="453"/>
      <c r="U349" s="453"/>
      <c r="V349" s="452"/>
      <c r="W349" s="452"/>
      <c r="X349" s="452"/>
      <c r="Y349" s="452"/>
      <c r="Z349" s="452"/>
      <c r="AA349" s="452"/>
      <c r="AB349" s="452"/>
      <c r="AC349" s="452"/>
      <c r="AD349" s="452"/>
      <c r="AE349" s="452"/>
      <c r="AF349" s="452"/>
      <c r="AG349" s="452"/>
      <c r="AH349" s="452"/>
      <c r="AI349" s="452"/>
      <c r="AJ349" s="452"/>
      <c r="AK349" s="452"/>
    </row>
    <row r="350" spans="1:37" ht="21.75" customHeight="1" x14ac:dyDescent="0.2">
      <c r="A350" s="516" t="s">
        <v>173</v>
      </c>
      <c r="B350" s="511" t="s">
        <v>1315</v>
      </c>
      <c r="C350" s="495" t="s">
        <v>1316</v>
      </c>
      <c r="D350" s="456" t="s">
        <v>1793</v>
      </c>
      <c r="E350" s="457" t="s">
        <v>1794</v>
      </c>
      <c r="F350" s="458" t="s">
        <v>1292</v>
      </c>
      <c r="G350" s="443"/>
      <c r="H350" s="451"/>
      <c r="I350" s="452"/>
      <c r="J350" s="452"/>
      <c r="K350" s="452"/>
      <c r="L350" s="452"/>
      <c r="M350" s="452"/>
      <c r="N350" s="452"/>
      <c r="O350" s="452"/>
      <c r="P350" s="452"/>
      <c r="Q350" s="452"/>
      <c r="R350" s="452"/>
      <c r="S350" s="452"/>
      <c r="T350" s="453"/>
      <c r="U350" s="453"/>
      <c r="V350" s="452"/>
      <c r="W350" s="452"/>
      <c r="X350" s="452"/>
      <c r="Y350" s="452"/>
      <c r="Z350" s="452"/>
      <c r="AA350" s="452"/>
      <c r="AB350" s="452"/>
      <c r="AC350" s="452"/>
      <c r="AD350" s="452"/>
      <c r="AE350" s="452"/>
      <c r="AF350" s="452"/>
      <c r="AG350" s="452"/>
      <c r="AH350" s="452"/>
      <c r="AI350" s="452"/>
      <c r="AJ350" s="452"/>
      <c r="AK350" s="452"/>
    </row>
    <row r="351" spans="1:37" ht="21.75" customHeight="1" x14ac:dyDescent="0.2">
      <c r="A351" s="516" t="s">
        <v>173</v>
      </c>
      <c r="B351" s="511" t="s">
        <v>1315</v>
      </c>
      <c r="C351" s="495" t="s">
        <v>1316</v>
      </c>
      <c r="D351" s="456" t="s">
        <v>1795</v>
      </c>
      <c r="E351" s="457" t="s">
        <v>1796</v>
      </c>
      <c r="F351" s="458" t="s">
        <v>1292</v>
      </c>
      <c r="G351" s="443"/>
      <c r="H351" s="451"/>
      <c r="I351" s="452"/>
      <c r="J351" s="452"/>
      <c r="K351" s="452"/>
      <c r="L351" s="452"/>
      <c r="M351" s="452"/>
      <c r="N351" s="452"/>
      <c r="O351" s="452"/>
      <c r="P351" s="452"/>
      <c r="Q351" s="452"/>
      <c r="R351" s="452"/>
      <c r="S351" s="452"/>
      <c r="T351" s="453"/>
      <c r="U351" s="453"/>
      <c r="V351" s="452"/>
      <c r="W351" s="452"/>
      <c r="X351" s="452"/>
      <c r="Y351" s="452"/>
      <c r="Z351" s="452"/>
      <c r="AA351" s="452"/>
      <c r="AB351" s="452"/>
      <c r="AC351" s="452"/>
      <c r="AD351" s="452"/>
      <c r="AE351" s="452"/>
      <c r="AF351" s="452"/>
      <c r="AG351" s="452"/>
      <c r="AH351" s="452"/>
      <c r="AI351" s="452"/>
      <c r="AJ351" s="452"/>
      <c r="AK351" s="452"/>
    </row>
    <row r="352" spans="1:37" ht="21.75" customHeight="1" x14ac:dyDescent="0.2">
      <c r="A352" s="516" t="s">
        <v>173</v>
      </c>
      <c r="B352" s="511" t="s">
        <v>1315</v>
      </c>
      <c r="C352" s="495" t="s">
        <v>1316</v>
      </c>
      <c r="D352" s="456" t="s">
        <v>1797</v>
      </c>
      <c r="E352" s="457" t="s">
        <v>1798</v>
      </c>
      <c r="F352" s="458" t="s">
        <v>1292</v>
      </c>
      <c r="G352" s="443"/>
      <c r="H352" s="451"/>
      <c r="I352" s="452"/>
      <c r="J352" s="452"/>
      <c r="K352" s="452"/>
      <c r="L352" s="452"/>
      <c r="M352" s="452"/>
      <c r="N352" s="452"/>
      <c r="O352" s="452"/>
      <c r="P352" s="452"/>
      <c r="Q352" s="452"/>
      <c r="R352" s="452"/>
      <c r="S352" s="452"/>
      <c r="T352" s="453"/>
      <c r="U352" s="453"/>
      <c r="V352" s="452"/>
      <c r="W352" s="452"/>
      <c r="X352" s="452"/>
      <c r="Y352" s="452"/>
      <c r="Z352" s="452"/>
      <c r="AA352" s="452"/>
      <c r="AB352" s="452"/>
      <c r="AC352" s="452"/>
      <c r="AD352" s="452"/>
      <c r="AE352" s="452"/>
      <c r="AF352" s="452"/>
      <c r="AG352" s="452"/>
      <c r="AH352" s="452"/>
      <c r="AI352" s="452"/>
      <c r="AJ352" s="452"/>
      <c r="AK352" s="452"/>
    </row>
    <row r="353" spans="1:37" ht="21.75" customHeight="1" x14ac:dyDescent="0.2">
      <c r="A353" s="516" t="s">
        <v>173</v>
      </c>
      <c r="B353" s="511" t="s">
        <v>1315</v>
      </c>
      <c r="C353" s="495" t="s">
        <v>1316</v>
      </c>
      <c r="D353" s="456" t="s">
        <v>1799</v>
      </c>
      <c r="E353" s="457" t="s">
        <v>1800</v>
      </c>
      <c r="F353" s="458" t="s">
        <v>1292</v>
      </c>
      <c r="G353" s="443"/>
      <c r="H353" s="451"/>
      <c r="I353" s="452"/>
      <c r="J353" s="452"/>
      <c r="K353" s="452"/>
      <c r="L353" s="452"/>
      <c r="M353" s="452"/>
      <c r="N353" s="452"/>
      <c r="O353" s="452"/>
      <c r="P353" s="452"/>
      <c r="Q353" s="452"/>
      <c r="R353" s="452"/>
      <c r="S353" s="452"/>
      <c r="T353" s="453"/>
      <c r="U353" s="453"/>
      <c r="V353" s="452"/>
      <c r="W353" s="452"/>
      <c r="X353" s="452"/>
      <c r="Y353" s="452"/>
      <c r="Z353" s="452"/>
      <c r="AA353" s="452"/>
      <c r="AB353" s="452"/>
      <c r="AC353" s="452"/>
      <c r="AD353" s="452"/>
      <c r="AE353" s="452"/>
      <c r="AF353" s="452"/>
      <c r="AG353" s="452"/>
      <c r="AH353" s="452"/>
      <c r="AI353" s="452"/>
      <c r="AJ353" s="452"/>
      <c r="AK353" s="452"/>
    </row>
    <row r="354" spans="1:37" ht="21.75" customHeight="1" x14ac:dyDescent="0.2">
      <c r="A354" s="516" t="s">
        <v>173</v>
      </c>
      <c r="B354" s="511" t="s">
        <v>1315</v>
      </c>
      <c r="C354" s="495" t="s">
        <v>1316</v>
      </c>
      <c r="D354" s="456" t="s">
        <v>1801</v>
      </c>
      <c r="E354" s="457" t="s">
        <v>1802</v>
      </c>
      <c r="F354" s="458" t="s">
        <v>1292</v>
      </c>
      <c r="G354" s="443"/>
      <c r="H354" s="451"/>
      <c r="I354" s="452"/>
      <c r="J354" s="452"/>
      <c r="K354" s="452"/>
      <c r="L354" s="452"/>
      <c r="M354" s="452"/>
      <c r="N354" s="452"/>
      <c r="O354" s="452"/>
      <c r="P354" s="452"/>
      <c r="Q354" s="452"/>
      <c r="R354" s="452"/>
      <c r="S354" s="452"/>
      <c r="T354" s="453"/>
      <c r="U354" s="453"/>
      <c r="V354" s="452"/>
      <c r="W354" s="452"/>
      <c r="X354" s="452"/>
      <c r="Y354" s="452"/>
      <c r="Z354" s="452"/>
      <c r="AA354" s="452"/>
      <c r="AB354" s="452"/>
      <c r="AC354" s="452"/>
      <c r="AD354" s="452"/>
      <c r="AE354" s="452"/>
      <c r="AF354" s="452"/>
      <c r="AG354" s="452"/>
      <c r="AH354" s="452"/>
      <c r="AI354" s="452"/>
      <c r="AJ354" s="452"/>
      <c r="AK354" s="452"/>
    </row>
    <row r="355" spans="1:37" ht="21.75" customHeight="1" x14ac:dyDescent="0.2">
      <c r="A355" s="516" t="s">
        <v>173</v>
      </c>
      <c r="B355" s="511" t="s">
        <v>1315</v>
      </c>
      <c r="C355" s="495" t="s">
        <v>1316</v>
      </c>
      <c r="D355" s="456" t="s">
        <v>1803</v>
      </c>
      <c r="E355" s="457" t="s">
        <v>1804</v>
      </c>
      <c r="F355" s="458" t="s">
        <v>1292</v>
      </c>
      <c r="G355" s="443"/>
      <c r="H355" s="451"/>
      <c r="I355" s="452"/>
      <c r="J355" s="452"/>
      <c r="K355" s="452"/>
      <c r="L355" s="452"/>
      <c r="M355" s="452"/>
      <c r="N355" s="452"/>
      <c r="O355" s="452"/>
      <c r="P355" s="452"/>
      <c r="Q355" s="452"/>
      <c r="R355" s="452"/>
      <c r="S355" s="452"/>
      <c r="T355" s="453"/>
      <c r="U355" s="453"/>
      <c r="V355" s="452"/>
      <c r="W355" s="452"/>
      <c r="X355" s="452"/>
      <c r="Y355" s="452"/>
      <c r="Z355" s="452"/>
      <c r="AA355" s="452"/>
      <c r="AB355" s="452"/>
      <c r="AC355" s="452"/>
      <c r="AD355" s="452"/>
      <c r="AE355" s="452"/>
      <c r="AF355" s="452"/>
      <c r="AG355" s="452"/>
      <c r="AH355" s="452"/>
      <c r="AI355" s="452"/>
      <c r="AJ355" s="452"/>
      <c r="AK355" s="452"/>
    </row>
    <row r="356" spans="1:37" ht="21.75" customHeight="1" x14ac:dyDescent="0.2">
      <c r="A356" s="516" t="s">
        <v>173</v>
      </c>
      <c r="B356" s="511" t="s">
        <v>1315</v>
      </c>
      <c r="C356" s="495" t="s">
        <v>1316</v>
      </c>
      <c r="D356" s="456" t="s">
        <v>1805</v>
      </c>
      <c r="E356" s="457" t="s">
        <v>1806</v>
      </c>
      <c r="F356" s="458" t="s">
        <v>1292</v>
      </c>
      <c r="G356" s="443"/>
      <c r="H356" s="451"/>
      <c r="I356" s="452"/>
      <c r="J356" s="452"/>
      <c r="K356" s="452"/>
      <c r="L356" s="452"/>
      <c r="M356" s="452"/>
      <c r="N356" s="452"/>
      <c r="O356" s="452"/>
      <c r="P356" s="452"/>
      <c r="Q356" s="452"/>
      <c r="R356" s="452"/>
      <c r="S356" s="452"/>
      <c r="T356" s="453"/>
      <c r="U356" s="453"/>
      <c r="V356" s="452"/>
      <c r="W356" s="452"/>
      <c r="X356" s="452"/>
      <c r="Y356" s="452"/>
      <c r="Z356" s="452"/>
      <c r="AA356" s="452"/>
      <c r="AB356" s="452"/>
      <c r="AC356" s="452"/>
      <c r="AD356" s="452"/>
      <c r="AE356" s="452"/>
      <c r="AF356" s="452"/>
      <c r="AG356" s="452"/>
      <c r="AH356" s="452"/>
      <c r="AI356" s="452"/>
      <c r="AJ356" s="452"/>
      <c r="AK356" s="452"/>
    </row>
    <row r="357" spans="1:37" ht="21.75" customHeight="1" x14ac:dyDescent="0.2">
      <c r="A357" s="516" t="s">
        <v>173</v>
      </c>
      <c r="B357" s="511" t="s">
        <v>1315</v>
      </c>
      <c r="C357" s="495" t="s">
        <v>1316</v>
      </c>
      <c r="D357" s="456" t="s">
        <v>1807</v>
      </c>
      <c r="E357" s="457" t="s">
        <v>1808</v>
      </c>
      <c r="F357" s="458" t="s">
        <v>1292</v>
      </c>
      <c r="G357" s="443"/>
      <c r="H357" s="451"/>
      <c r="I357" s="452"/>
      <c r="J357" s="452"/>
      <c r="K357" s="452"/>
      <c r="L357" s="452"/>
      <c r="M357" s="452"/>
      <c r="N357" s="452"/>
      <c r="O357" s="452"/>
      <c r="P357" s="452"/>
      <c r="Q357" s="452"/>
      <c r="R357" s="452"/>
      <c r="S357" s="452"/>
      <c r="T357" s="453"/>
      <c r="U357" s="453"/>
      <c r="V357" s="452"/>
      <c r="W357" s="452"/>
      <c r="X357" s="452"/>
      <c r="Y357" s="452"/>
      <c r="Z357" s="452"/>
      <c r="AA357" s="452"/>
      <c r="AB357" s="452"/>
      <c r="AC357" s="452"/>
      <c r="AD357" s="452"/>
      <c r="AE357" s="452"/>
      <c r="AF357" s="452"/>
      <c r="AG357" s="452"/>
      <c r="AH357" s="452"/>
      <c r="AI357" s="452"/>
      <c r="AJ357" s="452"/>
      <c r="AK357" s="452"/>
    </row>
    <row r="358" spans="1:37" ht="21.75" customHeight="1" x14ac:dyDescent="0.2">
      <c r="A358" s="516" t="s">
        <v>173</v>
      </c>
      <c r="B358" s="511" t="s">
        <v>1315</v>
      </c>
      <c r="C358" s="495" t="s">
        <v>1316</v>
      </c>
      <c r="D358" s="456" t="s">
        <v>1809</v>
      </c>
      <c r="E358" s="457" t="s">
        <v>1810</v>
      </c>
      <c r="F358" s="458" t="s">
        <v>1292</v>
      </c>
      <c r="G358" s="443"/>
      <c r="H358" s="451"/>
      <c r="I358" s="452"/>
      <c r="J358" s="452"/>
      <c r="K358" s="452"/>
      <c r="L358" s="452"/>
      <c r="M358" s="452"/>
      <c r="N358" s="452"/>
      <c r="O358" s="452"/>
      <c r="P358" s="452"/>
      <c r="Q358" s="452"/>
      <c r="R358" s="452"/>
      <c r="S358" s="452"/>
      <c r="T358" s="453"/>
      <c r="U358" s="453"/>
      <c r="V358" s="452"/>
      <c r="W358" s="452"/>
      <c r="X358" s="452"/>
      <c r="Y358" s="452"/>
      <c r="Z358" s="452"/>
      <c r="AA358" s="452"/>
      <c r="AB358" s="452"/>
      <c r="AC358" s="452"/>
      <c r="AD358" s="452"/>
      <c r="AE358" s="452"/>
      <c r="AF358" s="452"/>
      <c r="AG358" s="452"/>
      <c r="AH358" s="452"/>
      <c r="AI358" s="452"/>
      <c r="AJ358" s="452"/>
      <c r="AK358" s="452"/>
    </row>
    <row r="359" spans="1:37" ht="21.75" customHeight="1" x14ac:dyDescent="0.2">
      <c r="A359" s="516" t="s">
        <v>173</v>
      </c>
      <c r="B359" s="511" t="s">
        <v>1315</v>
      </c>
      <c r="C359" s="495" t="s">
        <v>1316</v>
      </c>
      <c r="D359" s="456" t="s">
        <v>1811</v>
      </c>
      <c r="E359" s="457" t="s">
        <v>1812</v>
      </c>
      <c r="F359" s="458" t="s">
        <v>1292</v>
      </c>
      <c r="G359" s="443"/>
      <c r="H359" s="451"/>
      <c r="I359" s="452"/>
      <c r="J359" s="452"/>
      <c r="K359" s="452"/>
      <c r="L359" s="452"/>
      <c r="M359" s="452"/>
      <c r="N359" s="452"/>
      <c r="O359" s="452"/>
      <c r="P359" s="452"/>
      <c r="Q359" s="452"/>
      <c r="R359" s="452"/>
      <c r="S359" s="452"/>
      <c r="T359" s="453"/>
      <c r="U359" s="453"/>
      <c r="V359" s="452"/>
      <c r="W359" s="452"/>
      <c r="X359" s="452"/>
      <c r="Y359" s="452"/>
      <c r="Z359" s="452"/>
      <c r="AA359" s="452"/>
      <c r="AB359" s="452"/>
      <c r="AC359" s="452"/>
      <c r="AD359" s="452"/>
      <c r="AE359" s="452"/>
      <c r="AF359" s="452"/>
      <c r="AG359" s="452"/>
      <c r="AH359" s="452"/>
      <c r="AI359" s="452"/>
      <c r="AJ359" s="452"/>
      <c r="AK359" s="452"/>
    </row>
    <row r="360" spans="1:37" ht="21.75" customHeight="1" x14ac:dyDescent="0.2">
      <c r="A360" s="516" t="s">
        <v>173</v>
      </c>
      <c r="B360" s="511" t="s">
        <v>1315</v>
      </c>
      <c r="C360" s="495" t="s">
        <v>1316</v>
      </c>
      <c r="D360" s="456" t="s">
        <v>1813</v>
      </c>
      <c r="E360" s="457" t="s">
        <v>1814</v>
      </c>
      <c r="F360" s="458" t="s">
        <v>1292</v>
      </c>
      <c r="G360" s="443"/>
      <c r="H360" s="451"/>
      <c r="I360" s="452"/>
      <c r="J360" s="452"/>
      <c r="K360" s="452"/>
      <c r="L360" s="452"/>
      <c r="M360" s="452"/>
      <c r="N360" s="452"/>
      <c r="O360" s="452"/>
      <c r="P360" s="452"/>
      <c r="Q360" s="452"/>
      <c r="R360" s="452"/>
      <c r="S360" s="452"/>
      <c r="T360" s="453"/>
      <c r="U360" s="453"/>
      <c r="V360" s="452"/>
      <c r="W360" s="452"/>
      <c r="X360" s="452"/>
      <c r="Y360" s="452"/>
      <c r="Z360" s="452"/>
      <c r="AA360" s="452"/>
      <c r="AB360" s="452"/>
      <c r="AC360" s="452"/>
      <c r="AD360" s="452"/>
      <c r="AE360" s="452"/>
      <c r="AF360" s="452"/>
      <c r="AG360" s="452"/>
      <c r="AH360" s="452"/>
      <c r="AI360" s="452"/>
      <c r="AJ360" s="452"/>
      <c r="AK360" s="452"/>
    </row>
    <row r="361" spans="1:37" ht="21.75" customHeight="1" x14ac:dyDescent="0.2">
      <c r="A361" s="516" t="s">
        <v>173</v>
      </c>
      <c r="B361" s="511" t="s">
        <v>1315</v>
      </c>
      <c r="C361" s="495" t="s">
        <v>1316</v>
      </c>
      <c r="D361" s="456" t="s">
        <v>1815</v>
      </c>
      <c r="E361" s="457" t="s">
        <v>1816</v>
      </c>
      <c r="F361" s="458" t="s">
        <v>1292</v>
      </c>
      <c r="G361" s="443"/>
      <c r="H361" s="451"/>
      <c r="I361" s="452"/>
      <c r="J361" s="452"/>
      <c r="K361" s="452"/>
      <c r="L361" s="452"/>
      <c r="M361" s="452"/>
      <c r="N361" s="452"/>
      <c r="O361" s="452"/>
      <c r="P361" s="452"/>
      <c r="Q361" s="452"/>
      <c r="R361" s="452"/>
      <c r="S361" s="452"/>
      <c r="T361" s="453"/>
      <c r="U361" s="453"/>
      <c r="V361" s="452"/>
      <c r="W361" s="452"/>
      <c r="X361" s="452"/>
      <c r="Y361" s="452"/>
      <c r="Z361" s="452"/>
      <c r="AA361" s="452"/>
      <c r="AB361" s="452"/>
      <c r="AC361" s="452"/>
      <c r="AD361" s="452"/>
      <c r="AE361" s="452"/>
      <c r="AF361" s="452"/>
      <c r="AG361" s="452"/>
      <c r="AH361" s="452"/>
      <c r="AI361" s="452"/>
      <c r="AJ361" s="452"/>
      <c r="AK361" s="452"/>
    </row>
    <row r="362" spans="1:37" ht="21.75" customHeight="1" x14ac:dyDescent="0.2">
      <c r="A362" s="516" t="s">
        <v>173</v>
      </c>
      <c r="B362" s="511" t="s">
        <v>1315</v>
      </c>
      <c r="C362" s="495" t="s">
        <v>1316</v>
      </c>
      <c r="D362" s="456" t="s">
        <v>1817</v>
      </c>
      <c r="E362" s="457" t="s">
        <v>1818</v>
      </c>
      <c r="F362" s="458" t="s">
        <v>1292</v>
      </c>
      <c r="G362" s="443"/>
      <c r="H362" s="451"/>
      <c r="I362" s="452"/>
      <c r="J362" s="452"/>
      <c r="K362" s="452"/>
      <c r="L362" s="452"/>
      <c r="M362" s="452"/>
      <c r="N362" s="452"/>
      <c r="O362" s="452"/>
      <c r="P362" s="452"/>
      <c r="Q362" s="452"/>
      <c r="R362" s="452"/>
      <c r="S362" s="452"/>
      <c r="T362" s="453"/>
      <c r="U362" s="453"/>
      <c r="V362" s="452"/>
      <c r="W362" s="452"/>
      <c r="X362" s="452"/>
      <c r="Y362" s="452"/>
      <c r="Z362" s="452"/>
      <c r="AA362" s="452"/>
      <c r="AB362" s="452"/>
      <c r="AC362" s="452"/>
      <c r="AD362" s="452"/>
      <c r="AE362" s="452"/>
      <c r="AF362" s="452"/>
      <c r="AG362" s="452"/>
      <c r="AH362" s="452"/>
      <c r="AI362" s="452"/>
      <c r="AJ362" s="452"/>
      <c r="AK362" s="452"/>
    </row>
    <row r="363" spans="1:37" ht="21.75" customHeight="1" x14ac:dyDescent="0.2">
      <c r="A363" s="516" t="s">
        <v>173</v>
      </c>
      <c r="B363" s="511" t="s">
        <v>1315</v>
      </c>
      <c r="C363" s="495" t="s">
        <v>1316</v>
      </c>
      <c r="D363" s="456" t="s">
        <v>1819</v>
      </c>
      <c r="E363" s="457" t="s">
        <v>1820</v>
      </c>
      <c r="F363" s="458" t="s">
        <v>1292</v>
      </c>
      <c r="G363" s="443"/>
      <c r="H363" s="451"/>
      <c r="I363" s="452"/>
      <c r="J363" s="452"/>
      <c r="K363" s="452"/>
      <c r="L363" s="452"/>
      <c r="M363" s="452"/>
      <c r="N363" s="452"/>
      <c r="O363" s="452"/>
      <c r="P363" s="452"/>
      <c r="Q363" s="452"/>
      <c r="R363" s="452"/>
      <c r="S363" s="452"/>
      <c r="T363" s="453"/>
      <c r="U363" s="453"/>
      <c r="V363" s="452"/>
      <c r="W363" s="452"/>
      <c r="X363" s="452"/>
      <c r="Y363" s="452"/>
      <c r="Z363" s="452"/>
      <c r="AA363" s="452"/>
      <c r="AB363" s="452"/>
      <c r="AC363" s="452"/>
      <c r="AD363" s="452"/>
      <c r="AE363" s="452"/>
      <c r="AF363" s="452"/>
      <c r="AG363" s="452"/>
      <c r="AH363" s="452"/>
      <c r="AI363" s="452"/>
      <c r="AJ363" s="452"/>
      <c r="AK363" s="452"/>
    </row>
    <row r="364" spans="1:37" ht="21.75" customHeight="1" x14ac:dyDescent="0.2">
      <c r="A364" s="516" t="s">
        <v>173</v>
      </c>
      <c r="B364" s="511" t="s">
        <v>1315</v>
      </c>
      <c r="C364" s="495" t="s">
        <v>1316</v>
      </c>
      <c r="D364" s="456" t="s">
        <v>1821</v>
      </c>
      <c r="E364" s="457" t="s">
        <v>1822</v>
      </c>
      <c r="F364" s="458" t="s">
        <v>1292</v>
      </c>
      <c r="G364" s="443"/>
      <c r="H364" s="451"/>
      <c r="I364" s="452"/>
      <c r="J364" s="452"/>
      <c r="K364" s="452"/>
      <c r="L364" s="452"/>
      <c r="M364" s="452"/>
      <c r="N364" s="452"/>
      <c r="O364" s="452"/>
      <c r="P364" s="452"/>
      <c r="Q364" s="452"/>
      <c r="R364" s="452"/>
      <c r="S364" s="452"/>
      <c r="T364" s="453"/>
      <c r="U364" s="453"/>
      <c r="V364" s="452"/>
      <c r="W364" s="452"/>
      <c r="X364" s="452"/>
      <c r="Y364" s="452"/>
      <c r="Z364" s="452"/>
      <c r="AA364" s="452"/>
      <c r="AB364" s="452"/>
      <c r="AC364" s="452"/>
      <c r="AD364" s="452"/>
      <c r="AE364" s="452"/>
      <c r="AF364" s="452"/>
      <c r="AG364" s="452"/>
      <c r="AH364" s="452"/>
      <c r="AI364" s="452"/>
      <c r="AJ364" s="452"/>
      <c r="AK364" s="452"/>
    </row>
    <row r="365" spans="1:37" ht="21.75" customHeight="1" x14ac:dyDescent="0.2">
      <c r="A365" s="516" t="s">
        <v>173</v>
      </c>
      <c r="B365" s="511" t="s">
        <v>1315</v>
      </c>
      <c r="C365" s="495" t="s">
        <v>1316</v>
      </c>
      <c r="D365" s="456" t="s">
        <v>1823</v>
      </c>
      <c r="E365" s="457" t="s">
        <v>1824</v>
      </c>
      <c r="F365" s="458" t="s">
        <v>1292</v>
      </c>
      <c r="G365" s="443"/>
      <c r="H365" s="451"/>
      <c r="I365" s="452"/>
      <c r="J365" s="452"/>
      <c r="K365" s="452"/>
      <c r="L365" s="452"/>
      <c r="M365" s="452"/>
      <c r="N365" s="452"/>
      <c r="O365" s="452"/>
      <c r="P365" s="452"/>
      <c r="Q365" s="452"/>
      <c r="R365" s="452"/>
      <c r="S365" s="452"/>
      <c r="T365" s="453"/>
      <c r="U365" s="453"/>
      <c r="V365" s="452"/>
      <c r="W365" s="452"/>
      <c r="X365" s="452"/>
      <c r="Y365" s="452"/>
      <c r="Z365" s="452"/>
      <c r="AA365" s="452"/>
      <c r="AB365" s="452"/>
      <c r="AC365" s="452"/>
      <c r="AD365" s="452"/>
      <c r="AE365" s="452"/>
      <c r="AF365" s="452"/>
      <c r="AG365" s="452"/>
      <c r="AH365" s="452"/>
      <c r="AI365" s="452"/>
      <c r="AJ365" s="452"/>
      <c r="AK365" s="452"/>
    </row>
    <row r="366" spans="1:37" ht="21.75" customHeight="1" x14ac:dyDescent="0.2">
      <c r="A366" s="516" t="s">
        <v>173</v>
      </c>
      <c r="B366" s="511" t="s">
        <v>1315</v>
      </c>
      <c r="C366" s="495" t="s">
        <v>1316</v>
      </c>
      <c r="D366" s="456" t="s">
        <v>1825</v>
      </c>
      <c r="E366" s="457" t="s">
        <v>1826</v>
      </c>
      <c r="F366" s="458" t="s">
        <v>1292</v>
      </c>
      <c r="G366" s="443"/>
      <c r="H366" s="451"/>
      <c r="I366" s="452"/>
      <c r="J366" s="452"/>
      <c r="K366" s="452"/>
      <c r="L366" s="452"/>
      <c r="M366" s="452"/>
      <c r="N366" s="452"/>
      <c r="O366" s="452"/>
      <c r="P366" s="452"/>
      <c r="Q366" s="452"/>
      <c r="R366" s="452"/>
      <c r="S366" s="452"/>
      <c r="T366" s="453"/>
      <c r="U366" s="453"/>
      <c r="V366" s="452"/>
      <c r="W366" s="452"/>
      <c r="X366" s="452"/>
      <c r="Y366" s="452"/>
      <c r="Z366" s="452"/>
      <c r="AA366" s="452"/>
      <c r="AB366" s="452"/>
      <c r="AC366" s="452"/>
      <c r="AD366" s="452"/>
      <c r="AE366" s="452"/>
      <c r="AF366" s="452"/>
      <c r="AG366" s="452"/>
      <c r="AH366" s="452"/>
      <c r="AI366" s="452"/>
      <c r="AJ366" s="452"/>
      <c r="AK366" s="452"/>
    </row>
    <row r="367" spans="1:37" ht="21.75" customHeight="1" x14ac:dyDescent="0.2">
      <c r="A367" s="516" t="s">
        <v>173</v>
      </c>
      <c r="B367" s="511" t="s">
        <v>1315</v>
      </c>
      <c r="C367" s="495" t="s">
        <v>1316</v>
      </c>
      <c r="D367" s="456" t="s">
        <v>1827</v>
      </c>
      <c r="E367" s="457" t="s">
        <v>1828</v>
      </c>
      <c r="F367" s="458" t="s">
        <v>1292</v>
      </c>
      <c r="G367" s="443"/>
      <c r="H367" s="451"/>
      <c r="I367" s="452"/>
      <c r="J367" s="452"/>
      <c r="K367" s="452"/>
      <c r="L367" s="452"/>
      <c r="M367" s="452"/>
      <c r="N367" s="452"/>
      <c r="O367" s="452"/>
      <c r="P367" s="452"/>
      <c r="Q367" s="452"/>
      <c r="R367" s="452"/>
      <c r="S367" s="452"/>
      <c r="T367" s="453"/>
      <c r="U367" s="453"/>
      <c r="V367" s="452"/>
      <c r="W367" s="452"/>
      <c r="X367" s="452"/>
      <c r="Y367" s="452"/>
      <c r="Z367" s="452"/>
      <c r="AA367" s="452"/>
      <c r="AB367" s="452"/>
      <c r="AC367" s="452"/>
      <c r="AD367" s="452"/>
      <c r="AE367" s="452"/>
      <c r="AF367" s="452"/>
      <c r="AG367" s="452"/>
      <c r="AH367" s="452"/>
      <c r="AI367" s="452"/>
      <c r="AJ367" s="452"/>
      <c r="AK367" s="452"/>
    </row>
    <row r="368" spans="1:37" ht="21.75" customHeight="1" x14ac:dyDescent="0.2">
      <c r="A368" s="516" t="s">
        <v>173</v>
      </c>
      <c r="B368" s="511" t="s">
        <v>1315</v>
      </c>
      <c r="C368" s="495" t="s">
        <v>1316</v>
      </c>
      <c r="D368" s="456" t="s">
        <v>1829</v>
      </c>
      <c r="E368" s="457" t="s">
        <v>1830</v>
      </c>
      <c r="F368" s="458" t="s">
        <v>1292</v>
      </c>
      <c r="G368" s="443"/>
      <c r="H368" s="451"/>
      <c r="I368" s="452"/>
      <c r="J368" s="452"/>
      <c r="K368" s="452"/>
      <c r="L368" s="452"/>
      <c r="M368" s="452"/>
      <c r="N368" s="452"/>
      <c r="O368" s="452"/>
      <c r="P368" s="452"/>
      <c r="Q368" s="452"/>
      <c r="R368" s="452"/>
      <c r="S368" s="452"/>
      <c r="T368" s="453"/>
      <c r="U368" s="453"/>
      <c r="V368" s="452"/>
      <c r="W368" s="452"/>
      <c r="X368" s="452"/>
      <c r="Y368" s="452"/>
      <c r="Z368" s="452"/>
      <c r="AA368" s="452"/>
      <c r="AB368" s="452"/>
      <c r="AC368" s="452"/>
      <c r="AD368" s="452"/>
      <c r="AE368" s="452"/>
      <c r="AF368" s="452"/>
      <c r="AG368" s="452"/>
      <c r="AH368" s="452"/>
      <c r="AI368" s="452"/>
      <c r="AJ368" s="452"/>
      <c r="AK368" s="452"/>
    </row>
    <row r="369" spans="1:37" ht="21.75" customHeight="1" x14ac:dyDescent="0.2">
      <c r="A369" s="516" t="s">
        <v>173</v>
      </c>
      <c r="B369" s="511" t="s">
        <v>1315</v>
      </c>
      <c r="C369" s="495" t="s">
        <v>1316</v>
      </c>
      <c r="D369" s="456" t="s">
        <v>1831</v>
      </c>
      <c r="E369" s="457" t="s">
        <v>1832</v>
      </c>
      <c r="F369" s="458" t="s">
        <v>1292</v>
      </c>
      <c r="G369" s="443"/>
      <c r="H369" s="451"/>
      <c r="I369" s="452"/>
      <c r="J369" s="452"/>
      <c r="K369" s="452"/>
      <c r="L369" s="452"/>
      <c r="M369" s="452"/>
      <c r="N369" s="452"/>
      <c r="O369" s="452"/>
      <c r="P369" s="452"/>
      <c r="Q369" s="452"/>
      <c r="R369" s="452"/>
      <c r="S369" s="452"/>
      <c r="T369" s="453"/>
      <c r="U369" s="453"/>
      <c r="V369" s="452"/>
      <c r="W369" s="452"/>
      <c r="X369" s="452"/>
      <c r="Y369" s="452"/>
      <c r="Z369" s="452"/>
      <c r="AA369" s="452"/>
      <c r="AB369" s="452"/>
      <c r="AC369" s="452"/>
      <c r="AD369" s="452"/>
      <c r="AE369" s="452"/>
      <c r="AF369" s="452"/>
      <c r="AG369" s="452"/>
      <c r="AH369" s="452"/>
      <c r="AI369" s="452"/>
      <c r="AJ369" s="452"/>
      <c r="AK369" s="452"/>
    </row>
    <row r="370" spans="1:37" ht="21.75" customHeight="1" x14ac:dyDescent="0.2">
      <c r="A370" s="516" t="s">
        <v>173</v>
      </c>
      <c r="B370" s="511" t="s">
        <v>1315</v>
      </c>
      <c r="C370" s="495" t="s">
        <v>1316</v>
      </c>
      <c r="D370" s="456" t="s">
        <v>1833</v>
      </c>
      <c r="E370" s="457" t="s">
        <v>1834</v>
      </c>
      <c r="F370" s="458" t="s">
        <v>1292</v>
      </c>
      <c r="G370" s="443"/>
      <c r="H370" s="451"/>
      <c r="I370" s="452"/>
      <c r="J370" s="452"/>
      <c r="K370" s="452"/>
      <c r="L370" s="452"/>
      <c r="M370" s="452"/>
      <c r="N370" s="452"/>
      <c r="O370" s="452"/>
      <c r="P370" s="452"/>
      <c r="Q370" s="452"/>
      <c r="R370" s="452"/>
      <c r="S370" s="452"/>
      <c r="T370" s="453"/>
      <c r="U370" s="453"/>
      <c r="V370" s="452"/>
      <c r="W370" s="452"/>
      <c r="X370" s="452"/>
      <c r="Y370" s="452"/>
      <c r="Z370" s="452"/>
      <c r="AA370" s="452"/>
      <c r="AB370" s="452"/>
      <c r="AC370" s="452"/>
      <c r="AD370" s="452"/>
      <c r="AE370" s="452"/>
      <c r="AF370" s="452"/>
      <c r="AG370" s="452"/>
      <c r="AH370" s="452"/>
      <c r="AI370" s="452"/>
      <c r="AJ370" s="452"/>
      <c r="AK370" s="452"/>
    </row>
    <row r="371" spans="1:37" ht="21.75" customHeight="1" x14ac:dyDescent="0.2">
      <c r="A371" s="516" t="s">
        <v>173</v>
      </c>
      <c r="B371" s="511" t="s">
        <v>1315</v>
      </c>
      <c r="C371" s="495" t="s">
        <v>1316</v>
      </c>
      <c r="D371" s="456" t="s">
        <v>1835</v>
      </c>
      <c r="E371" s="457" t="s">
        <v>1836</v>
      </c>
      <c r="F371" s="458" t="s">
        <v>1292</v>
      </c>
      <c r="G371" s="443"/>
      <c r="H371" s="451"/>
      <c r="I371" s="452"/>
      <c r="J371" s="452"/>
      <c r="K371" s="452"/>
      <c r="L371" s="452"/>
      <c r="M371" s="452"/>
      <c r="N371" s="452"/>
      <c r="O371" s="452"/>
      <c r="P371" s="452"/>
      <c r="Q371" s="452"/>
      <c r="R371" s="452"/>
      <c r="S371" s="452"/>
      <c r="T371" s="453"/>
      <c r="U371" s="453"/>
      <c r="V371" s="452"/>
      <c r="W371" s="452"/>
      <c r="X371" s="452"/>
      <c r="Y371" s="452"/>
      <c r="Z371" s="452"/>
      <c r="AA371" s="452"/>
      <c r="AB371" s="452"/>
      <c r="AC371" s="452"/>
      <c r="AD371" s="452"/>
      <c r="AE371" s="452"/>
      <c r="AF371" s="452"/>
      <c r="AG371" s="452"/>
      <c r="AH371" s="452"/>
      <c r="AI371" s="452"/>
      <c r="AJ371" s="452"/>
      <c r="AK371" s="452"/>
    </row>
    <row r="372" spans="1:37" ht="21.75" customHeight="1" x14ac:dyDescent="0.2">
      <c r="A372" s="516" t="s">
        <v>173</v>
      </c>
      <c r="B372" s="511" t="s">
        <v>1315</v>
      </c>
      <c r="C372" s="495" t="s">
        <v>1316</v>
      </c>
      <c r="D372" s="456" t="s">
        <v>1837</v>
      </c>
      <c r="E372" s="457" t="s">
        <v>1838</v>
      </c>
      <c r="F372" s="458" t="s">
        <v>1292</v>
      </c>
      <c r="G372" s="443"/>
      <c r="H372" s="451"/>
      <c r="I372" s="452"/>
      <c r="J372" s="452"/>
      <c r="K372" s="452"/>
      <c r="L372" s="452"/>
      <c r="M372" s="452"/>
      <c r="N372" s="452"/>
      <c r="O372" s="452"/>
      <c r="P372" s="452"/>
      <c r="Q372" s="452"/>
      <c r="R372" s="452"/>
      <c r="S372" s="452"/>
      <c r="T372" s="453"/>
      <c r="U372" s="453"/>
      <c r="V372" s="452"/>
      <c r="W372" s="452"/>
      <c r="X372" s="452"/>
      <c r="Y372" s="452"/>
      <c r="Z372" s="452"/>
      <c r="AA372" s="452"/>
      <c r="AB372" s="452"/>
      <c r="AC372" s="452"/>
      <c r="AD372" s="452"/>
      <c r="AE372" s="452"/>
      <c r="AF372" s="452"/>
      <c r="AG372" s="452"/>
      <c r="AH372" s="452"/>
      <c r="AI372" s="452"/>
      <c r="AJ372" s="452"/>
      <c r="AK372" s="452"/>
    </row>
    <row r="373" spans="1:37" ht="21.75" customHeight="1" x14ac:dyDescent="0.2">
      <c r="A373" s="516" t="s">
        <v>173</v>
      </c>
      <c r="B373" s="511" t="s">
        <v>1315</v>
      </c>
      <c r="C373" s="495" t="s">
        <v>1316</v>
      </c>
      <c r="D373" s="456" t="s">
        <v>1839</v>
      </c>
      <c r="E373" s="457" t="s">
        <v>1840</v>
      </c>
      <c r="F373" s="458" t="s">
        <v>1292</v>
      </c>
      <c r="G373" s="443"/>
      <c r="H373" s="451"/>
      <c r="I373" s="452"/>
      <c r="J373" s="452"/>
      <c r="K373" s="452"/>
      <c r="L373" s="452"/>
      <c r="M373" s="452"/>
      <c r="N373" s="452"/>
      <c r="O373" s="452"/>
      <c r="P373" s="452"/>
      <c r="Q373" s="452"/>
      <c r="R373" s="452"/>
      <c r="S373" s="452"/>
      <c r="T373" s="453"/>
      <c r="U373" s="453"/>
      <c r="V373" s="452"/>
      <c r="W373" s="452"/>
      <c r="X373" s="452"/>
      <c r="Y373" s="452"/>
      <c r="Z373" s="452"/>
      <c r="AA373" s="452"/>
      <c r="AB373" s="452"/>
      <c r="AC373" s="452"/>
      <c r="AD373" s="452"/>
      <c r="AE373" s="452"/>
      <c r="AF373" s="452"/>
      <c r="AG373" s="452"/>
      <c r="AH373" s="452"/>
      <c r="AI373" s="452"/>
      <c r="AJ373" s="452"/>
      <c r="AK373" s="452"/>
    </row>
    <row r="374" spans="1:37" ht="21.75" customHeight="1" x14ac:dyDescent="0.2">
      <c r="A374" s="516" t="s">
        <v>173</v>
      </c>
      <c r="B374" s="511" t="s">
        <v>1315</v>
      </c>
      <c r="C374" s="495" t="s">
        <v>1316</v>
      </c>
      <c r="D374" s="456" t="s">
        <v>1841</v>
      </c>
      <c r="E374" s="457" t="s">
        <v>1842</v>
      </c>
      <c r="F374" s="458" t="s">
        <v>1292</v>
      </c>
      <c r="G374" s="443"/>
      <c r="H374" s="451"/>
      <c r="I374" s="452"/>
      <c r="J374" s="452"/>
      <c r="K374" s="452"/>
      <c r="L374" s="452"/>
      <c r="M374" s="452"/>
      <c r="N374" s="452"/>
      <c r="O374" s="452"/>
      <c r="P374" s="452"/>
      <c r="Q374" s="452"/>
      <c r="R374" s="452"/>
      <c r="S374" s="452"/>
      <c r="T374" s="453"/>
      <c r="U374" s="453"/>
      <c r="V374" s="452"/>
      <c r="W374" s="452"/>
      <c r="X374" s="452"/>
      <c r="Y374" s="452"/>
      <c r="Z374" s="452"/>
      <c r="AA374" s="452"/>
      <c r="AB374" s="452"/>
      <c r="AC374" s="452"/>
      <c r="AD374" s="452"/>
      <c r="AE374" s="452"/>
      <c r="AF374" s="452"/>
      <c r="AG374" s="452"/>
      <c r="AH374" s="452"/>
      <c r="AI374" s="452"/>
      <c r="AJ374" s="452"/>
      <c r="AK374" s="452"/>
    </row>
    <row r="375" spans="1:37" ht="21.75" customHeight="1" x14ac:dyDescent="0.2">
      <c r="A375" s="516" t="s">
        <v>173</v>
      </c>
      <c r="B375" s="511" t="s">
        <v>1315</v>
      </c>
      <c r="C375" s="495" t="s">
        <v>1316</v>
      </c>
      <c r="D375" s="456" t="s">
        <v>1843</v>
      </c>
      <c r="E375" s="457" t="s">
        <v>1844</v>
      </c>
      <c r="F375" s="458" t="s">
        <v>1292</v>
      </c>
      <c r="G375" s="443"/>
      <c r="H375" s="451"/>
      <c r="I375" s="452"/>
      <c r="J375" s="452"/>
      <c r="K375" s="452"/>
      <c r="L375" s="452"/>
      <c r="M375" s="452"/>
      <c r="N375" s="452"/>
      <c r="O375" s="452"/>
      <c r="P375" s="452"/>
      <c r="Q375" s="452"/>
      <c r="R375" s="452"/>
      <c r="S375" s="452"/>
      <c r="T375" s="453"/>
      <c r="U375" s="453"/>
      <c r="V375" s="452"/>
      <c r="W375" s="452"/>
      <c r="X375" s="452"/>
      <c r="Y375" s="452"/>
      <c r="Z375" s="452"/>
      <c r="AA375" s="452"/>
      <c r="AB375" s="452"/>
      <c r="AC375" s="452"/>
      <c r="AD375" s="452"/>
      <c r="AE375" s="452"/>
      <c r="AF375" s="452"/>
      <c r="AG375" s="452"/>
      <c r="AH375" s="452"/>
      <c r="AI375" s="452"/>
      <c r="AJ375" s="452"/>
      <c r="AK375" s="452"/>
    </row>
    <row r="376" spans="1:37" ht="21.75" customHeight="1" x14ac:dyDescent="0.2">
      <c r="A376" s="516" t="s">
        <v>173</v>
      </c>
      <c r="B376" s="511" t="s">
        <v>1315</v>
      </c>
      <c r="C376" s="495" t="s">
        <v>1316</v>
      </c>
      <c r="D376" s="456" t="s">
        <v>1845</v>
      </c>
      <c r="E376" s="457" t="s">
        <v>1846</v>
      </c>
      <c r="F376" s="458" t="s">
        <v>1292</v>
      </c>
      <c r="G376" s="443"/>
      <c r="H376" s="451"/>
      <c r="I376" s="452"/>
      <c r="J376" s="452"/>
      <c r="K376" s="452"/>
      <c r="L376" s="452"/>
      <c r="M376" s="452"/>
      <c r="N376" s="452"/>
      <c r="O376" s="452"/>
      <c r="P376" s="452"/>
      <c r="Q376" s="452"/>
      <c r="R376" s="452"/>
      <c r="S376" s="452"/>
      <c r="T376" s="453"/>
      <c r="U376" s="453"/>
      <c r="V376" s="452"/>
      <c r="W376" s="452"/>
      <c r="X376" s="452"/>
      <c r="Y376" s="452"/>
      <c r="Z376" s="452"/>
      <c r="AA376" s="452"/>
      <c r="AB376" s="452"/>
      <c r="AC376" s="452"/>
      <c r="AD376" s="452"/>
      <c r="AE376" s="452"/>
      <c r="AF376" s="452"/>
      <c r="AG376" s="452"/>
      <c r="AH376" s="452"/>
      <c r="AI376" s="452"/>
      <c r="AJ376" s="452"/>
      <c r="AK376" s="452"/>
    </row>
    <row r="377" spans="1:37" ht="21.75" customHeight="1" x14ac:dyDescent="0.2">
      <c r="A377" s="516" t="s">
        <v>173</v>
      </c>
      <c r="B377" s="511" t="s">
        <v>1315</v>
      </c>
      <c r="C377" s="495" t="s">
        <v>1316</v>
      </c>
      <c r="D377" s="456" t="s">
        <v>1847</v>
      </c>
      <c r="E377" s="457" t="s">
        <v>1848</v>
      </c>
      <c r="F377" s="458" t="s">
        <v>1292</v>
      </c>
      <c r="G377" s="443"/>
      <c r="H377" s="451"/>
      <c r="I377" s="452"/>
      <c r="J377" s="452"/>
      <c r="K377" s="452"/>
      <c r="L377" s="452"/>
      <c r="M377" s="452"/>
      <c r="N377" s="452"/>
      <c r="O377" s="452"/>
      <c r="P377" s="452"/>
      <c r="Q377" s="452"/>
      <c r="R377" s="452"/>
      <c r="S377" s="452"/>
      <c r="T377" s="453"/>
      <c r="U377" s="453"/>
      <c r="V377" s="452"/>
      <c r="W377" s="452"/>
      <c r="X377" s="452"/>
      <c r="Y377" s="452"/>
      <c r="Z377" s="452"/>
      <c r="AA377" s="452"/>
      <c r="AB377" s="452"/>
      <c r="AC377" s="452"/>
      <c r="AD377" s="452"/>
      <c r="AE377" s="452"/>
      <c r="AF377" s="452"/>
      <c r="AG377" s="452"/>
      <c r="AH377" s="452"/>
      <c r="AI377" s="452"/>
      <c r="AJ377" s="452"/>
      <c r="AK377" s="452"/>
    </row>
    <row r="378" spans="1:37" ht="21.75" customHeight="1" x14ac:dyDescent="0.2">
      <c r="A378" s="516" t="s">
        <v>173</v>
      </c>
      <c r="B378" s="511" t="s">
        <v>1315</v>
      </c>
      <c r="C378" s="495" t="s">
        <v>1316</v>
      </c>
      <c r="D378" s="456" t="s">
        <v>1849</v>
      </c>
      <c r="E378" s="457" t="s">
        <v>1850</v>
      </c>
      <c r="F378" s="458" t="s">
        <v>1292</v>
      </c>
      <c r="G378" s="443"/>
      <c r="H378" s="451"/>
      <c r="I378" s="452"/>
      <c r="J378" s="452"/>
      <c r="K378" s="452"/>
      <c r="L378" s="452"/>
      <c r="M378" s="452"/>
      <c r="N378" s="452"/>
      <c r="O378" s="452"/>
      <c r="P378" s="452"/>
      <c r="Q378" s="452"/>
      <c r="R378" s="452"/>
      <c r="S378" s="452"/>
      <c r="T378" s="453"/>
      <c r="U378" s="453"/>
      <c r="V378" s="452"/>
      <c r="W378" s="452"/>
      <c r="X378" s="452"/>
      <c r="Y378" s="452"/>
      <c r="Z378" s="452"/>
      <c r="AA378" s="452"/>
      <c r="AB378" s="452"/>
      <c r="AC378" s="452"/>
      <c r="AD378" s="452"/>
      <c r="AE378" s="452"/>
      <c r="AF378" s="452"/>
      <c r="AG378" s="452"/>
      <c r="AH378" s="452"/>
      <c r="AI378" s="452"/>
      <c r="AJ378" s="452"/>
      <c r="AK378" s="452"/>
    </row>
    <row r="379" spans="1:37" ht="21.75" customHeight="1" x14ac:dyDescent="0.2">
      <c r="A379" s="516" t="s">
        <v>173</v>
      </c>
      <c r="B379" s="511" t="s">
        <v>1315</v>
      </c>
      <c r="C379" s="495" t="s">
        <v>1316</v>
      </c>
      <c r="D379" s="456" t="s">
        <v>1851</v>
      </c>
      <c r="E379" s="457" t="s">
        <v>1852</v>
      </c>
      <c r="F379" s="458" t="s">
        <v>1292</v>
      </c>
      <c r="G379" s="443"/>
      <c r="H379" s="451"/>
      <c r="I379" s="452"/>
      <c r="J379" s="452"/>
      <c r="K379" s="452"/>
      <c r="L379" s="452"/>
      <c r="M379" s="452"/>
      <c r="N379" s="452"/>
      <c r="O379" s="452"/>
      <c r="P379" s="452"/>
      <c r="Q379" s="452"/>
      <c r="R379" s="452"/>
      <c r="S379" s="452"/>
      <c r="T379" s="453"/>
      <c r="U379" s="453"/>
      <c r="V379" s="452"/>
      <c r="W379" s="452"/>
      <c r="X379" s="452"/>
      <c r="Y379" s="452"/>
      <c r="Z379" s="452"/>
      <c r="AA379" s="452"/>
      <c r="AB379" s="452"/>
      <c r="AC379" s="452"/>
      <c r="AD379" s="452"/>
      <c r="AE379" s="452"/>
      <c r="AF379" s="452"/>
      <c r="AG379" s="452"/>
      <c r="AH379" s="452"/>
      <c r="AI379" s="452"/>
      <c r="AJ379" s="452"/>
      <c r="AK379" s="452"/>
    </row>
    <row r="380" spans="1:37" ht="21.75" customHeight="1" x14ac:dyDescent="0.2">
      <c r="A380" s="516" t="s">
        <v>173</v>
      </c>
      <c r="B380" s="511" t="s">
        <v>1315</v>
      </c>
      <c r="C380" s="495" t="s">
        <v>1316</v>
      </c>
      <c r="D380" s="456" t="s">
        <v>1853</v>
      </c>
      <c r="E380" s="457" t="s">
        <v>1854</v>
      </c>
      <c r="F380" s="458" t="s">
        <v>1292</v>
      </c>
      <c r="G380" s="443"/>
      <c r="H380" s="451"/>
      <c r="I380" s="452"/>
      <c r="J380" s="452"/>
      <c r="K380" s="452"/>
      <c r="L380" s="452"/>
      <c r="M380" s="452"/>
      <c r="N380" s="452"/>
      <c r="O380" s="452"/>
      <c r="P380" s="452"/>
      <c r="Q380" s="452"/>
      <c r="R380" s="452"/>
      <c r="S380" s="452"/>
      <c r="T380" s="453"/>
      <c r="U380" s="453"/>
      <c r="V380" s="452"/>
      <c r="W380" s="452"/>
      <c r="X380" s="452"/>
      <c r="Y380" s="452"/>
      <c r="Z380" s="452"/>
      <c r="AA380" s="452"/>
      <c r="AB380" s="452"/>
      <c r="AC380" s="452"/>
      <c r="AD380" s="452"/>
      <c r="AE380" s="452"/>
      <c r="AF380" s="452"/>
      <c r="AG380" s="452"/>
      <c r="AH380" s="452"/>
      <c r="AI380" s="452"/>
      <c r="AJ380" s="452"/>
      <c r="AK380" s="452"/>
    </row>
    <row r="381" spans="1:37" ht="21.75" customHeight="1" x14ac:dyDescent="0.2">
      <c r="A381" s="516" t="s">
        <v>173</v>
      </c>
      <c r="B381" s="511" t="s">
        <v>1315</v>
      </c>
      <c r="C381" s="495" t="s">
        <v>1316</v>
      </c>
      <c r="D381" s="456" t="s">
        <v>1855</v>
      </c>
      <c r="E381" s="457" t="s">
        <v>1856</v>
      </c>
      <c r="F381" s="458" t="s">
        <v>1292</v>
      </c>
      <c r="G381" s="443"/>
      <c r="H381" s="451"/>
      <c r="I381" s="452"/>
      <c r="J381" s="452"/>
      <c r="K381" s="452"/>
      <c r="L381" s="452"/>
      <c r="M381" s="452"/>
      <c r="N381" s="452"/>
      <c r="O381" s="452"/>
      <c r="P381" s="452"/>
      <c r="Q381" s="452"/>
      <c r="R381" s="452"/>
      <c r="S381" s="452"/>
      <c r="T381" s="453"/>
      <c r="U381" s="453"/>
      <c r="V381" s="452"/>
      <c r="W381" s="452"/>
      <c r="X381" s="452"/>
      <c r="Y381" s="452"/>
      <c r="Z381" s="452"/>
      <c r="AA381" s="452"/>
      <c r="AB381" s="452"/>
      <c r="AC381" s="452"/>
      <c r="AD381" s="452"/>
      <c r="AE381" s="452"/>
      <c r="AF381" s="452"/>
      <c r="AG381" s="452"/>
      <c r="AH381" s="452"/>
      <c r="AI381" s="452"/>
      <c r="AJ381" s="452"/>
      <c r="AK381" s="452"/>
    </row>
    <row r="382" spans="1:37" ht="21.75" customHeight="1" x14ac:dyDescent="0.2">
      <c r="A382" s="516" t="s">
        <v>173</v>
      </c>
      <c r="B382" s="511" t="s">
        <v>1315</v>
      </c>
      <c r="C382" s="495" t="s">
        <v>1316</v>
      </c>
      <c r="D382" s="456" t="s">
        <v>1857</v>
      </c>
      <c r="E382" s="457" t="s">
        <v>1858</v>
      </c>
      <c r="F382" s="458" t="s">
        <v>1292</v>
      </c>
      <c r="G382" s="443"/>
      <c r="H382" s="451"/>
      <c r="I382" s="452"/>
      <c r="J382" s="452"/>
      <c r="K382" s="452"/>
      <c r="L382" s="452"/>
      <c r="M382" s="452"/>
      <c r="N382" s="452"/>
      <c r="O382" s="452"/>
      <c r="P382" s="452"/>
      <c r="Q382" s="452"/>
      <c r="R382" s="452"/>
      <c r="S382" s="452"/>
      <c r="T382" s="453"/>
      <c r="U382" s="453"/>
      <c r="V382" s="452"/>
      <c r="W382" s="452"/>
      <c r="X382" s="452"/>
      <c r="Y382" s="452"/>
      <c r="Z382" s="452"/>
      <c r="AA382" s="452"/>
      <c r="AB382" s="452"/>
      <c r="AC382" s="452"/>
      <c r="AD382" s="452"/>
      <c r="AE382" s="452"/>
      <c r="AF382" s="452"/>
      <c r="AG382" s="452"/>
      <c r="AH382" s="452"/>
      <c r="AI382" s="452"/>
      <c r="AJ382" s="452"/>
      <c r="AK382" s="452"/>
    </row>
    <row r="383" spans="1:37" ht="21.75" customHeight="1" x14ac:dyDescent="0.2">
      <c r="A383" s="516" t="s">
        <v>173</v>
      </c>
      <c r="B383" s="511" t="s">
        <v>1315</v>
      </c>
      <c r="C383" s="495" t="s">
        <v>1316</v>
      </c>
      <c r="D383" s="456" t="s">
        <v>1859</v>
      </c>
      <c r="E383" s="457" t="s">
        <v>1860</v>
      </c>
      <c r="F383" s="458" t="s">
        <v>1292</v>
      </c>
      <c r="G383" s="443"/>
      <c r="H383" s="451"/>
      <c r="I383" s="452"/>
      <c r="J383" s="452"/>
      <c r="K383" s="452"/>
      <c r="L383" s="452"/>
      <c r="M383" s="452"/>
      <c r="N383" s="452"/>
      <c r="O383" s="452"/>
      <c r="P383" s="452"/>
      <c r="Q383" s="452"/>
      <c r="R383" s="452"/>
      <c r="S383" s="452"/>
      <c r="T383" s="453"/>
      <c r="U383" s="453"/>
      <c r="V383" s="452"/>
      <c r="W383" s="452"/>
      <c r="X383" s="452"/>
      <c r="Y383" s="452"/>
      <c r="Z383" s="452"/>
      <c r="AA383" s="452"/>
      <c r="AB383" s="452"/>
      <c r="AC383" s="452"/>
      <c r="AD383" s="452"/>
      <c r="AE383" s="452"/>
      <c r="AF383" s="452"/>
      <c r="AG383" s="452"/>
      <c r="AH383" s="452"/>
      <c r="AI383" s="452"/>
      <c r="AJ383" s="452"/>
      <c r="AK383" s="452"/>
    </row>
    <row r="384" spans="1:37" ht="21.75" customHeight="1" x14ac:dyDescent="0.2">
      <c r="A384" s="516" t="s">
        <v>173</v>
      </c>
      <c r="B384" s="511" t="s">
        <v>1315</v>
      </c>
      <c r="C384" s="495" t="s">
        <v>1316</v>
      </c>
      <c r="D384" s="456" t="s">
        <v>1861</v>
      </c>
      <c r="E384" s="457" t="s">
        <v>1862</v>
      </c>
      <c r="F384" s="458" t="s">
        <v>1292</v>
      </c>
      <c r="G384" s="443"/>
      <c r="H384" s="451"/>
      <c r="I384" s="452"/>
      <c r="J384" s="452"/>
      <c r="K384" s="452"/>
      <c r="L384" s="452"/>
      <c r="M384" s="452"/>
      <c r="N384" s="452"/>
      <c r="O384" s="452"/>
      <c r="P384" s="452"/>
      <c r="Q384" s="452"/>
      <c r="R384" s="452"/>
      <c r="S384" s="452"/>
      <c r="T384" s="453"/>
      <c r="U384" s="453"/>
      <c r="V384" s="452"/>
      <c r="W384" s="452"/>
      <c r="X384" s="452"/>
      <c r="Y384" s="452"/>
      <c r="Z384" s="452"/>
      <c r="AA384" s="452"/>
      <c r="AB384" s="452"/>
      <c r="AC384" s="452"/>
      <c r="AD384" s="452"/>
      <c r="AE384" s="452"/>
      <c r="AF384" s="452"/>
      <c r="AG384" s="452"/>
      <c r="AH384" s="452"/>
      <c r="AI384" s="452"/>
      <c r="AJ384" s="452"/>
      <c r="AK384" s="452"/>
    </row>
    <row r="385" spans="1:37" ht="21.75" customHeight="1" x14ac:dyDescent="0.2">
      <c r="A385" s="516" t="s">
        <v>173</v>
      </c>
      <c r="B385" s="511" t="s">
        <v>1315</v>
      </c>
      <c r="C385" s="495" t="s">
        <v>1316</v>
      </c>
      <c r="D385" s="456" t="s">
        <v>1863</v>
      </c>
      <c r="E385" s="457" t="s">
        <v>1864</v>
      </c>
      <c r="F385" s="458" t="s">
        <v>1292</v>
      </c>
      <c r="G385" s="443"/>
      <c r="H385" s="451"/>
      <c r="I385" s="452"/>
      <c r="J385" s="452"/>
      <c r="K385" s="452"/>
      <c r="L385" s="452"/>
      <c r="M385" s="452"/>
      <c r="N385" s="452"/>
      <c r="O385" s="452"/>
      <c r="P385" s="452"/>
      <c r="Q385" s="452"/>
      <c r="R385" s="452"/>
      <c r="S385" s="452"/>
      <c r="T385" s="453"/>
      <c r="U385" s="453"/>
      <c r="V385" s="452"/>
      <c r="W385" s="452"/>
      <c r="X385" s="452"/>
      <c r="Y385" s="452"/>
      <c r="Z385" s="452"/>
      <c r="AA385" s="452"/>
      <c r="AB385" s="452"/>
      <c r="AC385" s="452"/>
      <c r="AD385" s="452"/>
      <c r="AE385" s="452"/>
      <c r="AF385" s="452"/>
      <c r="AG385" s="452"/>
      <c r="AH385" s="452"/>
      <c r="AI385" s="452"/>
      <c r="AJ385" s="452"/>
      <c r="AK385" s="452"/>
    </row>
    <row r="386" spans="1:37" ht="21.75" customHeight="1" x14ac:dyDescent="0.2">
      <c r="A386" s="516" t="s">
        <v>173</v>
      </c>
      <c r="B386" s="511" t="s">
        <v>1315</v>
      </c>
      <c r="C386" s="495" t="s">
        <v>1316</v>
      </c>
      <c r="D386" s="456" t="s">
        <v>1865</v>
      </c>
      <c r="E386" s="457" t="s">
        <v>1866</v>
      </c>
      <c r="F386" s="458" t="s">
        <v>1292</v>
      </c>
      <c r="G386" s="443"/>
      <c r="H386" s="451"/>
      <c r="I386" s="452"/>
      <c r="J386" s="452"/>
      <c r="K386" s="452"/>
      <c r="L386" s="452"/>
      <c r="M386" s="452"/>
      <c r="N386" s="452"/>
      <c r="O386" s="452"/>
      <c r="P386" s="452"/>
      <c r="Q386" s="452"/>
      <c r="R386" s="452"/>
      <c r="S386" s="452"/>
      <c r="T386" s="453"/>
      <c r="U386" s="453"/>
      <c r="V386" s="452"/>
      <c r="W386" s="452"/>
      <c r="X386" s="452"/>
      <c r="Y386" s="452"/>
      <c r="Z386" s="452"/>
      <c r="AA386" s="452"/>
      <c r="AB386" s="452"/>
      <c r="AC386" s="452"/>
      <c r="AD386" s="452"/>
      <c r="AE386" s="452"/>
      <c r="AF386" s="452"/>
      <c r="AG386" s="452"/>
      <c r="AH386" s="452"/>
      <c r="AI386" s="452"/>
      <c r="AJ386" s="452"/>
      <c r="AK386" s="452"/>
    </row>
    <row r="387" spans="1:37" ht="21.75" customHeight="1" x14ac:dyDescent="0.2">
      <c r="A387" s="516" t="s">
        <v>173</v>
      </c>
      <c r="B387" s="511" t="s">
        <v>1315</v>
      </c>
      <c r="C387" s="495" t="s">
        <v>1316</v>
      </c>
      <c r="D387" s="456" t="s">
        <v>1867</v>
      </c>
      <c r="E387" s="457" t="s">
        <v>1868</v>
      </c>
      <c r="F387" s="458" t="s">
        <v>1292</v>
      </c>
      <c r="G387" s="443"/>
      <c r="H387" s="451"/>
      <c r="I387" s="452"/>
      <c r="J387" s="452"/>
      <c r="K387" s="452"/>
      <c r="L387" s="452"/>
      <c r="M387" s="452"/>
      <c r="N387" s="452"/>
      <c r="O387" s="452"/>
      <c r="P387" s="452"/>
      <c r="Q387" s="452"/>
      <c r="R387" s="452"/>
      <c r="S387" s="452"/>
      <c r="T387" s="453"/>
      <c r="U387" s="453"/>
      <c r="V387" s="452"/>
      <c r="W387" s="452"/>
      <c r="X387" s="452"/>
      <c r="Y387" s="452"/>
      <c r="Z387" s="452"/>
      <c r="AA387" s="452"/>
      <c r="AB387" s="452"/>
      <c r="AC387" s="452"/>
      <c r="AD387" s="452"/>
      <c r="AE387" s="452"/>
      <c r="AF387" s="452"/>
      <c r="AG387" s="452"/>
      <c r="AH387" s="452"/>
      <c r="AI387" s="452"/>
      <c r="AJ387" s="452"/>
      <c r="AK387" s="452"/>
    </row>
    <row r="388" spans="1:37" ht="21.75" customHeight="1" x14ac:dyDescent="0.2">
      <c r="A388" s="516" t="s">
        <v>173</v>
      </c>
      <c r="B388" s="511" t="s">
        <v>1315</v>
      </c>
      <c r="C388" s="495" t="s">
        <v>1316</v>
      </c>
      <c r="D388" s="456" t="s">
        <v>1869</v>
      </c>
      <c r="E388" s="457" t="s">
        <v>1870</v>
      </c>
      <c r="F388" s="458" t="s">
        <v>1292</v>
      </c>
      <c r="G388" s="443"/>
      <c r="H388" s="451"/>
      <c r="I388" s="452"/>
      <c r="J388" s="452"/>
      <c r="K388" s="452"/>
      <c r="L388" s="452"/>
      <c r="M388" s="452"/>
      <c r="N388" s="452"/>
      <c r="O388" s="452"/>
      <c r="P388" s="452"/>
      <c r="Q388" s="452"/>
      <c r="R388" s="452"/>
      <c r="S388" s="452"/>
      <c r="T388" s="453"/>
      <c r="U388" s="453"/>
      <c r="V388" s="452"/>
      <c r="W388" s="452"/>
      <c r="X388" s="452"/>
      <c r="Y388" s="452"/>
      <c r="Z388" s="452"/>
      <c r="AA388" s="452"/>
      <c r="AB388" s="452"/>
      <c r="AC388" s="452"/>
      <c r="AD388" s="452"/>
      <c r="AE388" s="452"/>
      <c r="AF388" s="452"/>
      <c r="AG388" s="452"/>
      <c r="AH388" s="452"/>
      <c r="AI388" s="452"/>
      <c r="AJ388" s="452"/>
      <c r="AK388" s="452"/>
    </row>
    <row r="389" spans="1:37" ht="21.75" customHeight="1" x14ac:dyDescent="0.2">
      <c r="A389" s="516" t="s">
        <v>173</v>
      </c>
      <c r="B389" s="511" t="s">
        <v>1315</v>
      </c>
      <c r="C389" s="495" t="s">
        <v>1316</v>
      </c>
      <c r="D389" s="456" t="s">
        <v>1871</v>
      </c>
      <c r="E389" s="457" t="s">
        <v>1872</v>
      </c>
      <c r="F389" s="458" t="s">
        <v>1292</v>
      </c>
      <c r="G389" s="443"/>
      <c r="H389" s="451"/>
      <c r="I389" s="452"/>
      <c r="J389" s="452"/>
      <c r="K389" s="452"/>
      <c r="L389" s="452"/>
      <c r="M389" s="452"/>
      <c r="N389" s="452"/>
      <c r="O389" s="452"/>
      <c r="P389" s="452"/>
      <c r="Q389" s="452"/>
      <c r="R389" s="452"/>
      <c r="S389" s="452"/>
      <c r="T389" s="453"/>
      <c r="U389" s="453"/>
      <c r="V389" s="452"/>
      <c r="W389" s="452"/>
      <c r="X389" s="452"/>
      <c r="Y389" s="452"/>
      <c r="Z389" s="452"/>
      <c r="AA389" s="452"/>
      <c r="AB389" s="452"/>
      <c r="AC389" s="452"/>
      <c r="AD389" s="452"/>
      <c r="AE389" s="452"/>
      <c r="AF389" s="452"/>
      <c r="AG389" s="452"/>
      <c r="AH389" s="452"/>
      <c r="AI389" s="452"/>
      <c r="AJ389" s="452"/>
      <c r="AK389" s="452"/>
    </row>
    <row r="390" spans="1:37" ht="21.75" customHeight="1" x14ac:dyDescent="0.2">
      <c r="A390" s="516" t="s">
        <v>173</v>
      </c>
      <c r="B390" s="511" t="s">
        <v>1315</v>
      </c>
      <c r="C390" s="495" t="s">
        <v>1316</v>
      </c>
      <c r="D390" s="456" t="s">
        <v>1873</v>
      </c>
      <c r="E390" s="457" t="s">
        <v>1874</v>
      </c>
      <c r="F390" s="458" t="s">
        <v>1292</v>
      </c>
      <c r="G390" s="443"/>
      <c r="H390" s="451"/>
      <c r="I390" s="452"/>
      <c r="J390" s="452"/>
      <c r="K390" s="452"/>
      <c r="L390" s="452"/>
      <c r="M390" s="452"/>
      <c r="N390" s="452"/>
      <c r="O390" s="452"/>
      <c r="P390" s="452"/>
      <c r="Q390" s="452"/>
      <c r="R390" s="452"/>
      <c r="S390" s="452"/>
      <c r="T390" s="453"/>
      <c r="U390" s="453"/>
      <c r="V390" s="452"/>
      <c r="W390" s="452"/>
      <c r="X390" s="452"/>
      <c r="Y390" s="452"/>
      <c r="Z390" s="452"/>
      <c r="AA390" s="452"/>
      <c r="AB390" s="452"/>
      <c r="AC390" s="452"/>
      <c r="AD390" s="452"/>
      <c r="AE390" s="452"/>
      <c r="AF390" s="452"/>
      <c r="AG390" s="452"/>
      <c r="AH390" s="452"/>
      <c r="AI390" s="452"/>
      <c r="AJ390" s="452"/>
      <c r="AK390" s="452"/>
    </row>
    <row r="391" spans="1:37" ht="21.75" customHeight="1" x14ac:dyDescent="0.2">
      <c r="A391" s="516" t="s">
        <v>173</v>
      </c>
      <c r="B391" s="511" t="s">
        <v>1315</v>
      </c>
      <c r="C391" s="495" t="s">
        <v>1316</v>
      </c>
      <c r="D391" s="456" t="s">
        <v>1875</v>
      </c>
      <c r="E391" s="457" t="s">
        <v>1876</v>
      </c>
      <c r="F391" s="458" t="s">
        <v>1292</v>
      </c>
      <c r="G391" s="443"/>
      <c r="H391" s="451"/>
      <c r="I391" s="452"/>
      <c r="J391" s="452"/>
      <c r="K391" s="452"/>
      <c r="L391" s="452"/>
      <c r="M391" s="452"/>
      <c r="N391" s="452"/>
      <c r="O391" s="452"/>
      <c r="P391" s="452"/>
      <c r="Q391" s="452"/>
      <c r="R391" s="452"/>
      <c r="S391" s="452"/>
      <c r="T391" s="453"/>
      <c r="U391" s="453"/>
      <c r="V391" s="452"/>
      <c r="W391" s="452"/>
      <c r="X391" s="452"/>
      <c r="Y391" s="452"/>
      <c r="Z391" s="452"/>
      <c r="AA391" s="452"/>
      <c r="AB391" s="452"/>
      <c r="AC391" s="452"/>
      <c r="AD391" s="452"/>
      <c r="AE391" s="452"/>
      <c r="AF391" s="452"/>
      <c r="AG391" s="452"/>
      <c r="AH391" s="452"/>
      <c r="AI391" s="452"/>
      <c r="AJ391" s="452"/>
      <c r="AK391" s="452"/>
    </row>
    <row r="392" spans="1:37" ht="21.75" customHeight="1" x14ac:dyDescent="0.2">
      <c r="A392" s="516" t="s">
        <v>173</v>
      </c>
      <c r="B392" s="511" t="s">
        <v>1315</v>
      </c>
      <c r="C392" s="495" t="s">
        <v>1316</v>
      </c>
      <c r="D392" s="456" t="s">
        <v>1877</v>
      </c>
      <c r="E392" s="457" t="s">
        <v>1878</v>
      </c>
      <c r="F392" s="458" t="s">
        <v>1292</v>
      </c>
      <c r="G392" s="443"/>
      <c r="H392" s="451"/>
      <c r="I392" s="452"/>
      <c r="J392" s="452"/>
      <c r="K392" s="452"/>
      <c r="L392" s="452"/>
      <c r="M392" s="452"/>
      <c r="N392" s="452"/>
      <c r="O392" s="452"/>
      <c r="P392" s="452"/>
      <c r="Q392" s="452"/>
      <c r="R392" s="452"/>
      <c r="S392" s="452"/>
      <c r="T392" s="453"/>
      <c r="U392" s="453"/>
      <c r="V392" s="452"/>
      <c r="W392" s="452"/>
      <c r="X392" s="452"/>
      <c r="Y392" s="452"/>
      <c r="Z392" s="452"/>
      <c r="AA392" s="452"/>
      <c r="AB392" s="452"/>
      <c r="AC392" s="452"/>
      <c r="AD392" s="452"/>
      <c r="AE392" s="452"/>
      <c r="AF392" s="452"/>
      <c r="AG392" s="452"/>
      <c r="AH392" s="452"/>
      <c r="AI392" s="452"/>
      <c r="AJ392" s="452"/>
      <c r="AK392" s="452"/>
    </row>
    <row r="393" spans="1:37" ht="21.75" customHeight="1" x14ac:dyDescent="0.2">
      <c r="A393" s="516" t="s">
        <v>173</v>
      </c>
      <c r="B393" s="511" t="s">
        <v>1315</v>
      </c>
      <c r="C393" s="495" t="s">
        <v>1316</v>
      </c>
      <c r="D393" s="456" t="s">
        <v>1879</v>
      </c>
      <c r="E393" s="457" t="s">
        <v>1880</v>
      </c>
      <c r="F393" s="458" t="s">
        <v>1292</v>
      </c>
      <c r="G393" s="443"/>
      <c r="H393" s="451"/>
      <c r="I393" s="452"/>
      <c r="J393" s="452"/>
      <c r="K393" s="452"/>
      <c r="L393" s="452"/>
      <c r="M393" s="452"/>
      <c r="N393" s="452"/>
      <c r="O393" s="452"/>
      <c r="P393" s="452"/>
      <c r="Q393" s="452"/>
      <c r="R393" s="452"/>
      <c r="S393" s="452"/>
      <c r="T393" s="453"/>
      <c r="U393" s="453"/>
      <c r="V393" s="452"/>
      <c r="W393" s="452"/>
      <c r="X393" s="452"/>
      <c r="Y393" s="452"/>
      <c r="Z393" s="452"/>
      <c r="AA393" s="452"/>
      <c r="AB393" s="452"/>
      <c r="AC393" s="452"/>
      <c r="AD393" s="452"/>
      <c r="AE393" s="452"/>
      <c r="AF393" s="452"/>
      <c r="AG393" s="452"/>
      <c r="AH393" s="452"/>
      <c r="AI393" s="452"/>
      <c r="AJ393" s="452"/>
      <c r="AK393" s="452"/>
    </row>
    <row r="394" spans="1:37" ht="21.75" customHeight="1" x14ac:dyDescent="0.2">
      <c r="A394" s="516" t="s">
        <v>173</v>
      </c>
      <c r="B394" s="511" t="s">
        <v>1315</v>
      </c>
      <c r="C394" s="495" t="s">
        <v>1316</v>
      </c>
      <c r="D394" s="456" t="s">
        <v>1881</v>
      </c>
      <c r="E394" s="457" t="s">
        <v>1882</v>
      </c>
      <c r="F394" s="458" t="s">
        <v>1292</v>
      </c>
      <c r="G394" s="443"/>
      <c r="H394" s="451"/>
      <c r="I394" s="452"/>
      <c r="J394" s="452"/>
      <c r="K394" s="452"/>
      <c r="L394" s="452"/>
      <c r="M394" s="452"/>
      <c r="N394" s="452"/>
      <c r="O394" s="452"/>
      <c r="P394" s="452"/>
      <c r="Q394" s="452"/>
      <c r="R394" s="452"/>
      <c r="S394" s="452"/>
      <c r="T394" s="453"/>
      <c r="U394" s="453"/>
      <c r="V394" s="452"/>
      <c r="W394" s="452"/>
      <c r="X394" s="452"/>
      <c r="Y394" s="452"/>
      <c r="Z394" s="452"/>
      <c r="AA394" s="452"/>
      <c r="AB394" s="452"/>
      <c r="AC394" s="452"/>
      <c r="AD394" s="452"/>
      <c r="AE394" s="452"/>
      <c r="AF394" s="452"/>
      <c r="AG394" s="452"/>
      <c r="AH394" s="452"/>
      <c r="AI394" s="452"/>
      <c r="AJ394" s="452"/>
      <c r="AK394" s="452"/>
    </row>
    <row r="395" spans="1:37" ht="21.75" customHeight="1" x14ac:dyDescent="0.2">
      <c r="A395" s="516" t="s">
        <v>173</v>
      </c>
      <c r="B395" s="511" t="s">
        <v>1315</v>
      </c>
      <c r="C395" s="495" t="s">
        <v>1316</v>
      </c>
      <c r="D395" s="456" t="s">
        <v>1883</v>
      </c>
      <c r="E395" s="457" t="s">
        <v>1884</v>
      </c>
      <c r="F395" s="458" t="s">
        <v>1292</v>
      </c>
      <c r="G395" s="443"/>
      <c r="H395" s="451"/>
      <c r="I395" s="452"/>
      <c r="J395" s="452"/>
      <c r="K395" s="452"/>
      <c r="L395" s="452"/>
      <c r="M395" s="452"/>
      <c r="N395" s="452"/>
      <c r="O395" s="452"/>
      <c r="P395" s="452"/>
      <c r="Q395" s="452"/>
      <c r="R395" s="452"/>
      <c r="S395" s="452"/>
      <c r="T395" s="453"/>
      <c r="U395" s="453"/>
      <c r="V395" s="452"/>
      <c r="W395" s="452"/>
      <c r="X395" s="452"/>
      <c r="Y395" s="452"/>
      <c r="Z395" s="452"/>
      <c r="AA395" s="452"/>
      <c r="AB395" s="452"/>
      <c r="AC395" s="452"/>
      <c r="AD395" s="452"/>
      <c r="AE395" s="452"/>
      <c r="AF395" s="452"/>
      <c r="AG395" s="452"/>
      <c r="AH395" s="452"/>
      <c r="AI395" s="452"/>
      <c r="AJ395" s="452"/>
      <c r="AK395" s="452"/>
    </row>
    <row r="396" spans="1:37" ht="21.75" customHeight="1" x14ac:dyDescent="0.2">
      <c r="A396" s="516" t="s">
        <v>173</v>
      </c>
      <c r="B396" s="511" t="s">
        <v>1315</v>
      </c>
      <c r="C396" s="495" t="s">
        <v>1316</v>
      </c>
      <c r="D396" s="456" t="s">
        <v>1885</v>
      </c>
      <c r="E396" s="457" t="s">
        <v>1886</v>
      </c>
      <c r="F396" s="458" t="s">
        <v>1292</v>
      </c>
      <c r="G396" s="443"/>
      <c r="H396" s="451"/>
      <c r="I396" s="452"/>
      <c r="J396" s="452"/>
      <c r="K396" s="452"/>
      <c r="L396" s="452"/>
      <c r="M396" s="452"/>
      <c r="N396" s="452"/>
      <c r="O396" s="452"/>
      <c r="P396" s="452"/>
      <c r="Q396" s="452"/>
      <c r="R396" s="452"/>
      <c r="S396" s="452"/>
      <c r="T396" s="453"/>
      <c r="U396" s="453"/>
      <c r="V396" s="452"/>
      <c r="W396" s="452"/>
      <c r="X396" s="452"/>
      <c r="Y396" s="452"/>
      <c r="Z396" s="452"/>
      <c r="AA396" s="452"/>
      <c r="AB396" s="452"/>
      <c r="AC396" s="452"/>
      <c r="AD396" s="452"/>
      <c r="AE396" s="452"/>
      <c r="AF396" s="452"/>
      <c r="AG396" s="452"/>
      <c r="AH396" s="452"/>
      <c r="AI396" s="452"/>
      <c r="AJ396" s="452"/>
      <c r="AK396" s="452"/>
    </row>
    <row r="397" spans="1:37" ht="21.75" customHeight="1" x14ac:dyDescent="0.2">
      <c r="A397" s="516" t="s">
        <v>173</v>
      </c>
      <c r="B397" s="511" t="s">
        <v>1315</v>
      </c>
      <c r="C397" s="495" t="s">
        <v>1316</v>
      </c>
      <c r="D397" s="456" t="s">
        <v>1887</v>
      </c>
      <c r="E397" s="457" t="s">
        <v>1888</v>
      </c>
      <c r="F397" s="458" t="s">
        <v>1292</v>
      </c>
      <c r="G397" s="443"/>
      <c r="H397" s="451"/>
      <c r="I397" s="452"/>
      <c r="J397" s="452"/>
      <c r="K397" s="452"/>
      <c r="L397" s="452"/>
      <c r="M397" s="452"/>
      <c r="N397" s="452"/>
      <c r="O397" s="452"/>
      <c r="P397" s="452"/>
      <c r="Q397" s="452"/>
      <c r="R397" s="452"/>
      <c r="S397" s="452"/>
      <c r="T397" s="453"/>
      <c r="U397" s="453"/>
      <c r="V397" s="452"/>
      <c r="W397" s="452"/>
      <c r="X397" s="452"/>
      <c r="Y397" s="452"/>
      <c r="Z397" s="452"/>
      <c r="AA397" s="452"/>
      <c r="AB397" s="452"/>
      <c r="AC397" s="452"/>
      <c r="AD397" s="452"/>
      <c r="AE397" s="452"/>
      <c r="AF397" s="452"/>
      <c r="AG397" s="452"/>
      <c r="AH397" s="452"/>
      <c r="AI397" s="452"/>
      <c r="AJ397" s="452"/>
      <c r="AK397" s="452"/>
    </row>
    <row r="398" spans="1:37" ht="21.75" customHeight="1" x14ac:dyDescent="0.2">
      <c r="A398" s="516" t="s">
        <v>173</v>
      </c>
      <c r="B398" s="511" t="s">
        <v>1315</v>
      </c>
      <c r="C398" s="495" t="s">
        <v>1316</v>
      </c>
      <c r="D398" s="456" t="s">
        <v>1889</v>
      </c>
      <c r="E398" s="457" t="s">
        <v>1890</v>
      </c>
      <c r="F398" s="458" t="s">
        <v>1292</v>
      </c>
      <c r="G398" s="443"/>
      <c r="H398" s="451"/>
      <c r="I398" s="452"/>
      <c r="J398" s="452"/>
      <c r="K398" s="452"/>
      <c r="L398" s="452"/>
      <c r="M398" s="452"/>
      <c r="N398" s="452"/>
      <c r="O398" s="452"/>
      <c r="P398" s="452"/>
      <c r="Q398" s="452"/>
      <c r="R398" s="452"/>
      <c r="S398" s="452"/>
      <c r="T398" s="453"/>
      <c r="U398" s="453"/>
      <c r="V398" s="452"/>
      <c r="W398" s="452"/>
      <c r="X398" s="452"/>
      <c r="Y398" s="452"/>
      <c r="Z398" s="452"/>
      <c r="AA398" s="452"/>
      <c r="AB398" s="452"/>
      <c r="AC398" s="452"/>
      <c r="AD398" s="452"/>
      <c r="AE398" s="452"/>
      <c r="AF398" s="452"/>
      <c r="AG398" s="452"/>
      <c r="AH398" s="452"/>
      <c r="AI398" s="452"/>
      <c r="AJ398" s="452"/>
      <c r="AK398" s="452"/>
    </row>
    <row r="399" spans="1:37" ht="21.75" customHeight="1" x14ac:dyDescent="0.2">
      <c r="A399" s="516" t="s">
        <v>173</v>
      </c>
      <c r="B399" s="511" t="s">
        <v>1315</v>
      </c>
      <c r="C399" s="495" t="s">
        <v>1316</v>
      </c>
      <c r="D399" s="456" t="s">
        <v>1891</v>
      </c>
      <c r="E399" s="457" t="s">
        <v>1892</v>
      </c>
      <c r="F399" s="458" t="s">
        <v>1292</v>
      </c>
      <c r="G399" s="443"/>
      <c r="H399" s="451"/>
      <c r="I399" s="452"/>
      <c r="J399" s="452"/>
      <c r="K399" s="452"/>
      <c r="L399" s="452"/>
      <c r="M399" s="452"/>
      <c r="N399" s="452"/>
      <c r="O399" s="452"/>
      <c r="P399" s="452"/>
      <c r="Q399" s="452"/>
      <c r="R399" s="452"/>
      <c r="S399" s="452"/>
      <c r="T399" s="453"/>
      <c r="U399" s="453"/>
      <c r="V399" s="452"/>
      <c r="W399" s="452"/>
      <c r="X399" s="452"/>
      <c r="Y399" s="452"/>
      <c r="Z399" s="452"/>
      <c r="AA399" s="452"/>
      <c r="AB399" s="452"/>
      <c r="AC399" s="452"/>
      <c r="AD399" s="452"/>
      <c r="AE399" s="452"/>
      <c r="AF399" s="452"/>
      <c r="AG399" s="452"/>
      <c r="AH399" s="452"/>
      <c r="AI399" s="452"/>
      <c r="AJ399" s="452"/>
      <c r="AK399" s="452"/>
    </row>
    <row r="400" spans="1:37" ht="21.75" customHeight="1" x14ac:dyDescent="0.2">
      <c r="A400" s="516" t="s">
        <v>173</v>
      </c>
      <c r="B400" s="511" t="s">
        <v>1315</v>
      </c>
      <c r="C400" s="495" t="s">
        <v>1316</v>
      </c>
      <c r="D400" s="456" t="s">
        <v>1893</v>
      </c>
      <c r="E400" s="457" t="s">
        <v>1894</v>
      </c>
      <c r="F400" s="458" t="s">
        <v>1292</v>
      </c>
      <c r="G400" s="443"/>
      <c r="H400" s="451"/>
      <c r="I400" s="452"/>
      <c r="J400" s="452"/>
      <c r="K400" s="452"/>
      <c r="L400" s="452"/>
      <c r="M400" s="452"/>
      <c r="N400" s="452"/>
      <c r="O400" s="452"/>
      <c r="P400" s="452"/>
      <c r="Q400" s="452"/>
      <c r="R400" s="452"/>
      <c r="S400" s="452"/>
      <c r="T400" s="453"/>
      <c r="U400" s="453"/>
      <c r="V400" s="452"/>
      <c r="W400" s="452"/>
      <c r="X400" s="452"/>
      <c r="Y400" s="452"/>
      <c r="Z400" s="452"/>
      <c r="AA400" s="452"/>
      <c r="AB400" s="452"/>
      <c r="AC400" s="452"/>
      <c r="AD400" s="452"/>
      <c r="AE400" s="452"/>
      <c r="AF400" s="452"/>
      <c r="AG400" s="452"/>
      <c r="AH400" s="452"/>
      <c r="AI400" s="452"/>
      <c r="AJ400" s="452"/>
      <c r="AK400" s="452"/>
    </row>
    <row r="401" spans="1:37" ht="21.75" customHeight="1" x14ac:dyDescent="0.2">
      <c r="A401" s="516" t="s">
        <v>173</v>
      </c>
      <c r="B401" s="511" t="s">
        <v>1315</v>
      </c>
      <c r="C401" s="495" t="s">
        <v>1316</v>
      </c>
      <c r="D401" s="456" t="s">
        <v>1895</v>
      </c>
      <c r="E401" s="457" t="s">
        <v>1896</v>
      </c>
      <c r="F401" s="458" t="s">
        <v>1292</v>
      </c>
      <c r="G401" s="443"/>
      <c r="H401" s="451"/>
      <c r="I401" s="452"/>
      <c r="J401" s="452"/>
      <c r="K401" s="452"/>
      <c r="L401" s="452"/>
      <c r="M401" s="452"/>
      <c r="N401" s="452"/>
      <c r="O401" s="452"/>
      <c r="P401" s="452"/>
      <c r="Q401" s="452"/>
      <c r="R401" s="452"/>
      <c r="S401" s="452"/>
      <c r="T401" s="453"/>
      <c r="U401" s="453"/>
      <c r="V401" s="452"/>
      <c r="W401" s="452"/>
      <c r="X401" s="452"/>
      <c r="Y401" s="452"/>
      <c r="Z401" s="452"/>
      <c r="AA401" s="452"/>
      <c r="AB401" s="452"/>
      <c r="AC401" s="452"/>
      <c r="AD401" s="452"/>
      <c r="AE401" s="452"/>
      <c r="AF401" s="452"/>
      <c r="AG401" s="452"/>
      <c r="AH401" s="452"/>
      <c r="AI401" s="452"/>
      <c r="AJ401" s="452"/>
      <c r="AK401" s="452"/>
    </row>
    <row r="402" spans="1:37" ht="21.75" customHeight="1" x14ac:dyDescent="0.2">
      <c r="A402" s="516" t="s">
        <v>173</v>
      </c>
      <c r="B402" s="511" t="s">
        <v>1315</v>
      </c>
      <c r="C402" s="495" t="s">
        <v>1316</v>
      </c>
      <c r="D402" s="456" t="s">
        <v>1897</v>
      </c>
      <c r="E402" s="457" t="s">
        <v>1898</v>
      </c>
      <c r="F402" s="458" t="s">
        <v>1292</v>
      </c>
      <c r="G402" s="443"/>
      <c r="H402" s="451"/>
      <c r="I402" s="452"/>
      <c r="J402" s="452"/>
      <c r="K402" s="452"/>
      <c r="L402" s="452"/>
      <c r="M402" s="452"/>
      <c r="N402" s="452"/>
      <c r="O402" s="452"/>
      <c r="P402" s="452"/>
      <c r="Q402" s="452"/>
      <c r="R402" s="452"/>
      <c r="S402" s="452"/>
      <c r="T402" s="453"/>
      <c r="U402" s="453"/>
      <c r="V402" s="452"/>
      <c r="W402" s="452"/>
      <c r="X402" s="452"/>
      <c r="Y402" s="452"/>
      <c r="Z402" s="452"/>
      <c r="AA402" s="452"/>
      <c r="AB402" s="452"/>
      <c r="AC402" s="452"/>
      <c r="AD402" s="452"/>
      <c r="AE402" s="452"/>
      <c r="AF402" s="452"/>
      <c r="AG402" s="452"/>
      <c r="AH402" s="452"/>
      <c r="AI402" s="452"/>
      <c r="AJ402" s="452"/>
      <c r="AK402" s="452"/>
    </row>
    <row r="403" spans="1:37" ht="21.75" customHeight="1" x14ac:dyDescent="0.2">
      <c r="A403" s="516" t="s">
        <v>173</v>
      </c>
      <c r="B403" s="511" t="s">
        <v>1315</v>
      </c>
      <c r="C403" s="495" t="s">
        <v>1316</v>
      </c>
      <c r="D403" s="456" t="s">
        <v>1899</v>
      </c>
      <c r="E403" s="457" t="s">
        <v>1900</v>
      </c>
      <c r="F403" s="458" t="s">
        <v>1292</v>
      </c>
      <c r="G403" s="443"/>
      <c r="H403" s="451"/>
      <c r="I403" s="452"/>
      <c r="J403" s="452"/>
      <c r="K403" s="452"/>
      <c r="L403" s="452"/>
      <c r="M403" s="452"/>
      <c r="N403" s="452"/>
      <c r="O403" s="452"/>
      <c r="P403" s="452"/>
      <c r="Q403" s="452"/>
      <c r="R403" s="452"/>
      <c r="S403" s="452"/>
      <c r="T403" s="453"/>
      <c r="U403" s="453"/>
      <c r="V403" s="452"/>
      <c r="W403" s="452"/>
      <c r="X403" s="452"/>
      <c r="Y403" s="452"/>
      <c r="Z403" s="452"/>
      <c r="AA403" s="452"/>
      <c r="AB403" s="452"/>
      <c r="AC403" s="452"/>
      <c r="AD403" s="452"/>
      <c r="AE403" s="452"/>
      <c r="AF403" s="452"/>
      <c r="AG403" s="452"/>
      <c r="AH403" s="452"/>
      <c r="AI403" s="452"/>
      <c r="AJ403" s="452"/>
      <c r="AK403" s="452"/>
    </row>
    <row r="404" spans="1:37" ht="21.75" customHeight="1" x14ac:dyDescent="0.2">
      <c r="A404" s="516" t="s">
        <v>173</v>
      </c>
      <c r="B404" s="511" t="s">
        <v>1315</v>
      </c>
      <c r="C404" s="495" t="s">
        <v>1316</v>
      </c>
      <c r="D404" s="456" t="s">
        <v>1901</v>
      </c>
      <c r="E404" s="457" t="s">
        <v>1902</v>
      </c>
      <c r="F404" s="458" t="s">
        <v>1292</v>
      </c>
      <c r="G404" s="443"/>
      <c r="H404" s="451"/>
      <c r="I404" s="452"/>
      <c r="J404" s="452"/>
      <c r="K404" s="452"/>
      <c r="L404" s="452"/>
      <c r="M404" s="452"/>
      <c r="N404" s="452"/>
      <c r="O404" s="452"/>
      <c r="P404" s="452"/>
      <c r="Q404" s="452"/>
      <c r="R404" s="452"/>
      <c r="S404" s="452"/>
      <c r="T404" s="453"/>
      <c r="U404" s="453"/>
      <c r="V404" s="452"/>
      <c r="W404" s="452"/>
      <c r="X404" s="452"/>
      <c r="Y404" s="452"/>
      <c r="Z404" s="452"/>
      <c r="AA404" s="452"/>
      <c r="AB404" s="452"/>
      <c r="AC404" s="452"/>
      <c r="AD404" s="452"/>
      <c r="AE404" s="452"/>
      <c r="AF404" s="452"/>
      <c r="AG404" s="452"/>
      <c r="AH404" s="452"/>
      <c r="AI404" s="452"/>
      <c r="AJ404" s="452"/>
      <c r="AK404" s="452"/>
    </row>
    <row r="405" spans="1:37" ht="21.75" customHeight="1" x14ac:dyDescent="0.2">
      <c r="A405" s="516" t="s">
        <v>173</v>
      </c>
      <c r="B405" s="511" t="s">
        <v>1315</v>
      </c>
      <c r="C405" s="495" t="s">
        <v>1316</v>
      </c>
      <c r="D405" s="456" t="s">
        <v>1903</v>
      </c>
      <c r="E405" s="457" t="s">
        <v>1904</v>
      </c>
      <c r="F405" s="458" t="s">
        <v>1292</v>
      </c>
      <c r="G405" s="443"/>
      <c r="H405" s="451"/>
      <c r="I405" s="452"/>
      <c r="J405" s="452"/>
      <c r="K405" s="452"/>
      <c r="L405" s="452"/>
      <c r="M405" s="452"/>
      <c r="N405" s="452"/>
      <c r="O405" s="452"/>
      <c r="P405" s="452"/>
      <c r="Q405" s="452"/>
      <c r="R405" s="452"/>
      <c r="S405" s="452"/>
      <c r="T405" s="453"/>
      <c r="U405" s="453"/>
      <c r="V405" s="452"/>
      <c r="W405" s="452"/>
      <c r="X405" s="452"/>
      <c r="Y405" s="452"/>
      <c r="Z405" s="452"/>
      <c r="AA405" s="452"/>
      <c r="AB405" s="452"/>
      <c r="AC405" s="452"/>
      <c r="AD405" s="452"/>
      <c r="AE405" s="452"/>
      <c r="AF405" s="452"/>
      <c r="AG405" s="452"/>
      <c r="AH405" s="452"/>
      <c r="AI405" s="452"/>
      <c r="AJ405" s="452"/>
      <c r="AK405" s="452"/>
    </row>
    <row r="406" spans="1:37" ht="21.75" customHeight="1" x14ac:dyDescent="0.2">
      <c r="A406" s="516" t="s">
        <v>173</v>
      </c>
      <c r="B406" s="511" t="s">
        <v>1315</v>
      </c>
      <c r="C406" s="495" t="s">
        <v>1316</v>
      </c>
      <c r="D406" s="456" t="s">
        <v>1905</v>
      </c>
      <c r="E406" s="457" t="s">
        <v>1906</v>
      </c>
      <c r="F406" s="458" t="s">
        <v>1292</v>
      </c>
      <c r="G406" s="443"/>
      <c r="H406" s="451"/>
      <c r="I406" s="452"/>
      <c r="J406" s="452"/>
      <c r="K406" s="452"/>
      <c r="L406" s="452"/>
      <c r="M406" s="452"/>
      <c r="N406" s="452"/>
      <c r="O406" s="452"/>
      <c r="P406" s="452"/>
      <c r="Q406" s="452"/>
      <c r="R406" s="452"/>
      <c r="S406" s="452"/>
      <c r="T406" s="453"/>
      <c r="U406" s="453"/>
      <c r="V406" s="452"/>
      <c r="W406" s="452"/>
      <c r="X406" s="452"/>
      <c r="Y406" s="452"/>
      <c r="Z406" s="452"/>
      <c r="AA406" s="452"/>
      <c r="AB406" s="452"/>
      <c r="AC406" s="452"/>
      <c r="AD406" s="452"/>
      <c r="AE406" s="452"/>
      <c r="AF406" s="452"/>
      <c r="AG406" s="452"/>
      <c r="AH406" s="452"/>
      <c r="AI406" s="452"/>
      <c r="AJ406" s="452"/>
      <c r="AK406" s="452"/>
    </row>
    <row r="407" spans="1:37" ht="21.75" customHeight="1" x14ac:dyDescent="0.2">
      <c r="A407" s="516" t="s">
        <v>173</v>
      </c>
      <c r="B407" s="511" t="s">
        <v>1315</v>
      </c>
      <c r="C407" s="495" t="s">
        <v>1316</v>
      </c>
      <c r="D407" s="456" t="s">
        <v>1907</v>
      </c>
      <c r="E407" s="457" t="s">
        <v>1908</v>
      </c>
      <c r="F407" s="458" t="s">
        <v>1292</v>
      </c>
      <c r="G407" s="443"/>
      <c r="H407" s="451"/>
      <c r="I407" s="452"/>
      <c r="J407" s="452"/>
      <c r="K407" s="452"/>
      <c r="L407" s="452"/>
      <c r="M407" s="452"/>
      <c r="N407" s="452"/>
      <c r="O407" s="452"/>
      <c r="P407" s="452"/>
      <c r="Q407" s="452"/>
      <c r="R407" s="452"/>
      <c r="S407" s="452"/>
      <c r="T407" s="453"/>
      <c r="U407" s="453"/>
      <c r="V407" s="452"/>
      <c r="W407" s="452"/>
      <c r="X407" s="452"/>
      <c r="Y407" s="452"/>
      <c r="Z407" s="452"/>
      <c r="AA407" s="452"/>
      <c r="AB407" s="452"/>
      <c r="AC407" s="452"/>
      <c r="AD407" s="452"/>
      <c r="AE407" s="452"/>
      <c r="AF407" s="452"/>
      <c r="AG407" s="452"/>
      <c r="AH407" s="452"/>
      <c r="AI407" s="452"/>
      <c r="AJ407" s="452"/>
      <c r="AK407" s="452"/>
    </row>
    <row r="408" spans="1:37" ht="21.75" customHeight="1" x14ac:dyDescent="0.2">
      <c r="A408" s="516" t="s">
        <v>173</v>
      </c>
      <c r="B408" s="511" t="s">
        <v>1315</v>
      </c>
      <c r="C408" s="495" t="s">
        <v>1316</v>
      </c>
      <c r="D408" s="456" t="s">
        <v>1909</v>
      </c>
      <c r="E408" s="457" t="s">
        <v>1910</v>
      </c>
      <c r="F408" s="458" t="s">
        <v>1292</v>
      </c>
      <c r="G408" s="443"/>
      <c r="H408" s="451"/>
      <c r="I408" s="452"/>
      <c r="J408" s="452"/>
      <c r="K408" s="452"/>
      <c r="L408" s="452"/>
      <c r="M408" s="452"/>
      <c r="N408" s="452"/>
      <c r="O408" s="452"/>
      <c r="P408" s="452"/>
      <c r="Q408" s="452"/>
      <c r="R408" s="452"/>
      <c r="S408" s="452"/>
      <c r="T408" s="453"/>
      <c r="U408" s="453"/>
      <c r="V408" s="452"/>
      <c r="W408" s="452"/>
      <c r="X408" s="452"/>
      <c r="Y408" s="452"/>
      <c r="Z408" s="452"/>
      <c r="AA408" s="452"/>
      <c r="AB408" s="452"/>
      <c r="AC408" s="452"/>
      <c r="AD408" s="452"/>
      <c r="AE408" s="452"/>
      <c r="AF408" s="452"/>
      <c r="AG408" s="452"/>
      <c r="AH408" s="452"/>
      <c r="AI408" s="452"/>
      <c r="AJ408" s="452"/>
      <c r="AK408" s="452"/>
    </row>
    <row r="409" spans="1:37" ht="21.75" customHeight="1" x14ac:dyDescent="0.2">
      <c r="A409" s="516" t="s">
        <v>173</v>
      </c>
      <c r="B409" s="511" t="s">
        <v>1315</v>
      </c>
      <c r="C409" s="495" t="s">
        <v>1316</v>
      </c>
      <c r="D409" s="456" t="s">
        <v>1911</v>
      </c>
      <c r="E409" s="457" t="s">
        <v>1912</v>
      </c>
      <c r="F409" s="458" t="s">
        <v>1292</v>
      </c>
      <c r="G409" s="443"/>
      <c r="H409" s="451"/>
      <c r="I409" s="452"/>
      <c r="J409" s="452"/>
      <c r="K409" s="452"/>
      <c r="L409" s="452"/>
      <c r="M409" s="452"/>
      <c r="N409" s="452"/>
      <c r="O409" s="452"/>
      <c r="P409" s="452"/>
      <c r="Q409" s="452"/>
      <c r="R409" s="452"/>
      <c r="S409" s="452"/>
      <c r="T409" s="453"/>
      <c r="U409" s="453"/>
      <c r="V409" s="452"/>
      <c r="W409" s="452"/>
      <c r="X409" s="452"/>
      <c r="Y409" s="452"/>
      <c r="Z409" s="452"/>
      <c r="AA409" s="452"/>
      <c r="AB409" s="452"/>
      <c r="AC409" s="452"/>
      <c r="AD409" s="452"/>
      <c r="AE409" s="452"/>
      <c r="AF409" s="452"/>
      <c r="AG409" s="452"/>
      <c r="AH409" s="452"/>
      <c r="AI409" s="452"/>
      <c r="AJ409" s="452"/>
      <c r="AK409" s="452"/>
    </row>
    <row r="410" spans="1:37" ht="21.75" customHeight="1" x14ac:dyDescent="0.2">
      <c r="A410" s="516" t="s">
        <v>173</v>
      </c>
      <c r="B410" s="511" t="s">
        <v>1315</v>
      </c>
      <c r="C410" s="495" t="s">
        <v>1316</v>
      </c>
      <c r="D410" s="456" t="s">
        <v>1913</v>
      </c>
      <c r="E410" s="457" t="s">
        <v>1914</v>
      </c>
      <c r="F410" s="458" t="s">
        <v>1292</v>
      </c>
      <c r="G410" s="443"/>
      <c r="H410" s="451"/>
      <c r="I410" s="452"/>
      <c r="J410" s="452"/>
      <c r="K410" s="452"/>
      <c r="L410" s="452"/>
      <c r="M410" s="452"/>
      <c r="N410" s="452"/>
      <c r="O410" s="452"/>
      <c r="P410" s="452"/>
      <c r="Q410" s="452"/>
      <c r="R410" s="452"/>
      <c r="S410" s="452"/>
      <c r="T410" s="453"/>
      <c r="U410" s="453"/>
      <c r="V410" s="452"/>
      <c r="W410" s="452"/>
      <c r="X410" s="452"/>
      <c r="Y410" s="452"/>
      <c r="Z410" s="452"/>
      <c r="AA410" s="452"/>
      <c r="AB410" s="452"/>
      <c r="AC410" s="452"/>
      <c r="AD410" s="452"/>
      <c r="AE410" s="452"/>
      <c r="AF410" s="452"/>
      <c r="AG410" s="452"/>
      <c r="AH410" s="452"/>
      <c r="AI410" s="452"/>
      <c r="AJ410" s="452"/>
      <c r="AK410" s="452"/>
    </row>
    <row r="411" spans="1:37" ht="21.75" customHeight="1" x14ac:dyDescent="0.2">
      <c r="A411" s="516" t="s">
        <v>173</v>
      </c>
      <c r="B411" s="511" t="s">
        <v>1315</v>
      </c>
      <c r="C411" s="495" t="s">
        <v>1316</v>
      </c>
      <c r="D411" s="456" t="s">
        <v>1915</v>
      </c>
      <c r="E411" s="457" t="s">
        <v>1916</v>
      </c>
      <c r="F411" s="458" t="s">
        <v>1292</v>
      </c>
      <c r="G411" s="443"/>
      <c r="H411" s="451"/>
      <c r="I411" s="452"/>
      <c r="J411" s="452"/>
      <c r="K411" s="452"/>
      <c r="L411" s="452"/>
      <c r="M411" s="452"/>
      <c r="N411" s="452"/>
      <c r="O411" s="452"/>
      <c r="P411" s="452"/>
      <c r="Q411" s="452"/>
      <c r="R411" s="452"/>
      <c r="S411" s="452"/>
      <c r="T411" s="453"/>
      <c r="U411" s="453"/>
      <c r="V411" s="452"/>
      <c r="W411" s="452"/>
      <c r="X411" s="452"/>
      <c r="Y411" s="452"/>
      <c r="Z411" s="452"/>
      <c r="AA411" s="452"/>
      <c r="AB411" s="452"/>
      <c r="AC411" s="452"/>
      <c r="AD411" s="452"/>
      <c r="AE411" s="452"/>
      <c r="AF411" s="452"/>
      <c r="AG411" s="452"/>
      <c r="AH411" s="452"/>
      <c r="AI411" s="452"/>
      <c r="AJ411" s="452"/>
      <c r="AK411" s="452"/>
    </row>
    <row r="412" spans="1:37" ht="21.75" customHeight="1" x14ac:dyDescent="0.2">
      <c r="A412" s="516" t="s">
        <v>173</v>
      </c>
      <c r="B412" s="511" t="s">
        <v>1315</v>
      </c>
      <c r="C412" s="495" t="s">
        <v>1316</v>
      </c>
      <c r="D412" s="456" t="s">
        <v>1917</v>
      </c>
      <c r="E412" s="457" t="s">
        <v>1918</v>
      </c>
      <c r="F412" s="458" t="s">
        <v>1292</v>
      </c>
      <c r="G412" s="443"/>
      <c r="H412" s="451"/>
      <c r="I412" s="452"/>
      <c r="J412" s="452"/>
      <c r="K412" s="452"/>
      <c r="L412" s="452"/>
      <c r="M412" s="452"/>
      <c r="N412" s="452"/>
      <c r="O412" s="452"/>
      <c r="P412" s="452"/>
      <c r="Q412" s="452"/>
      <c r="R412" s="452"/>
      <c r="S412" s="452"/>
      <c r="T412" s="453"/>
      <c r="U412" s="453"/>
      <c r="V412" s="452"/>
      <c r="W412" s="452"/>
      <c r="X412" s="452"/>
      <c r="Y412" s="452"/>
      <c r="Z412" s="452"/>
      <c r="AA412" s="452"/>
      <c r="AB412" s="452"/>
      <c r="AC412" s="452"/>
      <c r="AD412" s="452"/>
      <c r="AE412" s="452"/>
      <c r="AF412" s="452"/>
      <c r="AG412" s="452"/>
      <c r="AH412" s="452"/>
      <c r="AI412" s="452"/>
      <c r="AJ412" s="452"/>
      <c r="AK412" s="452"/>
    </row>
    <row r="413" spans="1:37" ht="21.75" customHeight="1" x14ac:dyDescent="0.2">
      <c r="A413" s="516" t="s">
        <v>173</v>
      </c>
      <c r="B413" s="511" t="s">
        <v>1315</v>
      </c>
      <c r="C413" s="495" t="s">
        <v>1316</v>
      </c>
      <c r="D413" s="456" t="s">
        <v>1919</v>
      </c>
      <c r="E413" s="457" t="s">
        <v>1920</v>
      </c>
      <c r="F413" s="458" t="s">
        <v>1292</v>
      </c>
      <c r="G413" s="443"/>
      <c r="H413" s="451"/>
      <c r="I413" s="452"/>
      <c r="J413" s="452"/>
      <c r="K413" s="452"/>
      <c r="L413" s="452"/>
      <c r="M413" s="452"/>
      <c r="N413" s="452"/>
      <c r="O413" s="452"/>
      <c r="P413" s="452"/>
      <c r="Q413" s="452"/>
      <c r="R413" s="452"/>
      <c r="S413" s="452"/>
      <c r="T413" s="453"/>
      <c r="U413" s="453"/>
      <c r="V413" s="452"/>
      <c r="W413" s="452"/>
      <c r="X413" s="452"/>
      <c r="Y413" s="452"/>
      <c r="Z413" s="452"/>
      <c r="AA413" s="452"/>
      <c r="AB413" s="452"/>
      <c r="AC413" s="452"/>
      <c r="AD413" s="452"/>
      <c r="AE413" s="452"/>
      <c r="AF413" s="452"/>
      <c r="AG413" s="452"/>
      <c r="AH413" s="452"/>
      <c r="AI413" s="452"/>
      <c r="AJ413" s="452"/>
      <c r="AK413" s="452"/>
    </row>
    <row r="414" spans="1:37" ht="21.75" customHeight="1" x14ac:dyDescent="0.2">
      <c r="A414" s="516" t="s">
        <v>173</v>
      </c>
      <c r="B414" s="511" t="s">
        <v>1315</v>
      </c>
      <c r="C414" s="495" t="s">
        <v>1316</v>
      </c>
      <c r="D414" s="456" t="s">
        <v>1921</v>
      </c>
      <c r="E414" s="457" t="s">
        <v>1922</v>
      </c>
      <c r="F414" s="458" t="s">
        <v>1292</v>
      </c>
      <c r="G414" s="443"/>
      <c r="H414" s="451"/>
      <c r="I414" s="452"/>
      <c r="J414" s="452"/>
      <c r="K414" s="452"/>
      <c r="L414" s="452"/>
      <c r="M414" s="452"/>
      <c r="N414" s="452"/>
      <c r="O414" s="452"/>
      <c r="P414" s="452"/>
      <c r="Q414" s="452"/>
      <c r="R414" s="452"/>
      <c r="S414" s="452"/>
      <c r="T414" s="453"/>
      <c r="U414" s="453"/>
      <c r="V414" s="452"/>
      <c r="W414" s="452"/>
      <c r="X414" s="452"/>
      <c r="Y414" s="452"/>
      <c r="Z414" s="452"/>
      <c r="AA414" s="452"/>
      <c r="AB414" s="452"/>
      <c r="AC414" s="452"/>
      <c r="AD414" s="452"/>
      <c r="AE414" s="452"/>
      <c r="AF414" s="452"/>
      <c r="AG414" s="452"/>
      <c r="AH414" s="452"/>
      <c r="AI414" s="452"/>
      <c r="AJ414" s="452"/>
      <c r="AK414" s="452"/>
    </row>
    <row r="415" spans="1:37" ht="21.75" customHeight="1" x14ac:dyDescent="0.2">
      <c r="A415" s="516" t="s">
        <v>173</v>
      </c>
      <c r="B415" s="511" t="s">
        <v>1315</v>
      </c>
      <c r="C415" s="495" t="s">
        <v>1316</v>
      </c>
      <c r="D415" s="456" t="s">
        <v>1923</v>
      </c>
      <c r="E415" s="457" t="s">
        <v>1924</v>
      </c>
      <c r="F415" s="458" t="s">
        <v>1292</v>
      </c>
      <c r="G415" s="443"/>
      <c r="H415" s="451"/>
      <c r="I415" s="452"/>
      <c r="J415" s="452"/>
      <c r="K415" s="452"/>
      <c r="L415" s="452"/>
      <c r="M415" s="452"/>
      <c r="N415" s="452"/>
      <c r="O415" s="452"/>
      <c r="P415" s="452"/>
      <c r="Q415" s="452"/>
      <c r="R415" s="452"/>
      <c r="S415" s="452"/>
      <c r="T415" s="453"/>
      <c r="U415" s="453"/>
      <c r="V415" s="452"/>
      <c r="W415" s="452"/>
      <c r="X415" s="452"/>
      <c r="Y415" s="452"/>
      <c r="Z415" s="452"/>
      <c r="AA415" s="452"/>
      <c r="AB415" s="452"/>
      <c r="AC415" s="452"/>
      <c r="AD415" s="452"/>
      <c r="AE415" s="452"/>
      <c r="AF415" s="452"/>
      <c r="AG415" s="452"/>
      <c r="AH415" s="452"/>
      <c r="AI415" s="452"/>
      <c r="AJ415" s="452"/>
      <c r="AK415" s="452"/>
    </row>
    <row r="416" spans="1:37" ht="21.75" customHeight="1" x14ac:dyDescent="0.2">
      <c r="A416" s="516" t="s">
        <v>173</v>
      </c>
      <c r="B416" s="511" t="s">
        <v>1315</v>
      </c>
      <c r="C416" s="495" t="s">
        <v>1316</v>
      </c>
      <c r="D416" s="456" t="s">
        <v>1925</v>
      </c>
      <c r="E416" s="457" t="s">
        <v>1926</v>
      </c>
      <c r="F416" s="458" t="s">
        <v>1292</v>
      </c>
      <c r="G416" s="443"/>
      <c r="H416" s="451"/>
      <c r="I416" s="452"/>
      <c r="J416" s="452"/>
      <c r="K416" s="452"/>
      <c r="L416" s="452"/>
      <c r="M416" s="452"/>
      <c r="N416" s="452"/>
      <c r="O416" s="452"/>
      <c r="P416" s="452"/>
      <c r="Q416" s="452"/>
      <c r="R416" s="452"/>
      <c r="S416" s="452"/>
      <c r="T416" s="453"/>
      <c r="U416" s="453"/>
      <c r="V416" s="452"/>
      <c r="W416" s="452"/>
      <c r="X416" s="452"/>
      <c r="Y416" s="452"/>
      <c r="Z416" s="452"/>
      <c r="AA416" s="452"/>
      <c r="AB416" s="452"/>
      <c r="AC416" s="452"/>
      <c r="AD416" s="452"/>
      <c r="AE416" s="452"/>
      <c r="AF416" s="452"/>
      <c r="AG416" s="452"/>
      <c r="AH416" s="452"/>
      <c r="AI416" s="452"/>
      <c r="AJ416" s="452"/>
      <c r="AK416" s="452"/>
    </row>
    <row r="417" spans="1:37" ht="21.75" customHeight="1" x14ac:dyDescent="0.2">
      <c r="A417" s="516" t="s">
        <v>173</v>
      </c>
      <c r="B417" s="511" t="s">
        <v>1315</v>
      </c>
      <c r="C417" s="495" t="s">
        <v>1316</v>
      </c>
      <c r="D417" s="456" t="s">
        <v>1927</v>
      </c>
      <c r="E417" s="457" t="s">
        <v>1928</v>
      </c>
      <c r="F417" s="458" t="s">
        <v>1292</v>
      </c>
      <c r="G417" s="443"/>
      <c r="H417" s="451"/>
      <c r="I417" s="452"/>
      <c r="J417" s="452"/>
      <c r="K417" s="452"/>
      <c r="L417" s="452"/>
      <c r="M417" s="452"/>
      <c r="N417" s="452"/>
      <c r="O417" s="452"/>
      <c r="P417" s="452"/>
      <c r="Q417" s="452"/>
      <c r="R417" s="452"/>
      <c r="S417" s="452"/>
      <c r="T417" s="453"/>
      <c r="U417" s="453"/>
      <c r="V417" s="452"/>
      <c r="W417" s="452"/>
      <c r="X417" s="452"/>
      <c r="Y417" s="452"/>
      <c r="Z417" s="452"/>
      <c r="AA417" s="452"/>
      <c r="AB417" s="452"/>
      <c r="AC417" s="452"/>
      <c r="AD417" s="452"/>
      <c r="AE417" s="452"/>
      <c r="AF417" s="452"/>
      <c r="AG417" s="452"/>
      <c r="AH417" s="452"/>
      <c r="AI417" s="452"/>
      <c r="AJ417" s="452"/>
      <c r="AK417" s="452"/>
    </row>
    <row r="418" spans="1:37" ht="21.75" customHeight="1" x14ac:dyDescent="0.2">
      <c r="A418" s="516" t="s">
        <v>173</v>
      </c>
      <c r="B418" s="511" t="s">
        <v>1315</v>
      </c>
      <c r="C418" s="495" t="s">
        <v>1316</v>
      </c>
      <c r="D418" s="456" t="s">
        <v>1929</v>
      </c>
      <c r="E418" s="457" t="s">
        <v>1930</v>
      </c>
      <c r="F418" s="458" t="s">
        <v>1292</v>
      </c>
      <c r="G418" s="443"/>
      <c r="H418" s="451"/>
      <c r="I418" s="452"/>
      <c r="J418" s="452"/>
      <c r="K418" s="452"/>
      <c r="L418" s="452"/>
      <c r="M418" s="452"/>
      <c r="N418" s="452"/>
      <c r="O418" s="452"/>
      <c r="P418" s="452"/>
      <c r="Q418" s="452"/>
      <c r="R418" s="452"/>
      <c r="S418" s="452"/>
      <c r="T418" s="453"/>
      <c r="U418" s="453"/>
      <c r="V418" s="452"/>
      <c r="W418" s="452"/>
      <c r="X418" s="452"/>
      <c r="Y418" s="452"/>
      <c r="Z418" s="452"/>
      <c r="AA418" s="452"/>
      <c r="AB418" s="452"/>
      <c r="AC418" s="452"/>
      <c r="AD418" s="452"/>
      <c r="AE418" s="452"/>
      <c r="AF418" s="452"/>
      <c r="AG418" s="452"/>
      <c r="AH418" s="452"/>
      <c r="AI418" s="452"/>
      <c r="AJ418" s="452"/>
      <c r="AK418" s="452"/>
    </row>
    <row r="419" spans="1:37" ht="21.75" customHeight="1" x14ac:dyDescent="0.2">
      <c r="A419" s="516" t="s">
        <v>173</v>
      </c>
      <c r="B419" s="511" t="s">
        <v>1315</v>
      </c>
      <c r="C419" s="495" t="s">
        <v>1316</v>
      </c>
      <c r="D419" s="456" t="s">
        <v>1931</v>
      </c>
      <c r="E419" s="457" t="s">
        <v>1932</v>
      </c>
      <c r="F419" s="458" t="s">
        <v>1292</v>
      </c>
      <c r="G419" s="443"/>
      <c r="H419" s="451"/>
      <c r="I419" s="452"/>
      <c r="J419" s="452"/>
      <c r="K419" s="452"/>
      <c r="L419" s="452"/>
      <c r="M419" s="452"/>
      <c r="N419" s="452"/>
      <c r="O419" s="452"/>
      <c r="P419" s="452"/>
      <c r="Q419" s="452"/>
      <c r="R419" s="452"/>
      <c r="S419" s="452"/>
      <c r="T419" s="453"/>
      <c r="U419" s="453"/>
      <c r="V419" s="452"/>
      <c r="W419" s="452"/>
      <c r="X419" s="452"/>
      <c r="Y419" s="452"/>
      <c r="Z419" s="452"/>
      <c r="AA419" s="452"/>
      <c r="AB419" s="452"/>
      <c r="AC419" s="452"/>
      <c r="AD419" s="452"/>
      <c r="AE419" s="452"/>
      <c r="AF419" s="452"/>
      <c r="AG419" s="452"/>
      <c r="AH419" s="452"/>
      <c r="AI419" s="452"/>
      <c r="AJ419" s="452"/>
      <c r="AK419" s="452"/>
    </row>
    <row r="420" spans="1:37" ht="21.75" customHeight="1" x14ac:dyDescent="0.2">
      <c r="A420" s="516" t="s">
        <v>173</v>
      </c>
      <c r="B420" s="511" t="s">
        <v>1315</v>
      </c>
      <c r="C420" s="495" t="s">
        <v>1316</v>
      </c>
      <c r="D420" s="456" t="s">
        <v>1933</v>
      </c>
      <c r="E420" s="457" t="s">
        <v>1934</v>
      </c>
      <c r="F420" s="458" t="s">
        <v>1292</v>
      </c>
      <c r="G420" s="443"/>
      <c r="H420" s="451"/>
      <c r="I420" s="452"/>
      <c r="J420" s="452"/>
      <c r="K420" s="452"/>
      <c r="L420" s="452"/>
      <c r="M420" s="452"/>
      <c r="N420" s="452"/>
      <c r="O420" s="452"/>
      <c r="P420" s="452"/>
      <c r="Q420" s="452"/>
      <c r="R420" s="452"/>
      <c r="S420" s="452"/>
      <c r="T420" s="453"/>
      <c r="U420" s="453"/>
      <c r="V420" s="452"/>
      <c r="W420" s="452"/>
      <c r="X420" s="452"/>
      <c r="Y420" s="452"/>
      <c r="Z420" s="452"/>
      <c r="AA420" s="452"/>
      <c r="AB420" s="452"/>
      <c r="AC420" s="452"/>
      <c r="AD420" s="452"/>
      <c r="AE420" s="452"/>
      <c r="AF420" s="452"/>
      <c r="AG420" s="452"/>
      <c r="AH420" s="452"/>
      <c r="AI420" s="452"/>
      <c r="AJ420" s="452"/>
      <c r="AK420" s="452"/>
    </row>
    <row r="421" spans="1:37" ht="21.75" customHeight="1" x14ac:dyDescent="0.2">
      <c r="A421" s="516" t="s">
        <v>173</v>
      </c>
      <c r="B421" s="511" t="s">
        <v>1315</v>
      </c>
      <c r="C421" s="495" t="s">
        <v>1316</v>
      </c>
      <c r="D421" s="456" t="s">
        <v>1935</v>
      </c>
      <c r="E421" s="457" t="s">
        <v>1936</v>
      </c>
      <c r="F421" s="458" t="s">
        <v>1292</v>
      </c>
      <c r="G421" s="443"/>
      <c r="H421" s="451"/>
      <c r="I421" s="452"/>
      <c r="J421" s="452"/>
      <c r="K421" s="452"/>
      <c r="L421" s="452"/>
      <c r="M421" s="452"/>
      <c r="N421" s="452"/>
      <c r="O421" s="452"/>
      <c r="P421" s="452"/>
      <c r="Q421" s="452"/>
      <c r="R421" s="452"/>
      <c r="S421" s="452"/>
      <c r="T421" s="453"/>
      <c r="U421" s="453"/>
      <c r="V421" s="452"/>
      <c r="W421" s="452"/>
      <c r="X421" s="452"/>
      <c r="Y421" s="452"/>
      <c r="Z421" s="452"/>
      <c r="AA421" s="452"/>
      <c r="AB421" s="452"/>
      <c r="AC421" s="452"/>
      <c r="AD421" s="452"/>
      <c r="AE421" s="452"/>
      <c r="AF421" s="452"/>
      <c r="AG421" s="452"/>
      <c r="AH421" s="452"/>
      <c r="AI421" s="452"/>
      <c r="AJ421" s="452"/>
      <c r="AK421" s="452"/>
    </row>
    <row r="422" spans="1:37" ht="21.75" customHeight="1" x14ac:dyDescent="0.2">
      <c r="A422" s="516" t="s">
        <v>173</v>
      </c>
      <c r="B422" s="511" t="s">
        <v>1315</v>
      </c>
      <c r="C422" s="495" t="s">
        <v>1316</v>
      </c>
      <c r="D422" s="456" t="s">
        <v>1937</v>
      </c>
      <c r="E422" s="457" t="s">
        <v>1938</v>
      </c>
      <c r="F422" s="458" t="s">
        <v>1292</v>
      </c>
      <c r="G422" s="443"/>
      <c r="H422" s="451"/>
      <c r="I422" s="452"/>
      <c r="J422" s="452"/>
      <c r="K422" s="452"/>
      <c r="L422" s="452"/>
      <c r="M422" s="452"/>
      <c r="N422" s="452"/>
      <c r="O422" s="452"/>
      <c r="P422" s="452"/>
      <c r="Q422" s="452"/>
      <c r="R422" s="452"/>
      <c r="S422" s="452"/>
      <c r="T422" s="453"/>
      <c r="U422" s="453"/>
      <c r="V422" s="452"/>
      <c r="W422" s="452"/>
      <c r="X422" s="452"/>
      <c r="Y422" s="452"/>
      <c r="Z422" s="452"/>
      <c r="AA422" s="452"/>
      <c r="AB422" s="452"/>
      <c r="AC422" s="452"/>
      <c r="AD422" s="452"/>
      <c r="AE422" s="452"/>
      <c r="AF422" s="452"/>
      <c r="AG422" s="452"/>
      <c r="AH422" s="452"/>
      <c r="AI422" s="452"/>
      <c r="AJ422" s="452"/>
      <c r="AK422" s="452"/>
    </row>
    <row r="423" spans="1:37" ht="21.75" customHeight="1" x14ac:dyDescent="0.2">
      <c r="A423" s="516" t="s">
        <v>173</v>
      </c>
      <c r="B423" s="511" t="s">
        <v>1315</v>
      </c>
      <c r="C423" s="495" t="s">
        <v>1316</v>
      </c>
      <c r="D423" s="456" t="s">
        <v>1939</v>
      </c>
      <c r="E423" s="457" t="s">
        <v>1940</v>
      </c>
      <c r="F423" s="458" t="s">
        <v>1292</v>
      </c>
      <c r="G423" s="443"/>
      <c r="H423" s="451"/>
      <c r="I423" s="452"/>
      <c r="J423" s="452"/>
      <c r="K423" s="452"/>
      <c r="L423" s="452"/>
      <c r="M423" s="452"/>
      <c r="N423" s="452"/>
      <c r="O423" s="452"/>
      <c r="P423" s="452"/>
      <c r="Q423" s="452"/>
      <c r="R423" s="452"/>
      <c r="S423" s="452"/>
      <c r="T423" s="453"/>
      <c r="U423" s="453"/>
      <c r="V423" s="452"/>
      <c r="W423" s="452"/>
      <c r="X423" s="452"/>
      <c r="Y423" s="452"/>
      <c r="Z423" s="452"/>
      <c r="AA423" s="452"/>
      <c r="AB423" s="452"/>
      <c r="AC423" s="452"/>
      <c r="AD423" s="452"/>
      <c r="AE423" s="452"/>
      <c r="AF423" s="452"/>
      <c r="AG423" s="452"/>
      <c r="AH423" s="452"/>
      <c r="AI423" s="452"/>
      <c r="AJ423" s="452"/>
      <c r="AK423" s="452"/>
    </row>
    <row r="424" spans="1:37" ht="21.75" customHeight="1" x14ac:dyDescent="0.2">
      <c r="A424" s="516" t="s">
        <v>173</v>
      </c>
      <c r="B424" s="511" t="s">
        <v>1315</v>
      </c>
      <c r="C424" s="495" t="s">
        <v>1316</v>
      </c>
      <c r="D424" s="456" t="s">
        <v>1941</v>
      </c>
      <c r="E424" s="457" t="s">
        <v>1942</v>
      </c>
      <c r="F424" s="458" t="s">
        <v>1292</v>
      </c>
      <c r="G424" s="443"/>
      <c r="H424" s="451"/>
      <c r="I424" s="452"/>
      <c r="J424" s="452"/>
      <c r="K424" s="452"/>
      <c r="L424" s="452"/>
      <c r="M424" s="452"/>
      <c r="N424" s="452"/>
      <c r="O424" s="452"/>
      <c r="P424" s="452"/>
      <c r="Q424" s="452"/>
      <c r="R424" s="452"/>
      <c r="S424" s="452"/>
      <c r="T424" s="453"/>
      <c r="U424" s="453"/>
      <c r="V424" s="452"/>
      <c r="W424" s="452"/>
      <c r="X424" s="452"/>
      <c r="Y424" s="452"/>
      <c r="Z424" s="452"/>
      <c r="AA424" s="452"/>
      <c r="AB424" s="452"/>
      <c r="AC424" s="452"/>
      <c r="AD424" s="452"/>
      <c r="AE424" s="452"/>
      <c r="AF424" s="452"/>
      <c r="AG424" s="452"/>
      <c r="AH424" s="452"/>
      <c r="AI424" s="452"/>
      <c r="AJ424" s="452"/>
      <c r="AK424" s="452"/>
    </row>
    <row r="425" spans="1:37" ht="21.75" customHeight="1" x14ac:dyDescent="0.2">
      <c r="A425" s="516" t="s">
        <v>173</v>
      </c>
      <c r="B425" s="511" t="s">
        <v>1315</v>
      </c>
      <c r="C425" s="495" t="s">
        <v>1316</v>
      </c>
      <c r="D425" s="456" t="s">
        <v>1943</v>
      </c>
      <c r="E425" s="457" t="s">
        <v>1944</v>
      </c>
      <c r="F425" s="458" t="s">
        <v>1292</v>
      </c>
      <c r="G425" s="443"/>
      <c r="H425" s="451"/>
      <c r="I425" s="452"/>
      <c r="J425" s="452"/>
      <c r="K425" s="452"/>
      <c r="L425" s="452"/>
      <c r="M425" s="452"/>
      <c r="N425" s="452"/>
      <c r="O425" s="452"/>
      <c r="P425" s="452"/>
      <c r="Q425" s="452"/>
      <c r="R425" s="452"/>
      <c r="S425" s="452"/>
      <c r="T425" s="453"/>
      <c r="U425" s="453"/>
      <c r="V425" s="452"/>
      <c r="W425" s="452"/>
      <c r="X425" s="452"/>
      <c r="Y425" s="452"/>
      <c r="Z425" s="452"/>
      <c r="AA425" s="452"/>
      <c r="AB425" s="452"/>
      <c r="AC425" s="452"/>
      <c r="AD425" s="452"/>
      <c r="AE425" s="452"/>
      <c r="AF425" s="452"/>
      <c r="AG425" s="452"/>
      <c r="AH425" s="452"/>
      <c r="AI425" s="452"/>
      <c r="AJ425" s="452"/>
      <c r="AK425" s="452"/>
    </row>
    <row r="426" spans="1:37" ht="21.75" customHeight="1" x14ac:dyDescent="0.2">
      <c r="A426" s="516" t="s">
        <v>173</v>
      </c>
      <c r="B426" s="511" t="s">
        <v>1315</v>
      </c>
      <c r="C426" s="495" t="s">
        <v>1316</v>
      </c>
      <c r="D426" s="456" t="s">
        <v>1945</v>
      </c>
      <c r="E426" s="457" t="s">
        <v>1946</v>
      </c>
      <c r="F426" s="458" t="s">
        <v>1292</v>
      </c>
      <c r="G426" s="443"/>
      <c r="H426" s="451"/>
      <c r="I426" s="452"/>
      <c r="J426" s="452"/>
      <c r="K426" s="452"/>
      <c r="L426" s="452"/>
      <c r="M426" s="452"/>
      <c r="N426" s="452"/>
      <c r="O426" s="452"/>
      <c r="P426" s="452"/>
      <c r="Q426" s="452"/>
      <c r="R426" s="452"/>
      <c r="S426" s="452"/>
      <c r="T426" s="453"/>
      <c r="U426" s="453"/>
      <c r="V426" s="452"/>
      <c r="W426" s="452"/>
      <c r="X426" s="452"/>
      <c r="Y426" s="452"/>
      <c r="Z426" s="452"/>
      <c r="AA426" s="452"/>
      <c r="AB426" s="452"/>
      <c r="AC426" s="452"/>
      <c r="AD426" s="452"/>
      <c r="AE426" s="452"/>
      <c r="AF426" s="452"/>
      <c r="AG426" s="452"/>
      <c r="AH426" s="452"/>
      <c r="AI426" s="452"/>
      <c r="AJ426" s="452"/>
      <c r="AK426" s="452"/>
    </row>
    <row r="427" spans="1:37" ht="21.75" customHeight="1" x14ac:dyDescent="0.2">
      <c r="A427" s="516" t="s">
        <v>173</v>
      </c>
      <c r="B427" s="511" t="s">
        <v>1315</v>
      </c>
      <c r="C427" s="495" t="s">
        <v>1316</v>
      </c>
      <c r="D427" s="456" t="s">
        <v>1947</v>
      </c>
      <c r="E427" s="457" t="s">
        <v>1948</v>
      </c>
      <c r="F427" s="458" t="s">
        <v>1292</v>
      </c>
      <c r="G427" s="443"/>
      <c r="H427" s="451"/>
      <c r="I427" s="452"/>
      <c r="J427" s="452"/>
      <c r="K427" s="452"/>
      <c r="L427" s="452"/>
      <c r="M427" s="452"/>
      <c r="N427" s="452"/>
      <c r="O427" s="452"/>
      <c r="P427" s="452"/>
      <c r="Q427" s="452"/>
      <c r="R427" s="452"/>
      <c r="S427" s="452"/>
      <c r="T427" s="453"/>
      <c r="U427" s="453"/>
      <c r="V427" s="452"/>
      <c r="W427" s="452"/>
      <c r="X427" s="452"/>
      <c r="Y427" s="452"/>
      <c r="Z427" s="452"/>
      <c r="AA427" s="452"/>
      <c r="AB427" s="452"/>
      <c r="AC427" s="452"/>
      <c r="AD427" s="452"/>
      <c r="AE427" s="452"/>
      <c r="AF427" s="452"/>
      <c r="AG427" s="452"/>
      <c r="AH427" s="452"/>
      <c r="AI427" s="452"/>
      <c r="AJ427" s="452"/>
      <c r="AK427" s="452"/>
    </row>
    <row r="428" spans="1:37" ht="21.75" customHeight="1" x14ac:dyDescent="0.2">
      <c r="A428" s="516" t="s">
        <v>173</v>
      </c>
      <c r="B428" s="511" t="s">
        <v>1315</v>
      </c>
      <c r="C428" s="495" t="s">
        <v>1316</v>
      </c>
      <c r="D428" s="456" t="s">
        <v>1949</v>
      </c>
      <c r="E428" s="457" t="s">
        <v>1950</v>
      </c>
      <c r="F428" s="458" t="s">
        <v>1292</v>
      </c>
      <c r="G428" s="443"/>
      <c r="H428" s="451"/>
      <c r="I428" s="452"/>
      <c r="J428" s="452"/>
      <c r="K428" s="452"/>
      <c r="L428" s="452"/>
      <c r="M428" s="452"/>
      <c r="N428" s="452"/>
      <c r="O428" s="452"/>
      <c r="P428" s="452"/>
      <c r="Q428" s="452"/>
      <c r="R428" s="452"/>
      <c r="S428" s="452"/>
      <c r="T428" s="453"/>
      <c r="U428" s="453"/>
      <c r="V428" s="452"/>
      <c r="W428" s="452"/>
      <c r="X428" s="452"/>
      <c r="Y428" s="452"/>
      <c r="Z428" s="452"/>
      <c r="AA428" s="452"/>
      <c r="AB428" s="452"/>
      <c r="AC428" s="452"/>
      <c r="AD428" s="452"/>
      <c r="AE428" s="452"/>
      <c r="AF428" s="452"/>
      <c r="AG428" s="452"/>
      <c r="AH428" s="452"/>
      <c r="AI428" s="452"/>
      <c r="AJ428" s="452"/>
      <c r="AK428" s="452"/>
    </row>
    <row r="429" spans="1:37" ht="21.75" customHeight="1" x14ac:dyDescent="0.2">
      <c r="A429" s="516" t="s">
        <v>173</v>
      </c>
      <c r="B429" s="511" t="s">
        <v>1315</v>
      </c>
      <c r="C429" s="495" t="s">
        <v>1316</v>
      </c>
      <c r="D429" s="456" t="s">
        <v>1951</v>
      </c>
      <c r="E429" s="457" t="s">
        <v>1952</v>
      </c>
      <c r="F429" s="458" t="s">
        <v>1292</v>
      </c>
      <c r="G429" s="443"/>
      <c r="H429" s="451"/>
      <c r="I429" s="452"/>
      <c r="J429" s="452"/>
      <c r="K429" s="452"/>
      <c r="L429" s="452"/>
      <c r="M429" s="452"/>
      <c r="N429" s="452"/>
      <c r="O429" s="452"/>
      <c r="P429" s="452"/>
      <c r="Q429" s="452"/>
      <c r="R429" s="452"/>
      <c r="S429" s="452"/>
      <c r="T429" s="453"/>
      <c r="U429" s="453"/>
      <c r="V429" s="452"/>
      <c r="W429" s="452"/>
      <c r="X429" s="452"/>
      <c r="Y429" s="452"/>
      <c r="Z429" s="452"/>
      <c r="AA429" s="452"/>
      <c r="AB429" s="452"/>
      <c r="AC429" s="452"/>
      <c r="AD429" s="452"/>
      <c r="AE429" s="452"/>
      <c r="AF429" s="452"/>
      <c r="AG429" s="452"/>
      <c r="AH429" s="452"/>
      <c r="AI429" s="452"/>
      <c r="AJ429" s="452"/>
      <c r="AK429" s="452"/>
    </row>
    <row r="430" spans="1:37" ht="21.75" customHeight="1" x14ac:dyDescent="0.2">
      <c r="A430" s="516" t="s">
        <v>173</v>
      </c>
      <c r="B430" s="511" t="s">
        <v>1315</v>
      </c>
      <c r="C430" s="495" t="s">
        <v>1316</v>
      </c>
      <c r="D430" s="456" t="s">
        <v>1953</v>
      </c>
      <c r="E430" s="457" t="s">
        <v>1954</v>
      </c>
      <c r="F430" s="458" t="s">
        <v>1292</v>
      </c>
      <c r="G430" s="443"/>
      <c r="H430" s="451"/>
      <c r="I430" s="452"/>
      <c r="J430" s="452"/>
      <c r="K430" s="452"/>
      <c r="L430" s="452"/>
      <c r="M430" s="452"/>
      <c r="N430" s="452"/>
      <c r="O430" s="452"/>
      <c r="P430" s="452"/>
      <c r="Q430" s="452"/>
      <c r="R430" s="452"/>
      <c r="S430" s="452"/>
      <c r="T430" s="453"/>
      <c r="U430" s="453"/>
      <c r="V430" s="452"/>
      <c r="W430" s="452"/>
      <c r="X430" s="452"/>
      <c r="Y430" s="452"/>
      <c r="Z430" s="452"/>
      <c r="AA430" s="452"/>
      <c r="AB430" s="452"/>
      <c r="AC430" s="452"/>
      <c r="AD430" s="452"/>
      <c r="AE430" s="452"/>
      <c r="AF430" s="452"/>
      <c r="AG430" s="452"/>
      <c r="AH430" s="452"/>
      <c r="AI430" s="452"/>
      <c r="AJ430" s="452"/>
      <c r="AK430" s="452"/>
    </row>
    <row r="431" spans="1:37" ht="21.75" customHeight="1" x14ac:dyDescent="0.2">
      <c r="A431" s="516" t="s">
        <v>173</v>
      </c>
      <c r="B431" s="511" t="s">
        <v>1315</v>
      </c>
      <c r="C431" s="495" t="s">
        <v>1316</v>
      </c>
      <c r="D431" s="456" t="s">
        <v>1955</v>
      </c>
      <c r="E431" s="457" t="s">
        <v>1956</v>
      </c>
      <c r="F431" s="458" t="s">
        <v>1292</v>
      </c>
      <c r="G431" s="443"/>
      <c r="H431" s="451"/>
      <c r="I431" s="452"/>
      <c r="J431" s="452"/>
      <c r="K431" s="452"/>
      <c r="L431" s="452"/>
      <c r="M431" s="452"/>
      <c r="N431" s="452"/>
      <c r="O431" s="452"/>
      <c r="P431" s="452"/>
      <c r="Q431" s="452"/>
      <c r="R431" s="452"/>
      <c r="S431" s="452"/>
      <c r="T431" s="453"/>
      <c r="U431" s="453"/>
      <c r="V431" s="452"/>
      <c r="W431" s="452"/>
      <c r="X431" s="452"/>
      <c r="Y431" s="452"/>
      <c r="Z431" s="452"/>
      <c r="AA431" s="452"/>
      <c r="AB431" s="452"/>
      <c r="AC431" s="452"/>
      <c r="AD431" s="452"/>
      <c r="AE431" s="452"/>
      <c r="AF431" s="452"/>
      <c r="AG431" s="452"/>
      <c r="AH431" s="452"/>
      <c r="AI431" s="452"/>
      <c r="AJ431" s="452"/>
      <c r="AK431" s="452"/>
    </row>
    <row r="432" spans="1:37" ht="21.75" customHeight="1" x14ac:dyDescent="0.2">
      <c r="A432" s="516" t="s">
        <v>173</v>
      </c>
      <c r="B432" s="511" t="s">
        <v>1315</v>
      </c>
      <c r="C432" s="495" t="s">
        <v>1316</v>
      </c>
      <c r="D432" s="456" t="s">
        <v>1957</v>
      </c>
      <c r="E432" s="457" t="s">
        <v>1958</v>
      </c>
      <c r="F432" s="458" t="s">
        <v>1292</v>
      </c>
      <c r="G432" s="443"/>
      <c r="H432" s="451"/>
      <c r="I432" s="452"/>
      <c r="J432" s="452"/>
      <c r="K432" s="452"/>
      <c r="L432" s="452"/>
      <c r="M432" s="452"/>
      <c r="N432" s="452"/>
      <c r="O432" s="452"/>
      <c r="P432" s="452"/>
      <c r="Q432" s="452"/>
      <c r="R432" s="452"/>
      <c r="S432" s="452"/>
      <c r="T432" s="453"/>
      <c r="U432" s="453"/>
      <c r="V432" s="452"/>
      <c r="W432" s="452"/>
      <c r="X432" s="452"/>
      <c r="Y432" s="452"/>
      <c r="Z432" s="452"/>
      <c r="AA432" s="452"/>
      <c r="AB432" s="452"/>
      <c r="AC432" s="452"/>
      <c r="AD432" s="452"/>
      <c r="AE432" s="452"/>
      <c r="AF432" s="452"/>
      <c r="AG432" s="452"/>
      <c r="AH432" s="452"/>
      <c r="AI432" s="452"/>
      <c r="AJ432" s="452"/>
      <c r="AK432" s="452"/>
    </row>
    <row r="433" spans="1:37" ht="21.75" customHeight="1" x14ac:dyDescent="0.2">
      <c r="A433" s="516" t="s">
        <v>173</v>
      </c>
      <c r="B433" s="511" t="s">
        <v>1315</v>
      </c>
      <c r="C433" s="495" t="s">
        <v>1316</v>
      </c>
      <c r="D433" s="456" t="s">
        <v>1959</v>
      </c>
      <c r="E433" s="457" t="s">
        <v>1960</v>
      </c>
      <c r="F433" s="458" t="s">
        <v>1292</v>
      </c>
      <c r="G433" s="443"/>
      <c r="H433" s="451"/>
      <c r="I433" s="452"/>
      <c r="J433" s="452"/>
      <c r="K433" s="452"/>
      <c r="L433" s="452"/>
      <c r="M433" s="452"/>
      <c r="N433" s="452"/>
      <c r="O433" s="452"/>
      <c r="P433" s="452"/>
      <c r="Q433" s="452"/>
      <c r="R433" s="452"/>
      <c r="S433" s="452"/>
      <c r="T433" s="453"/>
      <c r="U433" s="453"/>
      <c r="V433" s="452"/>
      <c r="W433" s="452"/>
      <c r="X433" s="452"/>
      <c r="Y433" s="452"/>
      <c r="Z433" s="452"/>
      <c r="AA433" s="452"/>
      <c r="AB433" s="452"/>
      <c r="AC433" s="452"/>
      <c r="AD433" s="452"/>
      <c r="AE433" s="452"/>
      <c r="AF433" s="452"/>
      <c r="AG433" s="452"/>
      <c r="AH433" s="452"/>
      <c r="AI433" s="452"/>
      <c r="AJ433" s="452"/>
      <c r="AK433" s="452"/>
    </row>
    <row r="434" spans="1:37" ht="21.75" customHeight="1" x14ac:dyDescent="0.2">
      <c r="A434" s="516" t="s">
        <v>173</v>
      </c>
      <c r="B434" s="511" t="s">
        <v>1315</v>
      </c>
      <c r="C434" s="495" t="s">
        <v>1316</v>
      </c>
      <c r="D434" s="456" t="s">
        <v>1961</v>
      </c>
      <c r="E434" s="457" t="s">
        <v>1962</v>
      </c>
      <c r="F434" s="458" t="s">
        <v>1292</v>
      </c>
      <c r="G434" s="443"/>
      <c r="H434" s="451"/>
      <c r="I434" s="452"/>
      <c r="J434" s="452"/>
      <c r="K434" s="452"/>
      <c r="L434" s="452"/>
      <c r="M434" s="452"/>
      <c r="N434" s="452"/>
      <c r="O434" s="452"/>
      <c r="P434" s="452"/>
      <c r="Q434" s="452"/>
      <c r="R434" s="452"/>
      <c r="S434" s="452"/>
      <c r="T434" s="453"/>
      <c r="U434" s="453"/>
      <c r="V434" s="452"/>
      <c r="W434" s="452"/>
      <c r="X434" s="452"/>
      <c r="Y434" s="452"/>
      <c r="Z434" s="452"/>
      <c r="AA434" s="452"/>
      <c r="AB434" s="452"/>
      <c r="AC434" s="452"/>
      <c r="AD434" s="452"/>
      <c r="AE434" s="452"/>
      <c r="AF434" s="452"/>
      <c r="AG434" s="452"/>
      <c r="AH434" s="452"/>
      <c r="AI434" s="452"/>
      <c r="AJ434" s="452"/>
      <c r="AK434" s="452"/>
    </row>
    <row r="435" spans="1:37" ht="21.75" customHeight="1" x14ac:dyDescent="0.2">
      <c r="A435" s="516" t="s">
        <v>173</v>
      </c>
      <c r="B435" s="511" t="s">
        <v>1315</v>
      </c>
      <c r="C435" s="495" t="s">
        <v>1316</v>
      </c>
      <c r="D435" s="456" t="s">
        <v>1963</v>
      </c>
      <c r="E435" s="457" t="s">
        <v>1964</v>
      </c>
      <c r="F435" s="458" t="s">
        <v>1292</v>
      </c>
      <c r="G435" s="443"/>
      <c r="H435" s="451"/>
      <c r="I435" s="452"/>
      <c r="J435" s="452"/>
      <c r="K435" s="452"/>
      <c r="L435" s="452"/>
      <c r="M435" s="452"/>
      <c r="N435" s="452"/>
      <c r="O435" s="452"/>
      <c r="P435" s="452"/>
      <c r="Q435" s="452"/>
      <c r="R435" s="452"/>
      <c r="S435" s="452"/>
      <c r="T435" s="453"/>
      <c r="U435" s="453"/>
      <c r="V435" s="452"/>
      <c r="W435" s="452"/>
      <c r="X435" s="452"/>
      <c r="Y435" s="452"/>
      <c r="Z435" s="452"/>
      <c r="AA435" s="452"/>
      <c r="AB435" s="452"/>
      <c r="AC435" s="452"/>
      <c r="AD435" s="452"/>
      <c r="AE435" s="452"/>
      <c r="AF435" s="452"/>
      <c r="AG435" s="452"/>
      <c r="AH435" s="452"/>
      <c r="AI435" s="452"/>
      <c r="AJ435" s="452"/>
      <c r="AK435" s="452"/>
    </row>
    <row r="436" spans="1:37" ht="21.75" customHeight="1" x14ac:dyDescent="0.2">
      <c r="A436" s="516" t="s">
        <v>173</v>
      </c>
      <c r="B436" s="511" t="s">
        <v>1315</v>
      </c>
      <c r="C436" s="495" t="s">
        <v>1316</v>
      </c>
      <c r="D436" s="456" t="s">
        <v>1965</v>
      </c>
      <c r="E436" s="457" t="s">
        <v>1966</v>
      </c>
      <c r="F436" s="458" t="s">
        <v>1292</v>
      </c>
      <c r="G436" s="443"/>
      <c r="H436" s="451"/>
      <c r="I436" s="452"/>
      <c r="J436" s="452"/>
      <c r="K436" s="452"/>
      <c r="L436" s="452"/>
      <c r="M436" s="452"/>
      <c r="N436" s="452"/>
      <c r="O436" s="452"/>
      <c r="P436" s="452"/>
      <c r="Q436" s="452"/>
      <c r="R436" s="452"/>
      <c r="S436" s="452"/>
      <c r="T436" s="453"/>
      <c r="U436" s="453"/>
      <c r="V436" s="452"/>
      <c r="W436" s="452"/>
      <c r="X436" s="452"/>
      <c r="Y436" s="452"/>
      <c r="Z436" s="452"/>
      <c r="AA436" s="452"/>
      <c r="AB436" s="452"/>
      <c r="AC436" s="452"/>
      <c r="AD436" s="452"/>
      <c r="AE436" s="452"/>
      <c r="AF436" s="452"/>
      <c r="AG436" s="452"/>
      <c r="AH436" s="452"/>
      <c r="AI436" s="452"/>
      <c r="AJ436" s="452"/>
      <c r="AK436" s="452"/>
    </row>
    <row r="437" spans="1:37" ht="21.75" customHeight="1" x14ac:dyDescent="0.2">
      <c r="A437" s="516" t="s">
        <v>173</v>
      </c>
      <c r="B437" s="511" t="s">
        <v>1315</v>
      </c>
      <c r="C437" s="495" t="s">
        <v>1316</v>
      </c>
      <c r="D437" s="456" t="s">
        <v>1967</v>
      </c>
      <c r="E437" s="457" t="s">
        <v>1968</v>
      </c>
      <c r="F437" s="458" t="s">
        <v>1292</v>
      </c>
      <c r="G437" s="443"/>
      <c r="H437" s="451"/>
      <c r="I437" s="452"/>
      <c r="J437" s="452"/>
      <c r="K437" s="452"/>
      <c r="L437" s="452"/>
      <c r="M437" s="452"/>
      <c r="N437" s="452"/>
      <c r="O437" s="452"/>
      <c r="P437" s="452"/>
      <c r="Q437" s="452"/>
      <c r="R437" s="452"/>
      <c r="S437" s="452"/>
      <c r="T437" s="453"/>
      <c r="U437" s="453"/>
      <c r="V437" s="452"/>
      <c r="W437" s="452"/>
      <c r="X437" s="452"/>
      <c r="Y437" s="452"/>
      <c r="Z437" s="452"/>
      <c r="AA437" s="452"/>
      <c r="AB437" s="452"/>
      <c r="AC437" s="452"/>
      <c r="AD437" s="452"/>
      <c r="AE437" s="452"/>
      <c r="AF437" s="452"/>
      <c r="AG437" s="452"/>
      <c r="AH437" s="452"/>
      <c r="AI437" s="452"/>
      <c r="AJ437" s="452"/>
      <c r="AK437" s="452"/>
    </row>
    <row r="438" spans="1:37" ht="21.75" customHeight="1" x14ac:dyDescent="0.2">
      <c r="A438" s="516" t="s">
        <v>173</v>
      </c>
      <c r="B438" s="511" t="s">
        <v>1315</v>
      </c>
      <c r="C438" s="495" t="s">
        <v>1316</v>
      </c>
      <c r="D438" s="456" t="s">
        <v>1969</v>
      </c>
      <c r="E438" s="457" t="s">
        <v>1970</v>
      </c>
      <c r="F438" s="458" t="s">
        <v>1292</v>
      </c>
      <c r="G438" s="443"/>
      <c r="H438" s="451"/>
      <c r="I438" s="452"/>
      <c r="J438" s="452"/>
      <c r="K438" s="452"/>
      <c r="L438" s="452"/>
      <c r="M438" s="452"/>
      <c r="N438" s="452"/>
      <c r="O438" s="452"/>
      <c r="P438" s="452"/>
      <c r="Q438" s="452"/>
      <c r="R438" s="452"/>
      <c r="S438" s="452"/>
      <c r="T438" s="453"/>
      <c r="U438" s="453"/>
      <c r="V438" s="452"/>
      <c r="W438" s="452"/>
      <c r="X438" s="452"/>
      <c r="Y438" s="452"/>
      <c r="Z438" s="452"/>
      <c r="AA438" s="452"/>
      <c r="AB438" s="452"/>
      <c r="AC438" s="452"/>
      <c r="AD438" s="452"/>
      <c r="AE438" s="452"/>
      <c r="AF438" s="452"/>
      <c r="AG438" s="452"/>
      <c r="AH438" s="452"/>
      <c r="AI438" s="452"/>
      <c r="AJ438" s="452"/>
      <c r="AK438" s="452"/>
    </row>
    <row r="439" spans="1:37" ht="21.75" customHeight="1" x14ac:dyDescent="0.2">
      <c r="A439" s="516" t="s">
        <v>173</v>
      </c>
      <c r="B439" s="511" t="s">
        <v>1315</v>
      </c>
      <c r="C439" s="495" t="s">
        <v>1316</v>
      </c>
      <c r="D439" s="456" t="s">
        <v>1971</v>
      </c>
      <c r="E439" s="457" t="s">
        <v>1972</v>
      </c>
      <c r="F439" s="458" t="s">
        <v>1292</v>
      </c>
      <c r="G439" s="443"/>
      <c r="H439" s="451"/>
      <c r="I439" s="452"/>
      <c r="J439" s="452"/>
      <c r="K439" s="452"/>
      <c r="L439" s="452"/>
      <c r="M439" s="452"/>
      <c r="N439" s="452"/>
      <c r="O439" s="452"/>
      <c r="P439" s="452"/>
      <c r="Q439" s="452"/>
      <c r="R439" s="452"/>
      <c r="S439" s="452"/>
      <c r="T439" s="453"/>
      <c r="U439" s="453"/>
      <c r="V439" s="452"/>
      <c r="W439" s="452"/>
      <c r="X439" s="452"/>
      <c r="Y439" s="452"/>
      <c r="Z439" s="452"/>
      <c r="AA439" s="452"/>
      <c r="AB439" s="452"/>
      <c r="AC439" s="452"/>
      <c r="AD439" s="452"/>
      <c r="AE439" s="452"/>
      <c r="AF439" s="452"/>
      <c r="AG439" s="452"/>
      <c r="AH439" s="452"/>
      <c r="AI439" s="452"/>
      <c r="AJ439" s="452"/>
      <c r="AK439" s="452"/>
    </row>
    <row r="440" spans="1:37" ht="21.75" customHeight="1" x14ac:dyDescent="0.2">
      <c r="A440" s="516" t="s">
        <v>173</v>
      </c>
      <c r="B440" s="511" t="s">
        <v>1315</v>
      </c>
      <c r="C440" s="495" t="s">
        <v>1316</v>
      </c>
      <c r="D440" s="456" t="s">
        <v>1973</v>
      </c>
      <c r="E440" s="457" t="s">
        <v>1974</v>
      </c>
      <c r="F440" s="458" t="s">
        <v>1292</v>
      </c>
      <c r="G440" s="443"/>
      <c r="H440" s="451"/>
      <c r="I440" s="452"/>
      <c r="J440" s="452"/>
      <c r="K440" s="452"/>
      <c r="L440" s="452"/>
      <c r="M440" s="452"/>
      <c r="N440" s="452"/>
      <c r="O440" s="452"/>
      <c r="P440" s="452"/>
      <c r="Q440" s="452"/>
      <c r="R440" s="452"/>
      <c r="S440" s="452"/>
      <c r="T440" s="453"/>
      <c r="U440" s="453"/>
      <c r="V440" s="452"/>
      <c r="W440" s="452"/>
      <c r="X440" s="452"/>
      <c r="Y440" s="452"/>
      <c r="Z440" s="452"/>
      <c r="AA440" s="452"/>
      <c r="AB440" s="452"/>
      <c r="AC440" s="452"/>
      <c r="AD440" s="452"/>
      <c r="AE440" s="452"/>
      <c r="AF440" s="452"/>
      <c r="AG440" s="452"/>
      <c r="AH440" s="452"/>
      <c r="AI440" s="452"/>
      <c r="AJ440" s="452"/>
      <c r="AK440" s="452"/>
    </row>
    <row r="441" spans="1:37" ht="21.75" customHeight="1" x14ac:dyDescent="0.2">
      <c r="A441" s="516" t="s">
        <v>173</v>
      </c>
      <c r="B441" s="511" t="s">
        <v>1315</v>
      </c>
      <c r="C441" s="495" t="s">
        <v>1316</v>
      </c>
      <c r="D441" s="456" t="s">
        <v>1975</v>
      </c>
      <c r="E441" s="457" t="s">
        <v>1976</v>
      </c>
      <c r="F441" s="458" t="s">
        <v>1292</v>
      </c>
      <c r="G441" s="443"/>
      <c r="H441" s="451"/>
      <c r="I441" s="452"/>
      <c r="J441" s="452"/>
      <c r="K441" s="452"/>
      <c r="L441" s="452"/>
      <c r="M441" s="452"/>
      <c r="N441" s="452"/>
      <c r="O441" s="452"/>
      <c r="P441" s="452"/>
      <c r="Q441" s="452"/>
      <c r="R441" s="452"/>
      <c r="S441" s="452"/>
      <c r="T441" s="453"/>
      <c r="U441" s="453"/>
      <c r="V441" s="452"/>
      <c r="W441" s="452"/>
      <c r="X441" s="452"/>
      <c r="Y441" s="452"/>
      <c r="Z441" s="452"/>
      <c r="AA441" s="452"/>
      <c r="AB441" s="452"/>
      <c r="AC441" s="452"/>
      <c r="AD441" s="452"/>
      <c r="AE441" s="452"/>
      <c r="AF441" s="452"/>
      <c r="AG441" s="452"/>
      <c r="AH441" s="452"/>
      <c r="AI441" s="452"/>
      <c r="AJ441" s="452"/>
      <c r="AK441" s="452"/>
    </row>
    <row r="442" spans="1:37" ht="21.75" customHeight="1" x14ac:dyDescent="0.2">
      <c r="A442" s="516" t="s">
        <v>173</v>
      </c>
      <c r="B442" s="511" t="s">
        <v>1315</v>
      </c>
      <c r="C442" s="495" t="s">
        <v>1316</v>
      </c>
      <c r="D442" s="456" t="s">
        <v>1977</v>
      </c>
      <c r="E442" s="457" t="s">
        <v>1978</v>
      </c>
      <c r="F442" s="458" t="s">
        <v>1292</v>
      </c>
      <c r="G442" s="443"/>
      <c r="H442" s="451"/>
      <c r="I442" s="452"/>
      <c r="J442" s="452"/>
      <c r="K442" s="452"/>
      <c r="L442" s="452"/>
      <c r="M442" s="452"/>
      <c r="N442" s="452"/>
      <c r="O442" s="452"/>
      <c r="P442" s="452"/>
      <c r="Q442" s="452"/>
      <c r="R442" s="452"/>
      <c r="S442" s="452"/>
      <c r="T442" s="453"/>
      <c r="U442" s="453"/>
      <c r="V442" s="452"/>
      <c r="W442" s="452"/>
      <c r="X442" s="452"/>
      <c r="Y442" s="452"/>
      <c r="Z442" s="452"/>
      <c r="AA442" s="452"/>
      <c r="AB442" s="452"/>
      <c r="AC442" s="452"/>
      <c r="AD442" s="452"/>
      <c r="AE442" s="452"/>
      <c r="AF442" s="452"/>
      <c r="AG442" s="452"/>
      <c r="AH442" s="452"/>
      <c r="AI442" s="452"/>
      <c r="AJ442" s="452"/>
      <c r="AK442" s="452"/>
    </row>
    <row r="443" spans="1:37" ht="21.75" customHeight="1" x14ac:dyDescent="0.2">
      <c r="A443" s="516" t="s">
        <v>173</v>
      </c>
      <c r="B443" s="511" t="s">
        <v>1315</v>
      </c>
      <c r="C443" s="495" t="s">
        <v>1316</v>
      </c>
      <c r="D443" s="456" t="s">
        <v>1979</v>
      </c>
      <c r="E443" s="457" t="s">
        <v>1980</v>
      </c>
      <c r="F443" s="458" t="s">
        <v>1292</v>
      </c>
      <c r="G443" s="443"/>
      <c r="H443" s="451"/>
      <c r="I443" s="452"/>
      <c r="J443" s="452"/>
      <c r="K443" s="452"/>
      <c r="L443" s="452"/>
      <c r="M443" s="452"/>
      <c r="N443" s="452"/>
      <c r="O443" s="452"/>
      <c r="P443" s="452"/>
      <c r="Q443" s="452"/>
      <c r="R443" s="452"/>
      <c r="S443" s="452"/>
      <c r="T443" s="453"/>
      <c r="U443" s="453"/>
      <c r="V443" s="452"/>
      <c r="W443" s="452"/>
      <c r="X443" s="452"/>
      <c r="Y443" s="452"/>
      <c r="Z443" s="452"/>
      <c r="AA443" s="452"/>
      <c r="AB443" s="452"/>
      <c r="AC443" s="452"/>
      <c r="AD443" s="452"/>
      <c r="AE443" s="452"/>
      <c r="AF443" s="452"/>
      <c r="AG443" s="452"/>
      <c r="AH443" s="452"/>
      <c r="AI443" s="452"/>
      <c r="AJ443" s="452"/>
      <c r="AK443" s="452"/>
    </row>
    <row r="444" spans="1:37" ht="21.75" customHeight="1" x14ac:dyDescent="0.2">
      <c r="A444" s="516" t="s">
        <v>173</v>
      </c>
      <c r="B444" s="511" t="s">
        <v>1315</v>
      </c>
      <c r="C444" s="495" t="s">
        <v>1316</v>
      </c>
      <c r="D444" s="456" t="s">
        <v>1981</v>
      </c>
      <c r="E444" s="457" t="s">
        <v>1982</v>
      </c>
      <c r="F444" s="458" t="s">
        <v>1292</v>
      </c>
      <c r="G444" s="443"/>
      <c r="H444" s="451"/>
      <c r="I444" s="452"/>
      <c r="J444" s="452"/>
      <c r="K444" s="452"/>
      <c r="L444" s="452"/>
      <c r="M444" s="452"/>
      <c r="N444" s="452"/>
      <c r="O444" s="452"/>
      <c r="P444" s="452"/>
      <c r="Q444" s="452"/>
      <c r="R444" s="452"/>
      <c r="S444" s="452"/>
      <c r="T444" s="453"/>
      <c r="U444" s="453"/>
      <c r="V444" s="452"/>
      <c r="W444" s="452"/>
      <c r="X444" s="452"/>
      <c r="Y444" s="452"/>
      <c r="Z444" s="452"/>
      <c r="AA444" s="452"/>
      <c r="AB444" s="452"/>
      <c r="AC444" s="452"/>
      <c r="AD444" s="452"/>
      <c r="AE444" s="452"/>
      <c r="AF444" s="452"/>
      <c r="AG444" s="452"/>
      <c r="AH444" s="452"/>
      <c r="AI444" s="452"/>
      <c r="AJ444" s="452"/>
      <c r="AK444" s="452"/>
    </row>
    <row r="445" spans="1:37" ht="21.75" customHeight="1" x14ac:dyDescent="0.2">
      <c r="A445" s="516" t="s">
        <v>173</v>
      </c>
      <c r="B445" s="511" t="s">
        <v>1315</v>
      </c>
      <c r="C445" s="495" t="s">
        <v>1316</v>
      </c>
      <c r="D445" s="456" t="s">
        <v>1983</v>
      </c>
      <c r="E445" s="457" t="s">
        <v>1984</v>
      </c>
      <c r="F445" s="458" t="s">
        <v>1292</v>
      </c>
      <c r="G445" s="443"/>
      <c r="H445" s="451"/>
      <c r="I445" s="452"/>
      <c r="J445" s="452"/>
      <c r="K445" s="452"/>
      <c r="L445" s="452"/>
      <c r="M445" s="452"/>
      <c r="N445" s="452"/>
      <c r="O445" s="452"/>
      <c r="P445" s="452"/>
      <c r="Q445" s="452"/>
      <c r="R445" s="452"/>
      <c r="S445" s="452"/>
      <c r="T445" s="453"/>
      <c r="U445" s="453"/>
      <c r="V445" s="452"/>
      <c r="W445" s="452"/>
      <c r="X445" s="452"/>
      <c r="Y445" s="452"/>
      <c r="Z445" s="452"/>
      <c r="AA445" s="452"/>
      <c r="AB445" s="452"/>
      <c r="AC445" s="452"/>
      <c r="AD445" s="452"/>
      <c r="AE445" s="452"/>
      <c r="AF445" s="452"/>
      <c r="AG445" s="452"/>
      <c r="AH445" s="452"/>
      <c r="AI445" s="452"/>
      <c r="AJ445" s="452"/>
      <c r="AK445" s="452"/>
    </row>
    <row r="446" spans="1:37" ht="21.75" customHeight="1" x14ac:dyDescent="0.2">
      <c r="A446" s="516" t="s">
        <v>173</v>
      </c>
      <c r="B446" s="511" t="s">
        <v>1315</v>
      </c>
      <c r="C446" s="495" t="s">
        <v>1316</v>
      </c>
      <c r="D446" s="456" t="s">
        <v>1985</v>
      </c>
      <c r="E446" s="457" t="s">
        <v>1986</v>
      </c>
      <c r="F446" s="458" t="s">
        <v>1292</v>
      </c>
      <c r="G446" s="443"/>
      <c r="H446" s="451"/>
      <c r="I446" s="452"/>
      <c r="J446" s="452"/>
      <c r="K446" s="452"/>
      <c r="L446" s="452"/>
      <c r="M446" s="452"/>
      <c r="N446" s="452"/>
      <c r="O446" s="452"/>
      <c r="P446" s="452"/>
      <c r="Q446" s="452"/>
      <c r="R446" s="452"/>
      <c r="S446" s="452"/>
      <c r="T446" s="453"/>
      <c r="U446" s="453"/>
      <c r="V446" s="452"/>
      <c r="W446" s="452"/>
      <c r="X446" s="452"/>
      <c r="Y446" s="452"/>
      <c r="Z446" s="452"/>
      <c r="AA446" s="452"/>
      <c r="AB446" s="452"/>
      <c r="AC446" s="452"/>
      <c r="AD446" s="452"/>
      <c r="AE446" s="452"/>
      <c r="AF446" s="452"/>
      <c r="AG446" s="452"/>
      <c r="AH446" s="452"/>
      <c r="AI446" s="452"/>
      <c r="AJ446" s="452"/>
      <c r="AK446" s="452"/>
    </row>
    <row r="447" spans="1:37" ht="21.75" customHeight="1" x14ac:dyDescent="0.2">
      <c r="A447" s="516" t="s">
        <v>173</v>
      </c>
      <c r="B447" s="511" t="s">
        <v>1315</v>
      </c>
      <c r="C447" s="495" t="s">
        <v>1316</v>
      </c>
      <c r="D447" s="456" t="s">
        <v>1987</v>
      </c>
      <c r="E447" s="457" t="s">
        <v>1988</v>
      </c>
      <c r="F447" s="458" t="s">
        <v>1292</v>
      </c>
      <c r="G447" s="443"/>
      <c r="H447" s="451"/>
      <c r="I447" s="452"/>
      <c r="J447" s="452"/>
      <c r="K447" s="452"/>
      <c r="L447" s="452"/>
      <c r="M447" s="452"/>
      <c r="N447" s="452"/>
      <c r="O447" s="452"/>
      <c r="P447" s="452"/>
      <c r="Q447" s="452"/>
      <c r="R447" s="452"/>
      <c r="S447" s="452"/>
      <c r="T447" s="453"/>
      <c r="U447" s="453"/>
      <c r="V447" s="452"/>
      <c r="W447" s="452"/>
      <c r="X447" s="452"/>
      <c r="Y447" s="452"/>
      <c r="Z447" s="452"/>
      <c r="AA447" s="452"/>
      <c r="AB447" s="452"/>
      <c r="AC447" s="452"/>
      <c r="AD447" s="452"/>
      <c r="AE447" s="452"/>
      <c r="AF447" s="452"/>
      <c r="AG447" s="452"/>
      <c r="AH447" s="452"/>
      <c r="AI447" s="452"/>
      <c r="AJ447" s="452"/>
      <c r="AK447" s="452"/>
    </row>
    <row r="448" spans="1:37" ht="21.75" customHeight="1" x14ac:dyDescent="0.2">
      <c r="A448" s="516" t="s">
        <v>173</v>
      </c>
      <c r="B448" s="511" t="s">
        <v>1315</v>
      </c>
      <c r="C448" s="495" t="s">
        <v>1316</v>
      </c>
      <c r="D448" s="456" t="s">
        <v>1989</v>
      </c>
      <c r="E448" s="457" t="s">
        <v>1990</v>
      </c>
      <c r="F448" s="458" t="s">
        <v>1292</v>
      </c>
      <c r="G448" s="443"/>
      <c r="H448" s="451"/>
      <c r="I448" s="452"/>
      <c r="J448" s="452"/>
      <c r="K448" s="452"/>
      <c r="L448" s="452"/>
      <c r="M448" s="452"/>
      <c r="N448" s="452"/>
      <c r="O448" s="452"/>
      <c r="P448" s="452"/>
      <c r="Q448" s="452"/>
      <c r="R448" s="452"/>
      <c r="S448" s="452"/>
      <c r="T448" s="453"/>
      <c r="U448" s="453"/>
      <c r="V448" s="452"/>
      <c r="W448" s="452"/>
      <c r="X448" s="452"/>
      <c r="Y448" s="452"/>
      <c r="Z448" s="452"/>
      <c r="AA448" s="452"/>
      <c r="AB448" s="452"/>
      <c r="AC448" s="452"/>
      <c r="AD448" s="452"/>
      <c r="AE448" s="452"/>
      <c r="AF448" s="452"/>
      <c r="AG448" s="452"/>
      <c r="AH448" s="452"/>
      <c r="AI448" s="452"/>
      <c r="AJ448" s="452"/>
      <c r="AK448" s="452"/>
    </row>
    <row r="449" spans="1:37" ht="21.75" customHeight="1" x14ac:dyDescent="0.2">
      <c r="A449" s="516" t="s">
        <v>173</v>
      </c>
      <c r="B449" s="511" t="s">
        <v>1315</v>
      </c>
      <c r="C449" s="495" t="s">
        <v>1316</v>
      </c>
      <c r="D449" s="456" t="s">
        <v>1991</v>
      </c>
      <c r="E449" s="457" t="s">
        <v>1992</v>
      </c>
      <c r="F449" s="458" t="s">
        <v>1292</v>
      </c>
      <c r="G449" s="443"/>
      <c r="H449" s="451"/>
      <c r="I449" s="452"/>
      <c r="J449" s="452"/>
      <c r="K449" s="452"/>
      <c r="L449" s="452"/>
      <c r="M449" s="452"/>
      <c r="N449" s="452"/>
      <c r="O449" s="452"/>
      <c r="P449" s="452"/>
      <c r="Q449" s="452"/>
      <c r="R449" s="452"/>
      <c r="S449" s="452"/>
      <c r="T449" s="453"/>
      <c r="U449" s="453"/>
      <c r="V449" s="452"/>
      <c r="W449" s="452"/>
      <c r="X449" s="452"/>
      <c r="Y449" s="452"/>
      <c r="Z449" s="452"/>
      <c r="AA449" s="452"/>
      <c r="AB449" s="452"/>
      <c r="AC449" s="452"/>
      <c r="AD449" s="452"/>
      <c r="AE449" s="452"/>
      <c r="AF449" s="452"/>
      <c r="AG449" s="452"/>
      <c r="AH449" s="452"/>
      <c r="AI449" s="452"/>
      <c r="AJ449" s="452"/>
      <c r="AK449" s="452"/>
    </row>
    <row r="450" spans="1:37" ht="21.75" customHeight="1" x14ac:dyDescent="0.2">
      <c r="A450" s="516" t="s">
        <v>173</v>
      </c>
      <c r="B450" s="511" t="s">
        <v>1315</v>
      </c>
      <c r="C450" s="495" t="s">
        <v>1316</v>
      </c>
      <c r="D450" s="456" t="s">
        <v>1993</v>
      </c>
      <c r="E450" s="457" t="s">
        <v>1994</v>
      </c>
      <c r="F450" s="458" t="s">
        <v>1292</v>
      </c>
      <c r="G450" s="443"/>
      <c r="H450" s="451"/>
      <c r="I450" s="452"/>
      <c r="J450" s="452"/>
      <c r="K450" s="452"/>
      <c r="L450" s="452"/>
      <c r="M450" s="452"/>
      <c r="N450" s="452"/>
      <c r="O450" s="452"/>
      <c r="P450" s="452"/>
      <c r="Q450" s="452"/>
      <c r="R450" s="452"/>
      <c r="S450" s="452"/>
      <c r="T450" s="453"/>
      <c r="U450" s="453"/>
      <c r="V450" s="452"/>
      <c r="W450" s="452"/>
      <c r="X450" s="452"/>
      <c r="Y450" s="452"/>
      <c r="Z450" s="452"/>
      <c r="AA450" s="452"/>
      <c r="AB450" s="452"/>
      <c r="AC450" s="452"/>
      <c r="AD450" s="452"/>
      <c r="AE450" s="452"/>
      <c r="AF450" s="452"/>
      <c r="AG450" s="452"/>
      <c r="AH450" s="452"/>
      <c r="AI450" s="452"/>
      <c r="AJ450" s="452"/>
      <c r="AK450" s="452"/>
    </row>
    <row r="451" spans="1:37" ht="21.75" customHeight="1" x14ac:dyDescent="0.2">
      <c r="A451" s="516" t="s">
        <v>173</v>
      </c>
      <c r="B451" s="511" t="s">
        <v>1315</v>
      </c>
      <c r="C451" s="495" t="s">
        <v>1316</v>
      </c>
      <c r="D451" s="456" t="s">
        <v>1995</v>
      </c>
      <c r="E451" s="457" t="s">
        <v>1996</v>
      </c>
      <c r="F451" s="458" t="s">
        <v>1292</v>
      </c>
      <c r="G451" s="443"/>
      <c r="H451" s="451"/>
      <c r="I451" s="452"/>
      <c r="J451" s="452"/>
      <c r="K451" s="452"/>
      <c r="L451" s="452"/>
      <c r="M451" s="452"/>
      <c r="N451" s="452"/>
      <c r="O451" s="452"/>
      <c r="P451" s="452"/>
      <c r="Q451" s="452"/>
      <c r="R451" s="452"/>
      <c r="S451" s="452"/>
      <c r="T451" s="453"/>
      <c r="U451" s="453"/>
      <c r="V451" s="452"/>
      <c r="W451" s="452"/>
      <c r="X451" s="452"/>
      <c r="Y451" s="452"/>
      <c r="Z451" s="452"/>
      <c r="AA451" s="452"/>
      <c r="AB451" s="452"/>
      <c r="AC451" s="452"/>
      <c r="AD451" s="452"/>
      <c r="AE451" s="452"/>
      <c r="AF451" s="452"/>
      <c r="AG451" s="452"/>
      <c r="AH451" s="452"/>
      <c r="AI451" s="452"/>
      <c r="AJ451" s="452"/>
      <c r="AK451" s="452"/>
    </row>
    <row r="452" spans="1:37" ht="21.75" customHeight="1" x14ac:dyDescent="0.2">
      <c r="A452" s="516" t="s">
        <v>173</v>
      </c>
      <c r="B452" s="511" t="s">
        <v>1315</v>
      </c>
      <c r="C452" s="495" t="s">
        <v>1316</v>
      </c>
      <c r="D452" s="456" t="s">
        <v>1997</v>
      </c>
      <c r="E452" s="457" t="s">
        <v>1998</v>
      </c>
      <c r="F452" s="458" t="s">
        <v>1292</v>
      </c>
      <c r="G452" s="443"/>
      <c r="H452" s="451"/>
      <c r="I452" s="452"/>
      <c r="J452" s="452"/>
      <c r="K452" s="452"/>
      <c r="L452" s="452"/>
      <c r="M452" s="452"/>
      <c r="N452" s="452"/>
      <c r="O452" s="452"/>
      <c r="P452" s="452"/>
      <c r="Q452" s="452"/>
      <c r="R452" s="452"/>
      <c r="S452" s="452"/>
      <c r="T452" s="453"/>
      <c r="U452" s="453"/>
      <c r="V452" s="452"/>
      <c r="W452" s="452"/>
      <c r="X452" s="452"/>
      <c r="Y452" s="452"/>
      <c r="Z452" s="452"/>
      <c r="AA452" s="452"/>
      <c r="AB452" s="452"/>
      <c r="AC452" s="452"/>
      <c r="AD452" s="452"/>
      <c r="AE452" s="452"/>
      <c r="AF452" s="452"/>
      <c r="AG452" s="452"/>
      <c r="AH452" s="452"/>
      <c r="AI452" s="452"/>
      <c r="AJ452" s="452"/>
      <c r="AK452" s="452"/>
    </row>
    <row r="453" spans="1:37" ht="21.75" customHeight="1" x14ac:dyDescent="0.2">
      <c r="A453" s="516" t="s">
        <v>173</v>
      </c>
      <c r="B453" s="511" t="s">
        <v>1315</v>
      </c>
      <c r="C453" s="495" t="s">
        <v>1316</v>
      </c>
      <c r="D453" s="456" t="s">
        <v>1999</v>
      </c>
      <c r="E453" s="457" t="s">
        <v>2000</v>
      </c>
      <c r="F453" s="458" t="s">
        <v>1292</v>
      </c>
      <c r="G453" s="443"/>
      <c r="H453" s="451"/>
      <c r="I453" s="452"/>
      <c r="J453" s="452"/>
      <c r="K453" s="452"/>
      <c r="L453" s="452"/>
      <c r="M453" s="452"/>
      <c r="N453" s="452"/>
      <c r="O453" s="452"/>
      <c r="P453" s="452"/>
      <c r="Q453" s="452"/>
      <c r="R453" s="452"/>
      <c r="S453" s="452"/>
      <c r="T453" s="453"/>
      <c r="U453" s="453"/>
      <c r="V453" s="452"/>
      <c r="W453" s="452"/>
      <c r="X453" s="452"/>
      <c r="Y453" s="452"/>
      <c r="Z453" s="452"/>
      <c r="AA453" s="452"/>
      <c r="AB453" s="452"/>
      <c r="AC453" s="452"/>
      <c r="AD453" s="452"/>
      <c r="AE453" s="452"/>
      <c r="AF453" s="452"/>
      <c r="AG453" s="452"/>
      <c r="AH453" s="452"/>
      <c r="AI453" s="452"/>
      <c r="AJ453" s="452"/>
      <c r="AK453" s="452"/>
    </row>
    <row r="454" spans="1:37" ht="21.75" customHeight="1" x14ac:dyDescent="0.2">
      <c r="A454" s="516" t="s">
        <v>173</v>
      </c>
      <c r="B454" s="511" t="s">
        <v>1315</v>
      </c>
      <c r="C454" s="495" t="s">
        <v>1316</v>
      </c>
      <c r="D454" s="456" t="s">
        <v>2001</v>
      </c>
      <c r="E454" s="457" t="s">
        <v>2002</v>
      </c>
      <c r="F454" s="458" t="s">
        <v>1292</v>
      </c>
      <c r="G454" s="443"/>
      <c r="H454" s="451"/>
      <c r="I454" s="452"/>
      <c r="J454" s="452"/>
      <c r="K454" s="452"/>
      <c r="L454" s="452"/>
      <c r="M454" s="452"/>
      <c r="N454" s="452"/>
      <c r="O454" s="452"/>
      <c r="P454" s="452"/>
      <c r="Q454" s="452"/>
      <c r="R454" s="452"/>
      <c r="S454" s="452"/>
      <c r="T454" s="453"/>
      <c r="U454" s="453"/>
      <c r="V454" s="452"/>
      <c r="W454" s="452"/>
      <c r="X454" s="452"/>
      <c r="Y454" s="452"/>
      <c r="Z454" s="452"/>
      <c r="AA454" s="452"/>
      <c r="AB454" s="452"/>
      <c r="AC454" s="452"/>
      <c r="AD454" s="452"/>
      <c r="AE454" s="452"/>
      <c r="AF454" s="452"/>
      <c r="AG454" s="452"/>
      <c r="AH454" s="452"/>
      <c r="AI454" s="452"/>
      <c r="AJ454" s="452"/>
      <c r="AK454" s="452"/>
    </row>
    <row r="455" spans="1:37" ht="21.75" customHeight="1" x14ac:dyDescent="0.2">
      <c r="A455" s="516" t="s">
        <v>173</v>
      </c>
      <c r="B455" s="511" t="s">
        <v>1315</v>
      </c>
      <c r="C455" s="495" t="s">
        <v>1316</v>
      </c>
      <c r="D455" s="456" t="s">
        <v>2003</v>
      </c>
      <c r="E455" s="457" t="s">
        <v>2004</v>
      </c>
      <c r="F455" s="458" t="s">
        <v>1292</v>
      </c>
      <c r="G455" s="443"/>
      <c r="H455" s="451"/>
      <c r="I455" s="452"/>
      <c r="J455" s="452"/>
      <c r="K455" s="452"/>
      <c r="L455" s="452"/>
      <c r="M455" s="452"/>
      <c r="N455" s="452"/>
      <c r="O455" s="452"/>
      <c r="P455" s="452"/>
      <c r="Q455" s="452"/>
      <c r="R455" s="452"/>
      <c r="S455" s="452"/>
      <c r="T455" s="453"/>
      <c r="U455" s="453"/>
      <c r="V455" s="452"/>
      <c r="W455" s="452"/>
      <c r="X455" s="452"/>
      <c r="Y455" s="452"/>
      <c r="Z455" s="452"/>
      <c r="AA455" s="452"/>
      <c r="AB455" s="452"/>
      <c r="AC455" s="452"/>
      <c r="AD455" s="452"/>
      <c r="AE455" s="452"/>
      <c r="AF455" s="452"/>
      <c r="AG455" s="452"/>
      <c r="AH455" s="452"/>
      <c r="AI455" s="452"/>
      <c r="AJ455" s="452"/>
      <c r="AK455" s="452"/>
    </row>
    <row r="456" spans="1:37" ht="21.75" customHeight="1" x14ac:dyDescent="0.2">
      <c r="A456" s="516" t="s">
        <v>173</v>
      </c>
      <c r="B456" s="511" t="s">
        <v>1315</v>
      </c>
      <c r="C456" s="495" t="s">
        <v>1316</v>
      </c>
      <c r="D456" s="456" t="s">
        <v>2005</v>
      </c>
      <c r="E456" s="457" t="s">
        <v>2006</v>
      </c>
      <c r="F456" s="458" t="s">
        <v>1292</v>
      </c>
      <c r="G456" s="443"/>
      <c r="H456" s="451"/>
      <c r="I456" s="452"/>
      <c r="J456" s="452"/>
      <c r="K456" s="452"/>
      <c r="L456" s="452"/>
      <c r="M456" s="452"/>
      <c r="N456" s="452"/>
      <c r="O456" s="452"/>
      <c r="P456" s="452"/>
      <c r="Q456" s="452"/>
      <c r="R456" s="452"/>
      <c r="S456" s="452"/>
      <c r="T456" s="453"/>
      <c r="U456" s="453"/>
      <c r="V456" s="452"/>
      <c r="W456" s="452"/>
      <c r="X456" s="452"/>
      <c r="Y456" s="452"/>
      <c r="Z456" s="452"/>
      <c r="AA456" s="452"/>
      <c r="AB456" s="452"/>
      <c r="AC456" s="452"/>
      <c r="AD456" s="452"/>
      <c r="AE456" s="452"/>
      <c r="AF456" s="452"/>
      <c r="AG456" s="452"/>
      <c r="AH456" s="452"/>
      <c r="AI456" s="452"/>
      <c r="AJ456" s="452"/>
      <c r="AK456" s="452"/>
    </row>
    <row r="457" spans="1:37" ht="21.75" customHeight="1" x14ac:dyDescent="0.2">
      <c r="A457" s="516" t="s">
        <v>173</v>
      </c>
      <c r="B457" s="511" t="s">
        <v>1315</v>
      </c>
      <c r="C457" s="495" t="s">
        <v>1316</v>
      </c>
      <c r="D457" s="456" t="s">
        <v>2007</v>
      </c>
      <c r="E457" s="457" t="s">
        <v>2008</v>
      </c>
      <c r="F457" s="458" t="s">
        <v>1292</v>
      </c>
      <c r="G457" s="443"/>
      <c r="H457" s="451"/>
      <c r="I457" s="452"/>
      <c r="J457" s="452"/>
      <c r="K457" s="452"/>
      <c r="L457" s="452"/>
      <c r="M457" s="452"/>
      <c r="N457" s="452"/>
      <c r="O457" s="452"/>
      <c r="P457" s="452"/>
      <c r="Q457" s="452"/>
      <c r="R457" s="452"/>
      <c r="S457" s="452"/>
      <c r="T457" s="453"/>
      <c r="U457" s="453"/>
      <c r="V457" s="452"/>
      <c r="W457" s="452"/>
      <c r="X457" s="452"/>
      <c r="Y457" s="452"/>
      <c r="Z457" s="452"/>
      <c r="AA457" s="452"/>
      <c r="AB457" s="452"/>
      <c r="AC457" s="452"/>
      <c r="AD457" s="452"/>
      <c r="AE457" s="452"/>
      <c r="AF457" s="452"/>
      <c r="AG457" s="452"/>
      <c r="AH457" s="452"/>
      <c r="AI457" s="452"/>
      <c r="AJ457" s="452"/>
      <c r="AK457" s="452"/>
    </row>
    <row r="458" spans="1:37" ht="21.75" customHeight="1" x14ac:dyDescent="0.2">
      <c r="A458" s="516" t="s">
        <v>173</v>
      </c>
      <c r="B458" s="511" t="s">
        <v>1315</v>
      </c>
      <c r="C458" s="495" t="s">
        <v>1316</v>
      </c>
      <c r="D458" s="456" t="s">
        <v>2009</v>
      </c>
      <c r="E458" s="457" t="s">
        <v>2010</v>
      </c>
      <c r="F458" s="458" t="s">
        <v>1292</v>
      </c>
      <c r="G458" s="443"/>
      <c r="H458" s="451"/>
      <c r="I458" s="452"/>
      <c r="J458" s="452"/>
      <c r="K458" s="452"/>
      <c r="L458" s="452"/>
      <c r="M458" s="452"/>
      <c r="N458" s="452"/>
      <c r="O458" s="452"/>
      <c r="P458" s="452"/>
      <c r="Q458" s="452"/>
      <c r="R458" s="452"/>
      <c r="S458" s="452"/>
      <c r="T458" s="453"/>
      <c r="U458" s="453"/>
      <c r="V458" s="452"/>
      <c r="W458" s="452"/>
      <c r="X458" s="452"/>
      <c r="Y458" s="452"/>
      <c r="Z458" s="452"/>
      <c r="AA458" s="452"/>
      <c r="AB458" s="452"/>
      <c r="AC458" s="452"/>
      <c r="AD458" s="452"/>
      <c r="AE458" s="452"/>
      <c r="AF458" s="452"/>
      <c r="AG458" s="452"/>
      <c r="AH458" s="452"/>
      <c r="AI458" s="452"/>
      <c r="AJ458" s="452"/>
      <c r="AK458" s="452"/>
    </row>
    <row r="459" spans="1:37" ht="21.75" customHeight="1" x14ac:dyDescent="0.2">
      <c r="A459" s="516" t="s">
        <v>173</v>
      </c>
      <c r="B459" s="511" t="s">
        <v>1315</v>
      </c>
      <c r="C459" s="495" t="s">
        <v>1316</v>
      </c>
      <c r="D459" s="456" t="s">
        <v>2011</v>
      </c>
      <c r="E459" s="457" t="s">
        <v>2012</v>
      </c>
      <c r="F459" s="458" t="s">
        <v>1292</v>
      </c>
      <c r="G459" s="443"/>
      <c r="H459" s="451"/>
      <c r="I459" s="452"/>
      <c r="J459" s="452"/>
      <c r="K459" s="452"/>
      <c r="L459" s="452"/>
      <c r="M459" s="452"/>
      <c r="N459" s="452"/>
      <c r="O459" s="452"/>
      <c r="P459" s="452"/>
      <c r="Q459" s="452"/>
      <c r="R459" s="452"/>
      <c r="S459" s="452"/>
      <c r="T459" s="453"/>
      <c r="U459" s="453"/>
      <c r="V459" s="452"/>
      <c r="W459" s="452"/>
      <c r="X459" s="452"/>
      <c r="Y459" s="452"/>
      <c r="Z459" s="452"/>
      <c r="AA459" s="452"/>
      <c r="AB459" s="452"/>
      <c r="AC459" s="452"/>
      <c r="AD459" s="452"/>
      <c r="AE459" s="452"/>
      <c r="AF459" s="452"/>
      <c r="AG459" s="452"/>
      <c r="AH459" s="452"/>
      <c r="AI459" s="452"/>
      <c r="AJ459" s="452"/>
      <c r="AK459" s="452"/>
    </row>
    <row r="460" spans="1:37" ht="21.75" customHeight="1" x14ac:dyDescent="0.2">
      <c r="A460" s="516" t="s">
        <v>173</v>
      </c>
      <c r="B460" s="511" t="s">
        <v>1315</v>
      </c>
      <c r="C460" s="495" t="s">
        <v>1316</v>
      </c>
      <c r="D460" s="456" t="s">
        <v>2013</v>
      </c>
      <c r="E460" s="457" t="s">
        <v>2014</v>
      </c>
      <c r="F460" s="458" t="s">
        <v>1292</v>
      </c>
      <c r="G460" s="443"/>
      <c r="H460" s="451"/>
      <c r="I460" s="452"/>
      <c r="J460" s="452"/>
      <c r="K460" s="452"/>
      <c r="L460" s="452"/>
      <c r="M460" s="452"/>
      <c r="N460" s="452"/>
      <c r="O460" s="452"/>
      <c r="P460" s="452"/>
      <c r="Q460" s="452"/>
      <c r="R460" s="452"/>
      <c r="S460" s="452"/>
      <c r="T460" s="453"/>
      <c r="U460" s="453"/>
      <c r="V460" s="452"/>
      <c r="W460" s="452"/>
      <c r="X460" s="452"/>
      <c r="Y460" s="452"/>
      <c r="Z460" s="452"/>
      <c r="AA460" s="452"/>
      <c r="AB460" s="452"/>
      <c r="AC460" s="452"/>
      <c r="AD460" s="452"/>
      <c r="AE460" s="452"/>
      <c r="AF460" s="452"/>
      <c r="AG460" s="452"/>
      <c r="AH460" s="452"/>
      <c r="AI460" s="452"/>
      <c r="AJ460" s="452"/>
      <c r="AK460" s="452"/>
    </row>
    <row r="461" spans="1:37" ht="21.75" customHeight="1" x14ac:dyDescent="0.2">
      <c r="A461" s="516" t="s">
        <v>173</v>
      </c>
      <c r="B461" s="511" t="s">
        <v>1315</v>
      </c>
      <c r="C461" s="495" t="s">
        <v>1316</v>
      </c>
      <c r="D461" s="456" t="s">
        <v>2015</v>
      </c>
      <c r="E461" s="457" t="s">
        <v>2016</v>
      </c>
      <c r="F461" s="458" t="s">
        <v>1292</v>
      </c>
      <c r="G461" s="443"/>
      <c r="H461" s="451"/>
      <c r="I461" s="452"/>
      <c r="J461" s="452"/>
      <c r="K461" s="452"/>
      <c r="L461" s="452"/>
      <c r="M461" s="452"/>
      <c r="N461" s="452"/>
      <c r="O461" s="452"/>
      <c r="P461" s="452"/>
      <c r="Q461" s="452"/>
      <c r="R461" s="452"/>
      <c r="S461" s="452"/>
      <c r="T461" s="453"/>
      <c r="U461" s="453"/>
      <c r="V461" s="452"/>
      <c r="W461" s="452"/>
      <c r="X461" s="452"/>
      <c r="Y461" s="452"/>
      <c r="Z461" s="452"/>
      <c r="AA461" s="452"/>
      <c r="AB461" s="452"/>
      <c r="AC461" s="452"/>
      <c r="AD461" s="452"/>
      <c r="AE461" s="452"/>
      <c r="AF461" s="452"/>
      <c r="AG461" s="452"/>
      <c r="AH461" s="452"/>
      <c r="AI461" s="452"/>
      <c r="AJ461" s="452"/>
      <c r="AK461" s="452"/>
    </row>
    <row r="462" spans="1:37" ht="21.75" customHeight="1" x14ac:dyDescent="0.2">
      <c r="A462" s="516" t="s">
        <v>173</v>
      </c>
      <c r="B462" s="511" t="s">
        <v>1315</v>
      </c>
      <c r="C462" s="495" t="s">
        <v>1316</v>
      </c>
      <c r="D462" s="456" t="s">
        <v>2017</v>
      </c>
      <c r="E462" s="457" t="s">
        <v>2018</v>
      </c>
      <c r="F462" s="458" t="s">
        <v>1292</v>
      </c>
      <c r="G462" s="443"/>
      <c r="H462" s="451"/>
      <c r="I462" s="452"/>
      <c r="J462" s="452"/>
      <c r="K462" s="452"/>
      <c r="L462" s="452"/>
      <c r="M462" s="452"/>
      <c r="N462" s="452"/>
      <c r="O462" s="452"/>
      <c r="P462" s="452"/>
      <c r="Q462" s="452"/>
      <c r="R462" s="452"/>
      <c r="S462" s="452"/>
      <c r="T462" s="453"/>
      <c r="U462" s="453"/>
      <c r="V462" s="452"/>
      <c r="W462" s="452"/>
      <c r="X462" s="452"/>
      <c r="Y462" s="452"/>
      <c r="Z462" s="452"/>
      <c r="AA462" s="452"/>
      <c r="AB462" s="452"/>
      <c r="AC462" s="452"/>
      <c r="AD462" s="452"/>
      <c r="AE462" s="452"/>
      <c r="AF462" s="452"/>
      <c r="AG462" s="452"/>
      <c r="AH462" s="452"/>
      <c r="AI462" s="452"/>
      <c r="AJ462" s="452"/>
      <c r="AK462" s="452"/>
    </row>
    <row r="463" spans="1:37" ht="21.75" customHeight="1" x14ac:dyDescent="0.2">
      <c r="A463" s="516" t="s">
        <v>173</v>
      </c>
      <c r="B463" s="511" t="s">
        <v>1315</v>
      </c>
      <c r="C463" s="495" t="s">
        <v>1316</v>
      </c>
      <c r="D463" s="456" t="s">
        <v>2019</v>
      </c>
      <c r="E463" s="457" t="s">
        <v>2020</v>
      </c>
      <c r="F463" s="458" t="s">
        <v>1292</v>
      </c>
      <c r="G463" s="443"/>
      <c r="H463" s="451"/>
      <c r="I463" s="452"/>
      <c r="J463" s="452"/>
      <c r="K463" s="452"/>
      <c r="L463" s="452"/>
      <c r="M463" s="452"/>
      <c r="N463" s="452"/>
      <c r="O463" s="452"/>
      <c r="P463" s="452"/>
      <c r="Q463" s="452"/>
      <c r="R463" s="452"/>
      <c r="S463" s="452"/>
      <c r="T463" s="453"/>
      <c r="U463" s="453"/>
      <c r="V463" s="452"/>
      <c r="W463" s="452"/>
      <c r="X463" s="452"/>
      <c r="Y463" s="452"/>
      <c r="Z463" s="452"/>
      <c r="AA463" s="452"/>
      <c r="AB463" s="452"/>
      <c r="AC463" s="452"/>
      <c r="AD463" s="452"/>
      <c r="AE463" s="452"/>
      <c r="AF463" s="452"/>
      <c r="AG463" s="452"/>
      <c r="AH463" s="452"/>
      <c r="AI463" s="452"/>
      <c r="AJ463" s="452"/>
      <c r="AK463" s="452"/>
    </row>
    <row r="464" spans="1:37" ht="21.75" customHeight="1" x14ac:dyDescent="0.2">
      <c r="A464" s="516" t="s">
        <v>173</v>
      </c>
      <c r="B464" s="511" t="s">
        <v>1315</v>
      </c>
      <c r="C464" s="495" t="s">
        <v>1316</v>
      </c>
      <c r="D464" s="456" t="s">
        <v>2021</v>
      </c>
      <c r="E464" s="457" t="s">
        <v>2022</v>
      </c>
      <c r="F464" s="458" t="s">
        <v>1292</v>
      </c>
      <c r="G464" s="443"/>
      <c r="H464" s="451"/>
      <c r="I464" s="452"/>
      <c r="J464" s="452"/>
      <c r="K464" s="452"/>
      <c r="L464" s="452"/>
      <c r="M464" s="452"/>
      <c r="N464" s="452"/>
      <c r="O464" s="452"/>
      <c r="P464" s="452"/>
      <c r="Q464" s="452"/>
      <c r="R464" s="452"/>
      <c r="S464" s="452"/>
      <c r="T464" s="453"/>
      <c r="U464" s="453"/>
      <c r="V464" s="452"/>
      <c r="W464" s="452"/>
      <c r="X464" s="452"/>
      <c r="Y464" s="452"/>
      <c r="Z464" s="452"/>
      <c r="AA464" s="452"/>
      <c r="AB464" s="452"/>
      <c r="AC464" s="452"/>
      <c r="AD464" s="452"/>
      <c r="AE464" s="452"/>
      <c r="AF464" s="452"/>
      <c r="AG464" s="452"/>
      <c r="AH464" s="452"/>
      <c r="AI464" s="452"/>
      <c r="AJ464" s="452"/>
      <c r="AK464" s="452"/>
    </row>
    <row r="465" spans="1:37" ht="21.75" customHeight="1" x14ac:dyDescent="0.2">
      <c r="A465" s="516" t="s">
        <v>173</v>
      </c>
      <c r="B465" s="511" t="s">
        <v>1315</v>
      </c>
      <c r="C465" s="495" t="s">
        <v>1316</v>
      </c>
      <c r="D465" s="456" t="s">
        <v>2023</v>
      </c>
      <c r="E465" s="457" t="s">
        <v>2024</v>
      </c>
      <c r="F465" s="458" t="s">
        <v>1292</v>
      </c>
      <c r="G465" s="443"/>
      <c r="H465" s="451"/>
      <c r="I465" s="452"/>
      <c r="J465" s="452"/>
      <c r="K465" s="452"/>
      <c r="L465" s="452"/>
      <c r="M465" s="452"/>
      <c r="N465" s="452"/>
      <c r="O465" s="452"/>
      <c r="P465" s="452"/>
      <c r="Q465" s="452"/>
      <c r="R465" s="452"/>
      <c r="S465" s="452"/>
      <c r="T465" s="453"/>
      <c r="U465" s="453"/>
      <c r="V465" s="452"/>
      <c r="W465" s="452"/>
      <c r="X465" s="452"/>
      <c r="Y465" s="452"/>
      <c r="Z465" s="452"/>
      <c r="AA465" s="452"/>
      <c r="AB465" s="452"/>
      <c r="AC465" s="452"/>
      <c r="AD465" s="452"/>
      <c r="AE465" s="452"/>
      <c r="AF465" s="452"/>
      <c r="AG465" s="452"/>
      <c r="AH465" s="452"/>
      <c r="AI465" s="452"/>
      <c r="AJ465" s="452"/>
      <c r="AK465" s="452"/>
    </row>
    <row r="466" spans="1:37" ht="21.75" customHeight="1" x14ac:dyDescent="0.2">
      <c r="A466" s="516" t="s">
        <v>173</v>
      </c>
      <c r="B466" s="511" t="s">
        <v>1315</v>
      </c>
      <c r="C466" s="495" t="s">
        <v>1316</v>
      </c>
      <c r="D466" s="456" t="s">
        <v>2025</v>
      </c>
      <c r="E466" s="457" t="s">
        <v>2026</v>
      </c>
      <c r="F466" s="458" t="s">
        <v>1292</v>
      </c>
      <c r="G466" s="443"/>
      <c r="H466" s="451"/>
      <c r="I466" s="452"/>
      <c r="J466" s="452"/>
      <c r="K466" s="452"/>
      <c r="L466" s="452"/>
      <c r="M466" s="452"/>
      <c r="N466" s="452"/>
      <c r="O466" s="452"/>
      <c r="P466" s="452"/>
      <c r="Q466" s="452"/>
      <c r="R466" s="452"/>
      <c r="S466" s="452"/>
      <c r="T466" s="453"/>
      <c r="U466" s="453"/>
      <c r="V466" s="452"/>
      <c r="W466" s="452"/>
      <c r="X466" s="452"/>
      <c r="Y466" s="452"/>
      <c r="Z466" s="452"/>
      <c r="AA466" s="452"/>
      <c r="AB466" s="452"/>
      <c r="AC466" s="452"/>
      <c r="AD466" s="452"/>
      <c r="AE466" s="452"/>
      <c r="AF466" s="452"/>
      <c r="AG466" s="452"/>
      <c r="AH466" s="452"/>
      <c r="AI466" s="452"/>
      <c r="AJ466" s="452"/>
      <c r="AK466" s="452"/>
    </row>
    <row r="467" spans="1:37" ht="21.75" customHeight="1" x14ac:dyDescent="0.2">
      <c r="A467" s="516" t="s">
        <v>173</v>
      </c>
      <c r="B467" s="511" t="s">
        <v>1315</v>
      </c>
      <c r="C467" s="495" t="s">
        <v>1316</v>
      </c>
      <c r="D467" s="456" t="s">
        <v>2027</v>
      </c>
      <c r="E467" s="457" t="s">
        <v>2028</v>
      </c>
      <c r="F467" s="458" t="s">
        <v>1292</v>
      </c>
      <c r="G467" s="443"/>
      <c r="H467" s="451"/>
      <c r="I467" s="452"/>
      <c r="J467" s="452"/>
      <c r="K467" s="452"/>
      <c r="L467" s="452"/>
      <c r="M467" s="452"/>
      <c r="N467" s="452"/>
      <c r="O467" s="452"/>
      <c r="P467" s="452"/>
      <c r="Q467" s="452"/>
      <c r="R467" s="452"/>
      <c r="S467" s="452"/>
      <c r="T467" s="453"/>
      <c r="U467" s="453"/>
      <c r="V467" s="452"/>
      <c r="W467" s="452"/>
      <c r="X467" s="452"/>
      <c r="Y467" s="452"/>
      <c r="Z467" s="452"/>
      <c r="AA467" s="452"/>
      <c r="AB467" s="452"/>
      <c r="AC467" s="452"/>
      <c r="AD467" s="452"/>
      <c r="AE467" s="452"/>
      <c r="AF467" s="452"/>
      <c r="AG467" s="452"/>
      <c r="AH467" s="452"/>
      <c r="AI467" s="452"/>
      <c r="AJ467" s="452"/>
      <c r="AK467" s="452"/>
    </row>
    <row r="468" spans="1:37" ht="21.75" customHeight="1" x14ac:dyDescent="0.2">
      <c r="A468" s="516" t="s">
        <v>173</v>
      </c>
      <c r="B468" s="511" t="s">
        <v>1315</v>
      </c>
      <c r="C468" s="495" t="s">
        <v>1316</v>
      </c>
      <c r="D468" s="456" t="s">
        <v>2029</v>
      </c>
      <c r="E468" s="457" t="s">
        <v>2030</v>
      </c>
      <c r="F468" s="458" t="s">
        <v>1292</v>
      </c>
      <c r="G468" s="443"/>
      <c r="H468" s="451"/>
      <c r="I468" s="452"/>
      <c r="J468" s="452"/>
      <c r="K468" s="452"/>
      <c r="L468" s="452"/>
      <c r="M468" s="452"/>
      <c r="N468" s="452"/>
      <c r="O468" s="452"/>
      <c r="P468" s="452"/>
      <c r="Q468" s="452"/>
      <c r="R468" s="452"/>
      <c r="S468" s="452"/>
      <c r="T468" s="453"/>
      <c r="U468" s="453"/>
      <c r="V468" s="452"/>
      <c r="W468" s="452"/>
      <c r="X468" s="452"/>
      <c r="Y468" s="452"/>
      <c r="Z468" s="452"/>
      <c r="AA468" s="452"/>
      <c r="AB468" s="452"/>
      <c r="AC468" s="452"/>
      <c r="AD468" s="452"/>
      <c r="AE468" s="452"/>
      <c r="AF468" s="452"/>
      <c r="AG468" s="452"/>
      <c r="AH468" s="452"/>
      <c r="AI468" s="452"/>
      <c r="AJ468" s="452"/>
      <c r="AK468" s="452"/>
    </row>
    <row r="469" spans="1:37" ht="21.75" customHeight="1" x14ac:dyDescent="0.2">
      <c r="A469" s="516" t="s">
        <v>173</v>
      </c>
      <c r="B469" s="511" t="s">
        <v>1315</v>
      </c>
      <c r="C469" s="495" t="s">
        <v>1316</v>
      </c>
      <c r="D469" s="456" t="s">
        <v>2031</v>
      </c>
      <c r="E469" s="457" t="s">
        <v>2032</v>
      </c>
      <c r="F469" s="458" t="s">
        <v>1292</v>
      </c>
      <c r="G469" s="443"/>
      <c r="H469" s="451"/>
      <c r="I469" s="452"/>
      <c r="J469" s="452"/>
      <c r="K469" s="452"/>
      <c r="L469" s="452"/>
      <c r="M469" s="452"/>
      <c r="N469" s="452"/>
      <c r="O469" s="452"/>
      <c r="P469" s="452"/>
      <c r="Q469" s="452"/>
      <c r="R469" s="452"/>
      <c r="S469" s="452"/>
      <c r="T469" s="453"/>
      <c r="U469" s="453"/>
      <c r="V469" s="452"/>
      <c r="W469" s="452"/>
      <c r="X469" s="452"/>
      <c r="Y469" s="452"/>
      <c r="Z469" s="452"/>
      <c r="AA469" s="452"/>
      <c r="AB469" s="452"/>
      <c r="AC469" s="452"/>
      <c r="AD469" s="452"/>
      <c r="AE469" s="452"/>
      <c r="AF469" s="452"/>
      <c r="AG469" s="452"/>
      <c r="AH469" s="452"/>
      <c r="AI469" s="452"/>
      <c r="AJ469" s="452"/>
      <c r="AK469" s="452"/>
    </row>
    <row r="470" spans="1:37" ht="21.75" customHeight="1" x14ac:dyDescent="0.2">
      <c r="A470" s="516" t="s">
        <v>173</v>
      </c>
      <c r="B470" s="511" t="s">
        <v>1315</v>
      </c>
      <c r="C470" s="495" t="s">
        <v>1316</v>
      </c>
      <c r="D470" s="456" t="s">
        <v>2033</v>
      </c>
      <c r="E470" s="457" t="s">
        <v>2034</v>
      </c>
      <c r="F470" s="458" t="s">
        <v>1292</v>
      </c>
      <c r="G470" s="443"/>
      <c r="H470" s="451"/>
      <c r="I470" s="452"/>
      <c r="J470" s="452"/>
      <c r="K470" s="452"/>
      <c r="L470" s="452"/>
      <c r="M470" s="452"/>
      <c r="N470" s="452"/>
      <c r="O470" s="452"/>
      <c r="P470" s="452"/>
      <c r="Q470" s="452"/>
      <c r="R470" s="452"/>
      <c r="S470" s="452"/>
      <c r="T470" s="453"/>
      <c r="U470" s="453"/>
      <c r="V470" s="452"/>
      <c r="W470" s="452"/>
      <c r="X470" s="452"/>
      <c r="Y470" s="452"/>
      <c r="Z470" s="452"/>
      <c r="AA470" s="452"/>
      <c r="AB470" s="452"/>
      <c r="AC470" s="452"/>
      <c r="AD470" s="452"/>
      <c r="AE470" s="452"/>
      <c r="AF470" s="452"/>
      <c r="AG470" s="452"/>
      <c r="AH470" s="452"/>
      <c r="AI470" s="452"/>
      <c r="AJ470" s="452"/>
      <c r="AK470" s="452"/>
    </row>
    <row r="471" spans="1:37" ht="21.75" customHeight="1" x14ac:dyDescent="0.2">
      <c r="A471" s="516" t="s">
        <v>173</v>
      </c>
      <c r="B471" s="511" t="s">
        <v>1315</v>
      </c>
      <c r="C471" s="495" t="s">
        <v>1316</v>
      </c>
      <c r="D471" s="456" t="s">
        <v>2035</v>
      </c>
      <c r="E471" s="457" t="s">
        <v>2036</v>
      </c>
      <c r="F471" s="458" t="s">
        <v>1292</v>
      </c>
      <c r="G471" s="443"/>
      <c r="H471" s="451"/>
      <c r="I471" s="452"/>
      <c r="J471" s="452"/>
      <c r="K471" s="452"/>
      <c r="L471" s="452"/>
      <c r="M471" s="452"/>
      <c r="N471" s="452"/>
      <c r="O471" s="452"/>
      <c r="P471" s="452"/>
      <c r="Q471" s="452"/>
      <c r="R471" s="452"/>
      <c r="S471" s="452"/>
      <c r="T471" s="453"/>
      <c r="U471" s="453"/>
      <c r="V471" s="452"/>
      <c r="W471" s="452"/>
      <c r="X471" s="452"/>
      <c r="Y471" s="452"/>
      <c r="Z471" s="452"/>
      <c r="AA471" s="452"/>
      <c r="AB471" s="452"/>
      <c r="AC471" s="452"/>
      <c r="AD471" s="452"/>
      <c r="AE471" s="452"/>
      <c r="AF471" s="452"/>
      <c r="AG471" s="452"/>
      <c r="AH471" s="452"/>
      <c r="AI471" s="452"/>
      <c r="AJ471" s="452"/>
      <c r="AK471" s="452"/>
    </row>
    <row r="472" spans="1:37" s="464" customFormat="1" ht="30" x14ac:dyDescent="0.2">
      <c r="A472" s="516" t="s">
        <v>173</v>
      </c>
      <c r="B472" s="514"/>
      <c r="C472" s="447"/>
      <c r="D472" s="448" t="s">
        <v>2037</v>
      </c>
      <c r="E472" s="461" t="s">
        <v>2038</v>
      </c>
      <c r="F472" s="462">
        <v>10</v>
      </c>
      <c r="G472" s="443" t="s">
        <v>1217</v>
      </c>
      <c r="H472" s="451"/>
      <c r="I472" s="452"/>
      <c r="J472" s="452"/>
      <c r="K472" s="452"/>
      <c r="L472" s="452"/>
      <c r="M472" s="452"/>
      <c r="N472" s="452"/>
      <c r="O472" s="452"/>
      <c r="P472" s="452"/>
      <c r="Q472" s="452"/>
      <c r="R472" s="452"/>
      <c r="S472" s="452"/>
      <c r="T472" s="453"/>
      <c r="U472" s="453"/>
      <c r="V472" s="452"/>
      <c r="W472" s="452"/>
      <c r="X472" s="452"/>
      <c r="Y472" s="452"/>
      <c r="Z472" s="452"/>
      <c r="AA472" s="452"/>
      <c r="AB472" s="452"/>
      <c r="AC472" s="452"/>
      <c r="AD472" s="452"/>
      <c r="AE472" s="452"/>
      <c r="AF472" s="452"/>
      <c r="AG472" s="452"/>
      <c r="AH472" s="452"/>
      <c r="AI472" s="452"/>
      <c r="AJ472" s="452"/>
      <c r="AK472" s="452">
        <f t="shared" si="4"/>
        <v>0</v>
      </c>
    </row>
    <row r="473" spans="1:37" ht="30" x14ac:dyDescent="0.2">
      <c r="A473" s="516" t="s">
        <v>173</v>
      </c>
      <c r="B473" s="511" t="s">
        <v>1315</v>
      </c>
      <c r="C473" s="495" t="s">
        <v>1584</v>
      </c>
      <c r="D473" s="456" t="s">
        <v>2037</v>
      </c>
      <c r="E473" s="457" t="s">
        <v>2038</v>
      </c>
      <c r="F473" s="458">
        <v>10</v>
      </c>
      <c r="G473" s="459"/>
      <c r="H473" s="451"/>
      <c r="I473" s="452"/>
      <c r="J473" s="452"/>
      <c r="K473" s="452"/>
      <c r="L473" s="452"/>
      <c r="M473" s="452"/>
      <c r="N473" s="452"/>
      <c r="O473" s="452"/>
      <c r="P473" s="452"/>
      <c r="Q473" s="452"/>
      <c r="R473" s="452"/>
      <c r="S473" s="452"/>
      <c r="T473" s="453"/>
      <c r="U473" s="453"/>
      <c r="V473" s="452"/>
      <c r="W473" s="452"/>
      <c r="X473" s="452"/>
      <c r="Y473" s="452"/>
      <c r="Z473" s="452"/>
      <c r="AA473" s="452"/>
      <c r="AB473" s="452"/>
      <c r="AC473" s="452"/>
      <c r="AD473" s="452"/>
      <c r="AE473" s="452"/>
      <c r="AF473" s="452"/>
      <c r="AG473" s="452"/>
      <c r="AH473" s="452"/>
      <c r="AI473" s="452"/>
      <c r="AJ473" s="452"/>
      <c r="AK473" s="452">
        <f t="shared" si="4"/>
        <v>0</v>
      </c>
    </row>
    <row r="474" spans="1:37" ht="30" x14ac:dyDescent="0.2">
      <c r="A474" s="516" t="s">
        <v>173</v>
      </c>
      <c r="B474" s="514"/>
      <c r="C474" s="447"/>
      <c r="D474" s="501" t="s">
        <v>2037</v>
      </c>
      <c r="E474" s="502" t="s">
        <v>2038</v>
      </c>
      <c r="F474" s="462">
        <v>16</v>
      </c>
      <c r="G474" s="459"/>
      <c r="H474" s="451"/>
      <c r="I474" s="452"/>
      <c r="J474" s="452"/>
      <c r="K474" s="452"/>
      <c r="L474" s="452"/>
      <c r="M474" s="452"/>
      <c r="N474" s="452"/>
      <c r="O474" s="452"/>
      <c r="P474" s="452"/>
      <c r="Q474" s="452"/>
      <c r="R474" s="452"/>
      <c r="S474" s="452"/>
      <c r="T474" s="453"/>
      <c r="U474" s="453"/>
      <c r="V474" s="452"/>
      <c r="W474" s="452"/>
      <c r="X474" s="452"/>
      <c r="Y474" s="452"/>
      <c r="Z474" s="452"/>
      <c r="AA474" s="452"/>
      <c r="AB474" s="452"/>
      <c r="AC474" s="452"/>
      <c r="AD474" s="452"/>
      <c r="AE474" s="452"/>
      <c r="AF474" s="452"/>
      <c r="AG474" s="452"/>
      <c r="AH474" s="452"/>
      <c r="AI474" s="452"/>
      <c r="AJ474" s="452"/>
      <c r="AK474" s="452">
        <f t="shared" si="4"/>
        <v>0</v>
      </c>
    </row>
    <row r="475" spans="1:37" ht="30" x14ac:dyDescent="0.2">
      <c r="A475" s="516" t="s">
        <v>173</v>
      </c>
      <c r="B475" s="511" t="s">
        <v>1315</v>
      </c>
      <c r="C475" s="495" t="s">
        <v>1584</v>
      </c>
      <c r="D475" s="508" t="s">
        <v>2037</v>
      </c>
      <c r="E475" s="509" t="s">
        <v>2038</v>
      </c>
      <c r="F475" s="458">
        <v>16</v>
      </c>
      <c r="G475" s="470"/>
      <c r="H475" s="451"/>
      <c r="I475" s="452"/>
      <c r="J475" s="452"/>
      <c r="K475" s="452"/>
      <c r="L475" s="452"/>
      <c r="M475" s="452"/>
      <c r="N475" s="452"/>
      <c r="O475" s="452"/>
      <c r="P475" s="452"/>
      <c r="Q475" s="452"/>
      <c r="R475" s="452"/>
      <c r="S475" s="452"/>
      <c r="T475" s="453"/>
      <c r="U475" s="453"/>
      <c r="V475" s="452"/>
      <c r="W475" s="452"/>
      <c r="X475" s="452"/>
      <c r="Y475" s="452"/>
      <c r="Z475" s="452"/>
      <c r="AA475" s="452"/>
      <c r="AB475" s="452"/>
      <c r="AC475" s="452"/>
      <c r="AD475" s="452"/>
      <c r="AE475" s="452"/>
      <c r="AF475" s="452"/>
      <c r="AG475" s="452"/>
      <c r="AH475" s="452"/>
      <c r="AI475" s="452"/>
      <c r="AJ475" s="452"/>
      <c r="AK475" s="452">
        <f t="shared" si="4"/>
        <v>0</v>
      </c>
    </row>
    <row r="476" spans="1:37" s="464" customFormat="1" ht="32.25" customHeight="1" x14ac:dyDescent="0.2">
      <c r="A476" s="516" t="s">
        <v>173</v>
      </c>
      <c r="B476" s="514"/>
      <c r="C476" s="447"/>
      <c r="D476" s="448" t="s">
        <v>2037</v>
      </c>
      <c r="E476" s="461" t="s">
        <v>2038</v>
      </c>
      <c r="F476" s="462">
        <v>17</v>
      </c>
      <c r="G476" s="443" t="s">
        <v>1217</v>
      </c>
      <c r="H476" s="451"/>
      <c r="I476" s="452"/>
      <c r="J476" s="452"/>
      <c r="K476" s="452"/>
      <c r="L476" s="452"/>
      <c r="M476" s="452"/>
      <c r="N476" s="452"/>
      <c r="O476" s="452"/>
      <c r="P476" s="452"/>
      <c r="Q476" s="452"/>
      <c r="R476" s="452"/>
      <c r="S476" s="452"/>
      <c r="T476" s="453"/>
      <c r="U476" s="453"/>
      <c r="V476" s="452"/>
      <c r="W476" s="452"/>
      <c r="X476" s="452"/>
      <c r="Y476" s="452"/>
      <c r="Z476" s="452"/>
      <c r="AA476" s="452"/>
      <c r="AB476" s="452"/>
      <c r="AC476" s="452"/>
      <c r="AD476" s="452"/>
      <c r="AE476" s="452"/>
      <c r="AF476" s="452"/>
      <c r="AG476" s="452"/>
      <c r="AH476" s="452"/>
      <c r="AI476" s="452"/>
      <c r="AJ476" s="452"/>
      <c r="AK476" s="452">
        <f t="shared" si="4"/>
        <v>0</v>
      </c>
    </row>
    <row r="477" spans="1:37" ht="28.5" customHeight="1" x14ac:dyDescent="0.2">
      <c r="A477" s="516" t="s">
        <v>173</v>
      </c>
      <c r="B477" s="511" t="s">
        <v>1315</v>
      </c>
      <c r="C477" s="495" t="s">
        <v>1584</v>
      </c>
      <c r="D477" s="456" t="s">
        <v>2037</v>
      </c>
      <c r="E477" s="457" t="s">
        <v>2038</v>
      </c>
      <c r="F477" s="458">
        <v>17</v>
      </c>
      <c r="G477" s="470"/>
      <c r="H477" s="451"/>
      <c r="I477" s="452"/>
      <c r="J477" s="452"/>
      <c r="K477" s="452"/>
      <c r="L477" s="452"/>
      <c r="M477" s="452"/>
      <c r="N477" s="452"/>
      <c r="O477" s="452"/>
      <c r="P477" s="452"/>
      <c r="Q477" s="452"/>
      <c r="R477" s="452"/>
      <c r="S477" s="452"/>
      <c r="T477" s="453"/>
      <c r="U477" s="453"/>
      <c r="V477" s="452"/>
      <c r="W477" s="452"/>
      <c r="X477" s="452"/>
      <c r="Y477" s="452"/>
      <c r="Z477" s="452"/>
      <c r="AA477" s="452"/>
      <c r="AB477" s="452"/>
      <c r="AC477" s="452"/>
      <c r="AD477" s="452"/>
      <c r="AE477" s="452"/>
      <c r="AF477" s="452"/>
      <c r="AG477" s="452"/>
      <c r="AH477" s="452"/>
      <c r="AI477" s="452"/>
      <c r="AJ477" s="452"/>
      <c r="AK477" s="452">
        <f t="shared" si="4"/>
        <v>0</v>
      </c>
    </row>
    <row r="478" spans="1:37" s="464" customFormat="1" ht="30" x14ac:dyDescent="0.2">
      <c r="A478" s="516" t="s">
        <v>173</v>
      </c>
      <c r="B478" s="514"/>
      <c r="C478" s="447"/>
      <c r="D478" s="448" t="s">
        <v>2039</v>
      </c>
      <c r="E478" s="461" t="s">
        <v>2040</v>
      </c>
      <c r="F478" s="462">
        <v>10</v>
      </c>
      <c r="G478" s="443" t="s">
        <v>1217</v>
      </c>
      <c r="H478" s="451"/>
      <c r="I478" s="452"/>
      <c r="J478" s="452"/>
      <c r="K478" s="452"/>
      <c r="L478" s="452"/>
      <c r="M478" s="452"/>
      <c r="N478" s="452"/>
      <c r="O478" s="452"/>
      <c r="P478" s="452"/>
      <c r="Q478" s="452"/>
      <c r="R478" s="452"/>
      <c r="S478" s="452"/>
      <c r="T478" s="453"/>
      <c r="U478" s="453"/>
      <c r="V478" s="452"/>
      <c r="W478" s="452"/>
      <c r="X478" s="452"/>
      <c r="Y478" s="452"/>
      <c r="Z478" s="452"/>
      <c r="AA478" s="452"/>
      <c r="AB478" s="452"/>
      <c r="AC478" s="452"/>
      <c r="AD478" s="452"/>
      <c r="AE478" s="452"/>
      <c r="AF478" s="452"/>
      <c r="AG478" s="452"/>
      <c r="AH478" s="452"/>
      <c r="AI478" s="452"/>
      <c r="AJ478" s="452"/>
      <c r="AK478" s="452">
        <f t="shared" si="4"/>
        <v>0</v>
      </c>
    </row>
    <row r="479" spans="1:37" ht="17.25" customHeight="1" x14ac:dyDescent="0.2">
      <c r="A479" s="516" t="s">
        <v>173</v>
      </c>
      <c r="B479" s="511" t="s">
        <v>1218</v>
      </c>
      <c r="C479" s="495" t="s">
        <v>2041</v>
      </c>
      <c r="D479" s="456" t="s">
        <v>2042</v>
      </c>
      <c r="E479" s="457" t="s">
        <v>2043</v>
      </c>
      <c r="F479" s="458" t="s">
        <v>1292</v>
      </c>
      <c r="G479" s="459"/>
      <c r="H479" s="451"/>
      <c r="I479" s="452"/>
      <c r="J479" s="452"/>
      <c r="K479" s="452"/>
      <c r="L479" s="452"/>
      <c r="M479" s="452"/>
      <c r="N479" s="452"/>
      <c r="O479" s="452"/>
      <c r="P479" s="452"/>
      <c r="Q479" s="452"/>
      <c r="R479" s="452"/>
      <c r="S479" s="452"/>
      <c r="T479" s="453"/>
      <c r="U479" s="453"/>
      <c r="V479" s="452"/>
      <c r="W479" s="452"/>
      <c r="X479" s="452"/>
      <c r="Y479" s="452"/>
      <c r="Z479" s="452"/>
      <c r="AA479" s="452"/>
      <c r="AB479" s="452"/>
      <c r="AC479" s="452"/>
      <c r="AD479" s="452"/>
      <c r="AE479" s="452"/>
      <c r="AF479" s="452"/>
      <c r="AG479" s="452"/>
      <c r="AH479" s="452"/>
      <c r="AI479" s="452"/>
      <c r="AJ479" s="452"/>
      <c r="AK479" s="452">
        <f t="shared" si="4"/>
        <v>0</v>
      </c>
    </row>
    <row r="480" spans="1:37" ht="15" x14ac:dyDescent="0.2">
      <c r="A480" s="516" t="s">
        <v>173</v>
      </c>
      <c r="B480" s="511" t="s">
        <v>1218</v>
      </c>
      <c r="C480" s="495" t="s">
        <v>2041</v>
      </c>
      <c r="D480" s="456" t="s">
        <v>2044</v>
      </c>
      <c r="E480" s="457" t="s">
        <v>2045</v>
      </c>
      <c r="F480" s="458" t="s">
        <v>1292</v>
      </c>
      <c r="G480" s="459"/>
      <c r="H480" s="451"/>
      <c r="I480" s="452"/>
      <c r="J480" s="452"/>
      <c r="K480" s="452"/>
      <c r="L480" s="452"/>
      <c r="M480" s="452"/>
      <c r="N480" s="452"/>
      <c r="O480" s="452"/>
      <c r="P480" s="452"/>
      <c r="Q480" s="452"/>
      <c r="R480" s="452"/>
      <c r="S480" s="452"/>
      <c r="T480" s="453"/>
      <c r="U480" s="453"/>
      <c r="V480" s="452"/>
      <c r="W480" s="452"/>
      <c r="X480" s="452"/>
      <c r="Y480" s="452"/>
      <c r="Z480" s="452"/>
      <c r="AA480" s="452"/>
      <c r="AB480" s="452"/>
      <c r="AC480" s="452"/>
      <c r="AD480" s="452"/>
      <c r="AE480" s="452"/>
      <c r="AF480" s="452"/>
      <c r="AG480" s="452"/>
      <c r="AH480" s="452"/>
      <c r="AI480" s="452"/>
      <c r="AJ480" s="452"/>
      <c r="AK480" s="452">
        <f t="shared" si="4"/>
        <v>0</v>
      </c>
    </row>
    <row r="481" spans="1:37" s="464" customFormat="1" ht="24.75" customHeight="1" x14ac:dyDescent="0.2">
      <c r="A481" s="516" t="s">
        <v>173</v>
      </c>
      <c r="B481" s="514"/>
      <c r="C481" s="474"/>
      <c r="D481" s="449" t="s">
        <v>2046</v>
      </c>
      <c r="E481" s="471" t="s">
        <v>2047</v>
      </c>
      <c r="F481" s="463">
        <v>10</v>
      </c>
      <c r="G481" s="443" t="s">
        <v>1217</v>
      </c>
      <c r="H481" s="451"/>
      <c r="I481" s="452"/>
      <c r="J481" s="452"/>
      <c r="K481" s="452"/>
      <c r="L481" s="452"/>
      <c r="M481" s="452"/>
      <c r="N481" s="452"/>
      <c r="O481" s="452"/>
      <c r="P481" s="452"/>
      <c r="Q481" s="452"/>
      <c r="R481" s="452"/>
      <c r="S481" s="452"/>
      <c r="T481" s="453"/>
      <c r="U481" s="453"/>
      <c r="V481" s="452"/>
      <c r="W481" s="452"/>
      <c r="X481" s="452"/>
      <c r="Y481" s="452"/>
      <c r="Z481" s="452"/>
      <c r="AA481" s="452"/>
      <c r="AB481" s="452"/>
      <c r="AC481" s="452"/>
      <c r="AD481" s="452"/>
      <c r="AE481" s="452"/>
      <c r="AF481" s="452"/>
      <c r="AG481" s="452"/>
      <c r="AH481" s="452"/>
      <c r="AI481" s="452"/>
      <c r="AJ481" s="452"/>
      <c r="AK481" s="452">
        <f t="shared" si="4"/>
        <v>0</v>
      </c>
    </row>
    <row r="482" spans="1:37" ht="30" x14ac:dyDescent="0.2">
      <c r="A482" s="516" t="s">
        <v>173</v>
      </c>
      <c r="B482" s="511" t="s">
        <v>1315</v>
      </c>
      <c r="C482" s="495" t="s">
        <v>1584</v>
      </c>
      <c r="D482" s="472" t="s">
        <v>2046</v>
      </c>
      <c r="E482" s="473" t="s">
        <v>2047</v>
      </c>
      <c r="F482" s="460">
        <v>10</v>
      </c>
      <c r="G482" s="459"/>
      <c r="H482" s="451"/>
      <c r="I482" s="452"/>
      <c r="J482" s="452"/>
      <c r="K482" s="452"/>
      <c r="L482" s="452"/>
      <c r="M482" s="452"/>
      <c r="N482" s="452"/>
      <c r="O482" s="452"/>
      <c r="P482" s="452"/>
      <c r="Q482" s="452"/>
      <c r="R482" s="452"/>
      <c r="S482" s="452"/>
      <c r="T482" s="453"/>
      <c r="U482" s="453"/>
      <c r="V482" s="452"/>
      <c r="W482" s="452"/>
      <c r="X482" s="452"/>
      <c r="Y482" s="452"/>
      <c r="Z482" s="452"/>
      <c r="AA482" s="452"/>
      <c r="AB482" s="452"/>
      <c r="AC482" s="452"/>
      <c r="AD482" s="452"/>
      <c r="AE482" s="452"/>
      <c r="AF482" s="452"/>
      <c r="AG482" s="452"/>
      <c r="AH482" s="452"/>
      <c r="AI482" s="452"/>
      <c r="AJ482" s="452"/>
      <c r="AK482" s="452">
        <f t="shared" si="4"/>
        <v>0</v>
      </c>
    </row>
    <row r="483" spans="1:37" s="464" customFormat="1" ht="30" x14ac:dyDescent="0.2">
      <c r="A483" s="516" t="s">
        <v>173</v>
      </c>
      <c r="B483" s="514"/>
      <c r="C483" s="474"/>
      <c r="D483" s="449" t="s">
        <v>2046</v>
      </c>
      <c r="E483" s="471" t="s">
        <v>2047</v>
      </c>
      <c r="F483" s="463">
        <v>17</v>
      </c>
      <c r="G483" s="443" t="s">
        <v>1217</v>
      </c>
      <c r="H483" s="451"/>
      <c r="I483" s="452"/>
      <c r="J483" s="452"/>
      <c r="K483" s="452"/>
      <c r="L483" s="452"/>
      <c r="M483" s="452"/>
      <c r="N483" s="452"/>
      <c r="O483" s="452"/>
      <c r="P483" s="452"/>
      <c r="Q483" s="452"/>
      <c r="R483" s="452"/>
      <c r="S483" s="452"/>
      <c r="T483" s="453"/>
      <c r="U483" s="453"/>
      <c r="V483" s="452"/>
      <c r="W483" s="452"/>
      <c r="X483" s="452"/>
      <c r="Y483" s="452"/>
      <c r="Z483" s="452"/>
      <c r="AA483" s="452"/>
      <c r="AB483" s="452"/>
      <c r="AC483" s="452"/>
      <c r="AD483" s="452"/>
      <c r="AE483" s="452"/>
      <c r="AF483" s="452"/>
      <c r="AG483" s="452"/>
      <c r="AH483" s="452"/>
      <c r="AI483" s="452"/>
      <c r="AJ483" s="452"/>
      <c r="AK483" s="452">
        <f t="shared" si="4"/>
        <v>0</v>
      </c>
    </row>
    <row r="484" spans="1:37" ht="30" x14ac:dyDescent="0.2">
      <c r="A484" s="516" t="s">
        <v>173</v>
      </c>
      <c r="B484" s="511" t="s">
        <v>1315</v>
      </c>
      <c r="C484" s="495" t="s">
        <v>1584</v>
      </c>
      <c r="D484" s="472" t="s">
        <v>2046</v>
      </c>
      <c r="E484" s="473" t="s">
        <v>2047</v>
      </c>
      <c r="F484" s="460">
        <v>17</v>
      </c>
      <c r="G484" s="459"/>
      <c r="H484" s="451"/>
      <c r="I484" s="452"/>
      <c r="J484" s="452"/>
      <c r="K484" s="452"/>
      <c r="L484" s="452"/>
      <c r="M484" s="452"/>
      <c r="N484" s="452"/>
      <c r="O484" s="452"/>
      <c r="P484" s="452"/>
      <c r="Q484" s="452"/>
      <c r="R484" s="452"/>
      <c r="S484" s="452"/>
      <c r="T484" s="453"/>
      <c r="U484" s="453"/>
      <c r="V484" s="452"/>
      <c r="W484" s="452"/>
      <c r="X484" s="452"/>
      <c r="Y484" s="452"/>
      <c r="Z484" s="452"/>
      <c r="AA484" s="452"/>
      <c r="AB484" s="452"/>
      <c r="AC484" s="452"/>
      <c r="AD484" s="452"/>
      <c r="AE484" s="452"/>
      <c r="AF484" s="452"/>
      <c r="AG484" s="452"/>
      <c r="AH484" s="452"/>
      <c r="AI484" s="452"/>
      <c r="AJ484" s="452"/>
      <c r="AK484" s="452">
        <f t="shared" si="4"/>
        <v>0</v>
      </c>
    </row>
    <row r="485" spans="1:37" s="464" customFormat="1" ht="30" x14ac:dyDescent="0.2">
      <c r="A485" s="516" t="s">
        <v>173</v>
      </c>
      <c r="B485" s="514"/>
      <c r="C485" s="474"/>
      <c r="D485" s="449" t="s">
        <v>2048</v>
      </c>
      <c r="E485" s="471" t="s">
        <v>2049</v>
      </c>
      <c r="F485" s="463">
        <v>10</v>
      </c>
      <c r="G485" s="443" t="s">
        <v>1217</v>
      </c>
      <c r="H485" s="451"/>
      <c r="I485" s="452"/>
      <c r="J485" s="452"/>
      <c r="K485" s="452"/>
      <c r="L485" s="452"/>
      <c r="M485" s="452"/>
      <c r="N485" s="452"/>
      <c r="O485" s="452"/>
      <c r="P485" s="452"/>
      <c r="Q485" s="452"/>
      <c r="R485" s="452"/>
      <c r="S485" s="452"/>
      <c r="T485" s="453"/>
      <c r="U485" s="453"/>
      <c r="V485" s="452"/>
      <c r="W485" s="452"/>
      <c r="X485" s="452"/>
      <c r="Y485" s="452"/>
      <c r="Z485" s="452"/>
      <c r="AA485" s="452"/>
      <c r="AB485" s="452"/>
      <c r="AC485" s="452"/>
      <c r="AD485" s="452"/>
      <c r="AE485" s="452"/>
      <c r="AF485" s="452"/>
      <c r="AG485" s="452"/>
      <c r="AH485" s="452"/>
      <c r="AI485" s="452"/>
      <c r="AJ485" s="452"/>
      <c r="AK485" s="452">
        <f t="shared" si="4"/>
        <v>0</v>
      </c>
    </row>
    <row r="486" spans="1:37" ht="39" customHeight="1" x14ac:dyDescent="0.2">
      <c r="A486" s="516" t="s">
        <v>173</v>
      </c>
      <c r="B486" s="511" t="s">
        <v>1315</v>
      </c>
      <c r="C486" s="495" t="s">
        <v>1584</v>
      </c>
      <c r="D486" s="472" t="s">
        <v>2048</v>
      </c>
      <c r="E486" s="473" t="s">
        <v>2049</v>
      </c>
      <c r="F486" s="460">
        <v>10</v>
      </c>
      <c r="G486" s="459"/>
      <c r="H486" s="451"/>
      <c r="I486" s="452"/>
      <c r="J486" s="452"/>
      <c r="K486" s="452"/>
      <c r="L486" s="452"/>
      <c r="M486" s="452"/>
      <c r="N486" s="452"/>
      <c r="O486" s="452"/>
      <c r="P486" s="452"/>
      <c r="Q486" s="452"/>
      <c r="R486" s="452"/>
      <c r="S486" s="452"/>
      <c r="T486" s="453"/>
      <c r="U486" s="453"/>
      <c r="V486" s="452"/>
      <c r="W486" s="452"/>
      <c r="X486" s="452"/>
      <c r="Y486" s="452"/>
      <c r="Z486" s="452"/>
      <c r="AA486" s="452"/>
      <c r="AB486" s="452"/>
      <c r="AC486" s="452"/>
      <c r="AD486" s="452"/>
      <c r="AE486" s="452"/>
      <c r="AF486" s="452"/>
      <c r="AG486" s="452"/>
      <c r="AH486" s="452"/>
      <c r="AI486" s="452"/>
      <c r="AJ486" s="452"/>
      <c r="AK486" s="452">
        <f t="shared" si="4"/>
        <v>0</v>
      </c>
    </row>
    <row r="487" spans="1:37" s="464" customFormat="1" ht="30" x14ac:dyDescent="0.2">
      <c r="A487" s="516"/>
      <c r="B487" s="514"/>
      <c r="C487" s="447"/>
      <c r="D487" s="448" t="s">
        <v>2050</v>
      </c>
      <c r="E487" s="461" t="s">
        <v>2051</v>
      </c>
      <c r="F487" s="462">
        <v>10</v>
      </c>
      <c r="G487" s="443" t="s">
        <v>1217</v>
      </c>
      <c r="H487" s="451"/>
      <c r="I487" s="452"/>
      <c r="J487" s="452"/>
      <c r="K487" s="452"/>
      <c r="L487" s="452"/>
      <c r="M487" s="452"/>
      <c r="N487" s="452"/>
      <c r="O487" s="452"/>
      <c r="P487" s="452"/>
      <c r="Q487" s="452"/>
      <c r="R487" s="452"/>
      <c r="S487" s="452"/>
      <c r="T487" s="453"/>
      <c r="U487" s="453"/>
      <c r="V487" s="452"/>
      <c r="W487" s="452"/>
      <c r="X487" s="452"/>
      <c r="Y487" s="452"/>
      <c r="Z487" s="452"/>
      <c r="AA487" s="452"/>
      <c r="AB487" s="452"/>
      <c r="AC487" s="452"/>
      <c r="AD487" s="452"/>
      <c r="AE487" s="452"/>
      <c r="AF487" s="452"/>
      <c r="AG487" s="452"/>
      <c r="AH487" s="452"/>
      <c r="AI487" s="452"/>
      <c r="AJ487" s="452"/>
      <c r="AK487" s="452">
        <f t="shared" si="4"/>
        <v>0</v>
      </c>
    </row>
    <row r="488" spans="1:37" ht="30" x14ac:dyDescent="0.2">
      <c r="A488" s="516" t="s">
        <v>612</v>
      </c>
      <c r="B488" s="511" t="s">
        <v>1396</v>
      </c>
      <c r="C488" s="495" t="s">
        <v>1406</v>
      </c>
      <c r="D488" s="456" t="s">
        <v>2052</v>
      </c>
      <c r="E488" s="457" t="s">
        <v>2053</v>
      </c>
      <c r="F488" s="458" t="s">
        <v>1292</v>
      </c>
      <c r="G488" s="459"/>
      <c r="H488" s="451"/>
      <c r="I488" s="452"/>
      <c r="J488" s="452"/>
      <c r="K488" s="452"/>
      <c r="L488" s="452"/>
      <c r="M488" s="452"/>
      <c r="N488" s="452"/>
      <c r="O488" s="452"/>
      <c r="P488" s="452"/>
      <c r="Q488" s="452"/>
      <c r="R488" s="452"/>
      <c r="S488" s="452"/>
      <c r="T488" s="453"/>
      <c r="U488" s="453"/>
      <c r="V488" s="452"/>
      <c r="W488" s="452"/>
      <c r="X488" s="452"/>
      <c r="Y488" s="452"/>
      <c r="Z488" s="452"/>
      <c r="AA488" s="452"/>
      <c r="AB488" s="452"/>
      <c r="AC488" s="452"/>
      <c r="AD488" s="452"/>
      <c r="AE488" s="452"/>
      <c r="AF488" s="452"/>
      <c r="AG488" s="452"/>
      <c r="AH488" s="452"/>
      <c r="AI488" s="452"/>
      <c r="AJ488" s="452"/>
      <c r="AK488" s="452">
        <f t="shared" si="4"/>
        <v>0</v>
      </c>
    </row>
    <row r="489" spans="1:37" ht="30" x14ac:dyDescent="0.2">
      <c r="A489" s="516" t="s">
        <v>612</v>
      </c>
      <c r="B489" s="511" t="s">
        <v>1396</v>
      </c>
      <c r="C489" s="495" t="s">
        <v>1406</v>
      </c>
      <c r="D489" s="456" t="s">
        <v>2054</v>
      </c>
      <c r="E489" s="457" t="s">
        <v>2055</v>
      </c>
      <c r="F489" s="458" t="s">
        <v>1292</v>
      </c>
      <c r="G489" s="459"/>
      <c r="H489" s="451"/>
      <c r="I489" s="452"/>
      <c r="J489" s="452"/>
      <c r="K489" s="452"/>
      <c r="L489" s="452"/>
      <c r="M489" s="452"/>
      <c r="N489" s="452"/>
      <c r="O489" s="452"/>
      <c r="P489" s="452"/>
      <c r="Q489" s="452"/>
      <c r="R489" s="452"/>
      <c r="S489" s="452"/>
      <c r="T489" s="453"/>
      <c r="U489" s="453"/>
      <c r="V489" s="452"/>
      <c r="W489" s="452"/>
      <c r="X489" s="452"/>
      <c r="Y489" s="452"/>
      <c r="Z489" s="452"/>
      <c r="AA489" s="452"/>
      <c r="AB489" s="452"/>
      <c r="AC489" s="452"/>
      <c r="AD489" s="452"/>
      <c r="AE489" s="452"/>
      <c r="AF489" s="452"/>
      <c r="AG489" s="452"/>
      <c r="AH489" s="452"/>
      <c r="AI489" s="452"/>
      <c r="AJ489" s="452"/>
      <c r="AK489" s="452">
        <f t="shared" si="4"/>
        <v>0</v>
      </c>
    </row>
    <row r="490" spans="1:37" ht="30" x14ac:dyDescent="0.2">
      <c r="A490" s="516" t="s">
        <v>612</v>
      </c>
      <c r="B490" s="511" t="s">
        <v>1396</v>
      </c>
      <c r="C490" s="495" t="s">
        <v>1406</v>
      </c>
      <c r="D490" s="456" t="s">
        <v>2056</v>
      </c>
      <c r="E490" s="457" t="s">
        <v>2057</v>
      </c>
      <c r="F490" s="458" t="s">
        <v>1292</v>
      </c>
      <c r="G490" s="459"/>
      <c r="H490" s="451"/>
      <c r="I490" s="452"/>
      <c r="J490" s="452"/>
      <c r="K490" s="452"/>
      <c r="L490" s="452"/>
      <c r="M490" s="452"/>
      <c r="N490" s="452"/>
      <c r="O490" s="452"/>
      <c r="P490" s="452"/>
      <c r="Q490" s="452"/>
      <c r="R490" s="452"/>
      <c r="S490" s="452"/>
      <c r="T490" s="453"/>
      <c r="U490" s="453"/>
      <c r="V490" s="452"/>
      <c r="W490" s="452"/>
      <c r="X490" s="452"/>
      <c r="Y490" s="452"/>
      <c r="Z490" s="452"/>
      <c r="AA490" s="452"/>
      <c r="AB490" s="452"/>
      <c r="AC490" s="452"/>
      <c r="AD490" s="452"/>
      <c r="AE490" s="452"/>
      <c r="AF490" s="452"/>
      <c r="AG490" s="452"/>
      <c r="AH490" s="452"/>
      <c r="AI490" s="452"/>
      <c r="AJ490" s="452"/>
      <c r="AK490" s="452">
        <f t="shared" si="4"/>
        <v>0</v>
      </c>
    </row>
    <row r="491" spans="1:37" ht="30" x14ac:dyDescent="0.2">
      <c r="A491" s="516" t="s">
        <v>612</v>
      </c>
      <c r="B491" s="511" t="s">
        <v>1396</v>
      </c>
      <c r="C491" s="495" t="s">
        <v>1406</v>
      </c>
      <c r="D491" s="456" t="s">
        <v>2058</v>
      </c>
      <c r="E491" s="457" t="s">
        <v>2059</v>
      </c>
      <c r="F491" s="458" t="s">
        <v>1292</v>
      </c>
      <c r="G491" s="459"/>
      <c r="H491" s="451"/>
      <c r="I491" s="452"/>
      <c r="J491" s="452"/>
      <c r="K491" s="452"/>
      <c r="L491" s="452"/>
      <c r="M491" s="452"/>
      <c r="N491" s="452"/>
      <c r="O491" s="452"/>
      <c r="P491" s="452"/>
      <c r="Q491" s="452"/>
      <c r="R491" s="452"/>
      <c r="S491" s="452"/>
      <c r="T491" s="453"/>
      <c r="U491" s="453"/>
      <c r="V491" s="452"/>
      <c r="W491" s="452"/>
      <c r="X491" s="452"/>
      <c r="Y491" s="452"/>
      <c r="Z491" s="452"/>
      <c r="AA491" s="452"/>
      <c r="AB491" s="452"/>
      <c r="AC491" s="452"/>
      <c r="AD491" s="452"/>
      <c r="AE491" s="452"/>
      <c r="AF491" s="452"/>
      <c r="AG491" s="452"/>
      <c r="AH491" s="452"/>
      <c r="AI491" s="452"/>
      <c r="AJ491" s="452"/>
      <c r="AK491" s="452">
        <f t="shared" si="4"/>
        <v>0</v>
      </c>
    </row>
    <row r="492" spans="1:37" ht="30" x14ac:dyDescent="0.2">
      <c r="A492" s="516" t="s">
        <v>612</v>
      </c>
      <c r="B492" s="511" t="s">
        <v>1396</v>
      </c>
      <c r="C492" s="495" t="s">
        <v>1406</v>
      </c>
      <c r="D492" s="456" t="s">
        <v>2060</v>
      </c>
      <c r="E492" s="469" t="s">
        <v>2061</v>
      </c>
      <c r="F492" s="458" t="s">
        <v>1292</v>
      </c>
      <c r="G492" s="459"/>
      <c r="H492" s="451"/>
      <c r="I492" s="452"/>
      <c r="J492" s="452"/>
      <c r="K492" s="452"/>
      <c r="L492" s="452"/>
      <c r="M492" s="452"/>
      <c r="N492" s="452"/>
      <c r="O492" s="452"/>
      <c r="P492" s="452"/>
      <c r="Q492" s="452"/>
      <c r="R492" s="452"/>
      <c r="S492" s="452"/>
      <c r="T492" s="453"/>
      <c r="U492" s="453"/>
      <c r="V492" s="452"/>
      <c r="W492" s="452"/>
      <c r="X492" s="452"/>
      <c r="Y492" s="452"/>
      <c r="Z492" s="452"/>
      <c r="AA492" s="452"/>
      <c r="AB492" s="452"/>
      <c r="AC492" s="452"/>
      <c r="AD492" s="452"/>
      <c r="AE492" s="452"/>
      <c r="AF492" s="452"/>
      <c r="AG492" s="452"/>
      <c r="AH492" s="452"/>
      <c r="AI492" s="452"/>
      <c r="AJ492" s="452"/>
      <c r="AK492" s="452">
        <f t="shared" si="4"/>
        <v>0</v>
      </c>
    </row>
    <row r="493" spans="1:37" ht="30" x14ac:dyDescent="0.2">
      <c r="A493" s="516" t="s">
        <v>612</v>
      </c>
      <c r="B493" s="511" t="s">
        <v>1396</v>
      </c>
      <c r="C493" s="495" t="s">
        <v>1406</v>
      </c>
      <c r="D493" s="456" t="s">
        <v>2062</v>
      </c>
      <c r="E493" s="457" t="s">
        <v>2063</v>
      </c>
      <c r="F493" s="458" t="s">
        <v>1292</v>
      </c>
      <c r="G493" s="459"/>
      <c r="H493" s="451"/>
      <c r="I493" s="452"/>
      <c r="J493" s="452"/>
      <c r="K493" s="452"/>
      <c r="L493" s="452"/>
      <c r="M493" s="452"/>
      <c r="N493" s="452"/>
      <c r="O493" s="452"/>
      <c r="P493" s="452"/>
      <c r="Q493" s="452"/>
      <c r="R493" s="452"/>
      <c r="S493" s="452"/>
      <c r="T493" s="453"/>
      <c r="U493" s="453"/>
      <c r="V493" s="452"/>
      <c r="W493" s="452"/>
      <c r="X493" s="452"/>
      <c r="Y493" s="452"/>
      <c r="Z493" s="452"/>
      <c r="AA493" s="452"/>
      <c r="AB493" s="452"/>
      <c r="AC493" s="452"/>
      <c r="AD493" s="452"/>
      <c r="AE493" s="452"/>
      <c r="AF493" s="452"/>
      <c r="AG493" s="452"/>
      <c r="AH493" s="452"/>
      <c r="AI493" s="452"/>
      <c r="AJ493" s="452"/>
      <c r="AK493" s="452">
        <f t="shared" si="4"/>
        <v>0</v>
      </c>
    </row>
    <row r="494" spans="1:37" s="464" customFormat="1" ht="30" x14ac:dyDescent="0.2">
      <c r="A494" s="516"/>
      <c r="B494" s="514"/>
      <c r="C494" s="447"/>
      <c r="D494" s="448" t="s">
        <v>2064</v>
      </c>
      <c r="E494" s="461" t="s">
        <v>2065</v>
      </c>
      <c r="F494" s="462">
        <v>10</v>
      </c>
      <c r="G494" s="443" t="s">
        <v>1217</v>
      </c>
      <c r="H494" s="451"/>
      <c r="I494" s="452"/>
      <c r="J494" s="452"/>
      <c r="K494" s="452"/>
      <c r="L494" s="452"/>
      <c r="M494" s="452"/>
      <c r="N494" s="452"/>
      <c r="O494" s="452"/>
      <c r="P494" s="452"/>
      <c r="Q494" s="452"/>
      <c r="R494" s="452"/>
      <c r="S494" s="452"/>
      <c r="T494" s="453"/>
      <c r="U494" s="453"/>
      <c r="V494" s="452"/>
      <c r="W494" s="452"/>
      <c r="X494" s="452"/>
      <c r="Y494" s="452"/>
      <c r="Z494" s="452"/>
      <c r="AA494" s="452"/>
      <c r="AB494" s="452"/>
      <c r="AC494" s="452"/>
      <c r="AD494" s="452"/>
      <c r="AE494" s="452"/>
      <c r="AF494" s="452"/>
      <c r="AG494" s="452"/>
      <c r="AH494" s="452"/>
      <c r="AI494" s="452"/>
      <c r="AJ494" s="452"/>
      <c r="AK494" s="452">
        <f t="shared" si="4"/>
        <v>0</v>
      </c>
    </row>
    <row r="495" spans="1:37" ht="30" x14ac:dyDescent="0.2">
      <c r="A495" s="516" t="s">
        <v>81</v>
      </c>
      <c r="B495" s="511" t="s">
        <v>2066</v>
      </c>
      <c r="C495" s="495" t="s">
        <v>2067</v>
      </c>
      <c r="D495" s="456" t="s">
        <v>2064</v>
      </c>
      <c r="E495" s="457" t="s">
        <v>2065</v>
      </c>
      <c r="F495" s="458">
        <v>10</v>
      </c>
      <c r="G495" s="459"/>
      <c r="H495" s="451"/>
      <c r="I495" s="452"/>
      <c r="J495" s="452"/>
      <c r="K495" s="452"/>
      <c r="L495" s="452"/>
      <c r="M495" s="452"/>
      <c r="N495" s="452"/>
      <c r="O495" s="452"/>
      <c r="P495" s="452"/>
      <c r="Q495" s="452"/>
      <c r="R495" s="452"/>
      <c r="S495" s="452"/>
      <c r="T495" s="453"/>
      <c r="U495" s="453"/>
      <c r="V495" s="452"/>
      <c r="W495" s="452"/>
      <c r="X495" s="452"/>
      <c r="Y495" s="452"/>
      <c r="Z495" s="452"/>
      <c r="AA495" s="452"/>
      <c r="AB495" s="452"/>
      <c r="AC495" s="452"/>
      <c r="AD495" s="452"/>
      <c r="AE495" s="452"/>
      <c r="AF495" s="452"/>
      <c r="AG495" s="452"/>
      <c r="AH495" s="452"/>
      <c r="AI495" s="452"/>
      <c r="AJ495" s="452"/>
      <c r="AK495" s="452">
        <f t="shared" ref="AK495:AK509" si="5">SUM(Y495:AJ495)</f>
        <v>0</v>
      </c>
    </row>
    <row r="496" spans="1:37" s="464" customFormat="1" ht="28.5" customHeight="1" x14ac:dyDescent="0.2">
      <c r="A496" s="516"/>
      <c r="B496" s="514"/>
      <c r="C496" s="447"/>
      <c r="D496" s="448" t="s">
        <v>2068</v>
      </c>
      <c r="E496" s="461" t="s">
        <v>1399</v>
      </c>
      <c r="F496" s="462">
        <v>10</v>
      </c>
      <c r="G496" s="443" t="s">
        <v>1217</v>
      </c>
      <c r="H496" s="451"/>
      <c r="I496" s="452"/>
      <c r="J496" s="452"/>
      <c r="K496" s="452"/>
      <c r="L496" s="452"/>
      <c r="M496" s="452"/>
      <c r="N496" s="452"/>
      <c r="O496" s="452"/>
      <c r="P496" s="452"/>
      <c r="Q496" s="452"/>
      <c r="R496" s="452"/>
      <c r="S496" s="452"/>
      <c r="T496" s="453"/>
      <c r="U496" s="453"/>
      <c r="V496" s="452"/>
      <c r="W496" s="452"/>
      <c r="X496" s="452"/>
      <c r="Y496" s="452"/>
      <c r="Z496" s="452"/>
      <c r="AA496" s="452"/>
      <c r="AB496" s="452"/>
      <c r="AC496" s="452"/>
      <c r="AD496" s="452"/>
      <c r="AE496" s="452"/>
      <c r="AF496" s="452"/>
      <c r="AG496" s="452"/>
      <c r="AH496" s="452"/>
      <c r="AI496" s="452"/>
      <c r="AJ496" s="452"/>
      <c r="AK496" s="452">
        <f t="shared" si="5"/>
        <v>0</v>
      </c>
    </row>
    <row r="497" spans="1:37" ht="15" x14ac:dyDescent="0.2">
      <c r="A497" s="516" t="s">
        <v>612</v>
      </c>
      <c r="B497" s="511" t="s">
        <v>1400</v>
      </c>
      <c r="C497" s="495" t="s">
        <v>1401</v>
      </c>
      <c r="D497" s="456" t="s">
        <v>2068</v>
      </c>
      <c r="E497" s="457" t="s">
        <v>1399</v>
      </c>
      <c r="F497" s="458">
        <v>10</v>
      </c>
      <c r="G497" s="459"/>
      <c r="H497" s="451"/>
      <c r="I497" s="452"/>
      <c r="J497" s="452"/>
      <c r="K497" s="452"/>
      <c r="L497" s="452"/>
      <c r="M497" s="452"/>
      <c r="N497" s="452"/>
      <c r="O497" s="452"/>
      <c r="P497" s="452"/>
      <c r="Q497" s="452"/>
      <c r="R497" s="452"/>
      <c r="S497" s="452"/>
      <c r="T497" s="453"/>
      <c r="U497" s="453"/>
      <c r="V497" s="452"/>
      <c r="W497" s="452"/>
      <c r="X497" s="452"/>
      <c r="Y497" s="452"/>
      <c r="Z497" s="452"/>
      <c r="AA497" s="452"/>
      <c r="AB497" s="452"/>
      <c r="AC497" s="452"/>
      <c r="AD497" s="452"/>
      <c r="AE497" s="452"/>
      <c r="AF497" s="452"/>
      <c r="AG497" s="452"/>
      <c r="AH497" s="452"/>
      <c r="AI497" s="452"/>
      <c r="AJ497" s="452"/>
      <c r="AK497" s="452">
        <f t="shared" si="5"/>
        <v>0</v>
      </c>
    </row>
    <row r="498" spans="1:37" ht="21.75" customHeight="1" x14ac:dyDescent="0.2">
      <c r="A498" s="516"/>
      <c r="B498" s="511"/>
      <c r="C498" s="495"/>
      <c r="D498" s="448" t="s">
        <v>2069</v>
      </c>
      <c r="E498" s="461" t="s">
        <v>2070</v>
      </c>
      <c r="F498" s="462"/>
      <c r="G498" s="443" t="s">
        <v>1217</v>
      </c>
      <c r="H498" s="451"/>
      <c r="I498" s="452"/>
      <c r="J498" s="452"/>
      <c r="K498" s="452"/>
      <c r="L498" s="452"/>
      <c r="M498" s="452"/>
      <c r="N498" s="452"/>
      <c r="O498" s="452"/>
      <c r="P498" s="452"/>
      <c r="Q498" s="452"/>
      <c r="R498" s="452"/>
      <c r="S498" s="452"/>
      <c r="T498" s="453"/>
      <c r="U498" s="453"/>
      <c r="V498" s="452"/>
      <c r="W498" s="452"/>
      <c r="X498" s="452"/>
      <c r="Y498" s="452"/>
      <c r="Z498" s="452"/>
      <c r="AA498" s="452"/>
      <c r="AB498" s="452"/>
      <c r="AC498" s="452"/>
      <c r="AD498" s="452"/>
      <c r="AE498" s="452"/>
      <c r="AF498" s="452"/>
      <c r="AG498" s="452"/>
      <c r="AH498" s="452"/>
      <c r="AI498" s="452"/>
      <c r="AJ498" s="452"/>
      <c r="AK498" s="452">
        <f t="shared" si="5"/>
        <v>0</v>
      </c>
    </row>
    <row r="499" spans="1:37" ht="18" customHeight="1" x14ac:dyDescent="0.2">
      <c r="A499" s="516" t="s">
        <v>173</v>
      </c>
      <c r="B499" s="510" t="s">
        <v>1319</v>
      </c>
      <c r="C499" s="495" t="s">
        <v>2071</v>
      </c>
      <c r="D499" s="456" t="s">
        <v>2072</v>
      </c>
      <c r="E499" s="457" t="s">
        <v>2073</v>
      </c>
      <c r="F499" s="458">
        <v>11</v>
      </c>
      <c r="G499" s="459"/>
      <c r="H499" s="451"/>
      <c r="I499" s="452"/>
      <c r="J499" s="452"/>
      <c r="K499" s="452"/>
      <c r="L499" s="452"/>
      <c r="M499" s="452"/>
      <c r="N499" s="452"/>
      <c r="O499" s="452"/>
      <c r="P499" s="452"/>
      <c r="Q499" s="452"/>
      <c r="R499" s="452"/>
      <c r="S499" s="452"/>
      <c r="T499" s="453"/>
      <c r="U499" s="453"/>
      <c r="V499" s="452"/>
      <c r="W499" s="452"/>
      <c r="X499" s="452"/>
      <c r="Y499" s="452"/>
      <c r="Z499" s="452"/>
      <c r="AA499" s="452"/>
      <c r="AB499" s="452"/>
      <c r="AC499" s="452"/>
      <c r="AD499" s="452"/>
      <c r="AE499" s="452"/>
      <c r="AF499" s="452"/>
      <c r="AG499" s="452"/>
      <c r="AH499" s="452"/>
      <c r="AI499" s="452"/>
      <c r="AJ499" s="452"/>
      <c r="AK499" s="452">
        <f t="shared" si="5"/>
        <v>0</v>
      </c>
    </row>
    <row r="500" spans="1:37" ht="22.5" customHeight="1" x14ac:dyDescent="0.2">
      <c r="A500" s="516" t="s">
        <v>173</v>
      </c>
      <c r="B500" s="510" t="s">
        <v>1319</v>
      </c>
      <c r="C500" s="495" t="s">
        <v>2071</v>
      </c>
      <c r="D500" s="456" t="s">
        <v>2074</v>
      </c>
      <c r="E500" s="457" t="s">
        <v>2075</v>
      </c>
      <c r="F500" s="458">
        <v>11</v>
      </c>
      <c r="G500" s="459"/>
      <c r="H500" s="451"/>
      <c r="I500" s="452"/>
      <c r="J500" s="452"/>
      <c r="K500" s="452"/>
      <c r="L500" s="452"/>
      <c r="M500" s="452"/>
      <c r="N500" s="452"/>
      <c r="O500" s="452"/>
      <c r="P500" s="452"/>
      <c r="Q500" s="452"/>
      <c r="R500" s="452"/>
      <c r="S500" s="452"/>
      <c r="T500" s="453"/>
      <c r="U500" s="453"/>
      <c r="V500" s="452"/>
      <c r="W500" s="452"/>
      <c r="X500" s="452"/>
      <c r="Y500" s="452"/>
      <c r="Z500" s="452"/>
      <c r="AA500" s="452"/>
      <c r="AB500" s="452"/>
      <c r="AC500" s="452"/>
      <c r="AD500" s="452"/>
      <c r="AE500" s="452"/>
      <c r="AF500" s="452"/>
      <c r="AG500" s="452"/>
      <c r="AH500" s="452"/>
      <c r="AI500" s="452"/>
      <c r="AJ500" s="452"/>
      <c r="AK500" s="452">
        <f t="shared" si="5"/>
        <v>0</v>
      </c>
    </row>
    <row r="501" spans="1:37" s="464" customFormat="1" ht="31.5" customHeight="1" x14ac:dyDescent="0.2">
      <c r="A501" s="516"/>
      <c r="B501" s="514"/>
      <c r="C501" s="447"/>
      <c r="D501" s="448" t="s">
        <v>2076</v>
      </c>
      <c r="E501" s="461" t="s">
        <v>2077</v>
      </c>
      <c r="F501" s="462">
        <v>10</v>
      </c>
      <c r="G501" s="443" t="s">
        <v>1217</v>
      </c>
      <c r="H501" s="451"/>
      <c r="I501" s="452"/>
      <c r="J501" s="452"/>
      <c r="K501" s="452"/>
      <c r="L501" s="452"/>
      <c r="M501" s="452"/>
      <c r="N501" s="452"/>
      <c r="O501" s="452"/>
      <c r="P501" s="452"/>
      <c r="Q501" s="452"/>
      <c r="R501" s="452"/>
      <c r="S501" s="452"/>
      <c r="T501" s="453"/>
      <c r="U501" s="453"/>
      <c r="V501" s="452"/>
      <c r="W501" s="452"/>
      <c r="X501" s="452"/>
      <c r="Y501" s="452"/>
      <c r="Z501" s="452"/>
      <c r="AA501" s="452"/>
      <c r="AB501" s="452"/>
      <c r="AC501" s="452"/>
      <c r="AD501" s="452"/>
      <c r="AE501" s="452"/>
      <c r="AF501" s="452"/>
      <c r="AG501" s="452"/>
      <c r="AH501" s="452"/>
      <c r="AI501" s="452"/>
      <c r="AJ501" s="452"/>
      <c r="AK501" s="452">
        <f t="shared" si="5"/>
        <v>0</v>
      </c>
    </row>
    <row r="502" spans="1:37" ht="22.5" customHeight="1" x14ac:dyDescent="0.2">
      <c r="A502" s="516" t="s">
        <v>81</v>
      </c>
      <c r="B502" s="511" t="s">
        <v>2078</v>
      </c>
      <c r="C502" s="495" t="s">
        <v>2079</v>
      </c>
      <c r="D502" s="456" t="s">
        <v>2076</v>
      </c>
      <c r="E502" s="457" t="s">
        <v>2077</v>
      </c>
      <c r="F502" s="458">
        <v>10</v>
      </c>
      <c r="G502" s="459"/>
      <c r="H502" s="451"/>
      <c r="I502" s="452"/>
      <c r="J502" s="452"/>
      <c r="K502" s="452"/>
      <c r="L502" s="452"/>
      <c r="M502" s="452"/>
      <c r="N502" s="452"/>
      <c r="O502" s="452"/>
      <c r="P502" s="452"/>
      <c r="Q502" s="452"/>
      <c r="R502" s="452"/>
      <c r="S502" s="452"/>
      <c r="T502" s="453"/>
      <c r="U502" s="453"/>
      <c r="V502" s="452"/>
      <c r="W502" s="452"/>
      <c r="X502" s="452"/>
      <c r="Y502" s="452"/>
      <c r="Z502" s="452"/>
      <c r="AA502" s="452"/>
      <c r="AB502" s="452"/>
      <c r="AC502" s="452"/>
      <c r="AD502" s="452"/>
      <c r="AE502" s="452"/>
      <c r="AF502" s="452"/>
      <c r="AG502" s="452"/>
      <c r="AH502" s="452"/>
      <c r="AI502" s="452"/>
      <c r="AJ502" s="452"/>
      <c r="AK502" s="452">
        <f t="shared" si="5"/>
        <v>0</v>
      </c>
    </row>
    <row r="503" spans="1:37" s="464" customFormat="1" ht="18" customHeight="1" x14ac:dyDescent="0.2">
      <c r="A503" s="516"/>
      <c r="B503" s="514"/>
      <c r="C503" s="447"/>
      <c r="D503" s="448" t="s">
        <v>2080</v>
      </c>
      <c r="E503" s="461" t="s">
        <v>2081</v>
      </c>
      <c r="F503" s="462">
        <v>10</v>
      </c>
      <c r="G503" s="443" t="s">
        <v>1217</v>
      </c>
      <c r="H503" s="451"/>
      <c r="I503" s="452"/>
      <c r="J503" s="452"/>
      <c r="K503" s="452"/>
      <c r="L503" s="452"/>
      <c r="M503" s="452"/>
      <c r="N503" s="452"/>
      <c r="O503" s="452"/>
      <c r="P503" s="452"/>
      <c r="Q503" s="452"/>
      <c r="R503" s="452"/>
      <c r="S503" s="452"/>
      <c r="T503" s="453"/>
      <c r="U503" s="453"/>
      <c r="V503" s="452"/>
      <c r="W503" s="452"/>
      <c r="X503" s="452"/>
      <c r="Y503" s="452"/>
      <c r="Z503" s="452"/>
      <c r="AA503" s="452"/>
      <c r="AB503" s="452"/>
      <c r="AC503" s="452"/>
      <c r="AD503" s="452"/>
      <c r="AE503" s="452"/>
      <c r="AF503" s="452"/>
      <c r="AG503" s="452"/>
      <c r="AH503" s="452"/>
      <c r="AI503" s="452"/>
      <c r="AJ503" s="452"/>
      <c r="AK503" s="452">
        <f t="shared" si="5"/>
        <v>0</v>
      </c>
    </row>
    <row r="504" spans="1:37" ht="15" x14ac:dyDescent="0.2">
      <c r="A504" s="516" t="s">
        <v>173</v>
      </c>
      <c r="B504" s="510" t="s">
        <v>1333</v>
      </c>
      <c r="C504" s="495" t="s">
        <v>2082</v>
      </c>
      <c r="D504" s="456" t="s">
        <v>2083</v>
      </c>
      <c r="E504" s="457" t="s">
        <v>2084</v>
      </c>
      <c r="F504" s="458" t="s">
        <v>1292</v>
      </c>
      <c r="G504" s="459"/>
      <c r="H504" s="451"/>
      <c r="I504" s="452"/>
      <c r="J504" s="452"/>
      <c r="K504" s="452"/>
      <c r="L504" s="452"/>
      <c r="M504" s="452"/>
      <c r="N504" s="452"/>
      <c r="O504" s="452"/>
      <c r="P504" s="452"/>
      <c r="Q504" s="452"/>
      <c r="R504" s="452"/>
      <c r="S504" s="452"/>
      <c r="T504" s="453"/>
      <c r="U504" s="453"/>
      <c r="V504" s="452"/>
      <c r="W504" s="452"/>
      <c r="X504" s="452"/>
      <c r="Y504" s="452"/>
      <c r="Z504" s="452"/>
      <c r="AA504" s="452"/>
      <c r="AB504" s="452"/>
      <c r="AC504" s="452"/>
      <c r="AD504" s="452"/>
      <c r="AE504" s="452"/>
      <c r="AF504" s="452"/>
      <c r="AG504" s="452"/>
      <c r="AH504" s="452"/>
      <c r="AI504" s="452"/>
      <c r="AJ504" s="452"/>
      <c r="AK504" s="452">
        <f t="shared" si="5"/>
        <v>0</v>
      </c>
    </row>
    <row r="505" spans="1:37" ht="15" x14ac:dyDescent="0.2">
      <c r="A505" s="516" t="s">
        <v>173</v>
      </c>
      <c r="B505" s="510" t="s">
        <v>1333</v>
      </c>
      <c r="C505" s="495" t="s">
        <v>2082</v>
      </c>
      <c r="D505" s="456" t="s">
        <v>2085</v>
      </c>
      <c r="E505" s="457" t="s">
        <v>2086</v>
      </c>
      <c r="F505" s="458" t="s">
        <v>1292</v>
      </c>
      <c r="G505" s="459"/>
      <c r="H505" s="451"/>
      <c r="I505" s="452"/>
      <c r="J505" s="452"/>
      <c r="K505" s="452"/>
      <c r="L505" s="452"/>
      <c r="M505" s="452"/>
      <c r="N505" s="452"/>
      <c r="O505" s="452"/>
      <c r="P505" s="452"/>
      <c r="Q505" s="452"/>
      <c r="R505" s="452"/>
      <c r="S505" s="452"/>
      <c r="T505" s="453"/>
      <c r="U505" s="453"/>
      <c r="V505" s="452"/>
      <c r="W505" s="452"/>
      <c r="X505" s="452"/>
      <c r="Y505" s="452"/>
      <c r="Z505" s="452"/>
      <c r="AA505" s="452"/>
      <c r="AB505" s="452"/>
      <c r="AC505" s="452"/>
      <c r="AD505" s="452"/>
      <c r="AE505" s="452"/>
      <c r="AF505" s="452"/>
      <c r="AG505" s="452"/>
      <c r="AH505" s="452"/>
      <c r="AI505" s="452"/>
      <c r="AJ505" s="452"/>
      <c r="AK505" s="452">
        <f t="shared" si="5"/>
        <v>0</v>
      </c>
    </row>
    <row r="506" spans="1:37" s="464" customFormat="1" ht="20.25" customHeight="1" x14ac:dyDescent="0.2">
      <c r="A506" s="516"/>
      <c r="B506" s="514"/>
      <c r="C506" s="447"/>
      <c r="D506" s="448" t="s">
        <v>2087</v>
      </c>
      <c r="E506" s="461" t="s">
        <v>2088</v>
      </c>
      <c r="F506" s="462">
        <v>10</v>
      </c>
      <c r="G506" s="443" t="s">
        <v>1217</v>
      </c>
      <c r="H506" s="451"/>
      <c r="I506" s="452"/>
      <c r="J506" s="452"/>
      <c r="K506" s="452"/>
      <c r="L506" s="452"/>
      <c r="M506" s="452"/>
      <c r="N506" s="452"/>
      <c r="O506" s="452"/>
      <c r="P506" s="452"/>
      <c r="Q506" s="452"/>
      <c r="R506" s="452"/>
      <c r="S506" s="452"/>
      <c r="T506" s="453"/>
      <c r="U506" s="453"/>
      <c r="V506" s="452"/>
      <c r="W506" s="452"/>
      <c r="X506" s="452"/>
      <c r="Y506" s="452"/>
      <c r="Z506" s="452"/>
      <c r="AA506" s="452"/>
      <c r="AB506" s="452"/>
      <c r="AC506" s="452"/>
      <c r="AD506" s="452"/>
      <c r="AE506" s="452"/>
      <c r="AF506" s="452"/>
      <c r="AG506" s="452"/>
      <c r="AH506" s="452"/>
      <c r="AI506" s="452"/>
      <c r="AJ506" s="452"/>
      <c r="AK506" s="452">
        <f t="shared" si="5"/>
        <v>0</v>
      </c>
    </row>
    <row r="507" spans="1:37" ht="15" x14ac:dyDescent="0.2">
      <c r="A507" s="516" t="s">
        <v>173</v>
      </c>
      <c r="B507" s="510" t="s">
        <v>1333</v>
      </c>
      <c r="C507" s="495" t="s">
        <v>2082</v>
      </c>
      <c r="D507" s="456" t="s">
        <v>2087</v>
      </c>
      <c r="E507" s="457" t="s">
        <v>2088</v>
      </c>
      <c r="F507" s="458">
        <v>10</v>
      </c>
      <c r="G507" s="459"/>
      <c r="H507" s="451"/>
      <c r="I507" s="452"/>
      <c r="J507" s="452"/>
      <c r="K507" s="452"/>
      <c r="L507" s="452"/>
      <c r="M507" s="452"/>
      <c r="N507" s="452"/>
      <c r="O507" s="452"/>
      <c r="P507" s="452"/>
      <c r="Q507" s="452"/>
      <c r="R507" s="452"/>
      <c r="S507" s="452"/>
      <c r="T507" s="453"/>
      <c r="U507" s="453"/>
      <c r="V507" s="452"/>
      <c r="W507" s="452"/>
      <c r="X507" s="452"/>
      <c r="Y507" s="452"/>
      <c r="Z507" s="452"/>
      <c r="AA507" s="452"/>
      <c r="AB507" s="452"/>
      <c r="AC507" s="452"/>
      <c r="AD507" s="452"/>
      <c r="AE507" s="452"/>
      <c r="AF507" s="452"/>
      <c r="AG507" s="452"/>
      <c r="AH507" s="452"/>
      <c r="AI507" s="452"/>
      <c r="AJ507" s="452"/>
      <c r="AK507" s="452">
        <f t="shared" si="5"/>
        <v>0</v>
      </c>
    </row>
    <row r="508" spans="1:37" s="464" customFormat="1" ht="15" x14ac:dyDescent="0.2">
      <c r="A508" s="516"/>
      <c r="B508" s="514"/>
      <c r="C508" s="447"/>
      <c r="D508" s="448" t="s">
        <v>2089</v>
      </c>
      <c r="E508" s="461" t="s">
        <v>2090</v>
      </c>
      <c r="F508" s="462">
        <v>11</v>
      </c>
      <c r="G508" s="443" t="s">
        <v>1217</v>
      </c>
      <c r="H508" s="451"/>
      <c r="I508" s="452"/>
      <c r="J508" s="452"/>
      <c r="K508" s="452"/>
      <c r="L508" s="452"/>
      <c r="M508" s="452"/>
      <c r="N508" s="452"/>
      <c r="O508" s="452"/>
      <c r="P508" s="452"/>
      <c r="Q508" s="452"/>
      <c r="R508" s="452"/>
      <c r="S508" s="452"/>
      <c r="T508" s="453"/>
      <c r="U508" s="453"/>
      <c r="V508" s="452"/>
      <c r="W508" s="452"/>
      <c r="X508" s="452"/>
      <c r="Y508" s="452"/>
      <c r="Z508" s="452"/>
      <c r="AA508" s="452"/>
      <c r="AB508" s="452"/>
      <c r="AC508" s="452"/>
      <c r="AD508" s="452"/>
      <c r="AE508" s="452"/>
      <c r="AF508" s="452"/>
      <c r="AG508" s="452"/>
      <c r="AH508" s="452"/>
      <c r="AI508" s="452"/>
      <c r="AJ508" s="452"/>
      <c r="AK508" s="452">
        <f t="shared" si="5"/>
        <v>0</v>
      </c>
    </row>
    <row r="509" spans="1:37" ht="17.25" customHeight="1" x14ac:dyDescent="0.2">
      <c r="A509" s="516" t="s">
        <v>173</v>
      </c>
      <c r="B509" s="510" t="s">
        <v>1329</v>
      </c>
      <c r="C509" s="495" t="s">
        <v>2091</v>
      </c>
      <c r="D509" s="456" t="s">
        <v>2089</v>
      </c>
      <c r="E509" s="457" t="s">
        <v>2090</v>
      </c>
      <c r="F509" s="458">
        <v>11</v>
      </c>
      <c r="G509" s="459"/>
      <c r="H509" s="451"/>
      <c r="I509" s="452"/>
      <c r="J509" s="452"/>
      <c r="K509" s="452"/>
      <c r="L509" s="452"/>
      <c r="M509" s="452"/>
      <c r="N509" s="452"/>
      <c r="O509" s="452"/>
      <c r="P509" s="452"/>
      <c r="Q509" s="452"/>
      <c r="R509" s="452"/>
      <c r="S509" s="452"/>
      <c r="T509" s="453"/>
      <c r="U509" s="453"/>
      <c r="V509" s="452"/>
      <c r="W509" s="452"/>
      <c r="X509" s="452"/>
      <c r="Y509" s="452"/>
      <c r="Z509" s="452"/>
      <c r="AA509" s="452"/>
      <c r="AB509" s="452"/>
      <c r="AC509" s="452"/>
      <c r="AD509" s="452"/>
      <c r="AE509" s="452"/>
      <c r="AF509" s="452"/>
      <c r="AG509" s="452"/>
      <c r="AH509" s="452"/>
      <c r="AI509" s="452"/>
      <c r="AJ509" s="452"/>
      <c r="AK509" s="452">
        <f t="shared" si="5"/>
        <v>0</v>
      </c>
    </row>
    <row r="511" spans="1:37" x14ac:dyDescent="0.2">
      <c r="G511" s="477">
        <f>SUM(G3:G509)</f>
        <v>0</v>
      </c>
      <c r="H511" s="477"/>
    </row>
  </sheetData>
  <sheetProtection formatCells="0" formatColumns="0" formatRows="0" insertRows="0" autoFilter="0" pivotTables="0"/>
  <autoFilter ref="B2:X509" xr:uid="{E4B2E0A5-2CF9-4186-BF2A-3ABFC36D404B}"/>
  <mergeCells count="3">
    <mergeCell ref="Y1:AK1"/>
    <mergeCell ref="A1:G1"/>
    <mergeCell ref="H1:X1"/>
  </mergeCells>
  <phoneticPr fontId="10" type="noConversion"/>
  <dataValidations count="27">
    <dataValidation allowBlank="1" showInputMessage="1" showErrorMessage="1" promptTitle="Plan de compras NEON" prompt="Diligenciar el número de PLC que se asigna cuando se ingresa la información a NEON" sqref="I2" xr:uid="{1BEEE310-80FA-4F88-82CE-99B98E8FE7EF}"/>
    <dataValidation allowBlank="1" showInputMessage="1" showErrorMessage="1" prompt="Seleccionar de acuerdo al listado desplegable." sqref="M2" xr:uid="{16CA3D96-7E27-4007-8EFF-4B45B654E254}"/>
    <dataValidation allowBlank="1" showInputMessage="1" showErrorMessage="1" promptTitle="Código UNSPSC" prompt="Diligenciar de acuerdo al clasificador de bienes y servicios de las Naciones Unidas adoptado por Colombia Compra Eficiente." sqref="J2:K2" xr:uid="{4CEC8BEC-580B-4F6C-A795-3FA46F985051}"/>
    <dataValidation allowBlank="1" showInputMessage="1" showErrorMessage="1" promptTitle="Descripción objeto" prompt="Diligenciar la descripción del objeto contractual." sqref="N2" xr:uid="{C4C37575-F99E-4EE0-AF94-3B57BBE5B4E2}"/>
    <dataValidation allowBlank="1" showInputMessage="1" showErrorMessage="1" promptTitle="Fecha estimada inicio" prompt="Diligenciar la fecha estimada del inicio del contrato." sqref="Q2" xr:uid="{E7B51A2F-4F36-497C-BBD2-4E86BAF91F6A}"/>
    <dataValidation allowBlank="1" showInputMessage="1" showErrorMessage="1" promptTitle="Duración estimada del proceso" prompt="Diligenciar la duración estimada del proceso" sqref="R2" xr:uid="{5E681751-A6B9-4EFB-97B6-6E9ED8555B71}"/>
    <dataValidation allowBlank="1" showInputMessage="1" showErrorMessage="1" promptTitle="Tipo de duración" prompt="El tipo de duración puedes ser: días, mes o año. _x000a_Diligenciar de acuerdo al listado desplegable" sqref="S2" xr:uid="{A2C8EED1-CA29-4530-939B-32D871B09DAA}"/>
    <dataValidation allowBlank="1" showInputMessage="1" showErrorMessage="1" promptTitle="Modalidad de selección" prompt="Seleccionar de acuerdo al listado desplegable." sqref="O2" xr:uid="{F4DC4A57-BB6C-4CE8-A0F8-3E7816BEFA69}"/>
    <dataValidation allowBlank="1" showInputMessage="1" showErrorMessage="1" promptTitle="Tipo de contrato" prompt="Seleccionar de acuerdo al listado desplegable." sqref="P2" xr:uid="{F39E61FB-526A-4F28-BCCB-A37E19B51C8A}"/>
    <dataValidation allowBlank="1" showInputMessage="1" showErrorMessage="1" promptTitle="Fuente de los recursos" prompt="Seleccionar de acuerdo al listado desplegable." sqref="T2" xr:uid="{B10B2948-ED72-483F-9116-FEAC0BD34D5D}"/>
    <dataValidation allowBlank="1" showInputMessage="1" showErrorMessage="1" promptTitle="Valor total estimado" prompt="Diligenciar el valor total del proceso, incluyendo el valor de vigencia futuras (cuando aplique)" sqref="U2" xr:uid="{7FE852CF-0F73-4CB8-AE9B-F3CACB871B86}"/>
    <dataValidation allowBlank="1" showInputMessage="1" showErrorMessage="1" promptTitle="Valor estimado 2024" prompt="Registre el valor del proceso requerido para el año 2024." sqref="W2" xr:uid="{684F7B8B-732F-49E1-BF8B-0E8EABB60C92}"/>
    <dataValidation allowBlank="1" showInputMessage="1" showErrorMessage="1" promptTitle="Vigencias futuras" prompt="Seleccionar de acuerdo al listado desplegable." sqref="V2" xr:uid="{D3040818-DEEF-448D-84A1-9378F31ADF3F}"/>
    <dataValidation allowBlank="1" showInputMessage="1" showErrorMessage="1" promptTitle="Estado solicitud VF" prompt="Seleccionar de acuerdo al listado desplegable." sqref="X2" xr:uid="{8A502958-DD1D-4603-B480-8EAE53505D06}"/>
    <dataValidation allowBlank="1" showInputMessage="1" showErrorMessage="1" promptTitle="Apropiación" prompt="Registre el valor de la apropiación 2024." sqref="G2" xr:uid="{94B0726E-1CE7-4399-A9C4-AD895AD8A52F}"/>
    <dataValidation allowBlank="1" showInputMessage="1" showErrorMessage="1" promptTitle="Tipo de recurso" prompt="Seleccione el tipo de recurso." sqref="F2" xr:uid="{BB632F42-F0CB-4EFC-9DB4-DCCAA86C6C86}"/>
    <dataValidation allowBlank="1" showInputMessage="1" showErrorMessage="1" promptTitle="Nombre Rubro presupuestal" prompt="Denominación del rubro presupuestal a nivel de Resolución de Desagregación." sqref="E2" xr:uid="{C0AB8E8A-027C-4B51-8F6F-D67BBF42F1D1}"/>
    <dataValidation allowBlank="1" showInputMessage="1" showErrorMessage="1" promptTitle="Código rubro presupuestal" prompt="Código rubro presupuestal hasta el nivel de objeto de gasto." sqref="D2" xr:uid="{82A08315-7DBA-4DC5-923F-5B46DFD2F414}"/>
    <dataValidation allowBlank="1" showInputMessage="1" showErrorMessage="1" promptTitle="ID Dependencia de afectación" prompt="Seleccione de la lista desplegable el ID asignado a la Dependencia de afectación en el SIIF - Nación (campo pendiente por validar)" sqref="B2" xr:uid="{0028E204-45BA-4484-89EB-DCBFD1675BA6}"/>
    <dataValidation allowBlank="1" showInputMessage="1" showErrorMessage="1" promptTitle="Nombre Dependencia de afectación" prompt="Nombre de la dependencia de afectación en el SIIF - Nación correspondiente al ID seleccionado (campo pendiente por validar)" sqref="C2" xr:uid="{C6CFC409-344D-4C96-AD8A-0F167F99EAA4}"/>
    <dataValidation allowBlank="1" showInputMessage="1" showErrorMessage="1" promptTitle="Nivel" prompt="Seleccione de la lista desplegable el nivel al cual pertenece la dependencia, así:_x000a_VES: Viceministerio de Educación Superior_x000a_VPBM: Viceministerio de Educación Preescolar, Básica y Media_x000a_TRANSVERSALES: Oficinas asesoras y dependencias Secretaría General" sqref="A2" xr:uid="{ECBC5284-005B-4E8C-B48D-BA9BF2E38BBE}"/>
    <dataValidation allowBlank="1" showInputMessage="1" showErrorMessage="1" promptTitle="Elabora estudio" prompt="Registre el número de cédula del usuario gestor en NEON" sqref="L2" xr:uid="{1A82BF39-E8DB-4B3B-AC69-43019C2F69B3}"/>
    <dataValidation type="whole" allowBlank="1" showInputMessage="1" showErrorMessage="1" promptTitle="Valor PAC" prompt="Registre valor a pagar sin decimales" sqref="AK3:AK4 Y5:AK509" xr:uid="{31EF9953-6B35-452D-858E-8CFB986676CF}">
      <formula1>0</formula1>
      <formula2>1000000000000000</formula2>
    </dataValidation>
    <dataValidation allowBlank="1" showInputMessage="1" showErrorMessage="1" promptTitle="PAC" prompt="Del valor total de contrato 2025, registre el valor a pagar en el presente mes._x000a_" sqref="Y2:AJ3 AK2" xr:uid="{2A1A21CB-7F6F-4FB7-904C-5790E2334D03}"/>
    <dataValidation allowBlank="1" showInputMessage="1" showErrorMessage="1" promptTitle="PAC" prompt="Del valor a contratar en 2024, registre el valor a pagar en el preesente mes " sqref="Y4:AJ4" xr:uid="{7CAC1A16-3134-4123-87C4-34C4DF398B6D}"/>
    <dataValidation type="list" allowBlank="1" showInputMessage="1" showErrorMessage="1" sqref="V3:V509" xr:uid="{B8C4225E-5358-42D7-924B-E2826C9750F4}">
      <formula1>"SI,NO"</formula1>
    </dataValidation>
    <dataValidation type="date" allowBlank="1" showInputMessage="1" showErrorMessage="1" sqref="Q3:Q509" xr:uid="{5E720AB8-DE34-413A-8452-B647A032A266}">
      <formula1>45292</formula1>
      <formula2>45657</formula2>
    </dataValidation>
  </dataValidations>
  <pageMargins left="0.78740157480314998" right="0.78740157480314998" top="0.78740157480314998" bottom="0.78740157480314998" header="0.78740157480314998" footer="0.78740157480314998"/>
  <pageSetup paperSize="5" scale="93" orientation="landscape" horizontalDpi="300" verticalDpi="300" r:id="rId1"/>
  <headerFooter alignWithMargins="0"/>
  <extLst>
    <ext xmlns:x14="http://schemas.microsoft.com/office/spreadsheetml/2009/9/main" uri="{CCE6A557-97BC-4b89-ADB6-D9C93CAAB3DF}">
      <x14:dataValidations xmlns:xm="http://schemas.microsoft.com/office/excel/2006/main" count="7">
        <x14:dataValidation type="list" allowBlank="1" showInputMessage="1" showErrorMessage="1" xr:uid="{C1C21909-CC7B-4107-9034-7AC6EF677CEB}">
          <x14:formula1>
            <xm:f>desplegables!$G$3:$G$10</xm:f>
          </x14:formula1>
          <xm:sqref>M3:M509</xm:sqref>
        </x14:dataValidation>
        <x14:dataValidation type="list" allowBlank="1" showInputMessage="1" showErrorMessage="1" xr:uid="{498125DC-089D-4119-8C2E-B435672F6FC7}">
          <x14:formula1>
            <xm:f>desplegables!$K$3:$K$45</xm:f>
          </x14:formula1>
          <xm:sqref>O3:O509</xm:sqref>
        </x14:dataValidation>
        <x14:dataValidation type="list" allowBlank="1" showInputMessage="1" showErrorMessage="1" xr:uid="{78CC71C4-93F6-4874-A2C1-E5C328C78C49}">
          <x14:formula1>
            <xm:f>desplegables!$J$3:$J$44</xm:f>
          </x14:formula1>
          <xm:sqref>P3:P509</xm:sqref>
        </x14:dataValidation>
        <x14:dataValidation type="list" allowBlank="1" showInputMessage="1" showErrorMessage="1" xr:uid="{1D86C5AA-5E2E-471D-8133-C0BE2E5B44EA}">
          <x14:formula1>
            <xm:f>desplegables!$M$3:$M$8</xm:f>
          </x14:formula1>
          <xm:sqref>T3:T509</xm:sqref>
        </x14:dataValidation>
        <x14:dataValidation type="list" allowBlank="1" showInputMessage="1" showErrorMessage="1" xr:uid="{7FB18F57-D18E-414E-A797-608DF3203FA8}">
          <x14:formula1>
            <xm:f>desplegables!$O$3:$O$6</xm:f>
          </x14:formula1>
          <xm:sqref>X3:X509</xm:sqref>
        </x14:dataValidation>
        <x14:dataValidation type="list" allowBlank="1" showInputMessage="1" showErrorMessage="1" xr:uid="{7BA4FA19-9E25-4A6A-894C-DB04D2E54006}">
          <x14:formula1>
            <xm:f>desplegables!$W$3:$Y$3</xm:f>
          </x14:formula1>
          <xm:sqref>A3:A509</xm:sqref>
        </x14:dataValidation>
        <x14:dataValidation type="list" allowBlank="1" showInputMessage="1" showErrorMessage="1" xr:uid="{A484412E-D719-4E60-9FB0-592AA11F2961}">
          <x14:formula1>
            <xm:f>desplegables!$B$25:$B$40</xm:f>
          </x14:formula1>
          <xm:sqref>K3:K509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DEBF2-1F0D-46EB-9CB9-2E30787E453A}">
  <sheetPr filterMode="1"/>
  <dimension ref="A1:BX186"/>
  <sheetViews>
    <sheetView zoomScale="70" zoomScaleNormal="70" workbookViewId="0">
      <pane xSplit="4" ySplit="3" topLeftCell="BG141" activePane="bottomRight" state="frozen"/>
      <selection pane="topRight" activeCell="E1" sqref="E1"/>
      <selection pane="bottomLeft" activeCell="A4" sqref="A4"/>
      <selection pane="bottomRight" activeCell="BI115" sqref="BI115"/>
    </sheetView>
  </sheetViews>
  <sheetFormatPr baseColWidth="10" defaultColWidth="11.6640625" defaultRowHeight="44.25" customHeight="1" x14ac:dyDescent="0.2"/>
  <cols>
    <col min="1" max="1" width="6.1640625" style="554" customWidth="1"/>
    <col min="2" max="2" width="10.5" style="554" customWidth="1"/>
    <col min="3" max="3" width="28.5" style="554" customWidth="1"/>
    <col min="4" max="4" width="29.33203125" style="554" customWidth="1"/>
    <col min="5" max="5" width="25.5" style="554" customWidth="1"/>
    <col min="6" max="7" width="28.5" style="554" customWidth="1"/>
    <col min="8" max="8" width="21.5" style="554" customWidth="1"/>
    <col min="9" max="9" width="24.6640625" style="554" customWidth="1"/>
    <col min="10" max="10" width="29" style="554" customWidth="1"/>
    <col min="11" max="11" width="31.33203125" style="554" customWidth="1"/>
    <col min="12" max="12" width="25.6640625" style="554" customWidth="1"/>
    <col min="13" max="13" width="35.33203125" style="554" customWidth="1"/>
    <col min="14" max="14" width="32.6640625" style="554" customWidth="1"/>
    <col min="15" max="15" width="10.5" style="554" customWidth="1"/>
    <col min="16" max="16" width="54.6640625" style="555" customWidth="1"/>
    <col min="17" max="18" width="14.33203125" style="555" customWidth="1"/>
    <col min="19" max="19" width="21.5" style="555" customWidth="1"/>
    <col min="20" max="21" width="14.33203125" style="555" customWidth="1"/>
    <col min="22" max="22" width="13" style="555" customWidth="1"/>
    <col min="23" max="23" width="21.5" style="555" customWidth="1"/>
    <col min="24" max="24" width="11.5" style="554" customWidth="1"/>
    <col min="25" max="25" width="12.5" style="554" bestFit="1" customWidth="1"/>
    <col min="26" max="31" width="17" style="554" customWidth="1"/>
    <col min="32" max="32" width="20" style="554" customWidth="1"/>
    <col min="33" max="43" width="14.33203125" style="554" customWidth="1"/>
    <col min="44" max="44" width="14.33203125" style="556" customWidth="1"/>
    <col min="45" max="45" width="14.33203125" style="554" customWidth="1"/>
    <col min="46" max="50" width="14.33203125" style="556" customWidth="1"/>
    <col min="51" max="51" width="18" style="556" bestFit="1" customWidth="1"/>
    <col min="52" max="53" width="14.33203125" style="554" hidden="1" customWidth="1"/>
    <col min="54" max="54" width="9.83203125" style="554" customWidth="1"/>
    <col min="55" max="55" width="15.5" style="554" bestFit="1" customWidth="1"/>
    <col min="56" max="56" width="14.33203125" style="554" customWidth="1"/>
    <col min="57" max="57" width="16.5" style="554" bestFit="1" customWidth="1"/>
    <col min="58" max="59" width="15.6640625" style="554" bestFit="1" customWidth="1"/>
    <col min="60" max="63" width="17.6640625" style="554" bestFit="1" customWidth="1"/>
    <col min="64" max="64" width="15.83203125" style="554" customWidth="1"/>
    <col min="65" max="65" width="17.6640625" style="554" bestFit="1" customWidth="1"/>
    <col min="66" max="66" width="19.1640625" style="554" bestFit="1" customWidth="1"/>
    <col min="67" max="67" width="18.6640625" style="554" bestFit="1" customWidth="1"/>
    <col min="68" max="68" width="11.5" style="554" customWidth="1"/>
    <col min="69" max="69" width="11.6640625" style="554"/>
    <col min="70" max="70" width="13.33203125" style="556" customWidth="1"/>
    <col min="71" max="71" width="16.6640625" style="554" customWidth="1"/>
    <col min="72" max="72" width="15.33203125" style="554" customWidth="1"/>
    <col min="73" max="73" width="18" style="554" customWidth="1"/>
    <col min="74" max="74" width="19.5" style="554" customWidth="1"/>
    <col min="75" max="75" width="13.5" style="554" customWidth="1"/>
    <col min="76" max="76" width="12.33203125" style="554" customWidth="1"/>
    <col min="77" max="16380" width="11.6640625" style="554"/>
    <col min="16381" max="16381" width="7.5" style="554" customWidth="1"/>
    <col min="16382" max="16384" width="11.6640625" style="554"/>
  </cols>
  <sheetData>
    <row r="1" spans="1:76" s="541" customFormat="1" ht="30.75" customHeight="1" x14ac:dyDescent="0.2">
      <c r="B1" s="925" t="s">
        <v>2092</v>
      </c>
      <c r="C1" s="925"/>
      <c r="D1" s="925"/>
      <c r="E1" s="923" t="s">
        <v>2093</v>
      </c>
      <c r="F1" s="923"/>
      <c r="G1" s="923"/>
      <c r="H1" s="926" t="s">
        <v>10</v>
      </c>
      <c r="I1" s="927"/>
      <c r="J1" s="927"/>
      <c r="K1" s="927"/>
      <c r="L1" s="927"/>
      <c r="M1" s="927"/>
      <c r="N1" s="927"/>
      <c r="O1" s="915" t="s">
        <v>2094</v>
      </c>
      <c r="P1" s="916"/>
      <c r="Q1" s="916"/>
      <c r="R1" s="916"/>
      <c r="S1" s="916"/>
      <c r="T1" s="916"/>
      <c r="U1" s="916"/>
      <c r="V1" s="916"/>
      <c r="W1" s="916"/>
      <c r="X1" s="916"/>
      <c r="Y1" s="917"/>
      <c r="Z1" s="918" t="s">
        <v>2095</v>
      </c>
      <c r="AA1" s="918"/>
      <c r="AB1" s="918"/>
      <c r="AC1" s="918"/>
      <c r="AD1" s="918"/>
      <c r="AE1" s="918"/>
      <c r="AF1" s="918"/>
      <c r="AG1" s="918"/>
      <c r="AH1" s="918"/>
      <c r="AI1" s="918"/>
      <c r="AJ1" s="918"/>
      <c r="AK1" s="918"/>
      <c r="AL1" s="918"/>
      <c r="AM1" s="918"/>
      <c r="AN1" s="918"/>
      <c r="AO1" s="910" t="s">
        <v>2096</v>
      </c>
      <c r="AP1" s="910"/>
      <c r="AQ1" s="910"/>
      <c r="AR1" s="910"/>
      <c r="AS1" s="910"/>
      <c r="AT1" s="912" t="s">
        <v>2097</v>
      </c>
      <c r="AU1" s="912"/>
      <c r="AV1" s="912"/>
      <c r="AW1" s="912"/>
      <c r="AX1" s="912"/>
      <c r="AY1" s="912"/>
      <c r="AZ1" s="913" t="s">
        <v>2098</v>
      </c>
      <c r="BA1" s="913"/>
      <c r="BB1" s="913"/>
      <c r="BC1" s="913"/>
      <c r="BD1" s="914" t="s">
        <v>9305</v>
      </c>
      <c r="BE1" s="914"/>
      <c r="BF1" s="914"/>
      <c r="BG1" s="914"/>
      <c r="BH1" s="914"/>
      <c r="BI1" s="914"/>
      <c r="BJ1" s="914"/>
      <c r="BK1" s="914"/>
      <c r="BL1" s="914"/>
      <c r="BM1" s="914"/>
      <c r="BN1" s="914"/>
      <c r="BO1" s="914"/>
      <c r="BR1" s="544"/>
    </row>
    <row r="2" spans="1:76" s="541" customFormat="1" ht="18.75" customHeight="1" x14ac:dyDescent="0.2">
      <c r="B2" s="925" t="s">
        <v>20</v>
      </c>
      <c r="C2" s="925" t="s">
        <v>2099</v>
      </c>
      <c r="D2" s="925" t="s">
        <v>22</v>
      </c>
      <c r="E2" s="923" t="s">
        <v>2100</v>
      </c>
      <c r="F2" s="923" t="s">
        <v>2101</v>
      </c>
      <c r="G2" s="923" t="s">
        <v>2102</v>
      </c>
      <c r="H2" s="911" t="s">
        <v>2103</v>
      </c>
      <c r="I2" s="911" t="s">
        <v>2104</v>
      </c>
      <c r="J2" s="911" t="s">
        <v>2105</v>
      </c>
      <c r="K2" s="911" t="s">
        <v>2106</v>
      </c>
      <c r="L2" s="911" t="s">
        <v>2107</v>
      </c>
      <c r="M2" s="911" t="s">
        <v>2108</v>
      </c>
      <c r="N2" s="911" t="s">
        <v>17</v>
      </c>
      <c r="O2" s="919" t="s">
        <v>2109</v>
      </c>
      <c r="P2" s="919" t="s">
        <v>2110</v>
      </c>
      <c r="Q2" s="919" t="s">
        <v>2111</v>
      </c>
      <c r="R2" s="919" t="s">
        <v>2112</v>
      </c>
      <c r="S2" s="919" t="s">
        <v>2113</v>
      </c>
      <c r="T2" s="919" t="s">
        <v>2114</v>
      </c>
      <c r="U2" s="919" t="s">
        <v>2115</v>
      </c>
      <c r="V2" s="919" t="s">
        <v>2116</v>
      </c>
      <c r="W2" s="919" t="s">
        <v>2117</v>
      </c>
      <c r="X2" s="920" t="s">
        <v>2118</v>
      </c>
      <c r="Y2" s="920" t="s">
        <v>2119</v>
      </c>
      <c r="Z2" s="918" t="s">
        <v>2120</v>
      </c>
      <c r="AA2" s="918"/>
      <c r="AB2" s="918"/>
      <c r="AC2" s="918"/>
      <c r="AD2" s="918"/>
      <c r="AE2" s="918"/>
      <c r="AF2" s="918" t="s">
        <v>2121</v>
      </c>
      <c r="AG2" s="918" t="s">
        <v>2122</v>
      </c>
      <c r="AH2" s="918" t="s">
        <v>2123</v>
      </c>
      <c r="AI2" s="918" t="s">
        <v>48</v>
      </c>
      <c r="AJ2" s="918" t="s">
        <v>46</v>
      </c>
      <c r="AK2" s="918" t="s">
        <v>49</v>
      </c>
      <c r="AL2" s="918" t="s">
        <v>2124</v>
      </c>
      <c r="AM2" s="918" t="s">
        <v>2125</v>
      </c>
      <c r="AN2" s="918" t="s">
        <v>2126</v>
      </c>
      <c r="AO2" s="922" t="s">
        <v>2127</v>
      </c>
      <c r="AP2" s="922" t="s">
        <v>2128</v>
      </c>
      <c r="AQ2" s="922" t="s">
        <v>2129</v>
      </c>
      <c r="AR2" s="922" t="s">
        <v>2130</v>
      </c>
      <c r="AS2" s="922" t="s">
        <v>2131</v>
      </c>
      <c r="AT2" s="931" t="s">
        <v>2132</v>
      </c>
      <c r="AU2" s="931" t="s">
        <v>2133</v>
      </c>
      <c r="AV2" s="931" t="s">
        <v>2134</v>
      </c>
      <c r="AW2" s="931" t="s">
        <v>2135</v>
      </c>
      <c r="AX2" s="932" t="s">
        <v>2136</v>
      </c>
      <c r="AY2" s="931" t="s">
        <v>2137</v>
      </c>
      <c r="AZ2" s="929" t="s">
        <v>2138</v>
      </c>
      <c r="BA2" s="929" t="s">
        <v>2139</v>
      </c>
      <c r="BB2" s="929" t="s">
        <v>2140</v>
      </c>
      <c r="BC2" s="929" t="s">
        <v>2141</v>
      </c>
      <c r="BD2" s="935" t="s">
        <v>2142</v>
      </c>
      <c r="BE2" s="914" t="s">
        <v>2143</v>
      </c>
      <c r="BF2" s="914" t="s">
        <v>2144</v>
      </c>
      <c r="BG2" s="914" t="s">
        <v>2145</v>
      </c>
      <c r="BH2" s="914" t="s">
        <v>2146</v>
      </c>
      <c r="BI2" s="914" t="s">
        <v>2147</v>
      </c>
      <c r="BJ2" s="914" t="s">
        <v>2148</v>
      </c>
      <c r="BK2" s="914" t="s">
        <v>2149</v>
      </c>
      <c r="BL2" s="914" t="s">
        <v>2150</v>
      </c>
      <c r="BM2" s="914" t="s">
        <v>2151</v>
      </c>
      <c r="BN2" s="914" t="s">
        <v>2152</v>
      </c>
      <c r="BO2" s="914" t="s">
        <v>2153</v>
      </c>
      <c r="BR2" s="544"/>
    </row>
    <row r="3" spans="1:76" s="424" customFormat="1" ht="45.75" customHeight="1" x14ac:dyDescent="0.2">
      <c r="A3" s="546" t="s">
        <v>2154</v>
      </c>
      <c r="B3" s="928"/>
      <c r="C3" s="928"/>
      <c r="D3" s="928"/>
      <c r="E3" s="923"/>
      <c r="F3" s="924"/>
      <c r="G3" s="924"/>
      <c r="H3" s="911"/>
      <c r="I3" s="911"/>
      <c r="J3" s="911"/>
      <c r="K3" s="911"/>
      <c r="L3" s="911"/>
      <c r="M3" s="911"/>
      <c r="N3" s="911"/>
      <c r="O3" s="920"/>
      <c r="P3" s="920"/>
      <c r="Q3" s="919"/>
      <c r="R3" s="919"/>
      <c r="S3" s="919"/>
      <c r="T3" s="919"/>
      <c r="U3" s="919"/>
      <c r="V3" s="919"/>
      <c r="W3" s="919"/>
      <c r="X3" s="921"/>
      <c r="Y3" s="921"/>
      <c r="Z3" s="547" t="s">
        <v>2155</v>
      </c>
      <c r="AA3" s="543" t="s">
        <v>2156</v>
      </c>
      <c r="AB3" s="543" t="s">
        <v>2157</v>
      </c>
      <c r="AC3" s="543" t="s">
        <v>2158</v>
      </c>
      <c r="AD3" s="543" t="s">
        <v>2159</v>
      </c>
      <c r="AE3" s="543" t="s">
        <v>2160</v>
      </c>
      <c r="AF3" s="918"/>
      <c r="AG3" s="918"/>
      <c r="AH3" s="918"/>
      <c r="AI3" s="918"/>
      <c r="AJ3" s="918"/>
      <c r="AK3" s="918"/>
      <c r="AL3" s="918"/>
      <c r="AM3" s="918"/>
      <c r="AN3" s="918"/>
      <c r="AO3" s="922"/>
      <c r="AP3" s="922"/>
      <c r="AQ3" s="922"/>
      <c r="AR3" s="922"/>
      <c r="AS3" s="922"/>
      <c r="AT3" s="931"/>
      <c r="AU3" s="931"/>
      <c r="AV3" s="931"/>
      <c r="AW3" s="931"/>
      <c r="AX3" s="932"/>
      <c r="AY3" s="933"/>
      <c r="AZ3" s="930"/>
      <c r="BA3" s="930"/>
      <c r="BB3" s="930"/>
      <c r="BC3" s="930"/>
      <c r="BD3" s="936"/>
      <c r="BE3" s="934"/>
      <c r="BF3" s="934"/>
      <c r="BG3" s="934"/>
      <c r="BH3" s="934"/>
      <c r="BI3" s="934"/>
      <c r="BJ3" s="934"/>
      <c r="BK3" s="934"/>
      <c r="BL3" s="934"/>
      <c r="BM3" s="934"/>
      <c r="BN3" s="934"/>
      <c r="BO3" s="934"/>
      <c r="BQ3" s="425"/>
      <c r="BR3" s="548" t="s">
        <v>2161</v>
      </c>
      <c r="BS3" s="548" t="s">
        <v>2104</v>
      </c>
      <c r="BT3" s="548" t="s">
        <v>2162</v>
      </c>
      <c r="BU3" s="548" t="s">
        <v>2163</v>
      </c>
      <c r="BV3" s="548" t="s">
        <v>2107</v>
      </c>
      <c r="BW3" s="548" t="s">
        <v>2108</v>
      </c>
      <c r="BX3" s="549" t="s">
        <v>17</v>
      </c>
    </row>
    <row r="4" spans="1:76" s="550" customFormat="1" ht="44.25" hidden="1" customHeight="1" x14ac:dyDescent="0.2">
      <c r="A4" s="47"/>
      <c r="B4" s="743" t="s">
        <v>81</v>
      </c>
      <c r="C4" s="743" t="s">
        <v>235</v>
      </c>
      <c r="D4" s="743" t="s">
        <v>235</v>
      </c>
      <c r="E4" s="743" t="s">
        <v>2164</v>
      </c>
      <c r="F4" s="743" t="s">
        <v>2165</v>
      </c>
      <c r="G4" s="743" t="s">
        <v>2166</v>
      </c>
      <c r="H4" s="743" t="s">
        <v>2167</v>
      </c>
      <c r="I4" s="743" t="s">
        <v>2168</v>
      </c>
      <c r="J4" s="743" t="s">
        <v>2169</v>
      </c>
      <c r="K4" s="743" t="s">
        <v>2170</v>
      </c>
      <c r="L4" s="743" t="s">
        <v>2171</v>
      </c>
      <c r="M4" s="743" t="s">
        <v>237</v>
      </c>
      <c r="N4" s="743" t="s">
        <v>2172</v>
      </c>
      <c r="O4" s="743">
        <v>1</v>
      </c>
      <c r="P4" s="743" t="s">
        <v>2173</v>
      </c>
      <c r="Q4" s="743" t="s">
        <v>31</v>
      </c>
      <c r="R4" s="743" t="s">
        <v>9255</v>
      </c>
      <c r="S4" s="743" t="s">
        <v>9279</v>
      </c>
      <c r="T4" s="743" t="s">
        <v>2174</v>
      </c>
      <c r="U4" s="743" t="s">
        <v>2175</v>
      </c>
      <c r="V4" s="743">
        <v>30</v>
      </c>
      <c r="W4" s="743" t="s">
        <v>9280</v>
      </c>
      <c r="X4" s="743" t="s">
        <v>2176</v>
      </c>
      <c r="Y4" s="743" t="s">
        <v>2177</v>
      </c>
      <c r="Z4" s="743"/>
      <c r="AA4" s="743" t="s">
        <v>755</v>
      </c>
      <c r="AB4" s="743" t="s">
        <v>755</v>
      </c>
      <c r="AC4" s="743" t="s">
        <v>755</v>
      </c>
      <c r="AD4" s="743" t="s">
        <v>755</v>
      </c>
      <c r="AE4" s="743" t="s">
        <v>755</v>
      </c>
      <c r="AF4" s="743" t="s">
        <v>755</v>
      </c>
      <c r="AG4" s="743" t="s">
        <v>755</v>
      </c>
      <c r="AH4" s="743" t="s">
        <v>755</v>
      </c>
      <c r="AI4" s="743" t="s">
        <v>755</v>
      </c>
      <c r="AJ4" s="743" t="s">
        <v>755</v>
      </c>
      <c r="AK4" s="743" t="s">
        <v>755</v>
      </c>
      <c r="AL4" s="743" t="s">
        <v>755</v>
      </c>
      <c r="AM4" s="743" t="s">
        <v>755</v>
      </c>
      <c r="AN4" s="743" t="s">
        <v>755</v>
      </c>
      <c r="AO4" s="743" t="s">
        <v>755</v>
      </c>
      <c r="AP4" s="743" t="s">
        <v>755</v>
      </c>
      <c r="AQ4" s="743" t="s">
        <v>9185</v>
      </c>
      <c r="AR4" s="743" t="s">
        <v>755</v>
      </c>
      <c r="AS4" s="743" t="s">
        <v>755</v>
      </c>
      <c r="AT4" s="743">
        <v>0</v>
      </c>
      <c r="AU4" s="743">
        <v>60000</v>
      </c>
      <c r="AV4" s="743">
        <v>70000</v>
      </c>
      <c r="AW4" s="743">
        <v>80000</v>
      </c>
      <c r="AX4" s="743">
        <v>100000</v>
      </c>
      <c r="AY4" s="743">
        <v>100000</v>
      </c>
      <c r="AZ4" s="743"/>
      <c r="BA4" s="743"/>
      <c r="BB4" s="743"/>
      <c r="BC4" s="743"/>
      <c r="BD4" s="743"/>
      <c r="BE4" s="743"/>
      <c r="BF4" s="743"/>
      <c r="BG4" s="743"/>
      <c r="BH4" s="743"/>
      <c r="BI4" s="743">
        <v>50000</v>
      </c>
      <c r="BJ4" s="743"/>
      <c r="BK4" s="743"/>
      <c r="BL4" s="743"/>
      <c r="BM4" s="743"/>
      <c r="BN4" s="743"/>
      <c r="BO4" s="743">
        <v>100000</v>
      </c>
      <c r="BQ4" s="551"/>
      <c r="BR4" s="21" t="s">
        <v>2178</v>
      </c>
      <c r="BS4" s="21" t="s">
        <v>2179</v>
      </c>
      <c r="BT4" s="552" t="s">
        <v>2208</v>
      </c>
      <c r="BU4" s="552" t="s">
        <v>2209</v>
      </c>
      <c r="BV4" s="552" t="s">
        <v>2210</v>
      </c>
      <c r="BW4" s="553" t="s">
        <v>2180</v>
      </c>
    </row>
    <row r="5" spans="1:76" s="550" customFormat="1" ht="44.25" hidden="1" customHeight="1" x14ac:dyDescent="0.2">
      <c r="A5" s="47"/>
      <c r="B5" s="743" t="s">
        <v>81</v>
      </c>
      <c r="C5" s="743" t="s">
        <v>235</v>
      </c>
      <c r="D5" s="743" t="s">
        <v>244</v>
      </c>
      <c r="E5" s="743" t="s">
        <v>2164</v>
      </c>
      <c r="F5" s="743" t="s">
        <v>2165</v>
      </c>
      <c r="G5" s="743" t="s">
        <v>2166</v>
      </c>
      <c r="H5" s="743" t="s">
        <v>2167</v>
      </c>
      <c r="I5" s="743" t="s">
        <v>2168</v>
      </c>
      <c r="J5" s="743" t="s">
        <v>2181</v>
      </c>
      <c r="K5" s="743" t="s">
        <v>2170</v>
      </c>
      <c r="L5" s="743" t="s">
        <v>2182</v>
      </c>
      <c r="M5" s="743" t="s">
        <v>344</v>
      </c>
      <c r="N5" s="743" t="s">
        <v>2183</v>
      </c>
      <c r="O5" s="743">
        <v>3</v>
      </c>
      <c r="P5" s="743" t="s">
        <v>2184</v>
      </c>
      <c r="Q5" s="743" t="s">
        <v>31</v>
      </c>
      <c r="R5" s="743" t="s">
        <v>2185</v>
      </c>
      <c r="S5" s="743" t="s">
        <v>9281</v>
      </c>
      <c r="T5" s="743" t="s">
        <v>2174</v>
      </c>
      <c r="U5" s="743" t="s">
        <v>2186</v>
      </c>
      <c r="V5" s="743">
        <v>30</v>
      </c>
      <c r="W5" s="743" t="s">
        <v>9282</v>
      </c>
      <c r="X5" s="743" t="s">
        <v>2176</v>
      </c>
      <c r="Y5" s="743" t="s">
        <v>2177</v>
      </c>
      <c r="Z5" s="743"/>
      <c r="AA5" s="743"/>
      <c r="AB5" s="743"/>
      <c r="AC5" s="743"/>
      <c r="AD5" s="743"/>
      <c r="AE5" s="743"/>
      <c r="AF5" s="743"/>
      <c r="AG5" s="743"/>
      <c r="AH5" s="743"/>
      <c r="AI5" s="743"/>
      <c r="AJ5" s="743"/>
      <c r="AK5" s="743"/>
      <c r="AL5" s="743"/>
      <c r="AM5" s="743"/>
      <c r="AN5" s="743"/>
      <c r="AO5" s="743"/>
      <c r="AP5" s="743"/>
      <c r="AQ5" s="743"/>
      <c r="AR5" s="743"/>
      <c r="AS5" s="743" t="s">
        <v>9185</v>
      </c>
      <c r="AT5" s="743">
        <v>0</v>
      </c>
      <c r="AU5" s="743">
        <v>0</v>
      </c>
      <c r="AV5" s="743">
        <v>5106</v>
      </c>
      <c r="AW5" s="743">
        <v>1650</v>
      </c>
      <c r="AX5" s="743">
        <v>2500</v>
      </c>
      <c r="AY5" s="743">
        <v>10106</v>
      </c>
      <c r="AZ5" s="743"/>
      <c r="BA5" s="743"/>
      <c r="BB5" s="743"/>
      <c r="BC5" s="743"/>
      <c r="BD5" s="743"/>
      <c r="BE5" s="743"/>
      <c r="BF5" s="743"/>
      <c r="BG5" s="743"/>
      <c r="BH5" s="743"/>
      <c r="BI5" s="743"/>
      <c r="BJ5" s="743"/>
      <c r="BK5" s="743"/>
      <c r="BL5" s="743"/>
      <c r="BM5" s="743"/>
      <c r="BN5" s="743"/>
      <c r="BO5" s="743">
        <v>2500</v>
      </c>
      <c r="BQ5" s="551"/>
      <c r="BR5" s="21" t="s">
        <v>2178</v>
      </c>
      <c r="BS5" s="21" t="s">
        <v>2179</v>
      </c>
      <c r="BT5" s="552" t="s">
        <v>2208</v>
      </c>
      <c r="BU5" s="552" t="s">
        <v>2209</v>
      </c>
      <c r="BV5" s="552" t="s">
        <v>2216</v>
      </c>
      <c r="BW5" s="553" t="s">
        <v>2201</v>
      </c>
    </row>
    <row r="6" spans="1:76" s="550" customFormat="1" ht="44.25" hidden="1" customHeight="1" x14ac:dyDescent="0.2">
      <c r="A6" s="47"/>
      <c r="B6" s="743" t="s">
        <v>81</v>
      </c>
      <c r="C6" s="743" t="s">
        <v>235</v>
      </c>
      <c r="D6" s="743" t="s">
        <v>244</v>
      </c>
      <c r="E6" s="743" t="s">
        <v>2164</v>
      </c>
      <c r="F6" s="743" t="s">
        <v>2165</v>
      </c>
      <c r="G6" s="743" t="s">
        <v>2166</v>
      </c>
      <c r="H6" s="743" t="s">
        <v>2167</v>
      </c>
      <c r="I6" s="743" t="s">
        <v>2168</v>
      </c>
      <c r="J6" s="743" t="s">
        <v>2181</v>
      </c>
      <c r="K6" s="743" t="s">
        <v>2170</v>
      </c>
      <c r="L6" s="743" t="s">
        <v>2182</v>
      </c>
      <c r="M6" s="743" t="s">
        <v>344</v>
      </c>
      <c r="N6" s="743" t="s">
        <v>2183</v>
      </c>
      <c r="O6" s="743">
        <v>4</v>
      </c>
      <c r="P6" s="743" t="s">
        <v>2188</v>
      </c>
      <c r="Q6" s="743" t="s">
        <v>31</v>
      </c>
      <c r="R6" s="743" t="s">
        <v>2185</v>
      </c>
      <c r="S6" s="743" t="s">
        <v>9283</v>
      </c>
      <c r="T6" s="743" t="s">
        <v>2174</v>
      </c>
      <c r="U6" s="743" t="s">
        <v>2186</v>
      </c>
      <c r="V6" s="743">
        <v>30</v>
      </c>
      <c r="W6" s="743" t="s">
        <v>9284</v>
      </c>
      <c r="X6" s="743" t="s">
        <v>2176</v>
      </c>
      <c r="Y6" s="743" t="s">
        <v>2177</v>
      </c>
      <c r="Z6" s="743"/>
      <c r="AA6" s="743" t="s">
        <v>755</v>
      </c>
      <c r="AB6" s="743" t="s">
        <v>755</v>
      </c>
      <c r="AC6" s="743" t="s">
        <v>755</v>
      </c>
      <c r="AD6" s="743" t="s">
        <v>755</v>
      </c>
      <c r="AE6" s="743" t="s">
        <v>755</v>
      </c>
      <c r="AF6" s="743" t="s">
        <v>755</v>
      </c>
      <c r="AG6" s="743" t="s">
        <v>755</v>
      </c>
      <c r="AH6" s="743" t="s">
        <v>755</v>
      </c>
      <c r="AI6" s="743" t="s">
        <v>755</v>
      </c>
      <c r="AJ6" s="743" t="s">
        <v>755</v>
      </c>
      <c r="AK6" s="743" t="s">
        <v>755</v>
      </c>
      <c r="AL6" s="743" t="s">
        <v>755</v>
      </c>
      <c r="AM6" s="743" t="s">
        <v>755</v>
      </c>
      <c r="AN6" s="743" t="s">
        <v>755</v>
      </c>
      <c r="AO6" s="743" t="s">
        <v>755</v>
      </c>
      <c r="AP6" s="743" t="s">
        <v>755</v>
      </c>
      <c r="AQ6" s="743" t="s">
        <v>9185</v>
      </c>
      <c r="AR6" s="743" t="s">
        <v>755</v>
      </c>
      <c r="AS6" s="743" t="s">
        <v>755</v>
      </c>
      <c r="AT6" s="743">
        <v>0</v>
      </c>
      <c r="AU6" s="743">
        <v>145</v>
      </c>
      <c r="AV6" s="743">
        <v>1633</v>
      </c>
      <c r="AW6" s="743">
        <v>4014</v>
      </c>
      <c r="AX6" s="743">
        <v>2400</v>
      </c>
      <c r="AY6" s="743">
        <v>8938</v>
      </c>
      <c r="AZ6" s="743"/>
      <c r="BA6" s="743"/>
      <c r="BB6" s="743"/>
      <c r="BC6" s="743"/>
      <c r="BD6" s="743"/>
      <c r="BE6" s="743"/>
      <c r="BF6" s="743"/>
      <c r="BG6" s="743"/>
      <c r="BH6" s="743"/>
      <c r="BI6" s="743"/>
      <c r="BJ6" s="743"/>
      <c r="BK6" s="743"/>
      <c r="BL6" s="743"/>
      <c r="BM6" s="743"/>
      <c r="BN6" s="743"/>
      <c r="BO6" s="743">
        <v>2400</v>
      </c>
      <c r="BQ6" s="551"/>
      <c r="BR6" s="21" t="s">
        <v>2178</v>
      </c>
      <c r="BS6" s="21" t="s">
        <v>2179</v>
      </c>
      <c r="BT6" s="552" t="s">
        <v>2208</v>
      </c>
      <c r="BU6" s="552" t="s">
        <v>2209</v>
      </c>
      <c r="BV6" s="552" t="s">
        <v>2210</v>
      </c>
      <c r="BW6" s="553" t="s">
        <v>2180</v>
      </c>
    </row>
    <row r="7" spans="1:76" s="550" customFormat="1" ht="44.25" hidden="1" customHeight="1" x14ac:dyDescent="0.2">
      <c r="A7" s="47"/>
      <c r="B7" s="743" t="s">
        <v>81</v>
      </c>
      <c r="C7" s="743" t="s">
        <v>235</v>
      </c>
      <c r="D7" s="743" t="s">
        <v>244</v>
      </c>
      <c r="E7" s="743" t="s">
        <v>2164</v>
      </c>
      <c r="F7" s="743" t="s">
        <v>2165</v>
      </c>
      <c r="G7" s="743" t="s">
        <v>2166</v>
      </c>
      <c r="H7" s="743" t="s">
        <v>2167</v>
      </c>
      <c r="I7" s="743" t="s">
        <v>2168</v>
      </c>
      <c r="J7" s="743" t="s">
        <v>2169</v>
      </c>
      <c r="K7" s="743" t="s">
        <v>2170</v>
      </c>
      <c r="L7" s="743" t="s">
        <v>2189</v>
      </c>
      <c r="M7" s="743" t="s">
        <v>185</v>
      </c>
      <c r="N7" s="743" t="s">
        <v>2190</v>
      </c>
      <c r="O7" s="743">
        <v>5</v>
      </c>
      <c r="P7" s="743" t="s">
        <v>2191</v>
      </c>
      <c r="Q7" s="743" t="s">
        <v>31</v>
      </c>
      <c r="R7" s="743" t="s">
        <v>2185</v>
      </c>
      <c r="S7" s="743" t="s">
        <v>9285</v>
      </c>
      <c r="T7" s="743" t="s">
        <v>2174</v>
      </c>
      <c r="U7" s="743" t="s">
        <v>2192</v>
      </c>
      <c r="V7" s="743">
        <v>30</v>
      </c>
      <c r="W7" s="743" t="s">
        <v>9286</v>
      </c>
      <c r="X7" s="743" t="s">
        <v>2176</v>
      </c>
      <c r="Y7" s="743" t="s">
        <v>2177</v>
      </c>
      <c r="Z7" s="743"/>
      <c r="AA7" s="743" t="s">
        <v>755</v>
      </c>
      <c r="AB7" s="743" t="s">
        <v>755</v>
      </c>
      <c r="AC7" s="743" t="s">
        <v>755</v>
      </c>
      <c r="AD7" s="743" t="s">
        <v>755</v>
      </c>
      <c r="AE7" s="743" t="s">
        <v>755</v>
      </c>
      <c r="AF7" s="743" t="s">
        <v>9185</v>
      </c>
      <c r="AG7" s="743" t="s">
        <v>755</v>
      </c>
      <c r="AH7" s="743" t="s">
        <v>755</v>
      </c>
      <c r="AI7" s="743" t="s">
        <v>755</v>
      </c>
      <c r="AJ7" s="743" t="s">
        <v>755</v>
      </c>
      <c r="AK7" s="743" t="s">
        <v>755</v>
      </c>
      <c r="AL7" s="743" t="s">
        <v>755</v>
      </c>
      <c r="AM7" s="743" t="s">
        <v>755</v>
      </c>
      <c r="AN7" s="743" t="s">
        <v>755</v>
      </c>
      <c r="AO7" s="743" t="s">
        <v>755</v>
      </c>
      <c r="AP7" s="743" t="s">
        <v>755</v>
      </c>
      <c r="AQ7" s="743" t="s">
        <v>755</v>
      </c>
      <c r="AR7" s="743" t="s">
        <v>755</v>
      </c>
      <c r="AS7" s="743" t="s">
        <v>755</v>
      </c>
      <c r="AT7" s="743">
        <v>0</v>
      </c>
      <c r="AU7" s="743">
        <v>18</v>
      </c>
      <c r="AV7" s="743">
        <v>30</v>
      </c>
      <c r="AW7" s="743">
        <v>0</v>
      </c>
      <c r="AX7" s="743">
        <v>97</v>
      </c>
      <c r="AY7" s="743">
        <v>97</v>
      </c>
      <c r="AZ7" s="743"/>
      <c r="BA7" s="743"/>
      <c r="BB7" s="743"/>
      <c r="BC7" s="743"/>
      <c r="BD7" s="743"/>
      <c r="BE7" s="743"/>
      <c r="BF7" s="743">
        <v>0</v>
      </c>
      <c r="BG7" s="743"/>
      <c r="BH7" s="743"/>
      <c r="BI7" s="743">
        <v>30</v>
      </c>
      <c r="BJ7" s="743"/>
      <c r="BK7" s="743"/>
      <c r="BL7" s="743">
        <v>60</v>
      </c>
      <c r="BM7" s="743"/>
      <c r="BN7" s="743"/>
      <c r="BO7" s="743">
        <v>97</v>
      </c>
      <c r="BQ7" s="551"/>
      <c r="BR7" s="21" t="s">
        <v>2178</v>
      </c>
      <c r="BS7" s="21" t="s">
        <v>2179</v>
      </c>
      <c r="BT7" s="552" t="s">
        <v>2208</v>
      </c>
      <c r="BU7" s="552" t="s">
        <v>2209</v>
      </c>
      <c r="BV7" s="552" t="s">
        <v>2220</v>
      </c>
      <c r="BW7" s="553" t="s">
        <v>2193</v>
      </c>
    </row>
    <row r="8" spans="1:76" s="550" customFormat="1" ht="44.25" hidden="1" customHeight="1" x14ac:dyDescent="0.2">
      <c r="A8" s="47"/>
      <c r="B8" s="743" t="s">
        <v>81</v>
      </c>
      <c r="C8" s="743" t="s">
        <v>235</v>
      </c>
      <c r="D8" s="743" t="s">
        <v>235</v>
      </c>
      <c r="E8" s="743" t="s">
        <v>2164</v>
      </c>
      <c r="F8" s="743" t="s">
        <v>2194</v>
      </c>
      <c r="G8" s="743" t="s">
        <v>2166</v>
      </c>
      <c r="H8" s="743" t="s">
        <v>2167</v>
      </c>
      <c r="I8" s="743" t="s">
        <v>2168</v>
      </c>
      <c r="J8" s="743" t="s">
        <v>2169</v>
      </c>
      <c r="K8" s="743" t="s">
        <v>2170</v>
      </c>
      <c r="L8" s="743" t="s">
        <v>2195</v>
      </c>
      <c r="M8" s="743" t="s">
        <v>220</v>
      </c>
      <c r="N8" s="743" t="s">
        <v>2196</v>
      </c>
      <c r="O8" s="743">
        <v>100</v>
      </c>
      <c r="P8" s="743" t="s">
        <v>2197</v>
      </c>
      <c r="Q8" s="743" t="s">
        <v>2198</v>
      </c>
      <c r="R8" s="743" t="s">
        <v>2199</v>
      </c>
      <c r="S8" s="743" t="s">
        <v>9287</v>
      </c>
      <c r="T8" s="743" t="s">
        <v>2200</v>
      </c>
      <c r="U8" s="743" t="s">
        <v>2186</v>
      </c>
      <c r="V8" s="743">
        <v>180</v>
      </c>
      <c r="W8" s="743" t="s">
        <v>9288</v>
      </c>
      <c r="X8" s="743" t="s">
        <v>9289</v>
      </c>
      <c r="Y8" s="743" t="s">
        <v>2177</v>
      </c>
      <c r="Z8" s="743"/>
      <c r="AA8" s="743" t="s">
        <v>755</v>
      </c>
      <c r="AB8" s="743" t="s">
        <v>755</v>
      </c>
      <c r="AC8" s="743" t="s">
        <v>755</v>
      </c>
      <c r="AD8" s="743" t="s">
        <v>755</v>
      </c>
      <c r="AE8" s="743" t="s">
        <v>755</v>
      </c>
      <c r="AF8" s="743" t="s">
        <v>755</v>
      </c>
      <c r="AG8" s="743" t="s">
        <v>755</v>
      </c>
      <c r="AH8" s="743" t="s">
        <v>755</v>
      </c>
      <c r="AI8" s="743" t="s">
        <v>755</v>
      </c>
      <c r="AJ8" s="743" t="s">
        <v>755</v>
      </c>
      <c r="AK8" s="743" t="s">
        <v>755</v>
      </c>
      <c r="AL8" s="743" t="s">
        <v>755</v>
      </c>
      <c r="AM8" s="743" t="s">
        <v>755</v>
      </c>
      <c r="AN8" s="743" t="s">
        <v>755</v>
      </c>
      <c r="AO8" s="743" t="s">
        <v>755</v>
      </c>
      <c r="AP8" s="743" t="s">
        <v>755</v>
      </c>
      <c r="AQ8" s="743" t="s">
        <v>9185</v>
      </c>
      <c r="AR8" s="743" t="s">
        <v>755</v>
      </c>
      <c r="AS8" s="743" t="s">
        <v>755</v>
      </c>
      <c r="AT8" s="743">
        <v>82</v>
      </c>
      <c r="AU8" s="743">
        <v>82.5</v>
      </c>
      <c r="AV8" s="743">
        <v>83.5</v>
      </c>
      <c r="AW8" s="743">
        <v>84.5</v>
      </c>
      <c r="AX8" s="743">
        <v>85</v>
      </c>
      <c r="AY8" s="743">
        <v>85</v>
      </c>
      <c r="AZ8" s="743"/>
      <c r="BA8" s="743"/>
      <c r="BB8" s="743"/>
      <c r="BC8" s="743"/>
      <c r="BD8" s="743"/>
      <c r="BE8" s="743"/>
      <c r="BF8" s="743"/>
      <c r="BG8" s="743"/>
      <c r="BH8" s="743"/>
      <c r="BI8" s="743"/>
      <c r="BJ8" s="743"/>
      <c r="BK8" s="743"/>
      <c r="BL8" s="743"/>
      <c r="BM8" s="743"/>
      <c r="BN8" s="743"/>
      <c r="BO8" s="743">
        <v>85</v>
      </c>
      <c r="BQ8" s="551"/>
      <c r="BR8" s="21" t="s">
        <v>2178</v>
      </c>
      <c r="BS8" s="21" t="s">
        <v>2179</v>
      </c>
      <c r="BT8" s="552" t="s">
        <v>2208</v>
      </c>
      <c r="BU8" s="552" t="s">
        <v>2209</v>
      </c>
      <c r="BV8" s="552" t="s">
        <v>2220</v>
      </c>
      <c r="BW8" s="553" t="s">
        <v>2193</v>
      </c>
    </row>
    <row r="9" spans="1:76" s="550" customFormat="1" ht="44.25" hidden="1" customHeight="1" x14ac:dyDescent="0.2">
      <c r="A9" s="47"/>
      <c r="B9" s="743" t="s">
        <v>81</v>
      </c>
      <c r="C9" s="743" t="s">
        <v>235</v>
      </c>
      <c r="D9" s="743" t="s">
        <v>244</v>
      </c>
      <c r="E9" s="743" t="s">
        <v>2164</v>
      </c>
      <c r="F9" s="743" t="s">
        <v>2165</v>
      </c>
      <c r="G9" s="743" t="s">
        <v>2166</v>
      </c>
      <c r="H9" s="743" t="s">
        <v>2167</v>
      </c>
      <c r="I9" s="743" t="s">
        <v>2168</v>
      </c>
      <c r="J9" s="743" t="s">
        <v>2181</v>
      </c>
      <c r="K9" s="743" t="s">
        <v>2170</v>
      </c>
      <c r="L9" s="743" t="s">
        <v>2171</v>
      </c>
      <c r="M9" s="743" t="s">
        <v>237</v>
      </c>
      <c r="N9" s="743" t="s">
        <v>2172</v>
      </c>
      <c r="O9" s="743">
        <v>101</v>
      </c>
      <c r="P9" s="743" t="s">
        <v>2202</v>
      </c>
      <c r="Q9" s="743" t="s">
        <v>2198</v>
      </c>
      <c r="R9" s="743" t="s">
        <v>2199</v>
      </c>
      <c r="S9" s="743" t="s">
        <v>9290</v>
      </c>
      <c r="T9" s="743" t="s">
        <v>2174</v>
      </c>
      <c r="U9" s="743" t="s">
        <v>2186</v>
      </c>
      <c r="V9" s="743">
        <v>30</v>
      </c>
      <c r="W9" s="743" t="s">
        <v>9291</v>
      </c>
      <c r="X9" s="743" t="s">
        <v>2203</v>
      </c>
      <c r="Y9" s="743" t="s">
        <v>2177</v>
      </c>
      <c r="Z9" s="743"/>
      <c r="AA9" s="743"/>
      <c r="AB9" s="743"/>
      <c r="AC9" s="743"/>
      <c r="AD9" s="743"/>
      <c r="AE9" s="743"/>
      <c r="AF9" s="743"/>
      <c r="AG9" s="743"/>
      <c r="AH9" s="743"/>
      <c r="AI9" s="743"/>
      <c r="AJ9" s="743"/>
      <c r="AK9" s="743"/>
      <c r="AL9" s="743"/>
      <c r="AM9" s="743"/>
      <c r="AN9" s="743"/>
      <c r="AO9" s="743"/>
      <c r="AP9" s="743"/>
      <c r="AQ9" s="743" t="s">
        <v>9185</v>
      </c>
      <c r="AR9" s="743"/>
      <c r="AS9" s="743"/>
      <c r="AT9" s="743">
        <v>0</v>
      </c>
      <c r="AU9" s="743">
        <v>671</v>
      </c>
      <c r="AV9" s="743">
        <v>4007</v>
      </c>
      <c r="AW9" s="743">
        <v>5000</v>
      </c>
      <c r="AX9" s="743">
        <v>5000</v>
      </c>
      <c r="AY9" s="743">
        <v>5000</v>
      </c>
      <c r="AZ9" s="743"/>
      <c r="BA9" s="743"/>
      <c r="BB9" s="743"/>
      <c r="BC9" s="743"/>
      <c r="BD9" s="743"/>
      <c r="BE9" s="743"/>
      <c r="BF9" s="743"/>
      <c r="BG9" s="743"/>
      <c r="BH9" s="743"/>
      <c r="BI9" s="743"/>
      <c r="BJ9" s="743"/>
      <c r="BK9" s="743"/>
      <c r="BL9" s="743"/>
      <c r="BM9" s="743"/>
      <c r="BN9" s="743"/>
      <c r="BO9" s="743">
        <v>5000</v>
      </c>
      <c r="BQ9" s="551"/>
      <c r="BR9" s="21" t="s">
        <v>2178</v>
      </c>
      <c r="BS9" s="21" t="s">
        <v>2179</v>
      </c>
      <c r="BT9" s="552" t="s">
        <v>2208</v>
      </c>
      <c r="BU9" s="552" t="s">
        <v>2209</v>
      </c>
      <c r="BV9" s="552" t="s">
        <v>2220</v>
      </c>
      <c r="BW9" s="553" t="s">
        <v>2193</v>
      </c>
    </row>
    <row r="10" spans="1:76" s="550" customFormat="1" ht="44.25" hidden="1" customHeight="1" x14ac:dyDescent="0.2">
      <c r="A10" s="47"/>
      <c r="B10" s="743" t="s">
        <v>81</v>
      </c>
      <c r="C10" s="743" t="s">
        <v>235</v>
      </c>
      <c r="D10" s="743" t="s">
        <v>236</v>
      </c>
      <c r="E10" s="743" t="s">
        <v>2164</v>
      </c>
      <c r="F10" s="743" t="s">
        <v>2165</v>
      </c>
      <c r="G10" s="743" t="s">
        <v>2166</v>
      </c>
      <c r="H10" s="743" t="s">
        <v>2167</v>
      </c>
      <c r="I10" s="743" t="s">
        <v>2168</v>
      </c>
      <c r="J10" s="743" t="s">
        <v>2169</v>
      </c>
      <c r="K10" s="743" t="s">
        <v>2170</v>
      </c>
      <c r="L10" s="743" t="s">
        <v>2171</v>
      </c>
      <c r="M10" s="743" t="s">
        <v>237</v>
      </c>
      <c r="N10" s="743" t="s">
        <v>276</v>
      </c>
      <c r="O10" s="743">
        <v>102</v>
      </c>
      <c r="P10" s="743" t="s">
        <v>2204</v>
      </c>
      <c r="Q10" s="743" t="s">
        <v>2198</v>
      </c>
      <c r="R10" s="743" t="s">
        <v>2185</v>
      </c>
      <c r="S10" s="743" t="s">
        <v>9292</v>
      </c>
      <c r="T10" s="743" t="s">
        <v>2174</v>
      </c>
      <c r="U10" s="743" t="s">
        <v>2186</v>
      </c>
      <c r="V10" s="743">
        <v>30</v>
      </c>
      <c r="W10" s="743" t="s">
        <v>9293</v>
      </c>
      <c r="X10" s="743" t="s">
        <v>2203</v>
      </c>
      <c r="Y10" s="743" t="s">
        <v>2177</v>
      </c>
      <c r="Z10" s="743"/>
      <c r="AA10" s="743"/>
      <c r="AB10" s="743"/>
      <c r="AC10" s="743"/>
      <c r="AD10" s="743"/>
      <c r="AE10" s="743"/>
      <c r="AF10" s="743"/>
      <c r="AG10" s="743"/>
      <c r="AH10" s="743"/>
      <c r="AI10" s="743"/>
      <c r="AJ10" s="743"/>
      <c r="AK10" s="743"/>
      <c r="AL10" s="743"/>
      <c r="AM10" s="743"/>
      <c r="AN10" s="743"/>
      <c r="AO10" s="743"/>
      <c r="AP10" s="743"/>
      <c r="AQ10" s="743" t="s">
        <v>9185</v>
      </c>
      <c r="AR10" s="743"/>
      <c r="AS10" s="743"/>
      <c r="AT10" s="743">
        <v>0</v>
      </c>
      <c r="AU10" s="743">
        <v>0</v>
      </c>
      <c r="AV10" s="743">
        <v>4000</v>
      </c>
      <c r="AW10" s="743">
        <v>4000</v>
      </c>
      <c r="AX10" s="743">
        <v>0</v>
      </c>
      <c r="AY10" s="743">
        <v>8000</v>
      </c>
      <c r="AZ10" s="743"/>
      <c r="BA10" s="743"/>
      <c r="BB10" s="743"/>
      <c r="BC10" s="743"/>
      <c r="BD10" s="743"/>
      <c r="BE10" s="743"/>
      <c r="BF10" s="743"/>
      <c r="BG10" s="743"/>
      <c r="BH10" s="743"/>
      <c r="BI10" s="743"/>
      <c r="BJ10" s="743"/>
      <c r="BK10" s="743"/>
      <c r="BL10" s="743"/>
      <c r="BM10" s="743"/>
      <c r="BN10" s="743"/>
      <c r="BO10" s="743">
        <v>8000</v>
      </c>
      <c r="BQ10" s="551"/>
      <c r="BR10" s="21" t="s">
        <v>2178</v>
      </c>
      <c r="BS10" s="21" t="s">
        <v>2179</v>
      </c>
      <c r="BT10" s="552" t="s">
        <v>2208</v>
      </c>
      <c r="BU10" s="552" t="s">
        <v>2209</v>
      </c>
      <c r="BV10" s="552" t="s">
        <v>2224</v>
      </c>
      <c r="BW10" s="553" t="s">
        <v>2187</v>
      </c>
    </row>
    <row r="11" spans="1:76" s="550" customFormat="1" ht="44.25" hidden="1" customHeight="1" x14ac:dyDescent="0.2">
      <c r="A11" s="47"/>
      <c r="B11" s="743" t="s">
        <v>81</v>
      </c>
      <c r="C11" s="743" t="s">
        <v>235</v>
      </c>
      <c r="D11" s="743" t="s">
        <v>235</v>
      </c>
      <c r="E11" s="743" t="s">
        <v>2164</v>
      </c>
      <c r="F11" s="743" t="s">
        <v>2165</v>
      </c>
      <c r="G11" s="743" t="s">
        <v>2166</v>
      </c>
      <c r="H11" s="743" t="s">
        <v>2167</v>
      </c>
      <c r="I11" s="743" t="s">
        <v>2168</v>
      </c>
      <c r="J11" s="743" t="s">
        <v>2169</v>
      </c>
      <c r="K11" s="743" t="s">
        <v>2170</v>
      </c>
      <c r="L11" s="743" t="s">
        <v>2171</v>
      </c>
      <c r="M11" s="743" t="s">
        <v>237</v>
      </c>
      <c r="N11" s="743" t="s">
        <v>2172</v>
      </c>
      <c r="O11" s="743">
        <v>104</v>
      </c>
      <c r="P11" s="743" t="s">
        <v>2205</v>
      </c>
      <c r="Q11" s="743" t="s">
        <v>31</v>
      </c>
      <c r="R11" s="743" t="s">
        <v>2199</v>
      </c>
      <c r="S11" s="743" t="s">
        <v>9294</v>
      </c>
      <c r="T11" s="743" t="s">
        <v>2174</v>
      </c>
      <c r="U11" s="743" t="s">
        <v>2175</v>
      </c>
      <c r="V11" s="743">
        <v>30</v>
      </c>
      <c r="W11" s="743" t="s">
        <v>9295</v>
      </c>
      <c r="X11" s="743" t="s">
        <v>2203</v>
      </c>
      <c r="Y11" s="743" t="s">
        <v>2177</v>
      </c>
      <c r="Z11" s="743"/>
      <c r="AA11" s="743"/>
      <c r="AB11" s="743"/>
      <c r="AC11" s="743"/>
      <c r="AD11" s="743"/>
      <c r="AE11" s="743"/>
      <c r="AF11" s="743"/>
      <c r="AG11" s="743"/>
      <c r="AH11" s="743"/>
      <c r="AI11" s="743"/>
      <c r="AJ11" s="743"/>
      <c r="AK11" s="743"/>
      <c r="AL11" s="743"/>
      <c r="AM11" s="743"/>
      <c r="AN11" s="743"/>
      <c r="AO11" s="743"/>
      <c r="AP11" s="743"/>
      <c r="AQ11" s="743" t="s">
        <v>9185</v>
      </c>
      <c r="AR11" s="743"/>
      <c r="AS11" s="743"/>
      <c r="AT11" s="743">
        <v>1891290</v>
      </c>
      <c r="AU11" s="743">
        <v>1900000</v>
      </c>
      <c r="AV11" s="743">
        <v>2100000</v>
      </c>
      <c r="AW11" s="743">
        <v>2300000</v>
      </c>
      <c r="AX11" s="743">
        <v>2567500</v>
      </c>
      <c r="AY11" s="743">
        <v>2567500</v>
      </c>
      <c r="AZ11" s="743"/>
      <c r="BA11" s="743"/>
      <c r="BB11" s="743"/>
      <c r="BC11" s="743"/>
      <c r="BD11" s="743"/>
      <c r="BE11" s="743"/>
      <c r="BF11" s="743"/>
      <c r="BG11" s="743"/>
      <c r="BH11" s="743"/>
      <c r="BI11" s="743">
        <v>1283750</v>
      </c>
      <c r="BJ11" s="743"/>
      <c r="BK11" s="743"/>
      <c r="BL11" s="743"/>
      <c r="BM11" s="743"/>
      <c r="BN11" s="743"/>
      <c r="BO11" s="743">
        <v>2567500</v>
      </c>
      <c r="BQ11" s="551"/>
      <c r="BR11" s="21" t="s">
        <v>2178</v>
      </c>
      <c r="BS11" s="21" t="s">
        <v>2179</v>
      </c>
      <c r="BT11" s="552" t="s">
        <v>2208</v>
      </c>
      <c r="BU11" s="552" t="s">
        <v>2209</v>
      </c>
      <c r="BV11" s="552" t="s">
        <v>2220</v>
      </c>
      <c r="BW11" s="553" t="s">
        <v>2193</v>
      </c>
    </row>
    <row r="12" spans="1:76" s="550" customFormat="1" ht="44.25" hidden="1" customHeight="1" x14ac:dyDescent="0.2">
      <c r="A12" s="47"/>
      <c r="B12" s="743" t="s">
        <v>81</v>
      </c>
      <c r="C12" s="743" t="s">
        <v>235</v>
      </c>
      <c r="D12" s="743" t="s">
        <v>236</v>
      </c>
      <c r="E12" s="743" t="s">
        <v>2164</v>
      </c>
      <c r="F12" s="743" t="s">
        <v>2165</v>
      </c>
      <c r="G12" s="743" t="s">
        <v>2166</v>
      </c>
      <c r="H12" s="743" t="s">
        <v>2167</v>
      </c>
      <c r="I12" s="743" t="s">
        <v>2168</v>
      </c>
      <c r="J12" s="743" t="s">
        <v>2169</v>
      </c>
      <c r="K12" s="743" t="s">
        <v>2170</v>
      </c>
      <c r="L12" s="743" t="s">
        <v>2171</v>
      </c>
      <c r="M12" s="743" t="s">
        <v>237</v>
      </c>
      <c r="N12" s="743" t="s">
        <v>276</v>
      </c>
      <c r="O12" s="743">
        <v>105</v>
      </c>
      <c r="P12" s="743" t="s">
        <v>2206</v>
      </c>
      <c r="Q12" s="743" t="s">
        <v>2198</v>
      </c>
      <c r="R12" s="743" t="s">
        <v>2207</v>
      </c>
      <c r="S12" s="743" t="s">
        <v>9296</v>
      </c>
      <c r="T12" s="743" t="s">
        <v>2200</v>
      </c>
      <c r="U12" s="743" t="s">
        <v>2186</v>
      </c>
      <c r="V12" s="743">
        <v>90</v>
      </c>
      <c r="W12" s="743" t="s">
        <v>9297</v>
      </c>
      <c r="X12" s="743" t="s">
        <v>2203</v>
      </c>
      <c r="Y12" s="743" t="s">
        <v>2177</v>
      </c>
      <c r="Z12" s="743"/>
      <c r="AA12" s="743"/>
      <c r="AB12" s="743"/>
      <c r="AC12" s="743"/>
      <c r="AD12" s="743"/>
      <c r="AE12" s="743"/>
      <c r="AF12" s="743"/>
      <c r="AG12" s="743"/>
      <c r="AH12" s="743"/>
      <c r="AI12" s="743"/>
      <c r="AJ12" s="743"/>
      <c r="AK12" s="743"/>
      <c r="AL12" s="743"/>
      <c r="AM12" s="743"/>
      <c r="AN12" s="743"/>
      <c r="AO12" s="743"/>
      <c r="AP12" s="743"/>
      <c r="AQ12" s="743" t="s">
        <v>9185</v>
      </c>
      <c r="AR12" s="743"/>
      <c r="AS12" s="743"/>
      <c r="AT12" s="743">
        <v>60</v>
      </c>
      <c r="AU12" s="743">
        <v>53</v>
      </c>
      <c r="AV12" s="743">
        <v>51</v>
      </c>
      <c r="AW12" s="743">
        <v>48</v>
      </c>
      <c r="AX12" s="743">
        <v>45</v>
      </c>
      <c r="AY12" s="743">
        <v>45</v>
      </c>
      <c r="AZ12" s="743"/>
      <c r="BA12" s="743"/>
      <c r="BB12" s="743"/>
      <c r="BC12" s="743"/>
      <c r="BD12" s="743"/>
      <c r="BE12" s="743"/>
      <c r="BF12" s="743"/>
      <c r="BG12" s="743"/>
      <c r="BH12" s="743"/>
      <c r="BI12" s="743"/>
      <c r="BJ12" s="743"/>
      <c r="BK12" s="743"/>
      <c r="BL12" s="743"/>
      <c r="BM12" s="743"/>
      <c r="BN12" s="743"/>
      <c r="BO12" s="743">
        <v>45</v>
      </c>
      <c r="BQ12" s="551"/>
      <c r="BR12" s="21" t="s">
        <v>2178</v>
      </c>
      <c r="BS12" s="21" t="s">
        <v>2179</v>
      </c>
      <c r="BT12" s="552" t="s">
        <v>2208</v>
      </c>
      <c r="BU12" s="552" t="s">
        <v>2209</v>
      </c>
      <c r="BV12" s="552" t="s">
        <v>2228</v>
      </c>
      <c r="BW12" s="553" t="s">
        <v>2180</v>
      </c>
    </row>
    <row r="13" spans="1:76" s="550" customFormat="1" ht="44.25" hidden="1" customHeight="1" x14ac:dyDescent="0.2">
      <c r="A13" s="47"/>
      <c r="B13" s="743" t="s">
        <v>81</v>
      </c>
      <c r="C13" s="743" t="s">
        <v>235</v>
      </c>
      <c r="D13" s="743" t="s">
        <v>244</v>
      </c>
      <c r="E13" s="743" t="s">
        <v>2164</v>
      </c>
      <c r="F13" s="743" t="s">
        <v>2165</v>
      </c>
      <c r="G13" s="743" t="s">
        <v>2166</v>
      </c>
      <c r="H13" s="743" t="s">
        <v>2167</v>
      </c>
      <c r="I13" s="743" t="s">
        <v>2168</v>
      </c>
      <c r="J13" s="743" t="s">
        <v>2169</v>
      </c>
      <c r="K13" s="743" t="s">
        <v>2170</v>
      </c>
      <c r="L13" s="743" t="s">
        <v>2171</v>
      </c>
      <c r="M13" s="743" t="s">
        <v>237</v>
      </c>
      <c r="N13" s="743" t="s">
        <v>395</v>
      </c>
      <c r="O13" s="743">
        <v>90</v>
      </c>
      <c r="P13" s="743" t="s">
        <v>2211</v>
      </c>
      <c r="Q13" s="743" t="s">
        <v>2198</v>
      </c>
      <c r="R13" s="743" t="s">
        <v>2212</v>
      </c>
      <c r="S13" s="743" t="s">
        <v>9298</v>
      </c>
      <c r="T13" s="743" t="s">
        <v>2174</v>
      </c>
      <c r="U13" s="743" t="s">
        <v>2175</v>
      </c>
      <c r="V13" s="743">
        <v>30</v>
      </c>
      <c r="W13" s="743" t="s">
        <v>9299</v>
      </c>
      <c r="X13" s="743" t="s">
        <v>2203</v>
      </c>
      <c r="Y13" s="743" t="s">
        <v>2177</v>
      </c>
      <c r="Z13" s="743"/>
      <c r="AA13" s="743"/>
      <c r="AB13" s="743"/>
      <c r="AC13" s="743"/>
      <c r="AD13" s="743"/>
      <c r="AE13" s="743"/>
      <c r="AF13" s="743"/>
      <c r="AG13" s="743"/>
      <c r="AH13" s="743"/>
      <c r="AI13" s="743"/>
      <c r="AJ13" s="743"/>
      <c r="AK13" s="743"/>
      <c r="AL13" s="743"/>
      <c r="AM13" s="743"/>
      <c r="AN13" s="743"/>
      <c r="AO13" s="743"/>
      <c r="AP13" s="743"/>
      <c r="AQ13" s="743" t="s">
        <v>9185</v>
      </c>
      <c r="AR13" s="743"/>
      <c r="AS13" s="743"/>
      <c r="AT13" s="743">
        <v>4360</v>
      </c>
      <c r="AU13" s="743">
        <v>4409</v>
      </c>
      <c r="AV13" s="743">
        <v>4909</v>
      </c>
      <c r="AW13" s="743">
        <v>5409</v>
      </c>
      <c r="AX13" s="743">
        <v>5739</v>
      </c>
      <c r="AY13" s="743">
        <v>5739</v>
      </c>
      <c r="AZ13" s="743"/>
      <c r="BA13" s="743"/>
      <c r="BB13" s="743"/>
      <c r="BC13" s="743"/>
      <c r="BD13" s="743"/>
      <c r="BE13" s="743"/>
      <c r="BF13" s="743"/>
      <c r="BG13" s="743"/>
      <c r="BH13" s="743"/>
      <c r="BI13" s="743">
        <v>5500</v>
      </c>
      <c r="BJ13" s="743"/>
      <c r="BK13" s="743"/>
      <c r="BL13" s="743"/>
      <c r="BM13" s="743"/>
      <c r="BN13" s="743"/>
      <c r="BO13" s="743">
        <v>5739</v>
      </c>
      <c r="BQ13" s="551"/>
      <c r="BR13" s="21" t="s">
        <v>2178</v>
      </c>
      <c r="BS13" s="21" t="s">
        <v>2179</v>
      </c>
      <c r="BT13" s="552" t="s">
        <v>2208</v>
      </c>
      <c r="BU13" s="552" t="s">
        <v>2209</v>
      </c>
      <c r="BV13" s="552" t="s">
        <v>2216</v>
      </c>
      <c r="BW13" s="553" t="s">
        <v>2201</v>
      </c>
    </row>
    <row r="14" spans="1:76" s="550" customFormat="1" ht="44.25" hidden="1" customHeight="1" x14ac:dyDescent="0.2">
      <c r="A14" s="47"/>
      <c r="B14" s="743" t="s">
        <v>81</v>
      </c>
      <c r="C14" s="743" t="s">
        <v>235</v>
      </c>
      <c r="D14" s="743" t="s">
        <v>236</v>
      </c>
      <c r="E14" s="743" t="s">
        <v>2164</v>
      </c>
      <c r="F14" s="743" t="s">
        <v>2165</v>
      </c>
      <c r="G14" s="743" t="s">
        <v>2166</v>
      </c>
      <c r="H14" s="743" t="s">
        <v>2167</v>
      </c>
      <c r="I14" s="743" t="s">
        <v>2168</v>
      </c>
      <c r="J14" s="743" t="s">
        <v>2169</v>
      </c>
      <c r="K14" s="743" t="s">
        <v>2170</v>
      </c>
      <c r="L14" s="743" t="s">
        <v>2171</v>
      </c>
      <c r="M14" s="743" t="s">
        <v>237</v>
      </c>
      <c r="N14" s="743" t="s">
        <v>276</v>
      </c>
      <c r="O14" s="743">
        <v>92</v>
      </c>
      <c r="P14" s="743" t="s">
        <v>2213</v>
      </c>
      <c r="Q14" s="743" t="s">
        <v>2198</v>
      </c>
      <c r="R14" s="743" t="s">
        <v>2199</v>
      </c>
      <c r="S14" s="743" t="s">
        <v>9300</v>
      </c>
      <c r="T14" s="743" t="s">
        <v>9256</v>
      </c>
      <c r="U14" s="743" t="s">
        <v>9301</v>
      </c>
      <c r="V14" s="743">
        <v>180</v>
      </c>
      <c r="W14" s="743" t="s">
        <v>9302</v>
      </c>
      <c r="X14" s="743" t="s">
        <v>2203</v>
      </c>
      <c r="Y14" s="743" t="s">
        <v>2177</v>
      </c>
      <c r="Z14" s="743"/>
      <c r="AA14" s="743"/>
      <c r="AB14" s="743"/>
      <c r="AC14" s="743"/>
      <c r="AD14" s="743"/>
      <c r="AE14" s="743"/>
      <c r="AF14" s="743"/>
      <c r="AG14" s="743"/>
      <c r="AH14" s="743"/>
      <c r="AI14" s="743"/>
      <c r="AJ14" s="743"/>
      <c r="AK14" s="743"/>
      <c r="AL14" s="743"/>
      <c r="AM14" s="743"/>
      <c r="AN14" s="743"/>
      <c r="AO14" s="743"/>
      <c r="AP14" s="743"/>
      <c r="AQ14" s="743" t="s">
        <v>9185</v>
      </c>
      <c r="AR14" s="743"/>
      <c r="AS14" s="743"/>
      <c r="AT14" s="743">
        <v>44.5</v>
      </c>
      <c r="AU14" s="743">
        <v>45.5</v>
      </c>
      <c r="AV14" s="743"/>
      <c r="AW14" s="743">
        <v>46.5</v>
      </c>
      <c r="AX14" s="743">
        <v>46.5</v>
      </c>
      <c r="AY14" s="743">
        <v>46.5</v>
      </c>
      <c r="AZ14" s="743"/>
      <c r="BA14" s="743"/>
      <c r="BB14" s="743"/>
      <c r="BC14" s="743"/>
      <c r="BD14" s="743"/>
      <c r="BE14" s="743"/>
      <c r="BF14" s="743"/>
      <c r="BG14" s="743"/>
      <c r="BH14" s="743"/>
      <c r="BI14" s="743"/>
      <c r="BJ14" s="743"/>
      <c r="BK14" s="743"/>
      <c r="BL14" s="743"/>
      <c r="BM14" s="743"/>
      <c r="BN14" s="743"/>
      <c r="BO14" s="743">
        <v>46.5</v>
      </c>
      <c r="BQ14" s="551"/>
      <c r="BR14" s="21" t="e">
        <v>#N/A</v>
      </c>
      <c r="BS14" s="21">
        <v>0</v>
      </c>
      <c r="BT14" s="552" t="e">
        <v>#N/A</v>
      </c>
      <c r="BU14" s="552" t="e">
        <v>#N/A</v>
      </c>
      <c r="BV14" s="552" t="e">
        <v>#N/A</v>
      </c>
      <c r="BW14" s="553">
        <v>0</v>
      </c>
    </row>
    <row r="15" spans="1:76" s="550" customFormat="1" ht="44.25" hidden="1" customHeight="1" x14ac:dyDescent="0.2">
      <c r="A15" s="47"/>
      <c r="B15" s="743" t="s">
        <v>81</v>
      </c>
      <c r="C15" s="743" t="s">
        <v>235</v>
      </c>
      <c r="D15" s="743" t="s">
        <v>236</v>
      </c>
      <c r="E15" s="743" t="s">
        <v>2164</v>
      </c>
      <c r="F15" s="743" t="s">
        <v>2165</v>
      </c>
      <c r="G15" s="743" t="s">
        <v>2166</v>
      </c>
      <c r="H15" s="743" t="s">
        <v>2167</v>
      </c>
      <c r="I15" s="743" t="s">
        <v>2168</v>
      </c>
      <c r="J15" s="743" t="s">
        <v>2169</v>
      </c>
      <c r="K15" s="743" t="s">
        <v>2170</v>
      </c>
      <c r="L15" s="743" t="s">
        <v>2171</v>
      </c>
      <c r="M15" s="743" t="s">
        <v>237</v>
      </c>
      <c r="N15" s="743" t="s">
        <v>276</v>
      </c>
      <c r="O15" s="743">
        <v>93</v>
      </c>
      <c r="P15" s="743" t="s">
        <v>2214</v>
      </c>
      <c r="Q15" s="743" t="s">
        <v>2198</v>
      </c>
      <c r="R15" s="743" t="s">
        <v>2199</v>
      </c>
      <c r="S15" s="743" t="s">
        <v>9303</v>
      </c>
      <c r="T15" s="743" t="s">
        <v>9256</v>
      </c>
      <c r="U15" s="743" t="s">
        <v>9301</v>
      </c>
      <c r="V15" s="743">
        <v>180</v>
      </c>
      <c r="W15" s="743" t="s">
        <v>9304</v>
      </c>
      <c r="X15" s="743" t="s">
        <v>2203</v>
      </c>
      <c r="Y15" s="743" t="s">
        <v>2177</v>
      </c>
      <c r="Z15" s="743"/>
      <c r="AA15" s="743"/>
      <c r="AB15" s="743"/>
      <c r="AC15" s="743"/>
      <c r="AD15" s="743"/>
      <c r="AE15" s="743"/>
      <c r="AF15" s="743"/>
      <c r="AG15" s="743"/>
      <c r="AH15" s="743"/>
      <c r="AI15" s="743"/>
      <c r="AJ15" s="743"/>
      <c r="AK15" s="743"/>
      <c r="AL15" s="743"/>
      <c r="AM15" s="743"/>
      <c r="AN15" s="743"/>
      <c r="AO15" s="743"/>
      <c r="AP15" s="743"/>
      <c r="AQ15" s="743" t="s">
        <v>9185</v>
      </c>
      <c r="AR15" s="743"/>
      <c r="AS15" s="743"/>
      <c r="AT15" s="743">
        <v>28</v>
      </c>
      <c r="AU15" s="743">
        <v>29</v>
      </c>
      <c r="AV15" s="743"/>
      <c r="AW15" s="743">
        <v>30.5</v>
      </c>
      <c r="AX15" s="743">
        <v>30.5</v>
      </c>
      <c r="AY15" s="743">
        <v>30.5</v>
      </c>
      <c r="AZ15" s="743"/>
      <c r="BA15" s="743"/>
      <c r="BB15" s="743"/>
      <c r="BC15" s="743"/>
      <c r="BD15" s="743"/>
      <c r="BE15" s="743"/>
      <c r="BF15" s="743"/>
      <c r="BG15" s="743"/>
      <c r="BH15" s="743"/>
      <c r="BI15" s="743"/>
      <c r="BJ15" s="743"/>
      <c r="BK15" s="743"/>
      <c r="BL15" s="743"/>
      <c r="BM15" s="743"/>
      <c r="BN15" s="743"/>
      <c r="BO15" s="743">
        <v>30.5</v>
      </c>
      <c r="BQ15" s="551"/>
      <c r="BR15" s="21" t="e">
        <v>#N/A</v>
      </c>
      <c r="BS15" s="21">
        <v>0</v>
      </c>
      <c r="BT15" s="552" t="e">
        <v>#N/A</v>
      </c>
      <c r="BU15" s="552" t="e">
        <v>#N/A</v>
      </c>
      <c r="BV15" s="552" t="e">
        <v>#N/A</v>
      </c>
      <c r="BW15" s="553">
        <v>0</v>
      </c>
    </row>
    <row r="16" spans="1:76" s="550" customFormat="1" ht="44.25" hidden="1" customHeight="1" x14ac:dyDescent="0.2">
      <c r="A16" s="47"/>
      <c r="B16" s="743" t="s">
        <v>81</v>
      </c>
      <c r="C16" s="743" t="s">
        <v>235</v>
      </c>
      <c r="D16" s="743" t="s">
        <v>235</v>
      </c>
      <c r="E16" s="743" t="s">
        <v>2164</v>
      </c>
      <c r="F16" s="743" t="s">
        <v>2165</v>
      </c>
      <c r="G16" s="743" t="s">
        <v>2166</v>
      </c>
      <c r="H16" s="743" t="s">
        <v>2167</v>
      </c>
      <c r="I16" s="743" t="s">
        <v>2168</v>
      </c>
      <c r="J16" s="743" t="s">
        <v>2169</v>
      </c>
      <c r="K16" s="743" t="s">
        <v>2170</v>
      </c>
      <c r="L16" s="743" t="s">
        <v>2195</v>
      </c>
      <c r="M16" s="743" t="s">
        <v>220</v>
      </c>
      <c r="N16" s="743" t="s">
        <v>2196</v>
      </c>
      <c r="O16" s="743">
        <v>95</v>
      </c>
      <c r="P16" s="743" t="s">
        <v>2215</v>
      </c>
      <c r="Q16" s="743" t="s">
        <v>2198</v>
      </c>
      <c r="R16" s="743" t="s">
        <v>2199</v>
      </c>
      <c r="S16" s="743" t="s">
        <v>9202</v>
      </c>
      <c r="T16" s="743" t="s">
        <v>2200</v>
      </c>
      <c r="U16" s="743" t="s">
        <v>2175</v>
      </c>
      <c r="V16" s="743">
        <v>30</v>
      </c>
      <c r="W16" s="743" t="s">
        <v>9203</v>
      </c>
      <c r="X16" s="743" t="s">
        <v>2203</v>
      </c>
      <c r="Y16" s="743" t="s">
        <v>2177</v>
      </c>
      <c r="Z16" s="743"/>
      <c r="AA16" s="743"/>
      <c r="AB16" s="743"/>
      <c r="AC16" s="743"/>
      <c r="AD16" s="743"/>
      <c r="AE16" s="743"/>
      <c r="AF16" s="743"/>
      <c r="AG16" s="743"/>
      <c r="AH16" s="743"/>
      <c r="AI16" s="743"/>
      <c r="AJ16" s="743"/>
      <c r="AK16" s="743"/>
      <c r="AL16" s="743"/>
      <c r="AM16" s="743"/>
      <c r="AN16" s="743"/>
      <c r="AO16" s="743"/>
      <c r="AP16" s="743"/>
      <c r="AQ16" s="743" t="s">
        <v>9185</v>
      </c>
      <c r="AR16" s="743"/>
      <c r="AS16" s="743"/>
      <c r="AT16" s="743">
        <v>0</v>
      </c>
      <c r="AU16" s="743">
        <v>4</v>
      </c>
      <c r="AV16" s="743">
        <v>14</v>
      </c>
      <c r="AW16" s="743">
        <v>27</v>
      </c>
      <c r="AX16" s="743">
        <v>40</v>
      </c>
      <c r="AY16" s="743">
        <v>40</v>
      </c>
      <c r="AZ16" s="743"/>
      <c r="BA16" s="743"/>
      <c r="BB16" s="743"/>
      <c r="BC16" s="743"/>
      <c r="BD16" s="743"/>
      <c r="BE16" s="743"/>
      <c r="BF16" s="743"/>
      <c r="BG16" s="743"/>
      <c r="BH16" s="743"/>
      <c r="BI16" s="743">
        <v>35</v>
      </c>
      <c r="BJ16" s="743"/>
      <c r="BK16" s="743"/>
      <c r="BL16" s="743"/>
      <c r="BM16" s="743"/>
      <c r="BN16" s="743"/>
      <c r="BO16" s="743">
        <v>40</v>
      </c>
      <c r="BQ16" s="551"/>
      <c r="BR16" s="21" t="e">
        <v>#N/A</v>
      </c>
      <c r="BS16" s="21">
        <v>0</v>
      </c>
      <c r="BT16" s="552" t="e">
        <v>#N/A</v>
      </c>
      <c r="BU16" s="552" t="e">
        <v>#N/A</v>
      </c>
      <c r="BV16" s="552" t="e">
        <v>#N/A</v>
      </c>
      <c r="BW16" s="553">
        <v>0</v>
      </c>
    </row>
    <row r="17" spans="1:75" s="550" customFormat="1" ht="44.25" hidden="1" customHeight="1" x14ac:dyDescent="0.2">
      <c r="A17" s="47"/>
      <c r="B17" s="743" t="s">
        <v>81</v>
      </c>
      <c r="C17" s="743" t="s">
        <v>235</v>
      </c>
      <c r="D17" s="743" t="s">
        <v>244</v>
      </c>
      <c r="E17" s="743" t="s">
        <v>2164</v>
      </c>
      <c r="F17" s="743" t="s">
        <v>2165</v>
      </c>
      <c r="G17" s="743" t="s">
        <v>2166</v>
      </c>
      <c r="H17" s="743" t="s">
        <v>2167</v>
      </c>
      <c r="I17" s="743" t="s">
        <v>2168</v>
      </c>
      <c r="J17" s="743" t="s">
        <v>2169</v>
      </c>
      <c r="K17" s="743" t="s">
        <v>2170</v>
      </c>
      <c r="L17" s="743" t="s">
        <v>2171</v>
      </c>
      <c r="M17" s="743" t="s">
        <v>237</v>
      </c>
      <c r="N17" s="743" t="s">
        <v>395</v>
      </c>
      <c r="O17" s="743">
        <v>96</v>
      </c>
      <c r="P17" s="743" t="s">
        <v>2217</v>
      </c>
      <c r="Q17" s="743" t="s">
        <v>2198</v>
      </c>
      <c r="R17" s="743" t="s">
        <v>2212</v>
      </c>
      <c r="S17" s="743" t="s">
        <v>9204</v>
      </c>
      <c r="T17" s="743" t="s">
        <v>2200</v>
      </c>
      <c r="U17" s="743" t="s">
        <v>2175</v>
      </c>
      <c r="V17" s="743">
        <v>30</v>
      </c>
      <c r="W17" s="743" t="s">
        <v>9205</v>
      </c>
      <c r="X17" s="743" t="s">
        <v>2203</v>
      </c>
      <c r="Y17" s="743" t="s">
        <v>2177</v>
      </c>
      <c r="Z17" s="743"/>
      <c r="AA17" s="743"/>
      <c r="AB17" s="743"/>
      <c r="AC17" s="743"/>
      <c r="AD17" s="743"/>
      <c r="AE17" s="743"/>
      <c r="AF17" s="743"/>
      <c r="AG17" s="743"/>
      <c r="AH17" s="743"/>
      <c r="AI17" s="743"/>
      <c r="AJ17" s="743"/>
      <c r="AK17" s="743"/>
      <c r="AL17" s="743"/>
      <c r="AM17" s="743"/>
      <c r="AN17" s="743"/>
      <c r="AO17" s="743"/>
      <c r="AP17" s="743"/>
      <c r="AQ17" s="743" t="s">
        <v>9185</v>
      </c>
      <c r="AR17" s="743"/>
      <c r="AS17" s="743"/>
      <c r="AT17" s="743">
        <v>24</v>
      </c>
      <c r="AU17" s="743">
        <v>26</v>
      </c>
      <c r="AV17" s="743">
        <v>27</v>
      </c>
      <c r="AW17" s="743">
        <v>29</v>
      </c>
      <c r="AX17" s="743">
        <v>30</v>
      </c>
      <c r="AY17" s="743">
        <v>30</v>
      </c>
      <c r="AZ17" s="743"/>
      <c r="BA17" s="743"/>
      <c r="BB17" s="743"/>
      <c r="BC17" s="743"/>
      <c r="BD17" s="743"/>
      <c r="BE17" s="743"/>
      <c r="BF17" s="743"/>
      <c r="BG17" s="743"/>
      <c r="BH17" s="743"/>
      <c r="BI17" s="743">
        <v>28</v>
      </c>
      <c r="BJ17" s="743"/>
      <c r="BK17" s="743"/>
      <c r="BL17" s="743"/>
      <c r="BM17" s="743"/>
      <c r="BN17" s="743"/>
      <c r="BO17" s="743">
        <v>30</v>
      </c>
      <c r="BQ17" s="551"/>
      <c r="BR17" s="21" t="e">
        <v>#N/A</v>
      </c>
      <c r="BS17" s="21">
        <v>0</v>
      </c>
      <c r="BT17" s="552" t="e">
        <v>#N/A</v>
      </c>
      <c r="BU17" s="552" t="e">
        <v>#N/A</v>
      </c>
      <c r="BV17" s="552" t="e">
        <v>#N/A</v>
      </c>
      <c r="BW17" s="553">
        <v>0</v>
      </c>
    </row>
    <row r="18" spans="1:75" s="550" customFormat="1" ht="44.25" hidden="1" customHeight="1" x14ac:dyDescent="0.2">
      <c r="A18" s="47"/>
      <c r="B18" s="743" t="s">
        <v>81</v>
      </c>
      <c r="C18" s="743" t="s">
        <v>235</v>
      </c>
      <c r="D18" s="743" t="s">
        <v>244</v>
      </c>
      <c r="E18" s="743" t="s">
        <v>2164</v>
      </c>
      <c r="F18" s="743" t="s">
        <v>2165</v>
      </c>
      <c r="G18" s="743" t="s">
        <v>2166</v>
      </c>
      <c r="H18" s="743" t="s">
        <v>2167</v>
      </c>
      <c r="I18" s="743" t="s">
        <v>2168</v>
      </c>
      <c r="J18" s="743" t="s">
        <v>2169</v>
      </c>
      <c r="K18" s="743" t="s">
        <v>2170</v>
      </c>
      <c r="L18" s="743" t="s">
        <v>2189</v>
      </c>
      <c r="M18" s="743" t="s">
        <v>185</v>
      </c>
      <c r="N18" s="743" t="s">
        <v>2190</v>
      </c>
      <c r="O18" s="743">
        <v>242</v>
      </c>
      <c r="P18" s="743" t="s">
        <v>2218</v>
      </c>
      <c r="Q18" s="743" t="s">
        <v>31</v>
      </c>
      <c r="R18" s="743" t="s">
        <v>2185</v>
      </c>
      <c r="S18" s="743" t="s">
        <v>9206</v>
      </c>
      <c r="T18" s="743" t="s">
        <v>2200</v>
      </c>
      <c r="U18" s="743" t="s">
        <v>2186</v>
      </c>
      <c r="V18" s="743">
        <v>15</v>
      </c>
      <c r="W18" s="743" t="s">
        <v>9207</v>
      </c>
      <c r="X18" s="743" t="s">
        <v>2219</v>
      </c>
      <c r="Y18" s="743" t="s">
        <v>2177</v>
      </c>
      <c r="Z18" s="743"/>
      <c r="AA18" s="743"/>
      <c r="AB18" s="743"/>
      <c r="AC18" s="743"/>
      <c r="AD18" s="743"/>
      <c r="AE18" s="743"/>
      <c r="AF18" s="743"/>
      <c r="AG18" s="743" t="s">
        <v>9185</v>
      </c>
      <c r="AH18" s="743"/>
      <c r="AI18" s="743"/>
      <c r="AJ18" s="743"/>
      <c r="AK18" s="743"/>
      <c r="AL18" s="743"/>
      <c r="AM18" s="743"/>
      <c r="AN18" s="743"/>
      <c r="AO18" s="743"/>
      <c r="AP18" s="743"/>
      <c r="AQ18" s="743"/>
      <c r="AR18" s="743"/>
      <c r="AS18" s="743"/>
      <c r="AT18" s="743">
        <v>0</v>
      </c>
      <c r="AU18" s="743">
        <v>40</v>
      </c>
      <c r="AV18" s="743">
        <v>30</v>
      </c>
      <c r="AW18" s="743">
        <v>25</v>
      </c>
      <c r="AX18" s="743">
        <v>5</v>
      </c>
      <c r="AY18" s="743">
        <v>100</v>
      </c>
      <c r="AZ18" s="743"/>
      <c r="BA18" s="743"/>
      <c r="BB18" s="743"/>
      <c r="BC18" s="743"/>
      <c r="BD18" s="743"/>
      <c r="BE18" s="743"/>
      <c r="BF18" s="743"/>
      <c r="BG18" s="743"/>
      <c r="BH18" s="743"/>
      <c r="BI18" s="743"/>
      <c r="BJ18" s="743"/>
      <c r="BK18" s="743"/>
      <c r="BL18" s="743"/>
      <c r="BM18" s="743"/>
      <c r="BN18" s="743"/>
      <c r="BO18" s="743">
        <v>100</v>
      </c>
      <c r="BQ18" s="551"/>
      <c r="BR18" s="21" t="e">
        <v>#N/A</v>
      </c>
      <c r="BS18" s="21">
        <v>0</v>
      </c>
      <c r="BT18" s="552" t="e">
        <v>#N/A</v>
      </c>
      <c r="BU18" s="552" t="e">
        <v>#N/A</v>
      </c>
      <c r="BV18" s="552" t="e">
        <v>#N/A</v>
      </c>
      <c r="BW18" s="553">
        <v>0</v>
      </c>
    </row>
    <row r="19" spans="1:75" s="550" customFormat="1" ht="44.25" hidden="1" customHeight="1" x14ac:dyDescent="0.2">
      <c r="A19" s="47"/>
      <c r="B19" s="743" t="s">
        <v>81</v>
      </c>
      <c r="C19" s="743" t="s">
        <v>235</v>
      </c>
      <c r="D19" s="743" t="s">
        <v>244</v>
      </c>
      <c r="E19" s="743" t="s">
        <v>2164</v>
      </c>
      <c r="F19" s="743" t="s">
        <v>2165</v>
      </c>
      <c r="G19" s="743" t="s">
        <v>2166</v>
      </c>
      <c r="H19" s="743" t="s">
        <v>2167</v>
      </c>
      <c r="I19" s="743" t="s">
        <v>2168</v>
      </c>
      <c r="J19" s="743" t="s">
        <v>2169</v>
      </c>
      <c r="K19" s="743" t="s">
        <v>2170</v>
      </c>
      <c r="L19" s="743" t="s">
        <v>2189</v>
      </c>
      <c r="M19" s="743" t="s">
        <v>185</v>
      </c>
      <c r="N19" s="743" t="s">
        <v>2190</v>
      </c>
      <c r="O19" s="743">
        <v>407</v>
      </c>
      <c r="P19" s="743" t="s">
        <v>2221</v>
      </c>
      <c r="Q19" s="743" t="s">
        <v>31</v>
      </c>
      <c r="R19" s="743" t="s">
        <v>2185</v>
      </c>
      <c r="S19" s="743" t="s">
        <v>9208</v>
      </c>
      <c r="T19" s="743" t="s">
        <v>2174</v>
      </c>
      <c r="U19" s="743" t="s">
        <v>2186</v>
      </c>
      <c r="V19" s="743">
        <v>15</v>
      </c>
      <c r="W19" s="743" t="s">
        <v>9207</v>
      </c>
      <c r="X19" s="743" t="s">
        <v>2219</v>
      </c>
      <c r="Y19" s="743" t="s">
        <v>2177</v>
      </c>
      <c r="Z19" s="743" t="s">
        <v>9185</v>
      </c>
      <c r="AA19" s="743" t="s">
        <v>9185</v>
      </c>
      <c r="AB19" s="743" t="s">
        <v>9185</v>
      </c>
      <c r="AC19" s="743"/>
      <c r="AD19" s="743" t="s">
        <v>9185</v>
      </c>
      <c r="AE19" s="743"/>
      <c r="AF19" s="743"/>
      <c r="AG19" s="743"/>
      <c r="AH19" s="743"/>
      <c r="AI19" s="743"/>
      <c r="AJ19" s="743"/>
      <c r="AK19" s="743"/>
      <c r="AL19" s="743"/>
      <c r="AM19" s="743"/>
      <c r="AN19" s="743"/>
      <c r="AO19" s="743"/>
      <c r="AP19" s="743"/>
      <c r="AQ19" s="743"/>
      <c r="AR19" s="743"/>
      <c r="AS19" s="743"/>
      <c r="AT19" s="743">
        <v>0</v>
      </c>
      <c r="AU19" s="743">
        <v>10</v>
      </c>
      <c r="AV19" s="743">
        <v>30</v>
      </c>
      <c r="AW19" s="743">
        <v>30</v>
      </c>
      <c r="AX19" s="743">
        <v>30</v>
      </c>
      <c r="AY19" s="743">
        <v>100</v>
      </c>
      <c r="AZ19" s="743"/>
      <c r="BA19" s="743"/>
      <c r="BB19" s="743"/>
      <c r="BC19" s="743"/>
      <c r="BD19" s="743"/>
      <c r="BE19" s="743"/>
      <c r="BF19" s="743"/>
      <c r="BG19" s="743"/>
      <c r="BH19" s="743"/>
      <c r="BI19" s="743"/>
      <c r="BJ19" s="743"/>
      <c r="BK19" s="743"/>
      <c r="BL19" s="743"/>
      <c r="BM19" s="743"/>
      <c r="BN19" s="743"/>
      <c r="BO19" s="743">
        <v>100</v>
      </c>
      <c r="BQ19" s="551"/>
      <c r="BR19" s="21" t="e">
        <v>#N/A</v>
      </c>
      <c r="BS19" s="21">
        <v>0</v>
      </c>
      <c r="BT19" s="552" t="e">
        <v>#N/A</v>
      </c>
      <c r="BU19" s="552" t="e">
        <v>#N/A</v>
      </c>
      <c r="BV19" s="552" t="e">
        <v>#N/A</v>
      </c>
      <c r="BW19" s="553">
        <v>0</v>
      </c>
    </row>
    <row r="20" spans="1:75" s="550" customFormat="1" ht="44.25" hidden="1" customHeight="1" x14ac:dyDescent="0.2">
      <c r="A20" s="47"/>
      <c r="B20" s="743" t="s">
        <v>81</v>
      </c>
      <c r="C20" s="743" t="s">
        <v>235</v>
      </c>
      <c r="D20" s="743" t="s">
        <v>244</v>
      </c>
      <c r="E20" s="743" t="s">
        <v>2164</v>
      </c>
      <c r="F20" s="743" t="s">
        <v>2165</v>
      </c>
      <c r="G20" s="743" t="s">
        <v>2166</v>
      </c>
      <c r="H20" s="743" t="s">
        <v>2167</v>
      </c>
      <c r="I20" s="743" t="s">
        <v>2168</v>
      </c>
      <c r="J20" s="743" t="s">
        <v>2169</v>
      </c>
      <c r="K20" s="743" t="s">
        <v>2170</v>
      </c>
      <c r="L20" s="743" t="s">
        <v>2189</v>
      </c>
      <c r="M20" s="743" t="s">
        <v>185</v>
      </c>
      <c r="N20" s="743" t="s">
        <v>2190</v>
      </c>
      <c r="O20" s="743">
        <v>465</v>
      </c>
      <c r="P20" s="743" t="s">
        <v>2222</v>
      </c>
      <c r="Q20" s="743" t="s">
        <v>31</v>
      </c>
      <c r="R20" s="743" t="s">
        <v>2185</v>
      </c>
      <c r="S20" s="743" t="s">
        <v>9209</v>
      </c>
      <c r="T20" s="743" t="s">
        <v>2200</v>
      </c>
      <c r="U20" s="743" t="s">
        <v>2175</v>
      </c>
      <c r="V20" s="743">
        <v>15</v>
      </c>
      <c r="W20" s="743" t="s">
        <v>9210</v>
      </c>
      <c r="X20" s="743" t="s">
        <v>2219</v>
      </c>
      <c r="Y20" s="743" t="s">
        <v>2177</v>
      </c>
      <c r="Z20" s="743"/>
      <c r="AA20" s="743"/>
      <c r="AB20" s="743"/>
      <c r="AC20" s="743"/>
      <c r="AD20" s="743"/>
      <c r="AE20" s="743"/>
      <c r="AF20" s="743" t="s">
        <v>9185</v>
      </c>
      <c r="AG20" s="743"/>
      <c r="AH20" s="743"/>
      <c r="AI20" s="743"/>
      <c r="AJ20" s="743"/>
      <c r="AK20" s="743"/>
      <c r="AL20" s="743"/>
      <c r="AM20" s="743"/>
      <c r="AN20" s="743"/>
      <c r="AO20" s="743"/>
      <c r="AP20" s="743"/>
      <c r="AQ20" s="743"/>
      <c r="AR20" s="743"/>
      <c r="AS20" s="743"/>
      <c r="AT20" s="743">
        <v>0</v>
      </c>
      <c r="AU20" s="743">
        <v>0</v>
      </c>
      <c r="AV20" s="743">
        <v>20</v>
      </c>
      <c r="AW20" s="743">
        <v>40</v>
      </c>
      <c r="AX20" s="743">
        <v>40</v>
      </c>
      <c r="AY20" s="743">
        <v>100</v>
      </c>
      <c r="AZ20" s="743"/>
      <c r="BA20" s="743"/>
      <c r="BB20" s="743"/>
      <c r="BC20" s="743"/>
      <c r="BD20" s="743"/>
      <c r="BE20" s="743"/>
      <c r="BF20" s="743"/>
      <c r="BG20" s="743"/>
      <c r="BH20" s="743"/>
      <c r="BI20" s="743">
        <v>0</v>
      </c>
      <c r="BJ20" s="743"/>
      <c r="BK20" s="743"/>
      <c r="BL20" s="743"/>
      <c r="BM20" s="743"/>
      <c r="BN20" s="743"/>
      <c r="BO20" s="743">
        <v>40</v>
      </c>
      <c r="BQ20" s="551"/>
      <c r="BR20" s="21" t="e">
        <v>#N/A</v>
      </c>
      <c r="BS20" s="21">
        <v>0</v>
      </c>
      <c r="BT20" s="552" t="e">
        <v>#N/A</v>
      </c>
      <c r="BU20" s="552" t="e">
        <v>#N/A</v>
      </c>
      <c r="BV20" s="552" t="e">
        <v>#N/A</v>
      </c>
      <c r="BW20" s="553">
        <v>0</v>
      </c>
    </row>
    <row r="21" spans="1:75" s="550" customFormat="1" ht="44.25" hidden="1" customHeight="1" x14ac:dyDescent="0.2">
      <c r="A21" s="47"/>
      <c r="B21" s="743" t="s">
        <v>81</v>
      </c>
      <c r="C21" s="743" t="s">
        <v>235</v>
      </c>
      <c r="D21" s="743" t="s">
        <v>244</v>
      </c>
      <c r="E21" s="743" t="s">
        <v>2164</v>
      </c>
      <c r="F21" s="743" t="s">
        <v>2165</v>
      </c>
      <c r="G21" s="743" t="s">
        <v>2166</v>
      </c>
      <c r="H21" s="743" t="s">
        <v>2167</v>
      </c>
      <c r="I21" s="743" t="s">
        <v>2168</v>
      </c>
      <c r="J21" s="743" t="s">
        <v>2169</v>
      </c>
      <c r="K21" s="743" t="s">
        <v>2170</v>
      </c>
      <c r="L21" s="743" t="s">
        <v>2182</v>
      </c>
      <c r="M21" s="743" t="s">
        <v>344</v>
      </c>
      <c r="N21" s="743" t="s">
        <v>371</v>
      </c>
      <c r="O21" s="743">
        <v>469</v>
      </c>
      <c r="P21" s="743" t="s">
        <v>2223</v>
      </c>
      <c r="Q21" s="743" t="s">
        <v>31</v>
      </c>
      <c r="R21" s="743" t="s">
        <v>2185</v>
      </c>
      <c r="S21" s="743" t="s">
        <v>9211</v>
      </c>
      <c r="T21" s="743" t="s">
        <v>2174</v>
      </c>
      <c r="U21" s="743" t="s">
        <v>2175</v>
      </c>
      <c r="V21" s="743">
        <v>30</v>
      </c>
      <c r="W21" s="743" t="s">
        <v>9212</v>
      </c>
      <c r="X21" s="743" t="s">
        <v>2219</v>
      </c>
      <c r="Y21" s="743" t="s">
        <v>2177</v>
      </c>
      <c r="Z21" s="743"/>
      <c r="AA21" s="743"/>
      <c r="AB21" s="743"/>
      <c r="AC21" s="743"/>
      <c r="AD21" s="743"/>
      <c r="AE21" s="743"/>
      <c r="AF21" s="743" t="s">
        <v>9185</v>
      </c>
      <c r="AG21" s="743"/>
      <c r="AH21" s="743"/>
      <c r="AI21" s="743"/>
      <c r="AJ21" s="743"/>
      <c r="AK21" s="743"/>
      <c r="AL21" s="743"/>
      <c r="AM21" s="743"/>
      <c r="AN21" s="743"/>
      <c r="AO21" s="743"/>
      <c r="AP21" s="743"/>
      <c r="AQ21" s="743"/>
      <c r="AR21" s="743"/>
      <c r="AS21" s="743"/>
      <c r="AT21" s="743">
        <v>0</v>
      </c>
      <c r="AU21" s="743">
        <v>0</v>
      </c>
      <c r="AV21" s="743">
        <v>480</v>
      </c>
      <c r="AW21" s="743">
        <v>0</v>
      </c>
      <c r="AX21" s="743">
        <v>2020</v>
      </c>
      <c r="AY21" s="743">
        <v>2500</v>
      </c>
      <c r="AZ21" s="743"/>
      <c r="BA21" s="743"/>
      <c r="BB21" s="743"/>
      <c r="BC21" s="743"/>
      <c r="BD21" s="743"/>
      <c r="BE21" s="743"/>
      <c r="BF21" s="743"/>
      <c r="BG21" s="743"/>
      <c r="BH21" s="743"/>
      <c r="BI21" s="743"/>
      <c r="BJ21" s="743"/>
      <c r="BK21" s="743"/>
      <c r="BL21" s="743"/>
      <c r="BM21" s="743"/>
      <c r="BN21" s="743"/>
      <c r="BO21" s="743">
        <v>11</v>
      </c>
      <c r="BQ21" s="551"/>
      <c r="BR21" s="21" t="e">
        <v>#N/A</v>
      </c>
      <c r="BS21" s="21">
        <v>0</v>
      </c>
      <c r="BT21" s="552" t="e">
        <v>#N/A</v>
      </c>
      <c r="BU21" s="552" t="e">
        <v>#N/A</v>
      </c>
      <c r="BV21" s="552" t="e">
        <v>#N/A</v>
      </c>
      <c r="BW21" s="553">
        <v>0</v>
      </c>
    </row>
    <row r="22" spans="1:75" s="550" customFormat="1" ht="44.25" hidden="1" customHeight="1" x14ac:dyDescent="0.2">
      <c r="A22" s="47"/>
      <c r="B22" s="743" t="s">
        <v>81</v>
      </c>
      <c r="C22" s="743" t="s">
        <v>235</v>
      </c>
      <c r="D22" s="743" t="s">
        <v>236</v>
      </c>
      <c r="E22" s="743" t="s">
        <v>2164</v>
      </c>
      <c r="F22" s="743" t="s">
        <v>2165</v>
      </c>
      <c r="G22" s="743" t="s">
        <v>2166</v>
      </c>
      <c r="H22" s="743" t="s">
        <v>2167</v>
      </c>
      <c r="I22" s="743" t="s">
        <v>2168</v>
      </c>
      <c r="J22" s="743" t="s">
        <v>2169</v>
      </c>
      <c r="K22" s="743" t="s">
        <v>2170</v>
      </c>
      <c r="L22" s="743" t="s">
        <v>2189</v>
      </c>
      <c r="M22" s="743" t="s">
        <v>185</v>
      </c>
      <c r="N22" s="743" t="s">
        <v>186</v>
      </c>
      <c r="O22" s="743">
        <v>108</v>
      </c>
      <c r="P22" s="743" t="s">
        <v>2225</v>
      </c>
      <c r="Q22" s="743" t="s">
        <v>31</v>
      </c>
      <c r="R22" s="743" t="s">
        <v>2185</v>
      </c>
      <c r="S22" s="743" t="s">
        <v>9213</v>
      </c>
      <c r="T22" s="743" t="s">
        <v>2174</v>
      </c>
      <c r="U22" s="743" t="s">
        <v>2175</v>
      </c>
      <c r="V22" s="743">
        <v>30</v>
      </c>
      <c r="W22" s="743" t="s">
        <v>9214</v>
      </c>
      <c r="X22" s="743" t="s">
        <v>2176</v>
      </c>
      <c r="Y22" s="743" t="s">
        <v>2177</v>
      </c>
      <c r="Z22" s="743"/>
      <c r="AA22" s="743"/>
      <c r="AB22" s="743"/>
      <c r="AC22" s="743"/>
      <c r="AD22" s="743"/>
      <c r="AE22" s="743"/>
      <c r="AF22" s="743"/>
      <c r="AG22" s="743"/>
      <c r="AH22" s="743"/>
      <c r="AI22" s="743"/>
      <c r="AJ22" s="743"/>
      <c r="AK22" s="743"/>
      <c r="AL22" s="743" t="s">
        <v>9185</v>
      </c>
      <c r="AM22" s="743"/>
      <c r="AN22" s="743"/>
      <c r="AO22" s="743"/>
      <c r="AP22" s="743"/>
      <c r="AQ22" s="743"/>
      <c r="AR22" s="743" t="s">
        <v>9185</v>
      </c>
      <c r="AS22" s="743"/>
      <c r="AT22" s="743">
        <v>0</v>
      </c>
      <c r="AU22" s="743">
        <v>0</v>
      </c>
      <c r="AV22" s="743">
        <v>0</v>
      </c>
      <c r="AW22" s="743">
        <v>67</v>
      </c>
      <c r="AX22" s="743">
        <v>30</v>
      </c>
      <c r="AY22" s="743">
        <v>97</v>
      </c>
      <c r="AZ22" s="743"/>
      <c r="BA22" s="743"/>
      <c r="BB22" s="743"/>
      <c r="BC22" s="743"/>
      <c r="BD22" s="743"/>
      <c r="BE22" s="743"/>
      <c r="BF22" s="743"/>
      <c r="BG22" s="743"/>
      <c r="BH22" s="743"/>
      <c r="BI22" s="743">
        <v>15</v>
      </c>
      <c r="BJ22" s="743"/>
      <c r="BK22" s="743"/>
      <c r="BL22" s="743"/>
      <c r="BM22" s="743"/>
      <c r="BN22" s="743"/>
      <c r="BO22" s="743">
        <v>30</v>
      </c>
      <c r="BQ22" s="551"/>
      <c r="BR22" s="21" t="e">
        <v>#N/A</v>
      </c>
      <c r="BS22" s="21">
        <v>0</v>
      </c>
      <c r="BT22" s="552" t="e">
        <v>#N/A</v>
      </c>
      <c r="BU22" s="552" t="e">
        <v>#N/A</v>
      </c>
      <c r="BV22" s="552" t="e">
        <v>#N/A</v>
      </c>
      <c r="BW22" s="553">
        <v>0</v>
      </c>
    </row>
    <row r="23" spans="1:75" s="550" customFormat="1" ht="44.25" hidden="1" customHeight="1" x14ac:dyDescent="0.2">
      <c r="A23" s="47"/>
      <c r="B23" s="743" t="s">
        <v>81</v>
      </c>
      <c r="C23" s="743" t="s">
        <v>235</v>
      </c>
      <c r="D23" s="743" t="s">
        <v>236</v>
      </c>
      <c r="E23" s="743" t="s">
        <v>2164</v>
      </c>
      <c r="F23" s="743" t="s">
        <v>2165</v>
      </c>
      <c r="G23" s="743" t="s">
        <v>2166</v>
      </c>
      <c r="H23" s="743" t="s">
        <v>2167</v>
      </c>
      <c r="I23" s="743" t="s">
        <v>2168</v>
      </c>
      <c r="J23" s="743" t="s">
        <v>2169</v>
      </c>
      <c r="K23" s="743" t="s">
        <v>2170</v>
      </c>
      <c r="L23" s="743" t="s">
        <v>2226</v>
      </c>
      <c r="M23" s="743" t="s">
        <v>237</v>
      </c>
      <c r="N23" s="743" t="s">
        <v>2172</v>
      </c>
      <c r="O23" s="743">
        <v>110</v>
      </c>
      <c r="P23" s="743" t="s">
        <v>2227</v>
      </c>
      <c r="Q23" s="743" t="s">
        <v>31</v>
      </c>
      <c r="R23" s="743" t="s">
        <v>2185</v>
      </c>
      <c r="S23" s="743" t="s">
        <v>9215</v>
      </c>
      <c r="T23" s="743" t="s">
        <v>2200</v>
      </c>
      <c r="U23" s="743" t="s">
        <v>2192</v>
      </c>
      <c r="V23" s="743">
        <v>30</v>
      </c>
      <c r="W23" s="743" t="s">
        <v>9216</v>
      </c>
      <c r="X23" s="743" t="s">
        <v>2176</v>
      </c>
      <c r="Y23" s="743" t="s">
        <v>2177</v>
      </c>
      <c r="Z23" s="743"/>
      <c r="AA23" s="743"/>
      <c r="AB23" s="743"/>
      <c r="AC23" s="743"/>
      <c r="AD23" s="743"/>
      <c r="AE23" s="743"/>
      <c r="AF23" s="743"/>
      <c r="AG23" s="743"/>
      <c r="AH23" s="743"/>
      <c r="AI23" s="743"/>
      <c r="AJ23" s="743"/>
      <c r="AK23" s="743"/>
      <c r="AL23" s="743"/>
      <c r="AM23" s="743"/>
      <c r="AN23" s="743"/>
      <c r="AO23" s="743"/>
      <c r="AP23" s="743"/>
      <c r="AQ23" s="743" t="s">
        <v>9185</v>
      </c>
      <c r="AR23" s="743"/>
      <c r="AS23" s="743"/>
      <c r="AT23" s="743"/>
      <c r="AU23" s="743"/>
      <c r="AV23" s="743"/>
      <c r="AW23" s="743">
        <v>50</v>
      </c>
      <c r="AX23" s="743">
        <v>100</v>
      </c>
      <c r="AY23" s="743">
        <v>100</v>
      </c>
      <c r="AZ23" s="743"/>
      <c r="BA23" s="743"/>
      <c r="BB23" s="743"/>
      <c r="BC23" s="743"/>
      <c r="BD23" s="743"/>
      <c r="BE23" s="743"/>
      <c r="BF23" s="743">
        <v>5</v>
      </c>
      <c r="BG23" s="743"/>
      <c r="BH23" s="743"/>
      <c r="BI23" s="743">
        <v>15</v>
      </c>
      <c r="BJ23" s="743"/>
      <c r="BK23" s="743"/>
      <c r="BL23" s="743">
        <v>30</v>
      </c>
      <c r="BM23" s="743"/>
      <c r="BN23" s="743"/>
      <c r="BO23" s="743">
        <v>50</v>
      </c>
      <c r="BQ23" s="551"/>
      <c r="BR23" s="21" t="e">
        <v>#N/A</v>
      </c>
      <c r="BS23" s="21">
        <v>0</v>
      </c>
      <c r="BT23" s="552" t="e">
        <v>#N/A</v>
      </c>
      <c r="BU23" s="552" t="e">
        <v>#N/A</v>
      </c>
      <c r="BV23" s="552" t="e">
        <v>#N/A</v>
      </c>
      <c r="BW23" s="553">
        <v>0</v>
      </c>
    </row>
    <row r="24" spans="1:75" s="550" customFormat="1" ht="44.25" hidden="1" customHeight="1" x14ac:dyDescent="0.2">
      <c r="A24" s="47"/>
      <c r="B24" s="743" t="s">
        <v>81</v>
      </c>
      <c r="C24" s="743" t="s">
        <v>235</v>
      </c>
      <c r="D24" s="743" t="s">
        <v>235</v>
      </c>
      <c r="E24" s="743" t="s">
        <v>2164</v>
      </c>
      <c r="F24" s="743" t="s">
        <v>2165</v>
      </c>
      <c r="G24" s="743" t="s">
        <v>2166</v>
      </c>
      <c r="H24" s="743" t="s">
        <v>2167</v>
      </c>
      <c r="I24" s="743" t="s">
        <v>2168</v>
      </c>
      <c r="J24" s="743" t="s">
        <v>2169</v>
      </c>
      <c r="K24" s="743" t="s">
        <v>2170</v>
      </c>
      <c r="L24" s="743" t="s">
        <v>2195</v>
      </c>
      <c r="M24" s="743" t="s">
        <v>220</v>
      </c>
      <c r="N24" s="743" t="s">
        <v>2196</v>
      </c>
      <c r="O24" s="743" t="s">
        <v>2229</v>
      </c>
      <c r="P24" s="743" t="s">
        <v>9217</v>
      </c>
      <c r="Q24" s="743" t="s">
        <v>31</v>
      </c>
      <c r="R24" s="743" t="s">
        <v>2212</v>
      </c>
      <c r="S24" s="743" t="s">
        <v>9218</v>
      </c>
      <c r="T24" s="743" t="s">
        <v>2200</v>
      </c>
      <c r="U24" s="743" t="s">
        <v>2186</v>
      </c>
      <c r="V24" s="743">
        <v>30</v>
      </c>
      <c r="W24" s="743" t="s">
        <v>9218</v>
      </c>
      <c r="X24" s="743" t="s">
        <v>2231</v>
      </c>
      <c r="Y24" s="743" t="s">
        <v>2177</v>
      </c>
      <c r="Z24" s="743"/>
      <c r="AA24" s="743"/>
      <c r="AB24" s="743"/>
      <c r="AC24" s="743"/>
      <c r="AD24" s="743"/>
      <c r="AE24" s="743"/>
      <c r="AF24" s="743"/>
      <c r="AG24" s="743"/>
      <c r="AH24" s="743"/>
      <c r="AI24" s="743"/>
      <c r="AJ24" s="743"/>
      <c r="AK24" s="743"/>
      <c r="AL24" s="743"/>
      <c r="AM24" s="743"/>
      <c r="AN24" s="743"/>
      <c r="AO24" s="743"/>
      <c r="AP24" s="743"/>
      <c r="AQ24" s="743"/>
      <c r="AR24" s="743"/>
      <c r="AS24" s="743" t="s">
        <v>9185</v>
      </c>
      <c r="AT24" s="743"/>
      <c r="AU24" s="743">
        <v>132</v>
      </c>
      <c r="AV24" s="743">
        <v>132</v>
      </c>
      <c r="AW24" s="743">
        <v>132</v>
      </c>
      <c r="AX24" s="743">
        <v>132</v>
      </c>
      <c r="AY24" s="743">
        <v>132</v>
      </c>
      <c r="AZ24" s="743"/>
      <c r="BA24" s="743"/>
      <c r="BB24" s="743"/>
      <c r="BC24" s="743"/>
      <c r="BD24" s="743"/>
      <c r="BE24" s="743"/>
      <c r="BF24" s="743"/>
      <c r="BG24" s="743"/>
      <c r="BH24" s="743"/>
      <c r="BI24" s="743"/>
      <c r="BJ24" s="743"/>
      <c r="BK24" s="743"/>
      <c r="BL24" s="743"/>
      <c r="BM24" s="743"/>
      <c r="BN24" s="743"/>
      <c r="BO24" s="743">
        <v>132</v>
      </c>
      <c r="BQ24" s="551"/>
      <c r="BR24" s="21" t="e">
        <v>#N/A</v>
      </c>
      <c r="BS24" s="21">
        <v>0</v>
      </c>
      <c r="BT24" s="552" t="e">
        <v>#N/A</v>
      </c>
      <c r="BU24" s="552" t="e">
        <v>#N/A</v>
      </c>
      <c r="BV24" s="552" t="e">
        <v>#N/A</v>
      </c>
      <c r="BW24" s="553">
        <v>0</v>
      </c>
    </row>
    <row r="25" spans="1:75" s="550" customFormat="1" ht="44.25" hidden="1" customHeight="1" x14ac:dyDescent="0.2">
      <c r="A25" s="47"/>
      <c r="B25" s="743" t="s">
        <v>81</v>
      </c>
      <c r="C25" s="743" t="s">
        <v>235</v>
      </c>
      <c r="D25" s="743" t="s">
        <v>235</v>
      </c>
      <c r="E25" s="743" t="s">
        <v>2164</v>
      </c>
      <c r="F25" s="743" t="s">
        <v>2165</v>
      </c>
      <c r="G25" s="743" t="s">
        <v>2166</v>
      </c>
      <c r="H25" s="743" t="s">
        <v>2167</v>
      </c>
      <c r="I25" s="743" t="s">
        <v>2168</v>
      </c>
      <c r="J25" s="743" t="s">
        <v>2169</v>
      </c>
      <c r="K25" s="743" t="s">
        <v>2170</v>
      </c>
      <c r="L25" s="743" t="s">
        <v>2195</v>
      </c>
      <c r="M25" s="743" t="s">
        <v>220</v>
      </c>
      <c r="N25" s="743" t="s">
        <v>2196</v>
      </c>
      <c r="O25" s="743" t="s">
        <v>3399</v>
      </c>
      <c r="P25" s="743" t="s">
        <v>2230</v>
      </c>
      <c r="Q25" s="743" t="s">
        <v>31</v>
      </c>
      <c r="R25" s="743" t="s">
        <v>2212</v>
      </c>
      <c r="S25" s="743" t="s">
        <v>9219</v>
      </c>
      <c r="T25" s="743" t="s">
        <v>2200</v>
      </c>
      <c r="U25" s="743" t="s">
        <v>2186</v>
      </c>
      <c r="V25" s="743">
        <v>30</v>
      </c>
      <c r="W25" s="743" t="s">
        <v>9219</v>
      </c>
      <c r="X25" s="743" t="s">
        <v>2231</v>
      </c>
      <c r="Y25" s="743" t="s">
        <v>2177</v>
      </c>
      <c r="Z25" s="743"/>
      <c r="AA25" s="743"/>
      <c r="AB25" s="743"/>
      <c r="AC25" s="743"/>
      <c r="AD25" s="743"/>
      <c r="AE25" s="743"/>
      <c r="AF25" s="743"/>
      <c r="AG25" s="743"/>
      <c r="AH25" s="743"/>
      <c r="AI25" s="743"/>
      <c r="AJ25" s="743"/>
      <c r="AK25" s="743"/>
      <c r="AL25" s="743"/>
      <c r="AM25" s="743"/>
      <c r="AN25" s="743"/>
      <c r="AO25" s="743"/>
      <c r="AP25" s="743"/>
      <c r="AQ25" s="743"/>
      <c r="AR25" s="743"/>
      <c r="AS25" s="743" t="s">
        <v>9185</v>
      </c>
      <c r="AT25" s="743"/>
      <c r="AU25" s="743">
        <v>27</v>
      </c>
      <c r="AV25" s="743">
        <v>27</v>
      </c>
      <c r="AW25" s="743">
        <v>27</v>
      </c>
      <c r="AX25" s="743">
        <v>27</v>
      </c>
      <c r="AY25" s="743">
        <v>27</v>
      </c>
      <c r="AZ25" s="743"/>
      <c r="BA25" s="743"/>
      <c r="BB25" s="743"/>
      <c r="BC25" s="743"/>
      <c r="BD25" s="743"/>
      <c r="BE25" s="743"/>
      <c r="BF25" s="743"/>
      <c r="BG25" s="743"/>
      <c r="BH25" s="743"/>
      <c r="BI25" s="743"/>
      <c r="BJ25" s="743"/>
      <c r="BK25" s="743"/>
      <c r="BL25" s="743"/>
      <c r="BM25" s="743"/>
      <c r="BN25" s="743"/>
      <c r="BO25" s="743">
        <v>27</v>
      </c>
      <c r="BQ25" s="551"/>
      <c r="BR25" s="21" t="e">
        <v>#N/A</v>
      </c>
      <c r="BS25" s="21">
        <v>0</v>
      </c>
      <c r="BT25" s="552" t="e">
        <v>#N/A</v>
      </c>
      <c r="BU25" s="552" t="e">
        <v>#N/A</v>
      </c>
      <c r="BV25" s="552" t="e">
        <v>#N/A</v>
      </c>
      <c r="BW25" s="553">
        <v>0</v>
      </c>
    </row>
    <row r="26" spans="1:75" s="550" customFormat="1" ht="44.25" customHeight="1" x14ac:dyDescent="0.2">
      <c r="A26" s="47"/>
      <c r="B26" s="743" t="s">
        <v>81</v>
      </c>
      <c r="C26" s="743" t="s">
        <v>235</v>
      </c>
      <c r="D26" s="743" t="s">
        <v>235</v>
      </c>
      <c r="E26" s="743" t="s">
        <v>2164</v>
      </c>
      <c r="F26" s="743" t="s">
        <v>2165</v>
      </c>
      <c r="G26" s="743" t="s">
        <v>2166</v>
      </c>
      <c r="H26" s="743" t="s">
        <v>2167</v>
      </c>
      <c r="I26" s="743" t="s">
        <v>2168</v>
      </c>
      <c r="J26" s="743" t="s">
        <v>2169</v>
      </c>
      <c r="K26" s="743" t="s">
        <v>2170</v>
      </c>
      <c r="L26" s="743" t="s">
        <v>2182</v>
      </c>
      <c r="M26" s="743" t="s">
        <v>344</v>
      </c>
      <c r="N26" s="743" t="s">
        <v>2183</v>
      </c>
      <c r="O26" s="743" t="s">
        <v>9220</v>
      </c>
      <c r="P26" s="743" t="s">
        <v>3406</v>
      </c>
      <c r="Q26" s="743" t="s">
        <v>31</v>
      </c>
      <c r="R26" s="743" t="s">
        <v>2185</v>
      </c>
      <c r="S26" s="743" t="s">
        <v>9221</v>
      </c>
      <c r="T26" s="743" t="s">
        <v>2174</v>
      </c>
      <c r="U26" s="743" t="s">
        <v>2186</v>
      </c>
      <c r="V26" s="743">
        <v>30</v>
      </c>
      <c r="W26" s="743" t="s">
        <v>9222</v>
      </c>
      <c r="X26" s="743" t="s">
        <v>2231</v>
      </c>
      <c r="Y26" s="743" t="s">
        <v>2177</v>
      </c>
      <c r="Z26" s="743"/>
      <c r="AA26" s="743"/>
      <c r="AB26" s="743"/>
      <c r="AC26" s="743"/>
      <c r="AD26" s="743"/>
      <c r="AE26" s="743"/>
      <c r="AF26" s="743"/>
      <c r="AG26" s="743"/>
      <c r="AH26" s="743"/>
      <c r="AI26" s="743"/>
      <c r="AJ26" s="743"/>
      <c r="AK26" s="743"/>
      <c r="AL26" s="743"/>
      <c r="AM26" s="743"/>
      <c r="AN26" s="743"/>
      <c r="AO26" s="743"/>
      <c r="AP26" s="743"/>
      <c r="AQ26" s="743"/>
      <c r="AR26" s="743"/>
      <c r="AS26" s="743" t="s">
        <v>9185</v>
      </c>
      <c r="AT26" s="743"/>
      <c r="AU26" s="743" t="s">
        <v>9223</v>
      </c>
      <c r="AV26" s="743"/>
      <c r="AW26" s="743"/>
      <c r="AX26" s="743"/>
      <c r="AY26" s="743"/>
      <c r="AZ26" s="743"/>
      <c r="BA26" s="743"/>
      <c r="BB26" s="743"/>
      <c r="BC26" s="743"/>
      <c r="BD26" s="743"/>
      <c r="BE26" s="743"/>
      <c r="BF26" s="743"/>
      <c r="BG26" s="743"/>
      <c r="BH26" s="743"/>
      <c r="BI26" s="743"/>
      <c r="BJ26" s="743"/>
      <c r="BK26" s="743"/>
      <c r="BL26" s="743"/>
      <c r="BM26" s="743"/>
      <c r="BN26" s="743"/>
      <c r="BO26" s="743"/>
      <c r="BQ26" s="551"/>
      <c r="BR26" s="21" t="e">
        <v>#N/A</v>
      </c>
      <c r="BS26" s="21">
        <v>0</v>
      </c>
      <c r="BT26" s="552" t="e">
        <v>#N/A</v>
      </c>
      <c r="BU26" s="552" t="e">
        <v>#N/A</v>
      </c>
      <c r="BV26" s="552" t="e">
        <v>#N/A</v>
      </c>
      <c r="BW26" s="553">
        <v>0</v>
      </c>
    </row>
    <row r="27" spans="1:75" s="550" customFormat="1" ht="44.25" hidden="1" customHeight="1" x14ac:dyDescent="0.2">
      <c r="A27" s="47"/>
      <c r="B27" s="743" t="s">
        <v>81</v>
      </c>
      <c r="C27" s="743" t="s">
        <v>235</v>
      </c>
      <c r="D27" s="743" t="s">
        <v>235</v>
      </c>
      <c r="E27" s="743" t="s">
        <v>2164</v>
      </c>
      <c r="F27" s="743" t="s">
        <v>2165</v>
      </c>
      <c r="G27" s="743" t="s">
        <v>2166</v>
      </c>
      <c r="H27" s="743" t="s">
        <v>2167</v>
      </c>
      <c r="I27" s="743" t="s">
        <v>2168</v>
      </c>
      <c r="J27" s="743" t="s">
        <v>2169</v>
      </c>
      <c r="K27" s="743"/>
      <c r="L27" s="743" t="s">
        <v>2171</v>
      </c>
      <c r="M27" s="743" t="s">
        <v>237</v>
      </c>
      <c r="N27" s="743" t="s">
        <v>2172</v>
      </c>
      <c r="O27" s="743">
        <v>106</v>
      </c>
      <c r="P27" s="743" t="s">
        <v>3404</v>
      </c>
      <c r="Q27" s="743" t="s">
        <v>2198</v>
      </c>
      <c r="R27" s="743" t="s">
        <v>2185</v>
      </c>
      <c r="S27" s="743" t="s">
        <v>9224</v>
      </c>
      <c r="T27" s="743" t="s">
        <v>2200</v>
      </c>
      <c r="U27" s="743" t="s">
        <v>2175</v>
      </c>
      <c r="V27" s="743">
        <v>30</v>
      </c>
      <c r="W27" s="743" t="s">
        <v>9225</v>
      </c>
      <c r="X27" s="743" t="s">
        <v>2203</v>
      </c>
      <c r="Y27" s="743" t="s">
        <v>2177</v>
      </c>
      <c r="Z27" s="743"/>
      <c r="AA27" s="743"/>
      <c r="AB27" s="743"/>
      <c r="AC27" s="743"/>
      <c r="AD27" s="743"/>
      <c r="AE27" s="743"/>
      <c r="AF27" s="743"/>
      <c r="AG27" s="743"/>
      <c r="AH27" s="743"/>
      <c r="AI27" s="743"/>
      <c r="AJ27" s="743"/>
      <c r="AK27" s="743"/>
      <c r="AL27" s="743"/>
      <c r="AM27" s="743"/>
      <c r="AN27" s="743"/>
      <c r="AO27" s="743"/>
      <c r="AP27" s="743"/>
      <c r="AQ27" s="743" t="s">
        <v>9185</v>
      </c>
      <c r="AR27" s="743"/>
      <c r="AS27" s="743"/>
      <c r="AT27" s="743">
        <v>0</v>
      </c>
      <c r="AU27" s="743">
        <v>0.44</v>
      </c>
      <c r="AV27" s="743">
        <v>2.52</v>
      </c>
      <c r="AW27" s="743">
        <v>2.52</v>
      </c>
      <c r="AX27" s="743">
        <v>2.52</v>
      </c>
      <c r="AY27" s="743">
        <v>8</v>
      </c>
      <c r="AZ27" s="743"/>
      <c r="BA27" s="743"/>
      <c r="BB27" s="743"/>
      <c r="BC27" s="743"/>
      <c r="BD27" s="743"/>
      <c r="BE27" s="743"/>
      <c r="BF27" s="743"/>
      <c r="BG27" s="743"/>
      <c r="BH27" s="743"/>
      <c r="BI27" s="743">
        <v>1.5</v>
      </c>
      <c r="BJ27" s="743"/>
      <c r="BK27" s="743"/>
      <c r="BL27" s="743"/>
      <c r="BM27" s="743"/>
      <c r="BN27" s="743"/>
      <c r="BO27" s="743">
        <v>2.52</v>
      </c>
      <c r="BQ27" s="551"/>
      <c r="BR27" s="21" t="e">
        <v>#N/A</v>
      </c>
      <c r="BS27" s="21">
        <v>0</v>
      </c>
      <c r="BT27" s="552" t="e">
        <v>#N/A</v>
      </c>
      <c r="BU27" s="552" t="e">
        <v>#N/A</v>
      </c>
      <c r="BV27" s="552" t="e">
        <v>#N/A</v>
      </c>
      <c r="BW27" s="553">
        <v>0</v>
      </c>
    </row>
    <row r="28" spans="1:75" s="550" customFormat="1" ht="44.25" hidden="1" customHeight="1" x14ac:dyDescent="0.2">
      <c r="A28" s="47"/>
      <c r="B28" s="743" t="s">
        <v>612</v>
      </c>
      <c r="C28" s="743" t="s">
        <v>811</v>
      </c>
      <c r="D28" s="743" t="s">
        <v>2703</v>
      </c>
      <c r="E28" s="743" t="s">
        <v>2164</v>
      </c>
      <c r="F28" s="743" t="s">
        <v>2165</v>
      </c>
      <c r="G28" s="743" t="s">
        <v>2760</v>
      </c>
      <c r="H28" s="743" t="s">
        <v>2689</v>
      </c>
      <c r="I28" s="743" t="s">
        <v>2168</v>
      </c>
      <c r="J28" s="743" t="s">
        <v>2181</v>
      </c>
      <c r="K28" s="743" t="s">
        <v>2745</v>
      </c>
      <c r="L28" s="743" t="s">
        <v>2684</v>
      </c>
      <c r="M28" s="743" t="s">
        <v>615</v>
      </c>
      <c r="N28" s="743" t="s">
        <v>2700</v>
      </c>
      <c r="O28" s="743">
        <v>44</v>
      </c>
      <c r="P28" s="743" t="s">
        <v>3407</v>
      </c>
      <c r="Q28" s="743" t="s">
        <v>2198</v>
      </c>
      <c r="R28" s="743" t="s">
        <v>2185</v>
      </c>
      <c r="S28" s="743" t="s">
        <v>9226</v>
      </c>
      <c r="T28" s="743" t="s">
        <v>2200</v>
      </c>
      <c r="U28" s="743" t="s">
        <v>2192</v>
      </c>
      <c r="V28" s="743">
        <v>0</v>
      </c>
      <c r="W28" s="743" t="s">
        <v>9227</v>
      </c>
      <c r="X28" s="743" t="s">
        <v>2176</v>
      </c>
      <c r="Y28" s="743"/>
      <c r="Z28" s="743"/>
      <c r="AA28" s="743" t="s">
        <v>755</v>
      </c>
      <c r="AB28" s="743" t="s">
        <v>755</v>
      </c>
      <c r="AC28" s="743" t="s">
        <v>755</v>
      </c>
      <c r="AD28" s="743" t="s">
        <v>755</v>
      </c>
      <c r="AE28" s="743" t="s">
        <v>755</v>
      </c>
      <c r="AF28" s="743" t="s">
        <v>755</v>
      </c>
      <c r="AG28" s="743" t="s">
        <v>755</v>
      </c>
      <c r="AH28" s="743" t="s">
        <v>755</v>
      </c>
      <c r="AI28" s="743" t="s">
        <v>755</v>
      </c>
      <c r="AJ28" s="743" t="s">
        <v>755</v>
      </c>
      <c r="AK28" s="743" t="s">
        <v>755</v>
      </c>
      <c r="AL28" s="743" t="s">
        <v>755</v>
      </c>
      <c r="AM28" s="743" t="s">
        <v>755</v>
      </c>
      <c r="AN28" s="743" t="s">
        <v>755</v>
      </c>
      <c r="AO28" s="743" t="s">
        <v>755</v>
      </c>
      <c r="AP28" s="743" t="s">
        <v>755</v>
      </c>
      <c r="AQ28" s="743" t="s">
        <v>755</v>
      </c>
      <c r="AR28" s="743" t="s">
        <v>755</v>
      </c>
      <c r="AS28" s="743" t="s">
        <v>755</v>
      </c>
      <c r="AT28" s="743"/>
      <c r="AU28" s="743">
        <v>45</v>
      </c>
      <c r="AV28" s="743">
        <v>67</v>
      </c>
      <c r="AW28" s="743">
        <v>88</v>
      </c>
      <c r="AX28" s="743">
        <v>90</v>
      </c>
      <c r="AY28" s="743">
        <v>90</v>
      </c>
      <c r="AZ28" s="743"/>
      <c r="BA28" s="743"/>
      <c r="BB28" s="743"/>
      <c r="BC28" s="743"/>
      <c r="BD28" s="743"/>
      <c r="BE28" s="743"/>
      <c r="BF28" s="743">
        <v>90</v>
      </c>
      <c r="BG28" s="743"/>
      <c r="BH28" s="743"/>
      <c r="BI28" s="743">
        <v>92</v>
      </c>
      <c r="BJ28" s="743"/>
      <c r="BK28" s="743"/>
      <c r="BL28" s="743">
        <v>93</v>
      </c>
      <c r="BM28" s="743"/>
      <c r="BN28" s="743"/>
      <c r="BO28" s="743">
        <v>94</v>
      </c>
      <c r="BQ28" s="551"/>
      <c r="BR28" s="21" t="e">
        <v>#N/A</v>
      </c>
      <c r="BS28" s="21">
        <v>0</v>
      </c>
      <c r="BT28" s="552" t="e">
        <v>#N/A</v>
      </c>
      <c r="BU28" s="552" t="e">
        <v>#N/A</v>
      </c>
      <c r="BV28" s="552" t="e">
        <v>#N/A</v>
      </c>
      <c r="BW28" s="553">
        <v>0</v>
      </c>
    </row>
    <row r="29" spans="1:75" s="550" customFormat="1" ht="44.25" hidden="1" customHeight="1" x14ac:dyDescent="0.2">
      <c r="A29" s="47"/>
      <c r="B29" s="743" t="s">
        <v>612</v>
      </c>
      <c r="C29" s="743" t="s">
        <v>811</v>
      </c>
      <c r="D29" s="743" t="s">
        <v>2703</v>
      </c>
      <c r="E29" s="743" t="s">
        <v>2164</v>
      </c>
      <c r="F29" s="743" t="s">
        <v>2165</v>
      </c>
      <c r="G29" s="743" t="s">
        <v>2760</v>
      </c>
      <c r="H29" s="743" t="s">
        <v>2689</v>
      </c>
      <c r="I29" s="743" t="s">
        <v>2168</v>
      </c>
      <c r="J29" s="743" t="s">
        <v>2181</v>
      </c>
      <c r="K29" s="743" t="s">
        <v>2745</v>
      </c>
      <c r="L29" s="743" t="s">
        <v>2684</v>
      </c>
      <c r="M29" s="743" t="s">
        <v>615</v>
      </c>
      <c r="N29" s="743" t="s">
        <v>2700</v>
      </c>
      <c r="O29" s="743">
        <v>45</v>
      </c>
      <c r="P29" s="743" t="s">
        <v>3408</v>
      </c>
      <c r="Q29" s="743" t="s">
        <v>2198</v>
      </c>
      <c r="R29" s="743" t="s">
        <v>2185</v>
      </c>
      <c r="S29" s="743" t="s">
        <v>9226</v>
      </c>
      <c r="T29" s="743" t="s">
        <v>2200</v>
      </c>
      <c r="U29" s="743" t="s">
        <v>2192</v>
      </c>
      <c r="V29" s="743">
        <v>0</v>
      </c>
      <c r="W29" s="743" t="s">
        <v>9228</v>
      </c>
      <c r="X29" s="743" t="s">
        <v>2176</v>
      </c>
      <c r="Y29" s="743"/>
      <c r="Z29" s="743"/>
      <c r="AA29" s="743" t="s">
        <v>755</v>
      </c>
      <c r="AB29" s="743" t="s">
        <v>755</v>
      </c>
      <c r="AC29" s="743" t="s">
        <v>755</v>
      </c>
      <c r="AD29" s="743" t="s">
        <v>755</v>
      </c>
      <c r="AE29" s="743" t="s">
        <v>755</v>
      </c>
      <c r="AF29" s="743" t="s">
        <v>755</v>
      </c>
      <c r="AG29" s="743" t="s">
        <v>755</v>
      </c>
      <c r="AH29" s="743" t="s">
        <v>755</v>
      </c>
      <c r="AI29" s="743" t="s">
        <v>755</v>
      </c>
      <c r="AJ29" s="743" t="s">
        <v>755</v>
      </c>
      <c r="AK29" s="743" t="s">
        <v>755</v>
      </c>
      <c r="AL29" s="743" t="s">
        <v>755</v>
      </c>
      <c r="AM29" s="743" t="s">
        <v>755</v>
      </c>
      <c r="AN29" s="743" t="s">
        <v>755</v>
      </c>
      <c r="AO29" s="743" t="s">
        <v>755</v>
      </c>
      <c r="AP29" s="743" t="s">
        <v>755</v>
      </c>
      <c r="AQ29" s="743" t="s">
        <v>755</v>
      </c>
      <c r="AR29" s="743" t="s">
        <v>755</v>
      </c>
      <c r="AS29" s="743" t="s">
        <v>755</v>
      </c>
      <c r="AT29" s="743"/>
      <c r="AU29" s="743">
        <v>0</v>
      </c>
      <c r="AV29" s="743">
        <v>50</v>
      </c>
      <c r="AW29" s="743">
        <v>86</v>
      </c>
      <c r="AX29" s="743">
        <v>90</v>
      </c>
      <c r="AY29" s="743">
        <v>90</v>
      </c>
      <c r="AZ29" s="743"/>
      <c r="BA29" s="743"/>
      <c r="BB29" s="743"/>
      <c r="BC29" s="743"/>
      <c r="BD29" s="743"/>
      <c r="BE29" s="743"/>
      <c r="BF29" s="743">
        <v>87</v>
      </c>
      <c r="BG29" s="743"/>
      <c r="BH29" s="743"/>
      <c r="BI29" s="743">
        <v>88</v>
      </c>
      <c r="BJ29" s="743"/>
      <c r="BK29" s="743"/>
      <c r="BL29" s="743">
        <v>89</v>
      </c>
      <c r="BM29" s="743"/>
      <c r="BN29" s="743"/>
      <c r="BO29" s="743">
        <v>90</v>
      </c>
      <c r="BQ29" s="551"/>
      <c r="BR29" s="21" t="e">
        <v>#N/A</v>
      </c>
      <c r="BS29" s="21">
        <v>0</v>
      </c>
      <c r="BT29" s="552" t="e">
        <v>#N/A</v>
      </c>
      <c r="BU29" s="552" t="e">
        <v>#N/A</v>
      </c>
      <c r="BV29" s="552" t="e">
        <v>#N/A</v>
      </c>
      <c r="BW29" s="553">
        <v>0</v>
      </c>
    </row>
    <row r="30" spans="1:75" s="550" customFormat="1" ht="44.25" hidden="1" customHeight="1" x14ac:dyDescent="0.2">
      <c r="A30" s="47"/>
      <c r="B30" s="743" t="s">
        <v>612</v>
      </c>
      <c r="C30" s="743" t="s">
        <v>811</v>
      </c>
      <c r="D30" s="743" t="s">
        <v>2674</v>
      </c>
      <c r="E30" s="743" t="s">
        <v>2164</v>
      </c>
      <c r="F30" s="743" t="s">
        <v>2165</v>
      </c>
      <c r="G30" s="743" t="s">
        <v>2760</v>
      </c>
      <c r="H30" s="743" t="s">
        <v>2689</v>
      </c>
      <c r="I30" s="743" t="s">
        <v>2168</v>
      </c>
      <c r="J30" s="743" t="s">
        <v>2181</v>
      </c>
      <c r="K30" s="743" t="s">
        <v>2745</v>
      </c>
      <c r="L30" s="743" t="s">
        <v>2684</v>
      </c>
      <c r="M30" s="743" t="s">
        <v>615</v>
      </c>
      <c r="N30" s="743" t="s">
        <v>9229</v>
      </c>
      <c r="O30" s="743"/>
      <c r="P30" s="743" t="s">
        <v>9230</v>
      </c>
      <c r="Q30" s="743" t="s">
        <v>31</v>
      </c>
      <c r="R30" s="743" t="s">
        <v>9231</v>
      </c>
      <c r="S30" s="743" t="s">
        <v>9232</v>
      </c>
      <c r="T30" s="743" t="s">
        <v>2174</v>
      </c>
      <c r="U30" s="743" t="s">
        <v>2192</v>
      </c>
      <c r="V30" s="743">
        <v>0</v>
      </c>
      <c r="W30" s="743" t="s">
        <v>9233</v>
      </c>
      <c r="X30" s="743" t="s">
        <v>2176</v>
      </c>
      <c r="Y30" s="743" t="s">
        <v>9234</v>
      </c>
      <c r="Z30" s="743" t="s">
        <v>755</v>
      </c>
      <c r="AA30" s="743" t="s">
        <v>755</v>
      </c>
      <c r="AB30" s="743"/>
      <c r="AC30" s="743"/>
      <c r="AD30" s="743"/>
      <c r="AE30" s="743"/>
      <c r="AF30" s="743"/>
      <c r="AG30" s="743"/>
      <c r="AH30" s="743" t="s">
        <v>755</v>
      </c>
      <c r="AI30" s="743" t="s">
        <v>755</v>
      </c>
      <c r="AJ30" s="743"/>
      <c r="AK30" s="743" t="s">
        <v>755</v>
      </c>
      <c r="AL30" s="743" t="s">
        <v>755</v>
      </c>
      <c r="AM30" s="743"/>
      <c r="AN30" s="743" t="s">
        <v>755</v>
      </c>
      <c r="AO30" s="743" t="s">
        <v>755</v>
      </c>
      <c r="AP30" s="743"/>
      <c r="AQ30" s="743" t="s">
        <v>755</v>
      </c>
      <c r="AR30" s="743" t="s">
        <v>755</v>
      </c>
      <c r="AS30" s="743"/>
      <c r="AT30" s="743">
        <v>812</v>
      </c>
      <c r="AU30" s="743">
        <v>791</v>
      </c>
      <c r="AV30" s="743">
        <v>550</v>
      </c>
      <c r="AW30" s="743">
        <v>700</v>
      </c>
      <c r="AX30" s="743">
        <v>667</v>
      </c>
      <c r="AY30" s="743">
        <v>3370</v>
      </c>
      <c r="AZ30" s="743"/>
      <c r="BA30" s="743"/>
      <c r="BB30" s="743"/>
      <c r="BC30" s="743"/>
      <c r="BD30" s="743"/>
      <c r="BE30" s="743"/>
      <c r="BF30" s="743">
        <v>167</v>
      </c>
      <c r="BG30" s="743"/>
      <c r="BH30" s="743"/>
      <c r="BI30" s="743">
        <v>334</v>
      </c>
      <c r="BJ30" s="743"/>
      <c r="BK30" s="743"/>
      <c r="BL30" s="743">
        <v>501</v>
      </c>
      <c r="BM30" s="743"/>
      <c r="BN30" s="743"/>
      <c r="BO30" s="743">
        <v>667</v>
      </c>
      <c r="BQ30" s="551"/>
      <c r="BR30" s="21" t="e">
        <v>#N/A</v>
      </c>
      <c r="BS30" s="21">
        <v>0</v>
      </c>
      <c r="BT30" s="552" t="e">
        <v>#N/A</v>
      </c>
      <c r="BU30" s="552" t="e">
        <v>#N/A</v>
      </c>
      <c r="BV30" s="552" t="e">
        <v>#N/A</v>
      </c>
      <c r="BW30" s="553">
        <v>0</v>
      </c>
    </row>
    <row r="31" spans="1:75" s="550" customFormat="1" ht="44.25" hidden="1" customHeight="1" x14ac:dyDescent="0.2">
      <c r="A31" s="47"/>
      <c r="B31" s="743" t="s">
        <v>612</v>
      </c>
      <c r="C31" s="743" t="s">
        <v>811</v>
      </c>
      <c r="D31" s="743" t="s">
        <v>2674</v>
      </c>
      <c r="E31" s="743" t="s">
        <v>2749</v>
      </c>
      <c r="F31" s="743" t="s">
        <v>2165</v>
      </c>
      <c r="G31" s="743" t="s">
        <v>2812</v>
      </c>
      <c r="H31" s="743" t="s">
        <v>2689</v>
      </c>
      <c r="I31" s="743" t="s">
        <v>2168</v>
      </c>
      <c r="J31" s="743" t="s">
        <v>2181</v>
      </c>
      <c r="K31" s="743" t="s">
        <v>2745</v>
      </c>
      <c r="L31" s="743" t="s">
        <v>2618</v>
      </c>
      <c r="M31" s="743" t="s">
        <v>615</v>
      </c>
      <c r="N31" s="743" t="s">
        <v>9229</v>
      </c>
      <c r="O31" s="743">
        <v>117</v>
      </c>
      <c r="P31" s="743" t="s">
        <v>3412</v>
      </c>
      <c r="Q31" s="743" t="s">
        <v>31</v>
      </c>
      <c r="R31" s="743" t="s">
        <v>9235</v>
      </c>
      <c r="S31" s="743" t="s">
        <v>9236</v>
      </c>
      <c r="T31" s="743" t="s">
        <v>2174</v>
      </c>
      <c r="U31" s="743" t="s">
        <v>2192</v>
      </c>
      <c r="V31" s="743">
        <v>0</v>
      </c>
      <c r="W31" s="743" t="s">
        <v>9237</v>
      </c>
      <c r="X31" s="743" t="s">
        <v>2176</v>
      </c>
      <c r="Y31" s="743" t="s">
        <v>9234</v>
      </c>
      <c r="Z31" s="743" t="s">
        <v>755</v>
      </c>
      <c r="AA31" s="743" t="s">
        <v>755</v>
      </c>
      <c r="AB31" s="743" t="s">
        <v>755</v>
      </c>
      <c r="AC31" s="743" t="s">
        <v>755</v>
      </c>
      <c r="AD31" s="743" t="s">
        <v>755</v>
      </c>
      <c r="AE31" s="743" t="s">
        <v>755</v>
      </c>
      <c r="AF31" s="743" t="s">
        <v>755</v>
      </c>
      <c r="AG31" s="743" t="s">
        <v>755</v>
      </c>
      <c r="AH31" s="743" t="s">
        <v>755</v>
      </c>
      <c r="AI31" s="743" t="s">
        <v>755</v>
      </c>
      <c r="AJ31" s="743" t="s">
        <v>755</v>
      </c>
      <c r="AK31" s="743" t="s">
        <v>755</v>
      </c>
      <c r="AL31" s="743" t="s">
        <v>755</v>
      </c>
      <c r="AM31" s="743" t="s">
        <v>755</v>
      </c>
      <c r="AN31" s="743" t="s">
        <v>755</v>
      </c>
      <c r="AO31" s="743" t="s">
        <v>755</v>
      </c>
      <c r="AP31" s="743" t="s">
        <v>755</v>
      </c>
      <c r="AQ31" s="743" t="s">
        <v>755</v>
      </c>
      <c r="AR31" s="743" t="s">
        <v>755</v>
      </c>
      <c r="AS31" s="743" t="s">
        <v>755</v>
      </c>
      <c r="AT31" s="743"/>
      <c r="AU31" s="743"/>
      <c r="AV31" s="743"/>
      <c r="AW31" s="743">
        <v>200</v>
      </c>
      <c r="AX31" s="743"/>
      <c r="AY31" s="743"/>
      <c r="AZ31" s="743"/>
      <c r="BA31" s="743"/>
      <c r="BB31" s="743"/>
      <c r="BC31" s="743"/>
      <c r="BD31" s="743"/>
      <c r="BE31" s="743"/>
      <c r="BF31" s="743">
        <v>50</v>
      </c>
      <c r="BG31" s="743"/>
      <c r="BH31" s="743"/>
      <c r="BI31" s="743">
        <v>100</v>
      </c>
      <c r="BJ31" s="743"/>
      <c r="BK31" s="743"/>
      <c r="BL31" s="743">
        <v>150</v>
      </c>
      <c r="BM31" s="743"/>
      <c r="BN31" s="743"/>
      <c r="BO31" s="743">
        <v>200</v>
      </c>
      <c r="BQ31" s="551"/>
      <c r="BR31" s="21" t="e">
        <v>#N/A</v>
      </c>
      <c r="BS31" s="21">
        <v>0</v>
      </c>
      <c r="BT31" s="552" t="e">
        <v>#N/A</v>
      </c>
      <c r="BU31" s="552" t="e">
        <v>#N/A</v>
      </c>
      <c r="BV31" s="552" t="e">
        <v>#N/A</v>
      </c>
      <c r="BW31" s="553">
        <v>0</v>
      </c>
    </row>
    <row r="32" spans="1:75" s="550" customFormat="1" ht="44.25" hidden="1" customHeight="1" x14ac:dyDescent="0.2">
      <c r="A32" s="47"/>
      <c r="B32" s="743" t="s">
        <v>612</v>
      </c>
      <c r="C32" s="743" t="s">
        <v>811</v>
      </c>
      <c r="D32" s="743" t="s">
        <v>2674</v>
      </c>
      <c r="E32" s="743" t="s">
        <v>2164</v>
      </c>
      <c r="F32" s="743" t="s">
        <v>2165</v>
      </c>
      <c r="G32" s="743" t="s">
        <v>2760</v>
      </c>
      <c r="H32" s="743" t="s">
        <v>2689</v>
      </c>
      <c r="I32" s="743" t="s">
        <v>2168</v>
      </c>
      <c r="J32" s="743" t="s">
        <v>2181</v>
      </c>
      <c r="K32" s="743" t="s">
        <v>2745</v>
      </c>
      <c r="L32" s="743" t="s">
        <v>2684</v>
      </c>
      <c r="M32" s="743" t="s">
        <v>615</v>
      </c>
      <c r="N32" s="743" t="s">
        <v>2564</v>
      </c>
      <c r="O32" s="743">
        <v>116</v>
      </c>
      <c r="P32" s="743" t="s">
        <v>3411</v>
      </c>
      <c r="Q32" s="743" t="s">
        <v>31</v>
      </c>
      <c r="R32" s="743" t="s">
        <v>9235</v>
      </c>
      <c r="S32" s="743" t="s">
        <v>9238</v>
      </c>
      <c r="T32" s="743" t="s">
        <v>2174</v>
      </c>
      <c r="U32" s="743" t="s">
        <v>2192</v>
      </c>
      <c r="V32" s="743">
        <v>0</v>
      </c>
      <c r="W32" s="743" t="s">
        <v>9239</v>
      </c>
      <c r="X32" s="743" t="s">
        <v>2176</v>
      </c>
      <c r="Y32" s="743" t="s">
        <v>755</v>
      </c>
      <c r="Z32" s="743" t="s">
        <v>755</v>
      </c>
      <c r="AA32" s="743" t="s">
        <v>755</v>
      </c>
      <c r="AB32" s="743" t="s">
        <v>755</v>
      </c>
      <c r="AC32" s="743" t="s">
        <v>755</v>
      </c>
      <c r="AD32" s="743" t="s">
        <v>755</v>
      </c>
      <c r="AE32" s="743" t="s">
        <v>755</v>
      </c>
      <c r="AF32" s="743" t="s">
        <v>755</v>
      </c>
      <c r="AG32" s="743" t="s">
        <v>755</v>
      </c>
      <c r="AH32" s="743" t="s">
        <v>755</v>
      </c>
      <c r="AI32" s="743" t="s">
        <v>755</v>
      </c>
      <c r="AJ32" s="743" t="s">
        <v>755</v>
      </c>
      <c r="AK32" s="743" t="s">
        <v>755</v>
      </c>
      <c r="AL32" s="743" t="s">
        <v>755</v>
      </c>
      <c r="AM32" s="743" t="s">
        <v>755</v>
      </c>
      <c r="AN32" s="743" t="s">
        <v>755</v>
      </c>
      <c r="AO32" s="743" t="s">
        <v>755</v>
      </c>
      <c r="AP32" s="743" t="s">
        <v>755</v>
      </c>
      <c r="AQ32" s="743" t="s">
        <v>755</v>
      </c>
      <c r="AR32" s="743" t="s">
        <v>755</v>
      </c>
      <c r="AS32" s="743" t="s">
        <v>755</v>
      </c>
      <c r="AT32" s="743">
        <v>14958</v>
      </c>
      <c r="AU32" s="743">
        <v>12137</v>
      </c>
      <c r="AV32" s="743">
        <v>16500</v>
      </c>
      <c r="AW32" s="743">
        <v>17000</v>
      </c>
      <c r="AX32" s="743">
        <v>14400</v>
      </c>
      <c r="AY32" s="743">
        <v>74995</v>
      </c>
      <c r="AZ32" s="743" t="s">
        <v>755</v>
      </c>
      <c r="BA32" s="743" t="s">
        <v>755</v>
      </c>
      <c r="BB32" s="743" t="s">
        <v>755</v>
      </c>
      <c r="BC32" s="743" t="s">
        <v>755</v>
      </c>
      <c r="BD32" s="743" t="s">
        <v>755</v>
      </c>
      <c r="BE32" s="743" t="s">
        <v>755</v>
      </c>
      <c r="BF32" s="743">
        <v>2880</v>
      </c>
      <c r="BG32" s="743">
        <v>2880</v>
      </c>
      <c r="BH32" s="743">
        <v>2880</v>
      </c>
      <c r="BI32" s="743">
        <v>6480</v>
      </c>
      <c r="BJ32" s="743">
        <v>6480</v>
      </c>
      <c r="BK32" s="743">
        <v>6480</v>
      </c>
      <c r="BL32" s="743">
        <v>10800</v>
      </c>
      <c r="BM32" s="743">
        <v>10800</v>
      </c>
      <c r="BN32" s="743">
        <v>10800</v>
      </c>
      <c r="BO32" s="743">
        <v>14400</v>
      </c>
      <c r="BQ32" s="551"/>
      <c r="BR32" s="21" t="e">
        <v>#N/A</v>
      </c>
      <c r="BS32" s="21">
        <v>0</v>
      </c>
      <c r="BT32" s="552" t="e">
        <v>#N/A</v>
      </c>
      <c r="BU32" s="552" t="e">
        <v>#N/A</v>
      </c>
      <c r="BV32" s="552" t="e">
        <v>#N/A</v>
      </c>
      <c r="BW32" s="553">
        <v>0</v>
      </c>
    </row>
    <row r="33" spans="1:75" s="550" customFormat="1" ht="44.25" hidden="1" customHeight="1" x14ac:dyDescent="0.2">
      <c r="A33" s="47"/>
      <c r="B33" s="743" t="s">
        <v>612</v>
      </c>
      <c r="C33" s="743" t="s">
        <v>811</v>
      </c>
      <c r="D33" s="743" t="s">
        <v>2674</v>
      </c>
      <c r="E33" s="743" t="s">
        <v>2164</v>
      </c>
      <c r="F33" s="743" t="s">
        <v>2165</v>
      </c>
      <c r="G33" s="743" t="s">
        <v>2760</v>
      </c>
      <c r="H33" s="743" t="s">
        <v>2689</v>
      </c>
      <c r="I33" s="743" t="s">
        <v>2168</v>
      </c>
      <c r="J33" s="743" t="s">
        <v>2181</v>
      </c>
      <c r="K33" s="743" t="s">
        <v>2745</v>
      </c>
      <c r="L33" s="743" t="s">
        <v>2684</v>
      </c>
      <c r="M33" s="743" t="s">
        <v>615</v>
      </c>
      <c r="N33" s="743" t="s">
        <v>2564</v>
      </c>
      <c r="O33" s="743">
        <v>114</v>
      </c>
      <c r="P33" s="743" t="s">
        <v>9240</v>
      </c>
      <c r="Q33" s="743" t="s">
        <v>31</v>
      </c>
      <c r="R33" s="743" t="s">
        <v>9235</v>
      </c>
      <c r="S33" s="743" t="s">
        <v>9241</v>
      </c>
      <c r="T33" s="743" t="s">
        <v>2174</v>
      </c>
      <c r="U33" s="743" t="s">
        <v>2575</v>
      </c>
      <c r="V33" s="743"/>
      <c r="W33" s="743" t="s">
        <v>9242</v>
      </c>
      <c r="X33" s="743" t="s">
        <v>2176</v>
      </c>
      <c r="Y33" s="743"/>
      <c r="Z33" s="743"/>
      <c r="AA33" s="743"/>
      <c r="AB33" s="743"/>
      <c r="AC33" s="743"/>
      <c r="AD33" s="743"/>
      <c r="AE33" s="743"/>
      <c r="AF33" s="743"/>
      <c r="AG33" s="743"/>
      <c r="AH33" s="743"/>
      <c r="AI33" s="743"/>
      <c r="AJ33" s="743"/>
      <c r="AK33" s="743"/>
      <c r="AL33" s="743"/>
      <c r="AM33" s="743"/>
      <c r="AN33" s="743"/>
      <c r="AO33" s="743"/>
      <c r="AP33" s="743"/>
      <c r="AQ33" s="743"/>
      <c r="AR33" s="743"/>
      <c r="AS33" s="743"/>
      <c r="AT33" s="743">
        <v>3708</v>
      </c>
      <c r="AU33" s="743">
        <v>2800</v>
      </c>
      <c r="AV33" s="743">
        <v>3483</v>
      </c>
      <c r="AW33" s="743">
        <v>4000</v>
      </c>
      <c r="AX33" s="743">
        <v>3152</v>
      </c>
      <c r="AY33" s="743">
        <v>17143</v>
      </c>
      <c r="AZ33" s="743"/>
      <c r="BA33" s="743"/>
      <c r="BB33" s="743"/>
      <c r="BC33" s="743"/>
      <c r="BD33" s="743">
        <v>260</v>
      </c>
      <c r="BE33" s="743">
        <v>263</v>
      </c>
      <c r="BF33" s="743">
        <v>263</v>
      </c>
      <c r="BG33" s="743">
        <v>263</v>
      </c>
      <c r="BH33" s="743">
        <v>263</v>
      </c>
      <c r="BI33" s="743">
        <v>263</v>
      </c>
      <c r="BJ33" s="743">
        <v>263</v>
      </c>
      <c r="BK33" s="743">
        <v>263</v>
      </c>
      <c r="BL33" s="743">
        <v>263</v>
      </c>
      <c r="BM33" s="743">
        <v>263</v>
      </c>
      <c r="BN33" s="743">
        <v>263</v>
      </c>
      <c r="BO33" s="743">
        <v>262</v>
      </c>
      <c r="BQ33" s="551"/>
      <c r="BR33" s="21" t="e">
        <v>#N/A</v>
      </c>
      <c r="BS33" s="21">
        <v>0</v>
      </c>
      <c r="BT33" s="552" t="e">
        <v>#N/A</v>
      </c>
      <c r="BU33" s="552" t="e">
        <v>#N/A</v>
      </c>
      <c r="BV33" s="552" t="e">
        <v>#N/A</v>
      </c>
      <c r="BW33" s="553">
        <v>0</v>
      </c>
    </row>
    <row r="34" spans="1:75" s="550" customFormat="1" ht="44.25" hidden="1" customHeight="1" x14ac:dyDescent="0.2">
      <c r="A34" s="47"/>
      <c r="B34" s="743" t="s">
        <v>81</v>
      </c>
      <c r="C34" s="743" t="s">
        <v>82</v>
      </c>
      <c r="D34" s="743" t="s">
        <v>184</v>
      </c>
      <c r="E34" s="743" t="s">
        <v>2164</v>
      </c>
      <c r="F34" s="743" t="s">
        <v>2165</v>
      </c>
      <c r="G34" s="743" t="s">
        <v>2166</v>
      </c>
      <c r="H34" s="743" t="s">
        <v>2552</v>
      </c>
      <c r="I34" s="743" t="s">
        <v>2168</v>
      </c>
      <c r="J34" s="743" t="s">
        <v>2169</v>
      </c>
      <c r="K34" s="743" t="s">
        <v>2170</v>
      </c>
      <c r="L34" s="743" t="s">
        <v>2769</v>
      </c>
      <c r="M34" s="743" t="s">
        <v>220</v>
      </c>
      <c r="N34" s="743" t="s">
        <v>2196</v>
      </c>
      <c r="O34" s="743" t="s">
        <v>3418</v>
      </c>
      <c r="P34" s="743" t="s">
        <v>3419</v>
      </c>
      <c r="Q34" s="743" t="s">
        <v>9327</v>
      </c>
      <c r="R34" s="743" t="s">
        <v>9328</v>
      </c>
      <c r="S34" s="743" t="s">
        <v>9329</v>
      </c>
      <c r="T34" s="743" t="s">
        <v>2200</v>
      </c>
      <c r="U34" s="743" t="s">
        <v>2186</v>
      </c>
      <c r="V34" s="743">
        <v>120</v>
      </c>
      <c r="W34" s="743" t="s">
        <v>9330</v>
      </c>
      <c r="X34" s="743" t="s">
        <v>2231</v>
      </c>
      <c r="Y34" s="743"/>
      <c r="Z34" s="743"/>
      <c r="AA34" s="743" t="s">
        <v>755</v>
      </c>
      <c r="AB34" s="743" t="s">
        <v>755</v>
      </c>
      <c r="AC34" s="743" t="s">
        <v>755</v>
      </c>
      <c r="AD34" s="743" t="s">
        <v>755</v>
      </c>
      <c r="AE34" s="743" t="s">
        <v>755</v>
      </c>
      <c r="AF34" s="743" t="s">
        <v>755</v>
      </c>
      <c r="AG34" s="743" t="s">
        <v>755</v>
      </c>
      <c r="AH34" s="743" t="s">
        <v>755</v>
      </c>
      <c r="AI34" s="743" t="s">
        <v>9331</v>
      </c>
      <c r="AJ34" s="743" t="s">
        <v>755</v>
      </c>
      <c r="AK34" s="743" t="s">
        <v>755</v>
      </c>
      <c r="AL34" s="743" t="s">
        <v>755</v>
      </c>
      <c r="AM34" s="743" t="s">
        <v>755</v>
      </c>
      <c r="AN34" s="743" t="s">
        <v>755</v>
      </c>
      <c r="AO34" s="743" t="s">
        <v>755</v>
      </c>
      <c r="AP34" s="743" t="s">
        <v>755</v>
      </c>
      <c r="AQ34" s="743" t="s">
        <v>755</v>
      </c>
      <c r="AR34" s="743" t="s">
        <v>755</v>
      </c>
      <c r="AS34" s="743" t="s">
        <v>755</v>
      </c>
      <c r="AT34" s="743">
        <v>9</v>
      </c>
      <c r="AU34" s="743">
        <v>11</v>
      </c>
      <c r="AV34" s="743">
        <v>12</v>
      </c>
      <c r="AW34" s="743">
        <v>14</v>
      </c>
      <c r="AX34" s="743">
        <v>15</v>
      </c>
      <c r="AY34" s="743">
        <v>15</v>
      </c>
      <c r="AZ34" s="743"/>
      <c r="BA34" s="743"/>
      <c r="BB34" s="743"/>
      <c r="BC34" s="743"/>
      <c r="BD34" s="743"/>
      <c r="BE34" s="743"/>
      <c r="BF34" s="743"/>
      <c r="BG34" s="743"/>
      <c r="BH34" s="743"/>
      <c r="BI34" s="743"/>
      <c r="BJ34" s="743"/>
      <c r="BK34" s="743"/>
      <c r="BL34" s="743"/>
      <c r="BM34" s="743"/>
      <c r="BN34" s="743"/>
      <c r="BO34" s="743">
        <v>15</v>
      </c>
      <c r="BQ34" s="551"/>
      <c r="BR34" s="21" t="e">
        <v>#N/A</v>
      </c>
      <c r="BS34" s="21">
        <v>0</v>
      </c>
      <c r="BT34" s="552" t="e">
        <v>#N/A</v>
      </c>
      <c r="BU34" s="552" t="e">
        <v>#N/A</v>
      </c>
      <c r="BV34" s="552" t="e">
        <v>#N/A</v>
      </c>
      <c r="BW34" s="553">
        <v>0</v>
      </c>
    </row>
    <row r="35" spans="1:75" s="550" customFormat="1" ht="44.25" hidden="1" customHeight="1" x14ac:dyDescent="0.2">
      <c r="A35" s="47"/>
      <c r="B35" s="743" t="s">
        <v>81</v>
      </c>
      <c r="C35" s="743" t="s">
        <v>82</v>
      </c>
      <c r="D35" s="743" t="s">
        <v>184</v>
      </c>
      <c r="E35" s="743" t="s">
        <v>2164</v>
      </c>
      <c r="F35" s="743" t="s">
        <v>2165</v>
      </c>
      <c r="G35" s="743" t="s">
        <v>2166</v>
      </c>
      <c r="H35" s="743" t="s">
        <v>2552</v>
      </c>
      <c r="I35" s="743" t="s">
        <v>2168</v>
      </c>
      <c r="J35" s="743" t="s">
        <v>2169</v>
      </c>
      <c r="K35" s="743" t="s">
        <v>2170</v>
      </c>
      <c r="L35" s="743" t="s">
        <v>2769</v>
      </c>
      <c r="M35" s="743" t="s">
        <v>220</v>
      </c>
      <c r="N35" s="743" t="s">
        <v>2196</v>
      </c>
      <c r="O35" s="743" t="s">
        <v>3420</v>
      </c>
      <c r="P35" s="743" t="s">
        <v>3421</v>
      </c>
      <c r="Q35" s="743" t="s">
        <v>9327</v>
      </c>
      <c r="R35" s="743" t="s">
        <v>9328</v>
      </c>
      <c r="S35" s="743" t="s">
        <v>9332</v>
      </c>
      <c r="T35" s="743" t="s">
        <v>2200</v>
      </c>
      <c r="U35" s="743" t="s">
        <v>2186</v>
      </c>
      <c r="V35" s="743">
        <v>120</v>
      </c>
      <c r="W35" s="743" t="s">
        <v>9330</v>
      </c>
      <c r="X35" s="743" t="s">
        <v>2231</v>
      </c>
      <c r="Y35" s="743"/>
      <c r="Z35" s="743"/>
      <c r="AA35" s="743" t="s">
        <v>755</v>
      </c>
      <c r="AB35" s="743" t="s">
        <v>755</v>
      </c>
      <c r="AC35" s="743" t="s">
        <v>755</v>
      </c>
      <c r="AD35" s="743" t="s">
        <v>755</v>
      </c>
      <c r="AE35" s="743" t="s">
        <v>755</v>
      </c>
      <c r="AF35" s="743" t="s">
        <v>755</v>
      </c>
      <c r="AG35" s="743" t="s">
        <v>755</v>
      </c>
      <c r="AH35" s="743" t="s">
        <v>755</v>
      </c>
      <c r="AI35" s="743" t="s">
        <v>9331</v>
      </c>
      <c r="AJ35" s="743" t="s">
        <v>755</v>
      </c>
      <c r="AK35" s="743" t="s">
        <v>755</v>
      </c>
      <c r="AL35" s="743" t="s">
        <v>755</v>
      </c>
      <c r="AM35" s="743" t="s">
        <v>755</v>
      </c>
      <c r="AN35" s="743" t="s">
        <v>755</v>
      </c>
      <c r="AO35" s="743" t="s">
        <v>755</v>
      </c>
      <c r="AP35" s="743" t="s">
        <v>755</v>
      </c>
      <c r="AQ35" s="743" t="s">
        <v>755</v>
      </c>
      <c r="AR35" s="743" t="s">
        <v>755</v>
      </c>
      <c r="AS35" s="743" t="s">
        <v>755</v>
      </c>
      <c r="AT35" s="743">
        <v>19</v>
      </c>
      <c r="AU35" s="743">
        <v>22</v>
      </c>
      <c r="AV35" s="743">
        <v>26</v>
      </c>
      <c r="AW35" s="743">
        <v>29</v>
      </c>
      <c r="AX35" s="743">
        <v>31</v>
      </c>
      <c r="AY35" s="743">
        <v>31</v>
      </c>
      <c r="AZ35" s="743"/>
      <c r="BA35" s="743"/>
      <c r="BB35" s="743"/>
      <c r="BC35" s="743"/>
      <c r="BD35" s="743"/>
      <c r="BE35" s="743"/>
      <c r="BF35" s="743"/>
      <c r="BG35" s="743"/>
      <c r="BH35" s="743"/>
      <c r="BI35" s="743"/>
      <c r="BJ35" s="743"/>
      <c r="BK35" s="743"/>
      <c r="BL35" s="743"/>
      <c r="BM35" s="743"/>
      <c r="BN35" s="743"/>
      <c r="BO35" s="743">
        <v>31</v>
      </c>
      <c r="BQ35" s="551"/>
      <c r="BR35" s="21" t="e">
        <v>#N/A</v>
      </c>
      <c r="BS35" s="21">
        <v>0</v>
      </c>
      <c r="BT35" s="552" t="e">
        <v>#N/A</v>
      </c>
      <c r="BU35" s="552" t="e">
        <v>#N/A</v>
      </c>
      <c r="BV35" s="552" t="e">
        <v>#N/A</v>
      </c>
      <c r="BW35" s="553">
        <v>0</v>
      </c>
    </row>
    <row r="36" spans="1:75" s="550" customFormat="1" ht="44.25" hidden="1" customHeight="1" x14ac:dyDescent="0.2">
      <c r="A36" s="47"/>
      <c r="B36" s="743" t="s">
        <v>81</v>
      </c>
      <c r="C36" s="743" t="s">
        <v>82</v>
      </c>
      <c r="D36" s="743" t="s">
        <v>184</v>
      </c>
      <c r="E36" s="743" t="s">
        <v>2164</v>
      </c>
      <c r="F36" s="743" t="s">
        <v>2165</v>
      </c>
      <c r="G36" s="743" t="s">
        <v>2166</v>
      </c>
      <c r="H36" s="743" t="s">
        <v>2659</v>
      </c>
      <c r="I36" s="743" t="s">
        <v>2168</v>
      </c>
      <c r="J36" s="743" t="s">
        <v>2169</v>
      </c>
      <c r="K36" s="743" t="s">
        <v>2170</v>
      </c>
      <c r="L36" s="743" t="s">
        <v>2769</v>
      </c>
      <c r="M36" s="743" t="s">
        <v>220</v>
      </c>
      <c r="N36" s="743" t="s">
        <v>2196</v>
      </c>
      <c r="O36" s="743" t="s">
        <v>3422</v>
      </c>
      <c r="P36" s="743" t="s">
        <v>3423</v>
      </c>
      <c r="Q36" s="743" t="s">
        <v>9327</v>
      </c>
      <c r="R36" s="743" t="s">
        <v>9333</v>
      </c>
      <c r="S36" s="743" t="s">
        <v>9334</v>
      </c>
      <c r="T36" s="743" t="s">
        <v>2200</v>
      </c>
      <c r="U36" s="743" t="s">
        <v>2175</v>
      </c>
      <c r="V36" s="743">
        <v>120</v>
      </c>
      <c r="W36" s="743" t="s">
        <v>9335</v>
      </c>
      <c r="X36" s="743" t="s">
        <v>2231</v>
      </c>
      <c r="Y36" s="743"/>
      <c r="Z36" s="743"/>
      <c r="AA36" s="743" t="s">
        <v>755</v>
      </c>
      <c r="AB36" s="743" t="s">
        <v>755</v>
      </c>
      <c r="AC36" s="743" t="s">
        <v>755</v>
      </c>
      <c r="AD36" s="743" t="s">
        <v>755</v>
      </c>
      <c r="AE36" s="743" t="s">
        <v>755</v>
      </c>
      <c r="AF36" s="743" t="s">
        <v>755</v>
      </c>
      <c r="AG36" s="743" t="s">
        <v>755</v>
      </c>
      <c r="AH36" s="743" t="s">
        <v>755</v>
      </c>
      <c r="AI36" s="743" t="s">
        <v>755</v>
      </c>
      <c r="AJ36" s="743" t="s">
        <v>755</v>
      </c>
      <c r="AK36" s="743" t="s">
        <v>755</v>
      </c>
      <c r="AL36" s="743" t="s">
        <v>755</v>
      </c>
      <c r="AM36" s="743" t="s">
        <v>755</v>
      </c>
      <c r="AN36" s="743" t="s">
        <v>755</v>
      </c>
      <c r="AO36" s="743" t="s">
        <v>755</v>
      </c>
      <c r="AP36" s="743" t="s">
        <v>755</v>
      </c>
      <c r="AQ36" s="743" t="s">
        <v>755</v>
      </c>
      <c r="AR36" s="743" t="s">
        <v>755</v>
      </c>
      <c r="AS36" s="743" t="s">
        <v>755</v>
      </c>
      <c r="AT36" s="743">
        <v>100</v>
      </c>
      <c r="AU36" s="743">
        <v>100</v>
      </c>
      <c r="AV36" s="743">
        <v>100</v>
      </c>
      <c r="AW36" s="743">
        <v>100</v>
      </c>
      <c r="AX36" s="743">
        <v>100</v>
      </c>
      <c r="AY36" s="743">
        <v>100</v>
      </c>
      <c r="AZ36" s="743"/>
      <c r="BA36" s="743"/>
      <c r="BB36" s="743"/>
      <c r="BC36" s="743"/>
      <c r="BD36" s="743"/>
      <c r="BE36" s="743"/>
      <c r="BF36" s="743"/>
      <c r="BG36" s="743"/>
      <c r="BH36" s="743"/>
      <c r="BI36" s="743">
        <v>50</v>
      </c>
      <c r="BJ36" s="743"/>
      <c r="BK36" s="743"/>
      <c r="BL36" s="743"/>
      <c r="BM36" s="743"/>
      <c r="BN36" s="743"/>
      <c r="BO36" s="743">
        <v>100</v>
      </c>
      <c r="BQ36" s="551"/>
      <c r="BR36" s="21" t="e">
        <v>#N/A</v>
      </c>
      <c r="BS36" s="21">
        <v>0</v>
      </c>
      <c r="BT36" s="552" t="e">
        <v>#N/A</v>
      </c>
      <c r="BU36" s="552" t="e">
        <v>#N/A</v>
      </c>
      <c r="BV36" s="552" t="e">
        <v>#N/A</v>
      </c>
      <c r="BW36" s="553">
        <v>0</v>
      </c>
    </row>
    <row r="37" spans="1:75" s="550" customFormat="1" ht="44.25" hidden="1" customHeight="1" x14ac:dyDescent="0.2">
      <c r="A37" s="47"/>
      <c r="B37" s="743" t="s">
        <v>81</v>
      </c>
      <c r="C37" s="743" t="s">
        <v>82</v>
      </c>
      <c r="D37" s="743" t="s">
        <v>184</v>
      </c>
      <c r="E37" s="743" t="s">
        <v>2164</v>
      </c>
      <c r="F37" s="743" t="s">
        <v>2165</v>
      </c>
      <c r="G37" s="743" t="s">
        <v>2166</v>
      </c>
      <c r="H37" s="743" t="s">
        <v>2748</v>
      </c>
      <c r="I37" s="743" t="s">
        <v>2168</v>
      </c>
      <c r="J37" s="743" t="s">
        <v>2169</v>
      </c>
      <c r="K37" s="743" t="s">
        <v>2170</v>
      </c>
      <c r="L37" s="743" t="s">
        <v>2769</v>
      </c>
      <c r="M37" s="743" t="s">
        <v>220</v>
      </c>
      <c r="N37" s="743" t="s">
        <v>2196</v>
      </c>
      <c r="O37" s="743" t="s">
        <v>3414</v>
      </c>
      <c r="P37" s="743" t="s">
        <v>3415</v>
      </c>
      <c r="Q37" s="743" t="s">
        <v>31</v>
      </c>
      <c r="R37" s="743" t="s">
        <v>2185</v>
      </c>
      <c r="S37" s="743" t="s">
        <v>9336</v>
      </c>
      <c r="T37" s="743" t="s">
        <v>2174</v>
      </c>
      <c r="U37" s="743" t="s">
        <v>2186</v>
      </c>
      <c r="V37" s="743">
        <v>120</v>
      </c>
      <c r="W37" s="743" t="s">
        <v>9337</v>
      </c>
      <c r="X37" s="743" t="s">
        <v>2231</v>
      </c>
      <c r="Y37" s="743"/>
      <c r="Z37" s="743"/>
      <c r="AA37" s="743" t="s">
        <v>755</v>
      </c>
      <c r="AB37" s="743" t="s">
        <v>755</v>
      </c>
      <c r="AC37" s="743" t="s">
        <v>755</v>
      </c>
      <c r="AD37" s="743" t="s">
        <v>755</v>
      </c>
      <c r="AE37" s="743" t="s">
        <v>755</v>
      </c>
      <c r="AF37" s="743" t="s">
        <v>755</v>
      </c>
      <c r="AG37" s="743" t="s">
        <v>755</v>
      </c>
      <c r="AH37" s="743" t="s">
        <v>755</v>
      </c>
      <c r="AI37" s="743" t="s">
        <v>755</v>
      </c>
      <c r="AJ37" s="743" t="s">
        <v>9331</v>
      </c>
      <c r="AK37" s="743" t="s">
        <v>755</v>
      </c>
      <c r="AL37" s="743" t="s">
        <v>755</v>
      </c>
      <c r="AM37" s="743" t="s">
        <v>755</v>
      </c>
      <c r="AN37" s="743" t="s">
        <v>755</v>
      </c>
      <c r="AO37" s="743" t="s">
        <v>755</v>
      </c>
      <c r="AP37" s="743" t="s">
        <v>755</v>
      </c>
      <c r="AQ37" s="743" t="s">
        <v>755</v>
      </c>
      <c r="AR37" s="743" t="s">
        <v>755</v>
      </c>
      <c r="AS37" s="743" t="s">
        <v>755</v>
      </c>
      <c r="AT37" s="743">
        <v>8000</v>
      </c>
      <c r="AU37" s="743">
        <v>2000</v>
      </c>
      <c r="AV37" s="743">
        <v>2000</v>
      </c>
      <c r="AW37" s="743">
        <v>2000</v>
      </c>
      <c r="AX37" s="743">
        <v>2000</v>
      </c>
      <c r="AY37" s="743">
        <v>8000</v>
      </c>
      <c r="AZ37" s="743"/>
      <c r="BA37" s="743"/>
      <c r="BB37" s="743"/>
      <c r="BC37" s="743"/>
      <c r="BD37" s="743"/>
      <c r="BE37" s="743"/>
      <c r="BF37" s="743"/>
      <c r="BG37" s="743"/>
      <c r="BH37" s="743"/>
      <c r="BI37" s="743"/>
      <c r="BJ37" s="743"/>
      <c r="BK37" s="743"/>
      <c r="BL37" s="743"/>
      <c r="BM37" s="743"/>
      <c r="BN37" s="743"/>
      <c r="BO37" s="743">
        <v>2000</v>
      </c>
      <c r="BQ37" s="551"/>
      <c r="BR37" s="21" t="e">
        <v>#N/A</v>
      </c>
      <c r="BS37" s="21">
        <v>0</v>
      </c>
      <c r="BT37" s="552" t="e">
        <v>#N/A</v>
      </c>
      <c r="BU37" s="552" t="e">
        <v>#N/A</v>
      </c>
      <c r="BV37" s="552" t="e">
        <v>#N/A</v>
      </c>
      <c r="BW37" s="553">
        <v>0</v>
      </c>
    </row>
    <row r="38" spans="1:75" s="550" customFormat="1" ht="44.25" hidden="1" customHeight="1" x14ac:dyDescent="0.2">
      <c r="A38" s="47"/>
      <c r="B38" s="743" t="s">
        <v>81</v>
      </c>
      <c r="C38" s="743" t="s">
        <v>82</v>
      </c>
      <c r="D38" s="743" t="s">
        <v>184</v>
      </c>
      <c r="E38" s="743" t="s">
        <v>2164</v>
      </c>
      <c r="F38" s="743" t="s">
        <v>2165</v>
      </c>
      <c r="G38" s="743" t="s">
        <v>2166</v>
      </c>
      <c r="H38" s="743" t="s">
        <v>2748</v>
      </c>
      <c r="I38" s="743" t="s">
        <v>2168</v>
      </c>
      <c r="J38" s="743" t="s">
        <v>2169</v>
      </c>
      <c r="K38" s="743" t="s">
        <v>2170</v>
      </c>
      <c r="L38" s="743" t="s">
        <v>2769</v>
      </c>
      <c r="M38" s="743" t="s">
        <v>220</v>
      </c>
      <c r="N38" s="743" t="s">
        <v>2196</v>
      </c>
      <c r="O38" s="743" t="s">
        <v>3416</v>
      </c>
      <c r="P38" s="743" t="s">
        <v>3417</v>
      </c>
      <c r="Q38" s="743" t="s">
        <v>31</v>
      </c>
      <c r="R38" s="743" t="s">
        <v>2185</v>
      </c>
      <c r="S38" s="743" t="s">
        <v>9338</v>
      </c>
      <c r="T38" s="743" t="s">
        <v>2174</v>
      </c>
      <c r="U38" s="743" t="s">
        <v>2186</v>
      </c>
      <c r="V38" s="743">
        <v>120</v>
      </c>
      <c r="W38" s="743" t="s">
        <v>9337</v>
      </c>
      <c r="X38" s="743" t="s">
        <v>2231</v>
      </c>
      <c r="Y38" s="743"/>
      <c r="Z38" s="743"/>
      <c r="AA38" s="743" t="s">
        <v>755</v>
      </c>
      <c r="AB38" s="743" t="s">
        <v>755</v>
      </c>
      <c r="AC38" s="743" t="s">
        <v>755</v>
      </c>
      <c r="AD38" s="743" t="s">
        <v>755</v>
      </c>
      <c r="AE38" s="743" t="s">
        <v>755</v>
      </c>
      <c r="AF38" s="743" t="s">
        <v>755</v>
      </c>
      <c r="AG38" s="743" t="s">
        <v>755</v>
      </c>
      <c r="AH38" s="743" t="s">
        <v>755</v>
      </c>
      <c r="AI38" s="743" t="s">
        <v>755</v>
      </c>
      <c r="AJ38" s="743" t="s">
        <v>9331</v>
      </c>
      <c r="AK38" s="743" t="s">
        <v>755</v>
      </c>
      <c r="AL38" s="743" t="s">
        <v>755</v>
      </c>
      <c r="AM38" s="743" t="s">
        <v>755</v>
      </c>
      <c r="AN38" s="743" t="s">
        <v>755</v>
      </c>
      <c r="AO38" s="743" t="s">
        <v>755</v>
      </c>
      <c r="AP38" s="743" t="s">
        <v>755</v>
      </c>
      <c r="AQ38" s="743" t="s">
        <v>755</v>
      </c>
      <c r="AR38" s="743" t="s">
        <v>755</v>
      </c>
      <c r="AS38" s="743" t="s">
        <v>755</v>
      </c>
      <c r="AT38" s="743">
        <v>2500</v>
      </c>
      <c r="AU38" s="743">
        <v>500</v>
      </c>
      <c r="AV38" s="743">
        <v>500</v>
      </c>
      <c r="AW38" s="743">
        <v>500</v>
      </c>
      <c r="AX38" s="743">
        <v>500</v>
      </c>
      <c r="AY38" s="743">
        <v>2000</v>
      </c>
      <c r="AZ38" s="743"/>
      <c r="BA38" s="743"/>
      <c r="BB38" s="743"/>
      <c r="BC38" s="743"/>
      <c r="BD38" s="743"/>
      <c r="BE38" s="743"/>
      <c r="BF38" s="743"/>
      <c r="BG38" s="743"/>
      <c r="BH38" s="743"/>
      <c r="BI38" s="743"/>
      <c r="BJ38" s="743"/>
      <c r="BK38" s="743"/>
      <c r="BL38" s="743"/>
      <c r="BM38" s="743"/>
      <c r="BN38" s="743"/>
      <c r="BO38" s="743">
        <v>500</v>
      </c>
      <c r="BQ38" s="551"/>
      <c r="BR38" s="21" t="e">
        <v>#N/A</v>
      </c>
      <c r="BS38" s="21">
        <v>0</v>
      </c>
      <c r="BT38" s="552" t="e">
        <v>#N/A</v>
      </c>
      <c r="BU38" s="552" t="e">
        <v>#N/A</v>
      </c>
      <c r="BV38" s="552" t="e">
        <v>#N/A</v>
      </c>
      <c r="BW38" s="553">
        <v>0</v>
      </c>
    </row>
    <row r="39" spans="1:75" s="550" customFormat="1" ht="44.25" hidden="1" customHeight="1" x14ac:dyDescent="0.2">
      <c r="A39" s="47"/>
      <c r="B39" s="743" t="s">
        <v>81</v>
      </c>
      <c r="C39" s="743" t="s">
        <v>82</v>
      </c>
      <c r="D39" s="743" t="s">
        <v>184</v>
      </c>
      <c r="E39" s="743" t="s">
        <v>2164</v>
      </c>
      <c r="F39" s="743" t="s">
        <v>2165</v>
      </c>
      <c r="G39" s="743" t="s">
        <v>2166</v>
      </c>
      <c r="H39" s="743" t="s">
        <v>2552</v>
      </c>
      <c r="I39" s="743" t="s">
        <v>2168</v>
      </c>
      <c r="J39" s="743" t="s">
        <v>2169</v>
      </c>
      <c r="K39" s="743" t="s">
        <v>2170</v>
      </c>
      <c r="L39" s="743" t="s">
        <v>2769</v>
      </c>
      <c r="M39" s="743" t="s">
        <v>220</v>
      </c>
      <c r="N39" s="743" t="s">
        <v>2196</v>
      </c>
      <c r="O39" s="743" t="s">
        <v>3424</v>
      </c>
      <c r="P39" s="743" t="s">
        <v>3425</v>
      </c>
      <c r="Q39" s="743" t="s">
        <v>31</v>
      </c>
      <c r="R39" s="743" t="s">
        <v>2212</v>
      </c>
      <c r="S39" s="743" t="s">
        <v>9339</v>
      </c>
      <c r="T39" s="743" t="s">
        <v>2200</v>
      </c>
      <c r="U39" s="743" t="s">
        <v>2186</v>
      </c>
      <c r="V39" s="743">
        <v>120</v>
      </c>
      <c r="W39" s="743" t="s">
        <v>9340</v>
      </c>
      <c r="X39" s="743" t="s">
        <v>2231</v>
      </c>
      <c r="Y39" s="743"/>
      <c r="Z39" s="743"/>
      <c r="AA39" s="743"/>
      <c r="AB39" s="743"/>
      <c r="AC39" s="743"/>
      <c r="AD39" s="743"/>
      <c r="AE39" s="743"/>
      <c r="AF39" s="743"/>
      <c r="AG39" s="743"/>
      <c r="AH39" s="743"/>
      <c r="AI39" s="743" t="s">
        <v>9331</v>
      </c>
      <c r="AJ39" s="743"/>
      <c r="AK39" s="743"/>
      <c r="AL39" s="743"/>
      <c r="AM39" s="743"/>
      <c r="AN39" s="743"/>
      <c r="AO39" s="743"/>
      <c r="AP39" s="743"/>
      <c r="AQ39" s="743"/>
      <c r="AR39" s="743"/>
      <c r="AS39" s="743"/>
      <c r="AT39" s="743">
        <v>9</v>
      </c>
      <c r="AU39" s="743">
        <v>11</v>
      </c>
      <c r="AV39" s="743">
        <v>12</v>
      </c>
      <c r="AW39" s="743">
        <v>14</v>
      </c>
      <c r="AX39" s="743">
        <v>15</v>
      </c>
      <c r="AY39" s="743">
        <v>15</v>
      </c>
      <c r="AZ39" s="743"/>
      <c r="BA39" s="743"/>
      <c r="BB39" s="743"/>
      <c r="BC39" s="743"/>
      <c r="BD39" s="743"/>
      <c r="BE39" s="743"/>
      <c r="BF39" s="743"/>
      <c r="BG39" s="743"/>
      <c r="BH39" s="743"/>
      <c r="BI39" s="743"/>
      <c r="BJ39" s="743"/>
      <c r="BK39" s="743"/>
      <c r="BL39" s="743"/>
      <c r="BM39" s="743"/>
      <c r="BN39" s="743"/>
      <c r="BO39" s="743">
        <v>15</v>
      </c>
      <c r="BQ39" s="551"/>
      <c r="BR39" s="21" t="e">
        <v>#N/A</v>
      </c>
      <c r="BS39" s="21">
        <v>0</v>
      </c>
      <c r="BT39" s="552" t="e">
        <v>#N/A</v>
      </c>
      <c r="BU39" s="552" t="e">
        <v>#N/A</v>
      </c>
      <c r="BV39" s="552" t="e">
        <v>#N/A</v>
      </c>
      <c r="BW39" s="553">
        <v>0</v>
      </c>
    </row>
    <row r="40" spans="1:75" s="550" customFormat="1" ht="44.25" hidden="1" customHeight="1" x14ac:dyDescent="0.2">
      <c r="A40" s="47"/>
      <c r="B40" s="743" t="s">
        <v>81</v>
      </c>
      <c r="C40" s="743" t="s">
        <v>82</v>
      </c>
      <c r="D40" s="743" t="s">
        <v>184</v>
      </c>
      <c r="E40" s="743" t="s">
        <v>2164</v>
      </c>
      <c r="F40" s="743" t="s">
        <v>2165</v>
      </c>
      <c r="G40" s="743" t="s">
        <v>2166</v>
      </c>
      <c r="H40" s="743" t="s">
        <v>2552</v>
      </c>
      <c r="I40" s="743" t="s">
        <v>2168</v>
      </c>
      <c r="J40" s="743" t="s">
        <v>2169</v>
      </c>
      <c r="K40" s="743" t="s">
        <v>2170</v>
      </c>
      <c r="L40" s="743" t="s">
        <v>2769</v>
      </c>
      <c r="M40" s="743" t="s">
        <v>220</v>
      </c>
      <c r="N40" s="743" t="s">
        <v>2196</v>
      </c>
      <c r="O40" s="743" t="s">
        <v>3426</v>
      </c>
      <c r="P40" s="743" t="s">
        <v>3427</v>
      </c>
      <c r="Q40" s="743" t="s">
        <v>31</v>
      </c>
      <c r="R40" s="743" t="s">
        <v>2212</v>
      </c>
      <c r="S40" s="743" t="s">
        <v>9341</v>
      </c>
      <c r="T40" s="743" t="s">
        <v>2200</v>
      </c>
      <c r="U40" s="743" t="s">
        <v>2186</v>
      </c>
      <c r="V40" s="743">
        <v>120</v>
      </c>
      <c r="W40" s="743" t="s">
        <v>9342</v>
      </c>
      <c r="X40" s="743" t="s">
        <v>2231</v>
      </c>
      <c r="Y40" s="743"/>
      <c r="Z40" s="743"/>
      <c r="AA40" s="743"/>
      <c r="AB40" s="743"/>
      <c r="AC40" s="743"/>
      <c r="AD40" s="743"/>
      <c r="AE40" s="743"/>
      <c r="AF40" s="743"/>
      <c r="AG40" s="743"/>
      <c r="AH40" s="743"/>
      <c r="AI40" s="743"/>
      <c r="AJ40" s="743" t="s">
        <v>9331</v>
      </c>
      <c r="AK40" s="743"/>
      <c r="AL40" s="743"/>
      <c r="AM40" s="743"/>
      <c r="AN40" s="743"/>
      <c r="AO40" s="743"/>
      <c r="AP40" s="743"/>
      <c r="AQ40" s="743"/>
      <c r="AR40" s="743"/>
      <c r="AS40" s="743"/>
      <c r="AT40" s="743">
        <v>19</v>
      </c>
      <c r="AU40" s="743">
        <v>22</v>
      </c>
      <c r="AV40" s="743">
        <v>26</v>
      </c>
      <c r="AW40" s="743">
        <v>29</v>
      </c>
      <c r="AX40" s="743">
        <v>31</v>
      </c>
      <c r="AY40" s="743">
        <v>31</v>
      </c>
      <c r="AZ40" s="743"/>
      <c r="BA40" s="743"/>
      <c r="BB40" s="743"/>
      <c r="BC40" s="743"/>
      <c r="BD40" s="743"/>
      <c r="BE40" s="743"/>
      <c r="BF40" s="743"/>
      <c r="BG40" s="743"/>
      <c r="BH40" s="743"/>
      <c r="BI40" s="743"/>
      <c r="BJ40" s="743"/>
      <c r="BK40" s="743"/>
      <c r="BL40" s="743"/>
      <c r="BM40" s="743"/>
      <c r="BN40" s="743"/>
      <c r="BO40" s="743">
        <v>31</v>
      </c>
      <c r="BQ40" s="551"/>
      <c r="BR40" s="21" t="e">
        <v>#N/A</v>
      </c>
      <c r="BS40" s="21">
        <v>0</v>
      </c>
      <c r="BT40" s="552" t="e">
        <v>#N/A</v>
      </c>
      <c r="BU40" s="552" t="e">
        <v>#N/A</v>
      </c>
      <c r="BV40" s="552" t="e">
        <v>#N/A</v>
      </c>
      <c r="BW40" s="553">
        <v>0</v>
      </c>
    </row>
    <row r="41" spans="1:75" s="550" customFormat="1" ht="44.25" hidden="1" customHeight="1" x14ac:dyDescent="0.2">
      <c r="A41" s="47"/>
      <c r="B41" s="743" t="s">
        <v>81</v>
      </c>
      <c r="C41" s="743" t="s">
        <v>82</v>
      </c>
      <c r="D41" s="743" t="s">
        <v>184</v>
      </c>
      <c r="E41" s="743" t="s">
        <v>2164</v>
      </c>
      <c r="F41" s="743" t="s">
        <v>2165</v>
      </c>
      <c r="G41" s="743" t="s">
        <v>2166</v>
      </c>
      <c r="H41" s="743" t="s">
        <v>2748</v>
      </c>
      <c r="I41" s="743" t="s">
        <v>2168</v>
      </c>
      <c r="J41" s="743" t="s">
        <v>2169</v>
      </c>
      <c r="K41" s="743" t="s">
        <v>2170</v>
      </c>
      <c r="L41" s="743" t="s">
        <v>2769</v>
      </c>
      <c r="M41" s="743" t="s">
        <v>220</v>
      </c>
      <c r="N41" s="743" t="s">
        <v>2196</v>
      </c>
      <c r="O41" s="743" t="s">
        <v>3428</v>
      </c>
      <c r="P41" s="743" t="s">
        <v>3429</v>
      </c>
      <c r="Q41" s="743" t="s">
        <v>2198</v>
      </c>
      <c r="R41" s="743" t="s">
        <v>9343</v>
      </c>
      <c r="S41" s="743" t="s">
        <v>9344</v>
      </c>
      <c r="T41" s="743" t="s">
        <v>2200</v>
      </c>
      <c r="U41" s="743" t="s">
        <v>2186</v>
      </c>
      <c r="V41" s="743">
        <v>120</v>
      </c>
      <c r="W41" s="743" t="s">
        <v>9345</v>
      </c>
      <c r="X41" s="743" t="s">
        <v>2231</v>
      </c>
      <c r="Y41" s="743"/>
      <c r="Z41" s="743"/>
      <c r="AA41" s="743"/>
      <c r="AB41" s="743"/>
      <c r="AC41" s="743"/>
      <c r="AD41" s="743"/>
      <c r="AE41" s="743"/>
      <c r="AF41" s="743"/>
      <c r="AG41" s="743"/>
      <c r="AH41" s="743"/>
      <c r="AI41" s="743"/>
      <c r="AJ41" s="743"/>
      <c r="AK41" s="743"/>
      <c r="AL41" s="743"/>
      <c r="AM41" s="743"/>
      <c r="AN41" s="743"/>
      <c r="AO41" s="743"/>
      <c r="AP41" s="743"/>
      <c r="AQ41" s="743"/>
      <c r="AR41" s="743"/>
      <c r="AS41" s="743"/>
      <c r="AT41" s="743">
        <v>11</v>
      </c>
      <c r="AU41" s="743">
        <v>10</v>
      </c>
      <c r="AV41" s="743">
        <v>10</v>
      </c>
      <c r="AW41" s="743">
        <v>9</v>
      </c>
      <c r="AX41" s="743">
        <v>9</v>
      </c>
      <c r="AY41" s="743">
        <v>9</v>
      </c>
      <c r="AZ41" s="743"/>
      <c r="BA41" s="743"/>
      <c r="BB41" s="743"/>
      <c r="BC41" s="743"/>
      <c r="BD41" s="743"/>
      <c r="BE41" s="743"/>
      <c r="BF41" s="743"/>
      <c r="BG41" s="743"/>
      <c r="BH41" s="743"/>
      <c r="BI41" s="743"/>
      <c r="BJ41" s="743"/>
      <c r="BK41" s="743"/>
      <c r="BL41" s="743"/>
      <c r="BM41" s="743"/>
      <c r="BN41" s="743"/>
      <c r="BO41" s="743">
        <v>9</v>
      </c>
      <c r="BQ41" s="551"/>
      <c r="BR41" s="21" t="e">
        <v>#N/A</v>
      </c>
      <c r="BS41" s="21">
        <v>0</v>
      </c>
      <c r="BT41" s="552" t="e">
        <v>#N/A</v>
      </c>
      <c r="BU41" s="552" t="e">
        <v>#N/A</v>
      </c>
      <c r="BV41" s="552" t="e">
        <v>#N/A</v>
      </c>
      <c r="BW41" s="553">
        <v>0</v>
      </c>
    </row>
    <row r="42" spans="1:75" s="550" customFormat="1" ht="44.25" hidden="1" customHeight="1" x14ac:dyDescent="0.2">
      <c r="A42" s="47"/>
      <c r="B42" s="743" t="s">
        <v>81</v>
      </c>
      <c r="C42" s="743" t="s">
        <v>82</v>
      </c>
      <c r="D42" s="743" t="s">
        <v>184</v>
      </c>
      <c r="E42" s="743" t="s">
        <v>2164</v>
      </c>
      <c r="F42" s="743" t="s">
        <v>2165</v>
      </c>
      <c r="G42" s="743" t="s">
        <v>2166</v>
      </c>
      <c r="H42" s="743" t="s">
        <v>2748</v>
      </c>
      <c r="I42" s="743" t="s">
        <v>2168</v>
      </c>
      <c r="J42" s="743" t="s">
        <v>2169</v>
      </c>
      <c r="K42" s="743" t="s">
        <v>2170</v>
      </c>
      <c r="L42" s="743" t="s">
        <v>2769</v>
      </c>
      <c r="M42" s="743" t="s">
        <v>220</v>
      </c>
      <c r="N42" s="743" t="s">
        <v>2196</v>
      </c>
      <c r="O42" s="743" t="s">
        <v>3430</v>
      </c>
      <c r="P42" s="743" t="s">
        <v>3431</v>
      </c>
      <c r="Q42" s="743" t="s">
        <v>2198</v>
      </c>
      <c r="R42" s="743" t="s">
        <v>9343</v>
      </c>
      <c r="S42" s="743" t="s">
        <v>9346</v>
      </c>
      <c r="T42" s="743" t="s">
        <v>2200</v>
      </c>
      <c r="U42" s="743" t="s">
        <v>2186</v>
      </c>
      <c r="V42" s="743">
        <v>120</v>
      </c>
      <c r="W42" s="743" t="s">
        <v>9345</v>
      </c>
      <c r="X42" s="743" t="s">
        <v>2231</v>
      </c>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v>11</v>
      </c>
      <c r="AU42" s="743">
        <v>10</v>
      </c>
      <c r="AV42" s="743">
        <v>10</v>
      </c>
      <c r="AW42" s="743">
        <v>9</v>
      </c>
      <c r="AX42" s="743">
        <v>9</v>
      </c>
      <c r="AY42" s="743">
        <v>9</v>
      </c>
      <c r="AZ42" s="743"/>
      <c r="BA42" s="743"/>
      <c r="BB42" s="743"/>
      <c r="BC42" s="743"/>
      <c r="BD42" s="743"/>
      <c r="BE42" s="743"/>
      <c r="BF42" s="743"/>
      <c r="BG42" s="743"/>
      <c r="BH42" s="743"/>
      <c r="BI42" s="743"/>
      <c r="BJ42" s="743"/>
      <c r="BK42" s="743"/>
      <c r="BL42" s="743"/>
      <c r="BM42" s="743"/>
      <c r="BN42" s="743"/>
      <c r="BO42" s="743">
        <v>9</v>
      </c>
      <c r="BQ42" s="551"/>
      <c r="BR42" s="21" t="e">
        <v>#N/A</v>
      </c>
      <c r="BS42" s="21">
        <v>0</v>
      </c>
      <c r="BT42" s="552" t="e">
        <v>#N/A</v>
      </c>
      <c r="BU42" s="552" t="e">
        <v>#N/A</v>
      </c>
      <c r="BV42" s="552" t="e">
        <v>#N/A</v>
      </c>
      <c r="BW42" s="553">
        <v>0</v>
      </c>
    </row>
    <row r="43" spans="1:75" s="550" customFormat="1" ht="44.25" hidden="1" customHeight="1" x14ac:dyDescent="0.2">
      <c r="A43" s="47"/>
      <c r="B43" s="743" t="s">
        <v>81</v>
      </c>
      <c r="C43" s="743" t="s">
        <v>82</v>
      </c>
      <c r="D43" s="743" t="s">
        <v>184</v>
      </c>
      <c r="E43" s="743" t="s">
        <v>2164</v>
      </c>
      <c r="F43" s="743" t="s">
        <v>2165</v>
      </c>
      <c r="G43" s="743" t="s">
        <v>2166</v>
      </c>
      <c r="H43" s="743" t="s">
        <v>2552</v>
      </c>
      <c r="I43" s="743" t="s">
        <v>2168</v>
      </c>
      <c r="J43" s="743" t="s">
        <v>2169</v>
      </c>
      <c r="K43" s="743" t="s">
        <v>2170</v>
      </c>
      <c r="L43" s="743" t="s">
        <v>2769</v>
      </c>
      <c r="M43" s="743" t="s">
        <v>220</v>
      </c>
      <c r="N43" s="743" t="s">
        <v>2196</v>
      </c>
      <c r="O43" s="743" t="s">
        <v>3432</v>
      </c>
      <c r="P43" s="743" t="s">
        <v>3433</v>
      </c>
      <c r="Q43" s="743" t="s">
        <v>2198</v>
      </c>
      <c r="R43" s="743" t="s">
        <v>2212</v>
      </c>
      <c r="S43" s="743" t="s">
        <v>9347</v>
      </c>
      <c r="T43" s="743" t="s">
        <v>2200</v>
      </c>
      <c r="U43" s="743" t="s">
        <v>2186</v>
      </c>
      <c r="V43" s="743">
        <v>60</v>
      </c>
      <c r="W43" s="743" t="s">
        <v>9330</v>
      </c>
      <c r="X43" s="743" t="s">
        <v>2231</v>
      </c>
      <c r="Y43" s="743"/>
      <c r="Z43" s="743"/>
      <c r="AA43" s="743"/>
      <c r="AB43" s="743"/>
      <c r="AC43" s="743"/>
      <c r="AD43" s="743"/>
      <c r="AE43" s="743"/>
      <c r="AF43" s="743"/>
      <c r="AG43" s="743"/>
      <c r="AH43" s="743"/>
      <c r="AI43" s="743"/>
      <c r="AJ43" s="743"/>
      <c r="AK43" s="743"/>
      <c r="AL43" s="743"/>
      <c r="AM43" s="743"/>
      <c r="AN43" s="743"/>
      <c r="AO43" s="743"/>
      <c r="AP43" s="743"/>
      <c r="AQ43" s="743"/>
      <c r="AR43" s="743"/>
      <c r="AS43" s="743"/>
      <c r="AT43" s="743">
        <v>59</v>
      </c>
      <c r="AU43" s="743">
        <v>60</v>
      </c>
      <c r="AV43" s="743">
        <v>66</v>
      </c>
      <c r="AW43" s="743">
        <v>84</v>
      </c>
      <c r="AX43" s="743">
        <v>100</v>
      </c>
      <c r="AY43" s="743">
        <v>100</v>
      </c>
      <c r="AZ43" s="743"/>
      <c r="BA43" s="743"/>
      <c r="BB43" s="743"/>
      <c r="BC43" s="743"/>
      <c r="BD43" s="743"/>
      <c r="BE43" s="743"/>
      <c r="BF43" s="743"/>
      <c r="BG43" s="743"/>
      <c r="BH43" s="743"/>
      <c r="BI43" s="743"/>
      <c r="BJ43" s="743"/>
      <c r="BK43" s="743"/>
      <c r="BL43" s="743"/>
      <c r="BM43" s="743"/>
      <c r="BN43" s="743"/>
      <c r="BO43" s="743">
        <v>100</v>
      </c>
      <c r="BQ43" s="551"/>
      <c r="BR43" s="21" t="e">
        <v>#N/A</v>
      </c>
      <c r="BS43" s="21">
        <v>0</v>
      </c>
      <c r="BT43" s="552" t="e">
        <v>#N/A</v>
      </c>
      <c r="BU43" s="552" t="e">
        <v>#N/A</v>
      </c>
      <c r="BV43" s="552" t="e">
        <v>#N/A</v>
      </c>
      <c r="BW43" s="553">
        <v>0</v>
      </c>
    </row>
    <row r="44" spans="1:75" s="550" customFormat="1" ht="44.25" hidden="1" customHeight="1" x14ac:dyDescent="0.2">
      <c r="A44" s="47"/>
      <c r="B44" s="743" t="s">
        <v>81</v>
      </c>
      <c r="C44" s="743" t="s">
        <v>82</v>
      </c>
      <c r="D44" s="743" t="s">
        <v>184</v>
      </c>
      <c r="E44" s="743" t="s">
        <v>2164</v>
      </c>
      <c r="F44" s="743" t="s">
        <v>2165</v>
      </c>
      <c r="G44" s="743" t="s">
        <v>2166</v>
      </c>
      <c r="H44" s="743" t="s">
        <v>2748</v>
      </c>
      <c r="I44" s="743" t="s">
        <v>2168</v>
      </c>
      <c r="J44" s="743" t="s">
        <v>2169</v>
      </c>
      <c r="K44" s="743" t="s">
        <v>2170</v>
      </c>
      <c r="L44" s="743" t="s">
        <v>2769</v>
      </c>
      <c r="M44" s="743" t="s">
        <v>220</v>
      </c>
      <c r="N44" s="743" t="s">
        <v>2196</v>
      </c>
      <c r="O44" s="743">
        <v>7</v>
      </c>
      <c r="P44" s="743" t="s">
        <v>3437</v>
      </c>
      <c r="Q44" s="743" t="s">
        <v>2574</v>
      </c>
      <c r="R44" s="743" t="s">
        <v>9231</v>
      </c>
      <c r="S44" s="743" t="s">
        <v>9348</v>
      </c>
      <c r="T44" s="743" t="s">
        <v>2174</v>
      </c>
      <c r="U44" s="743" t="s">
        <v>2192</v>
      </c>
      <c r="V44" s="743">
        <v>0</v>
      </c>
      <c r="W44" s="743" t="s">
        <v>9349</v>
      </c>
      <c r="X44" s="743" t="s">
        <v>2176</v>
      </c>
      <c r="Y44" s="743"/>
      <c r="Z44" s="743"/>
      <c r="AA44" s="743"/>
      <c r="AB44" s="743"/>
      <c r="AC44" s="743"/>
      <c r="AD44" s="743"/>
      <c r="AE44" s="743"/>
      <c r="AF44" s="743"/>
      <c r="AG44" s="743"/>
      <c r="AH44" s="743"/>
      <c r="AI44" s="743"/>
      <c r="AJ44" s="743"/>
      <c r="AK44" s="743"/>
      <c r="AL44" s="743"/>
      <c r="AM44" s="743"/>
      <c r="AN44" s="743"/>
      <c r="AO44" s="743"/>
      <c r="AP44" s="743"/>
      <c r="AQ44" s="743"/>
      <c r="AR44" s="743"/>
      <c r="AS44" s="743"/>
      <c r="AT44" s="743">
        <v>97</v>
      </c>
      <c r="AU44" s="743">
        <v>97</v>
      </c>
      <c r="AV44" s="743">
        <v>97</v>
      </c>
      <c r="AW44" s="743">
        <v>97</v>
      </c>
      <c r="AX44" s="743">
        <v>97</v>
      </c>
      <c r="AY44" s="743">
        <v>97</v>
      </c>
      <c r="AZ44" s="743"/>
      <c r="BA44" s="743"/>
      <c r="BB44" s="743"/>
      <c r="BC44" s="743"/>
      <c r="BD44" s="743"/>
      <c r="BE44" s="743"/>
      <c r="BF44" s="743"/>
      <c r="BG44" s="743"/>
      <c r="BH44" s="743"/>
      <c r="BI44" s="743"/>
      <c r="BJ44" s="743">
        <v>0</v>
      </c>
      <c r="BK44" s="743"/>
      <c r="BL44" s="743"/>
      <c r="BM44" s="743"/>
      <c r="BN44" s="743"/>
      <c r="BO44" s="743">
        <v>97</v>
      </c>
      <c r="BQ44" s="551"/>
      <c r="BR44" s="21" t="e">
        <v>#N/A</v>
      </c>
      <c r="BS44" s="21">
        <v>0</v>
      </c>
      <c r="BT44" s="552" t="e">
        <v>#N/A</v>
      </c>
      <c r="BU44" s="552" t="e">
        <v>#N/A</v>
      </c>
      <c r="BV44" s="552" t="e">
        <v>#N/A</v>
      </c>
      <c r="BW44" s="553">
        <v>0</v>
      </c>
    </row>
    <row r="45" spans="1:75" s="550" customFormat="1" ht="44.25" hidden="1" customHeight="1" x14ac:dyDescent="0.2">
      <c r="A45" s="47"/>
      <c r="B45" s="743" t="s">
        <v>81</v>
      </c>
      <c r="C45" s="743" t="s">
        <v>82</v>
      </c>
      <c r="D45" s="743" t="s">
        <v>184</v>
      </c>
      <c r="E45" s="743" t="s">
        <v>2164</v>
      </c>
      <c r="F45" s="743" t="s">
        <v>2165</v>
      </c>
      <c r="G45" s="743" t="s">
        <v>2166</v>
      </c>
      <c r="H45" s="743" t="s">
        <v>2748</v>
      </c>
      <c r="I45" s="743" t="s">
        <v>2168</v>
      </c>
      <c r="J45" s="743" t="s">
        <v>2169</v>
      </c>
      <c r="K45" s="743" t="s">
        <v>2170</v>
      </c>
      <c r="L45" s="743" t="s">
        <v>2769</v>
      </c>
      <c r="M45" s="743" t="s">
        <v>220</v>
      </c>
      <c r="N45" s="743" t="s">
        <v>2196</v>
      </c>
      <c r="O45" s="743">
        <v>94</v>
      </c>
      <c r="P45" s="743" t="s">
        <v>3434</v>
      </c>
      <c r="Q45" s="743" t="s">
        <v>2198</v>
      </c>
      <c r="R45" s="743" t="s">
        <v>2185</v>
      </c>
      <c r="S45" s="743" t="s">
        <v>9350</v>
      </c>
      <c r="T45" s="743" t="s">
        <v>2174</v>
      </c>
      <c r="U45" s="743" t="s">
        <v>2186</v>
      </c>
      <c r="V45" s="743">
        <v>180</v>
      </c>
      <c r="W45" s="743" t="s">
        <v>9351</v>
      </c>
      <c r="X45" s="743" t="s">
        <v>2203</v>
      </c>
      <c r="Y45" s="743"/>
      <c r="Z45" s="743"/>
      <c r="AA45" s="743"/>
      <c r="AB45" s="743"/>
      <c r="AC45" s="743"/>
      <c r="AD45" s="743"/>
      <c r="AE45" s="743" t="s">
        <v>9352</v>
      </c>
      <c r="AF45" s="743"/>
      <c r="AG45" s="743"/>
      <c r="AH45" s="743"/>
      <c r="AI45" s="743"/>
      <c r="AJ45" s="743" t="s">
        <v>9331</v>
      </c>
      <c r="AK45" s="743"/>
      <c r="AL45" s="743"/>
      <c r="AM45" s="743"/>
      <c r="AN45" s="743"/>
      <c r="AO45" s="743"/>
      <c r="AP45" s="743"/>
      <c r="AQ45" s="743"/>
      <c r="AR45" s="743"/>
      <c r="AS45" s="743"/>
      <c r="AT45" s="743"/>
      <c r="AU45" s="743">
        <v>185000</v>
      </c>
      <c r="AV45" s="743">
        <v>400000</v>
      </c>
      <c r="AW45" s="743">
        <v>650000</v>
      </c>
      <c r="AX45" s="743">
        <v>795868</v>
      </c>
      <c r="AY45" s="743">
        <v>795868</v>
      </c>
      <c r="AZ45" s="743"/>
      <c r="BA45" s="743"/>
      <c r="BB45" s="743"/>
      <c r="BC45" s="743"/>
      <c r="BD45" s="743"/>
      <c r="BE45" s="743"/>
      <c r="BF45" s="743"/>
      <c r="BG45" s="743"/>
      <c r="BH45" s="743"/>
      <c r="BI45" s="743"/>
      <c r="BJ45" s="743"/>
      <c r="BK45" s="743"/>
      <c r="BL45" s="743"/>
      <c r="BM45" s="743"/>
      <c r="BN45" s="743"/>
      <c r="BO45" s="743">
        <v>795868</v>
      </c>
      <c r="BQ45" s="551"/>
      <c r="BR45" s="21" t="e">
        <v>#N/A</v>
      </c>
      <c r="BS45" s="21">
        <v>0</v>
      </c>
      <c r="BT45" s="552" t="e">
        <v>#N/A</v>
      </c>
      <c r="BU45" s="552" t="e">
        <v>#N/A</v>
      </c>
      <c r="BV45" s="552" t="e">
        <v>#N/A</v>
      </c>
      <c r="BW45" s="553">
        <v>0</v>
      </c>
    </row>
    <row r="46" spans="1:75" s="550" customFormat="1" ht="44.25" hidden="1" customHeight="1" x14ac:dyDescent="0.2">
      <c r="A46" s="47"/>
      <c r="B46" s="743" t="s">
        <v>81</v>
      </c>
      <c r="C46" s="743" t="s">
        <v>82</v>
      </c>
      <c r="D46" s="743" t="s">
        <v>184</v>
      </c>
      <c r="E46" s="743" t="s">
        <v>2164</v>
      </c>
      <c r="F46" s="743" t="s">
        <v>2165</v>
      </c>
      <c r="G46" s="743" t="s">
        <v>2166</v>
      </c>
      <c r="H46" s="743" t="s">
        <v>2748</v>
      </c>
      <c r="I46" s="743" t="s">
        <v>2168</v>
      </c>
      <c r="J46" s="743" t="s">
        <v>2169</v>
      </c>
      <c r="K46" s="743" t="s">
        <v>2170</v>
      </c>
      <c r="L46" s="743" t="s">
        <v>2769</v>
      </c>
      <c r="M46" s="743" t="s">
        <v>220</v>
      </c>
      <c r="N46" s="743" t="s">
        <v>2196</v>
      </c>
      <c r="O46" s="743">
        <v>57</v>
      </c>
      <c r="P46" s="743" t="s">
        <v>3435</v>
      </c>
      <c r="Q46" s="743" t="s">
        <v>31</v>
      </c>
      <c r="R46" s="743" t="s">
        <v>9343</v>
      </c>
      <c r="S46" s="743" t="s">
        <v>9353</v>
      </c>
      <c r="T46" s="743" t="s">
        <v>2200</v>
      </c>
      <c r="U46" s="743" t="s">
        <v>2186</v>
      </c>
      <c r="V46" s="743">
        <v>180</v>
      </c>
      <c r="W46" s="743" t="s">
        <v>9354</v>
      </c>
      <c r="X46" s="743" t="s">
        <v>2203</v>
      </c>
      <c r="Y46" s="743"/>
      <c r="Z46" s="743"/>
      <c r="AA46" s="743"/>
      <c r="AB46" s="743"/>
      <c r="AC46" s="743"/>
      <c r="AD46" s="743"/>
      <c r="AE46" s="743"/>
      <c r="AF46" s="743"/>
      <c r="AG46" s="743"/>
      <c r="AH46" s="743"/>
      <c r="AI46" s="743"/>
      <c r="AJ46" s="743"/>
      <c r="AK46" s="743"/>
      <c r="AL46" s="743"/>
      <c r="AM46" s="743"/>
      <c r="AN46" s="743"/>
      <c r="AO46" s="743"/>
      <c r="AP46" s="743"/>
      <c r="AQ46" s="743"/>
      <c r="AR46" s="743"/>
      <c r="AS46" s="743"/>
      <c r="AT46" s="743">
        <v>9</v>
      </c>
      <c r="AU46" s="743">
        <v>9</v>
      </c>
      <c r="AV46" s="743">
        <v>7</v>
      </c>
      <c r="AW46" s="743">
        <v>5</v>
      </c>
      <c r="AX46" s="743">
        <v>4</v>
      </c>
      <c r="AY46" s="743">
        <v>4</v>
      </c>
      <c r="AZ46" s="743"/>
      <c r="BA46" s="743"/>
      <c r="BB46" s="743"/>
      <c r="BC46" s="743"/>
      <c r="BD46" s="743"/>
      <c r="BE46" s="743"/>
      <c r="BF46" s="743"/>
      <c r="BG46" s="743"/>
      <c r="BH46" s="743"/>
      <c r="BI46" s="743"/>
      <c r="BJ46" s="743"/>
      <c r="BK46" s="743"/>
      <c r="BL46" s="743"/>
      <c r="BM46" s="743"/>
      <c r="BN46" s="743"/>
      <c r="BO46" s="743">
        <v>5</v>
      </c>
      <c r="BQ46" s="551"/>
      <c r="BR46" s="21" t="e">
        <v>#N/A</v>
      </c>
      <c r="BS46" s="21">
        <v>0</v>
      </c>
      <c r="BT46" s="552" t="e">
        <v>#N/A</v>
      </c>
      <c r="BU46" s="552" t="e">
        <v>#N/A</v>
      </c>
      <c r="BV46" s="552" t="e">
        <v>#N/A</v>
      </c>
      <c r="BW46" s="553">
        <v>0</v>
      </c>
    </row>
    <row r="47" spans="1:75" s="550" customFormat="1" ht="44.25" hidden="1" customHeight="1" x14ac:dyDescent="0.2">
      <c r="A47" s="47"/>
      <c r="B47" s="743" t="s">
        <v>81</v>
      </c>
      <c r="C47" s="743" t="s">
        <v>82</v>
      </c>
      <c r="D47" s="743" t="s">
        <v>184</v>
      </c>
      <c r="E47" s="743" t="s">
        <v>2164</v>
      </c>
      <c r="F47" s="743" t="s">
        <v>2165</v>
      </c>
      <c r="G47" s="743" t="s">
        <v>2166</v>
      </c>
      <c r="H47" s="743" t="s">
        <v>2748</v>
      </c>
      <c r="I47" s="743" t="s">
        <v>2168</v>
      </c>
      <c r="J47" s="743" t="s">
        <v>2169</v>
      </c>
      <c r="K47" s="743" t="s">
        <v>2170</v>
      </c>
      <c r="L47" s="743" t="s">
        <v>2769</v>
      </c>
      <c r="M47" s="743" t="s">
        <v>220</v>
      </c>
      <c r="N47" s="743" t="s">
        <v>2196</v>
      </c>
      <c r="O47" s="743">
        <v>98</v>
      </c>
      <c r="P47" s="743" t="s">
        <v>3436</v>
      </c>
      <c r="Q47" s="743" t="s">
        <v>2198</v>
      </c>
      <c r="R47" s="743" t="s">
        <v>9343</v>
      </c>
      <c r="S47" s="743" t="s">
        <v>9355</v>
      </c>
      <c r="T47" s="743" t="s">
        <v>2200</v>
      </c>
      <c r="U47" s="743" t="s">
        <v>2186</v>
      </c>
      <c r="V47" s="743">
        <v>180</v>
      </c>
      <c r="W47" s="743" t="s">
        <v>9356</v>
      </c>
      <c r="X47" s="743" t="s">
        <v>2203</v>
      </c>
      <c r="Y47" s="743"/>
      <c r="Z47" s="743"/>
      <c r="AA47" s="743"/>
      <c r="AB47" s="743"/>
      <c r="AC47" s="743"/>
      <c r="AD47" s="743"/>
      <c r="AE47" s="743"/>
      <c r="AF47" s="743"/>
      <c r="AG47" s="743"/>
      <c r="AH47" s="743"/>
      <c r="AI47" s="743"/>
      <c r="AJ47" s="743"/>
      <c r="AK47" s="743"/>
      <c r="AL47" s="743"/>
      <c r="AM47" s="743"/>
      <c r="AN47" s="743"/>
      <c r="AO47" s="743"/>
      <c r="AP47" s="743"/>
      <c r="AQ47" s="743"/>
      <c r="AR47" s="743"/>
      <c r="AS47" s="743"/>
      <c r="AT47" s="743">
        <v>4</v>
      </c>
      <c r="AU47" s="743">
        <v>3</v>
      </c>
      <c r="AV47" s="743">
        <v>3</v>
      </c>
      <c r="AW47" s="743">
        <v>3</v>
      </c>
      <c r="AX47" s="743">
        <v>3</v>
      </c>
      <c r="AY47" s="743">
        <v>3</v>
      </c>
      <c r="AZ47" s="743"/>
      <c r="BA47" s="743"/>
      <c r="BB47" s="743"/>
      <c r="BC47" s="743"/>
      <c r="BD47" s="743"/>
      <c r="BE47" s="743"/>
      <c r="BF47" s="743"/>
      <c r="BG47" s="743"/>
      <c r="BH47" s="743"/>
      <c r="BI47" s="743"/>
      <c r="BJ47" s="743"/>
      <c r="BK47" s="743"/>
      <c r="BL47" s="743"/>
      <c r="BM47" s="743"/>
      <c r="BN47" s="743"/>
      <c r="BO47" s="743">
        <v>3</v>
      </c>
      <c r="BQ47" s="551"/>
      <c r="BR47" s="21" t="e">
        <v>#N/A</v>
      </c>
      <c r="BS47" s="21">
        <v>0</v>
      </c>
      <c r="BT47" s="552" t="e">
        <v>#N/A</v>
      </c>
      <c r="BU47" s="552" t="e">
        <v>#N/A</v>
      </c>
      <c r="BV47" s="552" t="e">
        <v>#N/A</v>
      </c>
      <c r="BW47" s="553">
        <v>0</v>
      </c>
    </row>
    <row r="48" spans="1:75" s="550" customFormat="1" ht="44.25" hidden="1" customHeight="1" x14ac:dyDescent="0.2">
      <c r="A48" s="47"/>
      <c r="B48" s="743" t="s">
        <v>81</v>
      </c>
      <c r="C48" s="743" t="s">
        <v>82</v>
      </c>
      <c r="D48" s="743" t="s">
        <v>82</v>
      </c>
      <c r="E48" s="743" t="s">
        <v>2164</v>
      </c>
      <c r="F48" s="743" t="s">
        <v>2165</v>
      </c>
      <c r="G48" s="743" t="s">
        <v>2166</v>
      </c>
      <c r="H48" s="743" t="s">
        <v>2552</v>
      </c>
      <c r="I48" s="743" t="s">
        <v>2168</v>
      </c>
      <c r="J48" s="743" t="s">
        <v>2169</v>
      </c>
      <c r="K48" s="743" t="s">
        <v>2170</v>
      </c>
      <c r="L48" s="743"/>
      <c r="M48" s="743" t="s">
        <v>220</v>
      </c>
      <c r="N48" s="743" t="s">
        <v>2196</v>
      </c>
      <c r="O48" s="743">
        <v>97</v>
      </c>
      <c r="P48" s="743" t="s">
        <v>3441</v>
      </c>
      <c r="Q48" s="743" t="s">
        <v>2198</v>
      </c>
      <c r="R48" s="743" t="s">
        <v>9357</v>
      </c>
      <c r="S48" s="743" t="s">
        <v>9355</v>
      </c>
      <c r="T48" s="743" t="s">
        <v>2200</v>
      </c>
      <c r="U48" s="743" t="s">
        <v>2186</v>
      </c>
      <c r="V48" s="743">
        <v>180</v>
      </c>
      <c r="W48" s="743" t="s">
        <v>9356</v>
      </c>
      <c r="X48" s="743" t="s">
        <v>2203</v>
      </c>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v>49</v>
      </c>
      <c r="AU48" s="743">
        <v>53</v>
      </c>
      <c r="AV48" s="743">
        <v>56</v>
      </c>
      <c r="AW48" s="743">
        <v>63</v>
      </c>
      <c r="AX48" s="743">
        <v>65</v>
      </c>
      <c r="AY48" s="743">
        <v>65</v>
      </c>
      <c r="AZ48" s="743"/>
      <c r="BA48" s="743"/>
      <c r="BB48" s="743"/>
      <c r="BC48" s="743"/>
      <c r="BD48" s="743"/>
      <c r="BE48" s="743"/>
      <c r="BF48" s="743"/>
      <c r="BG48" s="743"/>
      <c r="BH48" s="743"/>
      <c r="BI48" s="743"/>
      <c r="BJ48" s="743"/>
      <c r="BK48" s="743"/>
      <c r="BL48" s="743"/>
      <c r="BM48" s="743"/>
      <c r="BN48" s="743"/>
      <c r="BO48" s="743">
        <v>65</v>
      </c>
      <c r="BQ48" s="551"/>
      <c r="BR48" s="21" t="e">
        <v>#N/A</v>
      </c>
      <c r="BS48" s="21">
        <v>0</v>
      </c>
      <c r="BT48" s="552" t="e">
        <v>#N/A</v>
      </c>
      <c r="BU48" s="552" t="e">
        <v>#N/A</v>
      </c>
      <c r="BV48" s="552" t="e">
        <v>#N/A</v>
      </c>
      <c r="BW48" s="553">
        <v>0</v>
      </c>
    </row>
    <row r="49" spans="1:75" s="550" customFormat="1" ht="44.25" hidden="1" customHeight="1" x14ac:dyDescent="0.2">
      <c r="A49" s="47"/>
      <c r="B49" s="743" t="s">
        <v>81</v>
      </c>
      <c r="C49" s="743" t="s">
        <v>82</v>
      </c>
      <c r="D49" s="743" t="s">
        <v>83</v>
      </c>
      <c r="E49" s="743" t="s">
        <v>2164</v>
      </c>
      <c r="F49" s="743" t="s">
        <v>2165</v>
      </c>
      <c r="G49" s="743" t="s">
        <v>2166</v>
      </c>
      <c r="H49" s="743" t="s">
        <v>2763</v>
      </c>
      <c r="I49" s="743" t="s">
        <v>2168</v>
      </c>
      <c r="J49" s="743" t="s">
        <v>2580</v>
      </c>
      <c r="K49" s="743" t="s">
        <v>9358</v>
      </c>
      <c r="L49" s="743" t="s">
        <v>2600</v>
      </c>
      <c r="M49" s="743" t="s">
        <v>84</v>
      </c>
      <c r="N49" s="743" t="s">
        <v>2564</v>
      </c>
      <c r="O49" s="743">
        <v>289</v>
      </c>
      <c r="P49" s="743" t="s">
        <v>3438</v>
      </c>
      <c r="Q49" s="743" t="s">
        <v>31</v>
      </c>
      <c r="R49" s="743" t="s">
        <v>2199</v>
      </c>
      <c r="S49" s="743" t="s">
        <v>9359</v>
      </c>
      <c r="T49" s="743" t="s">
        <v>2200</v>
      </c>
      <c r="U49" s="743" t="s">
        <v>2175</v>
      </c>
      <c r="V49" s="743">
        <v>15</v>
      </c>
      <c r="W49" s="743" t="s">
        <v>9212</v>
      </c>
      <c r="X49" s="743" t="s">
        <v>2219</v>
      </c>
      <c r="Y49" s="743" t="s">
        <v>755</v>
      </c>
      <c r="Z49" s="743" t="s">
        <v>755</v>
      </c>
      <c r="AA49" s="743" t="s">
        <v>9185</v>
      </c>
      <c r="AB49" s="743" t="s">
        <v>755</v>
      </c>
      <c r="AC49" s="743" t="s">
        <v>755</v>
      </c>
      <c r="AD49" s="743" t="s">
        <v>755</v>
      </c>
      <c r="AE49" s="743" t="s">
        <v>755</v>
      </c>
      <c r="AF49" s="743" t="s">
        <v>755</v>
      </c>
      <c r="AG49" s="743" t="s">
        <v>755</v>
      </c>
      <c r="AH49" s="743" t="s">
        <v>755</v>
      </c>
      <c r="AI49" s="743" t="s">
        <v>755</v>
      </c>
      <c r="AJ49" s="743" t="s">
        <v>755</v>
      </c>
      <c r="AK49" s="743" t="s">
        <v>755</v>
      </c>
      <c r="AL49" s="743" t="s">
        <v>755</v>
      </c>
      <c r="AM49" s="743" t="s">
        <v>755</v>
      </c>
      <c r="AN49" s="743" t="s">
        <v>755</v>
      </c>
      <c r="AO49" s="743" t="s">
        <v>755</v>
      </c>
      <c r="AP49" s="743" t="s">
        <v>755</v>
      </c>
      <c r="AQ49" s="743" t="s">
        <v>755</v>
      </c>
      <c r="AR49" s="743" t="s">
        <v>755</v>
      </c>
      <c r="AS49" s="743" t="s">
        <v>755</v>
      </c>
      <c r="AT49" s="743" t="s">
        <v>755</v>
      </c>
      <c r="AU49" s="743" t="s">
        <v>755</v>
      </c>
      <c r="AV49" s="743" t="s">
        <v>755</v>
      </c>
      <c r="AW49" s="743" t="s">
        <v>755</v>
      </c>
      <c r="AX49" s="743">
        <v>100</v>
      </c>
      <c r="AY49" s="743">
        <v>100</v>
      </c>
      <c r="AZ49" s="743"/>
      <c r="BA49" s="743"/>
      <c r="BB49" s="743"/>
      <c r="BC49" s="743"/>
      <c r="BD49" s="743"/>
      <c r="BE49" s="743"/>
      <c r="BF49" s="743"/>
      <c r="BG49" s="743"/>
      <c r="BH49" s="743"/>
      <c r="BI49" s="743">
        <v>10</v>
      </c>
      <c r="BJ49" s="743"/>
      <c r="BK49" s="743"/>
      <c r="BL49" s="743"/>
      <c r="BM49" s="743"/>
      <c r="BN49" s="743"/>
      <c r="BO49" s="743">
        <v>100</v>
      </c>
      <c r="BQ49" s="551"/>
      <c r="BR49" s="21" t="e">
        <v>#N/A</v>
      </c>
      <c r="BS49" s="21">
        <v>0</v>
      </c>
      <c r="BT49" s="552" t="e">
        <v>#N/A</v>
      </c>
      <c r="BU49" s="552" t="e">
        <v>#N/A</v>
      </c>
      <c r="BV49" s="552" t="e">
        <v>#N/A</v>
      </c>
      <c r="BW49" s="553">
        <v>0</v>
      </c>
    </row>
    <row r="50" spans="1:75" s="550" customFormat="1" ht="44.25" hidden="1" customHeight="1" x14ac:dyDescent="0.2">
      <c r="A50" s="47"/>
      <c r="B50" s="743" t="s">
        <v>81</v>
      </c>
      <c r="C50" s="743" t="s">
        <v>82</v>
      </c>
      <c r="D50" s="743" t="s">
        <v>83</v>
      </c>
      <c r="E50" s="743" t="s">
        <v>2164</v>
      </c>
      <c r="F50" s="743" t="s">
        <v>2165</v>
      </c>
      <c r="G50" s="743" t="s">
        <v>2166</v>
      </c>
      <c r="H50" s="743" t="s">
        <v>2763</v>
      </c>
      <c r="I50" s="743" t="s">
        <v>2168</v>
      </c>
      <c r="J50" s="743" t="s">
        <v>2580</v>
      </c>
      <c r="K50" s="743" t="s">
        <v>9358</v>
      </c>
      <c r="L50" s="743" t="s">
        <v>2600</v>
      </c>
      <c r="M50" s="743" t="s">
        <v>84</v>
      </c>
      <c r="N50" s="743" t="s">
        <v>2564</v>
      </c>
      <c r="O50" s="743">
        <v>356</v>
      </c>
      <c r="P50" s="743" t="s">
        <v>3439</v>
      </c>
      <c r="Q50" s="743" t="s">
        <v>31</v>
      </c>
      <c r="R50" s="743" t="s">
        <v>2185</v>
      </c>
      <c r="S50" s="743" t="s">
        <v>9252</v>
      </c>
      <c r="T50" s="743" t="s">
        <v>2200</v>
      </c>
      <c r="U50" s="743" t="s">
        <v>2175</v>
      </c>
      <c r="V50" s="743">
        <v>15</v>
      </c>
      <c r="W50" s="743" t="s">
        <v>9212</v>
      </c>
      <c r="X50" s="743" t="s">
        <v>2219</v>
      </c>
      <c r="Y50" s="743" t="s">
        <v>755</v>
      </c>
      <c r="Z50" s="743" t="s">
        <v>9185</v>
      </c>
      <c r="AA50" s="743" t="s">
        <v>755</v>
      </c>
      <c r="AB50" s="743" t="s">
        <v>755</v>
      </c>
      <c r="AC50" s="743" t="s">
        <v>755</v>
      </c>
      <c r="AD50" s="743" t="s">
        <v>755</v>
      </c>
      <c r="AE50" s="743" t="s">
        <v>755</v>
      </c>
      <c r="AF50" s="743" t="s">
        <v>755</v>
      </c>
      <c r="AG50" s="743" t="s">
        <v>755</v>
      </c>
      <c r="AH50" s="743" t="s">
        <v>755</v>
      </c>
      <c r="AI50" s="743" t="s">
        <v>755</v>
      </c>
      <c r="AJ50" s="743" t="s">
        <v>755</v>
      </c>
      <c r="AK50" s="743" t="s">
        <v>755</v>
      </c>
      <c r="AL50" s="743" t="s">
        <v>755</v>
      </c>
      <c r="AM50" s="743" t="s">
        <v>755</v>
      </c>
      <c r="AN50" s="743" t="s">
        <v>755</v>
      </c>
      <c r="AO50" s="743" t="s">
        <v>755</v>
      </c>
      <c r="AP50" s="743" t="s">
        <v>755</v>
      </c>
      <c r="AQ50" s="743" t="s">
        <v>755</v>
      </c>
      <c r="AR50" s="743" t="s">
        <v>755</v>
      </c>
      <c r="AS50" s="743" t="s">
        <v>755</v>
      </c>
      <c r="AT50" s="743" t="s">
        <v>755</v>
      </c>
      <c r="AU50" s="743">
        <v>10</v>
      </c>
      <c r="AV50" s="743">
        <v>50</v>
      </c>
      <c r="AW50" s="743">
        <v>20</v>
      </c>
      <c r="AX50" s="743">
        <v>20</v>
      </c>
      <c r="AY50" s="743">
        <v>100</v>
      </c>
      <c r="AZ50" s="743"/>
      <c r="BA50" s="743"/>
      <c r="BB50" s="743"/>
      <c r="BC50" s="743"/>
      <c r="BD50" s="743"/>
      <c r="BE50" s="743"/>
      <c r="BF50" s="743"/>
      <c r="BG50" s="743"/>
      <c r="BH50" s="743"/>
      <c r="BI50" s="743">
        <v>10</v>
      </c>
      <c r="BJ50" s="743"/>
      <c r="BK50" s="743"/>
      <c r="BL50" s="743"/>
      <c r="BM50" s="743"/>
      <c r="BN50" s="743"/>
      <c r="BO50" s="743">
        <v>20</v>
      </c>
      <c r="BQ50" s="551"/>
      <c r="BR50" s="21" t="e">
        <v>#N/A</v>
      </c>
      <c r="BS50" s="21">
        <v>0</v>
      </c>
      <c r="BT50" s="552" t="e">
        <v>#N/A</v>
      </c>
      <c r="BU50" s="552" t="e">
        <v>#N/A</v>
      </c>
      <c r="BV50" s="552" t="e">
        <v>#N/A</v>
      </c>
      <c r="BW50" s="553">
        <v>0</v>
      </c>
    </row>
    <row r="51" spans="1:75" s="550" customFormat="1" ht="44.25" hidden="1" customHeight="1" x14ac:dyDescent="0.2">
      <c r="A51" s="47"/>
      <c r="B51" s="743" t="s">
        <v>81</v>
      </c>
      <c r="C51" s="743" t="s">
        <v>82</v>
      </c>
      <c r="D51" s="743" t="s">
        <v>83</v>
      </c>
      <c r="E51" s="743" t="s">
        <v>2164</v>
      </c>
      <c r="F51" s="743" t="s">
        <v>2165</v>
      </c>
      <c r="G51" s="743" t="s">
        <v>2166</v>
      </c>
      <c r="H51" s="743" t="s">
        <v>2763</v>
      </c>
      <c r="I51" s="743" t="s">
        <v>2168</v>
      </c>
      <c r="J51" s="743" t="s">
        <v>2580</v>
      </c>
      <c r="K51" s="743" t="s">
        <v>9358</v>
      </c>
      <c r="L51" s="743" t="s">
        <v>2600</v>
      </c>
      <c r="M51" s="743" t="s">
        <v>84</v>
      </c>
      <c r="N51" s="743" t="s">
        <v>2564</v>
      </c>
      <c r="O51" s="743">
        <v>466</v>
      </c>
      <c r="P51" s="743" t="s">
        <v>3440</v>
      </c>
      <c r="Q51" s="743" t="s">
        <v>31</v>
      </c>
      <c r="R51" s="743" t="s">
        <v>2185</v>
      </c>
      <c r="S51" s="743" t="s">
        <v>9360</v>
      </c>
      <c r="T51" s="743" t="s">
        <v>2200</v>
      </c>
      <c r="U51" s="743" t="s">
        <v>2175</v>
      </c>
      <c r="V51" s="743">
        <v>30</v>
      </c>
      <c r="W51" s="743" t="s">
        <v>9212</v>
      </c>
      <c r="X51" s="743" t="s">
        <v>2219</v>
      </c>
      <c r="Y51" s="743" t="s">
        <v>755</v>
      </c>
      <c r="Z51" s="743" t="s">
        <v>755</v>
      </c>
      <c r="AA51" s="743" t="s">
        <v>755</v>
      </c>
      <c r="AB51" s="743" t="s">
        <v>755</v>
      </c>
      <c r="AC51" s="743" t="s">
        <v>755</v>
      </c>
      <c r="AD51" s="743" t="s">
        <v>755</v>
      </c>
      <c r="AE51" s="743" t="s">
        <v>755</v>
      </c>
      <c r="AF51" s="743" t="s">
        <v>9185</v>
      </c>
      <c r="AG51" s="743" t="s">
        <v>755</v>
      </c>
      <c r="AH51" s="743" t="s">
        <v>755</v>
      </c>
      <c r="AI51" s="743" t="s">
        <v>755</v>
      </c>
      <c r="AJ51" s="743" t="s">
        <v>755</v>
      </c>
      <c r="AK51" s="743" t="s">
        <v>755</v>
      </c>
      <c r="AL51" s="743" t="s">
        <v>755</v>
      </c>
      <c r="AM51" s="743" t="s">
        <v>755</v>
      </c>
      <c r="AN51" s="743" t="s">
        <v>755</v>
      </c>
      <c r="AO51" s="743" t="s">
        <v>755</v>
      </c>
      <c r="AP51" s="743" t="s">
        <v>755</v>
      </c>
      <c r="AQ51" s="743" t="s">
        <v>755</v>
      </c>
      <c r="AR51" s="743" t="s">
        <v>755</v>
      </c>
      <c r="AS51" s="743" t="s">
        <v>755</v>
      </c>
      <c r="AT51" s="743" t="s">
        <v>755</v>
      </c>
      <c r="AU51" s="743" t="s">
        <v>755</v>
      </c>
      <c r="AV51" s="743">
        <v>50</v>
      </c>
      <c r="AW51" s="743">
        <v>20</v>
      </c>
      <c r="AX51" s="743">
        <v>30</v>
      </c>
      <c r="AY51" s="743">
        <v>100</v>
      </c>
      <c r="AZ51" s="743"/>
      <c r="BA51" s="743"/>
      <c r="BB51" s="743"/>
      <c r="BC51" s="743"/>
      <c r="BD51" s="743"/>
      <c r="BE51" s="743"/>
      <c r="BF51" s="743"/>
      <c r="BG51" s="743"/>
      <c r="BH51" s="743"/>
      <c r="BI51" s="743">
        <v>5</v>
      </c>
      <c r="BJ51" s="743"/>
      <c r="BK51" s="743"/>
      <c r="BL51" s="743"/>
      <c r="BM51" s="743"/>
      <c r="BN51" s="743"/>
      <c r="BO51" s="743">
        <v>30</v>
      </c>
      <c r="BQ51" s="551"/>
      <c r="BR51" s="21" t="e">
        <v>#N/A</v>
      </c>
      <c r="BS51" s="21">
        <v>0</v>
      </c>
      <c r="BT51" s="552" t="e">
        <v>#N/A</v>
      </c>
      <c r="BU51" s="552" t="e">
        <v>#N/A</v>
      </c>
      <c r="BV51" s="552" t="e">
        <v>#N/A</v>
      </c>
      <c r="BW51" s="553">
        <v>0</v>
      </c>
    </row>
    <row r="52" spans="1:75" s="550" customFormat="1" ht="44.25" hidden="1" customHeight="1" x14ac:dyDescent="0.2">
      <c r="A52" s="47"/>
      <c r="B52" s="743" t="s">
        <v>612</v>
      </c>
      <c r="C52" s="743" t="s">
        <v>613</v>
      </c>
      <c r="D52" s="743" t="s">
        <v>614</v>
      </c>
      <c r="E52" s="743" t="s">
        <v>2164</v>
      </c>
      <c r="F52" s="743" t="s">
        <v>2165</v>
      </c>
      <c r="G52" s="743" t="s">
        <v>3018</v>
      </c>
      <c r="H52" s="743" t="s">
        <v>2689</v>
      </c>
      <c r="I52" s="743" t="s">
        <v>2726</v>
      </c>
      <c r="J52" s="743" t="s">
        <v>2582</v>
      </c>
      <c r="K52" s="743" t="s">
        <v>2588</v>
      </c>
      <c r="L52" s="743" t="s">
        <v>2598</v>
      </c>
      <c r="M52" s="743" t="s">
        <v>615</v>
      </c>
      <c r="N52" s="743" t="s">
        <v>2564</v>
      </c>
      <c r="O52" s="743" t="s">
        <v>3442</v>
      </c>
      <c r="P52" s="743" t="s">
        <v>3443</v>
      </c>
      <c r="Q52" s="743" t="s">
        <v>31</v>
      </c>
      <c r="R52" s="743" t="s">
        <v>2185</v>
      </c>
      <c r="S52" s="743" t="s">
        <v>9408</v>
      </c>
      <c r="T52" s="743" t="s">
        <v>2174</v>
      </c>
      <c r="U52" s="743" t="s">
        <v>2186</v>
      </c>
      <c r="V52" s="743">
        <v>180</v>
      </c>
      <c r="W52" s="743" t="s">
        <v>9409</v>
      </c>
      <c r="X52" s="743" t="s">
        <v>2231</v>
      </c>
      <c r="Y52" s="743" t="s">
        <v>755</v>
      </c>
      <c r="Z52" s="743"/>
      <c r="AA52" s="743"/>
      <c r="AB52" s="743"/>
      <c r="AC52" s="743"/>
      <c r="AD52" s="743"/>
      <c r="AE52" s="743"/>
      <c r="AF52" s="743" t="s">
        <v>755</v>
      </c>
      <c r="AG52" s="743" t="s">
        <v>755</v>
      </c>
      <c r="AH52" s="743" t="s">
        <v>755</v>
      </c>
      <c r="AI52" s="743" t="s">
        <v>755</v>
      </c>
      <c r="AJ52" s="743" t="s">
        <v>755</v>
      </c>
      <c r="AK52" s="743" t="s">
        <v>755</v>
      </c>
      <c r="AL52" s="743" t="s">
        <v>755</v>
      </c>
      <c r="AM52" s="743" t="s">
        <v>755</v>
      </c>
      <c r="AN52" s="743" t="s">
        <v>755</v>
      </c>
      <c r="AO52" s="743" t="s">
        <v>755</v>
      </c>
      <c r="AP52" s="743" t="s">
        <v>755</v>
      </c>
      <c r="AQ52" s="743" t="s">
        <v>755</v>
      </c>
      <c r="AR52" s="743" t="s">
        <v>755</v>
      </c>
      <c r="AS52" s="743" t="s">
        <v>755</v>
      </c>
      <c r="AT52" s="743">
        <v>200</v>
      </c>
      <c r="AU52" s="743" t="s">
        <v>9410</v>
      </c>
      <c r="AV52" s="743" t="s">
        <v>9411</v>
      </c>
      <c r="AW52" s="743" t="s">
        <v>9412</v>
      </c>
      <c r="AX52" s="743" t="s">
        <v>9413</v>
      </c>
      <c r="AY52" s="743" t="s">
        <v>9414</v>
      </c>
      <c r="AZ52" s="743"/>
      <c r="BA52" s="743"/>
      <c r="BB52" s="743"/>
      <c r="BC52" s="743"/>
      <c r="BD52" s="743"/>
      <c r="BE52" s="743"/>
      <c r="BF52" s="743"/>
      <c r="BG52" s="743"/>
      <c r="BH52" s="743"/>
      <c r="BI52" s="743"/>
      <c r="BJ52" s="743"/>
      <c r="BK52" s="743"/>
      <c r="BL52" s="743"/>
      <c r="BM52" s="743"/>
      <c r="BN52" s="743"/>
      <c r="BO52" s="743" t="s">
        <v>9413</v>
      </c>
      <c r="BQ52" s="551"/>
      <c r="BR52" s="21" t="e">
        <v>#N/A</v>
      </c>
      <c r="BS52" s="21">
        <v>0</v>
      </c>
      <c r="BT52" s="552" t="e">
        <v>#N/A</v>
      </c>
      <c r="BU52" s="552" t="e">
        <v>#N/A</v>
      </c>
      <c r="BV52" s="552" t="e">
        <v>#N/A</v>
      </c>
      <c r="BW52" s="553">
        <v>0</v>
      </c>
    </row>
    <row r="53" spans="1:75" s="550" customFormat="1" ht="44.25" hidden="1" customHeight="1" x14ac:dyDescent="0.2">
      <c r="A53" s="47"/>
      <c r="B53" s="743" t="s">
        <v>612</v>
      </c>
      <c r="C53" s="743" t="s">
        <v>613</v>
      </c>
      <c r="D53" s="743" t="s">
        <v>614</v>
      </c>
      <c r="E53" s="743" t="s">
        <v>2164</v>
      </c>
      <c r="F53" s="743" t="s">
        <v>2165</v>
      </c>
      <c r="G53" s="743" t="s">
        <v>3018</v>
      </c>
      <c r="H53" s="743" t="s">
        <v>2689</v>
      </c>
      <c r="I53" s="743" t="s">
        <v>2726</v>
      </c>
      <c r="J53" s="743" t="s">
        <v>2582</v>
      </c>
      <c r="K53" s="743" t="s">
        <v>2588</v>
      </c>
      <c r="L53" s="743"/>
      <c r="M53" s="743" t="s">
        <v>615</v>
      </c>
      <c r="N53" s="743" t="s">
        <v>2564</v>
      </c>
      <c r="O53" s="743" t="s">
        <v>3444</v>
      </c>
      <c r="P53" s="743" t="s">
        <v>3445</v>
      </c>
      <c r="Q53" s="743" t="s">
        <v>31</v>
      </c>
      <c r="R53" s="743" t="s">
        <v>2185</v>
      </c>
      <c r="S53" s="743" t="s">
        <v>9415</v>
      </c>
      <c r="T53" s="743" t="s">
        <v>2174</v>
      </c>
      <c r="U53" s="743" t="s">
        <v>2186</v>
      </c>
      <c r="V53" s="743">
        <v>180</v>
      </c>
      <c r="W53" s="743" t="s">
        <v>9409</v>
      </c>
      <c r="X53" s="743" t="s">
        <v>2231</v>
      </c>
      <c r="Y53" s="743" t="s">
        <v>755</v>
      </c>
      <c r="Z53" s="743"/>
      <c r="AA53" s="743"/>
      <c r="AB53" s="743"/>
      <c r="AC53" s="743"/>
      <c r="AD53" s="743"/>
      <c r="AE53" s="743"/>
      <c r="AF53" s="743" t="s">
        <v>755</v>
      </c>
      <c r="AG53" s="743" t="s">
        <v>755</v>
      </c>
      <c r="AH53" s="743" t="s">
        <v>755</v>
      </c>
      <c r="AI53" s="743" t="s">
        <v>755</v>
      </c>
      <c r="AJ53" s="743" t="s">
        <v>755</v>
      </c>
      <c r="AK53" s="743" t="s">
        <v>755</v>
      </c>
      <c r="AL53" s="743" t="s">
        <v>755</v>
      </c>
      <c r="AM53" s="743" t="s">
        <v>755</v>
      </c>
      <c r="AN53" s="743" t="s">
        <v>755</v>
      </c>
      <c r="AO53" s="743" t="s">
        <v>755</v>
      </c>
      <c r="AP53" s="743" t="s">
        <v>755</v>
      </c>
      <c r="AQ53" s="743" t="s">
        <v>755</v>
      </c>
      <c r="AR53" s="743" t="s">
        <v>755</v>
      </c>
      <c r="AS53" s="743" t="s">
        <v>755</v>
      </c>
      <c r="AT53" s="743">
        <v>350</v>
      </c>
      <c r="AU53" s="743">
        <v>3200</v>
      </c>
      <c r="AV53" s="743">
        <v>3300</v>
      </c>
      <c r="AW53" s="743">
        <v>3400</v>
      </c>
      <c r="AX53" s="743">
        <v>3500</v>
      </c>
      <c r="AY53" s="743">
        <v>13400</v>
      </c>
      <c r="AZ53" s="743"/>
      <c r="BA53" s="743"/>
      <c r="BB53" s="743"/>
      <c r="BC53" s="743"/>
      <c r="BD53" s="743"/>
      <c r="BE53" s="743"/>
      <c r="BF53" s="743"/>
      <c r="BG53" s="743"/>
      <c r="BH53" s="743"/>
      <c r="BI53" s="743"/>
      <c r="BJ53" s="743"/>
      <c r="BK53" s="743"/>
      <c r="BL53" s="743"/>
      <c r="BM53" s="743"/>
      <c r="BN53" s="743"/>
      <c r="BO53" s="743">
        <v>3500</v>
      </c>
      <c r="BQ53" s="551"/>
      <c r="BR53" s="21" t="e">
        <v>#N/A</v>
      </c>
      <c r="BS53" s="21">
        <v>0</v>
      </c>
      <c r="BT53" s="552" t="e">
        <v>#N/A</v>
      </c>
      <c r="BU53" s="552" t="e">
        <v>#N/A</v>
      </c>
      <c r="BV53" s="552" t="e">
        <v>#N/A</v>
      </c>
      <c r="BW53" s="553">
        <v>0</v>
      </c>
    </row>
    <row r="54" spans="1:75" s="550" customFormat="1" ht="44.25" hidden="1" customHeight="1" x14ac:dyDescent="0.2">
      <c r="A54" s="47"/>
      <c r="B54" s="743" t="s">
        <v>612</v>
      </c>
      <c r="C54" s="743" t="s">
        <v>613</v>
      </c>
      <c r="D54" s="743" t="s">
        <v>614</v>
      </c>
      <c r="E54" s="743" t="s">
        <v>2164</v>
      </c>
      <c r="F54" s="743" t="s">
        <v>2165</v>
      </c>
      <c r="G54" s="743" t="s">
        <v>3018</v>
      </c>
      <c r="H54" s="743" t="s">
        <v>2689</v>
      </c>
      <c r="I54" s="743" t="s">
        <v>2726</v>
      </c>
      <c r="J54" s="743" t="s">
        <v>2582</v>
      </c>
      <c r="K54" s="743" t="s">
        <v>2588</v>
      </c>
      <c r="L54" s="743"/>
      <c r="M54" s="743" t="s">
        <v>615</v>
      </c>
      <c r="N54" s="743" t="s">
        <v>2564</v>
      </c>
      <c r="O54" s="743" t="s">
        <v>3446</v>
      </c>
      <c r="P54" s="743" t="s">
        <v>3447</v>
      </c>
      <c r="Q54" s="743" t="s">
        <v>31</v>
      </c>
      <c r="R54" s="743" t="s">
        <v>2185</v>
      </c>
      <c r="S54" s="743" t="s">
        <v>9416</v>
      </c>
      <c r="T54" s="743" t="s">
        <v>2174</v>
      </c>
      <c r="U54" s="743" t="s">
        <v>2186</v>
      </c>
      <c r="V54" s="743">
        <v>60</v>
      </c>
      <c r="W54" s="743" t="s">
        <v>9417</v>
      </c>
      <c r="X54" s="743" t="s">
        <v>2231</v>
      </c>
      <c r="Y54" s="743" t="s">
        <v>755</v>
      </c>
      <c r="Z54" s="743"/>
      <c r="AA54" s="743"/>
      <c r="AB54" s="743"/>
      <c r="AC54" s="743"/>
      <c r="AD54" s="743"/>
      <c r="AE54" s="743"/>
      <c r="AF54" s="743" t="s">
        <v>755</v>
      </c>
      <c r="AG54" s="743" t="s">
        <v>755</v>
      </c>
      <c r="AH54" s="743" t="s">
        <v>755</v>
      </c>
      <c r="AI54" s="743" t="s">
        <v>755</v>
      </c>
      <c r="AJ54" s="743" t="s">
        <v>755</v>
      </c>
      <c r="AK54" s="743" t="s">
        <v>755</v>
      </c>
      <c r="AL54" s="743" t="s">
        <v>755</v>
      </c>
      <c r="AM54" s="743" t="s">
        <v>755</v>
      </c>
      <c r="AN54" s="743" t="s">
        <v>755</v>
      </c>
      <c r="AO54" s="743" t="s">
        <v>755</v>
      </c>
      <c r="AP54" s="743" t="s">
        <v>755</v>
      </c>
      <c r="AQ54" s="743" t="s">
        <v>755</v>
      </c>
      <c r="AR54" s="743" t="s">
        <v>755</v>
      </c>
      <c r="AS54" s="743" t="s">
        <v>755</v>
      </c>
      <c r="AT54" s="743">
        <v>8</v>
      </c>
      <c r="AU54" s="743">
        <v>10000</v>
      </c>
      <c r="AV54" s="743">
        <v>10000</v>
      </c>
      <c r="AW54" s="743">
        <v>10000</v>
      </c>
      <c r="AX54" s="743">
        <v>10000</v>
      </c>
      <c r="AY54" s="743">
        <v>40000</v>
      </c>
      <c r="AZ54" s="743"/>
      <c r="BA54" s="743"/>
      <c r="BB54" s="743"/>
      <c r="BC54" s="743"/>
      <c r="BD54" s="743"/>
      <c r="BE54" s="743"/>
      <c r="BF54" s="743"/>
      <c r="BG54" s="743"/>
      <c r="BH54" s="743"/>
      <c r="BI54" s="743"/>
      <c r="BJ54" s="743"/>
      <c r="BK54" s="743"/>
      <c r="BL54" s="743"/>
      <c r="BM54" s="743"/>
      <c r="BN54" s="743"/>
      <c r="BO54" s="743">
        <v>10000</v>
      </c>
      <c r="BQ54" s="551"/>
      <c r="BR54" s="21" t="e">
        <v>#N/A</v>
      </c>
      <c r="BS54" s="21">
        <v>0</v>
      </c>
      <c r="BT54" s="552" t="e">
        <v>#N/A</v>
      </c>
      <c r="BU54" s="552" t="e">
        <v>#N/A</v>
      </c>
      <c r="BV54" s="552" t="e">
        <v>#N/A</v>
      </c>
      <c r="BW54" s="553">
        <v>0</v>
      </c>
    </row>
    <row r="55" spans="1:75" s="550" customFormat="1" ht="44.25" hidden="1" customHeight="1" x14ac:dyDescent="0.2">
      <c r="A55" s="47"/>
      <c r="B55" s="743" t="s">
        <v>612</v>
      </c>
      <c r="C55" s="743" t="s">
        <v>613</v>
      </c>
      <c r="D55" s="743" t="s">
        <v>614</v>
      </c>
      <c r="E55" s="743" t="s">
        <v>2164</v>
      </c>
      <c r="F55" s="743" t="s">
        <v>2165</v>
      </c>
      <c r="G55" s="743" t="s">
        <v>3018</v>
      </c>
      <c r="H55" s="743" t="s">
        <v>2689</v>
      </c>
      <c r="I55" s="743" t="s">
        <v>2726</v>
      </c>
      <c r="J55" s="743" t="s">
        <v>2582</v>
      </c>
      <c r="K55" s="743" t="s">
        <v>2588</v>
      </c>
      <c r="L55" s="743"/>
      <c r="M55" s="743" t="s">
        <v>615</v>
      </c>
      <c r="N55" s="743" t="s">
        <v>2564</v>
      </c>
      <c r="O55" s="743" t="s">
        <v>3448</v>
      </c>
      <c r="P55" s="743" t="s">
        <v>3449</v>
      </c>
      <c r="Q55" s="743" t="s">
        <v>31</v>
      </c>
      <c r="R55" s="743" t="s">
        <v>2185</v>
      </c>
      <c r="S55" s="743" t="s">
        <v>9418</v>
      </c>
      <c r="T55" s="743" t="s">
        <v>2174</v>
      </c>
      <c r="U55" s="743" t="s">
        <v>2186</v>
      </c>
      <c r="V55" s="743">
        <v>60</v>
      </c>
      <c r="W55" s="743" t="s">
        <v>9417</v>
      </c>
      <c r="X55" s="743" t="s">
        <v>2231</v>
      </c>
      <c r="Y55" s="743" t="s">
        <v>755</v>
      </c>
      <c r="Z55" s="743"/>
      <c r="AA55" s="743"/>
      <c r="AB55" s="743"/>
      <c r="AC55" s="743"/>
      <c r="AD55" s="743"/>
      <c r="AE55" s="743"/>
      <c r="AF55" s="743" t="s">
        <v>755</v>
      </c>
      <c r="AG55" s="743" t="s">
        <v>755</v>
      </c>
      <c r="AH55" s="743" t="s">
        <v>755</v>
      </c>
      <c r="AI55" s="743" t="s">
        <v>755</v>
      </c>
      <c r="AJ55" s="743" t="s">
        <v>755</v>
      </c>
      <c r="AK55" s="743" t="s">
        <v>755</v>
      </c>
      <c r="AL55" s="743" t="s">
        <v>755</v>
      </c>
      <c r="AM55" s="743" t="s">
        <v>755</v>
      </c>
      <c r="AN55" s="743" t="s">
        <v>755</v>
      </c>
      <c r="AO55" s="743" t="s">
        <v>755</v>
      </c>
      <c r="AP55" s="743" t="s">
        <v>755</v>
      </c>
      <c r="AQ55" s="743" t="s">
        <v>755</v>
      </c>
      <c r="AR55" s="743" t="s">
        <v>755</v>
      </c>
      <c r="AS55" s="743" t="s">
        <v>755</v>
      </c>
      <c r="AT55" s="743">
        <v>4</v>
      </c>
      <c r="AU55" s="743">
        <v>10000</v>
      </c>
      <c r="AV55" s="743">
        <v>10000</v>
      </c>
      <c r="AW55" s="743">
        <v>10000</v>
      </c>
      <c r="AX55" s="743">
        <v>10000</v>
      </c>
      <c r="AY55" s="743">
        <v>40000</v>
      </c>
      <c r="AZ55" s="743"/>
      <c r="BA55" s="743"/>
      <c r="BB55" s="743"/>
      <c r="BC55" s="743"/>
      <c r="BD55" s="743"/>
      <c r="BE55" s="743"/>
      <c r="BF55" s="743"/>
      <c r="BG55" s="743"/>
      <c r="BH55" s="743"/>
      <c r="BI55" s="743"/>
      <c r="BJ55" s="743"/>
      <c r="BK55" s="743"/>
      <c r="BL55" s="743"/>
      <c r="BM55" s="743"/>
      <c r="BN55" s="743"/>
      <c r="BO55" s="743">
        <v>10000</v>
      </c>
      <c r="BQ55" s="551"/>
      <c r="BR55" s="21" t="e">
        <v>#N/A</v>
      </c>
      <c r="BS55" s="21">
        <v>0</v>
      </c>
      <c r="BT55" s="552" t="e">
        <v>#N/A</v>
      </c>
      <c r="BU55" s="552" t="e">
        <v>#N/A</v>
      </c>
      <c r="BV55" s="552" t="e">
        <v>#N/A</v>
      </c>
      <c r="BW55" s="553">
        <v>0</v>
      </c>
    </row>
    <row r="56" spans="1:75" s="550" customFormat="1" ht="44.25" hidden="1" customHeight="1" x14ac:dyDescent="0.2">
      <c r="A56" s="47"/>
      <c r="B56" s="743" t="s">
        <v>612</v>
      </c>
      <c r="C56" s="743" t="s">
        <v>613</v>
      </c>
      <c r="D56" s="743" t="s">
        <v>614</v>
      </c>
      <c r="E56" s="743" t="s">
        <v>2164</v>
      </c>
      <c r="F56" s="743" t="s">
        <v>2165</v>
      </c>
      <c r="G56" s="743" t="s">
        <v>3018</v>
      </c>
      <c r="H56" s="743" t="s">
        <v>2689</v>
      </c>
      <c r="I56" s="743" t="s">
        <v>2726</v>
      </c>
      <c r="J56" s="743" t="s">
        <v>2582</v>
      </c>
      <c r="K56" s="743" t="s">
        <v>2588</v>
      </c>
      <c r="L56" s="743"/>
      <c r="M56" s="743" t="s">
        <v>615</v>
      </c>
      <c r="N56" s="743" t="s">
        <v>2564</v>
      </c>
      <c r="O56" s="743" t="s">
        <v>3450</v>
      </c>
      <c r="P56" s="743" t="s">
        <v>3451</v>
      </c>
      <c r="Q56" s="743" t="s">
        <v>31</v>
      </c>
      <c r="R56" s="743" t="s">
        <v>2185</v>
      </c>
      <c r="S56" s="743" t="s">
        <v>9419</v>
      </c>
      <c r="T56" s="743" t="s">
        <v>2174</v>
      </c>
      <c r="U56" s="743" t="s">
        <v>2186</v>
      </c>
      <c r="V56" s="743">
        <v>0</v>
      </c>
      <c r="W56" s="743" t="s">
        <v>9420</v>
      </c>
      <c r="X56" s="743" t="s">
        <v>2231</v>
      </c>
      <c r="Y56" s="743" t="s">
        <v>755</v>
      </c>
      <c r="Z56" s="743"/>
      <c r="AA56" s="743"/>
      <c r="AB56" s="743"/>
      <c r="AC56" s="743"/>
      <c r="AD56" s="743"/>
      <c r="AE56" s="743"/>
      <c r="AF56" s="743" t="s">
        <v>755</v>
      </c>
      <c r="AG56" s="743" t="s">
        <v>755</v>
      </c>
      <c r="AH56" s="743" t="s">
        <v>755</v>
      </c>
      <c r="AI56" s="743" t="s">
        <v>755</v>
      </c>
      <c r="AJ56" s="743" t="s">
        <v>755</v>
      </c>
      <c r="AK56" s="743" t="s">
        <v>755</v>
      </c>
      <c r="AL56" s="743" t="s">
        <v>755</v>
      </c>
      <c r="AM56" s="743" t="s">
        <v>755</v>
      </c>
      <c r="AN56" s="743" t="s">
        <v>755</v>
      </c>
      <c r="AO56" s="743" t="s">
        <v>755</v>
      </c>
      <c r="AP56" s="743" t="s">
        <v>755</v>
      </c>
      <c r="AQ56" s="743" t="s">
        <v>755</v>
      </c>
      <c r="AR56" s="743" t="s">
        <v>755</v>
      </c>
      <c r="AS56" s="743" t="s">
        <v>755</v>
      </c>
      <c r="AT56" s="743">
        <v>2</v>
      </c>
      <c r="AU56" s="743">
        <v>4</v>
      </c>
      <c r="AV56" s="743">
        <v>4</v>
      </c>
      <c r="AW56" s="743">
        <v>4</v>
      </c>
      <c r="AX56" s="743">
        <v>4</v>
      </c>
      <c r="AY56" s="743">
        <v>16</v>
      </c>
      <c r="AZ56" s="743"/>
      <c r="BA56" s="743"/>
      <c r="BB56" s="743"/>
      <c r="BC56" s="743"/>
      <c r="BD56" s="743"/>
      <c r="BE56" s="743"/>
      <c r="BF56" s="743"/>
      <c r="BG56" s="743"/>
      <c r="BH56" s="743"/>
      <c r="BI56" s="743"/>
      <c r="BJ56" s="743"/>
      <c r="BK56" s="743"/>
      <c r="BL56" s="743"/>
      <c r="BM56" s="743"/>
      <c r="BN56" s="743"/>
      <c r="BO56" s="743">
        <v>4</v>
      </c>
      <c r="BQ56" s="551"/>
      <c r="BR56" s="21" t="e">
        <v>#N/A</v>
      </c>
      <c r="BS56" s="21">
        <v>0</v>
      </c>
      <c r="BT56" s="552" t="e">
        <v>#N/A</v>
      </c>
      <c r="BU56" s="552" t="e">
        <v>#N/A</v>
      </c>
      <c r="BV56" s="552" t="e">
        <v>#N/A</v>
      </c>
      <c r="BW56" s="553">
        <v>0</v>
      </c>
    </row>
    <row r="57" spans="1:75" s="550" customFormat="1" ht="44.25" hidden="1" customHeight="1" x14ac:dyDescent="0.2">
      <c r="A57" s="47"/>
      <c r="B57" s="743" t="s">
        <v>612</v>
      </c>
      <c r="C57" s="743" t="s">
        <v>613</v>
      </c>
      <c r="D57" s="743" t="s">
        <v>614</v>
      </c>
      <c r="E57" s="743" t="s">
        <v>2164</v>
      </c>
      <c r="F57" s="743" t="s">
        <v>2165</v>
      </c>
      <c r="G57" s="743" t="s">
        <v>3018</v>
      </c>
      <c r="H57" s="743" t="s">
        <v>2689</v>
      </c>
      <c r="I57" s="743" t="s">
        <v>2726</v>
      </c>
      <c r="J57" s="743" t="s">
        <v>2582</v>
      </c>
      <c r="K57" s="743" t="s">
        <v>2588</v>
      </c>
      <c r="L57" s="743"/>
      <c r="M57" s="743" t="s">
        <v>615</v>
      </c>
      <c r="N57" s="743" t="s">
        <v>2564</v>
      </c>
      <c r="O57" s="743" t="s">
        <v>3452</v>
      </c>
      <c r="P57" s="743" t="s">
        <v>9421</v>
      </c>
      <c r="Q57" s="743" t="s">
        <v>31</v>
      </c>
      <c r="R57" s="743" t="s">
        <v>9422</v>
      </c>
      <c r="S57" s="743" t="s">
        <v>9423</v>
      </c>
      <c r="T57" s="743" t="s">
        <v>2174</v>
      </c>
      <c r="U57" s="743" t="s">
        <v>2186</v>
      </c>
      <c r="V57" s="743">
        <v>0</v>
      </c>
      <c r="W57" s="743" t="s">
        <v>9424</v>
      </c>
      <c r="X57" s="743" t="s">
        <v>2231</v>
      </c>
      <c r="Y57" s="743" t="s">
        <v>755</v>
      </c>
      <c r="Z57" s="743"/>
      <c r="AA57" s="743"/>
      <c r="AB57" s="743"/>
      <c r="AC57" s="743"/>
      <c r="AD57" s="743"/>
      <c r="AE57" s="743"/>
      <c r="AF57" s="743"/>
      <c r="AG57" s="743"/>
      <c r="AH57" s="743"/>
      <c r="AI57" s="743"/>
      <c r="AJ57" s="743"/>
      <c r="AK57" s="743"/>
      <c r="AL57" s="743"/>
      <c r="AM57" s="743"/>
      <c r="AN57" s="743"/>
      <c r="AO57" s="743"/>
      <c r="AP57" s="743"/>
      <c r="AQ57" s="743"/>
      <c r="AR57" s="743"/>
      <c r="AS57" s="743"/>
      <c r="AT57" s="743" t="s">
        <v>755</v>
      </c>
      <c r="AU57" s="743">
        <v>1</v>
      </c>
      <c r="AV57" s="743">
        <v>1</v>
      </c>
      <c r="AW57" s="743">
        <v>1</v>
      </c>
      <c r="AX57" s="743">
        <v>1</v>
      </c>
      <c r="AY57" s="743">
        <v>1</v>
      </c>
      <c r="AZ57" s="743"/>
      <c r="BA57" s="743"/>
      <c r="BB57" s="743"/>
      <c r="BC57" s="743"/>
      <c r="BD57" s="743"/>
      <c r="BE57" s="743"/>
      <c r="BF57" s="743"/>
      <c r="BG57" s="743"/>
      <c r="BH57" s="743"/>
      <c r="BI57" s="743"/>
      <c r="BJ57" s="743"/>
      <c r="BK57" s="743"/>
      <c r="BL57" s="743"/>
      <c r="BM57" s="743"/>
      <c r="BN57" s="743"/>
      <c r="BO57" s="743">
        <v>1</v>
      </c>
      <c r="BQ57" s="551"/>
      <c r="BR57" s="21" t="e">
        <v>#N/A</v>
      </c>
      <c r="BS57" s="21">
        <v>0</v>
      </c>
      <c r="BT57" s="552" t="e">
        <v>#N/A</v>
      </c>
      <c r="BU57" s="552" t="e">
        <v>#N/A</v>
      </c>
      <c r="BV57" s="552" t="e">
        <v>#N/A</v>
      </c>
      <c r="BW57" s="553">
        <v>0</v>
      </c>
    </row>
    <row r="58" spans="1:75" s="550" customFormat="1" ht="44.25" hidden="1" customHeight="1" x14ac:dyDescent="0.2">
      <c r="A58" s="47"/>
      <c r="B58" s="743" t="s">
        <v>612</v>
      </c>
      <c r="C58" s="743" t="s">
        <v>613</v>
      </c>
      <c r="D58" s="743" t="s">
        <v>614</v>
      </c>
      <c r="E58" s="743" t="s">
        <v>2690</v>
      </c>
      <c r="F58" s="743" t="s">
        <v>2165</v>
      </c>
      <c r="G58" s="743" t="s">
        <v>3018</v>
      </c>
      <c r="H58" s="743" t="s">
        <v>2689</v>
      </c>
      <c r="I58" s="743" t="s">
        <v>2168</v>
      </c>
      <c r="J58" s="743" t="s">
        <v>2181</v>
      </c>
      <c r="K58" s="743" t="s">
        <v>2745</v>
      </c>
      <c r="L58" s="743" t="s">
        <v>2684</v>
      </c>
      <c r="M58" s="743" t="s">
        <v>615</v>
      </c>
      <c r="N58" s="743" t="s">
        <v>2564</v>
      </c>
      <c r="O58" s="743">
        <v>120</v>
      </c>
      <c r="P58" s="743" t="s">
        <v>3455</v>
      </c>
      <c r="Q58" s="743" t="s">
        <v>31</v>
      </c>
      <c r="R58" s="743" t="s">
        <v>2185</v>
      </c>
      <c r="S58" s="743" t="s">
        <v>9425</v>
      </c>
      <c r="T58" s="743" t="s">
        <v>2174</v>
      </c>
      <c r="U58" s="743" t="s">
        <v>2186</v>
      </c>
      <c r="V58" s="743">
        <v>30</v>
      </c>
      <c r="W58" s="743" t="s">
        <v>9426</v>
      </c>
      <c r="X58" s="743" t="s">
        <v>2176</v>
      </c>
      <c r="Y58" s="743" t="s">
        <v>755</v>
      </c>
      <c r="Z58" s="743"/>
      <c r="AA58" s="743"/>
      <c r="AB58" s="743"/>
      <c r="AC58" s="743"/>
      <c r="AD58" s="743"/>
      <c r="AE58" s="743"/>
      <c r="AF58" s="743"/>
      <c r="AG58" s="743"/>
      <c r="AH58" s="743"/>
      <c r="AI58" s="743"/>
      <c r="AJ58" s="743"/>
      <c r="AK58" s="743"/>
      <c r="AL58" s="743"/>
      <c r="AM58" s="743"/>
      <c r="AN58" s="743"/>
      <c r="AO58" s="743"/>
      <c r="AP58" s="743"/>
      <c r="AQ58" s="743"/>
      <c r="AR58" s="743"/>
      <c r="AS58" s="743"/>
      <c r="AT58" s="743" t="s">
        <v>755</v>
      </c>
      <c r="AU58" s="743" t="s">
        <v>755</v>
      </c>
      <c r="AV58" s="743">
        <v>1</v>
      </c>
      <c r="AW58" s="743">
        <v>1</v>
      </c>
      <c r="AX58" s="743" t="s">
        <v>755</v>
      </c>
      <c r="AY58" s="743">
        <v>1</v>
      </c>
      <c r="AZ58" s="743"/>
      <c r="BA58" s="743"/>
      <c r="BB58" s="743"/>
      <c r="BC58" s="743"/>
      <c r="BD58" s="743"/>
      <c r="BE58" s="743"/>
      <c r="BF58" s="743"/>
      <c r="BG58" s="743"/>
      <c r="BH58" s="743"/>
      <c r="BI58" s="743"/>
      <c r="BJ58" s="743"/>
      <c r="BK58" s="743"/>
      <c r="BL58" s="743"/>
      <c r="BM58" s="743"/>
      <c r="BN58" s="743"/>
      <c r="BO58" s="743">
        <v>1</v>
      </c>
      <c r="BQ58" s="551"/>
      <c r="BR58" s="21" t="e">
        <v>#N/A</v>
      </c>
      <c r="BS58" s="21">
        <v>0</v>
      </c>
      <c r="BT58" s="552" t="e">
        <v>#N/A</v>
      </c>
      <c r="BU58" s="552" t="e">
        <v>#N/A</v>
      </c>
      <c r="BV58" s="552" t="e">
        <v>#N/A</v>
      </c>
      <c r="BW58" s="553">
        <v>0</v>
      </c>
    </row>
    <row r="59" spans="1:75" s="550" customFormat="1" ht="44.25" hidden="1" customHeight="1" x14ac:dyDescent="0.2">
      <c r="A59" s="47"/>
      <c r="B59" s="743" t="s">
        <v>612</v>
      </c>
      <c r="C59" s="743" t="s">
        <v>613</v>
      </c>
      <c r="D59" s="743" t="s">
        <v>613</v>
      </c>
      <c r="E59" s="743" t="s">
        <v>2164</v>
      </c>
      <c r="F59" s="743" t="s">
        <v>2165</v>
      </c>
      <c r="G59" s="743" t="s">
        <v>3018</v>
      </c>
      <c r="H59" s="743" t="s">
        <v>2689</v>
      </c>
      <c r="I59" s="743" t="s">
        <v>2168</v>
      </c>
      <c r="J59" s="743" t="s">
        <v>2169</v>
      </c>
      <c r="K59" s="743" t="s">
        <v>2170</v>
      </c>
      <c r="L59" s="743" t="s">
        <v>2785</v>
      </c>
      <c r="M59" s="743" t="s">
        <v>615</v>
      </c>
      <c r="N59" s="743" t="s">
        <v>2564</v>
      </c>
      <c r="O59" s="743">
        <v>91</v>
      </c>
      <c r="P59" s="743" t="s">
        <v>3456</v>
      </c>
      <c r="Q59" s="743" t="s">
        <v>31</v>
      </c>
      <c r="R59" s="743" t="s">
        <v>2185</v>
      </c>
      <c r="S59" s="743" t="s">
        <v>9427</v>
      </c>
      <c r="T59" s="743" t="s">
        <v>2174</v>
      </c>
      <c r="U59" s="743" t="s">
        <v>2186</v>
      </c>
      <c r="V59" s="743">
        <v>180</v>
      </c>
      <c r="W59" s="743" t="s">
        <v>9428</v>
      </c>
      <c r="X59" s="743" t="s">
        <v>2203</v>
      </c>
      <c r="Y59" s="743" t="s">
        <v>9185</v>
      </c>
      <c r="Z59" s="743"/>
      <c r="AA59" s="743"/>
      <c r="AB59" s="743"/>
      <c r="AC59" s="743"/>
      <c r="AD59" s="743"/>
      <c r="AE59" s="743"/>
      <c r="AF59" s="743"/>
      <c r="AG59" s="743"/>
      <c r="AH59" s="743"/>
      <c r="AI59" s="743"/>
      <c r="AJ59" s="743"/>
      <c r="AK59" s="743"/>
      <c r="AL59" s="743"/>
      <c r="AM59" s="743"/>
      <c r="AN59" s="743"/>
      <c r="AO59" s="743"/>
      <c r="AP59" s="743"/>
      <c r="AQ59" s="743"/>
      <c r="AR59" s="743"/>
      <c r="AS59" s="743"/>
      <c r="AT59" s="743" t="s">
        <v>9429</v>
      </c>
      <c r="AU59" s="743">
        <v>50000</v>
      </c>
      <c r="AV59" s="743">
        <v>150000</v>
      </c>
      <c r="AW59" s="743">
        <v>300000</v>
      </c>
      <c r="AX59" s="743">
        <v>500000</v>
      </c>
      <c r="AY59" s="743">
        <v>500000</v>
      </c>
      <c r="AZ59" s="743"/>
      <c r="BA59" s="743"/>
      <c r="BB59" s="743"/>
      <c r="BC59" s="743"/>
      <c r="BD59" s="743"/>
      <c r="BE59" s="743"/>
      <c r="BF59" s="743"/>
      <c r="BG59" s="743"/>
      <c r="BH59" s="743"/>
      <c r="BI59" s="743"/>
      <c r="BJ59" s="743"/>
      <c r="BK59" s="743"/>
      <c r="BL59" s="743"/>
      <c r="BM59" s="743"/>
      <c r="BN59" s="743"/>
      <c r="BO59" s="743">
        <v>500000</v>
      </c>
      <c r="BQ59" s="551"/>
      <c r="BR59" s="21" t="e">
        <v>#N/A</v>
      </c>
      <c r="BS59" s="21">
        <v>0</v>
      </c>
      <c r="BT59" s="552" t="e">
        <v>#N/A</v>
      </c>
      <c r="BU59" s="552" t="e">
        <v>#N/A</v>
      </c>
      <c r="BV59" s="552" t="e">
        <v>#N/A</v>
      </c>
      <c r="BW59" s="553">
        <v>0</v>
      </c>
    </row>
    <row r="60" spans="1:75" s="550" customFormat="1" ht="44.25" hidden="1" customHeight="1" x14ac:dyDescent="0.2">
      <c r="A60" s="47"/>
      <c r="B60" s="743" t="s">
        <v>612</v>
      </c>
      <c r="C60" s="743" t="s">
        <v>613</v>
      </c>
      <c r="D60" s="743" t="s">
        <v>613</v>
      </c>
      <c r="E60" s="743" t="s">
        <v>2164</v>
      </c>
      <c r="F60" s="743" t="s">
        <v>2165</v>
      </c>
      <c r="G60" s="743" t="s">
        <v>3018</v>
      </c>
      <c r="H60" s="743" t="s">
        <v>2689</v>
      </c>
      <c r="I60" s="743" t="s">
        <v>2168</v>
      </c>
      <c r="J60" s="743" t="s">
        <v>2169</v>
      </c>
      <c r="K60" s="743" t="s">
        <v>2170</v>
      </c>
      <c r="L60" s="743" t="s">
        <v>2785</v>
      </c>
      <c r="M60" s="743" t="s">
        <v>615</v>
      </c>
      <c r="N60" s="743" t="s">
        <v>2564</v>
      </c>
      <c r="O60" s="743">
        <v>8</v>
      </c>
      <c r="P60" s="743" t="s">
        <v>3457</v>
      </c>
      <c r="Q60" s="743" t="s">
        <v>2198</v>
      </c>
      <c r="R60" s="743" t="s">
        <v>2199</v>
      </c>
      <c r="S60" s="743" t="s">
        <v>9430</v>
      </c>
      <c r="T60" s="743" t="s">
        <v>2200</v>
      </c>
      <c r="U60" s="743" t="s">
        <v>2186</v>
      </c>
      <c r="V60" s="743">
        <v>180</v>
      </c>
      <c r="W60" s="743" t="s">
        <v>9431</v>
      </c>
      <c r="X60" s="743" t="s">
        <v>2203</v>
      </c>
      <c r="Y60" s="743" t="s">
        <v>9185</v>
      </c>
      <c r="Z60" s="743"/>
      <c r="AA60" s="743"/>
      <c r="AB60" s="743"/>
      <c r="AC60" s="743"/>
      <c r="AD60" s="743"/>
      <c r="AE60" s="743"/>
      <c r="AF60" s="743"/>
      <c r="AG60" s="743"/>
      <c r="AH60" s="743"/>
      <c r="AI60" s="743"/>
      <c r="AJ60" s="743"/>
      <c r="AK60" s="743"/>
      <c r="AL60" s="743"/>
      <c r="AM60" s="743"/>
      <c r="AN60" s="743"/>
      <c r="AO60" s="743"/>
      <c r="AP60" s="743"/>
      <c r="AQ60" s="743"/>
      <c r="AR60" s="743"/>
      <c r="AS60" s="743"/>
      <c r="AT60" s="743" t="s">
        <v>9432</v>
      </c>
      <c r="AU60" s="743">
        <v>57</v>
      </c>
      <c r="AV60" s="743">
        <v>58</v>
      </c>
      <c r="AW60" s="743">
        <v>60</v>
      </c>
      <c r="AX60" s="743">
        <v>62</v>
      </c>
      <c r="AY60" s="743">
        <v>62</v>
      </c>
      <c r="AZ60" s="743"/>
      <c r="BA60" s="743"/>
      <c r="BB60" s="743"/>
      <c r="BC60" s="743"/>
      <c r="BD60" s="743"/>
      <c r="BE60" s="743"/>
      <c r="BF60" s="743"/>
      <c r="BG60" s="743"/>
      <c r="BH60" s="743"/>
      <c r="BI60" s="743"/>
      <c r="BJ60" s="743"/>
      <c r="BK60" s="743"/>
      <c r="BL60" s="743"/>
      <c r="BM60" s="743"/>
      <c r="BN60" s="743"/>
      <c r="BO60" s="743">
        <v>62</v>
      </c>
      <c r="BQ60" s="551"/>
      <c r="BR60" s="21" t="e">
        <v>#N/A</v>
      </c>
      <c r="BS60" s="21">
        <v>0</v>
      </c>
      <c r="BT60" s="552" t="e">
        <v>#N/A</v>
      </c>
      <c r="BU60" s="552" t="e">
        <v>#N/A</v>
      </c>
      <c r="BV60" s="552" t="e">
        <v>#N/A</v>
      </c>
      <c r="BW60" s="553">
        <v>0</v>
      </c>
    </row>
    <row r="61" spans="1:75" s="550" customFormat="1" ht="44.25" hidden="1" customHeight="1" x14ac:dyDescent="0.2">
      <c r="A61" s="47"/>
      <c r="B61" s="743" t="s">
        <v>612</v>
      </c>
      <c r="C61" s="743" t="s">
        <v>613</v>
      </c>
      <c r="D61" s="743" t="s">
        <v>613</v>
      </c>
      <c r="E61" s="743" t="s">
        <v>2164</v>
      </c>
      <c r="F61" s="743" t="s">
        <v>2165</v>
      </c>
      <c r="G61" s="743" t="s">
        <v>3018</v>
      </c>
      <c r="H61" s="743" t="s">
        <v>2689</v>
      </c>
      <c r="I61" s="743" t="s">
        <v>2168</v>
      </c>
      <c r="J61" s="743" t="s">
        <v>2169</v>
      </c>
      <c r="K61" s="743" t="s">
        <v>2170</v>
      </c>
      <c r="L61" s="743" t="s">
        <v>2785</v>
      </c>
      <c r="M61" s="743" t="s">
        <v>615</v>
      </c>
      <c r="N61" s="743" t="s">
        <v>2564</v>
      </c>
      <c r="O61" s="743">
        <v>99</v>
      </c>
      <c r="P61" s="743" t="s">
        <v>3458</v>
      </c>
      <c r="Q61" s="743" t="s">
        <v>2198</v>
      </c>
      <c r="R61" s="743" t="s">
        <v>2199</v>
      </c>
      <c r="S61" s="743" t="s">
        <v>9433</v>
      </c>
      <c r="T61" s="743" t="s">
        <v>2200</v>
      </c>
      <c r="U61" s="743" t="s">
        <v>2186</v>
      </c>
      <c r="V61" s="743">
        <v>270</v>
      </c>
      <c r="W61" s="743" t="s">
        <v>9434</v>
      </c>
      <c r="X61" s="743" t="s">
        <v>2203</v>
      </c>
      <c r="Y61" s="743" t="s">
        <v>755</v>
      </c>
      <c r="Z61" s="743"/>
      <c r="AA61" s="743"/>
      <c r="AB61" s="743"/>
      <c r="AC61" s="743"/>
      <c r="AD61" s="743"/>
      <c r="AE61" s="743"/>
      <c r="AF61" s="743"/>
      <c r="AG61" s="743"/>
      <c r="AH61" s="743"/>
      <c r="AI61" s="743"/>
      <c r="AJ61" s="743"/>
      <c r="AK61" s="743"/>
      <c r="AL61" s="743"/>
      <c r="AM61" s="743"/>
      <c r="AN61" s="743"/>
      <c r="AO61" s="743"/>
      <c r="AP61" s="743"/>
      <c r="AQ61" s="743"/>
      <c r="AR61" s="743"/>
      <c r="AS61" s="743"/>
      <c r="AT61" s="743" t="s">
        <v>9435</v>
      </c>
      <c r="AU61" s="743">
        <v>25</v>
      </c>
      <c r="AV61" s="743" t="s">
        <v>9436</v>
      </c>
      <c r="AW61" s="743" t="s">
        <v>9437</v>
      </c>
      <c r="AX61" s="743">
        <v>26</v>
      </c>
      <c r="AY61" s="743">
        <v>26</v>
      </c>
      <c r="AZ61" s="743"/>
      <c r="BA61" s="743"/>
      <c r="BB61" s="743"/>
      <c r="BC61" s="743"/>
      <c r="BD61" s="743"/>
      <c r="BE61" s="743"/>
      <c r="BF61" s="743"/>
      <c r="BG61" s="743"/>
      <c r="BH61" s="743"/>
      <c r="BI61" s="743"/>
      <c r="BJ61" s="743"/>
      <c r="BK61" s="743"/>
      <c r="BL61" s="743"/>
      <c r="BM61" s="743"/>
      <c r="BN61" s="743"/>
      <c r="BO61" s="743">
        <v>26</v>
      </c>
      <c r="BQ61" s="551"/>
      <c r="BR61" s="21" t="e">
        <v>#N/A</v>
      </c>
      <c r="BS61" s="21">
        <v>0</v>
      </c>
      <c r="BT61" s="552" t="e">
        <v>#N/A</v>
      </c>
      <c r="BU61" s="552" t="e">
        <v>#N/A</v>
      </c>
      <c r="BV61" s="552" t="e">
        <v>#N/A</v>
      </c>
      <c r="BW61" s="553">
        <v>0</v>
      </c>
    </row>
    <row r="62" spans="1:75" s="550" customFormat="1" ht="44.25" hidden="1" customHeight="1" x14ac:dyDescent="0.2">
      <c r="A62" s="47"/>
      <c r="B62" s="743" t="s">
        <v>612</v>
      </c>
      <c r="C62" s="743" t="s">
        <v>613</v>
      </c>
      <c r="D62" s="743" t="s">
        <v>613</v>
      </c>
      <c r="E62" s="743" t="s">
        <v>2164</v>
      </c>
      <c r="F62" s="743" t="s">
        <v>2165</v>
      </c>
      <c r="G62" s="743" t="s">
        <v>2166</v>
      </c>
      <c r="H62" s="743" t="s">
        <v>9253</v>
      </c>
      <c r="I62" s="743" t="s">
        <v>2168</v>
      </c>
      <c r="J62" s="743" t="s">
        <v>9254</v>
      </c>
      <c r="K62" s="743" t="s">
        <v>9254</v>
      </c>
      <c r="L62" s="743" t="s">
        <v>9254</v>
      </c>
      <c r="M62" s="743" t="s">
        <v>3592</v>
      </c>
      <c r="N62" s="743" t="s">
        <v>3592</v>
      </c>
      <c r="O62" s="743">
        <v>287</v>
      </c>
      <c r="P62" s="743" t="s">
        <v>3459</v>
      </c>
      <c r="Q62" s="743" t="s">
        <v>31</v>
      </c>
      <c r="R62" s="743" t="s">
        <v>2185</v>
      </c>
      <c r="S62" s="743" t="s">
        <v>9438</v>
      </c>
      <c r="T62" s="743" t="s">
        <v>2174</v>
      </c>
      <c r="U62" s="743" t="s">
        <v>2175</v>
      </c>
      <c r="V62" s="743">
        <v>30</v>
      </c>
      <c r="W62" s="743" t="s">
        <v>9212</v>
      </c>
      <c r="X62" s="743" t="s">
        <v>2219</v>
      </c>
      <c r="Y62" s="743" t="s">
        <v>755</v>
      </c>
      <c r="Z62" s="743"/>
      <c r="AA62" s="743"/>
      <c r="AB62" s="743"/>
      <c r="AC62" s="743"/>
      <c r="AD62" s="743"/>
      <c r="AE62" s="743"/>
      <c r="AF62" s="743"/>
      <c r="AG62" s="743"/>
      <c r="AH62" s="743"/>
      <c r="AI62" s="743"/>
      <c r="AJ62" s="743"/>
      <c r="AK62" s="743"/>
      <c r="AL62" s="743"/>
      <c r="AM62" s="743"/>
      <c r="AN62" s="743"/>
      <c r="AO62" s="743"/>
      <c r="AP62" s="743"/>
      <c r="AQ62" s="743"/>
      <c r="AR62" s="743"/>
      <c r="AS62" s="743"/>
      <c r="AT62" s="743" t="s">
        <v>755</v>
      </c>
      <c r="AU62" s="743" t="s">
        <v>755</v>
      </c>
      <c r="AV62" s="743" t="s">
        <v>755</v>
      </c>
      <c r="AW62" s="743" t="s">
        <v>755</v>
      </c>
      <c r="AX62" s="743">
        <v>1</v>
      </c>
      <c r="AY62" s="743">
        <v>1</v>
      </c>
      <c r="AZ62" s="743"/>
      <c r="BA62" s="743"/>
      <c r="BB62" s="743"/>
      <c r="BC62" s="743"/>
      <c r="BD62" s="743"/>
      <c r="BE62" s="743"/>
      <c r="BF62" s="743"/>
      <c r="BG62" s="743"/>
      <c r="BH62" s="743"/>
      <c r="BI62" s="743">
        <v>0</v>
      </c>
      <c r="BJ62" s="743"/>
      <c r="BK62" s="743"/>
      <c r="BL62" s="743"/>
      <c r="BM62" s="743"/>
      <c r="BN62" s="743"/>
      <c r="BO62" s="743">
        <v>1</v>
      </c>
      <c r="BQ62" s="551"/>
      <c r="BR62" s="21" t="e">
        <v>#N/A</v>
      </c>
      <c r="BS62" s="21">
        <v>0</v>
      </c>
      <c r="BT62" s="552" t="e">
        <v>#N/A</v>
      </c>
      <c r="BU62" s="552" t="e">
        <v>#N/A</v>
      </c>
      <c r="BV62" s="552" t="e">
        <v>#N/A</v>
      </c>
      <c r="BW62" s="553">
        <v>0</v>
      </c>
    </row>
    <row r="63" spans="1:75" s="550" customFormat="1" ht="44.25" hidden="1" customHeight="1" x14ac:dyDescent="0.2">
      <c r="A63" s="47"/>
      <c r="B63" s="743" t="s">
        <v>612</v>
      </c>
      <c r="C63" s="743" t="s">
        <v>613</v>
      </c>
      <c r="D63" s="743" t="s">
        <v>613</v>
      </c>
      <c r="E63" s="743" t="s">
        <v>2164</v>
      </c>
      <c r="F63" s="743" t="s">
        <v>2165</v>
      </c>
      <c r="G63" s="743" t="s">
        <v>2166</v>
      </c>
      <c r="H63" s="743" t="s">
        <v>9253</v>
      </c>
      <c r="I63" s="743" t="s">
        <v>2168</v>
      </c>
      <c r="J63" s="743" t="s">
        <v>9254</v>
      </c>
      <c r="K63" s="743" t="s">
        <v>9254</v>
      </c>
      <c r="L63" s="743" t="s">
        <v>9254</v>
      </c>
      <c r="M63" s="743" t="s">
        <v>3592</v>
      </c>
      <c r="N63" s="743" t="s">
        <v>3592</v>
      </c>
      <c r="O63" s="743">
        <v>288</v>
      </c>
      <c r="P63" s="743" t="s">
        <v>3460</v>
      </c>
      <c r="Q63" s="743" t="s">
        <v>31</v>
      </c>
      <c r="R63" s="743" t="s">
        <v>2185</v>
      </c>
      <c r="S63" s="743" t="s">
        <v>9439</v>
      </c>
      <c r="T63" s="743" t="s">
        <v>2200</v>
      </c>
      <c r="U63" s="743" t="s">
        <v>2175</v>
      </c>
      <c r="V63" s="743">
        <v>180</v>
      </c>
      <c r="W63" s="743" t="s">
        <v>9440</v>
      </c>
      <c r="X63" s="743" t="s">
        <v>2219</v>
      </c>
      <c r="Y63" s="743" t="s">
        <v>755</v>
      </c>
      <c r="Z63" s="743"/>
      <c r="AA63" s="743"/>
      <c r="AB63" s="743"/>
      <c r="AC63" s="743"/>
      <c r="AD63" s="743"/>
      <c r="AE63" s="743"/>
      <c r="AF63" s="743"/>
      <c r="AG63" s="743"/>
      <c r="AH63" s="743"/>
      <c r="AI63" s="743"/>
      <c r="AJ63" s="743"/>
      <c r="AK63" s="743"/>
      <c r="AL63" s="743"/>
      <c r="AM63" s="743"/>
      <c r="AN63" s="743"/>
      <c r="AO63" s="743"/>
      <c r="AP63" s="743"/>
      <c r="AQ63" s="743"/>
      <c r="AR63" s="743"/>
      <c r="AS63" s="743"/>
      <c r="AT63" s="743" t="s">
        <v>755</v>
      </c>
      <c r="AU63" s="743" t="s">
        <v>755</v>
      </c>
      <c r="AV63" s="743" t="s">
        <v>755</v>
      </c>
      <c r="AW63" s="743" t="s">
        <v>755</v>
      </c>
      <c r="AX63" s="743">
        <v>1</v>
      </c>
      <c r="AY63" s="743">
        <v>1</v>
      </c>
      <c r="AZ63" s="743"/>
      <c r="BA63" s="743"/>
      <c r="BB63" s="743"/>
      <c r="BC63" s="743"/>
      <c r="BD63" s="743"/>
      <c r="BE63" s="743"/>
      <c r="BF63" s="743"/>
      <c r="BG63" s="743"/>
      <c r="BH63" s="743"/>
      <c r="BI63" s="743">
        <v>0</v>
      </c>
      <c r="BJ63" s="743"/>
      <c r="BK63" s="743"/>
      <c r="BL63" s="743"/>
      <c r="BM63" s="743"/>
      <c r="BN63" s="743"/>
      <c r="BO63" s="743">
        <v>1</v>
      </c>
      <c r="BQ63" s="551"/>
      <c r="BR63" s="21" t="e">
        <v>#N/A</v>
      </c>
      <c r="BS63" s="21">
        <v>0</v>
      </c>
      <c r="BT63" s="552" t="e">
        <v>#N/A</v>
      </c>
      <c r="BU63" s="552" t="e">
        <v>#N/A</v>
      </c>
      <c r="BV63" s="552" t="e">
        <v>#N/A</v>
      </c>
      <c r="BW63" s="553">
        <v>0</v>
      </c>
    </row>
    <row r="64" spans="1:75" s="550" customFormat="1" ht="44.25" hidden="1" customHeight="1" x14ac:dyDescent="0.2">
      <c r="A64" s="47"/>
      <c r="B64" s="743" t="s">
        <v>612</v>
      </c>
      <c r="C64" s="743" t="s">
        <v>613</v>
      </c>
      <c r="D64" s="743" t="s">
        <v>613</v>
      </c>
      <c r="E64" s="743" t="s">
        <v>2164</v>
      </c>
      <c r="F64" s="743" t="s">
        <v>2165</v>
      </c>
      <c r="G64" s="743" t="s">
        <v>2166</v>
      </c>
      <c r="H64" s="743" t="s">
        <v>9253</v>
      </c>
      <c r="I64" s="743" t="s">
        <v>2168</v>
      </c>
      <c r="J64" s="743" t="s">
        <v>9254</v>
      </c>
      <c r="K64" s="743" t="s">
        <v>9254</v>
      </c>
      <c r="L64" s="743" t="s">
        <v>9254</v>
      </c>
      <c r="M64" s="743" t="s">
        <v>3592</v>
      </c>
      <c r="N64" s="743" t="s">
        <v>3592</v>
      </c>
      <c r="O64" s="743">
        <v>358</v>
      </c>
      <c r="P64" s="743" t="s">
        <v>3461</v>
      </c>
      <c r="Q64" s="743" t="s">
        <v>31</v>
      </c>
      <c r="R64" s="743" t="s">
        <v>2199</v>
      </c>
      <c r="S64" s="743" t="s">
        <v>9441</v>
      </c>
      <c r="T64" s="743" t="s">
        <v>2200</v>
      </c>
      <c r="U64" s="743" t="s">
        <v>2175</v>
      </c>
      <c r="V64" s="743">
        <v>15</v>
      </c>
      <c r="W64" s="743" t="s">
        <v>9212</v>
      </c>
      <c r="X64" s="743" t="s">
        <v>2219</v>
      </c>
      <c r="Y64" s="743" t="s">
        <v>755</v>
      </c>
      <c r="Z64" s="743"/>
      <c r="AA64" s="743"/>
      <c r="AB64" s="743"/>
      <c r="AC64" s="743"/>
      <c r="AD64" s="743"/>
      <c r="AE64" s="743"/>
      <c r="AF64" s="743"/>
      <c r="AG64" s="743"/>
      <c r="AH64" s="743"/>
      <c r="AI64" s="743"/>
      <c r="AJ64" s="743"/>
      <c r="AK64" s="743"/>
      <c r="AL64" s="743"/>
      <c r="AM64" s="743"/>
      <c r="AN64" s="743"/>
      <c r="AO64" s="743"/>
      <c r="AP64" s="743"/>
      <c r="AQ64" s="743"/>
      <c r="AR64" s="743"/>
      <c r="AS64" s="743"/>
      <c r="AT64" s="743">
        <v>1</v>
      </c>
      <c r="AU64" s="743">
        <v>1</v>
      </c>
      <c r="AV64" s="743">
        <v>1</v>
      </c>
      <c r="AW64" s="743">
        <v>1</v>
      </c>
      <c r="AX64" s="743">
        <v>1</v>
      </c>
      <c r="AY64" s="743">
        <v>1</v>
      </c>
      <c r="AZ64" s="743"/>
      <c r="BA64" s="743"/>
      <c r="BB64" s="743"/>
      <c r="BC64" s="743"/>
      <c r="BD64" s="743"/>
      <c r="BE64" s="743"/>
      <c r="BF64" s="743"/>
      <c r="BG64" s="743"/>
      <c r="BH64" s="743"/>
      <c r="BI64" s="743">
        <v>0</v>
      </c>
      <c r="BJ64" s="743"/>
      <c r="BK64" s="743"/>
      <c r="BL64" s="743"/>
      <c r="BM64" s="743"/>
      <c r="BN64" s="743"/>
      <c r="BO64" s="743">
        <v>1</v>
      </c>
      <c r="BQ64" s="551"/>
      <c r="BR64" s="21" t="e">
        <v>#N/A</v>
      </c>
      <c r="BS64" s="21">
        <v>0</v>
      </c>
      <c r="BT64" s="552" t="e">
        <v>#N/A</v>
      </c>
      <c r="BU64" s="552" t="e">
        <v>#N/A</v>
      </c>
      <c r="BV64" s="552" t="e">
        <v>#N/A</v>
      </c>
      <c r="BW64" s="553">
        <v>0</v>
      </c>
    </row>
    <row r="65" spans="1:75" s="550" customFormat="1" ht="44.25" hidden="1" customHeight="1" x14ac:dyDescent="0.2">
      <c r="A65" s="47"/>
      <c r="B65" s="743" t="s">
        <v>612</v>
      </c>
      <c r="C65" s="743" t="s">
        <v>613</v>
      </c>
      <c r="D65" s="743" t="s">
        <v>613</v>
      </c>
      <c r="E65" s="743" t="s">
        <v>2164</v>
      </c>
      <c r="F65" s="743" t="s">
        <v>2165</v>
      </c>
      <c r="G65" s="743" t="s">
        <v>2166</v>
      </c>
      <c r="H65" s="743" t="s">
        <v>9253</v>
      </c>
      <c r="I65" s="743" t="s">
        <v>2168</v>
      </c>
      <c r="J65" s="743" t="s">
        <v>9254</v>
      </c>
      <c r="K65" s="743" t="s">
        <v>9254</v>
      </c>
      <c r="L65" s="743" t="s">
        <v>9254</v>
      </c>
      <c r="M65" s="743" t="s">
        <v>3592</v>
      </c>
      <c r="N65" s="743" t="s">
        <v>3592</v>
      </c>
      <c r="O65" s="743">
        <v>359</v>
      </c>
      <c r="P65" s="743" t="s">
        <v>3462</v>
      </c>
      <c r="Q65" s="743" t="s">
        <v>31</v>
      </c>
      <c r="R65" s="743" t="s">
        <v>2199</v>
      </c>
      <c r="S65" s="743" t="s">
        <v>9442</v>
      </c>
      <c r="T65" s="743" t="s">
        <v>2200</v>
      </c>
      <c r="U65" s="743" t="s">
        <v>2175</v>
      </c>
      <c r="V65" s="743">
        <v>15</v>
      </c>
      <c r="W65" s="743" t="s">
        <v>9212</v>
      </c>
      <c r="X65" s="743" t="s">
        <v>2219</v>
      </c>
      <c r="Y65" s="743" t="s">
        <v>755</v>
      </c>
      <c r="Z65" s="743"/>
      <c r="AA65" s="743"/>
      <c r="AB65" s="743"/>
      <c r="AC65" s="743"/>
      <c r="AD65" s="743"/>
      <c r="AE65" s="743"/>
      <c r="AF65" s="743"/>
      <c r="AG65" s="743"/>
      <c r="AH65" s="743"/>
      <c r="AI65" s="743"/>
      <c r="AJ65" s="743"/>
      <c r="AK65" s="743"/>
      <c r="AL65" s="743"/>
      <c r="AM65" s="743"/>
      <c r="AN65" s="743"/>
      <c r="AO65" s="743"/>
      <c r="AP65" s="743"/>
      <c r="AQ65" s="743"/>
      <c r="AR65" s="743"/>
      <c r="AS65" s="743"/>
      <c r="AT65" s="743" t="s">
        <v>755</v>
      </c>
      <c r="AU65" s="743">
        <v>1</v>
      </c>
      <c r="AV65" s="743">
        <v>1</v>
      </c>
      <c r="AW65" s="743">
        <v>1</v>
      </c>
      <c r="AX65" s="743">
        <v>1</v>
      </c>
      <c r="AY65" s="743">
        <v>1</v>
      </c>
      <c r="AZ65" s="743"/>
      <c r="BA65" s="743"/>
      <c r="BB65" s="743"/>
      <c r="BC65" s="743"/>
      <c r="BD65" s="743"/>
      <c r="BE65" s="743"/>
      <c r="BF65" s="743"/>
      <c r="BG65" s="743"/>
      <c r="BH65" s="743"/>
      <c r="BI65" s="743">
        <v>1</v>
      </c>
      <c r="BJ65" s="743"/>
      <c r="BK65" s="743"/>
      <c r="BL65" s="743"/>
      <c r="BM65" s="743"/>
      <c r="BN65" s="743"/>
      <c r="BO65" s="743">
        <v>1</v>
      </c>
      <c r="BQ65" s="551"/>
      <c r="BR65" s="21" t="e">
        <v>#N/A</v>
      </c>
      <c r="BS65" s="21">
        <v>0</v>
      </c>
      <c r="BT65" s="552" t="e">
        <v>#N/A</v>
      </c>
      <c r="BU65" s="552" t="e">
        <v>#N/A</v>
      </c>
      <c r="BV65" s="552" t="e">
        <v>#N/A</v>
      </c>
      <c r="BW65" s="553">
        <v>0</v>
      </c>
    </row>
    <row r="66" spans="1:75" s="550" customFormat="1" ht="44.25" hidden="1" customHeight="1" x14ac:dyDescent="0.2">
      <c r="A66" s="47"/>
      <c r="B66" s="743" t="s">
        <v>612</v>
      </c>
      <c r="C66" s="743" t="s">
        <v>613</v>
      </c>
      <c r="D66" s="743" t="s">
        <v>613</v>
      </c>
      <c r="E66" s="743" t="s">
        <v>2164</v>
      </c>
      <c r="F66" s="743" t="s">
        <v>2165</v>
      </c>
      <c r="G66" s="743" t="s">
        <v>2166</v>
      </c>
      <c r="H66" s="743" t="s">
        <v>9253</v>
      </c>
      <c r="I66" s="743" t="s">
        <v>2168</v>
      </c>
      <c r="J66" s="743" t="s">
        <v>9254</v>
      </c>
      <c r="K66" s="743" t="s">
        <v>9254</v>
      </c>
      <c r="L66" s="743" t="s">
        <v>9254</v>
      </c>
      <c r="M66" s="743" t="s">
        <v>3592</v>
      </c>
      <c r="N66" s="743" t="s">
        <v>3592</v>
      </c>
      <c r="O66" s="743">
        <v>472</v>
      </c>
      <c r="P66" s="743" t="s">
        <v>3463</v>
      </c>
      <c r="Q66" s="743" t="s">
        <v>31</v>
      </c>
      <c r="R66" s="743" t="s">
        <v>2185</v>
      </c>
      <c r="S66" s="743" t="s">
        <v>9206</v>
      </c>
      <c r="T66" s="743" t="s">
        <v>2200</v>
      </c>
      <c r="U66" s="743" t="s">
        <v>2175</v>
      </c>
      <c r="V66" s="743">
        <v>15</v>
      </c>
      <c r="W66" s="743" t="s">
        <v>9212</v>
      </c>
      <c r="X66" s="743" t="s">
        <v>2219</v>
      </c>
      <c r="Y66" s="743" t="s">
        <v>755</v>
      </c>
      <c r="Z66" s="743"/>
      <c r="AA66" s="743"/>
      <c r="AB66" s="743"/>
      <c r="AC66" s="743"/>
      <c r="AD66" s="743"/>
      <c r="AE66" s="743"/>
      <c r="AF66" s="743"/>
      <c r="AG66" s="743"/>
      <c r="AH66" s="743"/>
      <c r="AI66" s="743"/>
      <c r="AJ66" s="743"/>
      <c r="AK66" s="743"/>
      <c r="AL66" s="743"/>
      <c r="AM66" s="743"/>
      <c r="AN66" s="743"/>
      <c r="AO66" s="743"/>
      <c r="AP66" s="743"/>
      <c r="AQ66" s="743"/>
      <c r="AR66" s="743"/>
      <c r="AS66" s="743"/>
      <c r="AT66" s="743" t="s">
        <v>755</v>
      </c>
      <c r="AU66" s="743" t="s">
        <v>9443</v>
      </c>
      <c r="AV66" s="743" t="s">
        <v>9444</v>
      </c>
      <c r="AW66" s="743" t="s">
        <v>9445</v>
      </c>
      <c r="AX66" s="743" t="s">
        <v>755</v>
      </c>
      <c r="AY66" s="743">
        <v>1</v>
      </c>
      <c r="AZ66" s="743"/>
      <c r="BA66" s="743"/>
      <c r="BB66" s="743"/>
      <c r="BC66" s="743"/>
      <c r="BD66" s="743"/>
      <c r="BE66" s="743"/>
      <c r="BF66" s="743"/>
      <c r="BG66" s="743"/>
      <c r="BH66" s="743"/>
      <c r="BI66" s="743">
        <v>0</v>
      </c>
      <c r="BJ66" s="743"/>
      <c r="BK66" s="743"/>
      <c r="BL66" s="743"/>
      <c r="BM66" s="743"/>
      <c r="BN66" s="743"/>
      <c r="BO66" s="743">
        <v>1</v>
      </c>
      <c r="BQ66" s="551"/>
      <c r="BR66" s="21" t="e">
        <v>#N/A</v>
      </c>
      <c r="BS66" s="21">
        <v>0</v>
      </c>
      <c r="BT66" s="552" t="e">
        <v>#N/A</v>
      </c>
      <c r="BU66" s="552" t="e">
        <v>#N/A</v>
      </c>
      <c r="BV66" s="552" t="e">
        <v>#N/A</v>
      </c>
      <c r="BW66" s="553">
        <v>0</v>
      </c>
    </row>
    <row r="67" spans="1:75" s="550" customFormat="1" ht="44.25" hidden="1" customHeight="1" x14ac:dyDescent="0.2">
      <c r="A67" s="47"/>
      <c r="B67" s="743" t="s">
        <v>612</v>
      </c>
      <c r="C67" s="743" t="s">
        <v>613</v>
      </c>
      <c r="D67" s="743" t="s">
        <v>613</v>
      </c>
      <c r="E67" s="743" t="s">
        <v>2164</v>
      </c>
      <c r="F67" s="743" t="s">
        <v>2165</v>
      </c>
      <c r="G67" s="743" t="s">
        <v>2166</v>
      </c>
      <c r="H67" s="743" t="s">
        <v>9253</v>
      </c>
      <c r="I67" s="743" t="s">
        <v>2168</v>
      </c>
      <c r="J67" s="743" t="s">
        <v>9254</v>
      </c>
      <c r="K67" s="743" t="s">
        <v>9254</v>
      </c>
      <c r="L67" s="743" t="s">
        <v>9254</v>
      </c>
      <c r="M67" s="743" t="s">
        <v>3592</v>
      </c>
      <c r="N67" s="743" t="s">
        <v>3592</v>
      </c>
      <c r="O67" s="743">
        <v>244</v>
      </c>
      <c r="P67" s="743" t="s">
        <v>3464</v>
      </c>
      <c r="Q67" s="743" t="s">
        <v>31</v>
      </c>
      <c r="R67" s="743" t="s">
        <v>2185</v>
      </c>
      <c r="S67" s="743" t="s">
        <v>9446</v>
      </c>
      <c r="T67" s="743" t="s">
        <v>2174</v>
      </c>
      <c r="U67" s="743" t="s">
        <v>2186</v>
      </c>
      <c r="V67" s="743">
        <v>90</v>
      </c>
      <c r="W67" s="743" t="s">
        <v>9212</v>
      </c>
      <c r="X67" s="743" t="s">
        <v>2219</v>
      </c>
      <c r="Y67" s="743" t="s">
        <v>755</v>
      </c>
      <c r="Z67" s="743"/>
      <c r="AA67" s="743"/>
      <c r="AB67" s="743"/>
      <c r="AC67" s="743"/>
      <c r="AD67" s="743"/>
      <c r="AE67" s="743"/>
      <c r="AF67" s="743"/>
      <c r="AG67" s="743"/>
      <c r="AH67" s="743"/>
      <c r="AI67" s="743"/>
      <c r="AJ67" s="743"/>
      <c r="AK67" s="743"/>
      <c r="AL67" s="743"/>
      <c r="AM67" s="743"/>
      <c r="AN67" s="743"/>
      <c r="AO67" s="743"/>
      <c r="AP67" s="743"/>
      <c r="AQ67" s="743"/>
      <c r="AR67" s="743"/>
      <c r="AS67" s="743"/>
      <c r="AT67" s="743">
        <v>11</v>
      </c>
      <c r="AU67" s="743">
        <v>10</v>
      </c>
      <c r="AV67" s="743">
        <v>17</v>
      </c>
      <c r="AW67" s="743">
        <v>17</v>
      </c>
      <c r="AX67" s="743">
        <v>16</v>
      </c>
      <c r="AY67" s="743">
        <v>60</v>
      </c>
      <c r="AZ67" s="743"/>
      <c r="BA67" s="743"/>
      <c r="BB67" s="743"/>
      <c r="BC67" s="743"/>
      <c r="BD67" s="743"/>
      <c r="BE67" s="743"/>
      <c r="BF67" s="743"/>
      <c r="BG67" s="743"/>
      <c r="BH67" s="743"/>
      <c r="BI67" s="743">
        <v>0</v>
      </c>
      <c r="BJ67" s="743"/>
      <c r="BK67" s="743"/>
      <c r="BL67" s="743"/>
      <c r="BM67" s="743"/>
      <c r="BN67" s="743"/>
      <c r="BO67" s="743">
        <v>60</v>
      </c>
      <c r="BQ67" s="551"/>
      <c r="BR67" s="21" t="e">
        <v>#N/A</v>
      </c>
      <c r="BS67" s="21">
        <v>0</v>
      </c>
      <c r="BT67" s="552" t="e">
        <v>#N/A</v>
      </c>
      <c r="BU67" s="552" t="e">
        <v>#N/A</v>
      </c>
      <c r="BV67" s="552" t="e">
        <v>#N/A</v>
      </c>
      <c r="BW67" s="553">
        <v>0</v>
      </c>
    </row>
    <row r="68" spans="1:75" s="550" customFormat="1" ht="44.25" hidden="1" customHeight="1" x14ac:dyDescent="0.2">
      <c r="A68" s="47"/>
      <c r="B68" s="743" t="s">
        <v>612</v>
      </c>
      <c r="C68" s="743" t="s">
        <v>613</v>
      </c>
      <c r="D68" s="743" t="s">
        <v>613</v>
      </c>
      <c r="E68" s="743" t="s">
        <v>2164</v>
      </c>
      <c r="F68" s="743" t="s">
        <v>2165</v>
      </c>
      <c r="G68" s="743" t="s">
        <v>2166</v>
      </c>
      <c r="H68" s="743" t="s">
        <v>9253</v>
      </c>
      <c r="I68" s="743" t="s">
        <v>2168</v>
      </c>
      <c r="J68" s="743" t="s">
        <v>9254</v>
      </c>
      <c r="K68" s="743" t="s">
        <v>9254</v>
      </c>
      <c r="L68" s="743" t="s">
        <v>9254</v>
      </c>
      <c r="M68" s="743" t="s">
        <v>3592</v>
      </c>
      <c r="N68" s="743" t="s">
        <v>3592</v>
      </c>
      <c r="O68" s="743">
        <v>360</v>
      </c>
      <c r="P68" s="743" t="s">
        <v>3465</v>
      </c>
      <c r="Q68" s="743" t="s">
        <v>31</v>
      </c>
      <c r="R68" s="743" t="s">
        <v>2185</v>
      </c>
      <c r="S68" s="743" t="s">
        <v>9206</v>
      </c>
      <c r="T68" s="743" t="s">
        <v>2200</v>
      </c>
      <c r="U68" s="743" t="s">
        <v>2175</v>
      </c>
      <c r="V68" s="743">
        <v>15</v>
      </c>
      <c r="W68" s="743" t="s">
        <v>9212</v>
      </c>
      <c r="X68" s="743" t="s">
        <v>2219</v>
      </c>
      <c r="Y68" s="743" t="s">
        <v>755</v>
      </c>
      <c r="Z68" s="743"/>
      <c r="AA68" s="743"/>
      <c r="AB68" s="743"/>
      <c r="AC68" s="743"/>
      <c r="AD68" s="743"/>
      <c r="AE68" s="743"/>
      <c r="AF68" s="743"/>
      <c r="AG68" s="743"/>
      <c r="AH68" s="743"/>
      <c r="AI68" s="743"/>
      <c r="AJ68" s="743"/>
      <c r="AK68" s="743"/>
      <c r="AL68" s="743"/>
      <c r="AM68" s="743"/>
      <c r="AN68" s="743"/>
      <c r="AO68" s="743"/>
      <c r="AP68" s="743"/>
      <c r="AQ68" s="743"/>
      <c r="AR68" s="743"/>
      <c r="AS68" s="743"/>
      <c r="AT68" s="743" t="s">
        <v>755</v>
      </c>
      <c r="AU68" s="743" t="s">
        <v>9447</v>
      </c>
      <c r="AV68" s="743" t="s">
        <v>9444</v>
      </c>
      <c r="AW68" s="743" t="s">
        <v>9448</v>
      </c>
      <c r="AX68" s="743" t="s">
        <v>755</v>
      </c>
      <c r="AY68" s="743">
        <v>1</v>
      </c>
      <c r="AZ68" s="743"/>
      <c r="BA68" s="743"/>
      <c r="BB68" s="743"/>
      <c r="BC68" s="743"/>
      <c r="BD68" s="743"/>
      <c r="BE68" s="743"/>
      <c r="BF68" s="743"/>
      <c r="BG68" s="743"/>
      <c r="BH68" s="743"/>
      <c r="BI68" s="743">
        <v>0</v>
      </c>
      <c r="BJ68" s="743"/>
      <c r="BK68" s="743"/>
      <c r="BL68" s="743"/>
      <c r="BM68" s="743"/>
      <c r="BN68" s="743"/>
      <c r="BO68" s="743">
        <v>1</v>
      </c>
      <c r="BQ68" s="551"/>
      <c r="BR68" s="21" t="e">
        <v>#N/A</v>
      </c>
      <c r="BS68" s="21">
        <v>0</v>
      </c>
      <c r="BT68" s="552" t="e">
        <v>#N/A</v>
      </c>
      <c r="BU68" s="552" t="e">
        <v>#N/A</v>
      </c>
      <c r="BV68" s="552" t="e">
        <v>#N/A</v>
      </c>
      <c r="BW68" s="553">
        <v>0</v>
      </c>
    </row>
    <row r="69" spans="1:75" s="550" customFormat="1" ht="44.25" hidden="1" customHeight="1" x14ac:dyDescent="0.2">
      <c r="A69" s="47"/>
      <c r="B69" s="743" t="s">
        <v>612</v>
      </c>
      <c r="C69" s="743" t="s">
        <v>613</v>
      </c>
      <c r="D69" s="743" t="s">
        <v>613</v>
      </c>
      <c r="E69" s="743" t="s">
        <v>2164</v>
      </c>
      <c r="F69" s="743" t="s">
        <v>2165</v>
      </c>
      <c r="G69" s="743" t="s">
        <v>2166</v>
      </c>
      <c r="H69" s="743" t="s">
        <v>9253</v>
      </c>
      <c r="I69" s="743" t="s">
        <v>2168</v>
      </c>
      <c r="J69" s="743" t="s">
        <v>9254</v>
      </c>
      <c r="K69" s="743" t="s">
        <v>9254</v>
      </c>
      <c r="L69" s="743" t="s">
        <v>9254</v>
      </c>
      <c r="M69" s="743" t="s">
        <v>3592</v>
      </c>
      <c r="N69" s="743" t="s">
        <v>3592</v>
      </c>
      <c r="O69" s="743">
        <v>361</v>
      </c>
      <c r="P69" s="743" t="s">
        <v>3466</v>
      </c>
      <c r="Q69" s="743" t="s">
        <v>31</v>
      </c>
      <c r="R69" s="743" t="s">
        <v>2185</v>
      </c>
      <c r="S69" s="743" t="s">
        <v>9449</v>
      </c>
      <c r="T69" s="743" t="s">
        <v>2200</v>
      </c>
      <c r="U69" s="743" t="s">
        <v>2175</v>
      </c>
      <c r="V69" s="743">
        <v>30</v>
      </c>
      <c r="W69" s="743" t="s">
        <v>9212</v>
      </c>
      <c r="X69" s="743" t="s">
        <v>2219</v>
      </c>
      <c r="Y69" s="743" t="s">
        <v>755</v>
      </c>
      <c r="Z69" s="743"/>
      <c r="AA69" s="743"/>
      <c r="AB69" s="743"/>
      <c r="AC69" s="743"/>
      <c r="AD69" s="743"/>
      <c r="AE69" s="743"/>
      <c r="AF69" s="743"/>
      <c r="AG69" s="743"/>
      <c r="AH69" s="743"/>
      <c r="AI69" s="743"/>
      <c r="AJ69" s="743"/>
      <c r="AK69" s="743"/>
      <c r="AL69" s="743"/>
      <c r="AM69" s="743"/>
      <c r="AN69" s="743"/>
      <c r="AO69" s="743"/>
      <c r="AP69" s="743"/>
      <c r="AQ69" s="743"/>
      <c r="AR69" s="743"/>
      <c r="AS69" s="743"/>
      <c r="AT69" s="743" t="s">
        <v>755</v>
      </c>
      <c r="AU69" s="743" t="s">
        <v>755</v>
      </c>
      <c r="AV69" s="743" t="s">
        <v>755</v>
      </c>
      <c r="AW69" s="743" t="s">
        <v>9450</v>
      </c>
      <c r="AX69" s="743" t="s">
        <v>9448</v>
      </c>
      <c r="AY69" s="743">
        <v>1</v>
      </c>
      <c r="AZ69" s="743"/>
      <c r="BA69" s="743"/>
      <c r="BB69" s="743"/>
      <c r="BC69" s="743"/>
      <c r="BD69" s="743"/>
      <c r="BE69" s="743"/>
      <c r="BF69" s="743"/>
      <c r="BG69" s="743"/>
      <c r="BH69" s="743"/>
      <c r="BI69" s="743">
        <v>0</v>
      </c>
      <c r="BJ69" s="743"/>
      <c r="BK69" s="743"/>
      <c r="BL69" s="743"/>
      <c r="BM69" s="743"/>
      <c r="BN69" s="743"/>
      <c r="BO69" s="743">
        <v>1</v>
      </c>
      <c r="BQ69" s="551"/>
      <c r="BR69" s="21" t="e">
        <v>#N/A</v>
      </c>
      <c r="BS69" s="21">
        <v>0</v>
      </c>
      <c r="BT69" s="552" t="e">
        <v>#N/A</v>
      </c>
      <c r="BU69" s="552" t="e">
        <v>#N/A</v>
      </c>
      <c r="BV69" s="552" t="e">
        <v>#N/A</v>
      </c>
      <c r="BW69" s="553">
        <v>0</v>
      </c>
    </row>
    <row r="70" spans="1:75" s="550" customFormat="1" ht="44.25" hidden="1" customHeight="1" x14ac:dyDescent="0.2">
      <c r="A70" s="47"/>
      <c r="B70" s="743" t="s">
        <v>612</v>
      </c>
      <c r="C70" s="743" t="s">
        <v>613</v>
      </c>
      <c r="D70" s="743" t="s">
        <v>613</v>
      </c>
      <c r="E70" s="743" t="s">
        <v>2164</v>
      </c>
      <c r="F70" s="743" t="s">
        <v>2165</v>
      </c>
      <c r="G70" s="743" t="s">
        <v>2166</v>
      </c>
      <c r="H70" s="743" t="s">
        <v>9253</v>
      </c>
      <c r="I70" s="743" t="s">
        <v>2168</v>
      </c>
      <c r="J70" s="743" t="s">
        <v>9254</v>
      </c>
      <c r="K70" s="743" t="s">
        <v>9254</v>
      </c>
      <c r="L70" s="743" t="s">
        <v>9254</v>
      </c>
      <c r="M70" s="743" t="s">
        <v>3592</v>
      </c>
      <c r="N70" s="743" t="s">
        <v>3592</v>
      </c>
      <c r="O70" s="743">
        <v>363</v>
      </c>
      <c r="P70" s="743" t="s">
        <v>3467</v>
      </c>
      <c r="Q70" s="743" t="s">
        <v>31</v>
      </c>
      <c r="R70" s="743" t="s">
        <v>2199</v>
      </c>
      <c r="S70" s="743" t="s">
        <v>9451</v>
      </c>
      <c r="T70" s="743" t="s">
        <v>2200</v>
      </c>
      <c r="U70" s="743" t="s">
        <v>2175</v>
      </c>
      <c r="V70" s="743">
        <v>15</v>
      </c>
      <c r="W70" s="743" t="s">
        <v>9212</v>
      </c>
      <c r="X70" s="743" t="s">
        <v>2219</v>
      </c>
      <c r="Y70" s="743" t="s">
        <v>755</v>
      </c>
      <c r="Z70" s="743"/>
      <c r="AA70" s="743"/>
      <c r="AB70" s="743"/>
      <c r="AC70" s="743"/>
      <c r="AD70" s="743"/>
      <c r="AE70" s="743"/>
      <c r="AF70" s="743"/>
      <c r="AG70" s="743"/>
      <c r="AH70" s="743"/>
      <c r="AI70" s="743"/>
      <c r="AJ70" s="743"/>
      <c r="AK70" s="743"/>
      <c r="AL70" s="743"/>
      <c r="AM70" s="743"/>
      <c r="AN70" s="743"/>
      <c r="AO70" s="743"/>
      <c r="AP70" s="743"/>
      <c r="AQ70" s="743"/>
      <c r="AR70" s="743"/>
      <c r="AS70" s="743"/>
      <c r="AT70" s="743" t="s">
        <v>755</v>
      </c>
      <c r="AU70" s="743">
        <v>1</v>
      </c>
      <c r="AV70" s="743">
        <v>1</v>
      </c>
      <c r="AW70" s="743">
        <v>1</v>
      </c>
      <c r="AX70" s="743">
        <v>1</v>
      </c>
      <c r="AY70" s="743">
        <v>1</v>
      </c>
      <c r="AZ70" s="743"/>
      <c r="BA70" s="743"/>
      <c r="BB70" s="743"/>
      <c r="BC70" s="743"/>
      <c r="BD70" s="743"/>
      <c r="BE70" s="743"/>
      <c r="BF70" s="743"/>
      <c r="BG70" s="743"/>
      <c r="BH70" s="743"/>
      <c r="BI70" s="743">
        <v>0</v>
      </c>
      <c r="BJ70" s="743"/>
      <c r="BK70" s="743"/>
      <c r="BL70" s="743"/>
      <c r="BM70" s="743"/>
      <c r="BN70" s="743"/>
      <c r="BO70" s="743">
        <v>1</v>
      </c>
      <c r="BQ70" s="551"/>
      <c r="BR70" s="21" t="e">
        <v>#N/A</v>
      </c>
      <c r="BS70" s="21">
        <v>0</v>
      </c>
      <c r="BT70" s="552" t="e">
        <v>#N/A</v>
      </c>
      <c r="BU70" s="552" t="e">
        <v>#N/A</v>
      </c>
      <c r="BV70" s="552" t="e">
        <v>#N/A</v>
      </c>
      <c r="BW70" s="553">
        <v>0</v>
      </c>
    </row>
    <row r="71" spans="1:75" s="550" customFormat="1" ht="44.25" hidden="1" customHeight="1" x14ac:dyDescent="0.2">
      <c r="A71" s="47"/>
      <c r="B71" s="743" t="s">
        <v>612</v>
      </c>
      <c r="C71" s="743" t="s">
        <v>613</v>
      </c>
      <c r="D71" s="743" t="s">
        <v>613</v>
      </c>
      <c r="E71" s="743" t="s">
        <v>2164</v>
      </c>
      <c r="F71" s="743" t="s">
        <v>2165</v>
      </c>
      <c r="G71" s="743" t="s">
        <v>2166</v>
      </c>
      <c r="H71" s="743" t="s">
        <v>9253</v>
      </c>
      <c r="I71" s="743" t="s">
        <v>2168</v>
      </c>
      <c r="J71" s="743" t="s">
        <v>9254</v>
      </c>
      <c r="K71" s="743" t="s">
        <v>9254</v>
      </c>
      <c r="L71" s="743" t="s">
        <v>9254</v>
      </c>
      <c r="M71" s="743" t="s">
        <v>3592</v>
      </c>
      <c r="N71" s="743" t="s">
        <v>3592</v>
      </c>
      <c r="O71" s="743">
        <v>473</v>
      </c>
      <c r="P71" s="743" t="s">
        <v>3468</v>
      </c>
      <c r="Q71" s="743" t="s">
        <v>31</v>
      </c>
      <c r="R71" s="743" t="s">
        <v>2185</v>
      </c>
      <c r="S71" s="743" t="s">
        <v>9206</v>
      </c>
      <c r="T71" s="743" t="s">
        <v>2200</v>
      </c>
      <c r="U71" s="743" t="s">
        <v>2175</v>
      </c>
      <c r="V71" s="743">
        <v>15</v>
      </c>
      <c r="W71" s="743" t="s">
        <v>9212</v>
      </c>
      <c r="X71" s="743" t="s">
        <v>2219</v>
      </c>
      <c r="Y71" s="743" t="s">
        <v>755</v>
      </c>
      <c r="Z71" s="743"/>
      <c r="AA71" s="743"/>
      <c r="AB71" s="743"/>
      <c r="AC71" s="743"/>
      <c r="AD71" s="743"/>
      <c r="AE71" s="743"/>
      <c r="AF71" s="743"/>
      <c r="AG71" s="743"/>
      <c r="AH71" s="743"/>
      <c r="AI71" s="743"/>
      <c r="AJ71" s="743"/>
      <c r="AK71" s="743"/>
      <c r="AL71" s="743"/>
      <c r="AM71" s="743"/>
      <c r="AN71" s="743"/>
      <c r="AO71" s="743"/>
      <c r="AP71" s="743"/>
      <c r="AQ71" s="743"/>
      <c r="AR71" s="743"/>
      <c r="AS71" s="743"/>
      <c r="AT71" s="743" t="s">
        <v>755</v>
      </c>
      <c r="AU71" s="743" t="s">
        <v>9443</v>
      </c>
      <c r="AV71" s="743" t="s">
        <v>9444</v>
      </c>
      <c r="AW71" s="743" t="s">
        <v>9445</v>
      </c>
      <c r="AX71" s="743" t="s">
        <v>755</v>
      </c>
      <c r="AY71" s="743">
        <v>1</v>
      </c>
      <c r="AZ71" s="743"/>
      <c r="BA71" s="743"/>
      <c r="BB71" s="743"/>
      <c r="BC71" s="743"/>
      <c r="BD71" s="743"/>
      <c r="BE71" s="743"/>
      <c r="BF71" s="743"/>
      <c r="BG71" s="743"/>
      <c r="BH71" s="743"/>
      <c r="BI71" s="743">
        <v>0</v>
      </c>
      <c r="BJ71" s="743"/>
      <c r="BK71" s="743"/>
      <c r="BL71" s="743"/>
      <c r="BM71" s="743"/>
      <c r="BN71" s="743"/>
      <c r="BO71" s="743">
        <v>1</v>
      </c>
      <c r="BQ71" s="551"/>
      <c r="BR71" s="21" t="e">
        <v>#N/A</v>
      </c>
      <c r="BS71" s="21">
        <v>0</v>
      </c>
      <c r="BT71" s="552" t="e">
        <v>#N/A</v>
      </c>
      <c r="BU71" s="552" t="e">
        <v>#N/A</v>
      </c>
      <c r="BV71" s="552" t="e">
        <v>#N/A</v>
      </c>
      <c r="BW71" s="553">
        <v>0</v>
      </c>
    </row>
    <row r="72" spans="1:75" s="550" customFormat="1" ht="44.25" customHeight="1" x14ac:dyDescent="0.2">
      <c r="A72" s="47"/>
      <c r="B72" s="743" t="s">
        <v>612</v>
      </c>
      <c r="C72" s="743" t="s">
        <v>613</v>
      </c>
      <c r="D72" s="743" t="s">
        <v>614</v>
      </c>
      <c r="E72" s="743" t="s">
        <v>2164</v>
      </c>
      <c r="F72" s="743" t="s">
        <v>2165</v>
      </c>
      <c r="G72" s="743" t="s">
        <v>3018</v>
      </c>
      <c r="H72" s="743" t="s">
        <v>2689</v>
      </c>
      <c r="I72" s="743" t="s">
        <v>2726</v>
      </c>
      <c r="J72" s="743" t="s">
        <v>2582</v>
      </c>
      <c r="K72" s="743" t="s">
        <v>2588</v>
      </c>
      <c r="L72" s="743" t="s">
        <v>2598</v>
      </c>
      <c r="M72" s="743" t="s">
        <v>615</v>
      </c>
      <c r="N72" s="743" t="s">
        <v>2564</v>
      </c>
      <c r="O72" s="743" t="s">
        <v>9452</v>
      </c>
      <c r="P72" s="743" t="s">
        <v>9453</v>
      </c>
      <c r="Q72" s="743" t="s">
        <v>31</v>
      </c>
      <c r="R72" s="743" t="s">
        <v>2185</v>
      </c>
      <c r="S72" s="743" t="s">
        <v>9454</v>
      </c>
      <c r="T72" s="743" t="s">
        <v>2174</v>
      </c>
      <c r="U72" s="743" t="s">
        <v>2186</v>
      </c>
      <c r="V72" s="743">
        <v>180</v>
      </c>
      <c r="W72" s="743" t="s">
        <v>9440</v>
      </c>
      <c r="X72" s="743" t="s">
        <v>2231</v>
      </c>
      <c r="Y72" s="743" t="s">
        <v>755</v>
      </c>
      <c r="Z72" s="743" t="s">
        <v>755</v>
      </c>
      <c r="AA72" s="743" t="s">
        <v>755</v>
      </c>
      <c r="AB72" s="743" t="s">
        <v>755</v>
      </c>
      <c r="AC72" s="743" t="s">
        <v>755</v>
      </c>
      <c r="AD72" s="743" t="s">
        <v>755</v>
      </c>
      <c r="AE72" s="743" t="s">
        <v>755</v>
      </c>
      <c r="AF72" s="743"/>
      <c r="AG72" s="743"/>
      <c r="AH72" s="743"/>
      <c r="AI72" s="743"/>
      <c r="AJ72" s="743"/>
      <c r="AK72" s="743"/>
      <c r="AL72" s="743"/>
      <c r="AM72" s="743"/>
      <c r="AN72" s="743"/>
      <c r="AO72" s="743"/>
      <c r="AP72" s="743"/>
      <c r="AQ72" s="743"/>
      <c r="AR72" s="743"/>
      <c r="AS72" s="743"/>
      <c r="AT72" s="743" t="s">
        <v>755</v>
      </c>
      <c r="AU72" s="743" t="s">
        <v>755</v>
      </c>
      <c r="AV72" s="743" t="s">
        <v>755</v>
      </c>
      <c r="AW72" s="743" t="s">
        <v>755</v>
      </c>
      <c r="AX72" s="743" t="s">
        <v>755</v>
      </c>
      <c r="AY72" s="743" t="s">
        <v>755</v>
      </c>
      <c r="AZ72" s="743"/>
      <c r="BA72" s="743"/>
      <c r="BB72" s="743"/>
      <c r="BC72" s="743"/>
      <c r="BD72" s="743"/>
      <c r="BE72" s="743"/>
      <c r="BF72" s="743"/>
      <c r="BG72" s="743"/>
      <c r="BH72" s="743"/>
      <c r="BI72" s="743"/>
      <c r="BJ72" s="743"/>
      <c r="BK72" s="743"/>
      <c r="BL72" s="743"/>
      <c r="BM72" s="743"/>
      <c r="BN72" s="743"/>
      <c r="BO72" s="743"/>
      <c r="BQ72" s="551"/>
      <c r="BR72" s="21" t="e">
        <v>#N/A</v>
      </c>
      <c r="BS72" s="21">
        <v>0</v>
      </c>
      <c r="BT72" s="552" t="e">
        <v>#N/A</v>
      </c>
      <c r="BU72" s="552" t="e">
        <v>#N/A</v>
      </c>
      <c r="BV72" s="552" t="e">
        <v>#N/A</v>
      </c>
      <c r="BW72" s="553">
        <v>0</v>
      </c>
    </row>
    <row r="73" spans="1:75" s="550" customFormat="1" ht="44.25" hidden="1" customHeight="1" x14ac:dyDescent="0.2">
      <c r="A73" s="47"/>
      <c r="B73" s="743" t="s">
        <v>81</v>
      </c>
      <c r="C73" s="743" t="s">
        <v>427</v>
      </c>
      <c r="D73" s="743" t="s">
        <v>511</v>
      </c>
      <c r="E73" s="743" t="s">
        <v>2164</v>
      </c>
      <c r="F73" s="743" t="s">
        <v>2165</v>
      </c>
      <c r="G73" s="743" t="s">
        <v>2166</v>
      </c>
      <c r="H73" s="743" t="s">
        <v>2552</v>
      </c>
      <c r="I73" s="743" t="s">
        <v>2726</v>
      </c>
      <c r="J73" s="743" t="s">
        <v>2582</v>
      </c>
      <c r="K73" s="743" t="s">
        <v>2588</v>
      </c>
      <c r="L73" s="743" t="s">
        <v>2686</v>
      </c>
      <c r="M73" s="743" t="s">
        <v>185</v>
      </c>
      <c r="N73" s="743" t="s">
        <v>186</v>
      </c>
      <c r="O73" s="743">
        <v>22</v>
      </c>
      <c r="P73" s="743" t="s">
        <v>3478</v>
      </c>
      <c r="Q73" s="743" t="s">
        <v>31</v>
      </c>
      <c r="R73" s="743" t="s">
        <v>9231</v>
      </c>
      <c r="S73" s="743" t="s">
        <v>9501</v>
      </c>
      <c r="T73" s="743" t="s">
        <v>2174</v>
      </c>
      <c r="U73" s="743" t="s">
        <v>2192</v>
      </c>
      <c r="V73" s="743">
        <v>0</v>
      </c>
      <c r="W73" s="743" t="s">
        <v>9502</v>
      </c>
      <c r="X73" s="743" t="s">
        <v>2176</v>
      </c>
      <c r="Y73" s="743"/>
      <c r="Z73" s="743"/>
      <c r="AA73" s="743" t="s">
        <v>755</v>
      </c>
      <c r="AB73" s="743" t="s">
        <v>755</v>
      </c>
      <c r="AC73" s="743" t="s">
        <v>755</v>
      </c>
      <c r="AD73" s="743" t="s">
        <v>755</v>
      </c>
      <c r="AE73" s="743" t="s">
        <v>755</v>
      </c>
      <c r="AF73" s="743" t="s">
        <v>755</v>
      </c>
      <c r="AG73" s="743" t="s">
        <v>755</v>
      </c>
      <c r="AH73" s="743" t="s">
        <v>755</v>
      </c>
      <c r="AI73" s="743" t="s">
        <v>755</v>
      </c>
      <c r="AJ73" s="743" t="s">
        <v>755</v>
      </c>
      <c r="AK73" s="743" t="s">
        <v>755</v>
      </c>
      <c r="AL73" s="743" t="s">
        <v>755</v>
      </c>
      <c r="AM73" s="743" t="s">
        <v>755</v>
      </c>
      <c r="AN73" s="743" t="s">
        <v>755</v>
      </c>
      <c r="AO73" s="743" t="s">
        <v>755</v>
      </c>
      <c r="AP73" s="743" t="s">
        <v>755</v>
      </c>
      <c r="AQ73" s="743" t="s">
        <v>755</v>
      </c>
      <c r="AR73" s="743" t="s">
        <v>755</v>
      </c>
      <c r="AS73" s="743" t="s">
        <v>755</v>
      </c>
      <c r="AT73" s="743">
        <v>96</v>
      </c>
      <c r="AU73" s="743">
        <v>96</v>
      </c>
      <c r="AV73" s="743">
        <v>96</v>
      </c>
      <c r="AW73" s="743">
        <v>97</v>
      </c>
      <c r="AX73" s="743">
        <v>97</v>
      </c>
      <c r="AY73" s="743">
        <v>97</v>
      </c>
      <c r="AZ73" s="743"/>
      <c r="BA73" s="743"/>
      <c r="BB73" s="743"/>
      <c r="BC73" s="743"/>
      <c r="BD73" s="743"/>
      <c r="BE73" s="743"/>
      <c r="BF73" s="743">
        <v>15</v>
      </c>
      <c r="BG73" s="743"/>
      <c r="BH73" s="743"/>
      <c r="BI73" s="743">
        <v>70</v>
      </c>
      <c r="BJ73" s="743"/>
      <c r="BK73" s="743"/>
      <c r="BL73" s="743">
        <v>97</v>
      </c>
      <c r="BM73" s="743"/>
      <c r="BN73" s="743"/>
      <c r="BO73" s="743">
        <v>97</v>
      </c>
      <c r="BQ73" s="551"/>
      <c r="BR73" s="21" t="e">
        <v>#N/A</v>
      </c>
      <c r="BS73" s="21">
        <v>0</v>
      </c>
      <c r="BT73" s="552" t="e">
        <v>#N/A</v>
      </c>
      <c r="BU73" s="552" t="e">
        <v>#N/A</v>
      </c>
      <c r="BV73" s="552" t="e">
        <v>#N/A</v>
      </c>
      <c r="BW73" s="553">
        <v>0</v>
      </c>
    </row>
    <row r="74" spans="1:75" s="550" customFormat="1" ht="44.25" hidden="1" customHeight="1" x14ac:dyDescent="0.2">
      <c r="A74" s="47"/>
      <c r="B74" s="743" t="s">
        <v>81</v>
      </c>
      <c r="C74" s="743" t="s">
        <v>427</v>
      </c>
      <c r="D74" s="743" t="s">
        <v>502</v>
      </c>
      <c r="E74" s="743" t="s">
        <v>2164</v>
      </c>
      <c r="F74" s="743" t="s">
        <v>2165</v>
      </c>
      <c r="G74" s="743" t="s">
        <v>2166</v>
      </c>
      <c r="H74" s="743" t="s">
        <v>2552</v>
      </c>
      <c r="I74" s="743" t="s">
        <v>2726</v>
      </c>
      <c r="J74" s="743" t="s">
        <v>2582</v>
      </c>
      <c r="K74" s="743" t="s">
        <v>2588</v>
      </c>
      <c r="L74" s="743" t="s">
        <v>2686</v>
      </c>
      <c r="M74" s="743" t="s">
        <v>185</v>
      </c>
      <c r="N74" s="743" t="s">
        <v>186</v>
      </c>
      <c r="O74" s="743">
        <v>23</v>
      </c>
      <c r="P74" s="743" t="s">
        <v>3479</v>
      </c>
      <c r="Q74" s="743" t="s">
        <v>31</v>
      </c>
      <c r="R74" s="743" t="s">
        <v>9231</v>
      </c>
      <c r="S74" s="743" t="s">
        <v>9503</v>
      </c>
      <c r="T74" s="743" t="s">
        <v>2174</v>
      </c>
      <c r="U74" s="743" t="s">
        <v>2192</v>
      </c>
      <c r="V74" s="743">
        <v>0</v>
      </c>
      <c r="W74" s="743" t="s">
        <v>9504</v>
      </c>
      <c r="X74" s="743" t="s">
        <v>2176</v>
      </c>
      <c r="Y74" s="743"/>
      <c r="Z74" s="743"/>
      <c r="AA74" s="743" t="s">
        <v>755</v>
      </c>
      <c r="AB74" s="743" t="s">
        <v>755</v>
      </c>
      <c r="AC74" s="743" t="s">
        <v>755</v>
      </c>
      <c r="AD74" s="743" t="s">
        <v>755</v>
      </c>
      <c r="AE74" s="743" t="s">
        <v>755</v>
      </c>
      <c r="AF74" s="743" t="s">
        <v>755</v>
      </c>
      <c r="AG74" s="743" t="s">
        <v>755</v>
      </c>
      <c r="AH74" s="743" t="s">
        <v>755</v>
      </c>
      <c r="AI74" s="743" t="s">
        <v>755</v>
      </c>
      <c r="AJ74" s="743" t="s">
        <v>755</v>
      </c>
      <c r="AK74" s="743" t="s">
        <v>755</v>
      </c>
      <c r="AL74" s="743" t="s">
        <v>755</v>
      </c>
      <c r="AM74" s="743" t="s">
        <v>755</v>
      </c>
      <c r="AN74" s="743" t="s">
        <v>755</v>
      </c>
      <c r="AO74" s="743" t="s">
        <v>755</v>
      </c>
      <c r="AP74" s="743" t="s">
        <v>755</v>
      </c>
      <c r="AQ74" s="743" t="s">
        <v>755</v>
      </c>
      <c r="AR74" s="743" t="s">
        <v>755</v>
      </c>
      <c r="AS74" s="743" t="s">
        <v>755</v>
      </c>
      <c r="AT74" s="743">
        <v>0</v>
      </c>
      <c r="AU74" s="743">
        <v>96</v>
      </c>
      <c r="AV74" s="743">
        <v>97</v>
      </c>
      <c r="AW74" s="743">
        <v>97</v>
      </c>
      <c r="AX74" s="743">
        <v>97</v>
      </c>
      <c r="AY74" s="743">
        <v>97</v>
      </c>
      <c r="AZ74" s="743"/>
      <c r="BA74" s="743"/>
      <c r="BB74" s="743"/>
      <c r="BC74" s="743"/>
      <c r="BD74" s="743"/>
      <c r="BE74" s="743"/>
      <c r="BF74" s="743">
        <v>25</v>
      </c>
      <c r="BG74" s="743"/>
      <c r="BH74" s="743"/>
      <c r="BI74" s="743">
        <v>75</v>
      </c>
      <c r="BJ74" s="743"/>
      <c r="BK74" s="743"/>
      <c r="BL74" s="743">
        <v>97</v>
      </c>
      <c r="BM74" s="743"/>
      <c r="BN74" s="743"/>
      <c r="BO74" s="743">
        <v>97</v>
      </c>
      <c r="BQ74" s="551"/>
      <c r="BR74" s="21" t="e">
        <v>#N/A</v>
      </c>
      <c r="BS74" s="21">
        <v>0</v>
      </c>
      <c r="BT74" s="552" t="e">
        <v>#N/A</v>
      </c>
      <c r="BU74" s="552" t="e">
        <v>#N/A</v>
      </c>
      <c r="BV74" s="552" t="e">
        <v>#N/A</v>
      </c>
      <c r="BW74" s="553">
        <v>0</v>
      </c>
    </row>
    <row r="75" spans="1:75" s="550" customFormat="1" ht="44.25" hidden="1" customHeight="1" x14ac:dyDescent="0.2">
      <c r="A75" s="47"/>
      <c r="B75" s="743" t="s">
        <v>81</v>
      </c>
      <c r="C75" s="743" t="s">
        <v>427</v>
      </c>
      <c r="D75" s="743" t="s">
        <v>502</v>
      </c>
      <c r="E75" s="743" t="s">
        <v>2164</v>
      </c>
      <c r="F75" s="743" t="s">
        <v>2165</v>
      </c>
      <c r="G75" s="743" t="s">
        <v>2166</v>
      </c>
      <c r="H75" s="743" t="s">
        <v>2552</v>
      </c>
      <c r="I75" s="743" t="s">
        <v>2726</v>
      </c>
      <c r="J75" s="743" t="s">
        <v>2582</v>
      </c>
      <c r="K75" s="743" t="s">
        <v>2588</v>
      </c>
      <c r="L75" s="743" t="s">
        <v>2686</v>
      </c>
      <c r="M75" s="743" t="s">
        <v>185</v>
      </c>
      <c r="N75" s="743" t="s">
        <v>186</v>
      </c>
      <c r="O75" s="743">
        <v>24</v>
      </c>
      <c r="P75" s="743" t="s">
        <v>3480</v>
      </c>
      <c r="Q75" s="743" t="s">
        <v>2574</v>
      </c>
      <c r="R75" s="743" t="s">
        <v>9231</v>
      </c>
      <c r="S75" s="743" t="s">
        <v>9505</v>
      </c>
      <c r="T75" s="743" t="s">
        <v>2174</v>
      </c>
      <c r="U75" s="743" t="s">
        <v>2192</v>
      </c>
      <c r="V75" s="743">
        <v>0</v>
      </c>
      <c r="W75" s="743" t="s">
        <v>9506</v>
      </c>
      <c r="X75" s="743" t="s">
        <v>2176</v>
      </c>
      <c r="Y75" s="743"/>
      <c r="Z75" s="743"/>
      <c r="AA75" s="743" t="s">
        <v>755</v>
      </c>
      <c r="AB75" s="743" t="s">
        <v>755</v>
      </c>
      <c r="AC75" s="743" t="s">
        <v>755</v>
      </c>
      <c r="AD75" s="743" t="s">
        <v>755</v>
      </c>
      <c r="AE75" s="743" t="s">
        <v>755</v>
      </c>
      <c r="AF75" s="743" t="s">
        <v>755</v>
      </c>
      <c r="AG75" s="743" t="s">
        <v>755</v>
      </c>
      <c r="AH75" s="743" t="s">
        <v>755</v>
      </c>
      <c r="AI75" s="743" t="s">
        <v>755</v>
      </c>
      <c r="AJ75" s="743" t="s">
        <v>755</v>
      </c>
      <c r="AK75" s="743" t="s">
        <v>755</v>
      </c>
      <c r="AL75" s="743" t="s">
        <v>755</v>
      </c>
      <c r="AM75" s="743" t="s">
        <v>755</v>
      </c>
      <c r="AN75" s="743" t="s">
        <v>755</v>
      </c>
      <c r="AO75" s="743" t="s">
        <v>755</v>
      </c>
      <c r="AP75" s="743" t="s">
        <v>755</v>
      </c>
      <c r="AQ75" s="743" t="s">
        <v>755</v>
      </c>
      <c r="AR75" s="743" t="s">
        <v>755</v>
      </c>
      <c r="AS75" s="743" t="s">
        <v>755</v>
      </c>
      <c r="AT75" s="743">
        <v>96</v>
      </c>
      <c r="AU75" s="743">
        <v>97</v>
      </c>
      <c r="AV75" s="743">
        <v>97</v>
      </c>
      <c r="AW75" s="743">
        <v>97</v>
      </c>
      <c r="AX75" s="743">
        <v>97</v>
      </c>
      <c r="AY75" s="743">
        <v>97</v>
      </c>
      <c r="AZ75" s="743"/>
      <c r="BA75" s="743"/>
      <c r="BB75" s="743"/>
      <c r="BC75" s="743"/>
      <c r="BD75" s="743"/>
      <c r="BE75" s="743"/>
      <c r="BF75" s="743">
        <v>97</v>
      </c>
      <c r="BG75" s="743"/>
      <c r="BH75" s="743"/>
      <c r="BI75" s="743">
        <v>97</v>
      </c>
      <c r="BJ75" s="743"/>
      <c r="BK75" s="743"/>
      <c r="BL75" s="743">
        <v>97</v>
      </c>
      <c r="BM75" s="743"/>
      <c r="BN75" s="743"/>
      <c r="BO75" s="743">
        <v>97</v>
      </c>
      <c r="BQ75" s="551"/>
      <c r="BR75" s="21" t="e">
        <v>#N/A</v>
      </c>
      <c r="BS75" s="21">
        <v>0</v>
      </c>
      <c r="BT75" s="552" t="e">
        <v>#N/A</v>
      </c>
      <c r="BU75" s="552" t="e">
        <v>#N/A</v>
      </c>
      <c r="BV75" s="552" t="e">
        <v>#N/A</v>
      </c>
      <c r="BW75" s="553">
        <v>0</v>
      </c>
    </row>
    <row r="76" spans="1:75" s="550" customFormat="1" ht="44.25" hidden="1" customHeight="1" x14ac:dyDescent="0.2">
      <c r="A76" s="47"/>
      <c r="B76" s="743" t="s">
        <v>81</v>
      </c>
      <c r="C76" s="743" t="s">
        <v>427</v>
      </c>
      <c r="D76" s="743" t="s">
        <v>502</v>
      </c>
      <c r="E76" s="743" t="s">
        <v>2164</v>
      </c>
      <c r="F76" s="743" t="s">
        <v>2165</v>
      </c>
      <c r="G76" s="743" t="s">
        <v>2166</v>
      </c>
      <c r="H76" s="743" t="s">
        <v>2552</v>
      </c>
      <c r="I76" s="743" t="s">
        <v>2726</v>
      </c>
      <c r="J76" s="743" t="s">
        <v>2582</v>
      </c>
      <c r="K76" s="743" t="s">
        <v>2588</v>
      </c>
      <c r="L76" s="743" t="s">
        <v>2686</v>
      </c>
      <c r="M76" s="743" t="s">
        <v>185</v>
      </c>
      <c r="N76" s="743" t="s">
        <v>186</v>
      </c>
      <c r="O76" s="743">
        <v>25</v>
      </c>
      <c r="P76" s="743" t="s">
        <v>3481</v>
      </c>
      <c r="Q76" s="743" t="s">
        <v>2574</v>
      </c>
      <c r="R76" s="743" t="s">
        <v>9235</v>
      </c>
      <c r="S76" s="743" t="s">
        <v>9507</v>
      </c>
      <c r="T76" s="743" t="s">
        <v>2174</v>
      </c>
      <c r="U76" s="743" t="s">
        <v>2192</v>
      </c>
      <c r="V76" s="743">
        <v>0</v>
      </c>
      <c r="W76" s="743" t="s">
        <v>9508</v>
      </c>
      <c r="X76" s="743" t="s">
        <v>2176</v>
      </c>
      <c r="Y76" s="743"/>
      <c r="Z76" s="743"/>
      <c r="AA76" s="743" t="s">
        <v>755</v>
      </c>
      <c r="AB76" s="743" t="s">
        <v>755</v>
      </c>
      <c r="AC76" s="743" t="s">
        <v>755</v>
      </c>
      <c r="AD76" s="743" t="s">
        <v>755</v>
      </c>
      <c r="AE76" s="743" t="s">
        <v>755</v>
      </c>
      <c r="AF76" s="743" t="s">
        <v>755</v>
      </c>
      <c r="AG76" s="743" t="s">
        <v>755</v>
      </c>
      <c r="AH76" s="743" t="s">
        <v>755</v>
      </c>
      <c r="AI76" s="743" t="s">
        <v>755</v>
      </c>
      <c r="AJ76" s="743" t="s">
        <v>755</v>
      </c>
      <c r="AK76" s="743" t="s">
        <v>755</v>
      </c>
      <c r="AL76" s="743" t="s">
        <v>755</v>
      </c>
      <c r="AM76" s="743" t="s">
        <v>755</v>
      </c>
      <c r="AN76" s="743" t="s">
        <v>755</v>
      </c>
      <c r="AO76" s="743" t="s">
        <v>755</v>
      </c>
      <c r="AP76" s="743" t="s">
        <v>755</v>
      </c>
      <c r="AQ76" s="743" t="s">
        <v>755</v>
      </c>
      <c r="AR76" s="743" t="s">
        <v>755</v>
      </c>
      <c r="AS76" s="743" t="s">
        <v>755</v>
      </c>
      <c r="AT76" s="743">
        <v>0</v>
      </c>
      <c r="AU76" s="743">
        <v>0</v>
      </c>
      <c r="AV76" s="743">
        <v>0</v>
      </c>
      <c r="AW76" s="743">
        <v>37</v>
      </c>
      <c r="AX76" s="743">
        <v>60</v>
      </c>
      <c r="AY76" s="743">
        <v>97</v>
      </c>
      <c r="AZ76" s="743"/>
      <c r="BA76" s="743"/>
      <c r="BB76" s="743"/>
      <c r="BC76" s="743"/>
      <c r="BD76" s="743"/>
      <c r="BE76" s="743"/>
      <c r="BF76" s="743">
        <v>15</v>
      </c>
      <c r="BG76" s="743"/>
      <c r="BH76" s="743"/>
      <c r="BI76" s="743">
        <v>30</v>
      </c>
      <c r="BJ76" s="743"/>
      <c r="BK76" s="743"/>
      <c r="BL76" s="743">
        <v>45</v>
      </c>
      <c r="BM76" s="743"/>
      <c r="BN76" s="743"/>
      <c r="BO76" s="743">
        <v>60</v>
      </c>
      <c r="BQ76" s="551"/>
      <c r="BR76" s="21" t="e">
        <v>#N/A</v>
      </c>
      <c r="BS76" s="21">
        <v>0</v>
      </c>
      <c r="BT76" s="552" t="e">
        <v>#N/A</v>
      </c>
      <c r="BU76" s="552" t="e">
        <v>#N/A</v>
      </c>
      <c r="BV76" s="552" t="e">
        <v>#N/A</v>
      </c>
      <c r="BW76" s="553">
        <v>0</v>
      </c>
    </row>
    <row r="77" spans="1:75" s="550" customFormat="1" ht="44.25" hidden="1" customHeight="1" x14ac:dyDescent="0.2">
      <c r="A77" s="47"/>
      <c r="B77" s="743" t="s">
        <v>81</v>
      </c>
      <c r="C77" s="743" t="s">
        <v>427</v>
      </c>
      <c r="D77" s="743" t="s">
        <v>427</v>
      </c>
      <c r="E77" s="743" t="s">
        <v>2164</v>
      </c>
      <c r="F77" s="743" t="s">
        <v>2165</v>
      </c>
      <c r="G77" s="743" t="s">
        <v>2166</v>
      </c>
      <c r="H77" s="743" t="s">
        <v>2552</v>
      </c>
      <c r="I77" s="743" t="s">
        <v>2726</v>
      </c>
      <c r="J77" s="743" t="s">
        <v>2582</v>
      </c>
      <c r="K77" s="743" t="s">
        <v>2588</v>
      </c>
      <c r="L77" s="743" t="s">
        <v>2686</v>
      </c>
      <c r="M77" s="743" t="s">
        <v>185</v>
      </c>
      <c r="N77" s="743" t="s">
        <v>428</v>
      </c>
      <c r="O77" s="743">
        <v>12</v>
      </c>
      <c r="P77" s="743" t="s">
        <v>3469</v>
      </c>
      <c r="Q77" s="743" t="s">
        <v>31</v>
      </c>
      <c r="R77" s="743" t="s">
        <v>2185</v>
      </c>
      <c r="S77" s="743" t="s">
        <v>9509</v>
      </c>
      <c r="T77" s="743" t="s">
        <v>2174</v>
      </c>
      <c r="U77" s="743" t="s">
        <v>2175</v>
      </c>
      <c r="V77" s="743">
        <v>10</v>
      </c>
      <c r="W77" s="743" t="s">
        <v>9510</v>
      </c>
      <c r="X77" s="743" t="s">
        <v>2176</v>
      </c>
      <c r="Y77" s="743" t="s">
        <v>2577</v>
      </c>
      <c r="Z77" s="743"/>
      <c r="AA77" s="743" t="s">
        <v>755</v>
      </c>
      <c r="AB77" s="743" t="s">
        <v>755</v>
      </c>
      <c r="AC77" s="743" t="s">
        <v>755</v>
      </c>
      <c r="AD77" s="743" t="s">
        <v>755</v>
      </c>
      <c r="AE77" s="743" t="s">
        <v>755</v>
      </c>
      <c r="AF77" s="743" t="s">
        <v>755</v>
      </c>
      <c r="AG77" s="743" t="s">
        <v>755</v>
      </c>
      <c r="AH77" s="743" t="s">
        <v>755</v>
      </c>
      <c r="AI77" s="743" t="s">
        <v>755</v>
      </c>
      <c r="AJ77" s="743" t="s">
        <v>755</v>
      </c>
      <c r="AK77" s="743" t="s">
        <v>9331</v>
      </c>
      <c r="AL77" s="743" t="s">
        <v>755</v>
      </c>
      <c r="AM77" s="743" t="s">
        <v>755</v>
      </c>
      <c r="AN77" s="743" t="s">
        <v>755</v>
      </c>
      <c r="AO77" s="743" t="s">
        <v>755</v>
      </c>
      <c r="AP77" s="743" t="s">
        <v>755</v>
      </c>
      <c r="AQ77" s="743" t="s">
        <v>755</v>
      </c>
      <c r="AR77" s="743" t="s">
        <v>755</v>
      </c>
      <c r="AS77" s="743" t="s">
        <v>9511</v>
      </c>
      <c r="AT77" s="743"/>
      <c r="AU77" s="743">
        <v>11</v>
      </c>
      <c r="AV77" s="743">
        <v>27</v>
      </c>
      <c r="AW77" s="743">
        <v>8</v>
      </c>
      <c r="AX77" s="743">
        <v>10</v>
      </c>
      <c r="AY77" s="743"/>
      <c r="AZ77" s="743"/>
      <c r="BA77" s="743"/>
      <c r="BB77" s="743"/>
      <c r="BC77" s="743"/>
      <c r="BD77" s="743"/>
      <c r="BE77" s="743"/>
      <c r="BF77" s="743"/>
      <c r="BG77" s="743"/>
      <c r="BH77" s="743"/>
      <c r="BI77" s="743">
        <v>5</v>
      </c>
      <c r="BJ77" s="743"/>
      <c r="BK77" s="743"/>
      <c r="BL77" s="743"/>
      <c r="BM77" s="743"/>
      <c r="BN77" s="743"/>
      <c r="BO77" s="743">
        <v>10</v>
      </c>
      <c r="BQ77" s="551"/>
      <c r="BR77" s="21" t="e">
        <v>#N/A</v>
      </c>
      <c r="BS77" s="21">
        <v>0</v>
      </c>
      <c r="BT77" s="552" t="e">
        <v>#N/A</v>
      </c>
      <c r="BU77" s="552" t="e">
        <v>#N/A</v>
      </c>
      <c r="BV77" s="552" t="e">
        <v>#N/A</v>
      </c>
      <c r="BW77" s="553">
        <v>0</v>
      </c>
    </row>
    <row r="78" spans="1:75" s="550" customFormat="1" ht="44.25" hidden="1" customHeight="1" x14ac:dyDescent="0.2">
      <c r="A78" s="47"/>
      <c r="B78" s="743" t="s">
        <v>81</v>
      </c>
      <c r="C78" s="743" t="s">
        <v>427</v>
      </c>
      <c r="D78" s="743" t="s">
        <v>427</v>
      </c>
      <c r="E78" s="743" t="s">
        <v>2164</v>
      </c>
      <c r="F78" s="743" t="s">
        <v>2165</v>
      </c>
      <c r="G78" s="743" t="s">
        <v>2166</v>
      </c>
      <c r="H78" s="743" t="s">
        <v>2552</v>
      </c>
      <c r="I78" s="743" t="s">
        <v>2726</v>
      </c>
      <c r="J78" s="743" t="s">
        <v>2582</v>
      </c>
      <c r="K78" s="743" t="s">
        <v>2588</v>
      </c>
      <c r="L78" s="743" t="s">
        <v>2686</v>
      </c>
      <c r="M78" s="743" t="s">
        <v>185</v>
      </c>
      <c r="N78" s="743" t="s">
        <v>186</v>
      </c>
      <c r="O78" s="743">
        <v>16</v>
      </c>
      <c r="P78" s="743" t="s">
        <v>3470</v>
      </c>
      <c r="Q78" s="743" t="s">
        <v>31</v>
      </c>
      <c r="R78" s="743" t="s">
        <v>2185</v>
      </c>
      <c r="S78" s="743" t="s">
        <v>9509</v>
      </c>
      <c r="T78" s="743" t="s">
        <v>2174</v>
      </c>
      <c r="U78" s="743" t="s">
        <v>2175</v>
      </c>
      <c r="V78" s="743">
        <v>10</v>
      </c>
      <c r="W78" s="743" t="s">
        <v>9510</v>
      </c>
      <c r="X78" s="743" t="s">
        <v>2176</v>
      </c>
      <c r="Y78" s="743" t="s">
        <v>2577</v>
      </c>
      <c r="Z78" s="743"/>
      <c r="AA78" s="743"/>
      <c r="AB78" s="743"/>
      <c r="AC78" s="743"/>
      <c r="AD78" s="743"/>
      <c r="AE78" s="743"/>
      <c r="AF78" s="743"/>
      <c r="AG78" s="743"/>
      <c r="AH78" s="743"/>
      <c r="AI78" s="743"/>
      <c r="AJ78" s="743"/>
      <c r="AK78" s="743"/>
      <c r="AL78" s="743"/>
      <c r="AM78" s="743"/>
      <c r="AN78" s="743"/>
      <c r="AO78" s="743"/>
      <c r="AP78" s="743"/>
      <c r="AQ78" s="743"/>
      <c r="AR78" s="743"/>
      <c r="AS78" s="743" t="s">
        <v>9512</v>
      </c>
      <c r="AT78" s="743"/>
      <c r="AU78" s="743">
        <v>27</v>
      </c>
      <c r="AV78" s="743">
        <v>27</v>
      </c>
      <c r="AW78" s="743">
        <v>23</v>
      </c>
      <c r="AX78" s="743">
        <v>27</v>
      </c>
      <c r="AY78" s="743"/>
      <c r="AZ78" s="743"/>
      <c r="BA78" s="743"/>
      <c r="BB78" s="743"/>
      <c r="BC78" s="743"/>
      <c r="BD78" s="743"/>
      <c r="BE78" s="743"/>
      <c r="BF78" s="743"/>
      <c r="BG78" s="743"/>
      <c r="BH78" s="743"/>
      <c r="BI78" s="743">
        <v>13</v>
      </c>
      <c r="BJ78" s="743"/>
      <c r="BK78" s="743"/>
      <c r="BL78" s="743"/>
      <c r="BM78" s="743"/>
      <c r="BN78" s="743"/>
      <c r="BO78" s="743">
        <v>27</v>
      </c>
      <c r="BQ78" s="551"/>
      <c r="BR78" s="21"/>
      <c r="BS78" s="21"/>
      <c r="BT78" s="552"/>
      <c r="BU78" s="552"/>
      <c r="BV78" s="552"/>
      <c r="BW78" s="553"/>
    </row>
    <row r="79" spans="1:75" s="550" customFormat="1" ht="44.25" hidden="1" customHeight="1" x14ac:dyDescent="0.2">
      <c r="A79" s="47"/>
      <c r="B79" s="743" t="s">
        <v>81</v>
      </c>
      <c r="C79" s="743" t="s">
        <v>427</v>
      </c>
      <c r="D79" s="743" t="s">
        <v>427</v>
      </c>
      <c r="E79" s="743" t="s">
        <v>2164</v>
      </c>
      <c r="F79" s="743" t="s">
        <v>2165</v>
      </c>
      <c r="G79" s="743" t="s">
        <v>2166</v>
      </c>
      <c r="H79" s="743" t="s">
        <v>2552</v>
      </c>
      <c r="I79" s="743" t="s">
        <v>2726</v>
      </c>
      <c r="J79" s="743" t="s">
        <v>2582</v>
      </c>
      <c r="K79" s="743" t="s">
        <v>2588</v>
      </c>
      <c r="L79" s="743" t="s">
        <v>2686</v>
      </c>
      <c r="M79" s="743" t="s">
        <v>185</v>
      </c>
      <c r="N79" s="743" t="s">
        <v>186</v>
      </c>
      <c r="O79" s="743">
        <v>121</v>
      </c>
      <c r="P79" s="743" t="s">
        <v>3472</v>
      </c>
      <c r="Q79" s="743" t="s">
        <v>31</v>
      </c>
      <c r="R79" s="743" t="s">
        <v>2185</v>
      </c>
      <c r="S79" s="743" t="s">
        <v>9513</v>
      </c>
      <c r="T79" s="743" t="s">
        <v>2174</v>
      </c>
      <c r="U79" s="743" t="s">
        <v>2186</v>
      </c>
      <c r="V79" s="743">
        <v>0</v>
      </c>
      <c r="W79" s="743" t="s">
        <v>9514</v>
      </c>
      <c r="X79" s="743" t="s">
        <v>2176</v>
      </c>
      <c r="Y79" s="743"/>
      <c r="Z79" s="743" t="s">
        <v>9185</v>
      </c>
      <c r="AA79" s="743"/>
      <c r="AB79" s="743"/>
      <c r="AC79" s="743"/>
      <c r="AD79" s="743"/>
      <c r="AE79" s="743"/>
      <c r="AF79" s="743"/>
      <c r="AG79" s="743"/>
      <c r="AH79" s="743"/>
      <c r="AI79" s="743"/>
      <c r="AJ79" s="743"/>
      <c r="AK79" s="743"/>
      <c r="AL79" s="743"/>
      <c r="AM79" s="743"/>
      <c r="AN79" s="743"/>
      <c r="AO79" s="743"/>
      <c r="AP79" s="743"/>
      <c r="AQ79" s="743"/>
      <c r="AR79" s="743"/>
      <c r="AS79" s="743"/>
      <c r="AT79" s="743"/>
      <c r="AU79" s="743"/>
      <c r="AV79" s="743"/>
      <c r="AW79" s="743">
        <v>1</v>
      </c>
      <c r="AX79" s="743"/>
      <c r="AY79" s="743">
        <v>1</v>
      </c>
      <c r="AZ79" s="743"/>
      <c r="BA79" s="743"/>
      <c r="BB79" s="743"/>
      <c r="BC79" s="743"/>
      <c r="BD79" s="743"/>
      <c r="BE79" s="743"/>
      <c r="BF79" s="743"/>
      <c r="BG79" s="743">
        <v>0</v>
      </c>
      <c r="BH79" s="743">
        <v>0</v>
      </c>
      <c r="BI79" s="743"/>
      <c r="BJ79" s="743"/>
      <c r="BK79" s="743">
        <v>1</v>
      </c>
      <c r="BL79" s="743">
        <v>1</v>
      </c>
      <c r="BM79" s="743"/>
      <c r="BN79" s="743">
        <v>1</v>
      </c>
      <c r="BO79" s="743">
        <v>1</v>
      </c>
      <c r="BQ79" s="551"/>
      <c r="BR79" s="21" t="e">
        <v>#N/A</v>
      </c>
      <c r="BS79" s="21">
        <v>0</v>
      </c>
      <c r="BT79" s="552" t="e">
        <v>#N/A</v>
      </c>
      <c r="BU79" s="552" t="e">
        <v>#N/A</v>
      </c>
      <c r="BV79" s="552" t="e">
        <v>#N/A</v>
      </c>
      <c r="BW79" s="553">
        <v>0</v>
      </c>
    </row>
    <row r="80" spans="1:75" s="550" customFormat="1" ht="44.25" hidden="1" customHeight="1" x14ac:dyDescent="0.2">
      <c r="A80" s="47"/>
      <c r="B80" s="743" t="s">
        <v>81</v>
      </c>
      <c r="C80" s="743" t="s">
        <v>427</v>
      </c>
      <c r="D80" s="743" t="s">
        <v>427</v>
      </c>
      <c r="E80" s="743" t="s">
        <v>2164</v>
      </c>
      <c r="F80" s="743" t="s">
        <v>2165</v>
      </c>
      <c r="G80" s="743" t="s">
        <v>2166</v>
      </c>
      <c r="H80" s="743" t="s">
        <v>2552</v>
      </c>
      <c r="I80" s="743" t="s">
        <v>2726</v>
      </c>
      <c r="J80" s="743" t="s">
        <v>2582</v>
      </c>
      <c r="K80" s="743" t="s">
        <v>2588</v>
      </c>
      <c r="L80" s="743" t="s">
        <v>2686</v>
      </c>
      <c r="M80" s="743" t="s">
        <v>185</v>
      </c>
      <c r="N80" s="743" t="s">
        <v>186</v>
      </c>
      <c r="O80" s="743">
        <v>122</v>
      </c>
      <c r="P80" s="743" t="s">
        <v>3473</v>
      </c>
      <c r="Q80" s="743" t="s">
        <v>31</v>
      </c>
      <c r="R80" s="743" t="s">
        <v>2185</v>
      </c>
      <c r="S80" s="743" t="s">
        <v>9515</v>
      </c>
      <c r="T80" s="743" t="s">
        <v>2174</v>
      </c>
      <c r="U80" s="743" t="s">
        <v>2186</v>
      </c>
      <c r="V80" s="743">
        <v>0</v>
      </c>
      <c r="W80" s="743" t="s">
        <v>9516</v>
      </c>
      <c r="X80" s="743" t="s">
        <v>2176</v>
      </c>
      <c r="Y80" s="743"/>
      <c r="Z80" s="743" t="s">
        <v>9185</v>
      </c>
      <c r="AA80" s="743"/>
      <c r="AB80" s="743"/>
      <c r="AC80" s="743"/>
      <c r="AD80" s="743"/>
      <c r="AE80" s="743"/>
      <c r="AF80" s="743"/>
      <c r="AG80" s="743"/>
      <c r="AH80" s="743"/>
      <c r="AI80" s="743"/>
      <c r="AJ80" s="743"/>
      <c r="AK80" s="743"/>
      <c r="AL80" s="743"/>
      <c r="AM80" s="743"/>
      <c r="AN80" s="743"/>
      <c r="AO80" s="743"/>
      <c r="AP80" s="743"/>
      <c r="AQ80" s="743"/>
      <c r="AR80" s="743"/>
      <c r="AS80" s="743"/>
      <c r="AT80" s="743"/>
      <c r="AU80" s="743"/>
      <c r="AV80" s="743"/>
      <c r="AW80" s="743">
        <v>30</v>
      </c>
      <c r="AX80" s="743">
        <v>70</v>
      </c>
      <c r="AY80" s="743">
        <v>100</v>
      </c>
      <c r="AZ80" s="743"/>
      <c r="BA80" s="743"/>
      <c r="BB80" s="743"/>
      <c r="BC80" s="743"/>
      <c r="BD80" s="743"/>
      <c r="BE80" s="743"/>
      <c r="BF80" s="743"/>
      <c r="BG80" s="743">
        <v>0</v>
      </c>
      <c r="BH80" s="743">
        <v>0</v>
      </c>
      <c r="BI80" s="743"/>
      <c r="BJ80" s="743"/>
      <c r="BK80" s="743"/>
      <c r="BL80" s="743"/>
      <c r="BM80" s="743"/>
      <c r="BN80" s="743">
        <v>0</v>
      </c>
      <c r="BO80" s="743">
        <v>100</v>
      </c>
      <c r="BQ80" s="551"/>
      <c r="BR80" s="21" t="e">
        <v>#N/A</v>
      </c>
      <c r="BS80" s="21">
        <v>0</v>
      </c>
      <c r="BT80" s="552" t="e">
        <v>#N/A</v>
      </c>
      <c r="BU80" s="552" t="e">
        <v>#N/A</v>
      </c>
      <c r="BV80" s="552" t="e">
        <v>#N/A</v>
      </c>
      <c r="BW80" s="553">
        <v>0</v>
      </c>
    </row>
    <row r="81" spans="1:75" s="550" customFormat="1" ht="44.25" hidden="1" customHeight="1" x14ac:dyDescent="0.2">
      <c r="A81" s="47"/>
      <c r="B81" s="743" t="s">
        <v>81</v>
      </c>
      <c r="C81" s="743" t="s">
        <v>427</v>
      </c>
      <c r="D81" s="743" t="s">
        <v>427</v>
      </c>
      <c r="E81" s="743" t="s">
        <v>2164</v>
      </c>
      <c r="F81" s="743" t="s">
        <v>2165</v>
      </c>
      <c r="G81" s="743" t="s">
        <v>2166</v>
      </c>
      <c r="H81" s="743" t="s">
        <v>2552</v>
      </c>
      <c r="I81" s="743" t="s">
        <v>2726</v>
      </c>
      <c r="J81" s="743" t="s">
        <v>2582</v>
      </c>
      <c r="K81" s="743" t="s">
        <v>2588</v>
      </c>
      <c r="L81" s="743" t="s">
        <v>2686</v>
      </c>
      <c r="M81" s="743" t="s">
        <v>185</v>
      </c>
      <c r="N81" s="743" t="s">
        <v>186</v>
      </c>
      <c r="O81" s="743">
        <v>123</v>
      </c>
      <c r="P81" s="743" t="s">
        <v>9517</v>
      </c>
      <c r="Q81" s="743" t="s">
        <v>31</v>
      </c>
      <c r="R81" s="743" t="s">
        <v>2185</v>
      </c>
      <c r="S81" s="743" t="s">
        <v>9518</v>
      </c>
      <c r="T81" s="743" t="s">
        <v>2174</v>
      </c>
      <c r="U81" s="743" t="s">
        <v>2575</v>
      </c>
      <c r="V81" s="743">
        <v>0</v>
      </c>
      <c r="W81" s="743" t="s">
        <v>9519</v>
      </c>
      <c r="X81" s="743" t="s">
        <v>2176</v>
      </c>
      <c r="Y81" s="743"/>
      <c r="Z81" s="743" t="s">
        <v>9185</v>
      </c>
      <c r="AA81" s="743"/>
      <c r="AB81" s="743"/>
      <c r="AC81" s="743"/>
      <c r="AD81" s="743"/>
      <c r="AE81" s="743"/>
      <c r="AF81" s="743"/>
      <c r="AG81" s="743"/>
      <c r="AH81" s="743"/>
      <c r="AI81" s="743"/>
      <c r="AJ81" s="743"/>
      <c r="AK81" s="743"/>
      <c r="AL81" s="743"/>
      <c r="AM81" s="743"/>
      <c r="AN81" s="743"/>
      <c r="AO81" s="743"/>
      <c r="AP81" s="743"/>
      <c r="AQ81" s="743"/>
      <c r="AR81" s="743"/>
      <c r="AS81" s="743"/>
      <c r="AT81" s="743"/>
      <c r="AU81" s="743"/>
      <c r="AV81" s="743"/>
      <c r="AW81" s="743">
        <v>10</v>
      </c>
      <c r="AX81" s="743">
        <v>12</v>
      </c>
      <c r="AY81" s="743">
        <v>20</v>
      </c>
      <c r="AZ81" s="743"/>
      <c r="BA81" s="743"/>
      <c r="BB81" s="743"/>
      <c r="BC81" s="743"/>
      <c r="BD81" s="743">
        <v>0</v>
      </c>
      <c r="BE81" s="743">
        <v>0</v>
      </c>
      <c r="BF81" s="743"/>
      <c r="BG81" s="743">
        <v>0</v>
      </c>
      <c r="BH81" s="743">
        <v>0</v>
      </c>
      <c r="BI81" s="743"/>
      <c r="BJ81" s="743"/>
      <c r="BK81" s="743">
        <v>1</v>
      </c>
      <c r="BL81" s="743">
        <v>1</v>
      </c>
      <c r="BM81" s="743"/>
      <c r="BN81" s="743">
        <v>0.1</v>
      </c>
      <c r="BO81" s="743">
        <v>20</v>
      </c>
      <c r="BQ81" s="551"/>
      <c r="BR81" s="21" t="e">
        <v>#N/A</v>
      </c>
      <c r="BS81" s="21">
        <v>0</v>
      </c>
      <c r="BT81" s="552" t="e">
        <v>#N/A</v>
      </c>
      <c r="BU81" s="552" t="e">
        <v>#N/A</v>
      </c>
      <c r="BV81" s="552" t="e">
        <v>#N/A</v>
      </c>
      <c r="BW81" s="553">
        <v>0</v>
      </c>
    </row>
    <row r="82" spans="1:75" s="550" customFormat="1" ht="44.25" customHeight="1" x14ac:dyDescent="0.2">
      <c r="A82" s="47"/>
      <c r="B82" s="743" t="s">
        <v>81</v>
      </c>
      <c r="C82" s="743" t="s">
        <v>427</v>
      </c>
      <c r="D82" s="743" t="s">
        <v>2986</v>
      </c>
      <c r="E82" s="743" t="s">
        <v>2164</v>
      </c>
      <c r="F82" s="743" t="s">
        <v>2165</v>
      </c>
      <c r="G82" s="743" t="s">
        <v>2166</v>
      </c>
      <c r="H82" s="743" t="s">
        <v>2552</v>
      </c>
      <c r="I82" s="743" t="s">
        <v>2726</v>
      </c>
      <c r="J82" s="743" t="s">
        <v>2582</v>
      </c>
      <c r="K82" s="743" t="s">
        <v>2588</v>
      </c>
      <c r="L82" s="743" t="s">
        <v>2746</v>
      </c>
      <c r="M82" s="743" t="s">
        <v>185</v>
      </c>
      <c r="N82" s="743" t="s">
        <v>186</v>
      </c>
      <c r="O82" s="743">
        <v>18</v>
      </c>
      <c r="P82" s="743" t="s">
        <v>3476</v>
      </c>
      <c r="Q82" s="743" t="s">
        <v>31</v>
      </c>
      <c r="R82" s="743" t="s">
        <v>2576</v>
      </c>
      <c r="S82" s="743" t="s">
        <v>9520</v>
      </c>
      <c r="T82" s="743" t="s">
        <v>2174</v>
      </c>
      <c r="U82" s="743" t="s">
        <v>2192</v>
      </c>
      <c r="V82" s="743">
        <v>0</v>
      </c>
      <c r="W82" s="743" t="s">
        <v>9521</v>
      </c>
      <c r="X82" s="743" t="s">
        <v>2176</v>
      </c>
      <c r="Y82" s="743"/>
      <c r="Z82" s="743"/>
      <c r="AA82" s="743"/>
      <c r="AB82" s="743"/>
      <c r="AC82" s="743"/>
      <c r="AD82" s="743"/>
      <c r="AE82" s="743"/>
      <c r="AF82" s="743"/>
      <c r="AG82" s="743"/>
      <c r="AH82" s="743"/>
      <c r="AI82" s="743"/>
      <c r="AJ82" s="743"/>
      <c r="AK82" s="743"/>
      <c r="AL82" s="743"/>
      <c r="AM82" s="743"/>
      <c r="AN82" s="743"/>
      <c r="AO82" s="743"/>
      <c r="AP82" s="743"/>
      <c r="AQ82" s="743"/>
      <c r="AR82" s="743"/>
      <c r="AS82" s="743"/>
      <c r="AT82" s="743" t="s">
        <v>9522</v>
      </c>
      <c r="AU82" s="743" t="s">
        <v>9523</v>
      </c>
      <c r="AV82" s="743">
        <v>100</v>
      </c>
      <c r="AW82" s="743">
        <v>100</v>
      </c>
      <c r="AX82" s="743">
        <v>100</v>
      </c>
      <c r="AY82" s="743">
        <v>100</v>
      </c>
      <c r="AZ82" s="743"/>
      <c r="BA82" s="743" t="s">
        <v>9522</v>
      </c>
      <c r="BB82" s="743"/>
      <c r="BC82" s="743"/>
      <c r="BD82" s="743"/>
      <c r="BE82" s="743"/>
      <c r="BF82" s="743"/>
      <c r="BG82" s="743"/>
      <c r="BH82" s="743"/>
      <c r="BI82" s="743"/>
      <c r="BJ82" s="743"/>
      <c r="BK82" s="743"/>
      <c r="BL82" s="743"/>
      <c r="BM82" s="743"/>
      <c r="BN82" s="743"/>
      <c r="BO82" s="743">
        <v>100</v>
      </c>
      <c r="BQ82" s="551"/>
      <c r="BR82" s="21" t="e">
        <v>#N/A</v>
      </c>
      <c r="BS82" s="21">
        <v>0</v>
      </c>
      <c r="BT82" s="552" t="e">
        <v>#N/A</v>
      </c>
      <c r="BU82" s="552" t="e">
        <v>#N/A</v>
      </c>
      <c r="BV82" s="552" t="e">
        <v>#N/A</v>
      </c>
      <c r="BW82" s="553">
        <v>0</v>
      </c>
    </row>
    <row r="83" spans="1:75" s="550" customFormat="1" ht="44.25" customHeight="1" x14ac:dyDescent="0.2">
      <c r="A83" s="47"/>
      <c r="B83" s="743" t="s">
        <v>81</v>
      </c>
      <c r="C83" s="743" t="s">
        <v>427</v>
      </c>
      <c r="D83" s="743" t="s">
        <v>2986</v>
      </c>
      <c r="E83" s="743" t="s">
        <v>2164</v>
      </c>
      <c r="F83" s="743" t="s">
        <v>2165</v>
      </c>
      <c r="G83" s="743" t="s">
        <v>2166</v>
      </c>
      <c r="H83" s="743" t="s">
        <v>2552</v>
      </c>
      <c r="I83" s="743" t="s">
        <v>2726</v>
      </c>
      <c r="J83" s="743" t="s">
        <v>2582</v>
      </c>
      <c r="K83" s="743" t="s">
        <v>2588</v>
      </c>
      <c r="L83" s="743" t="s">
        <v>2746</v>
      </c>
      <c r="M83" s="743" t="s">
        <v>185</v>
      </c>
      <c r="N83" s="743" t="s">
        <v>186</v>
      </c>
      <c r="O83" s="743">
        <v>20</v>
      </c>
      <c r="P83" s="743" t="s">
        <v>3477</v>
      </c>
      <c r="Q83" s="743" t="s">
        <v>2574</v>
      </c>
      <c r="R83" s="743" t="s">
        <v>9231</v>
      </c>
      <c r="S83" s="743" t="s">
        <v>9524</v>
      </c>
      <c r="T83" s="743" t="s">
        <v>2200</v>
      </c>
      <c r="U83" s="743" t="s">
        <v>2192</v>
      </c>
      <c r="V83" s="743">
        <v>0</v>
      </c>
      <c r="W83" s="743" t="s">
        <v>9525</v>
      </c>
      <c r="X83" s="743" t="s">
        <v>2176</v>
      </c>
      <c r="Y83" s="743"/>
      <c r="Z83" s="743"/>
      <c r="AA83" s="743"/>
      <c r="AB83" s="743"/>
      <c r="AC83" s="743"/>
      <c r="AD83" s="743"/>
      <c r="AE83" s="743"/>
      <c r="AF83" s="743"/>
      <c r="AG83" s="743"/>
      <c r="AH83" s="743"/>
      <c r="AI83" s="743"/>
      <c r="AJ83" s="743"/>
      <c r="AK83" s="743"/>
      <c r="AL83" s="743"/>
      <c r="AM83" s="743"/>
      <c r="AN83" s="743"/>
      <c r="AO83" s="743"/>
      <c r="AP83" s="743"/>
      <c r="AQ83" s="743"/>
      <c r="AR83" s="743"/>
      <c r="AS83" s="743"/>
      <c r="AT83" s="743">
        <v>96</v>
      </c>
      <c r="AU83" s="743">
        <v>96</v>
      </c>
      <c r="AV83" s="743">
        <v>97</v>
      </c>
      <c r="AW83" s="743">
        <v>97</v>
      </c>
      <c r="AX83" s="743">
        <v>97</v>
      </c>
      <c r="AY83" s="743">
        <v>97</v>
      </c>
      <c r="AZ83" s="743">
        <v>0</v>
      </c>
      <c r="BA83" s="743">
        <v>0</v>
      </c>
      <c r="BB83" s="743"/>
      <c r="BC83" s="743"/>
      <c r="BD83" s="743"/>
      <c r="BE83" s="743">
        <v>30</v>
      </c>
      <c r="BF83" s="743">
        <v>15</v>
      </c>
      <c r="BG83" s="743">
        <v>15</v>
      </c>
      <c r="BH83" s="743">
        <v>15</v>
      </c>
      <c r="BI83" s="743">
        <v>30</v>
      </c>
      <c r="BJ83" s="743">
        <v>30</v>
      </c>
      <c r="BK83" s="743">
        <v>30</v>
      </c>
      <c r="BL83" s="743">
        <v>60</v>
      </c>
      <c r="BM83" s="743">
        <v>60</v>
      </c>
      <c r="BN83" s="743">
        <v>60</v>
      </c>
      <c r="BO83" s="743">
        <v>97</v>
      </c>
      <c r="BQ83" s="551"/>
      <c r="BR83" s="21" t="e">
        <v>#N/A</v>
      </c>
      <c r="BS83" s="21">
        <v>0</v>
      </c>
      <c r="BT83" s="552" t="e">
        <v>#N/A</v>
      </c>
      <c r="BU83" s="552" t="e">
        <v>#N/A</v>
      </c>
      <c r="BV83" s="552" t="e">
        <v>#N/A</v>
      </c>
      <c r="BW83" s="553">
        <v>0</v>
      </c>
    </row>
    <row r="84" spans="1:75" s="550" customFormat="1" ht="44.25" customHeight="1" x14ac:dyDescent="0.2">
      <c r="A84" s="47"/>
      <c r="B84" s="743" t="s">
        <v>81</v>
      </c>
      <c r="C84" s="743" t="s">
        <v>427</v>
      </c>
      <c r="D84" s="743" t="s">
        <v>2986</v>
      </c>
      <c r="E84" s="743" t="s">
        <v>2164</v>
      </c>
      <c r="F84" s="743" t="s">
        <v>2165</v>
      </c>
      <c r="G84" s="743" t="s">
        <v>3018</v>
      </c>
      <c r="H84" s="743" t="s">
        <v>2552</v>
      </c>
      <c r="I84" s="743" t="s">
        <v>2168</v>
      </c>
      <c r="J84" s="743" t="s">
        <v>2169</v>
      </c>
      <c r="K84" s="743" t="s">
        <v>2170</v>
      </c>
      <c r="L84" s="743" t="s">
        <v>2182</v>
      </c>
      <c r="M84" s="743" t="s">
        <v>344</v>
      </c>
      <c r="N84" s="743" t="s">
        <v>371</v>
      </c>
      <c r="O84" s="743">
        <v>103</v>
      </c>
      <c r="P84" s="743" t="s">
        <v>3482</v>
      </c>
      <c r="Q84" s="743" t="s">
        <v>31</v>
      </c>
      <c r="R84" s="743" t="s">
        <v>2212</v>
      </c>
      <c r="S84" s="743" t="s">
        <v>9526</v>
      </c>
      <c r="T84" s="743" t="s">
        <v>2174</v>
      </c>
      <c r="U84" s="743" t="s">
        <v>2175</v>
      </c>
      <c r="V84" s="743">
        <v>30</v>
      </c>
      <c r="W84" s="743" t="s">
        <v>9527</v>
      </c>
      <c r="X84" s="743" t="s">
        <v>2203</v>
      </c>
      <c r="Y84" s="743"/>
      <c r="Z84" s="743"/>
      <c r="AA84" s="743"/>
      <c r="AB84" s="743"/>
      <c r="AC84" s="743"/>
      <c r="AD84" s="743"/>
      <c r="AE84" s="743"/>
      <c r="AF84" s="743"/>
      <c r="AG84" s="743"/>
      <c r="AH84" s="743"/>
      <c r="AI84" s="743"/>
      <c r="AJ84" s="743"/>
      <c r="AK84" s="743"/>
      <c r="AL84" s="743"/>
      <c r="AM84" s="743"/>
      <c r="AN84" s="743"/>
      <c r="AO84" s="743"/>
      <c r="AP84" s="743"/>
      <c r="AQ84" s="743"/>
      <c r="AR84" s="743"/>
      <c r="AS84" s="743"/>
      <c r="AT84" s="743">
        <v>100</v>
      </c>
      <c r="AU84" s="743">
        <v>100</v>
      </c>
      <c r="AV84" s="743">
        <v>100</v>
      </c>
      <c r="AW84" s="743">
        <v>100</v>
      </c>
      <c r="AX84" s="743">
        <v>100</v>
      </c>
      <c r="AY84" s="743">
        <v>100</v>
      </c>
      <c r="AZ84" s="743">
        <v>0</v>
      </c>
      <c r="BA84" s="743">
        <v>0</v>
      </c>
      <c r="BB84" s="743"/>
      <c r="BC84" s="743"/>
      <c r="BD84" s="743"/>
      <c r="BE84" s="743">
        <v>30</v>
      </c>
      <c r="BF84" s="743">
        <v>15</v>
      </c>
      <c r="BG84" s="743">
        <v>15</v>
      </c>
      <c r="BH84" s="743">
        <v>15</v>
      </c>
      <c r="BI84" s="743">
        <v>30</v>
      </c>
      <c r="BJ84" s="743">
        <v>30</v>
      </c>
      <c r="BK84" s="743">
        <v>30</v>
      </c>
      <c r="BL84" s="743">
        <v>50</v>
      </c>
      <c r="BM84" s="743">
        <v>50</v>
      </c>
      <c r="BN84" s="743">
        <v>50</v>
      </c>
      <c r="BO84" s="743">
        <v>100</v>
      </c>
      <c r="BQ84" s="551"/>
      <c r="BR84" s="21" t="e">
        <v>#N/A</v>
      </c>
      <c r="BS84" s="21">
        <v>0</v>
      </c>
      <c r="BT84" s="552" t="e">
        <v>#N/A</v>
      </c>
      <c r="BU84" s="552" t="e">
        <v>#N/A</v>
      </c>
      <c r="BV84" s="552" t="e">
        <v>#N/A</v>
      </c>
      <c r="BW84" s="553">
        <v>0</v>
      </c>
    </row>
    <row r="85" spans="1:75" s="550" customFormat="1" ht="44.25" hidden="1" customHeight="1" x14ac:dyDescent="0.2">
      <c r="A85" s="47"/>
      <c r="B85" s="743" t="s">
        <v>81</v>
      </c>
      <c r="C85" s="743" t="s">
        <v>535</v>
      </c>
      <c r="D85" s="743" t="s">
        <v>535</v>
      </c>
      <c r="E85" s="743" t="s">
        <v>2164</v>
      </c>
      <c r="F85" s="743" t="s">
        <v>2165</v>
      </c>
      <c r="G85" s="743" t="s">
        <v>2166</v>
      </c>
      <c r="H85" s="743" t="s">
        <v>2659</v>
      </c>
      <c r="I85" s="743" t="s">
        <v>2168</v>
      </c>
      <c r="J85" s="743" t="s">
        <v>2169</v>
      </c>
      <c r="K85" s="743" t="s">
        <v>2170</v>
      </c>
      <c r="L85" s="743" t="s">
        <v>2606</v>
      </c>
      <c r="M85" s="743" t="s">
        <v>537</v>
      </c>
      <c r="N85" s="743" t="s">
        <v>9545</v>
      </c>
      <c r="O85" s="743" t="s">
        <v>3486</v>
      </c>
      <c r="P85" s="743" t="s">
        <v>3487</v>
      </c>
      <c r="Q85" s="743" t="s">
        <v>31</v>
      </c>
      <c r="R85" s="743" t="s">
        <v>2199</v>
      </c>
      <c r="S85" s="743" t="s">
        <v>9546</v>
      </c>
      <c r="T85" s="743" t="s">
        <v>2200</v>
      </c>
      <c r="U85" s="743" t="s">
        <v>2192</v>
      </c>
      <c r="V85" s="743">
        <v>60</v>
      </c>
      <c r="W85" s="743" t="s">
        <v>9547</v>
      </c>
      <c r="X85" s="743" t="s">
        <v>2231</v>
      </c>
      <c r="Y85" s="743" t="s">
        <v>2577</v>
      </c>
      <c r="Z85" s="743"/>
      <c r="AA85" s="743" t="s">
        <v>755</v>
      </c>
      <c r="AB85" s="743" t="s">
        <v>755</v>
      </c>
      <c r="AC85" s="743" t="s">
        <v>755</v>
      </c>
      <c r="AD85" s="743" t="s">
        <v>755</v>
      </c>
      <c r="AE85" s="743" t="s">
        <v>9185</v>
      </c>
      <c r="AF85" s="743" t="s">
        <v>755</v>
      </c>
      <c r="AG85" s="743" t="s">
        <v>755</v>
      </c>
      <c r="AH85" s="743" t="s">
        <v>755</v>
      </c>
      <c r="AI85" s="743" t="s">
        <v>9185</v>
      </c>
      <c r="AJ85" s="743" t="s">
        <v>755</v>
      </c>
      <c r="AK85" s="743"/>
      <c r="AL85" s="743" t="s">
        <v>755</v>
      </c>
      <c r="AM85" s="743" t="s">
        <v>755</v>
      </c>
      <c r="AN85" s="743" t="s">
        <v>755</v>
      </c>
      <c r="AO85" s="743" t="s">
        <v>755</v>
      </c>
      <c r="AP85" s="743" t="s">
        <v>755</v>
      </c>
      <c r="AQ85" s="743" t="s">
        <v>9185</v>
      </c>
      <c r="AR85" s="743" t="s">
        <v>755</v>
      </c>
      <c r="AS85" s="743" t="s">
        <v>755</v>
      </c>
      <c r="AT85" s="743">
        <v>41</v>
      </c>
      <c r="AU85" s="743">
        <v>44</v>
      </c>
      <c r="AV85" s="743">
        <v>52</v>
      </c>
      <c r="AW85" s="743">
        <v>57</v>
      </c>
      <c r="AX85" s="743">
        <v>61</v>
      </c>
      <c r="AY85" s="743">
        <v>61</v>
      </c>
      <c r="AZ85" s="743"/>
      <c r="BA85" s="743"/>
      <c r="BB85" s="743"/>
      <c r="BC85" s="743"/>
      <c r="BD85" s="743">
        <v>0</v>
      </c>
      <c r="BE85" s="743">
        <v>0</v>
      </c>
      <c r="BF85" s="743">
        <v>51</v>
      </c>
      <c r="BG85" s="743">
        <v>51</v>
      </c>
      <c r="BH85" s="743">
        <v>51</v>
      </c>
      <c r="BI85" s="743">
        <v>54</v>
      </c>
      <c r="BJ85" s="743">
        <v>54</v>
      </c>
      <c r="BK85" s="743">
        <v>54</v>
      </c>
      <c r="BL85" s="743">
        <v>57</v>
      </c>
      <c r="BM85" s="743">
        <v>57</v>
      </c>
      <c r="BN85" s="743">
        <v>57</v>
      </c>
      <c r="BO85" s="743">
        <v>61</v>
      </c>
      <c r="BQ85" s="551"/>
      <c r="BR85" s="21" t="e">
        <v>#N/A</v>
      </c>
      <c r="BS85" s="21">
        <v>0</v>
      </c>
      <c r="BT85" s="552" t="e">
        <v>#N/A</v>
      </c>
      <c r="BU85" s="552" t="e">
        <v>#N/A</v>
      </c>
      <c r="BV85" s="552" t="e">
        <v>#N/A</v>
      </c>
      <c r="BW85" s="553">
        <v>0</v>
      </c>
    </row>
    <row r="86" spans="1:75" s="550" customFormat="1" ht="44.25" hidden="1" customHeight="1" x14ac:dyDescent="0.2">
      <c r="A86" s="47"/>
      <c r="B86" s="743" t="s">
        <v>81</v>
      </c>
      <c r="C86" s="743" t="s">
        <v>535</v>
      </c>
      <c r="D86" s="743" t="s">
        <v>535</v>
      </c>
      <c r="E86" s="743" t="s">
        <v>2164</v>
      </c>
      <c r="F86" s="743" t="s">
        <v>2165</v>
      </c>
      <c r="G86" s="743" t="s">
        <v>2166</v>
      </c>
      <c r="H86" s="743" t="s">
        <v>2659</v>
      </c>
      <c r="I86" s="743" t="s">
        <v>2168</v>
      </c>
      <c r="J86" s="743" t="s">
        <v>2169</v>
      </c>
      <c r="K86" s="743" t="s">
        <v>2170</v>
      </c>
      <c r="L86" s="743" t="s">
        <v>2606</v>
      </c>
      <c r="M86" s="743" t="s">
        <v>537</v>
      </c>
      <c r="N86" s="743" t="s">
        <v>9545</v>
      </c>
      <c r="O86" s="743" t="s">
        <v>3488</v>
      </c>
      <c r="P86" s="743" t="s">
        <v>3489</v>
      </c>
      <c r="Q86" s="743" t="s">
        <v>31</v>
      </c>
      <c r="R86" s="743" t="s">
        <v>2199</v>
      </c>
      <c r="S86" s="743" t="s">
        <v>9548</v>
      </c>
      <c r="T86" s="743" t="s">
        <v>2200</v>
      </c>
      <c r="U86" s="743" t="s">
        <v>2192</v>
      </c>
      <c r="V86" s="743">
        <v>60</v>
      </c>
      <c r="W86" s="743" t="s">
        <v>9547</v>
      </c>
      <c r="X86" s="743" t="s">
        <v>2231</v>
      </c>
      <c r="Y86" s="743" t="s">
        <v>2577</v>
      </c>
      <c r="Z86" s="743"/>
      <c r="AA86" s="743" t="s">
        <v>755</v>
      </c>
      <c r="AB86" s="743" t="s">
        <v>755</v>
      </c>
      <c r="AC86" s="743" t="s">
        <v>755</v>
      </c>
      <c r="AD86" s="743" t="s">
        <v>755</v>
      </c>
      <c r="AE86" s="743" t="s">
        <v>9185</v>
      </c>
      <c r="AF86" s="743" t="s">
        <v>755</v>
      </c>
      <c r="AG86" s="743" t="s">
        <v>755</v>
      </c>
      <c r="AH86" s="743" t="s">
        <v>755</v>
      </c>
      <c r="AI86" s="743" t="s">
        <v>9185</v>
      </c>
      <c r="AJ86" s="743" t="s">
        <v>755</v>
      </c>
      <c r="AK86" s="743"/>
      <c r="AL86" s="743" t="s">
        <v>755</v>
      </c>
      <c r="AM86" s="743" t="s">
        <v>755</v>
      </c>
      <c r="AN86" s="743" t="s">
        <v>755</v>
      </c>
      <c r="AO86" s="743" t="s">
        <v>755</v>
      </c>
      <c r="AP86" s="743" t="s">
        <v>755</v>
      </c>
      <c r="AQ86" s="743" t="s">
        <v>9185</v>
      </c>
      <c r="AR86" s="743" t="s">
        <v>755</v>
      </c>
      <c r="AS86" s="743" t="s">
        <v>755</v>
      </c>
      <c r="AT86" s="743">
        <v>43</v>
      </c>
      <c r="AU86" s="743">
        <v>46</v>
      </c>
      <c r="AV86" s="743">
        <v>54</v>
      </c>
      <c r="AW86" s="743">
        <v>59</v>
      </c>
      <c r="AX86" s="743">
        <v>63</v>
      </c>
      <c r="AY86" s="743">
        <v>63</v>
      </c>
      <c r="AZ86" s="743"/>
      <c r="BA86" s="743"/>
      <c r="BB86" s="743"/>
      <c r="BC86" s="743"/>
      <c r="BD86" s="743">
        <v>0</v>
      </c>
      <c r="BE86" s="743">
        <v>0</v>
      </c>
      <c r="BF86" s="743">
        <v>53</v>
      </c>
      <c r="BG86" s="743">
        <v>53</v>
      </c>
      <c r="BH86" s="743">
        <v>53</v>
      </c>
      <c r="BI86" s="743">
        <v>56</v>
      </c>
      <c r="BJ86" s="743">
        <v>56</v>
      </c>
      <c r="BK86" s="743">
        <v>56</v>
      </c>
      <c r="BL86" s="743">
        <v>59</v>
      </c>
      <c r="BM86" s="743">
        <v>59</v>
      </c>
      <c r="BN86" s="743">
        <v>59</v>
      </c>
      <c r="BO86" s="743">
        <v>63</v>
      </c>
      <c r="BQ86" s="551"/>
      <c r="BR86" s="21" t="e">
        <v>#N/A</v>
      </c>
      <c r="BS86" s="21">
        <v>0</v>
      </c>
      <c r="BT86" s="552" t="e">
        <v>#N/A</v>
      </c>
      <c r="BU86" s="552" t="e">
        <v>#N/A</v>
      </c>
      <c r="BV86" s="552" t="e">
        <v>#N/A</v>
      </c>
      <c r="BW86" s="553">
        <v>0</v>
      </c>
    </row>
    <row r="87" spans="1:75" s="550" customFormat="1" ht="44.25" hidden="1" customHeight="1" x14ac:dyDescent="0.2">
      <c r="A87" s="47"/>
      <c r="B87" s="743" t="s">
        <v>81</v>
      </c>
      <c r="C87" s="743" t="s">
        <v>535</v>
      </c>
      <c r="D87" s="743" t="s">
        <v>535</v>
      </c>
      <c r="E87" s="743" t="s">
        <v>2164</v>
      </c>
      <c r="F87" s="743" t="s">
        <v>2165</v>
      </c>
      <c r="G87" s="743" t="s">
        <v>2166</v>
      </c>
      <c r="H87" s="743" t="s">
        <v>2659</v>
      </c>
      <c r="I87" s="743" t="s">
        <v>2168</v>
      </c>
      <c r="J87" s="743" t="s">
        <v>2169</v>
      </c>
      <c r="K87" s="743" t="s">
        <v>2170</v>
      </c>
      <c r="L87" s="743" t="s">
        <v>2606</v>
      </c>
      <c r="M87" s="743" t="s">
        <v>537</v>
      </c>
      <c r="N87" s="743" t="s">
        <v>9545</v>
      </c>
      <c r="O87" s="743" t="s">
        <v>3490</v>
      </c>
      <c r="P87" s="743" t="s">
        <v>3491</v>
      </c>
      <c r="Q87" s="743" t="s">
        <v>31</v>
      </c>
      <c r="R87" s="743" t="s">
        <v>2199</v>
      </c>
      <c r="S87" s="743" t="s">
        <v>9549</v>
      </c>
      <c r="T87" s="743" t="s">
        <v>2200</v>
      </c>
      <c r="U87" s="743" t="s">
        <v>2192</v>
      </c>
      <c r="V87" s="743">
        <v>60</v>
      </c>
      <c r="W87" s="743" t="s">
        <v>9547</v>
      </c>
      <c r="X87" s="743" t="s">
        <v>2231</v>
      </c>
      <c r="Y87" s="743" t="s">
        <v>2577</v>
      </c>
      <c r="Z87" s="743"/>
      <c r="AA87" s="743" t="s">
        <v>755</v>
      </c>
      <c r="AB87" s="743" t="s">
        <v>755</v>
      </c>
      <c r="AC87" s="743" t="s">
        <v>755</v>
      </c>
      <c r="AD87" s="743" t="s">
        <v>755</v>
      </c>
      <c r="AE87" s="743" t="s">
        <v>9185</v>
      </c>
      <c r="AF87" s="743" t="s">
        <v>755</v>
      </c>
      <c r="AG87" s="743" t="s">
        <v>755</v>
      </c>
      <c r="AH87" s="743" t="s">
        <v>755</v>
      </c>
      <c r="AI87" s="743" t="s">
        <v>9185</v>
      </c>
      <c r="AJ87" s="743" t="s">
        <v>755</v>
      </c>
      <c r="AK87" s="743"/>
      <c r="AL87" s="743" t="s">
        <v>755</v>
      </c>
      <c r="AM87" s="743" t="s">
        <v>755</v>
      </c>
      <c r="AN87" s="743" t="s">
        <v>755</v>
      </c>
      <c r="AO87" s="743" t="s">
        <v>755</v>
      </c>
      <c r="AP87" s="743" t="s">
        <v>755</v>
      </c>
      <c r="AQ87" s="743" t="s">
        <v>9185</v>
      </c>
      <c r="AR87" s="743" t="s">
        <v>755</v>
      </c>
      <c r="AS87" s="743" t="s">
        <v>755</v>
      </c>
      <c r="AT87" s="743">
        <v>36</v>
      </c>
      <c r="AU87" s="743">
        <v>36</v>
      </c>
      <c r="AV87" s="743">
        <v>40</v>
      </c>
      <c r="AW87" s="743">
        <v>48</v>
      </c>
      <c r="AX87" s="743">
        <v>52</v>
      </c>
      <c r="AY87" s="743">
        <v>52</v>
      </c>
      <c r="AZ87" s="743"/>
      <c r="BA87" s="743"/>
      <c r="BB87" s="743"/>
      <c r="BC87" s="743"/>
      <c r="BD87" s="743">
        <v>0</v>
      </c>
      <c r="BE87" s="743">
        <v>0</v>
      </c>
      <c r="BF87" s="743">
        <v>42</v>
      </c>
      <c r="BG87" s="743">
        <v>42</v>
      </c>
      <c r="BH87" s="743">
        <v>42</v>
      </c>
      <c r="BI87" s="743">
        <v>45</v>
      </c>
      <c r="BJ87" s="743">
        <v>45</v>
      </c>
      <c r="BK87" s="743">
        <v>45</v>
      </c>
      <c r="BL87" s="743">
        <v>48</v>
      </c>
      <c r="BM87" s="743">
        <v>48</v>
      </c>
      <c r="BN87" s="743">
        <v>48</v>
      </c>
      <c r="BO87" s="743">
        <v>52</v>
      </c>
      <c r="BQ87" s="551"/>
      <c r="BR87" s="21" t="e">
        <v>#N/A</v>
      </c>
      <c r="BS87" s="21">
        <v>0</v>
      </c>
      <c r="BT87" s="552" t="e">
        <v>#N/A</v>
      </c>
      <c r="BU87" s="552" t="e">
        <v>#N/A</v>
      </c>
      <c r="BV87" s="552" t="e">
        <v>#N/A</v>
      </c>
      <c r="BW87" s="553">
        <v>0</v>
      </c>
    </row>
    <row r="88" spans="1:75" s="550" customFormat="1" ht="44.25" hidden="1" customHeight="1" x14ac:dyDescent="0.2">
      <c r="A88" s="47"/>
      <c r="B88" s="743" t="s">
        <v>81</v>
      </c>
      <c r="C88" s="743" t="s">
        <v>535</v>
      </c>
      <c r="D88" s="743" t="s">
        <v>535</v>
      </c>
      <c r="E88" s="743" t="s">
        <v>2164</v>
      </c>
      <c r="F88" s="743" t="s">
        <v>2165</v>
      </c>
      <c r="G88" s="743" t="s">
        <v>2166</v>
      </c>
      <c r="H88" s="743" t="s">
        <v>2659</v>
      </c>
      <c r="I88" s="743" t="s">
        <v>2168</v>
      </c>
      <c r="J88" s="743" t="s">
        <v>2169</v>
      </c>
      <c r="K88" s="743" t="s">
        <v>2170</v>
      </c>
      <c r="L88" s="743" t="s">
        <v>2606</v>
      </c>
      <c r="M88" s="743" t="s">
        <v>537</v>
      </c>
      <c r="N88" s="743" t="s">
        <v>9545</v>
      </c>
      <c r="O88" s="743" t="s">
        <v>3492</v>
      </c>
      <c r="P88" s="743" t="s">
        <v>3493</v>
      </c>
      <c r="Q88" s="743" t="s">
        <v>31</v>
      </c>
      <c r="R88" s="743" t="s">
        <v>2199</v>
      </c>
      <c r="S88" s="743" t="s">
        <v>9550</v>
      </c>
      <c r="T88" s="743" t="s">
        <v>2200</v>
      </c>
      <c r="U88" s="743" t="s">
        <v>2192</v>
      </c>
      <c r="V88" s="743">
        <v>60</v>
      </c>
      <c r="W88" s="743" t="s">
        <v>9547</v>
      </c>
      <c r="X88" s="743" t="s">
        <v>2231</v>
      </c>
      <c r="Y88" s="743" t="s">
        <v>2577</v>
      </c>
      <c r="Z88" s="743"/>
      <c r="AA88" s="743" t="s">
        <v>755</v>
      </c>
      <c r="AB88" s="743" t="s">
        <v>755</v>
      </c>
      <c r="AC88" s="743" t="s">
        <v>755</v>
      </c>
      <c r="AD88" s="743" t="s">
        <v>755</v>
      </c>
      <c r="AE88" s="743" t="s">
        <v>9185</v>
      </c>
      <c r="AF88" s="743" t="s">
        <v>755</v>
      </c>
      <c r="AG88" s="743" t="s">
        <v>755</v>
      </c>
      <c r="AH88" s="743" t="s">
        <v>755</v>
      </c>
      <c r="AI88" s="743" t="s">
        <v>9185</v>
      </c>
      <c r="AJ88" s="743" t="s">
        <v>755</v>
      </c>
      <c r="AK88" s="743"/>
      <c r="AL88" s="743" t="s">
        <v>755</v>
      </c>
      <c r="AM88" s="743" t="s">
        <v>755</v>
      </c>
      <c r="AN88" s="743" t="s">
        <v>755</v>
      </c>
      <c r="AO88" s="743" t="s">
        <v>755</v>
      </c>
      <c r="AP88" s="743" t="s">
        <v>755</v>
      </c>
      <c r="AQ88" s="743" t="s">
        <v>9185</v>
      </c>
      <c r="AR88" s="743" t="s">
        <v>755</v>
      </c>
      <c r="AS88" s="743" t="s">
        <v>755</v>
      </c>
      <c r="AT88" s="743">
        <v>41</v>
      </c>
      <c r="AU88" s="743">
        <v>44</v>
      </c>
      <c r="AV88" s="743">
        <v>52</v>
      </c>
      <c r="AW88" s="743">
        <v>57</v>
      </c>
      <c r="AX88" s="743">
        <v>61</v>
      </c>
      <c r="AY88" s="743">
        <v>61</v>
      </c>
      <c r="AZ88" s="743"/>
      <c r="BA88" s="743"/>
      <c r="BB88" s="743"/>
      <c r="BC88" s="743"/>
      <c r="BD88" s="743">
        <v>0</v>
      </c>
      <c r="BE88" s="743">
        <v>0</v>
      </c>
      <c r="BF88" s="743">
        <v>51</v>
      </c>
      <c r="BG88" s="743">
        <v>51</v>
      </c>
      <c r="BH88" s="743">
        <v>51</v>
      </c>
      <c r="BI88" s="743">
        <v>54</v>
      </c>
      <c r="BJ88" s="743">
        <v>54</v>
      </c>
      <c r="BK88" s="743">
        <v>54</v>
      </c>
      <c r="BL88" s="743">
        <v>57</v>
      </c>
      <c r="BM88" s="743">
        <v>57</v>
      </c>
      <c r="BN88" s="743">
        <v>57</v>
      </c>
      <c r="BO88" s="743">
        <v>61</v>
      </c>
      <c r="BQ88" s="551"/>
      <c r="BR88" s="21" t="e">
        <v>#N/A</v>
      </c>
      <c r="BS88" s="21">
        <v>0</v>
      </c>
      <c r="BT88" s="552" t="e">
        <v>#N/A</v>
      </c>
      <c r="BU88" s="552" t="e">
        <v>#N/A</v>
      </c>
      <c r="BV88" s="552" t="e">
        <v>#N/A</v>
      </c>
      <c r="BW88" s="553">
        <v>0</v>
      </c>
    </row>
    <row r="89" spans="1:75" s="550" customFormat="1" ht="44.25" hidden="1" customHeight="1" x14ac:dyDescent="0.2">
      <c r="A89" s="47"/>
      <c r="B89" s="743" t="s">
        <v>81</v>
      </c>
      <c r="C89" s="743" t="s">
        <v>535</v>
      </c>
      <c r="D89" s="743" t="s">
        <v>535</v>
      </c>
      <c r="E89" s="743" t="s">
        <v>2164</v>
      </c>
      <c r="F89" s="743" t="s">
        <v>2165</v>
      </c>
      <c r="G89" s="743" t="s">
        <v>2166</v>
      </c>
      <c r="H89" s="743" t="s">
        <v>2659</v>
      </c>
      <c r="I89" s="743" t="s">
        <v>2168</v>
      </c>
      <c r="J89" s="743" t="s">
        <v>2169</v>
      </c>
      <c r="K89" s="743" t="s">
        <v>2170</v>
      </c>
      <c r="L89" s="743" t="s">
        <v>2606</v>
      </c>
      <c r="M89" s="743" t="s">
        <v>537</v>
      </c>
      <c r="N89" s="743" t="s">
        <v>9545</v>
      </c>
      <c r="O89" s="743">
        <v>26</v>
      </c>
      <c r="P89" s="743" t="s">
        <v>3494</v>
      </c>
      <c r="Q89" s="743" t="s">
        <v>31</v>
      </c>
      <c r="R89" s="743" t="s">
        <v>2185</v>
      </c>
      <c r="S89" s="743" t="s">
        <v>9551</v>
      </c>
      <c r="T89" s="743" t="s">
        <v>2174</v>
      </c>
      <c r="U89" s="743" t="s">
        <v>2192</v>
      </c>
      <c r="V89" s="743">
        <v>30</v>
      </c>
      <c r="W89" s="743" t="s">
        <v>9552</v>
      </c>
      <c r="X89" s="743" t="s">
        <v>2176</v>
      </c>
      <c r="Y89" s="743" t="s">
        <v>2577</v>
      </c>
      <c r="Z89" s="743"/>
      <c r="AA89" s="743" t="s">
        <v>755</v>
      </c>
      <c r="AB89" s="743" t="s">
        <v>755</v>
      </c>
      <c r="AC89" s="743" t="s">
        <v>755</v>
      </c>
      <c r="AD89" s="743" t="s">
        <v>755</v>
      </c>
      <c r="AE89" s="743" t="s">
        <v>9185</v>
      </c>
      <c r="AF89" s="743" t="s">
        <v>755</v>
      </c>
      <c r="AG89" s="743" t="s">
        <v>755</v>
      </c>
      <c r="AH89" s="743" t="s">
        <v>755</v>
      </c>
      <c r="AI89" s="743" t="s">
        <v>9185</v>
      </c>
      <c r="AJ89" s="743" t="s">
        <v>755</v>
      </c>
      <c r="AK89" s="743"/>
      <c r="AL89" s="743" t="s">
        <v>755</v>
      </c>
      <c r="AM89" s="743" t="s">
        <v>755</v>
      </c>
      <c r="AN89" s="743" t="s">
        <v>755</v>
      </c>
      <c r="AO89" s="743" t="s">
        <v>755</v>
      </c>
      <c r="AP89" s="743" t="s">
        <v>755</v>
      </c>
      <c r="AQ89" s="743" t="s">
        <v>9185</v>
      </c>
      <c r="AR89" s="743" t="s">
        <v>755</v>
      </c>
      <c r="AS89" s="743" t="s">
        <v>755</v>
      </c>
      <c r="AT89" s="743" t="s">
        <v>593</v>
      </c>
      <c r="AU89" s="743">
        <v>10000</v>
      </c>
      <c r="AV89" s="743">
        <v>40000</v>
      </c>
      <c r="AW89" s="743">
        <v>90000</v>
      </c>
      <c r="AX89" s="743">
        <v>60000</v>
      </c>
      <c r="AY89" s="743">
        <v>200000</v>
      </c>
      <c r="AZ89" s="743"/>
      <c r="BA89" s="743"/>
      <c r="BB89" s="743"/>
      <c r="BC89" s="743"/>
      <c r="BD89" s="743">
        <v>0</v>
      </c>
      <c r="BE89" s="743">
        <v>0</v>
      </c>
      <c r="BF89" s="743">
        <v>10000</v>
      </c>
      <c r="BG89" s="743">
        <v>10000</v>
      </c>
      <c r="BH89" s="743">
        <v>10000</v>
      </c>
      <c r="BI89" s="743">
        <v>10000</v>
      </c>
      <c r="BJ89" s="743">
        <v>50000</v>
      </c>
      <c r="BK89" s="743">
        <v>50000</v>
      </c>
      <c r="BL89" s="743">
        <v>50000</v>
      </c>
      <c r="BM89" s="743">
        <v>50000</v>
      </c>
      <c r="BN89" s="743">
        <v>50000</v>
      </c>
      <c r="BO89" s="743">
        <v>60000</v>
      </c>
      <c r="BQ89" s="551"/>
      <c r="BR89" s="21" t="e">
        <v>#N/A</v>
      </c>
      <c r="BS89" s="21">
        <v>0</v>
      </c>
      <c r="BT89" s="552" t="e">
        <v>#N/A</v>
      </c>
      <c r="BU89" s="552" t="e">
        <v>#N/A</v>
      </c>
      <c r="BV89" s="552" t="e">
        <v>#N/A</v>
      </c>
      <c r="BW89" s="553">
        <v>0</v>
      </c>
    </row>
    <row r="90" spans="1:75" s="550" customFormat="1" ht="44.25" hidden="1" customHeight="1" x14ac:dyDescent="0.2">
      <c r="A90" s="47"/>
      <c r="B90" s="743" t="s">
        <v>81</v>
      </c>
      <c r="C90" s="743" t="s">
        <v>535</v>
      </c>
      <c r="D90" s="743" t="s">
        <v>535</v>
      </c>
      <c r="E90" s="743" t="s">
        <v>2164</v>
      </c>
      <c r="F90" s="743" t="s">
        <v>2165</v>
      </c>
      <c r="G90" s="743" t="s">
        <v>2166</v>
      </c>
      <c r="H90" s="743" t="s">
        <v>2659</v>
      </c>
      <c r="I90" s="743" t="s">
        <v>2168</v>
      </c>
      <c r="J90" s="743" t="s">
        <v>2169</v>
      </c>
      <c r="K90" s="743" t="s">
        <v>2170</v>
      </c>
      <c r="L90" s="743" t="s">
        <v>2606</v>
      </c>
      <c r="M90" s="743" t="s">
        <v>537</v>
      </c>
      <c r="N90" s="743" t="s">
        <v>9545</v>
      </c>
      <c r="O90" s="743">
        <v>42</v>
      </c>
      <c r="P90" s="743" t="s">
        <v>3495</v>
      </c>
      <c r="Q90" s="743" t="s">
        <v>31</v>
      </c>
      <c r="R90" s="743" t="s">
        <v>2199</v>
      </c>
      <c r="S90" s="743" t="s">
        <v>9553</v>
      </c>
      <c r="T90" s="743" t="s">
        <v>2174</v>
      </c>
      <c r="U90" s="743" t="s">
        <v>2192</v>
      </c>
      <c r="V90" s="743">
        <v>30</v>
      </c>
      <c r="W90" s="743" t="s">
        <v>9547</v>
      </c>
      <c r="X90" s="743" t="s">
        <v>2203</v>
      </c>
      <c r="Y90" s="743" t="s">
        <v>2577</v>
      </c>
      <c r="Z90" s="743"/>
      <c r="AA90" s="743"/>
      <c r="AB90" s="743"/>
      <c r="AC90" s="743"/>
      <c r="AD90" s="743"/>
      <c r="AE90" s="743" t="s">
        <v>9185</v>
      </c>
      <c r="AF90" s="743"/>
      <c r="AG90" s="743"/>
      <c r="AH90" s="743"/>
      <c r="AI90" s="743" t="s">
        <v>9185</v>
      </c>
      <c r="AJ90" s="743"/>
      <c r="AK90" s="743"/>
      <c r="AL90" s="743"/>
      <c r="AM90" s="743"/>
      <c r="AN90" s="743"/>
      <c r="AO90" s="743"/>
      <c r="AP90" s="743"/>
      <c r="AQ90" s="743" t="s">
        <v>9185</v>
      </c>
      <c r="AR90" s="743"/>
      <c r="AS90" s="743"/>
      <c r="AT90" s="743">
        <v>409038</v>
      </c>
      <c r="AU90" s="743">
        <v>446893</v>
      </c>
      <c r="AV90" s="743">
        <v>645895</v>
      </c>
      <c r="AW90" s="743">
        <v>746969</v>
      </c>
      <c r="AX90" s="743">
        <v>800000</v>
      </c>
      <c r="AY90" s="743">
        <v>800000</v>
      </c>
      <c r="AZ90" s="743"/>
      <c r="BA90" s="743"/>
      <c r="BB90" s="743"/>
      <c r="BC90" s="743"/>
      <c r="BD90" s="743">
        <v>0</v>
      </c>
      <c r="BE90" s="743">
        <v>0</v>
      </c>
      <c r="BF90" s="743">
        <v>470000</v>
      </c>
      <c r="BG90" s="743">
        <v>470000</v>
      </c>
      <c r="BH90" s="743">
        <v>470000</v>
      </c>
      <c r="BI90" s="743">
        <v>470000</v>
      </c>
      <c r="BJ90" s="743">
        <v>770000</v>
      </c>
      <c r="BK90" s="743">
        <v>770000</v>
      </c>
      <c r="BL90" s="743">
        <v>770000</v>
      </c>
      <c r="BM90" s="743">
        <v>770000</v>
      </c>
      <c r="BN90" s="743">
        <v>770000</v>
      </c>
      <c r="BO90" s="743">
        <v>800000</v>
      </c>
      <c r="BQ90" s="551"/>
      <c r="BR90" s="21" t="e">
        <v>#N/A</v>
      </c>
      <c r="BS90" s="21">
        <v>0</v>
      </c>
      <c r="BT90" s="552" t="e">
        <v>#N/A</v>
      </c>
      <c r="BU90" s="552" t="e">
        <v>#N/A</v>
      </c>
      <c r="BV90" s="552" t="e">
        <v>#N/A</v>
      </c>
      <c r="BW90" s="553">
        <v>0</v>
      </c>
    </row>
    <row r="91" spans="1:75" s="550" customFormat="1" ht="44.25" hidden="1" customHeight="1" x14ac:dyDescent="0.2">
      <c r="A91" s="47"/>
      <c r="B91" s="743" t="s">
        <v>81</v>
      </c>
      <c r="C91" s="743" t="s">
        <v>535</v>
      </c>
      <c r="D91" s="743" t="s">
        <v>535</v>
      </c>
      <c r="E91" s="743" t="s">
        <v>2164</v>
      </c>
      <c r="F91" s="743" t="s">
        <v>2165</v>
      </c>
      <c r="G91" s="743" t="s">
        <v>2166</v>
      </c>
      <c r="H91" s="743" t="s">
        <v>2659</v>
      </c>
      <c r="I91" s="743" t="s">
        <v>2168</v>
      </c>
      <c r="J91" s="743" t="s">
        <v>2169</v>
      </c>
      <c r="K91" s="743" t="s">
        <v>2170</v>
      </c>
      <c r="L91" s="743" t="s">
        <v>2606</v>
      </c>
      <c r="M91" s="743" t="s">
        <v>537</v>
      </c>
      <c r="N91" s="743" t="s">
        <v>2390</v>
      </c>
      <c r="O91" s="743">
        <v>27</v>
      </c>
      <c r="P91" s="743" t="s">
        <v>3496</v>
      </c>
      <c r="Q91" s="743" t="s">
        <v>31</v>
      </c>
      <c r="R91" s="743" t="s">
        <v>2199</v>
      </c>
      <c r="S91" s="743" t="s">
        <v>9554</v>
      </c>
      <c r="T91" s="743" t="s">
        <v>2200</v>
      </c>
      <c r="U91" s="743" t="s">
        <v>2192</v>
      </c>
      <c r="V91" s="743">
        <v>30</v>
      </c>
      <c r="W91" s="743" t="s">
        <v>9547</v>
      </c>
      <c r="X91" s="743" t="s">
        <v>2176</v>
      </c>
      <c r="Y91" s="743" t="s">
        <v>2577</v>
      </c>
      <c r="Z91" s="743"/>
      <c r="AA91" s="743"/>
      <c r="AB91" s="743"/>
      <c r="AC91" s="743"/>
      <c r="AD91" s="743"/>
      <c r="AE91" s="743"/>
      <c r="AF91" s="743"/>
      <c r="AG91" s="743"/>
      <c r="AH91" s="743"/>
      <c r="AI91" s="743" t="s">
        <v>9185</v>
      </c>
      <c r="AJ91" s="743"/>
      <c r="AK91" s="743"/>
      <c r="AL91" s="743"/>
      <c r="AM91" s="743"/>
      <c r="AN91" s="743"/>
      <c r="AO91" s="743"/>
      <c r="AP91" s="743"/>
      <c r="AQ91" s="743"/>
      <c r="AR91" s="743"/>
      <c r="AS91" s="743"/>
      <c r="AT91" s="743">
        <v>64</v>
      </c>
      <c r="AU91" s="743" t="s">
        <v>9555</v>
      </c>
      <c r="AV91" s="743">
        <v>82</v>
      </c>
      <c r="AW91" s="743">
        <v>90</v>
      </c>
      <c r="AX91" s="743">
        <v>90</v>
      </c>
      <c r="AY91" s="743">
        <v>90</v>
      </c>
      <c r="AZ91" s="743"/>
      <c r="BA91" s="743"/>
      <c r="BB91" s="743"/>
      <c r="BC91" s="743"/>
      <c r="BD91" s="743">
        <v>0</v>
      </c>
      <c r="BE91" s="743">
        <v>0</v>
      </c>
      <c r="BF91" s="743">
        <v>80</v>
      </c>
      <c r="BG91" s="743">
        <v>80</v>
      </c>
      <c r="BH91" s="743">
        <v>80</v>
      </c>
      <c r="BI91" s="743">
        <v>82</v>
      </c>
      <c r="BJ91" s="743">
        <v>82</v>
      </c>
      <c r="BK91" s="743">
        <v>82</v>
      </c>
      <c r="BL91" s="743">
        <v>85</v>
      </c>
      <c r="BM91" s="743">
        <v>85</v>
      </c>
      <c r="BN91" s="743">
        <v>85</v>
      </c>
      <c r="BO91" s="743">
        <v>90</v>
      </c>
      <c r="BQ91" s="551"/>
      <c r="BR91" s="21" t="e">
        <v>#N/A</v>
      </c>
      <c r="BS91" s="21">
        <v>0</v>
      </c>
      <c r="BT91" s="552" t="e">
        <v>#N/A</v>
      </c>
      <c r="BU91" s="552" t="e">
        <v>#N/A</v>
      </c>
      <c r="BV91" s="552" t="e">
        <v>#N/A</v>
      </c>
      <c r="BW91" s="553">
        <v>0</v>
      </c>
    </row>
    <row r="92" spans="1:75" s="550" customFormat="1" ht="44.25" hidden="1" customHeight="1" x14ac:dyDescent="0.2">
      <c r="A92" s="47"/>
      <c r="B92" s="743" t="s">
        <v>81</v>
      </c>
      <c r="C92" s="743" t="s">
        <v>535</v>
      </c>
      <c r="D92" s="743" t="s">
        <v>535</v>
      </c>
      <c r="E92" s="743" t="s">
        <v>2164</v>
      </c>
      <c r="F92" s="743" t="s">
        <v>2165</v>
      </c>
      <c r="G92" s="743" t="s">
        <v>2166</v>
      </c>
      <c r="H92" s="743" t="s">
        <v>2659</v>
      </c>
      <c r="I92" s="743" t="s">
        <v>2168</v>
      </c>
      <c r="J92" s="743" t="s">
        <v>2169</v>
      </c>
      <c r="K92" s="743" t="s">
        <v>2170</v>
      </c>
      <c r="L92" s="743" t="s">
        <v>2606</v>
      </c>
      <c r="M92" s="743" t="s">
        <v>537</v>
      </c>
      <c r="N92" s="743" t="s">
        <v>2390</v>
      </c>
      <c r="O92" s="743">
        <v>29</v>
      </c>
      <c r="P92" s="743" t="s">
        <v>3498</v>
      </c>
      <c r="Q92" s="743" t="s">
        <v>31</v>
      </c>
      <c r="R92" s="743" t="s">
        <v>2185</v>
      </c>
      <c r="S92" s="743" t="s">
        <v>9556</v>
      </c>
      <c r="T92" s="743" t="s">
        <v>2174</v>
      </c>
      <c r="U92" s="743" t="s">
        <v>2175</v>
      </c>
      <c r="V92" s="743">
        <v>90</v>
      </c>
      <c r="W92" s="743" t="s">
        <v>9557</v>
      </c>
      <c r="X92" s="743" t="s">
        <v>2176</v>
      </c>
      <c r="Y92" s="743" t="s">
        <v>2577</v>
      </c>
      <c r="Z92" s="743"/>
      <c r="AA92" s="743"/>
      <c r="AB92" s="743"/>
      <c r="AC92" s="743"/>
      <c r="AD92" s="743"/>
      <c r="AE92" s="743"/>
      <c r="AF92" s="743"/>
      <c r="AG92" s="743"/>
      <c r="AH92" s="743"/>
      <c r="AI92" s="743" t="s">
        <v>9185</v>
      </c>
      <c r="AJ92" s="743"/>
      <c r="AK92" s="743"/>
      <c r="AL92" s="743"/>
      <c r="AM92" s="743"/>
      <c r="AN92" s="743"/>
      <c r="AO92" s="743"/>
      <c r="AP92" s="743"/>
      <c r="AQ92" s="743"/>
      <c r="AR92" s="743"/>
      <c r="AS92" s="743"/>
      <c r="AT92" s="743"/>
      <c r="AU92" s="743"/>
      <c r="AV92" s="743">
        <v>2000</v>
      </c>
      <c r="AW92" s="743">
        <v>4000</v>
      </c>
      <c r="AX92" s="743">
        <v>6000</v>
      </c>
      <c r="AY92" s="743">
        <v>6000</v>
      </c>
      <c r="AZ92" s="743"/>
      <c r="BA92" s="743"/>
      <c r="BB92" s="743"/>
      <c r="BC92" s="743"/>
      <c r="BD92" s="743">
        <v>0</v>
      </c>
      <c r="BE92" s="743">
        <v>0</v>
      </c>
      <c r="BF92" s="743">
        <v>0</v>
      </c>
      <c r="BG92" s="743">
        <v>0</v>
      </c>
      <c r="BH92" s="743">
        <v>0</v>
      </c>
      <c r="BI92" s="743">
        <v>1000</v>
      </c>
      <c r="BJ92" s="743">
        <v>1000</v>
      </c>
      <c r="BK92" s="743">
        <v>1000</v>
      </c>
      <c r="BL92" s="743">
        <v>4000</v>
      </c>
      <c r="BM92" s="743">
        <v>4000</v>
      </c>
      <c r="BN92" s="743">
        <v>4000</v>
      </c>
      <c r="BO92" s="743">
        <v>6000</v>
      </c>
      <c r="BQ92" s="551"/>
      <c r="BR92" s="21" t="e">
        <v>#N/A</v>
      </c>
      <c r="BS92" s="21">
        <v>0</v>
      </c>
      <c r="BT92" s="552" t="e">
        <v>#N/A</v>
      </c>
      <c r="BU92" s="552" t="e">
        <v>#N/A</v>
      </c>
      <c r="BV92" s="552" t="e">
        <v>#N/A</v>
      </c>
      <c r="BW92" s="553">
        <v>0</v>
      </c>
    </row>
    <row r="93" spans="1:75" s="550" customFormat="1" ht="44.25" hidden="1" customHeight="1" x14ac:dyDescent="0.2">
      <c r="A93" s="47"/>
      <c r="B93" s="743" t="s">
        <v>81</v>
      </c>
      <c r="C93" s="743" t="s">
        <v>535</v>
      </c>
      <c r="D93" s="743" t="s">
        <v>535</v>
      </c>
      <c r="E93" s="743" t="s">
        <v>2164</v>
      </c>
      <c r="F93" s="743" t="s">
        <v>2165</v>
      </c>
      <c r="G93" s="743" t="s">
        <v>2166</v>
      </c>
      <c r="H93" s="743" t="s">
        <v>2659</v>
      </c>
      <c r="I93" s="743" t="s">
        <v>2168</v>
      </c>
      <c r="J93" s="743" t="s">
        <v>2169</v>
      </c>
      <c r="K93" s="743" t="s">
        <v>2170</v>
      </c>
      <c r="L93" s="743" t="s">
        <v>2606</v>
      </c>
      <c r="M93" s="743" t="s">
        <v>537</v>
      </c>
      <c r="N93" s="743" t="s">
        <v>2390</v>
      </c>
      <c r="O93" s="743">
        <v>30</v>
      </c>
      <c r="P93" s="743" t="s">
        <v>3499</v>
      </c>
      <c r="Q93" s="743" t="s">
        <v>31</v>
      </c>
      <c r="R93" s="743" t="s">
        <v>2199</v>
      </c>
      <c r="S93" s="743" t="s">
        <v>9558</v>
      </c>
      <c r="T93" s="743" t="s">
        <v>2200</v>
      </c>
      <c r="U93" s="743" t="s">
        <v>2192</v>
      </c>
      <c r="V93" s="743">
        <v>30</v>
      </c>
      <c r="W93" s="743" t="s">
        <v>9547</v>
      </c>
      <c r="X93" s="743" t="s">
        <v>2176</v>
      </c>
      <c r="Y93" s="743" t="s">
        <v>2577</v>
      </c>
      <c r="Z93" s="743"/>
      <c r="AA93" s="743"/>
      <c r="AB93" s="743"/>
      <c r="AC93" s="743"/>
      <c r="AD93" s="743"/>
      <c r="AE93" s="743"/>
      <c r="AF93" s="743"/>
      <c r="AG93" s="743"/>
      <c r="AH93" s="743"/>
      <c r="AI93" s="743" t="s">
        <v>9185</v>
      </c>
      <c r="AJ93" s="743"/>
      <c r="AK93" s="743"/>
      <c r="AL93" s="743"/>
      <c r="AM93" s="743"/>
      <c r="AN93" s="743"/>
      <c r="AO93" s="743"/>
      <c r="AP93" s="743"/>
      <c r="AQ93" s="743"/>
      <c r="AR93" s="743"/>
      <c r="AS93" s="743"/>
      <c r="AT93" s="743"/>
      <c r="AU93" s="743"/>
      <c r="AV93" s="743">
        <v>60000</v>
      </c>
      <c r="AW93" s="743">
        <v>80000</v>
      </c>
      <c r="AX93" s="743">
        <v>100000</v>
      </c>
      <c r="AY93" s="743">
        <v>100000</v>
      </c>
      <c r="AZ93" s="743"/>
      <c r="BA93" s="743"/>
      <c r="BB93" s="743"/>
      <c r="BC93" s="743"/>
      <c r="BD93" s="743">
        <v>0</v>
      </c>
      <c r="BE93" s="743">
        <v>0</v>
      </c>
      <c r="BF93" s="743">
        <v>17000</v>
      </c>
      <c r="BG93" s="743">
        <v>17000</v>
      </c>
      <c r="BH93" s="743">
        <v>17000</v>
      </c>
      <c r="BI93" s="743">
        <v>50000</v>
      </c>
      <c r="BJ93" s="743">
        <v>50000</v>
      </c>
      <c r="BK93" s="743">
        <v>60000</v>
      </c>
      <c r="BL93" s="743">
        <v>70000</v>
      </c>
      <c r="BM93" s="743">
        <v>70000</v>
      </c>
      <c r="BN93" s="743">
        <v>70000</v>
      </c>
      <c r="BO93" s="743">
        <v>100000</v>
      </c>
      <c r="BQ93" s="551"/>
      <c r="BR93" s="21" t="e">
        <v>#N/A</v>
      </c>
      <c r="BS93" s="21">
        <v>0</v>
      </c>
      <c r="BT93" s="552" t="e">
        <v>#N/A</v>
      </c>
      <c r="BU93" s="552" t="e">
        <v>#N/A</v>
      </c>
      <c r="BV93" s="552" t="e">
        <v>#N/A</v>
      </c>
      <c r="BW93" s="553">
        <v>0</v>
      </c>
    </row>
    <row r="94" spans="1:75" s="550" customFormat="1" ht="44.25" hidden="1" customHeight="1" x14ac:dyDescent="0.2">
      <c r="A94" s="47"/>
      <c r="B94" s="743" t="s">
        <v>81</v>
      </c>
      <c r="C94" s="743" t="s">
        <v>535</v>
      </c>
      <c r="D94" s="743" t="s">
        <v>535</v>
      </c>
      <c r="E94" s="743" t="s">
        <v>2164</v>
      </c>
      <c r="F94" s="743" t="s">
        <v>2165</v>
      </c>
      <c r="G94" s="743" t="s">
        <v>2166</v>
      </c>
      <c r="H94" s="743" t="s">
        <v>2659</v>
      </c>
      <c r="I94" s="743" t="s">
        <v>2168</v>
      </c>
      <c r="J94" s="743" t="s">
        <v>2169</v>
      </c>
      <c r="K94" s="743" t="s">
        <v>2170</v>
      </c>
      <c r="L94" s="743" t="s">
        <v>2606</v>
      </c>
      <c r="M94" s="743" t="s">
        <v>537</v>
      </c>
      <c r="N94" s="743" t="s">
        <v>2390</v>
      </c>
      <c r="O94" s="743">
        <v>31</v>
      </c>
      <c r="P94" s="743" t="s">
        <v>3500</v>
      </c>
      <c r="Q94" s="743" t="s">
        <v>2574</v>
      </c>
      <c r="R94" s="743" t="s">
        <v>2185</v>
      </c>
      <c r="S94" s="743" t="s">
        <v>9559</v>
      </c>
      <c r="T94" s="743" t="s">
        <v>2200</v>
      </c>
      <c r="U94" s="743" t="s">
        <v>2192</v>
      </c>
      <c r="V94" s="743">
        <v>30</v>
      </c>
      <c r="W94" s="743" t="s">
        <v>9560</v>
      </c>
      <c r="X94" s="743" t="s">
        <v>2176</v>
      </c>
      <c r="Y94" s="743" t="s">
        <v>2577</v>
      </c>
      <c r="Z94" s="743"/>
      <c r="AA94" s="743"/>
      <c r="AB94" s="743"/>
      <c r="AC94" s="743"/>
      <c r="AD94" s="743"/>
      <c r="AE94" s="743"/>
      <c r="AF94" s="743"/>
      <c r="AG94" s="743"/>
      <c r="AH94" s="743"/>
      <c r="AI94" s="743" t="s">
        <v>9185</v>
      </c>
      <c r="AJ94" s="743"/>
      <c r="AK94" s="743"/>
      <c r="AL94" s="743"/>
      <c r="AM94" s="743"/>
      <c r="AN94" s="743"/>
      <c r="AO94" s="743"/>
      <c r="AP94" s="743"/>
      <c r="AQ94" s="743"/>
      <c r="AR94" s="743"/>
      <c r="AS94" s="743"/>
      <c r="AT94" s="743"/>
      <c r="AU94" s="743">
        <v>25</v>
      </c>
      <c r="AV94" s="743">
        <v>50</v>
      </c>
      <c r="AW94" s="743">
        <v>75</v>
      </c>
      <c r="AX94" s="743">
        <v>100</v>
      </c>
      <c r="AY94" s="743">
        <v>100</v>
      </c>
      <c r="AZ94" s="743"/>
      <c r="BA94" s="743"/>
      <c r="BB94" s="743"/>
      <c r="BC94" s="743"/>
      <c r="BD94" s="743">
        <v>0</v>
      </c>
      <c r="BE94" s="743">
        <v>0</v>
      </c>
      <c r="BF94" s="743">
        <v>0</v>
      </c>
      <c r="BG94" s="743">
        <v>0</v>
      </c>
      <c r="BH94" s="743">
        <v>50</v>
      </c>
      <c r="BI94" s="743">
        <v>75</v>
      </c>
      <c r="BJ94" s="743">
        <v>75</v>
      </c>
      <c r="BK94" s="743">
        <v>75</v>
      </c>
      <c r="BL94" s="743">
        <v>75</v>
      </c>
      <c r="BM94" s="743">
        <v>75</v>
      </c>
      <c r="BN94" s="743">
        <v>75</v>
      </c>
      <c r="BO94" s="743">
        <v>100</v>
      </c>
      <c r="BQ94" s="551"/>
      <c r="BR94" s="21" t="e">
        <v>#N/A</v>
      </c>
      <c r="BS94" s="21">
        <v>0</v>
      </c>
      <c r="BT94" s="552" t="e">
        <v>#N/A</v>
      </c>
      <c r="BU94" s="552" t="e">
        <v>#N/A</v>
      </c>
      <c r="BV94" s="552" t="e">
        <v>#N/A</v>
      </c>
      <c r="BW94" s="553">
        <v>0</v>
      </c>
    </row>
    <row r="95" spans="1:75" s="550" customFormat="1" ht="44.25" hidden="1" customHeight="1" x14ac:dyDescent="0.2">
      <c r="A95" s="47"/>
      <c r="B95" s="743" t="s">
        <v>81</v>
      </c>
      <c r="C95" s="743" t="s">
        <v>535</v>
      </c>
      <c r="D95" s="743" t="s">
        <v>535</v>
      </c>
      <c r="E95" s="743" t="s">
        <v>2164</v>
      </c>
      <c r="F95" s="743" t="s">
        <v>2165</v>
      </c>
      <c r="G95" s="743" t="s">
        <v>2166</v>
      </c>
      <c r="H95" s="743" t="s">
        <v>2659</v>
      </c>
      <c r="I95" s="743" t="s">
        <v>2168</v>
      </c>
      <c r="J95" s="743" t="s">
        <v>2169</v>
      </c>
      <c r="K95" s="743" t="s">
        <v>2170</v>
      </c>
      <c r="L95" s="743" t="s">
        <v>2606</v>
      </c>
      <c r="M95" s="743" t="s">
        <v>537</v>
      </c>
      <c r="N95" s="743" t="s">
        <v>9545</v>
      </c>
      <c r="O95" s="743">
        <v>36</v>
      </c>
      <c r="P95" s="743" t="s">
        <v>3502</v>
      </c>
      <c r="Q95" s="743" t="s">
        <v>31</v>
      </c>
      <c r="R95" s="743" t="s">
        <v>2185</v>
      </c>
      <c r="S95" s="743" t="s">
        <v>9561</v>
      </c>
      <c r="T95" s="743" t="s">
        <v>2174</v>
      </c>
      <c r="U95" s="743" t="s">
        <v>2192</v>
      </c>
      <c r="V95" s="743">
        <v>30</v>
      </c>
      <c r="W95" s="743" t="s">
        <v>9562</v>
      </c>
      <c r="X95" s="743" t="s">
        <v>2176</v>
      </c>
      <c r="Y95" s="743" t="s">
        <v>2577</v>
      </c>
      <c r="Z95" s="743"/>
      <c r="AA95" s="743"/>
      <c r="AB95" s="743"/>
      <c r="AC95" s="743"/>
      <c r="AD95" s="743" t="s">
        <v>9185</v>
      </c>
      <c r="AE95" s="743" t="s">
        <v>9185</v>
      </c>
      <c r="AF95" s="743"/>
      <c r="AG95" s="743"/>
      <c r="AH95" s="743"/>
      <c r="AI95" s="743" t="s">
        <v>9185</v>
      </c>
      <c r="AJ95" s="743"/>
      <c r="AK95" s="743" t="s">
        <v>9185</v>
      </c>
      <c r="AL95" s="743"/>
      <c r="AM95" s="743"/>
      <c r="AN95" s="743"/>
      <c r="AO95" s="743"/>
      <c r="AP95" s="743"/>
      <c r="AQ95" s="743"/>
      <c r="AR95" s="743"/>
      <c r="AS95" s="743"/>
      <c r="AT95" s="743"/>
      <c r="AU95" s="743" t="s">
        <v>593</v>
      </c>
      <c r="AV95" s="743">
        <v>20</v>
      </c>
      <c r="AW95" s="743">
        <v>25</v>
      </c>
      <c r="AX95" s="743">
        <v>30</v>
      </c>
      <c r="AY95" s="743">
        <v>30</v>
      </c>
      <c r="AZ95" s="743"/>
      <c r="BA95" s="743"/>
      <c r="BB95" s="743"/>
      <c r="BC95" s="743"/>
      <c r="BD95" s="743">
        <v>0</v>
      </c>
      <c r="BE95" s="743">
        <v>0</v>
      </c>
      <c r="BF95" s="743">
        <v>10</v>
      </c>
      <c r="BG95" s="743">
        <v>10</v>
      </c>
      <c r="BH95" s="743">
        <v>10</v>
      </c>
      <c r="BI95" s="743">
        <v>15</v>
      </c>
      <c r="BJ95" s="743">
        <v>15</v>
      </c>
      <c r="BK95" s="743">
        <v>15</v>
      </c>
      <c r="BL95" s="743">
        <v>25</v>
      </c>
      <c r="BM95" s="743">
        <v>25</v>
      </c>
      <c r="BN95" s="743">
        <v>25</v>
      </c>
      <c r="BO95" s="743">
        <v>30</v>
      </c>
      <c r="BQ95" s="551"/>
      <c r="BR95" s="21" t="e">
        <v>#N/A</v>
      </c>
      <c r="BS95" s="21">
        <v>0</v>
      </c>
      <c r="BT95" s="552" t="e">
        <v>#N/A</v>
      </c>
      <c r="BU95" s="552" t="e">
        <v>#N/A</v>
      </c>
      <c r="BV95" s="552" t="e">
        <v>#N/A</v>
      </c>
      <c r="BW95" s="553">
        <v>0</v>
      </c>
    </row>
    <row r="96" spans="1:75" s="550" customFormat="1" ht="44.25" hidden="1" customHeight="1" x14ac:dyDescent="0.2">
      <c r="A96" s="47"/>
      <c r="B96" s="743" t="s">
        <v>81</v>
      </c>
      <c r="C96" s="743" t="s">
        <v>535</v>
      </c>
      <c r="D96" s="743" t="s">
        <v>535</v>
      </c>
      <c r="E96" s="743" t="s">
        <v>2164</v>
      </c>
      <c r="F96" s="743" t="s">
        <v>2165</v>
      </c>
      <c r="G96" s="743" t="s">
        <v>2166</v>
      </c>
      <c r="H96" s="743" t="s">
        <v>2659</v>
      </c>
      <c r="I96" s="743" t="s">
        <v>2168</v>
      </c>
      <c r="J96" s="743" t="s">
        <v>2169</v>
      </c>
      <c r="K96" s="743" t="s">
        <v>2170</v>
      </c>
      <c r="L96" s="743" t="s">
        <v>2606</v>
      </c>
      <c r="M96" s="743" t="s">
        <v>537</v>
      </c>
      <c r="N96" s="743" t="s">
        <v>2390</v>
      </c>
      <c r="O96" s="743">
        <v>37</v>
      </c>
      <c r="P96" s="743" t="s">
        <v>3503</v>
      </c>
      <c r="Q96" s="743" t="s">
        <v>31</v>
      </c>
      <c r="R96" s="743" t="s">
        <v>2185</v>
      </c>
      <c r="S96" s="743" t="s">
        <v>9563</v>
      </c>
      <c r="T96" s="743" t="s">
        <v>2200</v>
      </c>
      <c r="U96" s="743" t="s">
        <v>2175</v>
      </c>
      <c r="V96" s="743">
        <v>30</v>
      </c>
      <c r="W96" s="743" t="s">
        <v>9552</v>
      </c>
      <c r="X96" s="743" t="s">
        <v>2176</v>
      </c>
      <c r="Y96" s="743" t="s">
        <v>2577</v>
      </c>
      <c r="Z96" s="743"/>
      <c r="AA96" s="743"/>
      <c r="AB96" s="743"/>
      <c r="AC96" s="743"/>
      <c r="AD96" s="743"/>
      <c r="AE96" s="743"/>
      <c r="AF96" s="743"/>
      <c r="AG96" s="743"/>
      <c r="AH96" s="743"/>
      <c r="AI96" s="743" t="s">
        <v>9185</v>
      </c>
      <c r="AJ96" s="743"/>
      <c r="AK96" s="743"/>
      <c r="AL96" s="743"/>
      <c r="AM96" s="743"/>
      <c r="AN96" s="743"/>
      <c r="AO96" s="743"/>
      <c r="AP96" s="743"/>
      <c r="AQ96" s="743"/>
      <c r="AR96" s="743"/>
      <c r="AS96" s="743"/>
      <c r="AT96" s="743"/>
      <c r="AU96" s="743" t="s">
        <v>593</v>
      </c>
      <c r="AV96" s="743">
        <v>60</v>
      </c>
      <c r="AW96" s="743">
        <v>70</v>
      </c>
      <c r="AX96" s="743">
        <v>80</v>
      </c>
      <c r="AY96" s="743">
        <v>80</v>
      </c>
      <c r="AZ96" s="743"/>
      <c r="BA96" s="743"/>
      <c r="BB96" s="743"/>
      <c r="BC96" s="743"/>
      <c r="BD96" s="743">
        <v>0</v>
      </c>
      <c r="BE96" s="743">
        <v>0</v>
      </c>
      <c r="BF96" s="743">
        <v>0</v>
      </c>
      <c r="BG96" s="743">
        <v>0</v>
      </c>
      <c r="BH96" s="743">
        <v>0</v>
      </c>
      <c r="BI96" s="743">
        <v>30</v>
      </c>
      <c r="BJ96" s="743">
        <v>30</v>
      </c>
      <c r="BK96" s="743">
        <v>30</v>
      </c>
      <c r="BL96" s="743">
        <v>30</v>
      </c>
      <c r="BM96" s="743">
        <v>30</v>
      </c>
      <c r="BN96" s="743">
        <v>30</v>
      </c>
      <c r="BO96" s="743">
        <v>80</v>
      </c>
      <c r="BQ96" s="551"/>
      <c r="BR96" s="21" t="e">
        <v>#N/A</v>
      </c>
      <c r="BS96" s="21">
        <v>0</v>
      </c>
      <c r="BT96" s="552" t="e">
        <v>#N/A</v>
      </c>
      <c r="BU96" s="552" t="e">
        <v>#N/A</v>
      </c>
      <c r="BV96" s="552" t="e">
        <v>#N/A</v>
      </c>
      <c r="BW96" s="553">
        <v>0</v>
      </c>
    </row>
    <row r="97" spans="1:75" s="550" customFormat="1" ht="44.25" hidden="1" customHeight="1" x14ac:dyDescent="0.2">
      <c r="A97" s="47"/>
      <c r="B97" s="743" t="s">
        <v>173</v>
      </c>
      <c r="C97" s="743" t="s">
        <v>2567</v>
      </c>
      <c r="D97" s="743" t="s">
        <v>1068</v>
      </c>
      <c r="E97" s="743" t="s">
        <v>2737</v>
      </c>
      <c r="F97" s="743" t="s">
        <v>2194</v>
      </c>
      <c r="G97" s="743" t="s">
        <v>2791</v>
      </c>
      <c r="H97" s="743"/>
      <c r="I97" s="743" t="s">
        <v>2726</v>
      </c>
      <c r="J97" s="743" t="s">
        <v>2582</v>
      </c>
      <c r="K97" s="743" t="s">
        <v>2588</v>
      </c>
      <c r="L97" s="743" t="s">
        <v>2686</v>
      </c>
      <c r="M97" s="743" t="s">
        <v>953</v>
      </c>
      <c r="N97" s="743" t="s">
        <v>2566</v>
      </c>
      <c r="O97" s="743">
        <v>51</v>
      </c>
      <c r="P97" s="743" t="s">
        <v>3505</v>
      </c>
      <c r="Q97" s="743" t="s">
        <v>2198</v>
      </c>
      <c r="R97" s="743" t="s">
        <v>9231</v>
      </c>
      <c r="S97" s="743" t="s">
        <v>9588</v>
      </c>
      <c r="T97" s="743" t="s">
        <v>2200</v>
      </c>
      <c r="U97" s="743" t="s">
        <v>2175</v>
      </c>
      <c r="V97" s="743">
        <v>0</v>
      </c>
      <c r="W97" s="743" t="s">
        <v>9589</v>
      </c>
      <c r="X97" s="743" t="s">
        <v>2176</v>
      </c>
      <c r="Y97" s="743"/>
      <c r="Z97" s="743"/>
      <c r="AA97" s="743" t="s">
        <v>755</v>
      </c>
      <c r="AB97" s="743" t="s">
        <v>755</v>
      </c>
      <c r="AC97" s="743" t="s">
        <v>755</v>
      </c>
      <c r="AD97" s="743" t="s">
        <v>755</v>
      </c>
      <c r="AE97" s="743" t="s">
        <v>755</v>
      </c>
      <c r="AF97" s="743" t="s">
        <v>755</v>
      </c>
      <c r="AG97" s="743" t="s">
        <v>755</v>
      </c>
      <c r="AH97" s="743" t="s">
        <v>755</v>
      </c>
      <c r="AI97" s="743" t="s">
        <v>755</v>
      </c>
      <c r="AJ97" s="743" t="s">
        <v>755</v>
      </c>
      <c r="AK97" s="743" t="s">
        <v>755</v>
      </c>
      <c r="AL97" s="743" t="s">
        <v>755</v>
      </c>
      <c r="AM97" s="743" t="s">
        <v>755</v>
      </c>
      <c r="AN97" s="743" t="s">
        <v>755</v>
      </c>
      <c r="AO97" s="743" t="s">
        <v>755</v>
      </c>
      <c r="AP97" s="743" t="s">
        <v>755</v>
      </c>
      <c r="AQ97" s="743" t="s">
        <v>755</v>
      </c>
      <c r="AR97" s="743" t="s">
        <v>755</v>
      </c>
      <c r="AS97" s="743" t="s">
        <v>755</v>
      </c>
      <c r="AT97" s="743"/>
      <c r="AU97" s="743"/>
      <c r="AV97" s="743">
        <v>90</v>
      </c>
      <c r="AW97" s="743">
        <v>90</v>
      </c>
      <c r="AX97" s="743">
        <v>90</v>
      </c>
      <c r="AY97" s="743">
        <v>90</v>
      </c>
      <c r="AZ97" s="743"/>
      <c r="BA97" s="743"/>
      <c r="BB97" s="743"/>
      <c r="BC97" s="743"/>
      <c r="BD97" s="743" t="s">
        <v>755</v>
      </c>
      <c r="BE97" s="743" t="s">
        <v>755</v>
      </c>
      <c r="BF97" s="743" t="s">
        <v>755</v>
      </c>
      <c r="BG97" s="743" t="s">
        <v>755</v>
      </c>
      <c r="BH97" s="743" t="s">
        <v>755</v>
      </c>
      <c r="BI97" s="743">
        <v>45</v>
      </c>
      <c r="BJ97" s="743" t="s">
        <v>755</v>
      </c>
      <c r="BK97" s="743" t="s">
        <v>755</v>
      </c>
      <c r="BL97" s="743" t="s">
        <v>755</v>
      </c>
      <c r="BM97" s="743" t="s">
        <v>755</v>
      </c>
      <c r="BN97" s="743" t="s">
        <v>755</v>
      </c>
      <c r="BO97" s="743">
        <v>90</v>
      </c>
      <c r="BQ97" s="551"/>
      <c r="BR97" s="21" t="e">
        <v>#N/A</v>
      </c>
      <c r="BS97" s="21">
        <v>0</v>
      </c>
      <c r="BT97" s="552" t="e">
        <v>#N/A</v>
      </c>
      <c r="BU97" s="552" t="e">
        <v>#N/A</v>
      </c>
      <c r="BV97" s="552" t="e">
        <v>#N/A</v>
      </c>
      <c r="BW97" s="553">
        <v>0</v>
      </c>
    </row>
    <row r="98" spans="1:75" s="550" customFormat="1" ht="44.25" hidden="1" customHeight="1" x14ac:dyDescent="0.2">
      <c r="A98" s="47"/>
      <c r="B98" s="743" t="s">
        <v>173</v>
      </c>
      <c r="C98" s="743" t="s">
        <v>2567</v>
      </c>
      <c r="D98" s="743" t="s">
        <v>1068</v>
      </c>
      <c r="E98" s="743" t="s">
        <v>2737</v>
      </c>
      <c r="F98" s="743" t="s">
        <v>2194</v>
      </c>
      <c r="G98" s="743" t="s">
        <v>2791</v>
      </c>
      <c r="H98" s="743"/>
      <c r="I98" s="743" t="s">
        <v>2726</v>
      </c>
      <c r="J98" s="743" t="s">
        <v>2582</v>
      </c>
      <c r="K98" s="743" t="s">
        <v>2588</v>
      </c>
      <c r="L98" s="743" t="s">
        <v>2686</v>
      </c>
      <c r="M98" s="743" t="s">
        <v>953</v>
      </c>
      <c r="N98" s="743" t="s">
        <v>2566</v>
      </c>
      <c r="O98" s="743">
        <v>52</v>
      </c>
      <c r="P98" s="743" t="s">
        <v>3506</v>
      </c>
      <c r="Q98" s="743" t="s">
        <v>31</v>
      </c>
      <c r="R98" s="743" t="s">
        <v>9255</v>
      </c>
      <c r="S98" s="743" t="s">
        <v>9590</v>
      </c>
      <c r="T98" s="743" t="s">
        <v>9591</v>
      </c>
      <c r="U98" s="743" t="s">
        <v>9592</v>
      </c>
      <c r="V98" s="743">
        <v>0</v>
      </c>
      <c r="W98" s="743" t="s">
        <v>9593</v>
      </c>
      <c r="X98" s="743" t="s">
        <v>2176</v>
      </c>
      <c r="Y98" s="743"/>
      <c r="Z98" s="743"/>
      <c r="AA98" s="743" t="s">
        <v>755</v>
      </c>
      <c r="AB98" s="743" t="s">
        <v>755</v>
      </c>
      <c r="AC98" s="743" t="s">
        <v>755</v>
      </c>
      <c r="AD98" s="743" t="s">
        <v>755</v>
      </c>
      <c r="AE98" s="743" t="s">
        <v>755</v>
      </c>
      <c r="AF98" s="743" t="s">
        <v>755</v>
      </c>
      <c r="AG98" s="743" t="s">
        <v>755</v>
      </c>
      <c r="AH98" s="743" t="s">
        <v>755</v>
      </c>
      <c r="AI98" s="743" t="s">
        <v>755</v>
      </c>
      <c r="AJ98" s="743" t="s">
        <v>755</v>
      </c>
      <c r="AK98" s="743" t="s">
        <v>755</v>
      </c>
      <c r="AL98" s="743" t="s">
        <v>755</v>
      </c>
      <c r="AM98" s="743" t="s">
        <v>755</v>
      </c>
      <c r="AN98" s="743" t="s">
        <v>755</v>
      </c>
      <c r="AO98" s="743" t="s">
        <v>755</v>
      </c>
      <c r="AP98" s="743" t="s">
        <v>755</v>
      </c>
      <c r="AQ98" s="743" t="s">
        <v>755</v>
      </c>
      <c r="AR98" s="743" t="s">
        <v>755</v>
      </c>
      <c r="AS98" s="743" t="s">
        <v>755</v>
      </c>
      <c r="AT98" s="743"/>
      <c r="AU98" s="743"/>
      <c r="AV98" s="743">
        <v>1550000</v>
      </c>
      <c r="AW98" s="743">
        <v>1700000</v>
      </c>
      <c r="AX98" s="743">
        <v>5500000</v>
      </c>
      <c r="AY98" s="743">
        <v>5500000</v>
      </c>
      <c r="AZ98" s="743"/>
      <c r="BA98" s="743"/>
      <c r="BB98" s="743"/>
      <c r="BC98" s="743"/>
      <c r="BD98" s="743">
        <v>458337</v>
      </c>
      <c r="BE98" s="743">
        <v>916670</v>
      </c>
      <c r="BF98" s="743">
        <v>1375003</v>
      </c>
      <c r="BG98" s="743">
        <v>1833336</v>
      </c>
      <c r="BH98" s="743">
        <v>2291669</v>
      </c>
      <c r="BI98" s="743">
        <v>2750002</v>
      </c>
      <c r="BJ98" s="743">
        <v>3208335</v>
      </c>
      <c r="BK98" s="743">
        <v>3666668</v>
      </c>
      <c r="BL98" s="743">
        <v>4125001</v>
      </c>
      <c r="BM98" s="743">
        <v>4583334</v>
      </c>
      <c r="BN98" s="743">
        <v>5041667</v>
      </c>
      <c r="BO98" s="743">
        <v>5500000</v>
      </c>
      <c r="BQ98" s="551"/>
      <c r="BR98" s="21" t="e">
        <v>#N/A</v>
      </c>
      <c r="BS98" s="21">
        <v>0</v>
      </c>
      <c r="BT98" s="552" t="e">
        <v>#N/A</v>
      </c>
      <c r="BU98" s="552" t="e">
        <v>#N/A</v>
      </c>
      <c r="BV98" s="552" t="e">
        <v>#N/A</v>
      </c>
      <c r="BW98" s="553">
        <v>0</v>
      </c>
    </row>
    <row r="99" spans="1:75" s="550" customFormat="1" ht="44.25" hidden="1" customHeight="1" x14ac:dyDescent="0.2">
      <c r="A99" s="47"/>
      <c r="B99" s="743" t="s">
        <v>173</v>
      </c>
      <c r="C99" s="743" t="s">
        <v>2567</v>
      </c>
      <c r="D99" s="743" t="s">
        <v>1093</v>
      </c>
      <c r="E99" s="743" t="s">
        <v>2690</v>
      </c>
      <c r="F99" s="743" t="s">
        <v>2194</v>
      </c>
      <c r="G99" s="743" t="s">
        <v>2751</v>
      </c>
      <c r="H99" s="743"/>
      <c r="I99" s="743" t="s">
        <v>2168</v>
      </c>
      <c r="J99" s="743" t="s">
        <v>2580</v>
      </c>
      <c r="K99" s="743" t="s">
        <v>2709</v>
      </c>
      <c r="L99" s="743" t="s">
        <v>2604</v>
      </c>
      <c r="M99" s="743" t="s">
        <v>953</v>
      </c>
      <c r="N99" s="743" t="s">
        <v>2673</v>
      </c>
      <c r="O99" s="743">
        <v>53</v>
      </c>
      <c r="P99" s="743" t="s">
        <v>3507</v>
      </c>
      <c r="Q99" s="743" t="s">
        <v>31</v>
      </c>
      <c r="R99" s="743" t="s">
        <v>9235</v>
      </c>
      <c r="S99" s="743" t="s">
        <v>9608</v>
      </c>
      <c r="T99" s="743" t="s">
        <v>9591</v>
      </c>
      <c r="U99" s="743" t="s">
        <v>9609</v>
      </c>
      <c r="V99" s="743">
        <v>0</v>
      </c>
      <c r="W99" s="743" t="s">
        <v>9610</v>
      </c>
      <c r="X99" s="743" t="s">
        <v>2176</v>
      </c>
      <c r="Y99" s="743"/>
      <c r="Z99" s="743"/>
      <c r="AA99" s="743" t="s">
        <v>755</v>
      </c>
      <c r="AB99" s="743" t="s">
        <v>755</v>
      </c>
      <c r="AC99" s="743" t="s">
        <v>755</v>
      </c>
      <c r="AD99" s="743" t="s">
        <v>755</v>
      </c>
      <c r="AE99" s="743" t="s">
        <v>755</v>
      </c>
      <c r="AF99" s="743" t="s">
        <v>755</v>
      </c>
      <c r="AG99" s="743" t="s">
        <v>755</v>
      </c>
      <c r="AH99" s="743" t="s">
        <v>755</v>
      </c>
      <c r="AI99" s="743" t="s">
        <v>755</v>
      </c>
      <c r="AJ99" s="743" t="s">
        <v>755</v>
      </c>
      <c r="AK99" s="743" t="s">
        <v>755</v>
      </c>
      <c r="AL99" s="743" t="s">
        <v>755</v>
      </c>
      <c r="AM99" s="743" t="s">
        <v>755</v>
      </c>
      <c r="AN99" s="743" t="s">
        <v>755</v>
      </c>
      <c r="AO99" s="743" t="s">
        <v>755</v>
      </c>
      <c r="AP99" s="743" t="s">
        <v>755</v>
      </c>
      <c r="AQ99" s="743" t="s">
        <v>755</v>
      </c>
      <c r="AR99" s="743" t="s">
        <v>755</v>
      </c>
      <c r="AS99" s="743" t="s">
        <v>755</v>
      </c>
      <c r="AT99" s="743">
        <v>0</v>
      </c>
      <c r="AU99" s="743">
        <v>0</v>
      </c>
      <c r="AV99" s="743">
        <v>4</v>
      </c>
      <c r="AW99" s="743">
        <v>4</v>
      </c>
      <c r="AX99" s="743">
        <v>3</v>
      </c>
      <c r="AY99" s="743">
        <v>11</v>
      </c>
      <c r="AZ99" s="743"/>
      <c r="BA99" s="743"/>
      <c r="BB99" s="743"/>
      <c r="BC99" s="743"/>
      <c r="BD99" s="743"/>
      <c r="BE99" s="743"/>
      <c r="BF99" s="743">
        <v>1</v>
      </c>
      <c r="BG99" s="743"/>
      <c r="BH99" s="743"/>
      <c r="BI99" s="743">
        <v>2</v>
      </c>
      <c r="BJ99" s="743"/>
      <c r="BK99" s="743"/>
      <c r="BL99" s="743">
        <v>2</v>
      </c>
      <c r="BM99" s="743"/>
      <c r="BN99" s="743"/>
      <c r="BO99" s="743">
        <v>3</v>
      </c>
      <c r="BQ99" s="551"/>
      <c r="BR99" s="21" t="e">
        <v>#N/A</v>
      </c>
      <c r="BS99" s="21">
        <v>0</v>
      </c>
      <c r="BT99" s="552" t="e">
        <v>#N/A</v>
      </c>
      <c r="BU99" s="552" t="e">
        <v>#N/A</v>
      </c>
      <c r="BV99" s="552" t="e">
        <v>#N/A</v>
      </c>
      <c r="BW99" s="553">
        <v>0</v>
      </c>
    </row>
    <row r="100" spans="1:75" s="550" customFormat="1" ht="44.25" hidden="1" customHeight="1" x14ac:dyDescent="0.2">
      <c r="A100" s="47"/>
      <c r="B100" s="743" t="s">
        <v>173</v>
      </c>
      <c r="C100" s="743" t="s">
        <v>2567</v>
      </c>
      <c r="D100" s="743" t="s">
        <v>1093</v>
      </c>
      <c r="E100" s="743" t="s">
        <v>2690</v>
      </c>
      <c r="F100" s="743" t="s">
        <v>2194</v>
      </c>
      <c r="G100" s="743" t="s">
        <v>2751</v>
      </c>
      <c r="H100" s="743"/>
      <c r="I100" s="743" t="s">
        <v>2168</v>
      </c>
      <c r="J100" s="743" t="s">
        <v>2580</v>
      </c>
      <c r="K100" s="743" t="s">
        <v>2709</v>
      </c>
      <c r="L100" s="743" t="s">
        <v>2604</v>
      </c>
      <c r="M100" s="743" t="s">
        <v>953</v>
      </c>
      <c r="N100" s="743" t="s">
        <v>2673</v>
      </c>
      <c r="O100" s="743">
        <v>54</v>
      </c>
      <c r="P100" s="743" t="s">
        <v>3508</v>
      </c>
      <c r="Q100" s="743" t="s">
        <v>31</v>
      </c>
      <c r="R100" s="743" t="s">
        <v>9235</v>
      </c>
      <c r="S100" s="743" t="s">
        <v>9611</v>
      </c>
      <c r="T100" s="743" t="s">
        <v>9591</v>
      </c>
      <c r="U100" s="743" t="s">
        <v>2575</v>
      </c>
      <c r="V100" s="743">
        <v>0</v>
      </c>
      <c r="W100" s="743" t="s">
        <v>9612</v>
      </c>
      <c r="X100" s="743" t="s">
        <v>2176</v>
      </c>
      <c r="Y100" s="743"/>
      <c r="Z100" s="743"/>
      <c r="AA100" s="743" t="s">
        <v>755</v>
      </c>
      <c r="AB100" s="743" t="s">
        <v>755</v>
      </c>
      <c r="AC100" s="743" t="s">
        <v>755</v>
      </c>
      <c r="AD100" s="743" t="s">
        <v>755</v>
      </c>
      <c r="AE100" s="743" t="s">
        <v>755</v>
      </c>
      <c r="AF100" s="743" t="s">
        <v>755</v>
      </c>
      <c r="AG100" s="743" t="s">
        <v>755</v>
      </c>
      <c r="AH100" s="743" t="s">
        <v>755</v>
      </c>
      <c r="AI100" s="743" t="s">
        <v>755</v>
      </c>
      <c r="AJ100" s="743" t="s">
        <v>755</v>
      </c>
      <c r="AK100" s="743" t="s">
        <v>755</v>
      </c>
      <c r="AL100" s="743" t="s">
        <v>755</v>
      </c>
      <c r="AM100" s="743" t="s">
        <v>755</v>
      </c>
      <c r="AN100" s="743" t="s">
        <v>755</v>
      </c>
      <c r="AO100" s="743" t="s">
        <v>755</v>
      </c>
      <c r="AP100" s="743" t="s">
        <v>755</v>
      </c>
      <c r="AQ100" s="743" t="s">
        <v>755</v>
      </c>
      <c r="AR100" s="743" t="s">
        <v>755</v>
      </c>
      <c r="AS100" s="743" t="s">
        <v>755</v>
      </c>
      <c r="AT100" s="743">
        <v>0</v>
      </c>
      <c r="AU100" s="743"/>
      <c r="AV100" s="743">
        <v>500</v>
      </c>
      <c r="AW100" s="743">
        <v>100</v>
      </c>
      <c r="AX100" s="743">
        <v>100</v>
      </c>
      <c r="AY100" s="743">
        <v>700</v>
      </c>
      <c r="AZ100" s="743"/>
      <c r="BA100" s="743"/>
      <c r="BB100" s="743"/>
      <c r="BC100" s="743"/>
      <c r="BD100" s="743"/>
      <c r="BE100" s="743">
        <v>10</v>
      </c>
      <c r="BF100" s="743">
        <v>20</v>
      </c>
      <c r="BG100" s="743">
        <v>30</v>
      </c>
      <c r="BH100" s="743">
        <v>40</v>
      </c>
      <c r="BI100" s="743">
        <v>50</v>
      </c>
      <c r="BJ100" s="743">
        <v>60</v>
      </c>
      <c r="BK100" s="743">
        <v>70</v>
      </c>
      <c r="BL100" s="743">
        <v>80</v>
      </c>
      <c r="BM100" s="743">
        <v>90</v>
      </c>
      <c r="BN100" s="743">
        <v>95</v>
      </c>
      <c r="BO100" s="743">
        <v>100</v>
      </c>
      <c r="BQ100" s="551"/>
      <c r="BR100" s="21" t="e">
        <v>#N/A</v>
      </c>
      <c r="BS100" s="21">
        <v>0</v>
      </c>
      <c r="BT100" s="552" t="e">
        <v>#N/A</v>
      </c>
      <c r="BU100" s="552" t="e">
        <v>#N/A</v>
      </c>
      <c r="BV100" s="552" t="e">
        <v>#N/A</v>
      </c>
      <c r="BW100" s="553">
        <v>0</v>
      </c>
    </row>
    <row r="101" spans="1:75" s="550" customFormat="1" ht="44.25" hidden="1" customHeight="1" x14ac:dyDescent="0.2">
      <c r="A101" s="47"/>
      <c r="B101" s="743" t="s">
        <v>173</v>
      </c>
      <c r="C101" s="743" t="s">
        <v>2567</v>
      </c>
      <c r="D101" s="743" t="s">
        <v>1093</v>
      </c>
      <c r="E101" s="743" t="s">
        <v>2690</v>
      </c>
      <c r="F101" s="743" t="s">
        <v>2194</v>
      </c>
      <c r="G101" s="743" t="s">
        <v>2751</v>
      </c>
      <c r="H101" s="743"/>
      <c r="I101" s="743" t="s">
        <v>2168</v>
      </c>
      <c r="J101" s="743" t="s">
        <v>2580</v>
      </c>
      <c r="K101" s="743" t="s">
        <v>2709</v>
      </c>
      <c r="L101" s="743" t="s">
        <v>2604</v>
      </c>
      <c r="M101" s="743" t="s">
        <v>953</v>
      </c>
      <c r="N101" s="743" t="s">
        <v>2673</v>
      </c>
      <c r="O101" s="743">
        <v>55</v>
      </c>
      <c r="P101" s="743" t="s">
        <v>3509</v>
      </c>
      <c r="Q101" s="743" t="s">
        <v>31</v>
      </c>
      <c r="R101" s="743" t="s">
        <v>9235</v>
      </c>
      <c r="S101" s="743" t="s">
        <v>9613</v>
      </c>
      <c r="T101" s="743" t="s">
        <v>9591</v>
      </c>
      <c r="U101" s="743" t="s">
        <v>2575</v>
      </c>
      <c r="V101" s="743">
        <v>0</v>
      </c>
      <c r="W101" s="743" t="s">
        <v>9614</v>
      </c>
      <c r="X101" s="743" t="s">
        <v>2176</v>
      </c>
      <c r="Y101" s="743"/>
      <c r="Z101" s="743"/>
      <c r="AA101" s="743" t="s">
        <v>755</v>
      </c>
      <c r="AB101" s="743" t="s">
        <v>755</v>
      </c>
      <c r="AC101" s="743" t="s">
        <v>755</v>
      </c>
      <c r="AD101" s="743" t="s">
        <v>755</v>
      </c>
      <c r="AE101" s="743" t="s">
        <v>755</v>
      </c>
      <c r="AF101" s="743" t="s">
        <v>755</v>
      </c>
      <c r="AG101" s="743" t="s">
        <v>755</v>
      </c>
      <c r="AH101" s="743" t="s">
        <v>755</v>
      </c>
      <c r="AI101" s="743" t="s">
        <v>755</v>
      </c>
      <c r="AJ101" s="743" t="s">
        <v>755</v>
      </c>
      <c r="AK101" s="743" t="s">
        <v>755</v>
      </c>
      <c r="AL101" s="743" t="s">
        <v>755</v>
      </c>
      <c r="AM101" s="743" t="s">
        <v>755</v>
      </c>
      <c r="AN101" s="743" t="s">
        <v>755</v>
      </c>
      <c r="AO101" s="743" t="s">
        <v>755</v>
      </c>
      <c r="AP101" s="743" t="s">
        <v>755</v>
      </c>
      <c r="AQ101" s="743" t="s">
        <v>755</v>
      </c>
      <c r="AR101" s="743" t="s">
        <v>755</v>
      </c>
      <c r="AS101" s="743" t="s">
        <v>755</v>
      </c>
      <c r="AT101" s="743">
        <v>1207200000</v>
      </c>
      <c r="AU101" s="743">
        <v>6886979966</v>
      </c>
      <c r="AV101" s="743">
        <v>5880000000</v>
      </c>
      <c r="AW101" s="743">
        <v>5395525073</v>
      </c>
      <c r="AX101" s="743">
        <v>3545779205</v>
      </c>
      <c r="AY101" s="743">
        <v>22915484244</v>
      </c>
      <c r="AZ101" s="743"/>
      <c r="BA101" s="743"/>
      <c r="BB101" s="743"/>
      <c r="BC101" s="743"/>
      <c r="BD101" s="743"/>
      <c r="BE101" s="743">
        <v>322343564.09090906</v>
      </c>
      <c r="BF101" s="743">
        <v>644687128.18181813</v>
      </c>
      <c r="BG101" s="743">
        <v>967030692.27272725</v>
      </c>
      <c r="BH101" s="743">
        <v>1289374256.3636363</v>
      </c>
      <c r="BI101" s="743">
        <v>1611717820.4545453</v>
      </c>
      <c r="BJ101" s="743">
        <v>1934061384.5454545</v>
      </c>
      <c r="BK101" s="743">
        <v>2256404948.6363635</v>
      </c>
      <c r="BL101" s="743">
        <v>2578748512.7272725</v>
      </c>
      <c r="BM101" s="743">
        <v>2901092076.8181815</v>
      </c>
      <c r="BN101" s="743">
        <v>3223435640.9090905</v>
      </c>
      <c r="BO101" s="743">
        <v>3545779204.9999995</v>
      </c>
      <c r="BQ101" s="551"/>
      <c r="BR101" s="21" t="e">
        <v>#N/A</v>
      </c>
      <c r="BS101" s="21">
        <v>0</v>
      </c>
      <c r="BT101" s="552" t="e">
        <v>#N/A</v>
      </c>
      <c r="BU101" s="552" t="e">
        <v>#N/A</v>
      </c>
      <c r="BV101" s="552" t="e">
        <v>#N/A</v>
      </c>
      <c r="BW101" s="553">
        <v>0</v>
      </c>
    </row>
    <row r="102" spans="1:75" s="550" customFormat="1" ht="44.25" hidden="1" customHeight="1" x14ac:dyDescent="0.2">
      <c r="A102" s="47"/>
      <c r="B102" s="743" t="s">
        <v>173</v>
      </c>
      <c r="C102" s="743" t="s">
        <v>2567</v>
      </c>
      <c r="D102" s="743" t="s">
        <v>1093</v>
      </c>
      <c r="E102" s="743" t="s">
        <v>2690</v>
      </c>
      <c r="F102" s="743" t="s">
        <v>2194</v>
      </c>
      <c r="G102" s="743" t="s">
        <v>2751</v>
      </c>
      <c r="H102" s="743"/>
      <c r="I102" s="743" t="s">
        <v>2168</v>
      </c>
      <c r="J102" s="743" t="s">
        <v>2580</v>
      </c>
      <c r="K102" s="743" t="s">
        <v>2709</v>
      </c>
      <c r="L102" s="743" t="s">
        <v>2604</v>
      </c>
      <c r="M102" s="743" t="s">
        <v>953</v>
      </c>
      <c r="N102" s="743" t="s">
        <v>2673</v>
      </c>
      <c r="O102" s="743">
        <v>56</v>
      </c>
      <c r="P102" s="743" t="s">
        <v>9615</v>
      </c>
      <c r="Q102" s="743" t="s">
        <v>2574</v>
      </c>
      <c r="R102" s="743" t="s">
        <v>9231</v>
      </c>
      <c r="S102" s="743" t="s">
        <v>9616</v>
      </c>
      <c r="T102" s="743" t="s">
        <v>9591</v>
      </c>
      <c r="U102" s="743" t="s">
        <v>2175</v>
      </c>
      <c r="V102" s="743">
        <v>0</v>
      </c>
      <c r="W102" s="743" t="s">
        <v>9617</v>
      </c>
      <c r="X102" s="743" t="s">
        <v>2176</v>
      </c>
      <c r="Y102" s="743"/>
      <c r="Z102" s="743"/>
      <c r="AA102" s="743" t="s">
        <v>755</v>
      </c>
      <c r="AB102" s="743" t="s">
        <v>755</v>
      </c>
      <c r="AC102" s="743" t="s">
        <v>755</v>
      </c>
      <c r="AD102" s="743" t="s">
        <v>755</v>
      </c>
      <c r="AE102" s="743" t="s">
        <v>755</v>
      </c>
      <c r="AF102" s="743" t="s">
        <v>755</v>
      </c>
      <c r="AG102" s="743" t="s">
        <v>755</v>
      </c>
      <c r="AH102" s="743" t="s">
        <v>755</v>
      </c>
      <c r="AI102" s="743" t="s">
        <v>755</v>
      </c>
      <c r="AJ102" s="743" t="s">
        <v>755</v>
      </c>
      <c r="AK102" s="743" t="s">
        <v>755</v>
      </c>
      <c r="AL102" s="743" t="s">
        <v>755</v>
      </c>
      <c r="AM102" s="743" t="s">
        <v>755</v>
      </c>
      <c r="AN102" s="743" t="s">
        <v>755</v>
      </c>
      <c r="AO102" s="743" t="s">
        <v>755</v>
      </c>
      <c r="AP102" s="743" t="s">
        <v>755</v>
      </c>
      <c r="AQ102" s="743" t="s">
        <v>755</v>
      </c>
      <c r="AR102" s="743" t="s">
        <v>755</v>
      </c>
      <c r="AS102" s="743" t="s">
        <v>755</v>
      </c>
      <c r="AT102" s="743"/>
      <c r="AU102" s="743"/>
      <c r="AV102" s="743"/>
      <c r="AW102" s="743"/>
      <c r="AX102" s="743"/>
      <c r="AY102" s="743">
        <v>1</v>
      </c>
      <c r="AZ102" s="743"/>
      <c r="BA102" s="743"/>
      <c r="BB102" s="743"/>
      <c r="BC102" s="743"/>
      <c r="BD102" s="743"/>
      <c r="BE102" s="743"/>
      <c r="BF102" s="743"/>
      <c r="BG102" s="743"/>
      <c r="BH102" s="743"/>
      <c r="BI102" s="743">
        <v>50</v>
      </c>
      <c r="BJ102" s="743"/>
      <c r="BK102" s="743"/>
      <c r="BL102" s="743"/>
      <c r="BM102" s="743"/>
      <c r="BN102" s="743"/>
      <c r="BO102" s="743">
        <v>100</v>
      </c>
      <c r="BQ102" s="551"/>
      <c r="BR102" s="21" t="e">
        <v>#N/A</v>
      </c>
      <c r="BS102" s="21">
        <v>0</v>
      </c>
      <c r="BT102" s="552" t="e">
        <v>#N/A</v>
      </c>
      <c r="BU102" s="552" t="e">
        <v>#N/A</v>
      </c>
      <c r="BV102" s="552" t="e">
        <v>#N/A</v>
      </c>
      <c r="BW102" s="553">
        <v>0</v>
      </c>
    </row>
    <row r="103" spans="1:75" s="550" customFormat="1" ht="44.25" hidden="1" customHeight="1" x14ac:dyDescent="0.2">
      <c r="A103" s="47"/>
      <c r="B103" s="743" t="s">
        <v>173</v>
      </c>
      <c r="C103" s="743" t="s">
        <v>2567</v>
      </c>
      <c r="D103" s="743" t="s">
        <v>1093</v>
      </c>
      <c r="E103" s="743" t="s">
        <v>2690</v>
      </c>
      <c r="F103" s="743" t="s">
        <v>2194</v>
      </c>
      <c r="G103" s="743" t="s">
        <v>2751</v>
      </c>
      <c r="H103" s="743"/>
      <c r="I103" s="743" t="s">
        <v>2168</v>
      </c>
      <c r="J103" s="743" t="s">
        <v>2580</v>
      </c>
      <c r="K103" s="743" t="s">
        <v>2709</v>
      </c>
      <c r="L103" s="743" t="s">
        <v>2604</v>
      </c>
      <c r="M103" s="743" t="s">
        <v>953</v>
      </c>
      <c r="N103" s="743" t="s">
        <v>2673</v>
      </c>
      <c r="O103" s="743">
        <v>58</v>
      </c>
      <c r="P103" s="743" t="s">
        <v>3511</v>
      </c>
      <c r="Q103" s="743" t="s">
        <v>31</v>
      </c>
      <c r="R103" s="743" t="s">
        <v>9235</v>
      </c>
      <c r="S103" s="743" t="s">
        <v>9618</v>
      </c>
      <c r="T103" s="743" t="s">
        <v>9591</v>
      </c>
      <c r="U103" s="743" t="s">
        <v>9619</v>
      </c>
      <c r="V103" s="743">
        <v>0</v>
      </c>
      <c r="W103" s="743" t="s">
        <v>9620</v>
      </c>
      <c r="X103" s="743" t="s">
        <v>2176</v>
      </c>
      <c r="Y103" s="743"/>
      <c r="Z103" s="743"/>
      <c r="AA103" s="743" t="s">
        <v>755</v>
      </c>
      <c r="AB103" s="743" t="s">
        <v>755</v>
      </c>
      <c r="AC103" s="743" t="s">
        <v>755</v>
      </c>
      <c r="AD103" s="743" t="s">
        <v>755</v>
      </c>
      <c r="AE103" s="743" t="s">
        <v>755</v>
      </c>
      <c r="AF103" s="743" t="s">
        <v>755</v>
      </c>
      <c r="AG103" s="743" t="s">
        <v>755</v>
      </c>
      <c r="AH103" s="743" t="s">
        <v>755</v>
      </c>
      <c r="AI103" s="743" t="s">
        <v>755</v>
      </c>
      <c r="AJ103" s="743" t="s">
        <v>755</v>
      </c>
      <c r="AK103" s="743" t="s">
        <v>755</v>
      </c>
      <c r="AL103" s="743" t="s">
        <v>755</v>
      </c>
      <c r="AM103" s="743" t="s">
        <v>755</v>
      </c>
      <c r="AN103" s="743" t="s">
        <v>755</v>
      </c>
      <c r="AO103" s="743" t="s">
        <v>755</v>
      </c>
      <c r="AP103" s="743" t="s">
        <v>755</v>
      </c>
      <c r="AQ103" s="743" t="s">
        <v>755</v>
      </c>
      <c r="AR103" s="743" t="s">
        <v>755</v>
      </c>
      <c r="AS103" s="743" t="s">
        <v>755</v>
      </c>
      <c r="AT103" s="743">
        <v>0</v>
      </c>
      <c r="AU103" s="743"/>
      <c r="AV103" s="743">
        <v>6</v>
      </c>
      <c r="AW103" s="743">
        <v>6</v>
      </c>
      <c r="AX103" s="743">
        <v>11</v>
      </c>
      <c r="AY103" s="743">
        <v>23</v>
      </c>
      <c r="AZ103" s="743"/>
      <c r="BA103" s="743"/>
      <c r="BB103" s="743"/>
      <c r="BC103" s="743"/>
      <c r="BD103" s="743"/>
      <c r="BE103" s="743">
        <v>1</v>
      </c>
      <c r="BF103" s="743">
        <v>2</v>
      </c>
      <c r="BG103" s="743">
        <v>3</v>
      </c>
      <c r="BH103" s="743">
        <v>4</v>
      </c>
      <c r="BI103" s="743">
        <v>5</v>
      </c>
      <c r="BJ103" s="743">
        <v>6</v>
      </c>
      <c r="BK103" s="743">
        <v>7</v>
      </c>
      <c r="BL103" s="743">
        <v>8</v>
      </c>
      <c r="BM103" s="743">
        <v>9</v>
      </c>
      <c r="BN103" s="743">
        <v>10</v>
      </c>
      <c r="BO103" s="743">
        <v>11</v>
      </c>
      <c r="BQ103" s="551"/>
      <c r="BR103" s="21" t="e">
        <v>#N/A</v>
      </c>
      <c r="BS103" s="21">
        <v>0</v>
      </c>
      <c r="BT103" s="552" t="e">
        <v>#N/A</v>
      </c>
      <c r="BU103" s="552" t="e">
        <v>#N/A</v>
      </c>
      <c r="BV103" s="552" t="e">
        <v>#N/A</v>
      </c>
      <c r="BW103" s="553">
        <v>0</v>
      </c>
    </row>
    <row r="104" spans="1:75" s="550" customFormat="1" ht="44.25" hidden="1" customHeight="1" x14ac:dyDescent="0.2">
      <c r="A104" s="47"/>
      <c r="B104" s="743" t="s">
        <v>173</v>
      </c>
      <c r="C104" s="743" t="s">
        <v>2567</v>
      </c>
      <c r="D104" s="743" t="s">
        <v>2</v>
      </c>
      <c r="E104" s="743" t="s">
        <v>2690</v>
      </c>
      <c r="F104" s="743" t="s">
        <v>2165</v>
      </c>
      <c r="G104" s="743" t="s">
        <v>2803</v>
      </c>
      <c r="H104" s="743"/>
      <c r="I104" s="743" t="s">
        <v>2726</v>
      </c>
      <c r="J104" s="743" t="s">
        <v>2582</v>
      </c>
      <c r="K104" s="743" t="s">
        <v>2588</v>
      </c>
      <c r="L104" s="743" t="s">
        <v>2686</v>
      </c>
      <c r="M104" s="743" t="s">
        <v>953</v>
      </c>
      <c r="N104" s="743" t="s">
        <v>9657</v>
      </c>
      <c r="O104" s="743">
        <v>124</v>
      </c>
      <c r="P104" s="743" t="s">
        <v>3512</v>
      </c>
      <c r="Q104" s="743" t="s">
        <v>2574</v>
      </c>
      <c r="R104" s="743" t="s">
        <v>2576</v>
      </c>
      <c r="S104" s="743" t="s">
        <v>9658</v>
      </c>
      <c r="T104" s="743" t="s">
        <v>2200</v>
      </c>
      <c r="U104" s="743" t="s">
        <v>2192</v>
      </c>
      <c r="V104" s="743">
        <v>0</v>
      </c>
      <c r="W104" s="743" t="s">
        <v>9659</v>
      </c>
      <c r="X104" s="743" t="s">
        <v>2176</v>
      </c>
      <c r="Y104" s="743"/>
      <c r="Z104" s="743"/>
      <c r="AA104" s="743" t="s">
        <v>755</v>
      </c>
      <c r="AB104" s="743" t="s">
        <v>755</v>
      </c>
      <c r="AC104" s="743" t="s">
        <v>755</v>
      </c>
      <c r="AD104" s="743" t="s">
        <v>755</v>
      </c>
      <c r="AE104" s="743" t="s">
        <v>755</v>
      </c>
      <c r="AF104" s="743" t="s">
        <v>755</v>
      </c>
      <c r="AG104" s="743" t="s">
        <v>755</v>
      </c>
      <c r="AH104" s="743" t="s">
        <v>755</v>
      </c>
      <c r="AI104" s="743" t="s">
        <v>755</v>
      </c>
      <c r="AJ104" s="743" t="s">
        <v>755</v>
      </c>
      <c r="AK104" s="743" t="s">
        <v>755</v>
      </c>
      <c r="AL104" s="743" t="s">
        <v>755</v>
      </c>
      <c r="AM104" s="743" t="s">
        <v>755</v>
      </c>
      <c r="AN104" s="743" t="s">
        <v>755</v>
      </c>
      <c r="AO104" s="743" t="s">
        <v>755</v>
      </c>
      <c r="AP104" s="743" t="s">
        <v>755</v>
      </c>
      <c r="AQ104" s="743" t="s">
        <v>755</v>
      </c>
      <c r="AR104" s="743" t="s">
        <v>755</v>
      </c>
      <c r="AS104" s="743" t="s">
        <v>755</v>
      </c>
      <c r="AT104" s="743"/>
      <c r="AU104" s="743"/>
      <c r="AV104" s="743"/>
      <c r="AW104" s="743">
        <v>100</v>
      </c>
      <c r="AX104" s="743">
        <v>100</v>
      </c>
      <c r="AY104" s="743">
        <v>100</v>
      </c>
      <c r="AZ104" s="743"/>
      <c r="BA104" s="743"/>
      <c r="BB104" s="743"/>
      <c r="BC104" s="743"/>
      <c r="BD104" s="743"/>
      <c r="BE104" s="743"/>
      <c r="BF104" s="743">
        <v>100</v>
      </c>
      <c r="BG104" s="743">
        <v>100</v>
      </c>
      <c r="BH104" s="743">
        <v>100</v>
      </c>
      <c r="BI104" s="743">
        <v>100</v>
      </c>
      <c r="BJ104" s="743">
        <v>100</v>
      </c>
      <c r="BK104" s="743">
        <v>100</v>
      </c>
      <c r="BL104" s="743">
        <v>100</v>
      </c>
      <c r="BM104" s="743">
        <v>100</v>
      </c>
      <c r="BN104" s="743">
        <v>100</v>
      </c>
      <c r="BO104" s="743">
        <v>100</v>
      </c>
      <c r="BQ104" s="551"/>
      <c r="BR104" s="21" t="e">
        <v>#N/A</v>
      </c>
      <c r="BS104" s="21">
        <v>0</v>
      </c>
      <c r="BT104" s="552" t="e">
        <v>#N/A</v>
      </c>
      <c r="BU104" s="552" t="e">
        <v>#N/A</v>
      </c>
      <c r="BV104" s="552" t="e">
        <v>#N/A</v>
      </c>
      <c r="BW104" s="553">
        <v>0</v>
      </c>
    </row>
    <row r="105" spans="1:75" s="550" customFormat="1" ht="44.25" hidden="1" customHeight="1" x14ac:dyDescent="0.2">
      <c r="A105" s="47"/>
      <c r="B105" s="743" t="s">
        <v>173</v>
      </c>
      <c r="C105" s="743" t="s">
        <v>2567</v>
      </c>
      <c r="D105" s="743" t="s">
        <v>2</v>
      </c>
      <c r="E105" s="743" t="s">
        <v>2164</v>
      </c>
      <c r="F105" s="743" t="s">
        <v>2720</v>
      </c>
      <c r="G105" s="743" t="s">
        <v>2803</v>
      </c>
      <c r="H105" s="743"/>
      <c r="I105" s="743" t="s">
        <v>2726</v>
      </c>
      <c r="J105" s="743" t="s">
        <v>2582</v>
      </c>
      <c r="K105" s="743" t="s">
        <v>2588</v>
      </c>
      <c r="L105" s="743" t="s">
        <v>2686</v>
      </c>
      <c r="M105" s="743" t="s">
        <v>953</v>
      </c>
      <c r="N105" s="743" t="s">
        <v>9657</v>
      </c>
      <c r="O105" s="743">
        <v>125</v>
      </c>
      <c r="P105" s="743" t="s">
        <v>3513</v>
      </c>
      <c r="Q105" s="743" t="s">
        <v>2574</v>
      </c>
      <c r="R105" s="743" t="s">
        <v>2576</v>
      </c>
      <c r="S105" s="743" t="s">
        <v>9660</v>
      </c>
      <c r="T105" s="743" t="s">
        <v>2200</v>
      </c>
      <c r="U105" s="743" t="s">
        <v>2192</v>
      </c>
      <c r="V105" s="743">
        <v>0</v>
      </c>
      <c r="W105" s="743" t="s">
        <v>9661</v>
      </c>
      <c r="X105" s="743" t="s">
        <v>2176</v>
      </c>
      <c r="Y105" s="743"/>
      <c r="Z105" s="743"/>
      <c r="AA105" s="743"/>
      <c r="AB105" s="743"/>
      <c r="AC105" s="743"/>
      <c r="AD105" s="743"/>
      <c r="AE105" s="743"/>
      <c r="AF105" s="743"/>
      <c r="AG105" s="743"/>
      <c r="AH105" s="743"/>
      <c r="AI105" s="743"/>
      <c r="AJ105" s="743"/>
      <c r="AK105" s="743"/>
      <c r="AL105" s="743"/>
      <c r="AM105" s="743"/>
      <c r="AN105" s="743"/>
      <c r="AO105" s="743"/>
      <c r="AP105" s="743"/>
      <c r="AQ105" s="743"/>
      <c r="AR105" s="743"/>
      <c r="AS105" s="743"/>
      <c r="AT105" s="743"/>
      <c r="AU105" s="743"/>
      <c r="AV105" s="743"/>
      <c r="AW105" s="743">
        <v>98</v>
      </c>
      <c r="AX105" s="743">
        <v>98</v>
      </c>
      <c r="AY105" s="743">
        <v>98</v>
      </c>
      <c r="AZ105" s="743"/>
      <c r="BA105" s="743"/>
      <c r="BB105" s="743"/>
      <c r="BC105" s="743"/>
      <c r="BD105" s="743"/>
      <c r="BE105" s="743"/>
      <c r="BF105" s="743">
        <v>98</v>
      </c>
      <c r="BG105" s="743">
        <v>98</v>
      </c>
      <c r="BH105" s="743">
        <v>98</v>
      </c>
      <c r="BI105" s="743">
        <v>98</v>
      </c>
      <c r="BJ105" s="743">
        <v>98</v>
      </c>
      <c r="BK105" s="743">
        <v>98</v>
      </c>
      <c r="BL105" s="743">
        <v>98</v>
      </c>
      <c r="BM105" s="743">
        <v>98</v>
      </c>
      <c r="BN105" s="743">
        <v>98</v>
      </c>
      <c r="BO105" s="743">
        <v>98</v>
      </c>
      <c r="BQ105" s="551"/>
      <c r="BR105" s="21" t="e">
        <v>#N/A</v>
      </c>
      <c r="BS105" s="21">
        <v>0</v>
      </c>
      <c r="BT105" s="552" t="e">
        <v>#N/A</v>
      </c>
      <c r="BU105" s="552" t="e">
        <v>#N/A</v>
      </c>
      <c r="BV105" s="552" t="e">
        <v>#N/A</v>
      </c>
      <c r="BW105" s="553">
        <v>0</v>
      </c>
    </row>
    <row r="106" spans="1:75" s="550" customFormat="1" ht="44.25" hidden="1" customHeight="1" x14ac:dyDescent="0.2">
      <c r="A106" s="47"/>
      <c r="B106" s="743" t="s">
        <v>173</v>
      </c>
      <c r="C106" s="743" t="s">
        <v>2567</v>
      </c>
      <c r="D106" s="743" t="s">
        <v>2</v>
      </c>
      <c r="E106" s="743" t="s">
        <v>2164</v>
      </c>
      <c r="F106" s="743" t="s">
        <v>2720</v>
      </c>
      <c r="G106" s="743" t="s">
        <v>2803</v>
      </c>
      <c r="H106" s="743"/>
      <c r="I106" s="743" t="s">
        <v>2168</v>
      </c>
      <c r="J106" s="743" t="s">
        <v>2580</v>
      </c>
      <c r="K106" s="743" t="s">
        <v>2679</v>
      </c>
      <c r="L106" s="743" t="s">
        <v>2602</v>
      </c>
      <c r="M106" s="743" t="s">
        <v>953</v>
      </c>
      <c r="N106" s="743" t="s">
        <v>2790</v>
      </c>
      <c r="O106" s="743">
        <v>60</v>
      </c>
      <c r="P106" s="743" t="s">
        <v>9662</v>
      </c>
      <c r="Q106" s="743" t="s">
        <v>2574</v>
      </c>
      <c r="R106" s="743" t="s">
        <v>2576</v>
      </c>
      <c r="S106" s="743" t="s">
        <v>9663</v>
      </c>
      <c r="T106" s="743" t="s">
        <v>2200</v>
      </c>
      <c r="U106" s="743" t="s">
        <v>2186</v>
      </c>
      <c r="V106" s="743">
        <v>0</v>
      </c>
      <c r="W106" s="743" t="s">
        <v>9664</v>
      </c>
      <c r="X106" s="743" t="s">
        <v>2176</v>
      </c>
      <c r="Y106" s="743"/>
      <c r="Z106" s="743"/>
      <c r="AA106" s="743"/>
      <c r="AB106" s="743"/>
      <c r="AC106" s="743"/>
      <c r="AD106" s="743"/>
      <c r="AE106" s="743"/>
      <c r="AF106" s="743"/>
      <c r="AG106" s="743"/>
      <c r="AH106" s="743"/>
      <c r="AI106" s="743"/>
      <c r="AJ106" s="743"/>
      <c r="AK106" s="743"/>
      <c r="AL106" s="743"/>
      <c r="AM106" s="743"/>
      <c r="AN106" s="743"/>
      <c r="AO106" s="743"/>
      <c r="AP106" s="743"/>
      <c r="AQ106" s="743"/>
      <c r="AR106" s="743"/>
      <c r="AS106" s="743"/>
      <c r="AT106" s="743"/>
      <c r="AU106" s="743"/>
      <c r="AV106" s="743">
        <v>100</v>
      </c>
      <c r="AW106" s="743">
        <v>100</v>
      </c>
      <c r="AX106" s="743">
        <v>100</v>
      </c>
      <c r="AY106" s="743">
        <v>100</v>
      </c>
      <c r="AZ106" s="743"/>
      <c r="BA106" s="743"/>
      <c r="BB106" s="743"/>
      <c r="BC106" s="743"/>
      <c r="BD106" s="743"/>
      <c r="BE106" s="743"/>
      <c r="BF106" s="743"/>
      <c r="BG106" s="743"/>
      <c r="BH106" s="743"/>
      <c r="BI106" s="743"/>
      <c r="BJ106" s="743"/>
      <c r="BK106" s="743"/>
      <c r="BL106" s="743"/>
      <c r="BM106" s="743"/>
      <c r="BN106" s="743"/>
      <c r="BO106" s="743">
        <v>100</v>
      </c>
      <c r="BQ106" s="551"/>
      <c r="BR106" s="21" t="e">
        <v>#N/A</v>
      </c>
      <c r="BS106" s="21">
        <v>0</v>
      </c>
      <c r="BT106" s="552" t="e">
        <v>#N/A</v>
      </c>
      <c r="BU106" s="552" t="e">
        <v>#N/A</v>
      </c>
      <c r="BV106" s="552" t="e">
        <v>#N/A</v>
      </c>
      <c r="BW106" s="553">
        <v>0</v>
      </c>
    </row>
    <row r="107" spans="1:75" s="550" customFormat="1" ht="44.25" hidden="1" customHeight="1" x14ac:dyDescent="0.2">
      <c r="A107" s="47"/>
      <c r="B107" s="743" t="s">
        <v>173</v>
      </c>
      <c r="C107" s="743" t="s">
        <v>2567</v>
      </c>
      <c r="D107" s="743" t="s">
        <v>2</v>
      </c>
      <c r="E107" s="743" t="s">
        <v>2164</v>
      </c>
      <c r="F107" s="743" t="s">
        <v>2720</v>
      </c>
      <c r="G107" s="743" t="s">
        <v>2803</v>
      </c>
      <c r="H107" s="743"/>
      <c r="I107" s="743" t="s">
        <v>2726</v>
      </c>
      <c r="J107" s="743" t="s">
        <v>2582</v>
      </c>
      <c r="K107" s="743" t="s">
        <v>2588</v>
      </c>
      <c r="L107" s="743" t="s">
        <v>2686</v>
      </c>
      <c r="M107" s="743" t="s">
        <v>953</v>
      </c>
      <c r="N107" s="743" t="s">
        <v>2794</v>
      </c>
      <c r="O107" s="743">
        <v>126</v>
      </c>
      <c r="P107" s="743" t="s">
        <v>3515</v>
      </c>
      <c r="Q107" s="743" t="s">
        <v>2574</v>
      </c>
      <c r="R107" s="743" t="s">
        <v>2576</v>
      </c>
      <c r="S107" s="743" t="s">
        <v>9665</v>
      </c>
      <c r="T107" s="743" t="s">
        <v>2174</v>
      </c>
      <c r="U107" s="743" t="s">
        <v>2186</v>
      </c>
      <c r="V107" s="743">
        <v>0</v>
      </c>
      <c r="W107" s="743" t="s">
        <v>9666</v>
      </c>
      <c r="X107" s="743" t="s">
        <v>2176</v>
      </c>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c r="AT107" s="743"/>
      <c r="AU107" s="743"/>
      <c r="AV107" s="743"/>
      <c r="AW107" s="743">
        <v>4</v>
      </c>
      <c r="AX107" s="743">
        <v>4</v>
      </c>
      <c r="AY107" s="743">
        <v>4</v>
      </c>
      <c r="AZ107" s="743"/>
      <c r="BA107" s="743"/>
      <c r="BB107" s="743"/>
      <c r="BC107" s="743"/>
      <c r="BD107" s="743"/>
      <c r="BE107" s="743"/>
      <c r="BF107" s="743"/>
      <c r="BG107" s="743"/>
      <c r="BH107" s="743"/>
      <c r="BI107" s="743">
        <v>3</v>
      </c>
      <c r="BJ107" s="743">
        <v>3</v>
      </c>
      <c r="BK107" s="743">
        <v>3</v>
      </c>
      <c r="BL107" s="743">
        <v>3</v>
      </c>
      <c r="BM107" s="743">
        <v>3</v>
      </c>
      <c r="BN107" s="743">
        <v>3</v>
      </c>
      <c r="BO107" s="743">
        <v>4</v>
      </c>
      <c r="BQ107" s="551"/>
      <c r="BR107" s="21" t="e">
        <v>#N/A</v>
      </c>
      <c r="BS107" s="21">
        <v>0</v>
      </c>
      <c r="BT107" s="552" t="e">
        <v>#N/A</v>
      </c>
      <c r="BU107" s="552" t="e">
        <v>#N/A</v>
      </c>
      <c r="BV107" s="552" t="e">
        <v>#N/A</v>
      </c>
      <c r="BW107" s="553">
        <v>0</v>
      </c>
    </row>
    <row r="108" spans="1:75" s="550" customFormat="1" ht="44.25" hidden="1" customHeight="1" x14ac:dyDescent="0.2">
      <c r="A108" s="47"/>
      <c r="B108" s="743" t="s">
        <v>173</v>
      </c>
      <c r="C108" s="743" t="s">
        <v>2567</v>
      </c>
      <c r="D108" s="743" t="s">
        <v>2774</v>
      </c>
      <c r="E108" s="743" t="s">
        <v>2690</v>
      </c>
      <c r="F108" s="743" t="s">
        <v>2194</v>
      </c>
      <c r="G108" s="743" t="s">
        <v>2787</v>
      </c>
      <c r="H108" s="743"/>
      <c r="I108" s="743" t="s">
        <v>2726</v>
      </c>
      <c r="J108" s="743" t="s">
        <v>2582</v>
      </c>
      <c r="K108" s="743" t="s">
        <v>2588</v>
      </c>
      <c r="L108" s="743" t="s">
        <v>2686</v>
      </c>
      <c r="M108" s="743" t="s">
        <v>953</v>
      </c>
      <c r="N108" s="743" t="s">
        <v>2766</v>
      </c>
      <c r="O108" s="743">
        <v>127</v>
      </c>
      <c r="P108" s="743" t="s">
        <v>3516</v>
      </c>
      <c r="Q108" s="743" t="s">
        <v>2574</v>
      </c>
      <c r="R108" s="743" t="s">
        <v>9255</v>
      </c>
      <c r="S108" s="743" t="s">
        <v>9707</v>
      </c>
      <c r="T108" s="743" t="s">
        <v>2200</v>
      </c>
      <c r="U108" s="743" t="s">
        <v>2575</v>
      </c>
      <c r="V108" s="743">
        <v>0</v>
      </c>
      <c r="W108" s="743" t="s">
        <v>9708</v>
      </c>
      <c r="X108" s="743" t="s">
        <v>3398</v>
      </c>
      <c r="Y108" s="743"/>
      <c r="Z108" s="743"/>
      <c r="AA108" s="743" t="s">
        <v>755</v>
      </c>
      <c r="AB108" s="743" t="s">
        <v>755</v>
      </c>
      <c r="AC108" s="743" t="s">
        <v>755</v>
      </c>
      <c r="AD108" s="743" t="s">
        <v>755</v>
      </c>
      <c r="AE108" s="743" t="s">
        <v>755</v>
      </c>
      <c r="AF108" s="743" t="s">
        <v>755</v>
      </c>
      <c r="AG108" s="743" t="s">
        <v>755</v>
      </c>
      <c r="AH108" s="743" t="s">
        <v>755</v>
      </c>
      <c r="AI108" s="743" t="s">
        <v>755</v>
      </c>
      <c r="AJ108" s="743" t="s">
        <v>755</v>
      </c>
      <c r="AK108" s="743" t="s">
        <v>755</v>
      </c>
      <c r="AL108" s="743" t="s">
        <v>755</v>
      </c>
      <c r="AM108" s="743" t="s">
        <v>755</v>
      </c>
      <c r="AN108" s="743" t="s">
        <v>755</v>
      </c>
      <c r="AO108" s="743" t="s">
        <v>755</v>
      </c>
      <c r="AP108" s="743" t="s">
        <v>755</v>
      </c>
      <c r="AQ108" s="743" t="s">
        <v>755</v>
      </c>
      <c r="AR108" s="743" t="s">
        <v>755</v>
      </c>
      <c r="AS108" s="743" t="s">
        <v>755</v>
      </c>
      <c r="AT108" s="743"/>
      <c r="AU108" s="743"/>
      <c r="AV108" s="743"/>
      <c r="AW108" s="743">
        <v>100</v>
      </c>
      <c r="AX108" s="743">
        <v>100</v>
      </c>
      <c r="AY108" s="743">
        <v>100</v>
      </c>
      <c r="AZ108" s="743"/>
      <c r="BA108" s="743"/>
      <c r="BB108" s="743"/>
      <c r="BC108" s="743"/>
      <c r="BD108" s="743">
        <v>7</v>
      </c>
      <c r="BE108" s="743" t="s">
        <v>9709</v>
      </c>
      <c r="BF108" s="743" t="s">
        <v>9710</v>
      </c>
      <c r="BG108" s="743" t="s">
        <v>9711</v>
      </c>
      <c r="BH108" s="743" t="s">
        <v>9712</v>
      </c>
      <c r="BI108" s="743" t="s">
        <v>9713</v>
      </c>
      <c r="BJ108" s="743" t="s">
        <v>9714</v>
      </c>
      <c r="BK108" s="743" t="s">
        <v>9715</v>
      </c>
      <c r="BL108" s="743" t="s">
        <v>9716</v>
      </c>
      <c r="BM108" s="743" t="s">
        <v>9717</v>
      </c>
      <c r="BN108" s="743" t="s">
        <v>9718</v>
      </c>
      <c r="BO108" s="743" t="s">
        <v>9719</v>
      </c>
      <c r="BQ108" s="551"/>
      <c r="BR108" s="21" t="e">
        <v>#N/A</v>
      </c>
      <c r="BS108" s="21">
        <v>0</v>
      </c>
      <c r="BT108" s="552" t="e">
        <v>#N/A</v>
      </c>
      <c r="BU108" s="552" t="e">
        <v>#N/A</v>
      </c>
      <c r="BV108" s="552" t="e">
        <v>#N/A</v>
      </c>
      <c r="BW108" s="553">
        <v>0</v>
      </c>
    </row>
    <row r="109" spans="1:75" s="550" customFormat="1" ht="44.25" hidden="1" customHeight="1" x14ac:dyDescent="0.2">
      <c r="A109" s="47"/>
      <c r="B109" s="743" t="s">
        <v>173</v>
      </c>
      <c r="C109" s="743" t="s">
        <v>2567</v>
      </c>
      <c r="D109" s="743" t="s">
        <v>2774</v>
      </c>
      <c r="E109" s="743" t="s">
        <v>2690</v>
      </c>
      <c r="F109" s="743" t="s">
        <v>2194</v>
      </c>
      <c r="G109" s="743" t="s">
        <v>2787</v>
      </c>
      <c r="H109" s="743"/>
      <c r="I109" s="743" t="s">
        <v>2726</v>
      </c>
      <c r="J109" s="743" t="s">
        <v>2582</v>
      </c>
      <c r="K109" s="743" t="s">
        <v>2588</v>
      </c>
      <c r="L109" s="743" t="s">
        <v>2686</v>
      </c>
      <c r="M109" s="743" t="s">
        <v>953</v>
      </c>
      <c r="N109" s="743" t="s">
        <v>2766</v>
      </c>
      <c r="O109" s="743">
        <v>128</v>
      </c>
      <c r="P109" s="743" t="s">
        <v>3517</v>
      </c>
      <c r="Q109" s="743" t="s">
        <v>2574</v>
      </c>
      <c r="R109" s="743" t="s">
        <v>9235</v>
      </c>
      <c r="S109" s="743" t="s">
        <v>9720</v>
      </c>
      <c r="T109" s="743" t="s">
        <v>2174</v>
      </c>
      <c r="U109" s="743" t="s">
        <v>2725</v>
      </c>
      <c r="V109" s="743">
        <v>0</v>
      </c>
      <c r="W109" s="743" t="s">
        <v>9708</v>
      </c>
      <c r="X109" s="743" t="s">
        <v>3398</v>
      </c>
      <c r="Y109" s="743" t="s">
        <v>755</v>
      </c>
      <c r="Z109" s="743"/>
      <c r="AA109" s="743" t="s">
        <v>755</v>
      </c>
      <c r="AB109" s="743" t="s">
        <v>755</v>
      </c>
      <c r="AC109" s="743" t="s">
        <v>755</v>
      </c>
      <c r="AD109" s="743" t="s">
        <v>755</v>
      </c>
      <c r="AE109" s="743" t="s">
        <v>755</v>
      </c>
      <c r="AF109" s="743" t="s">
        <v>755</v>
      </c>
      <c r="AG109" s="743" t="s">
        <v>755</v>
      </c>
      <c r="AH109" s="743" t="s">
        <v>755</v>
      </c>
      <c r="AI109" s="743" t="s">
        <v>755</v>
      </c>
      <c r="AJ109" s="743" t="s">
        <v>755</v>
      </c>
      <c r="AK109" s="743" t="s">
        <v>755</v>
      </c>
      <c r="AL109" s="743" t="s">
        <v>755</v>
      </c>
      <c r="AM109" s="743" t="s">
        <v>755</v>
      </c>
      <c r="AN109" s="743" t="s">
        <v>755</v>
      </c>
      <c r="AO109" s="743" t="s">
        <v>755</v>
      </c>
      <c r="AP109" s="743" t="s">
        <v>755</v>
      </c>
      <c r="AQ109" s="743" t="s">
        <v>755</v>
      </c>
      <c r="AR109" s="743" t="s">
        <v>755</v>
      </c>
      <c r="AS109" s="743" t="s">
        <v>755</v>
      </c>
      <c r="AT109" s="743"/>
      <c r="AU109" s="743"/>
      <c r="AV109" s="743"/>
      <c r="AW109" s="743">
        <v>3</v>
      </c>
      <c r="AX109" s="743">
        <v>3</v>
      </c>
      <c r="AY109" s="743">
        <v>6</v>
      </c>
      <c r="AZ109" s="743"/>
      <c r="BA109" s="743"/>
      <c r="BB109" s="743"/>
      <c r="BC109" s="743"/>
      <c r="BD109" s="743">
        <v>0</v>
      </c>
      <c r="BE109" s="743">
        <v>0</v>
      </c>
      <c r="BF109" s="743">
        <v>0</v>
      </c>
      <c r="BG109" s="743" t="s">
        <v>9722</v>
      </c>
      <c r="BH109" s="743">
        <v>1</v>
      </c>
      <c r="BI109" s="743">
        <v>1</v>
      </c>
      <c r="BJ109" s="743">
        <v>1</v>
      </c>
      <c r="BK109" s="743" t="s">
        <v>9723</v>
      </c>
      <c r="BL109" s="743">
        <v>2</v>
      </c>
      <c r="BM109" s="743">
        <v>2</v>
      </c>
      <c r="BN109" s="743">
        <v>2</v>
      </c>
      <c r="BO109" s="743" t="s">
        <v>9721</v>
      </c>
      <c r="BQ109" s="551"/>
      <c r="BR109" s="21" t="e">
        <v>#N/A</v>
      </c>
      <c r="BS109" s="21">
        <v>0</v>
      </c>
      <c r="BT109" s="552" t="e">
        <v>#N/A</v>
      </c>
      <c r="BU109" s="552" t="e">
        <v>#N/A</v>
      </c>
      <c r="BV109" s="552" t="e">
        <v>#N/A</v>
      </c>
      <c r="BW109" s="553">
        <v>0</v>
      </c>
    </row>
    <row r="110" spans="1:75" s="550" customFormat="1" ht="44.25" hidden="1" customHeight="1" x14ac:dyDescent="0.2">
      <c r="A110" s="47"/>
      <c r="B110" s="743" t="s">
        <v>173</v>
      </c>
      <c r="C110" s="743" t="s">
        <v>2567</v>
      </c>
      <c r="D110" s="743" t="s">
        <v>1106</v>
      </c>
      <c r="E110" s="743" t="s">
        <v>2758</v>
      </c>
      <c r="F110" s="743" t="s">
        <v>2692</v>
      </c>
      <c r="G110" s="743" t="s">
        <v>2783</v>
      </c>
      <c r="H110" s="743" t="s">
        <v>2726</v>
      </c>
      <c r="I110" s="743" t="s">
        <v>2582</v>
      </c>
      <c r="J110" s="743" t="s">
        <v>2588</v>
      </c>
      <c r="K110" s="743" t="s">
        <v>2714</v>
      </c>
      <c r="L110" s="743" t="s">
        <v>953</v>
      </c>
      <c r="M110" s="743" t="s">
        <v>1107</v>
      </c>
      <c r="N110" s="743"/>
      <c r="O110" s="743">
        <v>62</v>
      </c>
      <c r="P110" s="743" t="s">
        <v>3518</v>
      </c>
      <c r="Q110" s="743" t="s">
        <v>31</v>
      </c>
      <c r="R110" s="743" t="s">
        <v>2185</v>
      </c>
      <c r="S110" s="743" t="s">
        <v>9728</v>
      </c>
      <c r="T110" s="743" t="s">
        <v>9729</v>
      </c>
      <c r="U110" s="743" t="s">
        <v>9730</v>
      </c>
      <c r="V110" s="743">
        <v>0</v>
      </c>
      <c r="W110" s="743" t="s">
        <v>9731</v>
      </c>
      <c r="X110" s="743" t="s">
        <v>2176</v>
      </c>
      <c r="Y110" s="743"/>
      <c r="Z110" s="743"/>
      <c r="AA110" s="743" t="s">
        <v>755</v>
      </c>
      <c r="AB110" s="743" t="s">
        <v>755</v>
      </c>
      <c r="AC110" s="743" t="s">
        <v>755</v>
      </c>
      <c r="AD110" s="743" t="s">
        <v>755</v>
      </c>
      <c r="AE110" s="743" t="s">
        <v>755</v>
      </c>
      <c r="AF110" s="743" t="s">
        <v>755</v>
      </c>
      <c r="AG110" s="743" t="s">
        <v>755</v>
      </c>
      <c r="AH110" s="743" t="s">
        <v>755</v>
      </c>
      <c r="AI110" s="743" t="s">
        <v>755</v>
      </c>
      <c r="AJ110" s="743" t="s">
        <v>755</v>
      </c>
      <c r="AK110" s="743" t="s">
        <v>9185</v>
      </c>
      <c r="AL110" s="743" t="s">
        <v>755</v>
      </c>
      <c r="AM110" s="743" t="s">
        <v>755</v>
      </c>
      <c r="AN110" s="743" t="s">
        <v>755</v>
      </c>
      <c r="AO110" s="743" t="s">
        <v>755</v>
      </c>
      <c r="AP110" s="743" t="s">
        <v>755</v>
      </c>
      <c r="AQ110" s="743" t="s">
        <v>755</v>
      </c>
      <c r="AR110" s="743" t="s">
        <v>755</v>
      </c>
      <c r="AS110" s="743" t="s">
        <v>755</v>
      </c>
      <c r="AT110" s="743">
        <v>2</v>
      </c>
      <c r="AU110" s="743">
        <v>2</v>
      </c>
      <c r="AV110" s="743">
        <v>2</v>
      </c>
      <c r="AW110" s="743">
        <v>2</v>
      </c>
      <c r="AX110" s="743">
        <v>2</v>
      </c>
      <c r="AY110" s="743">
        <v>10</v>
      </c>
      <c r="AZ110" s="743"/>
      <c r="BA110" s="743"/>
      <c r="BB110" s="743"/>
      <c r="BC110" s="743"/>
      <c r="BD110" s="743">
        <v>0</v>
      </c>
      <c r="BE110" s="743">
        <v>0</v>
      </c>
      <c r="BF110" s="743">
        <v>0</v>
      </c>
      <c r="BG110" s="743">
        <v>0</v>
      </c>
      <c r="BH110" s="743">
        <v>0</v>
      </c>
      <c r="BI110" s="743">
        <v>1</v>
      </c>
      <c r="BJ110" s="743">
        <v>1</v>
      </c>
      <c r="BK110" s="743">
        <v>1</v>
      </c>
      <c r="BL110" s="743">
        <v>1</v>
      </c>
      <c r="BM110" s="743">
        <v>1</v>
      </c>
      <c r="BN110" s="743">
        <v>1</v>
      </c>
      <c r="BO110" s="743">
        <v>2</v>
      </c>
      <c r="BQ110" s="551"/>
      <c r="BR110" s="21" t="e">
        <v>#N/A</v>
      </c>
      <c r="BS110" s="21">
        <v>0</v>
      </c>
      <c r="BT110" s="552" t="e">
        <v>#N/A</v>
      </c>
      <c r="BU110" s="552" t="e">
        <v>#N/A</v>
      </c>
      <c r="BV110" s="552" t="e">
        <v>#N/A</v>
      </c>
      <c r="BW110" s="553">
        <v>0</v>
      </c>
    </row>
    <row r="111" spans="1:75" s="550" customFormat="1" ht="44.25" hidden="1" customHeight="1" x14ac:dyDescent="0.2">
      <c r="A111" s="47"/>
      <c r="B111" s="743" t="s">
        <v>173</v>
      </c>
      <c r="C111" s="743" t="s">
        <v>2567</v>
      </c>
      <c r="D111" s="743" t="s">
        <v>1106</v>
      </c>
      <c r="E111" s="743" t="s">
        <v>2758</v>
      </c>
      <c r="F111" s="743" t="s">
        <v>2692</v>
      </c>
      <c r="G111" s="743" t="s">
        <v>2783</v>
      </c>
      <c r="H111" s="743" t="s">
        <v>2726</v>
      </c>
      <c r="I111" s="743" t="s">
        <v>2582</v>
      </c>
      <c r="J111" s="743" t="s">
        <v>2588</v>
      </c>
      <c r="K111" s="743" t="s">
        <v>2714</v>
      </c>
      <c r="L111" s="743" t="s">
        <v>953</v>
      </c>
      <c r="M111" s="743" t="s">
        <v>1107</v>
      </c>
      <c r="N111" s="743"/>
      <c r="O111" s="743">
        <v>63</v>
      </c>
      <c r="P111" s="743" t="s">
        <v>3519</v>
      </c>
      <c r="Q111" s="743" t="s">
        <v>31</v>
      </c>
      <c r="R111" s="743" t="s">
        <v>2185</v>
      </c>
      <c r="S111" s="743" t="s">
        <v>9732</v>
      </c>
      <c r="T111" s="743" t="s">
        <v>9729</v>
      </c>
      <c r="U111" s="743" t="s">
        <v>9733</v>
      </c>
      <c r="V111" s="743">
        <v>0</v>
      </c>
      <c r="W111" s="743" t="s">
        <v>9734</v>
      </c>
      <c r="X111" s="743" t="s">
        <v>2176</v>
      </c>
      <c r="Y111" s="743"/>
      <c r="Z111" s="743"/>
      <c r="AA111" s="743" t="s">
        <v>755</v>
      </c>
      <c r="AB111" s="743" t="s">
        <v>755</v>
      </c>
      <c r="AC111" s="743" t="s">
        <v>755</v>
      </c>
      <c r="AD111" s="743" t="s">
        <v>755</v>
      </c>
      <c r="AE111" s="743" t="s">
        <v>755</v>
      </c>
      <c r="AF111" s="743" t="s">
        <v>755</v>
      </c>
      <c r="AG111" s="743" t="s">
        <v>755</v>
      </c>
      <c r="AH111" s="743" t="s">
        <v>755</v>
      </c>
      <c r="AI111" s="743" t="s">
        <v>755</v>
      </c>
      <c r="AJ111" s="743" t="s">
        <v>755</v>
      </c>
      <c r="AK111" s="743" t="s">
        <v>9185</v>
      </c>
      <c r="AL111" s="743" t="s">
        <v>755</v>
      </c>
      <c r="AM111" s="743" t="s">
        <v>755</v>
      </c>
      <c r="AN111" s="743" t="s">
        <v>755</v>
      </c>
      <c r="AO111" s="743" t="s">
        <v>755</v>
      </c>
      <c r="AP111" s="743" t="s">
        <v>755</v>
      </c>
      <c r="AQ111" s="743" t="s">
        <v>755</v>
      </c>
      <c r="AR111" s="743" t="s">
        <v>755</v>
      </c>
      <c r="AS111" s="743" t="s">
        <v>755</v>
      </c>
      <c r="AT111" s="743">
        <v>1</v>
      </c>
      <c r="AU111" s="743">
        <v>1</v>
      </c>
      <c r="AV111" s="743">
        <v>1</v>
      </c>
      <c r="AW111" s="743">
        <v>1</v>
      </c>
      <c r="AX111" s="743">
        <v>1</v>
      </c>
      <c r="AY111" s="743">
        <v>5</v>
      </c>
      <c r="AZ111" s="743"/>
      <c r="BA111" s="743"/>
      <c r="BB111" s="743"/>
      <c r="BC111" s="743"/>
      <c r="BD111" s="743">
        <v>0</v>
      </c>
      <c r="BE111" s="743">
        <v>0</v>
      </c>
      <c r="BF111" s="743">
        <v>0</v>
      </c>
      <c r="BG111" s="743">
        <v>0</v>
      </c>
      <c r="BH111" s="743">
        <v>0</v>
      </c>
      <c r="BI111" s="743">
        <v>0</v>
      </c>
      <c r="BJ111" s="743">
        <v>0</v>
      </c>
      <c r="BK111" s="743">
        <v>0</v>
      </c>
      <c r="BL111" s="743">
        <v>0</v>
      </c>
      <c r="BM111" s="743">
        <v>0</v>
      </c>
      <c r="BN111" s="743">
        <v>0</v>
      </c>
      <c r="BO111" s="743">
        <v>1</v>
      </c>
      <c r="BQ111" s="551"/>
      <c r="BR111" s="21" t="e">
        <v>#N/A</v>
      </c>
      <c r="BS111" s="21">
        <v>0</v>
      </c>
      <c r="BT111" s="552" t="e">
        <v>#N/A</v>
      </c>
      <c r="BU111" s="552" t="e">
        <v>#N/A</v>
      </c>
      <c r="BV111" s="552" t="e">
        <v>#N/A</v>
      </c>
      <c r="BW111" s="553">
        <v>0</v>
      </c>
    </row>
    <row r="112" spans="1:75" s="550" customFormat="1" ht="44.25" hidden="1" customHeight="1" x14ac:dyDescent="0.2">
      <c r="A112" s="47"/>
      <c r="B112" s="743" t="s">
        <v>173</v>
      </c>
      <c r="C112" s="743" t="s">
        <v>2567</v>
      </c>
      <c r="D112" s="743" t="s">
        <v>1106</v>
      </c>
      <c r="E112" s="743" t="s">
        <v>2758</v>
      </c>
      <c r="F112" s="743" t="s">
        <v>2692</v>
      </c>
      <c r="G112" s="743" t="s">
        <v>2783</v>
      </c>
      <c r="H112" s="743" t="s">
        <v>2726</v>
      </c>
      <c r="I112" s="743" t="s">
        <v>2582</v>
      </c>
      <c r="J112" s="743" t="s">
        <v>2588</v>
      </c>
      <c r="K112" s="743" t="s">
        <v>2714</v>
      </c>
      <c r="L112" s="743" t="s">
        <v>953</v>
      </c>
      <c r="M112" s="743" t="s">
        <v>1107</v>
      </c>
      <c r="N112" s="743"/>
      <c r="O112" s="743">
        <v>64</v>
      </c>
      <c r="P112" s="743" t="s">
        <v>9735</v>
      </c>
      <c r="Q112" s="743" t="s">
        <v>31</v>
      </c>
      <c r="R112" s="743" t="s">
        <v>2576</v>
      </c>
      <c r="S112" s="743" t="s">
        <v>9736</v>
      </c>
      <c r="T112" s="743" t="s">
        <v>9737</v>
      </c>
      <c r="U112" s="743" t="s">
        <v>9730</v>
      </c>
      <c r="V112" s="743">
        <v>0</v>
      </c>
      <c r="W112" s="743" t="s">
        <v>9738</v>
      </c>
      <c r="X112" s="743" t="s">
        <v>2176</v>
      </c>
      <c r="Y112" s="743"/>
      <c r="Z112" s="743"/>
      <c r="AA112" s="743" t="s">
        <v>755</v>
      </c>
      <c r="AB112" s="743" t="s">
        <v>755</v>
      </c>
      <c r="AC112" s="743" t="s">
        <v>755</v>
      </c>
      <c r="AD112" s="743" t="s">
        <v>755</v>
      </c>
      <c r="AE112" s="743" t="s">
        <v>755</v>
      </c>
      <c r="AF112" s="743" t="s">
        <v>755</v>
      </c>
      <c r="AG112" s="743" t="s">
        <v>755</v>
      </c>
      <c r="AH112" s="743" t="s">
        <v>755</v>
      </c>
      <c r="AI112" s="743" t="s">
        <v>755</v>
      </c>
      <c r="AJ112" s="743" t="s">
        <v>755</v>
      </c>
      <c r="AK112" s="743" t="s">
        <v>9185</v>
      </c>
      <c r="AL112" s="743" t="s">
        <v>755</v>
      </c>
      <c r="AM112" s="743" t="s">
        <v>755</v>
      </c>
      <c r="AN112" s="743" t="s">
        <v>755</v>
      </c>
      <c r="AO112" s="743" t="s">
        <v>755</v>
      </c>
      <c r="AP112" s="743" t="s">
        <v>755</v>
      </c>
      <c r="AQ112" s="743" t="s">
        <v>755</v>
      </c>
      <c r="AR112" s="743" t="s">
        <v>755</v>
      </c>
      <c r="AS112" s="743" t="s">
        <v>755</v>
      </c>
      <c r="AT112" s="743">
        <v>100</v>
      </c>
      <c r="AU112" s="743">
        <v>100</v>
      </c>
      <c r="AV112" s="743">
        <v>100</v>
      </c>
      <c r="AW112" s="743">
        <v>100</v>
      </c>
      <c r="AX112" s="743">
        <v>100</v>
      </c>
      <c r="AY112" s="743">
        <v>100</v>
      </c>
      <c r="AZ112" s="743"/>
      <c r="BA112" s="743"/>
      <c r="BB112" s="743"/>
      <c r="BC112" s="743"/>
      <c r="BD112" s="743">
        <v>0</v>
      </c>
      <c r="BE112" s="743">
        <v>0</v>
      </c>
      <c r="BF112" s="743">
        <v>0</v>
      </c>
      <c r="BG112" s="743">
        <v>0</v>
      </c>
      <c r="BH112" s="743">
        <v>0</v>
      </c>
      <c r="BI112" s="743">
        <v>50</v>
      </c>
      <c r="BJ112" s="743">
        <v>50</v>
      </c>
      <c r="BK112" s="743">
        <v>50</v>
      </c>
      <c r="BL112" s="743">
        <v>50</v>
      </c>
      <c r="BM112" s="743">
        <v>50</v>
      </c>
      <c r="BN112" s="743">
        <v>50</v>
      </c>
      <c r="BO112" s="743">
        <v>100</v>
      </c>
      <c r="BQ112" s="551"/>
      <c r="BR112" s="21" t="e">
        <v>#N/A</v>
      </c>
      <c r="BS112" s="21">
        <v>0</v>
      </c>
      <c r="BT112" s="552" t="e">
        <v>#N/A</v>
      </c>
      <c r="BU112" s="552" t="e">
        <v>#N/A</v>
      </c>
      <c r="BV112" s="552" t="e">
        <v>#N/A</v>
      </c>
      <c r="BW112" s="553">
        <v>0</v>
      </c>
    </row>
    <row r="113" spans="1:75" s="550" customFormat="1" ht="44.25" hidden="1" customHeight="1" x14ac:dyDescent="0.2">
      <c r="A113" s="47"/>
      <c r="B113" s="743" t="s">
        <v>173</v>
      </c>
      <c r="C113" s="743" t="s">
        <v>2567</v>
      </c>
      <c r="D113" s="743" t="s">
        <v>1036</v>
      </c>
      <c r="E113" s="743" t="s">
        <v>2164</v>
      </c>
      <c r="F113" s="743" t="s">
        <v>2194</v>
      </c>
      <c r="G113" s="743" t="s">
        <v>1037</v>
      </c>
      <c r="H113" s="743"/>
      <c r="I113" s="743" t="s">
        <v>2726</v>
      </c>
      <c r="J113" s="743" t="s">
        <v>2582</v>
      </c>
      <c r="K113" s="743" t="s">
        <v>2588</v>
      </c>
      <c r="L113" s="743" t="s">
        <v>2686</v>
      </c>
      <c r="M113" s="743" t="s">
        <v>953</v>
      </c>
      <c r="N113" s="743" t="s">
        <v>2761</v>
      </c>
      <c r="O113" s="743">
        <v>65</v>
      </c>
      <c r="P113" s="743" t="s">
        <v>3521</v>
      </c>
      <c r="Q113" s="743" t="s">
        <v>2574</v>
      </c>
      <c r="R113" s="743" t="s">
        <v>9235</v>
      </c>
      <c r="S113" s="743" t="s">
        <v>9750</v>
      </c>
      <c r="T113" s="743" t="s">
        <v>2174</v>
      </c>
      <c r="U113" s="743" t="s">
        <v>2575</v>
      </c>
      <c r="V113" s="743">
        <v>0</v>
      </c>
      <c r="W113" s="743" t="s">
        <v>9751</v>
      </c>
      <c r="X113" s="743" t="s">
        <v>9752</v>
      </c>
      <c r="Y113" s="743"/>
      <c r="Z113" s="743"/>
      <c r="AA113" s="743" t="s">
        <v>755</v>
      </c>
      <c r="AB113" s="743" t="s">
        <v>755</v>
      </c>
      <c r="AC113" s="743" t="s">
        <v>755</v>
      </c>
      <c r="AD113" s="743" t="s">
        <v>755</v>
      </c>
      <c r="AE113" s="743" t="s">
        <v>755</v>
      </c>
      <c r="AF113" s="743" t="s">
        <v>755</v>
      </c>
      <c r="AG113" s="743" t="s">
        <v>755</v>
      </c>
      <c r="AH113" s="743" t="s">
        <v>755</v>
      </c>
      <c r="AI113" s="743" t="s">
        <v>755</v>
      </c>
      <c r="AJ113" s="743" t="s">
        <v>755</v>
      </c>
      <c r="AK113" s="743" t="s">
        <v>755</v>
      </c>
      <c r="AL113" s="743" t="s">
        <v>755</v>
      </c>
      <c r="AM113" s="743" t="s">
        <v>755</v>
      </c>
      <c r="AN113" s="743" t="s">
        <v>755</v>
      </c>
      <c r="AO113" s="743" t="s">
        <v>755</v>
      </c>
      <c r="AP113" s="743" t="s">
        <v>755</v>
      </c>
      <c r="AQ113" s="743" t="s">
        <v>755</v>
      </c>
      <c r="AR113" s="743" t="s">
        <v>755</v>
      </c>
      <c r="AS113" s="743" t="s">
        <v>755</v>
      </c>
      <c r="AT113" s="743" t="s">
        <v>3522</v>
      </c>
      <c r="AU113" s="743" t="s">
        <v>9753</v>
      </c>
      <c r="AV113" s="743" t="s">
        <v>9754</v>
      </c>
      <c r="AW113" s="743">
        <v>50000000000</v>
      </c>
      <c r="AX113" s="743" t="s">
        <v>3522</v>
      </c>
      <c r="AY113" s="744">
        <v>155000000000</v>
      </c>
      <c r="AZ113" s="743"/>
      <c r="BA113" s="743"/>
      <c r="BB113" s="743"/>
      <c r="BC113" s="743"/>
      <c r="BD113" s="743">
        <v>0</v>
      </c>
      <c r="BE113" s="744">
        <v>2000000000</v>
      </c>
      <c r="BF113" s="744">
        <v>4000000000</v>
      </c>
      <c r="BG113" s="744">
        <v>6000000000</v>
      </c>
      <c r="BH113" s="744">
        <v>8000000000</v>
      </c>
      <c r="BI113" s="744">
        <v>10000000000</v>
      </c>
      <c r="BJ113" s="744">
        <v>12000000000</v>
      </c>
      <c r="BK113" s="744">
        <v>14000000000</v>
      </c>
      <c r="BL113" s="744">
        <v>16000000000</v>
      </c>
      <c r="BM113" s="744">
        <v>18000000000</v>
      </c>
      <c r="BN113" s="744">
        <v>19000000000</v>
      </c>
      <c r="BO113" s="744">
        <v>20000000000</v>
      </c>
      <c r="BQ113" s="551"/>
      <c r="BR113" s="21" t="e">
        <v>#N/A</v>
      </c>
      <c r="BS113" s="21">
        <v>0</v>
      </c>
      <c r="BT113" s="552" t="e">
        <v>#N/A</v>
      </c>
      <c r="BU113" s="552" t="e">
        <v>#N/A</v>
      </c>
      <c r="BV113" s="552" t="e">
        <v>#N/A</v>
      </c>
      <c r="BW113" s="553">
        <v>0</v>
      </c>
    </row>
    <row r="114" spans="1:75" s="550" customFormat="1" ht="44.25" hidden="1" customHeight="1" x14ac:dyDescent="0.2">
      <c r="A114" s="47"/>
      <c r="B114" s="743" t="s">
        <v>173</v>
      </c>
      <c r="C114" s="743" t="s">
        <v>2567</v>
      </c>
      <c r="D114" s="743" t="s">
        <v>2780</v>
      </c>
      <c r="E114" s="743" t="s">
        <v>2164</v>
      </c>
      <c r="F114" s="743" t="s">
        <v>2165</v>
      </c>
      <c r="G114" s="743" t="s">
        <v>2166</v>
      </c>
      <c r="H114" s="743" t="s">
        <v>2763</v>
      </c>
      <c r="I114" s="743" t="s">
        <v>2168</v>
      </c>
      <c r="J114" s="743" t="s">
        <v>2580</v>
      </c>
      <c r="K114" s="743" t="s">
        <v>2585</v>
      </c>
      <c r="L114" s="743" t="s">
        <v>2600</v>
      </c>
      <c r="M114" s="743" t="s">
        <v>84</v>
      </c>
      <c r="N114" s="743" t="s">
        <v>85</v>
      </c>
      <c r="O114" s="743" t="s">
        <v>3523</v>
      </c>
      <c r="P114" s="743" t="s">
        <v>3524</v>
      </c>
      <c r="Q114" s="743" t="s">
        <v>31</v>
      </c>
      <c r="R114" s="743" t="s">
        <v>2185</v>
      </c>
      <c r="S114" s="743" t="s">
        <v>9764</v>
      </c>
      <c r="T114" s="743" t="s">
        <v>2174</v>
      </c>
      <c r="U114" s="743" t="s">
        <v>2175</v>
      </c>
      <c r="V114" s="743">
        <v>30</v>
      </c>
      <c r="W114" s="743" t="s">
        <v>9765</v>
      </c>
      <c r="X114" s="743" t="s">
        <v>2231</v>
      </c>
      <c r="Y114" s="743" t="s">
        <v>755</v>
      </c>
      <c r="Z114" s="743" t="s">
        <v>755</v>
      </c>
      <c r="AA114" s="743" t="s">
        <v>755</v>
      </c>
      <c r="AB114" s="743" t="s">
        <v>755</v>
      </c>
      <c r="AC114" s="743" t="s">
        <v>755</v>
      </c>
      <c r="AD114" s="743" t="s">
        <v>755</v>
      </c>
      <c r="AE114" s="743" t="s">
        <v>755</v>
      </c>
      <c r="AF114" s="743" t="s">
        <v>755</v>
      </c>
      <c r="AG114" s="743" t="s">
        <v>755</v>
      </c>
      <c r="AH114" s="743" t="s">
        <v>755</v>
      </c>
      <c r="AI114" s="743" t="s">
        <v>755</v>
      </c>
      <c r="AJ114" s="743" t="s">
        <v>755</v>
      </c>
      <c r="AK114" s="743" t="s">
        <v>755</v>
      </c>
      <c r="AL114" s="743" t="s">
        <v>755</v>
      </c>
      <c r="AM114" s="743" t="s">
        <v>755</v>
      </c>
      <c r="AN114" s="743" t="s">
        <v>755</v>
      </c>
      <c r="AO114" s="743" t="s">
        <v>755</v>
      </c>
      <c r="AP114" s="743" t="s">
        <v>755</v>
      </c>
      <c r="AQ114" s="743" t="s">
        <v>755</v>
      </c>
      <c r="AR114" s="743" t="s">
        <v>755</v>
      </c>
      <c r="AS114" s="743" t="s">
        <v>755</v>
      </c>
      <c r="AT114" s="743">
        <v>683</v>
      </c>
      <c r="AU114" s="743">
        <v>651</v>
      </c>
      <c r="AV114" s="743">
        <v>904</v>
      </c>
      <c r="AW114" s="743">
        <v>1265</v>
      </c>
      <c r="AX114" s="743">
        <v>795</v>
      </c>
      <c r="AY114" s="743">
        <v>3615</v>
      </c>
      <c r="AZ114" s="743"/>
      <c r="BA114" s="743"/>
      <c r="BB114" s="743"/>
      <c r="BC114" s="743"/>
      <c r="BD114" s="743"/>
      <c r="BE114" s="743"/>
      <c r="BF114" s="743"/>
      <c r="BG114" s="743"/>
      <c r="BH114" s="743"/>
      <c r="BI114" s="743"/>
      <c r="BJ114" s="743"/>
      <c r="BK114" s="743"/>
      <c r="BL114" s="743"/>
      <c r="BM114" s="743"/>
      <c r="BN114" s="743"/>
      <c r="BO114" s="743">
        <v>795</v>
      </c>
      <c r="BQ114" s="551"/>
      <c r="BR114" s="21" t="e">
        <v>#N/A</v>
      </c>
      <c r="BS114" s="21">
        <v>0</v>
      </c>
      <c r="BT114" s="552" t="e">
        <v>#N/A</v>
      </c>
      <c r="BU114" s="552" t="e">
        <v>#N/A</v>
      </c>
      <c r="BV114" s="552" t="e">
        <v>#N/A</v>
      </c>
      <c r="BW114" s="553">
        <v>0</v>
      </c>
    </row>
    <row r="115" spans="1:75" s="550" customFormat="1" ht="44.25" customHeight="1" x14ac:dyDescent="0.2">
      <c r="A115" s="47"/>
      <c r="B115" s="743" t="s">
        <v>173</v>
      </c>
      <c r="C115" s="743" t="s">
        <v>2567</v>
      </c>
      <c r="D115" s="743" t="s">
        <v>2780</v>
      </c>
      <c r="E115" s="743" t="s">
        <v>2164</v>
      </c>
      <c r="F115" s="743" t="s">
        <v>2165</v>
      </c>
      <c r="G115" s="743" t="s">
        <v>2166</v>
      </c>
      <c r="H115" s="743" t="s">
        <v>2763</v>
      </c>
      <c r="I115" s="743" t="s">
        <v>2168</v>
      </c>
      <c r="J115" s="743" t="s">
        <v>2580</v>
      </c>
      <c r="K115" s="743" t="s">
        <v>2585</v>
      </c>
      <c r="L115" s="743" t="s">
        <v>2600</v>
      </c>
      <c r="M115" s="743" t="s">
        <v>84</v>
      </c>
      <c r="N115" s="743" t="s">
        <v>85</v>
      </c>
      <c r="O115" s="743" t="s">
        <v>3525</v>
      </c>
      <c r="P115" s="743" t="s">
        <v>3526</v>
      </c>
      <c r="Q115" s="743" t="s">
        <v>31</v>
      </c>
      <c r="R115" s="743" t="s">
        <v>2185</v>
      </c>
      <c r="S115" s="743" t="s">
        <v>9766</v>
      </c>
      <c r="T115" s="743" t="s">
        <v>2174</v>
      </c>
      <c r="U115" s="743" t="s">
        <v>2175</v>
      </c>
      <c r="V115" s="743">
        <v>30</v>
      </c>
      <c r="W115" s="743" t="s">
        <v>9765</v>
      </c>
      <c r="X115" s="743" t="s">
        <v>2231</v>
      </c>
      <c r="Y115" s="743" t="s">
        <v>755</v>
      </c>
      <c r="Z115" s="743" t="s">
        <v>755</v>
      </c>
      <c r="AA115" s="743" t="s">
        <v>755</v>
      </c>
      <c r="AB115" s="743" t="s">
        <v>755</v>
      </c>
      <c r="AC115" s="743" t="s">
        <v>755</v>
      </c>
      <c r="AD115" s="743" t="s">
        <v>755</v>
      </c>
      <c r="AE115" s="743" t="s">
        <v>755</v>
      </c>
      <c r="AF115" s="743" t="s">
        <v>755</v>
      </c>
      <c r="AG115" s="743" t="s">
        <v>755</v>
      </c>
      <c r="AH115" s="743" t="s">
        <v>755</v>
      </c>
      <c r="AI115" s="743" t="s">
        <v>755</v>
      </c>
      <c r="AJ115" s="743" t="s">
        <v>755</v>
      </c>
      <c r="AK115" s="743" t="s">
        <v>755</v>
      </c>
      <c r="AL115" s="743" t="s">
        <v>755</v>
      </c>
      <c r="AM115" s="743" t="s">
        <v>755</v>
      </c>
      <c r="AN115" s="743" t="s">
        <v>755</v>
      </c>
      <c r="AO115" s="743" t="s">
        <v>755</v>
      </c>
      <c r="AP115" s="743" t="s">
        <v>755</v>
      </c>
      <c r="AQ115" s="743" t="s">
        <v>755</v>
      </c>
      <c r="AR115" s="743" t="s">
        <v>755</v>
      </c>
      <c r="AS115" s="743" t="s">
        <v>755</v>
      </c>
      <c r="AT115" s="743">
        <v>834</v>
      </c>
      <c r="AU115" s="743">
        <v>1175</v>
      </c>
      <c r="AV115" s="743">
        <v>1632</v>
      </c>
      <c r="AW115" s="743">
        <v>2285</v>
      </c>
      <c r="AX115" s="743">
        <v>1436</v>
      </c>
      <c r="AY115" s="743">
        <v>6528</v>
      </c>
      <c r="AZ115" s="743"/>
      <c r="BA115" s="743"/>
      <c r="BB115" s="743"/>
      <c r="BC115" s="743"/>
      <c r="BD115" s="743"/>
      <c r="BE115" s="743"/>
      <c r="BF115" s="743"/>
      <c r="BG115" s="743"/>
      <c r="BH115" s="743"/>
      <c r="BI115" s="743"/>
      <c r="BJ115" s="743"/>
      <c r="BK115" s="743"/>
      <c r="BL115" s="743"/>
      <c r="BM115" s="743"/>
      <c r="BN115" s="743"/>
      <c r="BO115" s="743"/>
      <c r="BQ115" s="551"/>
      <c r="BR115" s="21" t="e">
        <v>#N/A</v>
      </c>
      <c r="BS115" s="21">
        <v>0</v>
      </c>
      <c r="BT115" s="552" t="e">
        <v>#N/A</v>
      </c>
      <c r="BU115" s="552" t="e">
        <v>#N/A</v>
      </c>
      <c r="BV115" s="552" t="e">
        <v>#N/A</v>
      </c>
      <c r="BW115" s="553">
        <v>0</v>
      </c>
    </row>
    <row r="116" spans="1:75" s="550" customFormat="1" ht="44.25" customHeight="1" x14ac:dyDescent="0.2">
      <c r="A116" s="47"/>
      <c r="B116" s="743" t="s">
        <v>173</v>
      </c>
      <c r="C116" s="743" t="s">
        <v>2567</v>
      </c>
      <c r="D116" s="743" t="s">
        <v>2780</v>
      </c>
      <c r="E116" s="743" t="s">
        <v>2164</v>
      </c>
      <c r="F116" s="743" t="s">
        <v>2165</v>
      </c>
      <c r="G116" s="743" t="s">
        <v>2166</v>
      </c>
      <c r="H116" s="743" t="s">
        <v>2763</v>
      </c>
      <c r="I116" s="743" t="s">
        <v>2168</v>
      </c>
      <c r="J116" s="743" t="s">
        <v>2580</v>
      </c>
      <c r="K116" s="743" t="s">
        <v>2585</v>
      </c>
      <c r="L116" s="743" t="s">
        <v>2600</v>
      </c>
      <c r="M116" s="743" t="s">
        <v>84</v>
      </c>
      <c r="N116" s="743" t="s">
        <v>85</v>
      </c>
      <c r="O116" s="743">
        <v>88</v>
      </c>
      <c r="P116" s="743" t="s">
        <v>3527</v>
      </c>
      <c r="Q116" s="743" t="s">
        <v>31</v>
      </c>
      <c r="R116" s="743" t="s">
        <v>2185</v>
      </c>
      <c r="S116" s="743" t="s">
        <v>9767</v>
      </c>
      <c r="T116" s="743" t="s">
        <v>2174</v>
      </c>
      <c r="U116" s="743" t="s">
        <v>2575</v>
      </c>
      <c r="V116" s="743">
        <v>30</v>
      </c>
      <c r="W116" s="743" t="s">
        <v>9768</v>
      </c>
      <c r="X116" s="743" t="s">
        <v>2203</v>
      </c>
      <c r="Y116" s="743" t="s">
        <v>9185</v>
      </c>
      <c r="Z116" s="743" t="s">
        <v>755</v>
      </c>
      <c r="AA116" s="743" t="s">
        <v>755</v>
      </c>
      <c r="AB116" s="743" t="s">
        <v>755</v>
      </c>
      <c r="AC116" s="743" t="s">
        <v>755</v>
      </c>
      <c r="AD116" s="743" t="s">
        <v>755</v>
      </c>
      <c r="AE116" s="743" t="s">
        <v>755</v>
      </c>
      <c r="AF116" s="743" t="s">
        <v>755</v>
      </c>
      <c r="AG116" s="743" t="s">
        <v>755</v>
      </c>
      <c r="AH116" s="743" t="s">
        <v>755</v>
      </c>
      <c r="AI116" s="743" t="s">
        <v>755</v>
      </c>
      <c r="AJ116" s="743" t="s">
        <v>755</v>
      </c>
      <c r="AK116" s="743" t="s">
        <v>755</v>
      </c>
      <c r="AL116" s="743" t="s">
        <v>755</v>
      </c>
      <c r="AM116" s="743" t="s">
        <v>755</v>
      </c>
      <c r="AN116" s="743" t="s">
        <v>755</v>
      </c>
      <c r="AO116" s="743" t="s">
        <v>755</v>
      </c>
      <c r="AP116" s="743" t="s">
        <v>755</v>
      </c>
      <c r="AQ116" s="743" t="s">
        <v>755</v>
      </c>
      <c r="AR116" s="743" t="s">
        <v>755</v>
      </c>
      <c r="AS116" s="743" t="s">
        <v>755</v>
      </c>
      <c r="AT116" s="743">
        <v>0</v>
      </c>
      <c r="AU116" s="743">
        <v>3050</v>
      </c>
      <c r="AV116" s="743">
        <v>4413</v>
      </c>
      <c r="AW116" s="743">
        <v>7021</v>
      </c>
      <c r="AX116" s="743">
        <v>5016</v>
      </c>
      <c r="AY116" s="743">
        <v>19500</v>
      </c>
      <c r="AZ116" s="743"/>
      <c r="BA116" s="743"/>
      <c r="BB116" s="743"/>
      <c r="BC116" s="743"/>
      <c r="BD116" s="743"/>
      <c r="BE116" s="743"/>
      <c r="BF116" s="743"/>
      <c r="BG116" s="743"/>
      <c r="BH116" s="743"/>
      <c r="BI116" s="743"/>
      <c r="BJ116" s="743"/>
      <c r="BK116" s="743"/>
      <c r="BL116" s="743"/>
      <c r="BM116" s="743"/>
      <c r="BN116" s="743"/>
      <c r="BO116" s="743"/>
      <c r="BQ116" s="551"/>
      <c r="BR116" s="21" t="e">
        <v>#N/A</v>
      </c>
      <c r="BS116" s="21">
        <v>0</v>
      </c>
      <c r="BT116" s="552" t="e">
        <v>#N/A</v>
      </c>
      <c r="BU116" s="552" t="e">
        <v>#N/A</v>
      </c>
      <c r="BV116" s="552" t="e">
        <v>#N/A</v>
      </c>
      <c r="BW116" s="553">
        <v>0</v>
      </c>
    </row>
    <row r="117" spans="1:75" s="550" customFormat="1" ht="44.25" customHeight="1" x14ac:dyDescent="0.2">
      <c r="A117" s="47"/>
      <c r="B117" s="743" t="s">
        <v>173</v>
      </c>
      <c r="C117" s="743" t="s">
        <v>2567</v>
      </c>
      <c r="D117" s="743" t="s">
        <v>2780</v>
      </c>
      <c r="E117" s="743" t="s">
        <v>2164</v>
      </c>
      <c r="F117" s="743" t="s">
        <v>2165</v>
      </c>
      <c r="G117" s="743" t="s">
        <v>2166</v>
      </c>
      <c r="H117" s="743" t="s">
        <v>2763</v>
      </c>
      <c r="I117" s="743" t="s">
        <v>2168</v>
      </c>
      <c r="J117" s="743" t="s">
        <v>2580</v>
      </c>
      <c r="K117" s="743" t="s">
        <v>2585</v>
      </c>
      <c r="L117" s="743" t="s">
        <v>2600</v>
      </c>
      <c r="M117" s="743" t="s">
        <v>84</v>
      </c>
      <c r="N117" s="743" t="s">
        <v>85</v>
      </c>
      <c r="O117" s="743">
        <v>89</v>
      </c>
      <c r="P117" s="743" t="s">
        <v>3528</v>
      </c>
      <c r="Q117" s="743" t="s">
        <v>31</v>
      </c>
      <c r="R117" s="743" t="s">
        <v>2185</v>
      </c>
      <c r="S117" s="743" t="s">
        <v>9769</v>
      </c>
      <c r="T117" s="743" t="s">
        <v>2174</v>
      </c>
      <c r="U117" s="743" t="s">
        <v>2575</v>
      </c>
      <c r="V117" s="743">
        <v>30</v>
      </c>
      <c r="W117" s="743" t="s">
        <v>9770</v>
      </c>
      <c r="X117" s="743" t="s">
        <v>2203</v>
      </c>
      <c r="Y117" s="743" t="s">
        <v>755</v>
      </c>
      <c r="Z117" s="743" t="s">
        <v>755</v>
      </c>
      <c r="AA117" s="743" t="s">
        <v>755</v>
      </c>
      <c r="AB117" s="743" t="s">
        <v>755</v>
      </c>
      <c r="AC117" s="743" t="s">
        <v>755</v>
      </c>
      <c r="AD117" s="743" t="s">
        <v>755</v>
      </c>
      <c r="AE117" s="743" t="s">
        <v>755</v>
      </c>
      <c r="AF117" s="743" t="s">
        <v>755</v>
      </c>
      <c r="AG117" s="743" t="s">
        <v>755</v>
      </c>
      <c r="AH117" s="743" t="s">
        <v>755</v>
      </c>
      <c r="AI117" s="743" t="s">
        <v>755</v>
      </c>
      <c r="AJ117" s="743" t="s">
        <v>755</v>
      </c>
      <c r="AK117" s="743" t="s">
        <v>755</v>
      </c>
      <c r="AL117" s="743" t="s">
        <v>755</v>
      </c>
      <c r="AM117" s="743" t="s">
        <v>755</v>
      </c>
      <c r="AN117" s="743" t="s">
        <v>755</v>
      </c>
      <c r="AO117" s="743" t="s">
        <v>755</v>
      </c>
      <c r="AP117" s="743" t="s">
        <v>755</v>
      </c>
      <c r="AQ117" s="743" t="s">
        <v>755</v>
      </c>
      <c r="AR117" s="743" t="s">
        <v>755</v>
      </c>
      <c r="AS117" s="743" t="s">
        <v>755</v>
      </c>
      <c r="AT117" s="743">
        <v>0</v>
      </c>
      <c r="AU117" s="743">
        <v>2700</v>
      </c>
      <c r="AV117" s="743">
        <v>5500</v>
      </c>
      <c r="AW117" s="743">
        <v>5500</v>
      </c>
      <c r="AX117" s="743">
        <v>4300</v>
      </c>
      <c r="AY117" s="743">
        <v>18000</v>
      </c>
      <c r="AZ117" s="743"/>
      <c r="BA117" s="743"/>
      <c r="BB117" s="743"/>
      <c r="BC117" s="743"/>
      <c r="BD117" s="743"/>
      <c r="BE117" s="743"/>
      <c r="BF117" s="743"/>
      <c r="BG117" s="743"/>
      <c r="BH117" s="743"/>
      <c r="BI117" s="743"/>
      <c r="BJ117" s="743"/>
      <c r="BK117" s="743"/>
      <c r="BL117" s="743"/>
      <c r="BM117" s="743"/>
      <c r="BN117" s="743"/>
      <c r="BO117" s="743"/>
      <c r="BQ117" s="551"/>
      <c r="BR117" s="21" t="e">
        <v>#N/A</v>
      </c>
      <c r="BS117" s="21">
        <v>0</v>
      </c>
      <c r="BT117" s="552" t="e">
        <v>#N/A</v>
      </c>
      <c r="BU117" s="552" t="e">
        <v>#N/A</v>
      </c>
      <c r="BV117" s="552" t="e">
        <v>#N/A</v>
      </c>
      <c r="BW117" s="553">
        <v>0</v>
      </c>
    </row>
    <row r="118" spans="1:75" s="550" customFormat="1" ht="44.25" customHeight="1" x14ac:dyDescent="0.2">
      <c r="A118" s="47"/>
      <c r="B118" s="743" t="s">
        <v>173</v>
      </c>
      <c r="C118" s="743" t="s">
        <v>2567</v>
      </c>
      <c r="D118" s="743" t="s">
        <v>2780</v>
      </c>
      <c r="E118" s="743" t="s">
        <v>2164</v>
      </c>
      <c r="F118" s="743" t="s">
        <v>2165</v>
      </c>
      <c r="G118" s="743" t="s">
        <v>2166</v>
      </c>
      <c r="H118" s="743" t="s">
        <v>2763</v>
      </c>
      <c r="I118" s="743" t="s">
        <v>2168</v>
      </c>
      <c r="J118" s="743" t="s">
        <v>2580</v>
      </c>
      <c r="K118" s="743" t="s">
        <v>2585</v>
      </c>
      <c r="L118" s="743" t="s">
        <v>2600</v>
      </c>
      <c r="M118" s="743" t="s">
        <v>84</v>
      </c>
      <c r="N118" s="743" t="s">
        <v>85</v>
      </c>
      <c r="O118" s="743">
        <v>9</v>
      </c>
      <c r="P118" s="743" t="s">
        <v>3529</v>
      </c>
      <c r="Q118" s="743" t="s">
        <v>31</v>
      </c>
      <c r="R118" s="743" t="s">
        <v>2185</v>
      </c>
      <c r="S118" s="743" t="s">
        <v>9771</v>
      </c>
      <c r="T118" s="743" t="s">
        <v>2174</v>
      </c>
      <c r="U118" s="743" t="s">
        <v>2192</v>
      </c>
      <c r="V118" s="743">
        <v>30</v>
      </c>
      <c r="W118" s="743" t="s">
        <v>9772</v>
      </c>
      <c r="X118" s="743" t="s">
        <v>2176</v>
      </c>
      <c r="Y118" s="743" t="s">
        <v>755</v>
      </c>
      <c r="Z118" s="743" t="s">
        <v>755</v>
      </c>
      <c r="AA118" s="743" t="s">
        <v>755</v>
      </c>
      <c r="AB118" s="743" t="s">
        <v>755</v>
      </c>
      <c r="AC118" s="743" t="s">
        <v>755</v>
      </c>
      <c r="AD118" s="743" t="s">
        <v>755</v>
      </c>
      <c r="AE118" s="743" t="s">
        <v>755</v>
      </c>
      <c r="AF118" s="743" t="s">
        <v>755</v>
      </c>
      <c r="AG118" s="743" t="s">
        <v>755</v>
      </c>
      <c r="AH118" s="743" t="s">
        <v>755</v>
      </c>
      <c r="AI118" s="743" t="s">
        <v>755</v>
      </c>
      <c r="AJ118" s="743" t="s">
        <v>755</v>
      </c>
      <c r="AK118" s="743" t="s">
        <v>755</v>
      </c>
      <c r="AL118" s="743" t="s">
        <v>755</v>
      </c>
      <c r="AM118" s="743" t="s">
        <v>755</v>
      </c>
      <c r="AN118" s="743" t="s">
        <v>755</v>
      </c>
      <c r="AO118" s="743" t="s">
        <v>755</v>
      </c>
      <c r="AP118" s="743" t="s">
        <v>755</v>
      </c>
      <c r="AQ118" s="743" t="s">
        <v>755</v>
      </c>
      <c r="AR118" s="743" t="s">
        <v>755</v>
      </c>
      <c r="AS118" s="743" t="s">
        <v>755</v>
      </c>
      <c r="AT118" s="743" t="s">
        <v>755</v>
      </c>
      <c r="AU118" s="743">
        <v>72</v>
      </c>
      <c r="AV118" s="743">
        <v>106</v>
      </c>
      <c r="AW118" s="743">
        <v>148</v>
      </c>
      <c r="AX118" s="743">
        <v>171</v>
      </c>
      <c r="AY118" s="743">
        <v>497</v>
      </c>
      <c r="AZ118" s="743"/>
      <c r="BA118" s="743"/>
      <c r="BB118" s="743"/>
      <c r="BC118" s="743"/>
      <c r="BD118" s="743"/>
      <c r="BE118" s="743"/>
      <c r="BF118" s="743"/>
      <c r="BG118" s="743"/>
      <c r="BH118" s="743"/>
      <c r="BI118" s="743"/>
      <c r="BJ118" s="743"/>
      <c r="BK118" s="743"/>
      <c r="BL118" s="743"/>
      <c r="BM118" s="743"/>
      <c r="BN118" s="743"/>
      <c r="BO118" s="743"/>
      <c r="BQ118" s="551"/>
      <c r="BR118" s="21" t="e">
        <v>#N/A</v>
      </c>
      <c r="BS118" s="21">
        <v>0</v>
      </c>
      <c r="BT118" s="552" t="e">
        <v>#N/A</v>
      </c>
      <c r="BU118" s="552" t="e">
        <v>#N/A</v>
      </c>
      <c r="BV118" s="552" t="e">
        <v>#N/A</v>
      </c>
      <c r="BW118" s="553">
        <v>0</v>
      </c>
    </row>
    <row r="119" spans="1:75" s="550" customFormat="1" ht="44.25" customHeight="1" x14ac:dyDescent="0.2">
      <c r="A119" s="47"/>
      <c r="B119" s="743" t="s">
        <v>173</v>
      </c>
      <c r="C119" s="743" t="s">
        <v>2567</v>
      </c>
      <c r="D119" s="743" t="s">
        <v>2780</v>
      </c>
      <c r="E119" s="743" t="s">
        <v>2690</v>
      </c>
      <c r="F119" s="743" t="s">
        <v>2165</v>
      </c>
      <c r="G119" s="743" t="s">
        <v>3018</v>
      </c>
      <c r="H119" s="743" t="s">
        <v>2689</v>
      </c>
      <c r="I119" s="743" t="s">
        <v>2726</v>
      </c>
      <c r="J119" s="743" t="s">
        <v>2582</v>
      </c>
      <c r="K119" s="743" t="s">
        <v>2588</v>
      </c>
      <c r="L119" s="743"/>
      <c r="M119" s="743" t="s">
        <v>84</v>
      </c>
      <c r="N119" s="743" t="s">
        <v>9229</v>
      </c>
      <c r="O119" s="743">
        <v>129</v>
      </c>
      <c r="P119" s="743" t="s">
        <v>3530</v>
      </c>
      <c r="Q119" s="743" t="s">
        <v>31</v>
      </c>
      <c r="R119" s="743" t="s">
        <v>2185</v>
      </c>
      <c r="S119" s="743" t="s">
        <v>9773</v>
      </c>
      <c r="T119" s="743" t="s">
        <v>2174</v>
      </c>
      <c r="U119" s="743" t="s">
        <v>2192</v>
      </c>
      <c r="V119" s="743">
        <v>30</v>
      </c>
      <c r="W119" s="743" t="s">
        <v>9774</v>
      </c>
      <c r="X119" s="743" t="s">
        <v>2176</v>
      </c>
      <c r="Y119" s="743" t="s">
        <v>9185</v>
      </c>
      <c r="Z119" s="743"/>
      <c r="AA119" s="743"/>
      <c r="AB119" s="743"/>
      <c r="AC119" s="743"/>
      <c r="AD119" s="743"/>
      <c r="AE119" s="743"/>
      <c r="AF119" s="743"/>
      <c r="AG119" s="743"/>
      <c r="AH119" s="743"/>
      <c r="AI119" s="743"/>
      <c r="AJ119" s="743"/>
      <c r="AK119" s="743"/>
      <c r="AL119" s="743"/>
      <c r="AM119" s="743"/>
      <c r="AN119" s="743"/>
      <c r="AO119" s="743"/>
      <c r="AP119" s="743"/>
      <c r="AQ119" s="743"/>
      <c r="AR119" s="743"/>
      <c r="AS119" s="743"/>
      <c r="AT119" s="743">
        <v>0</v>
      </c>
      <c r="AU119" s="743">
        <v>6</v>
      </c>
      <c r="AV119" s="743">
        <v>40</v>
      </c>
      <c r="AW119" s="743">
        <v>40</v>
      </c>
      <c r="AX119" s="743">
        <v>14</v>
      </c>
      <c r="AY119" s="743">
        <v>100</v>
      </c>
      <c r="AZ119" s="743"/>
      <c r="BA119" s="743"/>
      <c r="BB119" s="743"/>
      <c r="BC119" s="743"/>
      <c r="BD119" s="743"/>
      <c r="BE119" s="743"/>
      <c r="BF119" s="743"/>
      <c r="BG119" s="743"/>
      <c r="BH119" s="743"/>
      <c r="BI119" s="743"/>
      <c r="BJ119" s="743"/>
      <c r="BK119" s="743"/>
      <c r="BL119" s="743"/>
      <c r="BM119" s="743"/>
      <c r="BN119" s="743"/>
      <c r="BO119" s="743"/>
      <c r="BQ119" s="551"/>
      <c r="BR119" s="21" t="e">
        <v>#N/A</v>
      </c>
      <c r="BS119" s="21">
        <v>0</v>
      </c>
      <c r="BT119" s="552" t="e">
        <v>#N/A</v>
      </c>
      <c r="BU119" s="552" t="e">
        <v>#N/A</v>
      </c>
      <c r="BV119" s="552" t="e">
        <v>#N/A</v>
      </c>
      <c r="BW119" s="553">
        <v>0</v>
      </c>
    </row>
    <row r="120" spans="1:75" s="550" customFormat="1" ht="44.25" customHeight="1" x14ac:dyDescent="0.2">
      <c r="A120" s="47"/>
      <c r="B120" s="743" t="s">
        <v>173</v>
      </c>
      <c r="C120" s="743" t="s">
        <v>2567</v>
      </c>
      <c r="D120" s="743" t="s">
        <v>589</v>
      </c>
      <c r="E120" s="743" t="s">
        <v>2749</v>
      </c>
      <c r="F120" s="743" t="s">
        <v>2165</v>
      </c>
      <c r="G120" s="743" t="s">
        <v>2812</v>
      </c>
      <c r="H120" s="743"/>
      <c r="I120" s="743" t="s">
        <v>2168</v>
      </c>
      <c r="J120" s="743" t="s">
        <v>2169</v>
      </c>
      <c r="K120" s="743" t="s">
        <v>2170</v>
      </c>
      <c r="L120" s="743" t="s">
        <v>2171</v>
      </c>
      <c r="M120" s="743" t="s">
        <v>237</v>
      </c>
      <c r="N120" s="743" t="s">
        <v>395</v>
      </c>
      <c r="O120" s="743">
        <v>66</v>
      </c>
      <c r="P120" s="743" t="s">
        <v>3531</v>
      </c>
      <c r="Q120" s="743" t="s">
        <v>31</v>
      </c>
      <c r="R120" s="743" t="s">
        <v>9235</v>
      </c>
      <c r="S120" s="743" t="s">
        <v>9784</v>
      </c>
      <c r="T120" s="743" t="s">
        <v>2174</v>
      </c>
      <c r="U120" s="743" t="s">
        <v>2175</v>
      </c>
      <c r="V120" s="743">
        <v>0</v>
      </c>
      <c r="W120" s="743" t="s">
        <v>9785</v>
      </c>
      <c r="X120" s="743" t="s">
        <v>2176</v>
      </c>
      <c r="Y120" s="743"/>
      <c r="Z120" s="743"/>
      <c r="AA120" s="743"/>
      <c r="AB120" s="743"/>
      <c r="AC120" s="743"/>
      <c r="AD120" s="743" t="s">
        <v>755</v>
      </c>
      <c r="AE120" s="743" t="s">
        <v>755</v>
      </c>
      <c r="AF120" s="743" t="s">
        <v>755</v>
      </c>
      <c r="AG120" s="743" t="s">
        <v>755</v>
      </c>
      <c r="AH120" s="743" t="s">
        <v>755</v>
      </c>
      <c r="AI120" s="743" t="s">
        <v>755</v>
      </c>
      <c r="AJ120" s="743" t="s">
        <v>755</v>
      </c>
      <c r="AK120" s="743" t="s">
        <v>755</v>
      </c>
      <c r="AL120" s="743" t="s">
        <v>755</v>
      </c>
      <c r="AM120" s="743" t="s">
        <v>755</v>
      </c>
      <c r="AN120" s="743" t="s">
        <v>9185</v>
      </c>
      <c r="AO120" s="743" t="s">
        <v>755</v>
      </c>
      <c r="AP120" s="743" t="s">
        <v>755</v>
      </c>
      <c r="AQ120" s="743" t="s">
        <v>755</v>
      </c>
      <c r="AR120" s="743" t="s">
        <v>755</v>
      </c>
      <c r="AS120" s="743" t="s">
        <v>755</v>
      </c>
      <c r="AT120" s="743">
        <v>0</v>
      </c>
      <c r="AU120" s="743">
        <v>0</v>
      </c>
      <c r="AV120" s="743">
        <v>590</v>
      </c>
      <c r="AW120" s="743">
        <v>1615</v>
      </c>
      <c r="AX120" s="743">
        <v>2515</v>
      </c>
      <c r="AY120" s="743">
        <v>2515</v>
      </c>
      <c r="AZ120" s="743"/>
      <c r="BA120" s="743"/>
      <c r="BB120" s="743"/>
      <c r="BC120" s="743"/>
      <c r="BD120" s="743"/>
      <c r="BE120" s="743"/>
      <c r="BF120" s="743"/>
      <c r="BG120" s="743"/>
      <c r="BH120" s="743"/>
      <c r="BI120" s="743"/>
      <c r="BJ120" s="743"/>
      <c r="BK120" s="743"/>
      <c r="BL120" s="743"/>
      <c r="BM120" s="743"/>
      <c r="BN120" s="743"/>
      <c r="BO120" s="743"/>
      <c r="BQ120" s="551"/>
      <c r="BR120" s="21" t="e">
        <v>#N/A</v>
      </c>
      <c r="BS120" s="21">
        <v>0</v>
      </c>
      <c r="BT120" s="552" t="e">
        <v>#N/A</v>
      </c>
      <c r="BU120" s="552" t="e">
        <v>#N/A</v>
      </c>
      <c r="BV120" s="552" t="e">
        <v>#N/A</v>
      </c>
      <c r="BW120" s="553">
        <v>0</v>
      </c>
    </row>
    <row r="121" spans="1:75" s="550" customFormat="1" ht="44.25" customHeight="1" x14ac:dyDescent="0.2">
      <c r="A121" s="47"/>
      <c r="B121" s="743" t="s">
        <v>173</v>
      </c>
      <c r="C121" s="743" t="s">
        <v>2567</v>
      </c>
      <c r="D121" s="743" t="s">
        <v>589</v>
      </c>
      <c r="E121" s="743" t="s">
        <v>2749</v>
      </c>
      <c r="F121" s="743" t="s">
        <v>2165</v>
      </c>
      <c r="G121" s="743" t="s">
        <v>2812</v>
      </c>
      <c r="H121" s="743"/>
      <c r="I121" s="743" t="s">
        <v>2168</v>
      </c>
      <c r="J121" s="743" t="s">
        <v>2169</v>
      </c>
      <c r="K121" s="743" t="s">
        <v>2170</v>
      </c>
      <c r="L121" s="743" t="s">
        <v>2171</v>
      </c>
      <c r="M121" s="743" t="s">
        <v>237</v>
      </c>
      <c r="N121" s="743" t="s">
        <v>2172</v>
      </c>
      <c r="O121" s="743">
        <v>67</v>
      </c>
      <c r="P121" s="743" t="s">
        <v>3532</v>
      </c>
      <c r="Q121" s="743" t="s">
        <v>31</v>
      </c>
      <c r="R121" s="743" t="s">
        <v>9235</v>
      </c>
      <c r="S121" s="743" t="s">
        <v>9786</v>
      </c>
      <c r="T121" s="743" t="s">
        <v>2200</v>
      </c>
      <c r="U121" s="743" t="s">
        <v>2186</v>
      </c>
      <c r="V121" s="743">
        <v>0</v>
      </c>
      <c r="W121" s="743" t="s">
        <v>9785</v>
      </c>
      <c r="X121" s="743" t="s">
        <v>2176</v>
      </c>
      <c r="Y121" s="743"/>
      <c r="Z121" s="743"/>
      <c r="AA121" s="743"/>
      <c r="AB121" s="743"/>
      <c r="AC121" s="743"/>
      <c r="AD121" s="743" t="s">
        <v>755</v>
      </c>
      <c r="AE121" s="743" t="s">
        <v>755</v>
      </c>
      <c r="AF121" s="743" t="s">
        <v>755</v>
      </c>
      <c r="AG121" s="743" t="s">
        <v>755</v>
      </c>
      <c r="AH121" s="743" t="s">
        <v>755</v>
      </c>
      <c r="AI121" s="743" t="s">
        <v>755</v>
      </c>
      <c r="AJ121" s="743" t="s">
        <v>755</v>
      </c>
      <c r="AK121" s="743" t="s">
        <v>755</v>
      </c>
      <c r="AL121" s="743" t="s">
        <v>755</v>
      </c>
      <c r="AM121" s="743" t="s">
        <v>9185</v>
      </c>
      <c r="AN121" s="743" t="s">
        <v>755</v>
      </c>
      <c r="AO121" s="743" t="s">
        <v>755</v>
      </c>
      <c r="AP121" s="743" t="s">
        <v>755</v>
      </c>
      <c r="AQ121" s="743" t="s">
        <v>755</v>
      </c>
      <c r="AR121" s="743" t="s">
        <v>755</v>
      </c>
      <c r="AS121" s="743" t="s">
        <v>755</v>
      </c>
      <c r="AT121" s="743">
        <v>0</v>
      </c>
      <c r="AU121" s="743">
        <v>0</v>
      </c>
      <c r="AV121" s="743">
        <v>50</v>
      </c>
      <c r="AW121" s="743">
        <v>75</v>
      </c>
      <c r="AX121" s="743">
        <v>100</v>
      </c>
      <c r="AY121" s="743">
        <v>100</v>
      </c>
      <c r="AZ121" s="743"/>
      <c r="BA121" s="743"/>
      <c r="BB121" s="743"/>
      <c r="BC121" s="743"/>
      <c r="BD121" s="743"/>
      <c r="BE121" s="743"/>
      <c r="BF121" s="743"/>
      <c r="BG121" s="743"/>
      <c r="BH121" s="743"/>
      <c r="BI121" s="743"/>
      <c r="BJ121" s="743"/>
      <c r="BK121" s="743"/>
      <c r="BL121" s="743"/>
      <c r="BM121" s="743"/>
      <c r="BN121" s="743"/>
      <c r="BO121" s="743"/>
      <c r="BQ121" s="551"/>
      <c r="BR121" s="21" t="e">
        <v>#N/A</v>
      </c>
      <c r="BS121" s="21">
        <v>0</v>
      </c>
      <c r="BT121" s="552" t="e">
        <v>#N/A</v>
      </c>
      <c r="BU121" s="552" t="e">
        <v>#N/A</v>
      </c>
      <c r="BV121" s="552" t="e">
        <v>#N/A</v>
      </c>
      <c r="BW121" s="553">
        <v>0</v>
      </c>
    </row>
    <row r="122" spans="1:75" s="550" customFormat="1" ht="44.25" customHeight="1" x14ac:dyDescent="0.2">
      <c r="A122" s="47"/>
      <c r="B122" s="743" t="s">
        <v>173</v>
      </c>
      <c r="C122" s="743" t="s">
        <v>2567</v>
      </c>
      <c r="D122" s="743" t="s">
        <v>589</v>
      </c>
      <c r="E122" s="743" t="s">
        <v>2749</v>
      </c>
      <c r="F122" s="743" t="s">
        <v>2165</v>
      </c>
      <c r="G122" s="743" t="s">
        <v>2812</v>
      </c>
      <c r="H122" s="743"/>
      <c r="I122" s="743" t="s">
        <v>2168</v>
      </c>
      <c r="J122" s="743" t="s">
        <v>2169</v>
      </c>
      <c r="K122" s="743" t="s">
        <v>2170</v>
      </c>
      <c r="L122" s="743" t="s">
        <v>2171</v>
      </c>
      <c r="M122" s="743" t="s">
        <v>237</v>
      </c>
      <c r="N122" s="743" t="s">
        <v>395</v>
      </c>
      <c r="O122" s="743">
        <v>130</v>
      </c>
      <c r="P122" s="743" t="s">
        <v>3533</v>
      </c>
      <c r="Q122" s="743" t="s">
        <v>31</v>
      </c>
      <c r="R122" s="743" t="s">
        <v>9235</v>
      </c>
      <c r="S122" s="743" t="s">
        <v>9787</v>
      </c>
      <c r="T122" s="743" t="s">
        <v>2200</v>
      </c>
      <c r="U122" s="743" t="s">
        <v>2186</v>
      </c>
      <c r="V122" s="743">
        <v>0</v>
      </c>
      <c r="W122" s="743" t="s">
        <v>9785</v>
      </c>
      <c r="X122" s="743" t="s">
        <v>2176</v>
      </c>
      <c r="Y122" s="743"/>
      <c r="Z122" s="743"/>
      <c r="AA122" s="743"/>
      <c r="AB122" s="743"/>
      <c r="AC122" s="743"/>
      <c r="AD122" s="743" t="s">
        <v>755</v>
      </c>
      <c r="AE122" s="743" t="s">
        <v>755</v>
      </c>
      <c r="AF122" s="743" t="s">
        <v>755</v>
      </c>
      <c r="AG122" s="743" t="s">
        <v>755</v>
      </c>
      <c r="AH122" s="743" t="s">
        <v>755</v>
      </c>
      <c r="AI122" s="743" t="s">
        <v>755</v>
      </c>
      <c r="AJ122" s="743" t="s">
        <v>755</v>
      </c>
      <c r="AK122" s="743" t="s">
        <v>755</v>
      </c>
      <c r="AL122" s="743" t="s">
        <v>755</v>
      </c>
      <c r="AM122" s="743" t="s">
        <v>9185</v>
      </c>
      <c r="AN122" s="743" t="s">
        <v>755</v>
      </c>
      <c r="AO122" s="743" t="s">
        <v>755</v>
      </c>
      <c r="AP122" s="743" t="s">
        <v>755</v>
      </c>
      <c r="AQ122" s="743" t="s">
        <v>755</v>
      </c>
      <c r="AR122" s="743" t="s">
        <v>755</v>
      </c>
      <c r="AS122" s="743" t="s">
        <v>755</v>
      </c>
      <c r="AT122" s="743">
        <v>0</v>
      </c>
      <c r="AU122" s="743">
        <v>0</v>
      </c>
      <c r="AV122" s="743">
        <v>0</v>
      </c>
      <c r="AW122" s="743">
        <v>75</v>
      </c>
      <c r="AX122" s="743">
        <v>100</v>
      </c>
      <c r="AY122" s="743">
        <v>100</v>
      </c>
      <c r="AZ122" s="743"/>
      <c r="BA122" s="743"/>
      <c r="BB122" s="743"/>
      <c r="BC122" s="743"/>
      <c r="BD122" s="743"/>
      <c r="BE122" s="743"/>
      <c r="BF122" s="743"/>
      <c r="BG122" s="743"/>
      <c r="BH122" s="743"/>
      <c r="BI122" s="743"/>
      <c r="BJ122" s="743"/>
      <c r="BK122" s="743"/>
      <c r="BL122" s="743"/>
      <c r="BM122" s="743"/>
      <c r="BN122" s="743"/>
      <c r="BO122" s="743"/>
      <c r="BQ122" s="551"/>
      <c r="BR122" s="21" t="e">
        <v>#N/A</v>
      </c>
      <c r="BS122" s="21">
        <v>0</v>
      </c>
      <c r="BT122" s="552" t="e">
        <v>#N/A</v>
      </c>
      <c r="BU122" s="552" t="e">
        <v>#N/A</v>
      </c>
      <c r="BV122" s="552" t="e">
        <v>#N/A</v>
      </c>
      <c r="BW122" s="553">
        <v>0</v>
      </c>
    </row>
    <row r="123" spans="1:75" s="550" customFormat="1" ht="44.25" customHeight="1" x14ac:dyDescent="0.2">
      <c r="A123" s="47"/>
      <c r="B123" s="743" t="s">
        <v>173</v>
      </c>
      <c r="C123" s="743" t="s">
        <v>2567</v>
      </c>
      <c r="D123" s="743" t="s">
        <v>589</v>
      </c>
      <c r="E123" s="743" t="s">
        <v>2749</v>
      </c>
      <c r="F123" s="743" t="s">
        <v>2165</v>
      </c>
      <c r="G123" s="743" t="s">
        <v>2812</v>
      </c>
      <c r="H123" s="743"/>
      <c r="I123" s="743" t="s">
        <v>2168</v>
      </c>
      <c r="J123" s="743" t="s">
        <v>2169</v>
      </c>
      <c r="K123" s="743" t="s">
        <v>2170</v>
      </c>
      <c r="L123" s="743" t="s">
        <v>2171</v>
      </c>
      <c r="M123" s="743" t="s">
        <v>237</v>
      </c>
      <c r="N123" s="743" t="s">
        <v>395</v>
      </c>
      <c r="O123" s="743">
        <v>131</v>
      </c>
      <c r="P123" s="743" t="s">
        <v>3534</v>
      </c>
      <c r="Q123" s="743" t="s">
        <v>31</v>
      </c>
      <c r="R123" s="743" t="s">
        <v>9235</v>
      </c>
      <c r="S123" s="743" t="s">
        <v>9788</v>
      </c>
      <c r="T123" s="743" t="s">
        <v>2174</v>
      </c>
      <c r="U123" s="743" t="s">
        <v>2175</v>
      </c>
      <c r="V123" s="743">
        <v>0</v>
      </c>
      <c r="W123" s="743" t="s">
        <v>9785</v>
      </c>
      <c r="X123" s="743" t="s">
        <v>2176</v>
      </c>
      <c r="Y123" s="743"/>
      <c r="Z123" s="743"/>
      <c r="AA123" s="743"/>
      <c r="AB123" s="743"/>
      <c r="AC123" s="743"/>
      <c r="AD123" s="743" t="s">
        <v>755</v>
      </c>
      <c r="AE123" s="743" t="s">
        <v>755</v>
      </c>
      <c r="AF123" s="743" t="s">
        <v>755</v>
      </c>
      <c r="AG123" s="743" t="s">
        <v>755</v>
      </c>
      <c r="AH123" s="743" t="s">
        <v>755</v>
      </c>
      <c r="AI123" s="743" t="s">
        <v>755</v>
      </c>
      <c r="AJ123" s="743" t="s">
        <v>755</v>
      </c>
      <c r="AK123" s="743" t="s">
        <v>755</v>
      </c>
      <c r="AL123" s="743" t="s">
        <v>755</v>
      </c>
      <c r="AM123" s="743" t="s">
        <v>755</v>
      </c>
      <c r="AN123" s="743" t="s">
        <v>9185</v>
      </c>
      <c r="AO123" s="743" t="s">
        <v>755</v>
      </c>
      <c r="AP123" s="743" t="s">
        <v>755</v>
      </c>
      <c r="AQ123" s="743" t="s">
        <v>755</v>
      </c>
      <c r="AR123" s="743" t="s">
        <v>755</v>
      </c>
      <c r="AS123" s="743" t="s">
        <v>755</v>
      </c>
      <c r="AT123" s="743">
        <v>0</v>
      </c>
      <c r="AU123" s="743">
        <v>0</v>
      </c>
      <c r="AV123" s="743">
        <v>0</v>
      </c>
      <c r="AW123" s="743">
        <v>1500</v>
      </c>
      <c r="AX123" s="743">
        <v>3000</v>
      </c>
      <c r="AY123" s="743">
        <v>3000</v>
      </c>
      <c r="AZ123" s="743"/>
      <c r="BA123" s="743"/>
      <c r="BB123" s="743"/>
      <c r="BC123" s="743"/>
      <c r="BD123" s="743"/>
      <c r="BE123" s="743"/>
      <c r="BF123" s="743"/>
      <c r="BG123" s="743"/>
      <c r="BH123" s="743"/>
      <c r="BI123" s="743"/>
      <c r="BJ123" s="743"/>
      <c r="BK123" s="743"/>
      <c r="BL123" s="743"/>
      <c r="BM123" s="743"/>
      <c r="BN123" s="743"/>
      <c r="BO123" s="743"/>
      <c r="BQ123" s="551"/>
      <c r="BR123" s="21" t="e">
        <v>#N/A</v>
      </c>
      <c r="BS123" s="21">
        <v>0</v>
      </c>
      <c r="BT123" s="552" t="e">
        <v>#N/A</v>
      </c>
      <c r="BU123" s="552" t="e">
        <v>#N/A</v>
      </c>
      <c r="BV123" s="552" t="e">
        <v>#N/A</v>
      </c>
      <c r="BW123" s="553">
        <v>0</v>
      </c>
    </row>
    <row r="124" spans="1:75" s="550" customFormat="1" ht="44.25" hidden="1" customHeight="1" x14ac:dyDescent="0.2">
      <c r="A124" s="47"/>
      <c r="B124" s="745" t="s">
        <v>173</v>
      </c>
      <c r="C124" s="745" t="s">
        <v>2567</v>
      </c>
      <c r="D124" s="745" t="s">
        <v>808</v>
      </c>
      <c r="E124" s="746" t="s">
        <v>2690</v>
      </c>
      <c r="F124" s="745" t="s">
        <v>2194</v>
      </c>
      <c r="G124" s="745" t="s">
        <v>2799</v>
      </c>
      <c r="H124" s="746"/>
      <c r="I124" s="746" t="s">
        <v>2726</v>
      </c>
      <c r="J124" s="746" t="s">
        <v>2582</v>
      </c>
      <c r="K124" s="746" t="s">
        <v>2588</v>
      </c>
      <c r="L124" s="746" t="s">
        <v>2734</v>
      </c>
      <c r="M124" s="746" t="s">
        <v>953</v>
      </c>
      <c r="N124" s="747" t="s">
        <v>2772</v>
      </c>
      <c r="O124" s="748">
        <v>69</v>
      </c>
      <c r="P124" s="749" t="s">
        <v>3535</v>
      </c>
      <c r="Q124" s="750" t="s">
        <v>31</v>
      </c>
      <c r="R124" s="751" t="s">
        <v>9231</v>
      </c>
      <c r="S124" s="752" t="s">
        <v>9803</v>
      </c>
      <c r="T124" s="751" t="s">
        <v>2200</v>
      </c>
      <c r="U124" s="751" t="s">
        <v>2192</v>
      </c>
      <c r="V124" s="751"/>
      <c r="W124" s="752" t="s">
        <v>9804</v>
      </c>
      <c r="X124" s="751" t="s">
        <v>2176</v>
      </c>
      <c r="Y124" s="753"/>
      <c r="Z124" s="753"/>
      <c r="AA124" s="753"/>
      <c r="AB124" s="753"/>
      <c r="AC124" s="753"/>
      <c r="AD124" s="753"/>
      <c r="AE124" s="753"/>
      <c r="AF124" s="753"/>
      <c r="AG124" s="753"/>
      <c r="AH124" s="754"/>
      <c r="AI124" s="754"/>
      <c r="AJ124" s="754"/>
      <c r="AK124" s="754"/>
      <c r="AL124" s="754"/>
      <c r="AM124" s="754" t="s">
        <v>9185</v>
      </c>
      <c r="AN124" s="754"/>
      <c r="AO124" s="754"/>
      <c r="AP124" s="754"/>
      <c r="AQ124" s="754"/>
      <c r="AR124" s="755"/>
      <c r="AS124" s="754"/>
      <c r="AT124" s="754" t="s">
        <v>128</v>
      </c>
      <c r="AU124" s="754" t="s">
        <v>9805</v>
      </c>
      <c r="AV124" s="754">
        <v>90</v>
      </c>
      <c r="AW124" s="754">
        <v>90</v>
      </c>
      <c r="AX124" s="754">
        <v>90</v>
      </c>
      <c r="AY124" s="754">
        <v>90</v>
      </c>
      <c r="AZ124" s="756">
        <v>0</v>
      </c>
      <c r="BA124" s="756">
        <v>0</v>
      </c>
      <c r="BB124" s="756"/>
      <c r="BC124" s="756"/>
      <c r="BD124" s="756"/>
      <c r="BE124" s="756"/>
      <c r="BF124" s="756">
        <v>22.5</v>
      </c>
      <c r="BG124" s="756">
        <v>22.5</v>
      </c>
      <c r="BH124" s="756">
        <v>22.5</v>
      </c>
      <c r="BI124" s="756">
        <v>45</v>
      </c>
      <c r="BJ124" s="756">
        <v>45</v>
      </c>
      <c r="BK124" s="756">
        <v>45</v>
      </c>
      <c r="BL124" s="756">
        <v>67.5</v>
      </c>
      <c r="BM124" s="756">
        <v>67.5</v>
      </c>
      <c r="BN124" s="756">
        <v>67.5</v>
      </c>
      <c r="BO124" s="757">
        <v>90</v>
      </c>
      <c r="BQ124" s="551"/>
      <c r="BR124" s="21" t="e">
        <v>#N/A</v>
      </c>
      <c r="BS124" s="21">
        <v>0</v>
      </c>
      <c r="BT124" s="552" t="e">
        <v>#N/A</v>
      </c>
      <c r="BU124" s="552" t="e">
        <v>#N/A</v>
      </c>
      <c r="BV124" s="552" t="e">
        <v>#N/A</v>
      </c>
      <c r="BW124" s="553">
        <v>0</v>
      </c>
    </row>
    <row r="125" spans="1:75" s="550" customFormat="1" ht="44.25" hidden="1" customHeight="1" x14ac:dyDescent="0.2">
      <c r="A125" s="47"/>
      <c r="B125" s="745" t="s">
        <v>173</v>
      </c>
      <c r="C125" s="745" t="s">
        <v>2567</v>
      </c>
      <c r="D125" s="745" t="s">
        <v>808</v>
      </c>
      <c r="E125" s="746" t="s">
        <v>2690</v>
      </c>
      <c r="F125" s="745" t="s">
        <v>2194</v>
      </c>
      <c r="G125" s="745" t="s">
        <v>2799</v>
      </c>
      <c r="H125" s="745"/>
      <c r="I125" s="746" t="s">
        <v>2726</v>
      </c>
      <c r="J125" s="746" t="s">
        <v>2582</v>
      </c>
      <c r="K125" s="746" t="s">
        <v>2588</v>
      </c>
      <c r="L125" s="746" t="s">
        <v>2734</v>
      </c>
      <c r="M125" s="746" t="s">
        <v>953</v>
      </c>
      <c r="N125" s="747" t="s">
        <v>2772</v>
      </c>
      <c r="O125" s="748">
        <v>70</v>
      </c>
      <c r="P125" s="749" t="s">
        <v>3536</v>
      </c>
      <c r="Q125" s="750" t="s">
        <v>31</v>
      </c>
      <c r="R125" s="751" t="s">
        <v>9231</v>
      </c>
      <c r="S125" s="752" t="s">
        <v>9806</v>
      </c>
      <c r="T125" s="751" t="s">
        <v>2200</v>
      </c>
      <c r="U125" s="751" t="s">
        <v>2192</v>
      </c>
      <c r="V125" s="751"/>
      <c r="W125" s="752" t="s">
        <v>9807</v>
      </c>
      <c r="X125" s="751" t="s">
        <v>2176</v>
      </c>
      <c r="Y125" s="753"/>
      <c r="Z125" s="753"/>
      <c r="AA125" s="753"/>
      <c r="AB125" s="753"/>
      <c r="AC125" s="753"/>
      <c r="AD125" s="753"/>
      <c r="AE125" s="753"/>
      <c r="AF125" s="753"/>
      <c r="AG125" s="753"/>
      <c r="AH125" s="754"/>
      <c r="AI125" s="754"/>
      <c r="AJ125" s="754"/>
      <c r="AK125" s="754"/>
      <c r="AL125" s="754"/>
      <c r="AM125" s="754" t="s">
        <v>9185</v>
      </c>
      <c r="AN125" s="754"/>
      <c r="AO125" s="754"/>
      <c r="AP125" s="754"/>
      <c r="AQ125" s="754"/>
      <c r="AR125" s="755"/>
      <c r="AS125" s="754"/>
      <c r="AT125" s="751" t="s">
        <v>128</v>
      </c>
      <c r="AU125" s="751" t="s">
        <v>9805</v>
      </c>
      <c r="AV125" s="751">
        <v>74</v>
      </c>
      <c r="AW125" s="751">
        <v>74</v>
      </c>
      <c r="AX125" s="751">
        <v>74</v>
      </c>
      <c r="AY125" s="751">
        <v>74</v>
      </c>
      <c r="AZ125" s="756">
        <v>0</v>
      </c>
      <c r="BA125" s="756">
        <v>0</v>
      </c>
      <c r="BB125" s="756"/>
      <c r="BC125" s="756"/>
      <c r="BD125" s="756"/>
      <c r="BE125" s="756"/>
      <c r="BF125" s="756">
        <v>27</v>
      </c>
      <c r="BG125" s="756">
        <v>27</v>
      </c>
      <c r="BH125" s="756">
        <v>27</v>
      </c>
      <c r="BI125" s="756">
        <v>52</v>
      </c>
      <c r="BJ125" s="756">
        <v>52</v>
      </c>
      <c r="BK125" s="756">
        <v>52</v>
      </c>
      <c r="BL125" s="756">
        <v>67</v>
      </c>
      <c r="BM125" s="756">
        <v>67</v>
      </c>
      <c r="BN125" s="756">
        <v>67</v>
      </c>
      <c r="BO125" s="757">
        <v>74</v>
      </c>
      <c r="BQ125" s="551"/>
      <c r="BR125" s="21" t="e">
        <v>#N/A</v>
      </c>
      <c r="BS125" s="21">
        <v>0</v>
      </c>
      <c r="BT125" s="552" t="e">
        <v>#N/A</v>
      </c>
      <c r="BU125" s="552" t="e">
        <v>#N/A</v>
      </c>
      <c r="BV125" s="552" t="e">
        <v>#N/A</v>
      </c>
      <c r="BW125" s="553">
        <v>0</v>
      </c>
    </row>
    <row r="126" spans="1:75" s="550" customFormat="1" ht="44.25" hidden="1" customHeight="1" x14ac:dyDescent="0.2">
      <c r="A126" s="47"/>
      <c r="B126" s="745" t="s">
        <v>173</v>
      </c>
      <c r="C126" s="745" t="s">
        <v>2567</v>
      </c>
      <c r="D126" s="745" t="s">
        <v>808</v>
      </c>
      <c r="E126" s="746" t="s">
        <v>2690</v>
      </c>
      <c r="F126" s="745" t="s">
        <v>2194</v>
      </c>
      <c r="G126" s="745" t="s">
        <v>2799</v>
      </c>
      <c r="H126" s="746"/>
      <c r="I126" s="746" t="s">
        <v>2726</v>
      </c>
      <c r="J126" s="746" t="s">
        <v>2582</v>
      </c>
      <c r="K126" s="746" t="s">
        <v>2588</v>
      </c>
      <c r="L126" s="746" t="s">
        <v>2734</v>
      </c>
      <c r="M126" s="746" t="s">
        <v>953</v>
      </c>
      <c r="N126" s="747" t="s">
        <v>2772</v>
      </c>
      <c r="O126" s="748">
        <v>71</v>
      </c>
      <c r="P126" s="749" t="s">
        <v>3537</v>
      </c>
      <c r="Q126" s="750" t="s">
        <v>2198</v>
      </c>
      <c r="R126" s="751" t="s">
        <v>9231</v>
      </c>
      <c r="S126" s="752" t="s">
        <v>9808</v>
      </c>
      <c r="T126" s="751" t="s">
        <v>2200</v>
      </c>
      <c r="U126" s="751" t="s">
        <v>2175</v>
      </c>
      <c r="V126" s="751"/>
      <c r="W126" s="752" t="s">
        <v>9809</v>
      </c>
      <c r="X126" s="751" t="s">
        <v>2176</v>
      </c>
      <c r="Y126" s="753"/>
      <c r="Z126" s="753"/>
      <c r="AA126" s="753"/>
      <c r="AB126" s="753"/>
      <c r="AC126" s="753"/>
      <c r="AD126" s="753"/>
      <c r="AE126" s="753"/>
      <c r="AF126" s="753"/>
      <c r="AG126" s="753"/>
      <c r="AH126" s="754"/>
      <c r="AI126" s="754"/>
      <c r="AJ126" s="754"/>
      <c r="AK126" s="754"/>
      <c r="AL126" s="754"/>
      <c r="AM126" s="754" t="s">
        <v>9185</v>
      </c>
      <c r="AN126" s="754"/>
      <c r="AO126" s="754"/>
      <c r="AP126" s="754"/>
      <c r="AQ126" s="754"/>
      <c r="AR126" s="755"/>
      <c r="AS126" s="754"/>
      <c r="AT126" s="751" t="s">
        <v>128</v>
      </c>
      <c r="AU126" s="751" t="s">
        <v>9805</v>
      </c>
      <c r="AV126" s="751">
        <v>100</v>
      </c>
      <c r="AW126" s="751">
        <v>100</v>
      </c>
      <c r="AX126" s="751">
        <v>100</v>
      </c>
      <c r="AY126" s="751">
        <v>100</v>
      </c>
      <c r="AZ126" s="756">
        <v>0</v>
      </c>
      <c r="BA126" s="756">
        <v>0</v>
      </c>
      <c r="BB126" s="756"/>
      <c r="BC126" s="756"/>
      <c r="BD126" s="756"/>
      <c r="BE126" s="756"/>
      <c r="BF126" s="756">
        <v>0</v>
      </c>
      <c r="BG126" s="756">
        <v>0</v>
      </c>
      <c r="BH126" s="756">
        <v>0</v>
      </c>
      <c r="BI126" s="756">
        <v>50</v>
      </c>
      <c r="BJ126" s="756">
        <v>50</v>
      </c>
      <c r="BK126" s="756">
        <v>50</v>
      </c>
      <c r="BL126" s="756">
        <v>50</v>
      </c>
      <c r="BM126" s="756">
        <v>50</v>
      </c>
      <c r="BN126" s="756">
        <v>50</v>
      </c>
      <c r="BO126" s="757">
        <v>100</v>
      </c>
      <c r="BQ126" s="551"/>
      <c r="BR126" s="21" t="e">
        <v>#N/A</v>
      </c>
      <c r="BS126" s="21">
        <v>0</v>
      </c>
      <c r="BT126" s="552" t="e">
        <v>#N/A</v>
      </c>
      <c r="BU126" s="552" t="e">
        <v>#N/A</v>
      </c>
      <c r="BV126" s="552" t="e">
        <v>#N/A</v>
      </c>
      <c r="BW126" s="553">
        <v>0</v>
      </c>
    </row>
    <row r="127" spans="1:75" s="550" customFormat="1" ht="44.25" hidden="1" customHeight="1" x14ac:dyDescent="0.2">
      <c r="A127" s="47"/>
      <c r="B127" s="759" t="s">
        <v>173</v>
      </c>
      <c r="C127" s="759" t="s">
        <v>2567</v>
      </c>
      <c r="D127" s="759" t="s">
        <v>808</v>
      </c>
      <c r="E127" s="872" t="s">
        <v>2690</v>
      </c>
      <c r="F127" s="759" t="s">
        <v>2194</v>
      </c>
      <c r="G127" s="759" t="s">
        <v>2799</v>
      </c>
      <c r="H127" s="872"/>
      <c r="I127" s="872" t="s">
        <v>2726</v>
      </c>
      <c r="J127" s="872" t="s">
        <v>2582</v>
      </c>
      <c r="K127" s="872" t="s">
        <v>2588</v>
      </c>
      <c r="L127" s="872" t="s">
        <v>2734</v>
      </c>
      <c r="M127" s="872" t="s">
        <v>953</v>
      </c>
      <c r="N127" s="875" t="s">
        <v>2772</v>
      </c>
      <c r="O127" s="876">
        <v>72</v>
      </c>
      <c r="P127" s="877" t="s">
        <v>3538</v>
      </c>
      <c r="Q127" s="873" t="s">
        <v>2198</v>
      </c>
      <c r="R127" s="874" t="s">
        <v>9255</v>
      </c>
      <c r="S127" s="758" t="s">
        <v>9810</v>
      </c>
      <c r="T127" s="874" t="s">
        <v>2200</v>
      </c>
      <c r="U127" s="874" t="s">
        <v>2192</v>
      </c>
      <c r="V127" s="874"/>
      <c r="W127" s="874" t="s">
        <v>9811</v>
      </c>
      <c r="X127" s="874" t="s">
        <v>2176</v>
      </c>
      <c r="Y127" s="874"/>
      <c r="Z127" s="874"/>
      <c r="AA127" s="874"/>
      <c r="AB127" s="874"/>
      <c r="AC127" s="874"/>
      <c r="AD127" s="874"/>
      <c r="AE127" s="874"/>
      <c r="AF127" s="874"/>
      <c r="AG127" s="874"/>
      <c r="AH127" s="872"/>
      <c r="AI127" s="872"/>
      <c r="AJ127" s="872"/>
      <c r="AK127" s="872"/>
      <c r="AL127" s="872"/>
      <c r="AM127" s="872" t="s">
        <v>9185</v>
      </c>
      <c r="AN127" s="872"/>
      <c r="AO127" s="872"/>
      <c r="AP127" s="872"/>
      <c r="AQ127" s="872"/>
      <c r="AR127" s="879"/>
      <c r="AS127" s="872"/>
      <c r="AT127" s="874" t="s">
        <v>128</v>
      </c>
      <c r="AU127" s="874" t="s">
        <v>9805</v>
      </c>
      <c r="AV127" s="874">
        <v>80</v>
      </c>
      <c r="AW127" s="874">
        <v>82</v>
      </c>
      <c r="AX127" s="874">
        <v>85</v>
      </c>
      <c r="AY127" s="874">
        <v>85</v>
      </c>
      <c r="AZ127" s="878">
        <v>82</v>
      </c>
      <c r="BA127" s="881">
        <v>82</v>
      </c>
      <c r="BB127" s="882"/>
      <c r="BC127" s="881"/>
      <c r="BD127" s="882"/>
      <c r="BE127" s="881"/>
      <c r="BF127" s="882">
        <v>82.75</v>
      </c>
      <c r="BG127" s="881">
        <v>82.75</v>
      </c>
      <c r="BH127" s="881">
        <v>82.75</v>
      </c>
      <c r="BI127" s="882">
        <v>83.5</v>
      </c>
      <c r="BJ127" s="881">
        <v>83.5</v>
      </c>
      <c r="BK127" s="881">
        <v>83.5</v>
      </c>
      <c r="BL127" s="882">
        <v>84.25</v>
      </c>
      <c r="BM127" s="881">
        <v>84.25</v>
      </c>
      <c r="BN127" s="881">
        <v>84.25</v>
      </c>
      <c r="BO127" s="880">
        <v>85</v>
      </c>
      <c r="BQ127" s="551"/>
      <c r="BR127" s="21" t="e">
        <v>#N/A</v>
      </c>
      <c r="BS127" s="21">
        <v>0</v>
      </c>
      <c r="BT127" s="552" t="e">
        <v>#N/A</v>
      </c>
      <c r="BU127" s="552" t="e">
        <v>#N/A</v>
      </c>
      <c r="BV127" s="552" t="e">
        <v>#N/A</v>
      </c>
      <c r="BW127" s="553">
        <v>0</v>
      </c>
    </row>
    <row r="128" spans="1:75" s="550" customFormat="1" ht="44.25" customHeight="1" x14ac:dyDescent="0.2">
      <c r="A128" s="47"/>
      <c r="B128" s="745" t="s">
        <v>173</v>
      </c>
      <c r="C128" s="745" t="s">
        <v>174</v>
      </c>
      <c r="D128" s="745" t="s">
        <v>1046</v>
      </c>
      <c r="E128" s="745" t="s">
        <v>2764</v>
      </c>
      <c r="F128" s="745" t="s">
        <v>2194</v>
      </c>
      <c r="G128" s="745" t="s">
        <v>2796</v>
      </c>
      <c r="H128" s="745"/>
      <c r="I128" s="745" t="s">
        <v>2726</v>
      </c>
      <c r="J128" s="745" t="s">
        <v>2588</v>
      </c>
      <c r="K128" s="745" t="s">
        <v>2588</v>
      </c>
      <c r="L128" s="745" t="s">
        <v>9832</v>
      </c>
      <c r="M128" s="745" t="s">
        <v>953</v>
      </c>
      <c r="N128" s="745" t="s">
        <v>2741</v>
      </c>
      <c r="O128" s="745">
        <v>76</v>
      </c>
      <c r="P128" s="745" t="s">
        <v>3542</v>
      </c>
      <c r="Q128" s="745" t="s">
        <v>2574</v>
      </c>
      <c r="R128" s="745" t="s">
        <v>9231</v>
      </c>
      <c r="S128" s="745" t="s">
        <v>9833</v>
      </c>
      <c r="T128" s="745" t="s">
        <v>9256</v>
      </c>
      <c r="U128" s="745" t="s">
        <v>2192</v>
      </c>
      <c r="V128" s="745">
        <v>15</v>
      </c>
      <c r="W128" s="745" t="s">
        <v>9834</v>
      </c>
      <c r="X128" s="745" t="s">
        <v>2176</v>
      </c>
      <c r="Y128" s="773"/>
      <c r="Z128" s="774"/>
      <c r="AA128" s="774"/>
      <c r="AB128" s="774"/>
      <c r="AC128" s="774"/>
      <c r="AD128" s="774"/>
      <c r="AE128" s="771"/>
      <c r="AF128" s="775"/>
      <c r="AG128" s="776"/>
      <c r="AH128" s="777"/>
      <c r="AI128" s="777"/>
      <c r="AJ128" s="777"/>
      <c r="AK128" s="777"/>
      <c r="AL128" s="777"/>
      <c r="AM128" s="777"/>
      <c r="AN128" s="777"/>
      <c r="AO128" s="777"/>
      <c r="AP128" s="777"/>
      <c r="AQ128" s="743"/>
      <c r="AR128" s="743"/>
      <c r="AS128" s="743"/>
      <c r="AT128" s="773">
        <v>0</v>
      </c>
      <c r="AU128" s="774">
        <v>0</v>
      </c>
      <c r="AV128" s="774">
        <v>90</v>
      </c>
      <c r="AW128" s="774">
        <v>90</v>
      </c>
      <c r="AX128" s="774">
        <v>90</v>
      </c>
      <c r="AY128" s="774">
        <v>90</v>
      </c>
      <c r="AZ128" s="771"/>
      <c r="BA128" s="775"/>
      <c r="BB128" s="776"/>
      <c r="BC128" s="777"/>
      <c r="BD128" s="776"/>
      <c r="BE128" s="777"/>
      <c r="BF128" s="776">
        <v>15</v>
      </c>
      <c r="BG128" s="777">
        <v>15</v>
      </c>
      <c r="BH128" s="777">
        <v>15</v>
      </c>
      <c r="BI128" s="777">
        <v>40</v>
      </c>
      <c r="BJ128" s="777">
        <v>40</v>
      </c>
      <c r="BK128" s="777">
        <v>40</v>
      </c>
      <c r="BL128" s="777">
        <v>65</v>
      </c>
      <c r="BM128" s="777">
        <v>65</v>
      </c>
      <c r="BN128" s="777">
        <v>65</v>
      </c>
      <c r="BO128" s="777">
        <v>90</v>
      </c>
      <c r="BQ128" s="551"/>
      <c r="BR128" s="21" t="e">
        <v>#N/A</v>
      </c>
      <c r="BS128" s="21">
        <v>0</v>
      </c>
      <c r="BT128" s="552" t="e">
        <v>#N/A</v>
      </c>
      <c r="BU128" s="552" t="e">
        <v>#N/A</v>
      </c>
      <c r="BV128" s="552" t="e">
        <v>#N/A</v>
      </c>
      <c r="BW128" s="553">
        <v>0</v>
      </c>
    </row>
    <row r="129" spans="1:75" s="550" customFormat="1" ht="44.25" customHeight="1" x14ac:dyDescent="0.2">
      <c r="A129" s="47"/>
      <c r="B129" s="745" t="s">
        <v>173</v>
      </c>
      <c r="C129" s="745" t="s">
        <v>174</v>
      </c>
      <c r="D129" s="745" t="s">
        <v>2571</v>
      </c>
      <c r="E129" s="745" t="s">
        <v>2690</v>
      </c>
      <c r="F129" s="745" t="s">
        <v>2720</v>
      </c>
      <c r="G129" s="745" t="s">
        <v>2661</v>
      </c>
      <c r="H129" s="745"/>
      <c r="I129" s="745" t="s">
        <v>2726</v>
      </c>
      <c r="J129" s="745" t="s">
        <v>2582</v>
      </c>
      <c r="K129" s="745" t="s">
        <v>2588</v>
      </c>
      <c r="L129" s="745" t="s">
        <v>2686</v>
      </c>
      <c r="M129" s="745" t="s">
        <v>3543</v>
      </c>
      <c r="N129" s="745" t="s">
        <v>9844</v>
      </c>
      <c r="O129" s="745">
        <v>77</v>
      </c>
      <c r="P129" s="745" t="s">
        <v>3543</v>
      </c>
      <c r="Q129" s="745" t="s">
        <v>2574</v>
      </c>
      <c r="R129" s="745" t="s">
        <v>9231</v>
      </c>
      <c r="S129" s="745" t="s">
        <v>9845</v>
      </c>
      <c r="T129" s="745" t="s">
        <v>2200</v>
      </c>
      <c r="U129" s="745" t="s">
        <v>2192</v>
      </c>
      <c r="V129" s="745">
        <v>15</v>
      </c>
      <c r="W129" s="745" t="s">
        <v>9846</v>
      </c>
      <c r="X129" s="745" t="s">
        <v>2176</v>
      </c>
      <c r="Y129" s="751"/>
      <c r="Z129" s="751"/>
      <c r="AA129" s="751"/>
      <c r="AB129" s="751"/>
      <c r="AC129" s="751"/>
      <c r="AD129" s="751"/>
      <c r="AE129" s="783"/>
      <c r="AF129" s="783"/>
      <c r="AG129" s="783"/>
      <c r="AH129" s="783"/>
      <c r="AI129" s="783"/>
      <c r="AJ129" s="783"/>
      <c r="AK129" s="783"/>
      <c r="AL129" s="783"/>
      <c r="AM129" s="783"/>
      <c r="AN129" s="783"/>
      <c r="AO129" s="783"/>
      <c r="AP129" s="784"/>
      <c r="AQ129" s="743"/>
      <c r="AR129" s="743"/>
      <c r="AS129" s="743"/>
      <c r="AT129" s="751">
        <v>0</v>
      </c>
      <c r="AU129" s="751">
        <v>0</v>
      </c>
      <c r="AV129" s="751">
        <v>100</v>
      </c>
      <c r="AW129" s="751">
        <v>100</v>
      </c>
      <c r="AX129" s="751">
        <v>100</v>
      </c>
      <c r="AY129" s="751">
        <v>100</v>
      </c>
      <c r="AZ129" s="783"/>
      <c r="BA129" s="783"/>
      <c r="BB129" s="783"/>
      <c r="BC129" s="783"/>
      <c r="BD129" s="783"/>
      <c r="BE129" s="783"/>
      <c r="BF129" s="783">
        <v>100</v>
      </c>
      <c r="BG129" s="783"/>
      <c r="BH129" s="783"/>
      <c r="BI129" s="783">
        <v>100</v>
      </c>
      <c r="BJ129" s="783"/>
      <c r="BK129" s="783"/>
      <c r="BL129" s="783">
        <v>100</v>
      </c>
      <c r="BM129" s="783"/>
      <c r="BN129" s="783"/>
      <c r="BO129" s="784">
        <v>100</v>
      </c>
      <c r="BQ129" s="551"/>
      <c r="BR129" s="21" t="e">
        <v>#N/A</v>
      </c>
      <c r="BS129" s="21">
        <v>0</v>
      </c>
      <c r="BT129" s="552" t="e">
        <v>#N/A</v>
      </c>
      <c r="BU129" s="552" t="e">
        <v>#N/A</v>
      </c>
      <c r="BV129" s="552" t="e">
        <v>#N/A</v>
      </c>
      <c r="BW129" s="553">
        <v>0</v>
      </c>
    </row>
    <row r="130" spans="1:75" s="550" customFormat="1" ht="44.25" customHeight="1" x14ac:dyDescent="0.2">
      <c r="A130" s="47"/>
      <c r="B130" s="745" t="s">
        <v>173</v>
      </c>
      <c r="C130" s="745" t="s">
        <v>174</v>
      </c>
      <c r="D130" s="745" t="s">
        <v>2571</v>
      </c>
      <c r="E130" s="745" t="s">
        <v>2690</v>
      </c>
      <c r="F130" s="745" t="s">
        <v>2720</v>
      </c>
      <c r="G130" s="745" t="s">
        <v>2661</v>
      </c>
      <c r="H130" s="745"/>
      <c r="I130" s="745" t="s">
        <v>2726</v>
      </c>
      <c r="J130" s="745" t="s">
        <v>2582</v>
      </c>
      <c r="K130" s="745" t="s">
        <v>2588</v>
      </c>
      <c r="L130" s="745" t="s">
        <v>2686</v>
      </c>
      <c r="M130" s="745" t="s">
        <v>3543</v>
      </c>
      <c r="N130" s="745" t="s">
        <v>9844</v>
      </c>
      <c r="O130" s="745">
        <v>78</v>
      </c>
      <c r="P130" s="745" t="s">
        <v>9847</v>
      </c>
      <c r="Q130" s="745" t="s">
        <v>2574</v>
      </c>
      <c r="R130" s="745" t="s">
        <v>2199</v>
      </c>
      <c r="S130" s="745" t="s">
        <v>9848</v>
      </c>
      <c r="T130" s="745" t="s">
        <v>2200</v>
      </c>
      <c r="U130" s="745" t="s">
        <v>2192</v>
      </c>
      <c r="V130" s="745">
        <v>0</v>
      </c>
      <c r="W130" s="745" t="s">
        <v>9849</v>
      </c>
      <c r="X130" s="745" t="s">
        <v>2176</v>
      </c>
      <c r="Y130" s="751"/>
      <c r="Z130" s="751"/>
      <c r="AA130" s="751"/>
      <c r="AB130" s="751"/>
      <c r="AC130" s="751"/>
      <c r="AD130" s="751"/>
      <c r="AE130" s="783"/>
      <c r="AF130" s="783"/>
      <c r="AG130" s="783"/>
      <c r="AH130" s="783"/>
      <c r="AI130" s="783"/>
      <c r="AJ130" s="783"/>
      <c r="AK130" s="783"/>
      <c r="AL130" s="783"/>
      <c r="AM130" s="783"/>
      <c r="AN130" s="783"/>
      <c r="AO130" s="783"/>
      <c r="AP130" s="784"/>
      <c r="AQ130" s="743"/>
      <c r="AR130" s="743"/>
      <c r="AS130" s="743"/>
      <c r="AT130" s="751">
        <v>0</v>
      </c>
      <c r="AU130" s="751">
        <v>0</v>
      </c>
      <c r="AV130" s="751">
        <v>90</v>
      </c>
      <c r="AW130" s="751">
        <v>95</v>
      </c>
      <c r="AX130" s="751">
        <v>100</v>
      </c>
      <c r="AY130" s="751">
        <v>100</v>
      </c>
      <c r="AZ130" s="783"/>
      <c r="BA130" s="783"/>
      <c r="BB130" s="783"/>
      <c r="BC130" s="783"/>
      <c r="BD130" s="783"/>
      <c r="BE130" s="783"/>
      <c r="BF130" s="783">
        <v>26.3</v>
      </c>
      <c r="BG130" s="783"/>
      <c r="BH130" s="783"/>
      <c r="BI130" s="783">
        <v>62.5</v>
      </c>
      <c r="BJ130" s="783"/>
      <c r="BK130" s="783"/>
      <c r="BL130" s="783">
        <v>86.3</v>
      </c>
      <c r="BM130" s="783"/>
      <c r="BN130" s="783"/>
      <c r="BO130" s="784">
        <v>100</v>
      </c>
      <c r="BQ130" s="551"/>
      <c r="BR130" s="21" t="e">
        <v>#N/A</v>
      </c>
      <c r="BS130" s="21">
        <v>0</v>
      </c>
      <c r="BT130" s="552" t="e">
        <v>#N/A</v>
      </c>
      <c r="BU130" s="552" t="e">
        <v>#N/A</v>
      </c>
      <c r="BV130" s="552" t="e">
        <v>#N/A</v>
      </c>
      <c r="BW130" s="553">
        <v>0</v>
      </c>
    </row>
    <row r="131" spans="1:75" s="550" customFormat="1" ht="44.25" customHeight="1" x14ac:dyDescent="0.2">
      <c r="A131" s="47"/>
      <c r="B131" s="745" t="s">
        <v>173</v>
      </c>
      <c r="C131" s="745" t="s">
        <v>174</v>
      </c>
      <c r="D131" s="745" t="s">
        <v>2571</v>
      </c>
      <c r="E131" s="745" t="s">
        <v>2690</v>
      </c>
      <c r="F131" s="745" t="s">
        <v>2720</v>
      </c>
      <c r="G131" s="745" t="s">
        <v>2661</v>
      </c>
      <c r="H131" s="745"/>
      <c r="I131" s="745" t="s">
        <v>2726</v>
      </c>
      <c r="J131" s="745" t="s">
        <v>2582</v>
      </c>
      <c r="K131" s="745" t="s">
        <v>2588</v>
      </c>
      <c r="L131" s="745" t="s">
        <v>2686</v>
      </c>
      <c r="M131" s="745" t="s">
        <v>3543</v>
      </c>
      <c r="N131" s="745" t="s">
        <v>9844</v>
      </c>
      <c r="O131" s="745">
        <v>79</v>
      </c>
      <c r="P131" s="745" t="s">
        <v>9850</v>
      </c>
      <c r="Q131" s="745" t="s">
        <v>2574</v>
      </c>
      <c r="R131" s="745" t="s">
        <v>2199</v>
      </c>
      <c r="S131" s="745" t="s">
        <v>9851</v>
      </c>
      <c r="T131" s="745" t="s">
        <v>2200</v>
      </c>
      <c r="U131" s="745" t="s">
        <v>2192</v>
      </c>
      <c r="V131" s="745">
        <v>15</v>
      </c>
      <c r="W131" s="745" t="s">
        <v>9852</v>
      </c>
      <c r="X131" s="745" t="s">
        <v>2176</v>
      </c>
      <c r="Y131" s="751"/>
      <c r="Z131" s="751"/>
      <c r="AA131" s="751"/>
      <c r="AB131" s="751"/>
      <c r="AC131" s="751"/>
      <c r="AD131" s="751"/>
      <c r="AE131" s="783"/>
      <c r="AF131" s="783"/>
      <c r="AG131" s="783"/>
      <c r="AH131" s="783"/>
      <c r="AI131" s="783"/>
      <c r="AJ131" s="783"/>
      <c r="AK131" s="783"/>
      <c r="AL131" s="783"/>
      <c r="AM131" s="783"/>
      <c r="AN131" s="783"/>
      <c r="AO131" s="783"/>
      <c r="AP131" s="784"/>
      <c r="AQ131" s="743"/>
      <c r="AR131" s="743"/>
      <c r="AS131" s="743"/>
      <c r="AT131" s="751">
        <v>0</v>
      </c>
      <c r="AU131" s="751">
        <v>0</v>
      </c>
      <c r="AV131" s="751">
        <v>65</v>
      </c>
      <c r="AW131" s="751">
        <v>75</v>
      </c>
      <c r="AX131" s="751">
        <v>75</v>
      </c>
      <c r="AY131" s="751">
        <v>88</v>
      </c>
      <c r="AZ131" s="783"/>
      <c r="BA131" s="783"/>
      <c r="BB131" s="783"/>
      <c r="BC131" s="783"/>
      <c r="BD131" s="783"/>
      <c r="BE131" s="783"/>
      <c r="BF131" s="783">
        <v>75</v>
      </c>
      <c r="BG131" s="783"/>
      <c r="BH131" s="783"/>
      <c r="BI131" s="783">
        <v>75</v>
      </c>
      <c r="BJ131" s="783"/>
      <c r="BK131" s="783"/>
      <c r="BL131" s="783">
        <v>75</v>
      </c>
      <c r="BM131" s="783"/>
      <c r="BN131" s="783"/>
      <c r="BO131" s="784">
        <v>75</v>
      </c>
      <c r="BQ131" s="551"/>
      <c r="BR131" s="21" t="e">
        <v>#N/A</v>
      </c>
      <c r="BS131" s="21">
        <v>0</v>
      </c>
      <c r="BT131" s="552" t="e">
        <v>#N/A</v>
      </c>
      <c r="BU131" s="552" t="e">
        <v>#N/A</v>
      </c>
      <c r="BV131" s="552" t="e">
        <v>#N/A</v>
      </c>
      <c r="BW131" s="553">
        <v>0</v>
      </c>
    </row>
    <row r="132" spans="1:75" s="550" customFormat="1" ht="44.25" customHeight="1" x14ac:dyDescent="0.2">
      <c r="A132" s="47"/>
      <c r="B132" s="745" t="s">
        <v>173</v>
      </c>
      <c r="C132" s="745" t="s">
        <v>174</v>
      </c>
      <c r="D132" s="745" t="s">
        <v>175</v>
      </c>
      <c r="E132" s="745" t="s">
        <v>2164</v>
      </c>
      <c r="F132" s="745" t="s">
        <v>2194</v>
      </c>
      <c r="G132" s="745" t="s">
        <v>2721</v>
      </c>
      <c r="H132" s="745"/>
      <c r="I132" s="745" t="s">
        <v>2168</v>
      </c>
      <c r="J132" s="745" t="s">
        <v>2580</v>
      </c>
      <c r="K132" s="745" t="s">
        <v>9358</v>
      </c>
      <c r="L132" s="745" t="s">
        <v>2600</v>
      </c>
      <c r="M132" s="745" t="s">
        <v>84</v>
      </c>
      <c r="N132" s="745" t="s">
        <v>85</v>
      </c>
      <c r="O132" s="745">
        <v>80</v>
      </c>
      <c r="P132" s="745" t="s">
        <v>3546</v>
      </c>
      <c r="Q132" s="745" t="s">
        <v>2574</v>
      </c>
      <c r="R132" s="745" t="s">
        <v>9231</v>
      </c>
      <c r="S132" s="745" t="s">
        <v>9872</v>
      </c>
      <c r="T132" s="745" t="s">
        <v>2200</v>
      </c>
      <c r="U132" s="745" t="s">
        <v>2192</v>
      </c>
      <c r="V132" s="745">
        <v>15</v>
      </c>
      <c r="W132" s="745" t="s">
        <v>9873</v>
      </c>
      <c r="X132" s="745" t="s">
        <v>2176</v>
      </c>
      <c r="Y132" s="798"/>
      <c r="Z132" s="798"/>
      <c r="AA132" s="798"/>
      <c r="AB132" s="798"/>
      <c r="AC132" s="798"/>
      <c r="AD132" s="798"/>
      <c r="AE132" s="798"/>
      <c r="AF132" s="798"/>
      <c r="AG132" s="798"/>
      <c r="AH132" s="772"/>
      <c r="AI132" s="772"/>
      <c r="AJ132" s="772"/>
      <c r="AK132" s="772"/>
      <c r="AL132" s="772"/>
      <c r="AM132" s="772"/>
      <c r="AN132" s="772"/>
      <c r="AO132" s="772"/>
      <c r="AP132" s="772"/>
      <c r="AQ132" s="772"/>
      <c r="AR132" s="799"/>
      <c r="AS132" s="772"/>
      <c r="AT132" s="751">
        <v>100</v>
      </c>
      <c r="AU132" s="751">
        <v>100</v>
      </c>
      <c r="AV132" s="751">
        <v>100</v>
      </c>
      <c r="AW132" s="751">
        <v>100</v>
      </c>
      <c r="AX132" s="751">
        <v>100</v>
      </c>
      <c r="AY132" s="751">
        <v>100</v>
      </c>
      <c r="AZ132" s="770"/>
      <c r="BA132" s="770"/>
      <c r="BB132" s="770"/>
      <c r="BC132" s="770"/>
      <c r="BD132" s="770">
        <v>19.22</v>
      </c>
      <c r="BE132" s="770"/>
      <c r="BF132" s="770">
        <v>19.22</v>
      </c>
      <c r="BG132" s="770"/>
      <c r="BH132" s="770"/>
      <c r="BI132" s="770">
        <v>43.72</v>
      </c>
      <c r="BJ132" s="770"/>
      <c r="BK132" s="770"/>
      <c r="BL132" s="770">
        <v>69.75</v>
      </c>
      <c r="BM132" s="770"/>
      <c r="BN132" s="770"/>
      <c r="BO132" s="771">
        <v>100</v>
      </c>
      <c r="BQ132" s="551"/>
      <c r="BR132" s="21" t="e">
        <v>#N/A</v>
      </c>
      <c r="BS132" s="21">
        <v>0</v>
      </c>
      <c r="BT132" s="552" t="e">
        <v>#N/A</v>
      </c>
      <c r="BU132" s="552" t="e">
        <v>#N/A</v>
      </c>
      <c r="BV132" s="552" t="e">
        <v>#N/A</v>
      </c>
      <c r="BW132" s="553">
        <v>0</v>
      </c>
    </row>
    <row r="133" spans="1:75" s="550" customFormat="1" ht="44.25" customHeight="1" x14ac:dyDescent="0.2">
      <c r="A133" s="47"/>
      <c r="B133" s="745" t="s">
        <v>173</v>
      </c>
      <c r="C133" s="745" t="s">
        <v>174</v>
      </c>
      <c r="D133" s="745" t="s">
        <v>175</v>
      </c>
      <c r="E133" s="745" t="s">
        <v>2164</v>
      </c>
      <c r="F133" s="745" t="s">
        <v>2194</v>
      </c>
      <c r="G133" s="745" t="s">
        <v>2721</v>
      </c>
      <c r="H133" s="745"/>
      <c r="I133" s="745" t="s">
        <v>2726</v>
      </c>
      <c r="J133" s="745" t="s">
        <v>2582</v>
      </c>
      <c r="K133" s="745" t="s">
        <v>2588</v>
      </c>
      <c r="L133" s="745" t="s">
        <v>2624</v>
      </c>
      <c r="M133" s="745" t="s">
        <v>953</v>
      </c>
      <c r="N133" s="745" t="s">
        <v>2784</v>
      </c>
      <c r="O133" s="745">
        <v>81</v>
      </c>
      <c r="P133" s="745" t="s">
        <v>3547</v>
      </c>
      <c r="Q133" s="745" t="s">
        <v>2574</v>
      </c>
      <c r="R133" s="745" t="s">
        <v>9231</v>
      </c>
      <c r="S133" s="745" t="s">
        <v>9874</v>
      </c>
      <c r="T133" s="745" t="s">
        <v>2200</v>
      </c>
      <c r="U133" s="745" t="s">
        <v>2192</v>
      </c>
      <c r="V133" s="745">
        <v>0</v>
      </c>
      <c r="W133" s="745" t="s">
        <v>9875</v>
      </c>
      <c r="X133" s="745" t="s">
        <v>2176</v>
      </c>
      <c r="Y133" s="798"/>
      <c r="Z133" s="798"/>
      <c r="AA133" s="798"/>
      <c r="AB133" s="798"/>
      <c r="AC133" s="798"/>
      <c r="AD133" s="798"/>
      <c r="AE133" s="798"/>
      <c r="AF133" s="798"/>
      <c r="AG133" s="798"/>
      <c r="AH133" s="772"/>
      <c r="AI133" s="772"/>
      <c r="AJ133" s="772"/>
      <c r="AK133" s="772"/>
      <c r="AL133" s="772"/>
      <c r="AM133" s="772"/>
      <c r="AN133" s="772"/>
      <c r="AO133" s="772"/>
      <c r="AP133" s="772"/>
      <c r="AQ133" s="772"/>
      <c r="AR133" s="799"/>
      <c r="AS133" s="772"/>
      <c r="AT133" s="751">
        <v>0</v>
      </c>
      <c r="AU133" s="751">
        <v>0</v>
      </c>
      <c r="AV133" s="751">
        <v>100</v>
      </c>
      <c r="AW133" s="751">
        <v>100</v>
      </c>
      <c r="AX133" s="751">
        <v>100</v>
      </c>
      <c r="AY133" s="751">
        <v>100</v>
      </c>
      <c r="AZ133" s="770"/>
      <c r="BA133" s="770"/>
      <c r="BB133" s="770"/>
      <c r="BC133" s="770"/>
      <c r="BD133" s="770">
        <v>25</v>
      </c>
      <c r="BE133" s="770"/>
      <c r="BF133" s="770">
        <v>25</v>
      </c>
      <c r="BG133" s="770"/>
      <c r="BH133" s="770"/>
      <c r="BI133" s="770">
        <v>25</v>
      </c>
      <c r="BJ133" s="770"/>
      <c r="BK133" s="770"/>
      <c r="BL133" s="770">
        <v>25</v>
      </c>
      <c r="BM133" s="770"/>
      <c r="BN133" s="770"/>
      <c r="BO133" s="771">
        <v>100</v>
      </c>
      <c r="BQ133" s="551"/>
      <c r="BR133" s="21" t="e">
        <v>#N/A</v>
      </c>
      <c r="BS133" s="21">
        <v>0</v>
      </c>
      <c r="BT133" s="552" t="e">
        <v>#N/A</v>
      </c>
      <c r="BU133" s="552" t="e">
        <v>#N/A</v>
      </c>
      <c r="BV133" s="552" t="e">
        <v>#N/A</v>
      </c>
      <c r="BW133" s="553">
        <v>0</v>
      </c>
    </row>
    <row r="134" spans="1:75" s="550" customFormat="1" ht="44.25" customHeight="1" x14ac:dyDescent="0.2">
      <c r="A134" s="47"/>
      <c r="B134" s="745" t="s">
        <v>173</v>
      </c>
      <c r="C134" s="745" t="s">
        <v>174</v>
      </c>
      <c r="D134" s="745" t="s">
        <v>175</v>
      </c>
      <c r="E134" s="745" t="s">
        <v>2164</v>
      </c>
      <c r="F134" s="745" t="s">
        <v>2194</v>
      </c>
      <c r="G134" s="745" t="s">
        <v>2721</v>
      </c>
      <c r="H134" s="745"/>
      <c r="I134" s="745" t="s">
        <v>2168</v>
      </c>
      <c r="J134" s="745" t="s">
        <v>2580</v>
      </c>
      <c r="K134" s="745" t="s">
        <v>9358</v>
      </c>
      <c r="L134" s="745" t="s">
        <v>2600</v>
      </c>
      <c r="M134" s="745" t="s">
        <v>84</v>
      </c>
      <c r="N134" s="745" t="s">
        <v>2669</v>
      </c>
      <c r="O134" s="745">
        <v>133</v>
      </c>
      <c r="P134" s="745" t="s">
        <v>3548</v>
      </c>
      <c r="Q134" s="745" t="s">
        <v>2574</v>
      </c>
      <c r="R134" s="745" t="s">
        <v>9231</v>
      </c>
      <c r="S134" s="745" t="s">
        <v>9876</v>
      </c>
      <c r="T134" s="745" t="s">
        <v>2200</v>
      </c>
      <c r="U134" s="745" t="s">
        <v>2186</v>
      </c>
      <c r="V134" s="745">
        <v>0</v>
      </c>
      <c r="W134" s="745" t="s">
        <v>9877</v>
      </c>
      <c r="X134" s="745" t="s">
        <v>2176</v>
      </c>
      <c r="Y134" s="798"/>
      <c r="Z134" s="798"/>
      <c r="AA134" s="798"/>
      <c r="AB134" s="798"/>
      <c r="AC134" s="798"/>
      <c r="AD134" s="798"/>
      <c r="AE134" s="798"/>
      <c r="AF134" s="798"/>
      <c r="AG134" s="798"/>
      <c r="AH134" s="772"/>
      <c r="AI134" s="772"/>
      <c r="AJ134" s="772"/>
      <c r="AK134" s="772"/>
      <c r="AL134" s="772"/>
      <c r="AM134" s="772"/>
      <c r="AN134" s="772"/>
      <c r="AO134" s="772"/>
      <c r="AP134" s="772"/>
      <c r="AQ134" s="772"/>
      <c r="AR134" s="799"/>
      <c r="AS134" s="772"/>
      <c r="AT134" s="751">
        <v>0</v>
      </c>
      <c r="AU134" s="751">
        <v>0</v>
      </c>
      <c r="AV134" s="751">
        <v>0</v>
      </c>
      <c r="AW134" s="751">
        <v>100</v>
      </c>
      <c r="AX134" s="751">
        <v>100</v>
      </c>
      <c r="AY134" s="751">
        <v>100</v>
      </c>
      <c r="AZ134" s="770"/>
      <c r="BA134" s="770"/>
      <c r="BB134" s="770"/>
      <c r="BC134" s="770"/>
      <c r="BD134" s="770"/>
      <c r="BE134" s="770"/>
      <c r="BF134" s="770"/>
      <c r="BG134" s="770"/>
      <c r="BH134" s="770"/>
      <c r="BI134" s="770"/>
      <c r="BJ134" s="770"/>
      <c r="BK134" s="770"/>
      <c r="BL134" s="770"/>
      <c r="BM134" s="770"/>
      <c r="BN134" s="770"/>
      <c r="BO134" s="771">
        <v>100</v>
      </c>
      <c r="BQ134" s="551"/>
      <c r="BR134" s="21" t="e">
        <v>#N/A</v>
      </c>
      <c r="BS134" s="21">
        <v>0</v>
      </c>
      <c r="BT134" s="552" t="e">
        <v>#N/A</v>
      </c>
      <c r="BU134" s="552" t="e">
        <v>#N/A</v>
      </c>
      <c r="BV134" s="552" t="e">
        <v>#N/A</v>
      </c>
      <c r="BW134" s="553">
        <v>0</v>
      </c>
    </row>
    <row r="135" spans="1:75" s="550" customFormat="1" ht="44.25" customHeight="1" x14ac:dyDescent="0.2">
      <c r="A135" s="47"/>
      <c r="B135" s="745" t="s">
        <v>173</v>
      </c>
      <c r="C135" s="745" t="s">
        <v>174</v>
      </c>
      <c r="D135" s="745" t="s">
        <v>952</v>
      </c>
      <c r="E135" s="745" t="s">
        <v>2690</v>
      </c>
      <c r="F135" s="745" t="s">
        <v>2720</v>
      </c>
      <c r="G135" s="745" t="s">
        <v>2739</v>
      </c>
      <c r="H135" s="745"/>
      <c r="I135" s="745" t="s">
        <v>2726</v>
      </c>
      <c r="J135" s="745" t="s">
        <v>2582</v>
      </c>
      <c r="K135" s="745" t="s">
        <v>2588</v>
      </c>
      <c r="L135" s="745" t="s">
        <v>2714</v>
      </c>
      <c r="M135" s="745" t="s">
        <v>953</v>
      </c>
      <c r="N135" s="745" t="s">
        <v>2741</v>
      </c>
      <c r="O135" s="745">
        <v>85</v>
      </c>
      <c r="P135" s="745" t="s">
        <v>3549</v>
      </c>
      <c r="Q135" s="745" t="s">
        <v>31</v>
      </c>
      <c r="R135" s="745" t="s">
        <v>2576</v>
      </c>
      <c r="S135" s="745" t="s">
        <v>9895</v>
      </c>
      <c r="T135" s="745" t="s">
        <v>2200</v>
      </c>
      <c r="U135" s="745" t="s">
        <v>2186</v>
      </c>
      <c r="V135" s="745">
        <v>0</v>
      </c>
      <c r="W135" s="745" t="s">
        <v>9896</v>
      </c>
      <c r="X135" s="745" t="s">
        <v>2176</v>
      </c>
      <c r="Y135" s="807"/>
      <c r="Z135" s="807"/>
      <c r="AA135" s="807"/>
      <c r="AB135" s="807"/>
      <c r="AC135" s="807"/>
      <c r="AD135" s="807"/>
      <c r="AE135" s="807"/>
      <c r="AF135" s="807"/>
      <c r="AG135" s="807"/>
      <c r="AH135" s="808"/>
      <c r="AI135" s="808"/>
      <c r="AJ135" s="808"/>
      <c r="AK135" s="808"/>
      <c r="AL135" s="808"/>
      <c r="AM135" s="808"/>
      <c r="AN135" s="808"/>
      <c r="AO135" s="808"/>
      <c r="AP135" s="808"/>
      <c r="AQ135" s="808"/>
      <c r="AR135" s="809"/>
      <c r="AS135" s="808"/>
      <c r="AT135" s="810">
        <v>100</v>
      </c>
      <c r="AU135" s="810">
        <v>100</v>
      </c>
      <c r="AV135" s="810">
        <v>100</v>
      </c>
      <c r="AW135" s="810">
        <v>100</v>
      </c>
      <c r="AX135" s="811">
        <v>100</v>
      </c>
      <c r="AY135" s="812">
        <v>100</v>
      </c>
      <c r="AZ135" s="813"/>
      <c r="BA135" s="813"/>
      <c r="BB135" s="813"/>
      <c r="BC135" s="813"/>
      <c r="BD135" s="813"/>
      <c r="BE135" s="813"/>
      <c r="BF135" s="813"/>
      <c r="BG135" s="813"/>
      <c r="BH135" s="813"/>
      <c r="BI135" s="813"/>
      <c r="BJ135" s="813"/>
      <c r="BK135" s="813"/>
      <c r="BL135" s="813"/>
      <c r="BM135" s="813"/>
      <c r="BN135" s="813"/>
      <c r="BO135" s="814">
        <v>100</v>
      </c>
      <c r="BQ135" s="551"/>
      <c r="BR135" s="21" t="e">
        <v>#N/A</v>
      </c>
      <c r="BS135" s="21">
        <v>0</v>
      </c>
      <c r="BT135" s="552" t="e">
        <v>#N/A</v>
      </c>
      <c r="BU135" s="552" t="e">
        <v>#N/A</v>
      </c>
      <c r="BV135" s="552" t="e">
        <v>#N/A</v>
      </c>
      <c r="BW135" s="553">
        <v>0</v>
      </c>
    </row>
    <row r="136" spans="1:75" s="550" customFormat="1" ht="76.5" customHeight="1" x14ac:dyDescent="0.2">
      <c r="A136" s="47"/>
      <c r="B136" s="745" t="s">
        <v>173</v>
      </c>
      <c r="C136" s="745" t="s">
        <v>174</v>
      </c>
      <c r="D136" s="745" t="s">
        <v>952</v>
      </c>
      <c r="E136" s="745" t="s">
        <v>2690</v>
      </c>
      <c r="F136" s="745" t="s">
        <v>2720</v>
      </c>
      <c r="G136" s="745" t="s">
        <v>2739</v>
      </c>
      <c r="H136" s="745"/>
      <c r="I136" s="745" t="s">
        <v>2726</v>
      </c>
      <c r="J136" s="745" t="s">
        <v>2582</v>
      </c>
      <c r="K136" s="745" t="s">
        <v>2588</v>
      </c>
      <c r="L136" s="745" t="s">
        <v>2714</v>
      </c>
      <c r="M136" s="745" t="s">
        <v>953</v>
      </c>
      <c r="N136" s="745" t="s">
        <v>2741</v>
      </c>
      <c r="O136" s="745">
        <v>134</v>
      </c>
      <c r="P136" s="745" t="s">
        <v>3551</v>
      </c>
      <c r="Q136" s="745" t="s">
        <v>31</v>
      </c>
      <c r="R136" s="745" t="s">
        <v>2576</v>
      </c>
      <c r="S136" s="745" t="s">
        <v>9897</v>
      </c>
      <c r="T136" s="745" t="s">
        <v>2200</v>
      </c>
      <c r="U136" s="745" t="s">
        <v>2186</v>
      </c>
      <c r="V136" s="745">
        <v>0</v>
      </c>
      <c r="W136" s="745" t="s">
        <v>9898</v>
      </c>
      <c r="X136" s="745" t="s">
        <v>2176</v>
      </c>
      <c r="Y136" s="863" t="s">
        <v>9899</v>
      </c>
      <c r="Z136" s="868"/>
      <c r="AA136" s="868"/>
      <c r="AB136" s="868"/>
      <c r="AC136" s="868"/>
      <c r="AD136" s="868"/>
      <c r="AE136" s="868"/>
      <c r="AF136" s="868"/>
      <c r="AG136" s="868"/>
      <c r="AH136" s="815"/>
      <c r="AI136" s="815"/>
      <c r="AJ136" s="815"/>
      <c r="AK136" s="815"/>
      <c r="AL136" s="815"/>
      <c r="AM136" s="815" t="s">
        <v>9331</v>
      </c>
      <c r="AN136" s="815"/>
      <c r="AO136" s="815"/>
      <c r="AP136" s="815"/>
      <c r="AQ136" s="815"/>
      <c r="AR136" s="816"/>
      <c r="AS136" s="815"/>
      <c r="AT136" s="817">
        <v>100</v>
      </c>
      <c r="AU136" s="817">
        <v>100</v>
      </c>
      <c r="AV136" s="817">
        <v>100</v>
      </c>
      <c r="AW136" s="817">
        <v>100</v>
      </c>
      <c r="AX136" s="866">
        <v>100</v>
      </c>
      <c r="AY136" s="818">
        <v>100</v>
      </c>
      <c r="AZ136" s="867"/>
      <c r="BA136" s="870"/>
      <c r="BB136" s="870"/>
      <c r="BC136" s="870"/>
      <c r="BD136" s="870"/>
      <c r="BE136" s="870"/>
      <c r="BF136" s="870"/>
      <c r="BG136" s="870"/>
      <c r="BH136" s="870"/>
      <c r="BI136" s="870"/>
      <c r="BJ136" s="870"/>
      <c r="BK136" s="870"/>
      <c r="BL136" s="870"/>
      <c r="BM136" s="870"/>
      <c r="BN136" s="871"/>
      <c r="BO136" s="869">
        <v>100</v>
      </c>
      <c r="BQ136" s="551"/>
      <c r="BR136" s="21" t="e">
        <v>#N/A</v>
      </c>
      <c r="BS136" s="21">
        <v>0</v>
      </c>
      <c r="BT136" s="552" t="e">
        <v>#N/A</v>
      </c>
      <c r="BU136" s="552" t="e">
        <v>#N/A</v>
      </c>
      <c r="BV136" s="552" t="e">
        <v>#N/A</v>
      </c>
      <c r="BW136" s="553">
        <v>0</v>
      </c>
    </row>
    <row r="137" spans="1:75" s="550" customFormat="1" ht="44.25" customHeight="1" x14ac:dyDescent="0.2">
      <c r="A137" s="47"/>
      <c r="B137" s="745" t="s">
        <v>173</v>
      </c>
      <c r="C137" s="745" t="s">
        <v>174</v>
      </c>
      <c r="D137" s="745" t="s">
        <v>952</v>
      </c>
      <c r="E137" s="745" t="s">
        <v>2690</v>
      </c>
      <c r="F137" s="745" t="s">
        <v>2720</v>
      </c>
      <c r="G137" s="745" t="s">
        <v>2739</v>
      </c>
      <c r="H137" s="745"/>
      <c r="I137" s="745" t="s">
        <v>2726</v>
      </c>
      <c r="J137" s="745" t="s">
        <v>2582</v>
      </c>
      <c r="K137" s="745" t="s">
        <v>2588</v>
      </c>
      <c r="L137" s="745" t="s">
        <v>2714</v>
      </c>
      <c r="M137" s="745" t="s">
        <v>953</v>
      </c>
      <c r="N137" s="745" t="s">
        <v>2741</v>
      </c>
      <c r="O137" s="745">
        <v>136</v>
      </c>
      <c r="P137" s="745" t="s">
        <v>3552</v>
      </c>
      <c r="Q137" s="745" t="s">
        <v>2574</v>
      </c>
      <c r="R137" s="745" t="s">
        <v>9255</v>
      </c>
      <c r="S137" s="745" t="s">
        <v>9900</v>
      </c>
      <c r="T137" s="745" t="s">
        <v>2174</v>
      </c>
      <c r="U137" s="745" t="s">
        <v>2186</v>
      </c>
      <c r="V137" s="745">
        <v>0</v>
      </c>
      <c r="W137" s="745" t="s">
        <v>9898</v>
      </c>
      <c r="X137" s="745" t="s">
        <v>2176</v>
      </c>
      <c r="Y137" s="820"/>
      <c r="Z137" s="807"/>
      <c r="AA137" s="807"/>
      <c r="AB137" s="807"/>
      <c r="AC137" s="807"/>
      <c r="AD137" s="807"/>
      <c r="AE137" s="807"/>
      <c r="AF137" s="807"/>
      <c r="AG137" s="807"/>
      <c r="AH137" s="808"/>
      <c r="AI137" s="808"/>
      <c r="AJ137" s="808"/>
      <c r="AK137" s="808"/>
      <c r="AL137" s="808"/>
      <c r="AM137" s="821" t="s">
        <v>9331</v>
      </c>
      <c r="AN137" s="808"/>
      <c r="AO137" s="808"/>
      <c r="AP137" s="808"/>
      <c r="AQ137" s="808"/>
      <c r="AR137" s="809"/>
      <c r="AS137" s="808"/>
      <c r="AT137" s="810"/>
      <c r="AU137" s="810">
        <v>3</v>
      </c>
      <c r="AV137" s="810">
        <v>4</v>
      </c>
      <c r="AW137" s="810">
        <v>5</v>
      </c>
      <c r="AX137" s="811">
        <v>6</v>
      </c>
      <c r="AY137" s="812">
        <v>6</v>
      </c>
      <c r="AZ137" s="813"/>
      <c r="BA137" s="813"/>
      <c r="BB137" s="813"/>
      <c r="BC137" s="813"/>
      <c r="BD137" s="813"/>
      <c r="BE137" s="813"/>
      <c r="BF137" s="813"/>
      <c r="BG137" s="813"/>
      <c r="BH137" s="813"/>
      <c r="BI137" s="813"/>
      <c r="BJ137" s="813"/>
      <c r="BK137" s="813"/>
      <c r="BL137" s="813"/>
      <c r="BM137" s="813"/>
      <c r="BN137" s="813"/>
      <c r="BO137" s="814">
        <v>6</v>
      </c>
      <c r="BQ137" s="551"/>
      <c r="BR137" s="21" t="e">
        <v>#N/A</v>
      </c>
      <c r="BS137" s="21">
        <v>0</v>
      </c>
      <c r="BT137" s="552" t="e">
        <v>#N/A</v>
      </c>
      <c r="BU137" s="552" t="e">
        <v>#N/A</v>
      </c>
      <c r="BV137" s="552" t="e">
        <v>#N/A</v>
      </c>
      <c r="BW137" s="553">
        <v>0</v>
      </c>
    </row>
    <row r="138" spans="1:75" s="550" customFormat="1" ht="44.25" customHeight="1" x14ac:dyDescent="0.2">
      <c r="A138" s="47"/>
      <c r="B138" s="745" t="s">
        <v>173</v>
      </c>
      <c r="C138" s="745" t="s">
        <v>174</v>
      </c>
      <c r="D138" s="745" t="s">
        <v>952</v>
      </c>
      <c r="E138" s="745" t="s">
        <v>2164</v>
      </c>
      <c r="F138" s="745" t="s">
        <v>2165</v>
      </c>
      <c r="G138" s="745" t="s">
        <v>2765</v>
      </c>
      <c r="H138" s="745"/>
      <c r="I138" s="745" t="s">
        <v>2726</v>
      </c>
      <c r="J138" s="745" t="s">
        <v>2582</v>
      </c>
      <c r="K138" s="745" t="s">
        <v>2588</v>
      </c>
      <c r="L138" s="745" t="s">
        <v>2714</v>
      </c>
      <c r="M138" s="745" t="s">
        <v>953</v>
      </c>
      <c r="N138" s="745" t="s">
        <v>2741</v>
      </c>
      <c r="O138" s="745"/>
      <c r="P138" s="745" t="s">
        <v>9901</v>
      </c>
      <c r="Q138" s="745" t="s">
        <v>2574</v>
      </c>
      <c r="R138" s="745" t="s">
        <v>9255</v>
      </c>
      <c r="S138" s="745" t="s">
        <v>9902</v>
      </c>
      <c r="T138" s="745" t="s">
        <v>2174</v>
      </c>
      <c r="U138" s="745" t="s">
        <v>2186</v>
      </c>
      <c r="V138" s="745">
        <v>0</v>
      </c>
      <c r="W138" s="745" t="s">
        <v>9898</v>
      </c>
      <c r="X138" s="745" t="s">
        <v>2176</v>
      </c>
      <c r="Y138" s="807"/>
      <c r="Z138" s="807"/>
      <c r="AA138" s="807"/>
      <c r="AB138" s="807"/>
      <c r="AC138" s="807"/>
      <c r="AD138" s="807"/>
      <c r="AE138" s="807"/>
      <c r="AF138" s="807"/>
      <c r="AG138" s="807"/>
      <c r="AH138" s="808"/>
      <c r="AI138" s="808"/>
      <c r="AJ138" s="808"/>
      <c r="AK138" s="808"/>
      <c r="AL138" s="808"/>
      <c r="AM138" s="821" t="s">
        <v>9331</v>
      </c>
      <c r="AN138" s="808"/>
      <c r="AO138" s="808"/>
      <c r="AP138" s="808"/>
      <c r="AQ138" s="808"/>
      <c r="AR138" s="809"/>
      <c r="AS138" s="808"/>
      <c r="AT138" s="810"/>
      <c r="AU138" s="810"/>
      <c r="AV138" s="810"/>
      <c r="AW138" s="810"/>
      <c r="AX138" s="811">
        <v>100</v>
      </c>
      <c r="AY138" s="812">
        <v>100</v>
      </c>
      <c r="AZ138" s="813"/>
      <c r="BA138" s="813"/>
      <c r="BB138" s="813"/>
      <c r="BC138" s="813"/>
      <c r="BD138" s="813"/>
      <c r="BE138" s="813"/>
      <c r="BF138" s="813"/>
      <c r="BG138" s="813"/>
      <c r="BH138" s="813"/>
      <c r="BI138" s="813"/>
      <c r="BJ138" s="813"/>
      <c r="BK138" s="813"/>
      <c r="BL138" s="813"/>
      <c r="BM138" s="813"/>
      <c r="BN138" s="813"/>
      <c r="BO138" s="814">
        <v>100</v>
      </c>
      <c r="BQ138" s="551"/>
      <c r="BR138" s="21" t="e">
        <v>#N/A</v>
      </c>
      <c r="BS138" s="21">
        <v>0</v>
      </c>
      <c r="BT138" s="552" t="e">
        <v>#N/A</v>
      </c>
      <c r="BU138" s="552" t="e">
        <v>#N/A</v>
      </c>
      <c r="BV138" s="552" t="e">
        <v>#N/A</v>
      </c>
      <c r="BW138" s="553">
        <v>0</v>
      </c>
    </row>
    <row r="139" spans="1:75" s="550" customFormat="1" ht="61.5" customHeight="1" x14ac:dyDescent="0.2">
      <c r="A139" s="47"/>
      <c r="B139" s="745" t="s">
        <v>173</v>
      </c>
      <c r="C139" s="745" t="s">
        <v>174</v>
      </c>
      <c r="D139" s="745" t="s">
        <v>952</v>
      </c>
      <c r="E139" s="745" t="s">
        <v>2164</v>
      </c>
      <c r="F139" s="745" t="s">
        <v>2165</v>
      </c>
      <c r="G139" s="745" t="s">
        <v>2765</v>
      </c>
      <c r="H139" s="745"/>
      <c r="I139" s="745" t="s">
        <v>2726</v>
      </c>
      <c r="J139" s="745" t="s">
        <v>2582</v>
      </c>
      <c r="K139" s="745" t="s">
        <v>2588</v>
      </c>
      <c r="L139" s="745" t="s">
        <v>2714</v>
      </c>
      <c r="M139" s="745" t="s">
        <v>953</v>
      </c>
      <c r="N139" s="745" t="s">
        <v>2741</v>
      </c>
      <c r="O139" s="745">
        <v>107</v>
      </c>
      <c r="P139" s="745" t="s">
        <v>3553</v>
      </c>
      <c r="Q139" s="745" t="s">
        <v>2574</v>
      </c>
      <c r="R139" s="745" t="s">
        <v>2576</v>
      </c>
      <c r="S139" s="745" t="s">
        <v>9903</v>
      </c>
      <c r="T139" s="745" t="s">
        <v>2200</v>
      </c>
      <c r="U139" s="745" t="s">
        <v>2575</v>
      </c>
      <c r="V139" s="745">
        <v>0</v>
      </c>
      <c r="W139" s="745" t="s">
        <v>9904</v>
      </c>
      <c r="X139" s="745" t="s">
        <v>2176</v>
      </c>
      <c r="Y139" s="868"/>
      <c r="Z139" s="868"/>
      <c r="AA139" s="868"/>
      <c r="AB139" s="868"/>
      <c r="AC139" s="868"/>
      <c r="AD139" s="868"/>
      <c r="AE139" s="868"/>
      <c r="AF139" s="868"/>
      <c r="AG139" s="868"/>
      <c r="AH139" s="815"/>
      <c r="AI139" s="815"/>
      <c r="AJ139" s="815"/>
      <c r="AK139" s="815"/>
      <c r="AL139" s="815"/>
      <c r="AM139" s="815"/>
      <c r="AN139" s="815"/>
      <c r="AO139" s="815"/>
      <c r="AP139" s="815"/>
      <c r="AQ139" s="815"/>
      <c r="AR139" s="816"/>
      <c r="AS139" s="815"/>
      <c r="AT139" s="817">
        <v>100</v>
      </c>
      <c r="AU139" s="817">
        <v>100</v>
      </c>
      <c r="AV139" s="817">
        <v>100</v>
      </c>
      <c r="AW139" s="817">
        <v>100</v>
      </c>
      <c r="AX139" s="866">
        <v>100</v>
      </c>
      <c r="AY139" s="818">
        <v>100</v>
      </c>
      <c r="AZ139" s="867"/>
      <c r="BA139" s="865">
        <v>6.9</v>
      </c>
      <c r="BB139" s="865"/>
      <c r="BC139" s="865"/>
      <c r="BD139" s="865"/>
      <c r="BE139" s="865"/>
      <c r="BF139" s="865">
        <v>8.0500000000000007</v>
      </c>
      <c r="BG139" s="865">
        <v>9.1999999999999993</v>
      </c>
      <c r="BH139" s="865">
        <v>9.1999999999999993</v>
      </c>
      <c r="BI139" s="865">
        <v>11.49</v>
      </c>
      <c r="BJ139" s="865">
        <v>11.49</v>
      </c>
      <c r="BK139" s="865">
        <v>11.49</v>
      </c>
      <c r="BL139" s="865">
        <v>11.49</v>
      </c>
      <c r="BM139" s="865">
        <v>11.49</v>
      </c>
      <c r="BN139" s="865">
        <v>9.1999999999999993</v>
      </c>
      <c r="BO139" s="864">
        <v>100</v>
      </c>
      <c r="BQ139" s="551"/>
      <c r="BR139" s="21" t="e">
        <v>#N/A</v>
      </c>
      <c r="BS139" s="21">
        <v>0</v>
      </c>
      <c r="BT139" s="552" t="e">
        <v>#N/A</v>
      </c>
      <c r="BU139" s="552" t="e">
        <v>#N/A</v>
      </c>
      <c r="BV139" s="552" t="e">
        <v>#N/A</v>
      </c>
      <c r="BW139" s="553">
        <v>0</v>
      </c>
    </row>
    <row r="140" spans="1:75" s="550" customFormat="1" ht="44.25" hidden="1" customHeight="1" x14ac:dyDescent="0.2">
      <c r="A140" s="47"/>
      <c r="B140" s="745" t="s">
        <v>173</v>
      </c>
      <c r="C140" s="745" t="s">
        <v>174</v>
      </c>
      <c r="D140" s="745" t="s">
        <v>952</v>
      </c>
      <c r="E140" s="745" t="s">
        <v>2164</v>
      </c>
      <c r="F140" s="745" t="s">
        <v>2165</v>
      </c>
      <c r="G140" s="745" t="s">
        <v>2765</v>
      </c>
      <c r="H140" s="745"/>
      <c r="I140" s="745" t="s">
        <v>2726</v>
      </c>
      <c r="J140" s="745" t="s">
        <v>2582</v>
      </c>
      <c r="K140" s="745" t="s">
        <v>2588</v>
      </c>
      <c r="L140" s="745" t="s">
        <v>2714</v>
      </c>
      <c r="M140" s="745" t="s">
        <v>953</v>
      </c>
      <c r="N140" s="745" t="s">
        <v>2741</v>
      </c>
      <c r="O140" s="745"/>
      <c r="P140" s="745" t="s">
        <v>9905</v>
      </c>
      <c r="Q140" s="745" t="s">
        <v>2574</v>
      </c>
      <c r="R140" s="745" t="s">
        <v>9255</v>
      </c>
      <c r="S140" s="745" t="s">
        <v>9906</v>
      </c>
      <c r="T140" s="745" t="s">
        <v>2174</v>
      </c>
      <c r="U140" s="745" t="s">
        <v>2186</v>
      </c>
      <c r="V140" s="745">
        <v>0</v>
      </c>
      <c r="W140" s="745" t="s">
        <v>9907</v>
      </c>
      <c r="X140" s="745" t="s">
        <v>2176</v>
      </c>
      <c r="Y140" s="807"/>
      <c r="Z140" s="807"/>
      <c r="AA140" s="807"/>
      <c r="AB140" s="807"/>
      <c r="AC140" s="807"/>
      <c r="AD140" s="807"/>
      <c r="AE140" s="807"/>
      <c r="AF140" s="807"/>
      <c r="AG140" s="807"/>
      <c r="AH140" s="808"/>
      <c r="AI140" s="808"/>
      <c r="AJ140" s="808"/>
      <c r="AK140" s="821" t="s">
        <v>9331</v>
      </c>
      <c r="AL140" s="808"/>
      <c r="AM140" s="808"/>
      <c r="AN140" s="808"/>
      <c r="AO140" s="808"/>
      <c r="AP140" s="808"/>
      <c r="AQ140" s="808"/>
      <c r="AR140" s="809"/>
      <c r="AS140" s="808"/>
      <c r="AT140" s="810"/>
      <c r="AU140" s="810"/>
      <c r="AV140" s="810"/>
      <c r="AW140" s="810"/>
      <c r="AX140" s="811">
        <v>1</v>
      </c>
      <c r="AY140" s="812">
        <v>100</v>
      </c>
      <c r="AZ140" s="819"/>
      <c r="BA140" s="819"/>
      <c r="BB140" s="819"/>
      <c r="BC140" s="819"/>
      <c r="BD140" s="819"/>
      <c r="BE140" s="823">
        <v>1</v>
      </c>
      <c r="BF140" s="819"/>
      <c r="BG140" s="819"/>
      <c r="BH140" s="819"/>
      <c r="BI140" s="819"/>
      <c r="BJ140" s="819"/>
      <c r="BK140" s="823">
        <v>1</v>
      </c>
      <c r="BL140" s="743"/>
      <c r="BM140" s="743"/>
      <c r="BN140" s="743"/>
      <c r="BO140" s="743">
        <v>1</v>
      </c>
      <c r="BQ140" s="551"/>
      <c r="BR140" s="21" t="e">
        <v>#N/A</v>
      </c>
      <c r="BS140" s="21">
        <v>0</v>
      </c>
      <c r="BT140" s="552" t="e">
        <v>#N/A</v>
      </c>
      <c r="BU140" s="552" t="e">
        <v>#N/A</v>
      </c>
      <c r="BV140" s="552" t="e">
        <v>#N/A</v>
      </c>
      <c r="BW140" s="553">
        <v>0</v>
      </c>
    </row>
    <row r="141" spans="1:75" s="550" customFormat="1" ht="44.25" customHeight="1" x14ac:dyDescent="0.2">
      <c r="A141" s="47"/>
      <c r="B141" s="745" t="s">
        <v>173</v>
      </c>
      <c r="C141" s="745" t="s">
        <v>174</v>
      </c>
      <c r="D141" s="745" t="s">
        <v>984</v>
      </c>
      <c r="E141" s="745" t="s">
        <v>2553</v>
      </c>
      <c r="F141" s="745" t="s">
        <v>2165</v>
      </c>
      <c r="G141" s="745" t="s">
        <v>2693</v>
      </c>
      <c r="H141" s="745" t="s">
        <v>593</v>
      </c>
      <c r="I141" s="745" t="s">
        <v>2726</v>
      </c>
      <c r="J141" s="745" t="s">
        <v>2582</v>
      </c>
      <c r="K141" s="745" t="s">
        <v>2588</v>
      </c>
      <c r="L141" s="745" t="s">
        <v>2755</v>
      </c>
      <c r="M141" s="745" t="s">
        <v>953</v>
      </c>
      <c r="N141" s="745" t="s">
        <v>2798</v>
      </c>
      <c r="O141" s="745">
        <v>82</v>
      </c>
      <c r="P141" s="745" t="s">
        <v>3554</v>
      </c>
      <c r="Q141" s="745" t="s">
        <v>31</v>
      </c>
      <c r="R141" s="745" t="s">
        <v>2185</v>
      </c>
      <c r="S141" s="745" t="s">
        <v>9929</v>
      </c>
      <c r="T141" s="745" t="s">
        <v>2200</v>
      </c>
      <c r="U141" s="745" t="s">
        <v>2175</v>
      </c>
      <c r="V141" s="745">
        <v>0</v>
      </c>
      <c r="W141" s="745" t="s">
        <v>9930</v>
      </c>
      <c r="X141" s="745" t="s">
        <v>2176</v>
      </c>
      <c r="Y141" s="847"/>
      <c r="Z141" s="847"/>
      <c r="AA141" s="847"/>
      <c r="AB141" s="847"/>
      <c r="AC141" s="847"/>
      <c r="AD141" s="847"/>
      <c r="AE141" s="847"/>
      <c r="AF141" s="847"/>
      <c r="AG141" s="847"/>
      <c r="AH141" s="848"/>
      <c r="AI141" s="848"/>
      <c r="AJ141" s="848"/>
      <c r="AK141" s="848"/>
      <c r="AL141" s="848"/>
      <c r="AM141" s="848"/>
      <c r="AN141" s="848"/>
      <c r="AO141" s="848"/>
      <c r="AP141" s="848"/>
      <c r="AQ141" s="848"/>
      <c r="AR141" s="849"/>
      <c r="AS141" s="848"/>
      <c r="AT141" s="848"/>
      <c r="AU141" s="848"/>
      <c r="AV141" s="850">
        <v>15</v>
      </c>
      <c r="AW141" s="851">
        <v>30</v>
      </c>
      <c r="AX141" s="851">
        <v>50</v>
      </c>
      <c r="AY141" s="851">
        <v>50</v>
      </c>
      <c r="AZ141" s="851"/>
      <c r="BA141" s="851"/>
      <c r="BB141" s="851"/>
      <c r="BC141" s="851"/>
      <c r="BD141" s="851"/>
      <c r="BE141" s="851"/>
      <c r="BF141" s="851"/>
      <c r="BG141" s="851"/>
      <c r="BH141" s="851"/>
      <c r="BI141" s="851">
        <v>50</v>
      </c>
      <c r="BJ141" s="851"/>
      <c r="BK141" s="851"/>
      <c r="BL141" s="851"/>
      <c r="BM141" s="851"/>
      <c r="BN141" s="851"/>
      <c r="BO141" s="851">
        <v>50</v>
      </c>
      <c r="BQ141" s="551"/>
      <c r="BR141" s="21" t="e">
        <v>#N/A</v>
      </c>
      <c r="BS141" s="21">
        <v>0</v>
      </c>
      <c r="BT141" s="552" t="e">
        <v>#N/A</v>
      </c>
      <c r="BU141" s="552" t="e">
        <v>#N/A</v>
      </c>
      <c r="BV141" s="552" t="e">
        <v>#N/A</v>
      </c>
      <c r="BW141" s="553">
        <v>0</v>
      </c>
    </row>
    <row r="142" spans="1:75" s="550" customFormat="1" ht="44.25" customHeight="1" x14ac:dyDescent="0.2">
      <c r="A142" s="47"/>
      <c r="B142" s="745" t="s">
        <v>173</v>
      </c>
      <c r="C142" s="745" t="s">
        <v>174</v>
      </c>
      <c r="D142" s="745" t="s">
        <v>984</v>
      </c>
      <c r="E142" s="745" t="s">
        <v>2553</v>
      </c>
      <c r="F142" s="745" t="s">
        <v>2165</v>
      </c>
      <c r="G142" s="745" t="s">
        <v>2693</v>
      </c>
      <c r="H142" s="745" t="s">
        <v>593</v>
      </c>
      <c r="I142" s="745" t="s">
        <v>2726</v>
      </c>
      <c r="J142" s="745" t="s">
        <v>2582</v>
      </c>
      <c r="K142" s="745" t="s">
        <v>2588</v>
      </c>
      <c r="L142" s="745" t="s">
        <v>2755</v>
      </c>
      <c r="M142" s="745" t="s">
        <v>953</v>
      </c>
      <c r="N142" s="745" t="s">
        <v>2798</v>
      </c>
      <c r="O142" s="745">
        <v>83</v>
      </c>
      <c r="P142" s="745" t="s">
        <v>3555</v>
      </c>
      <c r="Q142" s="745" t="s">
        <v>31</v>
      </c>
      <c r="R142" s="745" t="s">
        <v>2199</v>
      </c>
      <c r="S142" s="745" t="s">
        <v>9931</v>
      </c>
      <c r="T142" s="745" t="s">
        <v>2200</v>
      </c>
      <c r="U142" s="745" t="s">
        <v>2192</v>
      </c>
      <c r="V142" s="745">
        <v>0</v>
      </c>
      <c r="W142" s="745" t="s">
        <v>9932</v>
      </c>
      <c r="X142" s="745" t="s">
        <v>2176</v>
      </c>
      <c r="Y142" s="847"/>
      <c r="Z142" s="847"/>
      <c r="AA142" s="847"/>
      <c r="AB142" s="847"/>
      <c r="AC142" s="847"/>
      <c r="AD142" s="847"/>
      <c r="AE142" s="847"/>
      <c r="AF142" s="847"/>
      <c r="AG142" s="847"/>
      <c r="AH142" s="848"/>
      <c r="AI142" s="848"/>
      <c r="AJ142" s="848"/>
      <c r="AK142" s="848"/>
      <c r="AL142" s="848"/>
      <c r="AM142" s="848"/>
      <c r="AN142" s="848"/>
      <c r="AO142" s="848"/>
      <c r="AP142" s="848"/>
      <c r="AQ142" s="848"/>
      <c r="AR142" s="849"/>
      <c r="AS142" s="848"/>
      <c r="AT142" s="848"/>
      <c r="AU142" s="848"/>
      <c r="AV142" s="852">
        <v>70</v>
      </c>
      <c r="AW142" s="853">
        <v>85</v>
      </c>
      <c r="AX142" s="853">
        <v>100</v>
      </c>
      <c r="AY142" s="853">
        <v>100</v>
      </c>
      <c r="AZ142" s="851"/>
      <c r="BA142" s="851"/>
      <c r="BB142" s="851">
        <v>25</v>
      </c>
      <c r="BC142" s="851"/>
      <c r="BD142" s="851"/>
      <c r="BE142" s="851"/>
      <c r="BF142" s="851"/>
      <c r="BG142" s="851"/>
      <c r="BH142" s="851"/>
      <c r="BI142" s="851">
        <v>50</v>
      </c>
      <c r="BJ142" s="851"/>
      <c r="BK142" s="851"/>
      <c r="BL142" s="851">
        <v>75</v>
      </c>
      <c r="BM142" s="851"/>
      <c r="BN142" s="851"/>
      <c r="BO142" s="851">
        <v>100</v>
      </c>
      <c r="BQ142" s="551"/>
      <c r="BR142" s="21" t="e">
        <v>#N/A</v>
      </c>
      <c r="BS142" s="21">
        <v>0</v>
      </c>
      <c r="BT142" s="552" t="e">
        <v>#N/A</v>
      </c>
      <c r="BU142" s="552" t="e">
        <v>#N/A</v>
      </c>
      <c r="BV142" s="552" t="e">
        <v>#N/A</v>
      </c>
      <c r="BW142" s="553">
        <v>0</v>
      </c>
    </row>
    <row r="143" spans="1:75" s="550" customFormat="1" ht="44.25" customHeight="1" x14ac:dyDescent="0.2">
      <c r="A143" s="47"/>
      <c r="B143" s="745" t="s">
        <v>173</v>
      </c>
      <c r="C143" s="745" t="s">
        <v>174</v>
      </c>
      <c r="D143" s="745" t="s">
        <v>984</v>
      </c>
      <c r="E143" s="745" t="s">
        <v>2553</v>
      </c>
      <c r="F143" s="745" t="s">
        <v>2165</v>
      </c>
      <c r="G143" s="745" t="s">
        <v>2693</v>
      </c>
      <c r="H143" s="745" t="s">
        <v>593</v>
      </c>
      <c r="I143" s="745" t="s">
        <v>2726</v>
      </c>
      <c r="J143" s="745" t="s">
        <v>2582</v>
      </c>
      <c r="K143" s="745" t="s">
        <v>2588</v>
      </c>
      <c r="L143" s="745" t="s">
        <v>2755</v>
      </c>
      <c r="M143" s="745" t="s">
        <v>953</v>
      </c>
      <c r="N143" s="745" t="s">
        <v>2798</v>
      </c>
      <c r="O143" s="745">
        <v>138</v>
      </c>
      <c r="P143" s="745" t="s">
        <v>3556</v>
      </c>
      <c r="Q143" s="745" t="s">
        <v>31</v>
      </c>
      <c r="R143" s="745" t="s">
        <v>2185</v>
      </c>
      <c r="S143" s="745" t="s">
        <v>9933</v>
      </c>
      <c r="T143" s="745" t="s">
        <v>2200</v>
      </c>
      <c r="U143" s="745" t="s">
        <v>2192</v>
      </c>
      <c r="V143" s="745">
        <v>0</v>
      </c>
      <c r="W143" s="745" t="s">
        <v>9930</v>
      </c>
      <c r="X143" s="745" t="s">
        <v>2176</v>
      </c>
      <c r="Y143" s="847"/>
      <c r="Z143" s="847"/>
      <c r="AA143" s="847"/>
      <c r="AB143" s="847"/>
      <c r="AC143" s="847"/>
      <c r="AD143" s="847"/>
      <c r="AE143" s="847"/>
      <c r="AF143" s="847"/>
      <c r="AG143" s="847"/>
      <c r="AH143" s="848"/>
      <c r="AI143" s="848"/>
      <c r="AJ143" s="848"/>
      <c r="AK143" s="848"/>
      <c r="AL143" s="848"/>
      <c r="AM143" s="848"/>
      <c r="AN143" s="848"/>
      <c r="AO143" s="848"/>
      <c r="AP143" s="848"/>
      <c r="AQ143" s="848"/>
      <c r="AR143" s="849"/>
      <c r="AS143" s="848"/>
      <c r="AT143" s="848"/>
      <c r="AU143" s="848"/>
      <c r="AV143" s="852">
        <v>0</v>
      </c>
      <c r="AW143" s="853">
        <v>40</v>
      </c>
      <c r="AX143" s="853">
        <v>80</v>
      </c>
      <c r="AY143" s="853">
        <v>80</v>
      </c>
      <c r="AZ143" s="851"/>
      <c r="BA143" s="851"/>
      <c r="BB143" s="851">
        <v>25</v>
      </c>
      <c r="BC143" s="851"/>
      <c r="BD143" s="851"/>
      <c r="BE143" s="851"/>
      <c r="BF143" s="851"/>
      <c r="BG143" s="851"/>
      <c r="BH143" s="851"/>
      <c r="BI143" s="851">
        <v>50</v>
      </c>
      <c r="BJ143" s="851"/>
      <c r="BK143" s="851"/>
      <c r="BL143" s="851">
        <v>75</v>
      </c>
      <c r="BM143" s="851"/>
      <c r="BN143" s="851"/>
      <c r="BO143" s="851">
        <v>80</v>
      </c>
      <c r="BQ143" s="551"/>
      <c r="BR143" s="21" t="e">
        <v>#N/A</v>
      </c>
      <c r="BS143" s="21">
        <v>0</v>
      </c>
      <c r="BT143" s="552" t="e">
        <v>#N/A</v>
      </c>
      <c r="BU143" s="552" t="e">
        <v>#N/A</v>
      </c>
      <c r="BV143" s="552" t="e">
        <v>#N/A</v>
      </c>
      <c r="BW143" s="553">
        <v>0</v>
      </c>
    </row>
    <row r="144" spans="1:75" s="550" customFormat="1" ht="44.25" hidden="1" customHeight="1" x14ac:dyDescent="0.2">
      <c r="A144" s="47"/>
      <c r="B144" s="745" t="s">
        <v>173</v>
      </c>
      <c r="C144" s="745" t="s">
        <v>174</v>
      </c>
      <c r="D144" s="745" t="s">
        <v>984</v>
      </c>
      <c r="E144" s="745" t="s">
        <v>2553</v>
      </c>
      <c r="F144" s="745" t="s">
        <v>2165</v>
      </c>
      <c r="G144" s="745" t="s">
        <v>2693</v>
      </c>
      <c r="H144" s="745" t="s">
        <v>593</v>
      </c>
      <c r="I144" s="745" t="s">
        <v>2726</v>
      </c>
      <c r="J144" s="745" t="s">
        <v>2582</v>
      </c>
      <c r="K144" s="745" t="s">
        <v>2588</v>
      </c>
      <c r="L144" s="745" t="s">
        <v>2755</v>
      </c>
      <c r="M144" s="745" t="s">
        <v>953</v>
      </c>
      <c r="N144" s="745" t="s">
        <v>2798</v>
      </c>
      <c r="O144" s="745"/>
      <c r="P144" s="745" t="s">
        <v>9934</v>
      </c>
      <c r="Q144" s="745" t="s">
        <v>31</v>
      </c>
      <c r="R144" s="745" t="s">
        <v>2185</v>
      </c>
      <c r="S144" s="745" t="s">
        <v>9935</v>
      </c>
      <c r="T144" s="745" t="s">
        <v>2200</v>
      </c>
      <c r="U144" s="745" t="s">
        <v>2192</v>
      </c>
      <c r="V144" s="745">
        <v>0</v>
      </c>
      <c r="W144" s="745" t="s">
        <v>9936</v>
      </c>
      <c r="X144" s="745" t="s">
        <v>2176</v>
      </c>
      <c r="Y144" s="807"/>
      <c r="Z144" s="807"/>
      <c r="AA144" s="807"/>
      <c r="AB144" s="807"/>
      <c r="AC144" s="807"/>
      <c r="AD144" s="807"/>
      <c r="AE144" s="807"/>
      <c r="AF144" s="807"/>
      <c r="AG144" s="807"/>
      <c r="AH144" s="808"/>
      <c r="AI144" s="808"/>
      <c r="AJ144" s="808"/>
      <c r="AK144" s="808"/>
      <c r="AL144" s="808"/>
      <c r="AM144" s="808"/>
      <c r="AN144" s="808"/>
      <c r="AO144" s="808"/>
      <c r="AP144" s="808"/>
      <c r="AQ144" s="808"/>
      <c r="AR144" s="809"/>
      <c r="AS144" s="808"/>
      <c r="AT144" s="751"/>
      <c r="AU144" s="751"/>
      <c r="AV144" s="854"/>
      <c r="AW144" s="855"/>
      <c r="AX144" s="856">
        <v>100</v>
      </c>
      <c r="AY144" s="856">
        <v>100</v>
      </c>
      <c r="AZ144" s="851"/>
      <c r="BA144" s="851"/>
      <c r="BB144" s="851"/>
      <c r="BC144" s="851"/>
      <c r="BD144" s="851"/>
      <c r="BE144" s="851"/>
      <c r="BF144" s="851">
        <v>20</v>
      </c>
      <c r="BG144" s="851"/>
      <c r="BH144" s="851"/>
      <c r="BI144" s="851">
        <v>40</v>
      </c>
      <c r="BJ144" s="851"/>
      <c r="BK144" s="851"/>
      <c r="BL144" s="851">
        <v>75</v>
      </c>
      <c r="BM144" s="851"/>
      <c r="BN144" s="851"/>
      <c r="BO144" s="851">
        <v>100</v>
      </c>
      <c r="BQ144" s="551"/>
      <c r="BR144" s="21" t="e">
        <v>#N/A</v>
      </c>
      <c r="BS144" s="21">
        <v>0</v>
      </c>
      <c r="BT144" s="552" t="e">
        <v>#N/A</v>
      </c>
      <c r="BU144" s="552" t="e">
        <v>#N/A</v>
      </c>
      <c r="BV144" s="552" t="e">
        <v>#N/A</v>
      </c>
      <c r="BW144" s="553">
        <v>0</v>
      </c>
    </row>
    <row r="145" spans="1:75" s="550" customFormat="1" ht="44.25" hidden="1" customHeight="1" x14ac:dyDescent="0.2">
      <c r="A145" s="47"/>
      <c r="B145" s="745" t="s">
        <v>173</v>
      </c>
      <c r="C145" s="745" t="s">
        <v>2567</v>
      </c>
      <c r="D145" s="745" t="s">
        <v>9257</v>
      </c>
      <c r="E145" s="745" t="s">
        <v>2164</v>
      </c>
      <c r="F145" s="745" t="s">
        <v>2165</v>
      </c>
      <c r="G145" s="745" t="s">
        <v>2166</v>
      </c>
      <c r="H145" s="745" t="s">
        <v>9253</v>
      </c>
      <c r="I145" s="745" t="s">
        <v>2168</v>
      </c>
      <c r="J145" s="745" t="s">
        <v>9254</v>
      </c>
      <c r="K145" s="745" t="s">
        <v>9254</v>
      </c>
      <c r="L145" s="745" t="s">
        <v>9254</v>
      </c>
      <c r="M145" s="745" t="s">
        <v>3592</v>
      </c>
      <c r="N145" s="745" t="s">
        <v>3592</v>
      </c>
      <c r="O145" s="745">
        <v>241</v>
      </c>
      <c r="P145" s="745" t="s">
        <v>3557</v>
      </c>
      <c r="Q145" s="745" t="s">
        <v>31</v>
      </c>
      <c r="R145" s="745" t="s">
        <v>2185</v>
      </c>
      <c r="S145" s="745" t="s">
        <v>9206</v>
      </c>
      <c r="T145" s="745" t="s">
        <v>2200</v>
      </c>
      <c r="U145" s="745" t="s">
        <v>2192</v>
      </c>
      <c r="V145" s="745">
        <v>15</v>
      </c>
      <c r="W145" s="745" t="s">
        <v>9258</v>
      </c>
      <c r="X145" s="745" t="s">
        <v>2219</v>
      </c>
      <c r="Y145" s="743"/>
      <c r="Z145" s="743"/>
      <c r="AA145" s="743"/>
      <c r="AB145" s="743"/>
      <c r="AC145" s="743"/>
      <c r="AD145" s="743"/>
      <c r="AE145" s="743"/>
      <c r="AF145" s="743"/>
      <c r="AG145" s="743" t="s">
        <v>9259</v>
      </c>
      <c r="AH145" s="743" t="s">
        <v>755</v>
      </c>
      <c r="AI145" s="743" t="s">
        <v>755</v>
      </c>
      <c r="AJ145" s="743" t="s">
        <v>755</v>
      </c>
      <c r="AK145" s="743" t="s">
        <v>755</v>
      </c>
      <c r="AL145" s="743" t="s">
        <v>755</v>
      </c>
      <c r="AM145" s="743" t="s">
        <v>755</v>
      </c>
      <c r="AN145" s="743" t="s">
        <v>755</v>
      </c>
      <c r="AO145" s="743" t="s">
        <v>755</v>
      </c>
      <c r="AP145" s="743" t="s">
        <v>755</v>
      </c>
      <c r="AQ145" s="743" t="s">
        <v>755</v>
      </c>
      <c r="AR145" s="743" t="s">
        <v>755</v>
      </c>
      <c r="AS145" s="743" t="s">
        <v>755</v>
      </c>
      <c r="AT145" s="743"/>
      <c r="AU145" s="743">
        <v>0.2</v>
      </c>
      <c r="AV145" s="743">
        <v>0.4</v>
      </c>
      <c r="AW145" s="743">
        <v>0.25</v>
      </c>
      <c r="AX145" s="743">
        <v>0.15</v>
      </c>
      <c r="AY145" s="743">
        <v>1</v>
      </c>
      <c r="AZ145" s="743"/>
      <c r="BA145" s="743"/>
      <c r="BB145" s="743"/>
      <c r="BC145" s="743"/>
      <c r="BD145" s="743"/>
      <c r="BE145" s="743"/>
      <c r="BF145" s="743"/>
      <c r="BG145" s="743"/>
      <c r="BH145" s="743"/>
      <c r="BI145" s="743"/>
      <c r="BJ145" s="743"/>
      <c r="BK145" s="743"/>
      <c r="BL145" s="743"/>
      <c r="BM145" s="743"/>
      <c r="BN145" s="743"/>
      <c r="BO145" s="743">
        <v>0.15</v>
      </c>
      <c r="BQ145" s="551"/>
      <c r="BR145" s="21" t="e">
        <v>#N/A</v>
      </c>
      <c r="BS145" s="21">
        <v>0</v>
      </c>
      <c r="BT145" s="552" t="e">
        <v>#N/A</v>
      </c>
      <c r="BU145" s="552" t="e">
        <v>#N/A</v>
      </c>
      <c r="BV145" s="552" t="e">
        <v>#N/A</v>
      </c>
      <c r="BW145" s="553">
        <v>0</v>
      </c>
    </row>
    <row r="146" spans="1:75" s="550" customFormat="1" ht="44.25" hidden="1" customHeight="1" x14ac:dyDescent="0.2">
      <c r="A146" s="47"/>
      <c r="B146" s="745" t="s">
        <v>173</v>
      </c>
      <c r="C146" s="745" t="s">
        <v>2567</v>
      </c>
      <c r="D146" s="745" t="s">
        <v>9257</v>
      </c>
      <c r="E146" s="745" t="s">
        <v>2164</v>
      </c>
      <c r="F146" s="745" t="s">
        <v>2165</v>
      </c>
      <c r="G146" s="745" t="s">
        <v>2166</v>
      </c>
      <c r="H146" s="745" t="s">
        <v>9253</v>
      </c>
      <c r="I146" s="745" t="s">
        <v>2168</v>
      </c>
      <c r="J146" s="745" t="s">
        <v>9254</v>
      </c>
      <c r="K146" s="745" t="s">
        <v>9254</v>
      </c>
      <c r="L146" s="745" t="s">
        <v>9254</v>
      </c>
      <c r="M146" s="745" t="s">
        <v>3592</v>
      </c>
      <c r="N146" s="745" t="s">
        <v>3592</v>
      </c>
      <c r="O146" s="745">
        <v>284</v>
      </c>
      <c r="P146" s="745" t="s">
        <v>3558</v>
      </c>
      <c r="Q146" s="745" t="s">
        <v>31</v>
      </c>
      <c r="R146" s="745" t="s">
        <v>2185</v>
      </c>
      <c r="S146" s="745" t="s">
        <v>9260</v>
      </c>
      <c r="T146" s="745" t="s">
        <v>2174</v>
      </c>
      <c r="U146" s="745" t="s">
        <v>2175</v>
      </c>
      <c r="V146" s="745">
        <v>15</v>
      </c>
      <c r="W146" s="745" t="s">
        <v>9210</v>
      </c>
      <c r="X146" s="745" t="s">
        <v>2219</v>
      </c>
      <c r="Y146" s="743"/>
      <c r="Z146" s="743"/>
      <c r="AA146" s="743" t="s">
        <v>9261</v>
      </c>
      <c r="AB146" s="743"/>
      <c r="AC146" s="743"/>
      <c r="AD146" s="743"/>
      <c r="AE146" s="743"/>
      <c r="AF146" s="743"/>
      <c r="AG146" s="743"/>
      <c r="AH146" s="743" t="s">
        <v>755</v>
      </c>
      <c r="AI146" s="743" t="s">
        <v>755</v>
      </c>
      <c r="AJ146" s="743" t="s">
        <v>755</v>
      </c>
      <c r="AK146" s="743" t="s">
        <v>755</v>
      </c>
      <c r="AL146" s="743" t="s">
        <v>755</v>
      </c>
      <c r="AM146" s="743" t="s">
        <v>755</v>
      </c>
      <c r="AN146" s="743" t="s">
        <v>755</v>
      </c>
      <c r="AO146" s="743" t="s">
        <v>755</v>
      </c>
      <c r="AP146" s="743" t="s">
        <v>755</v>
      </c>
      <c r="AQ146" s="743" t="s">
        <v>755</v>
      </c>
      <c r="AR146" s="743" t="s">
        <v>755</v>
      </c>
      <c r="AS146" s="743" t="s">
        <v>755</v>
      </c>
      <c r="AT146" s="743">
        <v>10</v>
      </c>
      <c r="AU146" s="743">
        <v>16</v>
      </c>
      <c r="AV146" s="743">
        <v>16</v>
      </c>
      <c r="AW146" s="743">
        <v>16</v>
      </c>
      <c r="AX146" s="743">
        <v>16</v>
      </c>
      <c r="AY146" s="743">
        <v>64</v>
      </c>
      <c r="AZ146" s="743"/>
      <c r="BA146" s="743"/>
      <c r="BB146" s="743"/>
      <c r="BC146" s="743"/>
      <c r="BD146" s="743"/>
      <c r="BE146" s="743"/>
      <c r="BF146" s="743"/>
      <c r="BG146" s="743"/>
      <c r="BH146" s="743"/>
      <c r="BI146" s="743"/>
      <c r="BJ146" s="743"/>
      <c r="BK146" s="743"/>
      <c r="BL146" s="743"/>
      <c r="BM146" s="743"/>
      <c r="BN146" s="743"/>
      <c r="BO146" s="743">
        <v>16</v>
      </c>
      <c r="BQ146" s="551"/>
      <c r="BR146" s="21" t="e">
        <v>#N/A</v>
      </c>
      <c r="BS146" s="21">
        <v>0</v>
      </c>
      <c r="BT146" s="552" t="e">
        <v>#N/A</v>
      </c>
      <c r="BU146" s="552" t="e">
        <v>#N/A</v>
      </c>
      <c r="BV146" s="552" t="e">
        <v>#N/A</v>
      </c>
      <c r="BW146" s="553">
        <v>0</v>
      </c>
    </row>
    <row r="147" spans="1:75" s="550" customFormat="1" ht="44.25" hidden="1" customHeight="1" x14ac:dyDescent="0.2">
      <c r="A147" s="47"/>
      <c r="B147" s="745" t="s">
        <v>173</v>
      </c>
      <c r="C147" s="745" t="s">
        <v>2567</v>
      </c>
      <c r="D147" s="745" t="s">
        <v>9257</v>
      </c>
      <c r="E147" s="745" t="s">
        <v>2164</v>
      </c>
      <c r="F147" s="745" t="s">
        <v>2165</v>
      </c>
      <c r="G147" s="745" t="s">
        <v>2166</v>
      </c>
      <c r="H147" s="745" t="s">
        <v>9262</v>
      </c>
      <c r="I147" s="745" t="s">
        <v>2168</v>
      </c>
      <c r="J147" s="745" t="s">
        <v>9254</v>
      </c>
      <c r="K147" s="745" t="s">
        <v>9254</v>
      </c>
      <c r="L147" s="745" t="s">
        <v>9254</v>
      </c>
      <c r="M147" s="745" t="s">
        <v>3592</v>
      </c>
      <c r="N147" s="745" t="s">
        <v>3592</v>
      </c>
      <c r="O147" s="745">
        <v>285</v>
      </c>
      <c r="P147" s="745" t="s">
        <v>3559</v>
      </c>
      <c r="Q147" s="745" t="s">
        <v>31</v>
      </c>
      <c r="R147" s="745" t="s">
        <v>2185</v>
      </c>
      <c r="S147" s="745" t="s">
        <v>9206</v>
      </c>
      <c r="T147" s="745" t="s">
        <v>2200</v>
      </c>
      <c r="U147" s="745" t="s">
        <v>2192</v>
      </c>
      <c r="V147" s="745">
        <v>15</v>
      </c>
      <c r="W147" s="745" t="s">
        <v>9263</v>
      </c>
      <c r="X147" s="745" t="s">
        <v>2219</v>
      </c>
      <c r="Y147" s="743"/>
      <c r="Z147" s="743"/>
      <c r="AA147" s="743" t="s">
        <v>9261</v>
      </c>
      <c r="AB147" s="743"/>
      <c r="AC147" s="743"/>
      <c r="AD147" s="743"/>
      <c r="AE147" s="743"/>
      <c r="AF147" s="743"/>
      <c r="AG147" s="743"/>
      <c r="AH147" s="743" t="s">
        <v>755</v>
      </c>
      <c r="AI147" s="743" t="s">
        <v>755</v>
      </c>
      <c r="AJ147" s="743" t="s">
        <v>755</v>
      </c>
      <c r="AK147" s="743" t="s">
        <v>755</v>
      </c>
      <c r="AL147" s="743" t="s">
        <v>755</v>
      </c>
      <c r="AM147" s="743" t="s">
        <v>755</v>
      </c>
      <c r="AN147" s="743" t="s">
        <v>755</v>
      </c>
      <c r="AO147" s="743" t="s">
        <v>755</v>
      </c>
      <c r="AP147" s="743" t="s">
        <v>755</v>
      </c>
      <c r="AQ147" s="743" t="s">
        <v>755</v>
      </c>
      <c r="AR147" s="743" t="s">
        <v>755</v>
      </c>
      <c r="AS147" s="743" t="s">
        <v>755</v>
      </c>
      <c r="AT147" s="743"/>
      <c r="AU147" s="743">
        <v>40</v>
      </c>
      <c r="AV147" s="743">
        <v>20</v>
      </c>
      <c r="AW147" s="743">
        <v>20</v>
      </c>
      <c r="AX147" s="743">
        <v>20</v>
      </c>
      <c r="AY147" s="743">
        <v>100</v>
      </c>
      <c r="AZ147" s="743"/>
      <c r="BA147" s="743"/>
      <c r="BB147" s="743"/>
      <c r="BC147" s="743"/>
      <c r="BD147" s="743"/>
      <c r="BE147" s="743"/>
      <c r="BF147" s="743"/>
      <c r="BG147" s="743"/>
      <c r="BH147" s="743"/>
      <c r="BI147" s="743"/>
      <c r="BJ147" s="743"/>
      <c r="BK147" s="743"/>
      <c r="BL147" s="743"/>
      <c r="BM147" s="743"/>
      <c r="BN147" s="743"/>
      <c r="BO147" s="743">
        <v>20</v>
      </c>
      <c r="BQ147" s="551"/>
      <c r="BR147" s="21" t="e">
        <v>#N/A</v>
      </c>
      <c r="BS147" s="21">
        <v>0</v>
      </c>
      <c r="BT147" s="552" t="e">
        <v>#N/A</v>
      </c>
      <c r="BU147" s="552" t="e">
        <v>#N/A</v>
      </c>
      <c r="BV147" s="552" t="e">
        <v>#N/A</v>
      </c>
      <c r="BW147" s="553">
        <v>0</v>
      </c>
    </row>
    <row r="148" spans="1:75" s="550" customFormat="1" ht="44.25" hidden="1" customHeight="1" x14ac:dyDescent="0.2">
      <c r="A148" s="47"/>
      <c r="B148" s="745" t="s">
        <v>173</v>
      </c>
      <c r="C148" s="745" t="s">
        <v>2567</v>
      </c>
      <c r="D148" s="745" t="s">
        <v>9257</v>
      </c>
      <c r="E148" s="745" t="s">
        <v>2164</v>
      </c>
      <c r="F148" s="745" t="s">
        <v>2165</v>
      </c>
      <c r="G148" s="745" t="s">
        <v>2166</v>
      </c>
      <c r="H148" s="745" t="s">
        <v>9253</v>
      </c>
      <c r="I148" s="745" t="s">
        <v>2168</v>
      </c>
      <c r="J148" s="745" t="s">
        <v>9254</v>
      </c>
      <c r="K148" s="745" t="s">
        <v>9254</v>
      </c>
      <c r="L148" s="745" t="s">
        <v>9254</v>
      </c>
      <c r="M148" s="745" t="s">
        <v>3592</v>
      </c>
      <c r="N148" s="745" t="s">
        <v>3592</v>
      </c>
      <c r="O148" s="745">
        <v>355</v>
      </c>
      <c r="P148" s="745" t="s">
        <v>3560</v>
      </c>
      <c r="Q148" s="745" t="s">
        <v>31</v>
      </c>
      <c r="R148" s="745" t="s">
        <v>2185</v>
      </c>
      <c r="S148" s="745" t="s">
        <v>9252</v>
      </c>
      <c r="T148" s="745" t="s">
        <v>2200</v>
      </c>
      <c r="U148" s="745" t="s">
        <v>2192</v>
      </c>
      <c r="V148" s="745">
        <v>15</v>
      </c>
      <c r="W148" s="745" t="s">
        <v>9264</v>
      </c>
      <c r="X148" s="745" t="s">
        <v>2219</v>
      </c>
      <c r="Y148" s="743"/>
      <c r="Z148" s="743" t="s">
        <v>9265</v>
      </c>
      <c r="AA148" s="743"/>
      <c r="AB148" s="743"/>
      <c r="AC148" s="743"/>
      <c r="AD148" s="743"/>
      <c r="AE148" s="743"/>
      <c r="AF148" s="743"/>
      <c r="AG148" s="743"/>
      <c r="AH148" s="743" t="s">
        <v>755</v>
      </c>
      <c r="AI148" s="743" t="s">
        <v>755</v>
      </c>
      <c r="AJ148" s="743" t="s">
        <v>755</v>
      </c>
      <c r="AK148" s="743" t="s">
        <v>755</v>
      </c>
      <c r="AL148" s="743" t="s">
        <v>755</v>
      </c>
      <c r="AM148" s="743" t="s">
        <v>755</v>
      </c>
      <c r="AN148" s="743" t="s">
        <v>755</v>
      </c>
      <c r="AO148" s="743" t="s">
        <v>755</v>
      </c>
      <c r="AP148" s="743" t="s">
        <v>755</v>
      </c>
      <c r="AQ148" s="743" t="s">
        <v>755</v>
      </c>
      <c r="AR148" s="743" t="s">
        <v>755</v>
      </c>
      <c r="AS148" s="743" t="s">
        <v>755</v>
      </c>
      <c r="AT148" s="743"/>
      <c r="AU148" s="743">
        <v>30</v>
      </c>
      <c r="AV148" s="743">
        <v>20</v>
      </c>
      <c r="AW148" s="743">
        <v>25</v>
      </c>
      <c r="AX148" s="743">
        <v>25</v>
      </c>
      <c r="AY148" s="743">
        <v>100</v>
      </c>
      <c r="AZ148" s="743"/>
      <c r="BA148" s="743"/>
      <c r="BB148" s="743"/>
      <c r="BC148" s="743"/>
      <c r="BD148" s="743"/>
      <c r="BE148" s="743"/>
      <c r="BF148" s="743"/>
      <c r="BG148" s="743"/>
      <c r="BH148" s="743"/>
      <c r="BI148" s="743"/>
      <c r="BJ148" s="743"/>
      <c r="BK148" s="743"/>
      <c r="BL148" s="743"/>
      <c r="BM148" s="743"/>
      <c r="BN148" s="743"/>
      <c r="BO148" s="743">
        <v>25</v>
      </c>
      <c r="BQ148" s="551"/>
      <c r="BR148" s="21" t="e">
        <v>#N/A</v>
      </c>
      <c r="BS148" s="21">
        <v>0</v>
      </c>
      <c r="BT148" s="552" t="e">
        <v>#N/A</v>
      </c>
      <c r="BU148" s="552" t="e">
        <v>#N/A</v>
      </c>
      <c r="BV148" s="552" t="e">
        <v>#N/A</v>
      </c>
      <c r="BW148" s="553">
        <v>0</v>
      </c>
    </row>
    <row r="149" spans="1:75" s="550" customFormat="1" ht="44.25" hidden="1" customHeight="1" x14ac:dyDescent="0.2">
      <c r="A149" s="47"/>
      <c r="B149" s="745" t="s">
        <v>173</v>
      </c>
      <c r="C149" s="745" t="s">
        <v>2567</v>
      </c>
      <c r="D149" s="745" t="s">
        <v>9257</v>
      </c>
      <c r="E149" s="745" t="s">
        <v>2164</v>
      </c>
      <c r="F149" s="745" t="s">
        <v>2165</v>
      </c>
      <c r="G149" s="745" t="s">
        <v>2166</v>
      </c>
      <c r="H149" s="745" t="s">
        <v>9262</v>
      </c>
      <c r="I149" s="745" t="s">
        <v>2168</v>
      </c>
      <c r="J149" s="745" t="s">
        <v>9254</v>
      </c>
      <c r="K149" s="745" t="s">
        <v>9254</v>
      </c>
      <c r="L149" s="745" t="s">
        <v>9254</v>
      </c>
      <c r="M149" s="745" t="s">
        <v>3592</v>
      </c>
      <c r="N149" s="745" t="s">
        <v>3592</v>
      </c>
      <c r="O149" s="745">
        <v>357</v>
      </c>
      <c r="P149" s="745" t="s">
        <v>3561</v>
      </c>
      <c r="Q149" s="745" t="s">
        <v>31</v>
      </c>
      <c r="R149" s="745" t="s">
        <v>2185</v>
      </c>
      <c r="S149" s="745" t="s">
        <v>9206</v>
      </c>
      <c r="T149" s="745" t="s">
        <v>2200</v>
      </c>
      <c r="U149" s="745" t="s">
        <v>2192</v>
      </c>
      <c r="V149" s="745">
        <v>15</v>
      </c>
      <c r="W149" s="745" t="s">
        <v>9266</v>
      </c>
      <c r="X149" s="745" t="s">
        <v>2219</v>
      </c>
      <c r="Y149" s="743"/>
      <c r="Z149" s="743" t="s">
        <v>9267</v>
      </c>
      <c r="AA149" s="743"/>
      <c r="AB149" s="743"/>
      <c r="AC149" s="743"/>
      <c r="AD149" s="743"/>
      <c r="AE149" s="743"/>
      <c r="AF149" s="743"/>
      <c r="AG149" s="743"/>
      <c r="AH149" s="743" t="s">
        <v>755</v>
      </c>
      <c r="AI149" s="743" t="s">
        <v>755</v>
      </c>
      <c r="AJ149" s="743" t="s">
        <v>755</v>
      </c>
      <c r="AK149" s="743" t="s">
        <v>755</v>
      </c>
      <c r="AL149" s="743" t="s">
        <v>755</v>
      </c>
      <c r="AM149" s="743" t="s">
        <v>755</v>
      </c>
      <c r="AN149" s="743" t="s">
        <v>755</v>
      </c>
      <c r="AO149" s="743" t="s">
        <v>755</v>
      </c>
      <c r="AP149" s="743" t="s">
        <v>755</v>
      </c>
      <c r="AQ149" s="743" t="s">
        <v>755</v>
      </c>
      <c r="AR149" s="743" t="s">
        <v>755</v>
      </c>
      <c r="AS149" s="743" t="s">
        <v>755</v>
      </c>
      <c r="AT149" s="743"/>
      <c r="AU149" s="743">
        <v>0.15</v>
      </c>
      <c r="AV149" s="743">
        <v>0.15</v>
      </c>
      <c r="AW149" s="743">
        <v>0.35</v>
      </c>
      <c r="AX149" s="743">
        <v>0.35</v>
      </c>
      <c r="AY149" s="743">
        <v>0.99999999999999989</v>
      </c>
      <c r="AZ149" s="743"/>
      <c r="BA149" s="743"/>
      <c r="BB149" s="743"/>
      <c r="BC149" s="743"/>
      <c r="BD149" s="743"/>
      <c r="BE149" s="743"/>
      <c r="BF149" s="743"/>
      <c r="BG149" s="743"/>
      <c r="BH149" s="743"/>
      <c r="BI149" s="743"/>
      <c r="BJ149" s="743"/>
      <c r="BK149" s="743"/>
      <c r="BL149" s="743"/>
      <c r="BM149" s="743"/>
      <c r="BN149" s="743"/>
      <c r="BO149" s="743">
        <v>0.35</v>
      </c>
      <c r="BQ149" s="551"/>
      <c r="BR149" s="21" t="e">
        <v>#N/A</v>
      </c>
      <c r="BS149" s="21">
        <v>0</v>
      </c>
      <c r="BT149" s="552" t="e">
        <v>#N/A</v>
      </c>
      <c r="BU149" s="552" t="e">
        <v>#N/A</v>
      </c>
      <c r="BV149" s="552" t="e">
        <v>#N/A</v>
      </c>
      <c r="BW149" s="553">
        <v>0</v>
      </c>
    </row>
    <row r="150" spans="1:75" s="550" customFormat="1" ht="44.25" hidden="1" customHeight="1" x14ac:dyDescent="0.2">
      <c r="A150" s="47"/>
      <c r="B150" s="745" t="s">
        <v>173</v>
      </c>
      <c r="C150" s="745" t="s">
        <v>2567</v>
      </c>
      <c r="D150" s="745" t="s">
        <v>9257</v>
      </c>
      <c r="E150" s="745" t="s">
        <v>2164</v>
      </c>
      <c r="F150" s="745" t="s">
        <v>2165</v>
      </c>
      <c r="G150" s="745" t="s">
        <v>2166</v>
      </c>
      <c r="H150" s="745" t="s">
        <v>9253</v>
      </c>
      <c r="I150" s="745" t="s">
        <v>2168</v>
      </c>
      <c r="J150" s="745" t="s">
        <v>9254</v>
      </c>
      <c r="K150" s="745" t="s">
        <v>9254</v>
      </c>
      <c r="L150" s="745" t="s">
        <v>9254</v>
      </c>
      <c r="M150" s="745" t="s">
        <v>3592</v>
      </c>
      <c r="N150" s="745" t="s">
        <v>3592</v>
      </c>
      <c r="O150" s="745">
        <v>364</v>
      </c>
      <c r="P150" s="745" t="s">
        <v>3562</v>
      </c>
      <c r="Q150" s="745" t="s">
        <v>31</v>
      </c>
      <c r="R150" s="745" t="s">
        <v>2199</v>
      </c>
      <c r="S150" s="745" t="s">
        <v>9268</v>
      </c>
      <c r="T150" s="745" t="s">
        <v>2200</v>
      </c>
      <c r="U150" s="745" t="s">
        <v>2175</v>
      </c>
      <c r="V150" s="745">
        <v>15</v>
      </c>
      <c r="W150" s="745" t="s">
        <v>9269</v>
      </c>
      <c r="X150" s="745" t="s">
        <v>2219</v>
      </c>
      <c r="Y150" s="743"/>
      <c r="Z150" s="743" t="s">
        <v>9270</v>
      </c>
      <c r="AA150" s="743"/>
      <c r="AB150" s="743"/>
      <c r="AC150" s="743"/>
      <c r="AD150" s="743"/>
      <c r="AE150" s="743"/>
      <c r="AF150" s="743"/>
      <c r="AG150" s="743"/>
      <c r="AH150" s="743"/>
      <c r="AI150" s="743"/>
      <c r="AJ150" s="743"/>
      <c r="AK150" s="743"/>
      <c r="AL150" s="743"/>
      <c r="AM150" s="743"/>
      <c r="AN150" s="743"/>
      <c r="AO150" s="743"/>
      <c r="AP150" s="743"/>
      <c r="AQ150" s="743"/>
      <c r="AR150" s="743"/>
      <c r="AS150" s="743"/>
      <c r="AT150" s="743"/>
      <c r="AU150" s="743"/>
      <c r="AV150" s="743"/>
      <c r="AW150" s="743">
        <v>1</v>
      </c>
      <c r="AX150" s="743">
        <v>1</v>
      </c>
      <c r="AY150" s="743">
        <v>1</v>
      </c>
      <c r="AZ150" s="743"/>
      <c r="BA150" s="743"/>
      <c r="BB150" s="743"/>
      <c r="BC150" s="743"/>
      <c r="BD150" s="743"/>
      <c r="BE150" s="743"/>
      <c r="BF150" s="743"/>
      <c r="BG150" s="743"/>
      <c r="BH150" s="743"/>
      <c r="BI150" s="743"/>
      <c r="BJ150" s="743"/>
      <c r="BK150" s="743"/>
      <c r="BL150" s="743"/>
      <c r="BM150" s="743"/>
      <c r="BN150" s="743"/>
      <c r="BO150" s="743">
        <v>1</v>
      </c>
      <c r="BQ150" s="551"/>
      <c r="BR150" s="21" t="e">
        <v>#N/A</v>
      </c>
      <c r="BS150" s="21">
        <v>0</v>
      </c>
      <c r="BT150" s="552" t="e">
        <v>#N/A</v>
      </c>
      <c r="BU150" s="552" t="e">
        <v>#N/A</v>
      </c>
      <c r="BV150" s="552" t="e">
        <v>#N/A</v>
      </c>
      <c r="BW150" s="553">
        <v>0</v>
      </c>
    </row>
    <row r="151" spans="1:75" s="550" customFormat="1" ht="44.25" hidden="1" customHeight="1" x14ac:dyDescent="0.2">
      <c r="A151" s="47"/>
      <c r="B151" s="745" t="s">
        <v>173</v>
      </c>
      <c r="C151" s="745" t="s">
        <v>2567</v>
      </c>
      <c r="D151" s="745" t="s">
        <v>9257</v>
      </c>
      <c r="E151" s="745" t="s">
        <v>2164</v>
      </c>
      <c r="F151" s="745" t="s">
        <v>2165</v>
      </c>
      <c r="G151" s="745" t="s">
        <v>2166</v>
      </c>
      <c r="H151" s="745" t="s">
        <v>9253</v>
      </c>
      <c r="I151" s="745" t="s">
        <v>2168</v>
      </c>
      <c r="J151" s="745" t="s">
        <v>9254</v>
      </c>
      <c r="K151" s="745" t="s">
        <v>9254</v>
      </c>
      <c r="L151" s="745" t="s">
        <v>9254</v>
      </c>
      <c r="M151" s="745" t="s">
        <v>3592</v>
      </c>
      <c r="N151" s="745" t="s">
        <v>3592</v>
      </c>
      <c r="O151" s="745">
        <v>470</v>
      </c>
      <c r="P151" s="745" t="s">
        <v>3563</v>
      </c>
      <c r="Q151" s="745" t="s">
        <v>31</v>
      </c>
      <c r="R151" s="745" t="s">
        <v>2185</v>
      </c>
      <c r="S151" s="745" t="s">
        <v>9206</v>
      </c>
      <c r="T151" s="745" t="s">
        <v>2200</v>
      </c>
      <c r="U151" s="745" t="s">
        <v>2175</v>
      </c>
      <c r="V151" s="745">
        <v>15</v>
      </c>
      <c r="W151" s="745" t="s">
        <v>9212</v>
      </c>
      <c r="X151" s="745" t="s">
        <v>2219</v>
      </c>
      <c r="Y151" s="743"/>
      <c r="Z151" s="743"/>
      <c r="AA151" s="743"/>
      <c r="AB151" s="743"/>
      <c r="AC151" s="743"/>
      <c r="AD151" s="743"/>
      <c r="AE151" s="743"/>
      <c r="AF151" s="743" t="s">
        <v>9271</v>
      </c>
      <c r="AG151" s="743"/>
      <c r="AH151" s="743"/>
      <c r="AI151" s="743"/>
      <c r="AJ151" s="743"/>
      <c r="AK151" s="743"/>
      <c r="AL151" s="743"/>
      <c r="AM151" s="743"/>
      <c r="AN151" s="743"/>
      <c r="AO151" s="743"/>
      <c r="AP151" s="743"/>
      <c r="AQ151" s="743"/>
      <c r="AR151" s="743"/>
      <c r="AS151" s="743"/>
      <c r="AT151" s="743"/>
      <c r="AU151" s="743">
        <v>0.2</v>
      </c>
      <c r="AV151" s="743">
        <v>0.3</v>
      </c>
      <c r="AW151" s="743">
        <v>0.2</v>
      </c>
      <c r="AX151" s="743">
        <v>0.3</v>
      </c>
      <c r="AY151" s="743">
        <v>1</v>
      </c>
      <c r="AZ151" s="743"/>
      <c r="BA151" s="743"/>
      <c r="BB151" s="743"/>
      <c r="BC151" s="743"/>
      <c r="BD151" s="743"/>
      <c r="BE151" s="743"/>
      <c r="BF151" s="743"/>
      <c r="BG151" s="743"/>
      <c r="BH151" s="743"/>
      <c r="BI151" s="743"/>
      <c r="BJ151" s="743"/>
      <c r="BK151" s="743"/>
      <c r="BL151" s="743"/>
      <c r="BM151" s="743"/>
      <c r="BN151" s="743"/>
      <c r="BO151" s="743">
        <v>0.3</v>
      </c>
      <c r="BQ151" s="551"/>
      <c r="BR151" s="21" t="e">
        <v>#N/A</v>
      </c>
      <c r="BS151" s="21">
        <v>0</v>
      </c>
      <c r="BT151" s="552" t="e">
        <v>#N/A</v>
      </c>
      <c r="BU151" s="552" t="e">
        <v>#N/A</v>
      </c>
      <c r="BV151" s="552" t="e">
        <v>#N/A</v>
      </c>
      <c r="BW151" s="553">
        <v>0</v>
      </c>
    </row>
    <row r="152" spans="1:75" s="550" customFormat="1" ht="44.25" hidden="1" customHeight="1" x14ac:dyDescent="0.2">
      <c r="A152" s="47"/>
      <c r="B152" s="745" t="s">
        <v>173</v>
      </c>
      <c r="C152" s="745" t="s">
        <v>2567</v>
      </c>
      <c r="D152" s="745" t="s">
        <v>9257</v>
      </c>
      <c r="E152" s="745" t="s">
        <v>2164</v>
      </c>
      <c r="F152" s="745" t="s">
        <v>2165</v>
      </c>
      <c r="G152" s="745" t="s">
        <v>2166</v>
      </c>
      <c r="H152" s="745" t="s">
        <v>9253</v>
      </c>
      <c r="I152" s="745" t="s">
        <v>2168</v>
      </c>
      <c r="J152" s="745" t="s">
        <v>9254</v>
      </c>
      <c r="K152" s="745" t="s">
        <v>9254</v>
      </c>
      <c r="L152" s="745" t="s">
        <v>9254</v>
      </c>
      <c r="M152" s="745" t="s">
        <v>3592</v>
      </c>
      <c r="N152" s="745" t="s">
        <v>3592</v>
      </c>
      <c r="O152" s="745">
        <v>474</v>
      </c>
      <c r="P152" s="745" t="s">
        <v>3564</v>
      </c>
      <c r="Q152" s="745" t="s">
        <v>31</v>
      </c>
      <c r="R152" s="745" t="s">
        <v>2185</v>
      </c>
      <c r="S152" s="745" t="s">
        <v>9272</v>
      </c>
      <c r="T152" s="745" t="s">
        <v>2174</v>
      </c>
      <c r="U152" s="745" t="s">
        <v>2175</v>
      </c>
      <c r="V152" s="745">
        <v>15</v>
      </c>
      <c r="W152" s="745" t="s">
        <v>9269</v>
      </c>
      <c r="X152" s="745" t="s">
        <v>2219</v>
      </c>
      <c r="Y152" s="743"/>
      <c r="Z152" s="743"/>
      <c r="AA152" s="743"/>
      <c r="AB152" s="743"/>
      <c r="AC152" s="743"/>
      <c r="AD152" s="743"/>
      <c r="AE152" s="743"/>
      <c r="AF152" s="743" t="s">
        <v>9273</v>
      </c>
      <c r="AG152" s="743"/>
      <c r="AH152" s="743"/>
      <c r="AI152" s="743"/>
      <c r="AJ152" s="743"/>
      <c r="AK152" s="743"/>
      <c r="AL152" s="743"/>
      <c r="AM152" s="743"/>
      <c r="AN152" s="743"/>
      <c r="AO152" s="743"/>
      <c r="AP152" s="743"/>
      <c r="AQ152" s="743"/>
      <c r="AR152" s="743"/>
      <c r="AS152" s="743"/>
      <c r="AT152" s="743"/>
      <c r="AU152" s="743"/>
      <c r="AV152" s="743">
        <v>100</v>
      </c>
      <c r="AW152" s="743">
        <v>140</v>
      </c>
      <c r="AX152" s="743">
        <v>160</v>
      </c>
      <c r="AY152" s="743">
        <v>400</v>
      </c>
      <c r="AZ152" s="743"/>
      <c r="BA152" s="743"/>
      <c r="BB152" s="743"/>
      <c r="BC152" s="743"/>
      <c r="BD152" s="743"/>
      <c r="BE152" s="743"/>
      <c r="BF152" s="743"/>
      <c r="BG152" s="743"/>
      <c r="BH152" s="743"/>
      <c r="BI152" s="743"/>
      <c r="BJ152" s="743"/>
      <c r="BK152" s="743"/>
      <c r="BL152" s="743"/>
      <c r="BM152" s="743"/>
      <c r="BN152" s="743"/>
      <c r="BO152" s="743">
        <v>160</v>
      </c>
      <c r="BQ152" s="551"/>
      <c r="BR152" s="21" t="e">
        <v>#N/A</v>
      </c>
      <c r="BS152" s="21">
        <v>0</v>
      </c>
      <c r="BT152" s="552" t="e">
        <v>#N/A</v>
      </c>
      <c r="BU152" s="552" t="e">
        <v>#N/A</v>
      </c>
      <c r="BV152" s="552" t="e">
        <v>#N/A</v>
      </c>
      <c r="BW152" s="553">
        <v>0</v>
      </c>
    </row>
    <row r="153" spans="1:75" s="550" customFormat="1" ht="44.25" hidden="1" customHeight="1" x14ac:dyDescent="0.2">
      <c r="A153" s="47"/>
      <c r="B153" s="745" t="s">
        <v>173</v>
      </c>
      <c r="C153" s="745" t="s">
        <v>2567</v>
      </c>
      <c r="D153" s="745" t="s">
        <v>9257</v>
      </c>
      <c r="E153" s="745" t="s">
        <v>2164</v>
      </c>
      <c r="F153" s="745" t="s">
        <v>2165</v>
      </c>
      <c r="G153" s="745" t="s">
        <v>2166</v>
      </c>
      <c r="H153" s="745" t="s">
        <v>9253</v>
      </c>
      <c r="I153" s="745" t="s">
        <v>2168</v>
      </c>
      <c r="J153" s="745" t="s">
        <v>9254</v>
      </c>
      <c r="K153" s="745" t="s">
        <v>9254</v>
      </c>
      <c r="L153" s="745" t="s">
        <v>9254</v>
      </c>
      <c r="M153" s="745" t="s">
        <v>3592</v>
      </c>
      <c r="N153" s="745" t="s">
        <v>3592</v>
      </c>
      <c r="O153" s="745">
        <v>464</v>
      </c>
      <c r="P153" s="745" t="s">
        <v>3565</v>
      </c>
      <c r="Q153" s="745" t="s">
        <v>31</v>
      </c>
      <c r="R153" s="745" t="s">
        <v>9235</v>
      </c>
      <c r="S153" s="745" t="s">
        <v>9206</v>
      </c>
      <c r="T153" s="745" t="s">
        <v>2200</v>
      </c>
      <c r="U153" s="745" t="s">
        <v>2175</v>
      </c>
      <c r="V153" s="745">
        <v>15</v>
      </c>
      <c r="W153" s="745" t="s">
        <v>9212</v>
      </c>
      <c r="X153" s="745" t="s">
        <v>2219</v>
      </c>
      <c r="Y153" s="743"/>
      <c r="Z153" s="743"/>
      <c r="AA153" s="743"/>
      <c r="AB153" s="743"/>
      <c r="AC153" s="743"/>
      <c r="AD153" s="743"/>
      <c r="AE153" s="743"/>
      <c r="AF153" s="743" t="s">
        <v>9274</v>
      </c>
      <c r="AG153" s="743"/>
      <c r="AH153" s="743"/>
      <c r="AI153" s="743"/>
      <c r="AJ153" s="743"/>
      <c r="AK153" s="743"/>
      <c r="AL153" s="743"/>
      <c r="AM153" s="743"/>
      <c r="AN153" s="743"/>
      <c r="AO153" s="743"/>
      <c r="AP153" s="743"/>
      <c r="AQ153" s="743"/>
      <c r="AR153" s="743"/>
      <c r="AS153" s="743"/>
      <c r="AT153" s="743"/>
      <c r="AU153" s="743">
        <v>0.2</v>
      </c>
      <c r="AV153" s="743">
        <v>0.3</v>
      </c>
      <c r="AW153" s="743">
        <v>0.3</v>
      </c>
      <c r="AX153" s="743">
        <v>0.2</v>
      </c>
      <c r="AY153" s="743">
        <v>1</v>
      </c>
      <c r="AZ153" s="743"/>
      <c r="BA153" s="743"/>
      <c r="BB153" s="743"/>
      <c r="BC153" s="743"/>
      <c r="BD153" s="743"/>
      <c r="BE153" s="743"/>
      <c r="BF153" s="743"/>
      <c r="BG153" s="743"/>
      <c r="BH153" s="743"/>
      <c r="BI153" s="743"/>
      <c r="BJ153" s="743"/>
      <c r="BK153" s="743"/>
      <c r="BL153" s="743"/>
      <c r="BM153" s="743"/>
      <c r="BN153" s="743"/>
      <c r="BO153" s="743">
        <v>0.2</v>
      </c>
      <c r="BQ153" s="551"/>
      <c r="BR153" s="21" t="e">
        <v>#N/A</v>
      </c>
      <c r="BS153" s="21">
        <v>0</v>
      </c>
      <c r="BT153" s="552" t="e">
        <v>#N/A</v>
      </c>
      <c r="BU153" s="552" t="e">
        <v>#N/A</v>
      </c>
      <c r="BV153" s="552" t="e">
        <v>#N/A</v>
      </c>
      <c r="BW153" s="553">
        <v>0</v>
      </c>
    </row>
    <row r="154" spans="1:75" s="550" customFormat="1" ht="44.25" hidden="1" customHeight="1" x14ac:dyDescent="0.2">
      <c r="A154" s="47"/>
      <c r="B154" s="745" t="s">
        <v>173</v>
      </c>
      <c r="C154" s="745" t="s">
        <v>2567</v>
      </c>
      <c r="D154" s="745" t="s">
        <v>9257</v>
      </c>
      <c r="E154" s="745" t="s">
        <v>2164</v>
      </c>
      <c r="F154" s="745" t="s">
        <v>2165</v>
      </c>
      <c r="G154" s="745" t="s">
        <v>2166</v>
      </c>
      <c r="H154" s="745" t="s">
        <v>9253</v>
      </c>
      <c r="I154" s="745" t="s">
        <v>2168</v>
      </c>
      <c r="J154" s="745" t="s">
        <v>9254</v>
      </c>
      <c r="K154" s="745" t="s">
        <v>9254</v>
      </c>
      <c r="L154" s="745" t="s">
        <v>9254</v>
      </c>
      <c r="M154" s="745" t="s">
        <v>3592</v>
      </c>
      <c r="N154" s="745" t="s">
        <v>3592</v>
      </c>
      <c r="O154" s="745">
        <v>467</v>
      </c>
      <c r="P154" s="745" t="s">
        <v>3566</v>
      </c>
      <c r="Q154" s="745" t="s">
        <v>31</v>
      </c>
      <c r="R154" s="745" t="s">
        <v>9235</v>
      </c>
      <c r="S154" s="745" t="s">
        <v>9275</v>
      </c>
      <c r="T154" s="745" t="s">
        <v>2174</v>
      </c>
      <c r="U154" s="745" t="s">
        <v>2175</v>
      </c>
      <c r="V154" s="745">
        <v>15</v>
      </c>
      <c r="W154" s="745" t="s">
        <v>9212</v>
      </c>
      <c r="X154" s="745" t="s">
        <v>2219</v>
      </c>
      <c r="Y154" s="743"/>
      <c r="Z154" s="743"/>
      <c r="AA154" s="743"/>
      <c r="AB154" s="743"/>
      <c r="AC154" s="743"/>
      <c r="AD154" s="743"/>
      <c r="AE154" s="743"/>
      <c r="AF154" s="743" t="s">
        <v>9276</v>
      </c>
      <c r="AG154" s="743"/>
      <c r="AH154" s="743"/>
      <c r="AI154" s="743"/>
      <c r="AJ154" s="743"/>
      <c r="AK154" s="743"/>
      <c r="AL154" s="743"/>
      <c r="AM154" s="743"/>
      <c r="AN154" s="743"/>
      <c r="AO154" s="743"/>
      <c r="AP154" s="743"/>
      <c r="AQ154" s="743"/>
      <c r="AR154" s="743"/>
      <c r="AS154" s="743"/>
      <c r="AT154" s="743"/>
      <c r="AU154" s="743"/>
      <c r="AV154" s="743"/>
      <c r="AW154" s="743"/>
      <c r="AX154" s="743">
        <v>1</v>
      </c>
      <c r="AY154" s="743">
        <v>1</v>
      </c>
      <c r="AZ154" s="743"/>
      <c r="BA154" s="743"/>
      <c r="BB154" s="743"/>
      <c r="BC154" s="743"/>
      <c r="BD154" s="743"/>
      <c r="BE154" s="743"/>
      <c r="BF154" s="743"/>
      <c r="BG154" s="743"/>
      <c r="BH154" s="743"/>
      <c r="BI154" s="743"/>
      <c r="BJ154" s="743"/>
      <c r="BK154" s="743"/>
      <c r="BL154" s="743"/>
      <c r="BM154" s="743"/>
      <c r="BN154" s="743"/>
      <c r="BO154" s="743">
        <v>1</v>
      </c>
      <c r="BQ154" s="551"/>
      <c r="BR154" s="21" t="e">
        <v>#N/A</v>
      </c>
      <c r="BS154" s="21">
        <v>0</v>
      </c>
      <c r="BT154" s="552" t="e">
        <v>#N/A</v>
      </c>
      <c r="BU154" s="552" t="e">
        <v>#N/A</v>
      </c>
      <c r="BV154" s="552" t="e">
        <v>#N/A</v>
      </c>
      <c r="BW154" s="553">
        <v>0</v>
      </c>
    </row>
    <row r="155" spans="1:75" s="550" customFormat="1" ht="44.25" hidden="1" customHeight="1" x14ac:dyDescent="0.2">
      <c r="A155" s="47"/>
      <c r="B155" s="745" t="s">
        <v>173</v>
      </c>
      <c r="C155" s="745" t="s">
        <v>2567</v>
      </c>
      <c r="D155" s="745" t="s">
        <v>9257</v>
      </c>
      <c r="E155" s="745" t="s">
        <v>2164</v>
      </c>
      <c r="F155" s="745" t="s">
        <v>2165</v>
      </c>
      <c r="G155" s="745" t="s">
        <v>2166</v>
      </c>
      <c r="H155" s="745" t="s">
        <v>9253</v>
      </c>
      <c r="I155" s="745" t="s">
        <v>2168</v>
      </c>
      <c r="J155" s="745" t="s">
        <v>9254</v>
      </c>
      <c r="K155" s="745" t="s">
        <v>9254</v>
      </c>
      <c r="L155" s="745" t="s">
        <v>9254</v>
      </c>
      <c r="M155" s="745" t="s">
        <v>3592</v>
      </c>
      <c r="N155" s="745" t="s">
        <v>3592</v>
      </c>
      <c r="O155" s="745">
        <v>468</v>
      </c>
      <c r="P155" s="745" t="s">
        <v>3567</v>
      </c>
      <c r="Q155" s="745" t="s">
        <v>31</v>
      </c>
      <c r="R155" s="745" t="s">
        <v>9235</v>
      </c>
      <c r="S155" s="745" t="s">
        <v>9277</v>
      </c>
      <c r="T155" s="745" t="s">
        <v>2174</v>
      </c>
      <c r="U155" s="745" t="s">
        <v>2175</v>
      </c>
      <c r="V155" s="745">
        <v>15</v>
      </c>
      <c r="W155" s="745" t="s">
        <v>9212</v>
      </c>
      <c r="X155" s="745" t="s">
        <v>2219</v>
      </c>
      <c r="Y155" s="743"/>
      <c r="Z155" s="743"/>
      <c r="AA155" s="743"/>
      <c r="AB155" s="743"/>
      <c r="AC155" s="743"/>
      <c r="AD155" s="743"/>
      <c r="AE155" s="743"/>
      <c r="AF155" s="743" t="s">
        <v>9278</v>
      </c>
      <c r="AG155" s="743"/>
      <c r="AH155" s="743"/>
      <c r="AI155" s="743"/>
      <c r="AJ155" s="743"/>
      <c r="AK155" s="743"/>
      <c r="AL155" s="743"/>
      <c r="AM155" s="743"/>
      <c r="AN155" s="743"/>
      <c r="AO155" s="743"/>
      <c r="AP155" s="743"/>
      <c r="AQ155" s="743"/>
      <c r="AR155" s="743"/>
      <c r="AS155" s="743"/>
      <c r="AT155" s="743"/>
      <c r="AU155" s="743"/>
      <c r="AV155" s="743"/>
      <c r="AW155" s="743"/>
      <c r="AX155" s="743">
        <v>1</v>
      </c>
      <c r="AY155" s="743">
        <v>1</v>
      </c>
      <c r="AZ155" s="743"/>
      <c r="BA155" s="743"/>
      <c r="BB155" s="743"/>
      <c r="BC155" s="743"/>
      <c r="BD155" s="743"/>
      <c r="BE155" s="743"/>
      <c r="BF155" s="743"/>
      <c r="BG155" s="743"/>
      <c r="BH155" s="743"/>
      <c r="BI155" s="743"/>
      <c r="BJ155" s="743"/>
      <c r="BK155" s="743"/>
      <c r="BL155" s="743"/>
      <c r="BM155" s="743"/>
      <c r="BN155" s="743"/>
      <c r="BO155" s="743">
        <v>1</v>
      </c>
      <c r="BQ155" s="551"/>
      <c r="BR155" s="21" t="e">
        <v>#N/A</v>
      </c>
      <c r="BS155" s="21">
        <v>0</v>
      </c>
      <c r="BT155" s="552" t="e">
        <v>#N/A</v>
      </c>
      <c r="BU155" s="552" t="e">
        <v>#N/A</v>
      </c>
      <c r="BV155" s="552" t="e">
        <v>#N/A</v>
      </c>
      <c r="BW155" s="553">
        <v>0</v>
      </c>
    </row>
    <row r="156" spans="1:75" s="550" customFormat="1" ht="44.25" hidden="1" customHeight="1" x14ac:dyDescent="0.2">
      <c r="A156" s="47"/>
      <c r="B156" s="745" t="s">
        <v>173</v>
      </c>
      <c r="C156" s="745" t="s">
        <v>174</v>
      </c>
      <c r="D156" s="745" t="s">
        <v>2570</v>
      </c>
      <c r="E156" s="745" t="s">
        <v>2690</v>
      </c>
      <c r="F156" s="745" t="s">
        <v>2194</v>
      </c>
      <c r="G156" s="745" t="s">
        <v>2555</v>
      </c>
      <c r="H156" s="745"/>
      <c r="I156" s="745" t="s">
        <v>2726</v>
      </c>
      <c r="J156" s="745" t="s">
        <v>2582</v>
      </c>
      <c r="K156" s="745" t="s">
        <v>2588</v>
      </c>
      <c r="L156" s="745" t="s">
        <v>2686</v>
      </c>
      <c r="M156" s="745" t="s">
        <v>953</v>
      </c>
      <c r="N156" s="745" t="s">
        <v>2779</v>
      </c>
      <c r="O156" s="745">
        <v>73</v>
      </c>
      <c r="P156" s="745" t="s">
        <v>3539</v>
      </c>
      <c r="Q156" s="745" t="s">
        <v>2574</v>
      </c>
      <c r="R156" s="745" t="s">
        <v>9231</v>
      </c>
      <c r="S156" s="745" t="s">
        <v>9828</v>
      </c>
      <c r="T156" s="745" t="s">
        <v>2200</v>
      </c>
      <c r="U156" s="745" t="s">
        <v>2192</v>
      </c>
      <c r="V156" s="745">
        <v>0</v>
      </c>
      <c r="W156" s="745" t="s">
        <v>9829</v>
      </c>
      <c r="X156" s="745" t="s">
        <v>2176</v>
      </c>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c r="AT156" s="743"/>
      <c r="AU156" s="743">
        <v>95</v>
      </c>
      <c r="AV156" s="743">
        <v>95</v>
      </c>
      <c r="AW156" s="743">
        <v>95</v>
      </c>
      <c r="AX156" s="743">
        <v>95</v>
      </c>
      <c r="AY156" s="743">
        <v>95</v>
      </c>
      <c r="AZ156" s="743"/>
      <c r="BA156" s="743"/>
      <c r="BB156" s="743"/>
      <c r="BC156" s="743"/>
      <c r="BD156" s="743"/>
      <c r="BE156" s="743"/>
      <c r="BF156" s="743">
        <v>25</v>
      </c>
      <c r="BG156" s="743">
        <v>25</v>
      </c>
      <c r="BH156" s="743">
        <v>25</v>
      </c>
      <c r="BI156" s="743">
        <v>50</v>
      </c>
      <c r="BJ156" s="743">
        <v>50</v>
      </c>
      <c r="BK156" s="743">
        <v>50</v>
      </c>
      <c r="BL156" s="743">
        <v>75</v>
      </c>
      <c r="BM156" s="743">
        <v>75</v>
      </c>
      <c r="BN156" s="743">
        <v>75</v>
      </c>
      <c r="BO156" s="743">
        <v>95</v>
      </c>
      <c r="BQ156" s="551"/>
      <c r="BR156" s="21" t="e">
        <v>#N/A</v>
      </c>
      <c r="BS156" s="21">
        <v>0</v>
      </c>
      <c r="BT156" s="552" t="e">
        <v>#N/A</v>
      </c>
      <c r="BU156" s="552" t="e">
        <v>#N/A</v>
      </c>
      <c r="BV156" s="552" t="e">
        <v>#N/A</v>
      </c>
      <c r="BW156" s="553">
        <v>0</v>
      </c>
    </row>
    <row r="157" spans="1:75" s="550" customFormat="1" ht="44.25" hidden="1" customHeight="1" x14ac:dyDescent="0.2">
      <c r="A157" s="47"/>
      <c r="B157" s="745" t="s">
        <v>173</v>
      </c>
      <c r="C157" s="745" t="s">
        <v>174</v>
      </c>
      <c r="D157" s="745" t="s">
        <v>2570</v>
      </c>
      <c r="E157" s="745" t="s">
        <v>2690</v>
      </c>
      <c r="F157" s="745" t="s">
        <v>2194</v>
      </c>
      <c r="G157" s="745" t="s">
        <v>2555</v>
      </c>
      <c r="H157" s="745"/>
      <c r="I157" s="745" t="s">
        <v>2726</v>
      </c>
      <c r="J157" s="745" t="s">
        <v>2582</v>
      </c>
      <c r="K157" s="745" t="s">
        <v>2588</v>
      </c>
      <c r="L157" s="745" t="s">
        <v>2686</v>
      </c>
      <c r="M157" s="745" t="s">
        <v>953</v>
      </c>
      <c r="N157" s="745" t="s">
        <v>2779</v>
      </c>
      <c r="O157" s="745">
        <v>74</v>
      </c>
      <c r="P157" s="745" t="s">
        <v>3540</v>
      </c>
      <c r="Q157" s="745" t="s">
        <v>2574</v>
      </c>
      <c r="R157" s="745" t="s">
        <v>9231</v>
      </c>
      <c r="S157" s="745" t="s">
        <v>9830</v>
      </c>
      <c r="T157" s="745" t="s">
        <v>2200</v>
      </c>
      <c r="U157" s="745" t="s">
        <v>2192</v>
      </c>
      <c r="V157" s="745">
        <v>0</v>
      </c>
      <c r="W157" s="745" t="s">
        <v>9831</v>
      </c>
      <c r="X157" s="745" t="s">
        <v>2176</v>
      </c>
      <c r="Y157" s="743"/>
      <c r="Z157" s="743"/>
      <c r="AA157" s="743"/>
      <c r="AB157" s="743"/>
      <c r="AC157" s="743"/>
      <c r="AD157" s="743"/>
      <c r="AE157" s="743"/>
      <c r="AF157" s="743"/>
      <c r="AG157" s="743"/>
      <c r="AH157" s="743"/>
      <c r="AI157" s="743"/>
      <c r="AJ157" s="743"/>
      <c r="AK157" s="743"/>
      <c r="AL157" s="743"/>
      <c r="AM157" s="743"/>
      <c r="AN157" s="743"/>
      <c r="AO157" s="743"/>
      <c r="AP157" s="743"/>
      <c r="AQ157" s="743"/>
      <c r="AR157" s="743"/>
      <c r="AS157" s="743"/>
      <c r="AT157" s="743"/>
      <c r="AU157" s="743">
        <v>95</v>
      </c>
      <c r="AV157" s="743">
        <v>95</v>
      </c>
      <c r="AW157" s="743">
        <v>95</v>
      </c>
      <c r="AX157" s="743">
        <v>95</v>
      </c>
      <c r="AY157" s="743">
        <v>95</v>
      </c>
      <c r="AZ157" s="743"/>
      <c r="BA157" s="743"/>
      <c r="BB157" s="743"/>
      <c r="BC157" s="743"/>
      <c r="BD157" s="743"/>
      <c r="BE157" s="743"/>
      <c r="BF157" s="743">
        <v>25</v>
      </c>
      <c r="BG157" s="743">
        <v>25</v>
      </c>
      <c r="BH157" s="743">
        <v>25</v>
      </c>
      <c r="BI157" s="743">
        <v>50</v>
      </c>
      <c r="BJ157" s="743">
        <v>50</v>
      </c>
      <c r="BK157" s="743">
        <v>50</v>
      </c>
      <c r="BL157" s="743">
        <v>75</v>
      </c>
      <c r="BM157" s="743">
        <v>75</v>
      </c>
      <c r="BN157" s="743">
        <v>75</v>
      </c>
      <c r="BO157" s="743">
        <v>95</v>
      </c>
      <c r="BQ157" s="551"/>
      <c r="BR157" s="21" t="e">
        <v>#N/A</v>
      </c>
      <c r="BS157" s="21">
        <v>0</v>
      </c>
      <c r="BT157" s="552" t="e">
        <v>#N/A</v>
      </c>
      <c r="BU157" s="552" t="e">
        <v>#N/A</v>
      </c>
      <c r="BV157" s="552" t="e">
        <v>#N/A</v>
      </c>
      <c r="BW157" s="553">
        <v>0</v>
      </c>
    </row>
    <row r="158" spans="1:75" s="550" customFormat="1" ht="44.25" customHeight="1" x14ac:dyDescent="0.2">
      <c r="A158" s="47"/>
      <c r="B158" s="745"/>
      <c r="C158" s="745"/>
      <c r="D158" s="745"/>
      <c r="E158" s="745"/>
      <c r="F158" s="745"/>
      <c r="G158" s="745"/>
      <c r="H158" s="745"/>
      <c r="I158" s="745"/>
      <c r="J158" s="745"/>
      <c r="K158" s="745"/>
      <c r="L158" s="745"/>
      <c r="M158" s="745"/>
      <c r="N158" s="745"/>
      <c r="O158" s="745"/>
      <c r="P158" s="745" t="e">
        <v>#N/A</v>
      </c>
      <c r="Q158" s="745"/>
      <c r="R158" s="745"/>
      <c r="S158" s="745"/>
      <c r="T158" s="745"/>
      <c r="U158" s="745"/>
      <c r="V158" s="745"/>
      <c r="W158" s="745"/>
      <c r="X158" s="745"/>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c r="AT158" s="743"/>
      <c r="AU158" s="743"/>
      <c r="AV158" s="743"/>
      <c r="AW158" s="743"/>
      <c r="AX158" s="743"/>
      <c r="AY158" s="743"/>
      <c r="AZ158" s="743"/>
      <c r="BA158" s="743"/>
      <c r="BB158" s="743"/>
      <c r="BC158" s="743"/>
      <c r="BD158" s="743"/>
      <c r="BE158" s="743"/>
      <c r="BF158" s="743"/>
      <c r="BG158" s="743"/>
      <c r="BH158" s="743"/>
      <c r="BI158" s="743"/>
      <c r="BJ158" s="743"/>
      <c r="BK158" s="743"/>
      <c r="BL158" s="743"/>
      <c r="BM158" s="743"/>
      <c r="BN158" s="743"/>
      <c r="BO158" s="743"/>
      <c r="BQ158" s="551"/>
      <c r="BR158" s="21" t="e">
        <v>#N/A</v>
      </c>
      <c r="BS158" s="21">
        <v>0</v>
      </c>
      <c r="BT158" s="552" t="e">
        <v>#N/A</v>
      </c>
      <c r="BU158" s="552" t="e">
        <v>#N/A</v>
      </c>
      <c r="BV158" s="552" t="e">
        <v>#N/A</v>
      </c>
      <c r="BW158" s="553">
        <v>0</v>
      </c>
    </row>
    <row r="159" spans="1:75" s="550" customFormat="1" ht="44.25" customHeight="1" x14ac:dyDescent="0.2">
      <c r="A159" s="47"/>
      <c r="B159" s="745"/>
      <c r="C159" s="745"/>
      <c r="D159" s="745"/>
      <c r="E159" s="745"/>
      <c r="F159" s="745"/>
      <c r="G159" s="745"/>
      <c r="H159" s="745"/>
      <c r="I159" s="745"/>
      <c r="J159" s="745"/>
      <c r="K159" s="745"/>
      <c r="L159" s="745"/>
      <c r="M159" s="745"/>
      <c r="N159" s="745"/>
      <c r="O159" s="745"/>
      <c r="P159" s="745" t="e">
        <v>#N/A</v>
      </c>
      <c r="Q159" s="745"/>
      <c r="R159" s="745"/>
      <c r="S159" s="745"/>
      <c r="T159" s="745"/>
      <c r="U159" s="745"/>
      <c r="V159" s="745"/>
      <c r="W159" s="745"/>
      <c r="X159" s="745"/>
      <c r="Y159" s="743"/>
      <c r="Z159" s="743"/>
      <c r="AA159" s="743"/>
      <c r="AB159" s="743"/>
      <c r="AC159" s="743"/>
      <c r="AD159" s="743"/>
      <c r="AE159" s="743"/>
      <c r="AF159" s="743"/>
      <c r="AG159" s="743"/>
      <c r="AH159" s="743"/>
      <c r="AI159" s="743"/>
      <c r="AJ159" s="743"/>
      <c r="AK159" s="743"/>
      <c r="AL159" s="743"/>
      <c r="AM159" s="743"/>
      <c r="AN159" s="743"/>
      <c r="AO159" s="743"/>
      <c r="AP159" s="743"/>
      <c r="AQ159" s="743"/>
      <c r="AR159" s="743"/>
      <c r="AS159" s="743"/>
      <c r="AT159" s="743"/>
      <c r="AU159" s="743"/>
      <c r="AV159" s="743"/>
      <c r="AW159" s="743"/>
      <c r="AX159" s="743"/>
      <c r="AY159" s="743"/>
      <c r="AZ159" s="743"/>
      <c r="BA159" s="743"/>
      <c r="BB159" s="743"/>
      <c r="BC159" s="743"/>
      <c r="BD159" s="743"/>
      <c r="BE159" s="743"/>
      <c r="BF159" s="743"/>
      <c r="BG159" s="743"/>
      <c r="BH159" s="743"/>
      <c r="BI159" s="743"/>
      <c r="BJ159" s="743"/>
      <c r="BK159" s="743"/>
      <c r="BL159" s="743"/>
      <c r="BM159" s="743"/>
      <c r="BN159" s="743"/>
      <c r="BO159" s="743"/>
      <c r="BQ159" s="551"/>
      <c r="BR159" s="21" t="e">
        <v>#N/A</v>
      </c>
      <c r="BS159" s="21">
        <v>0</v>
      </c>
      <c r="BT159" s="552" t="e">
        <v>#N/A</v>
      </c>
      <c r="BU159" s="552" t="e">
        <v>#N/A</v>
      </c>
      <c r="BV159" s="552" t="e">
        <v>#N/A</v>
      </c>
      <c r="BW159" s="553">
        <v>0</v>
      </c>
    </row>
    <row r="160" spans="1:75" s="550" customFormat="1" ht="44.25" customHeight="1" x14ac:dyDescent="0.2">
      <c r="A160" s="47"/>
      <c r="B160" s="745"/>
      <c r="C160" s="745"/>
      <c r="D160" s="745"/>
      <c r="E160" s="745"/>
      <c r="F160" s="745"/>
      <c r="G160" s="745"/>
      <c r="H160" s="745"/>
      <c r="I160" s="745"/>
      <c r="J160" s="745"/>
      <c r="K160" s="745"/>
      <c r="L160" s="745"/>
      <c r="M160" s="745"/>
      <c r="N160" s="745"/>
      <c r="O160" s="745"/>
      <c r="P160" s="745" t="e">
        <v>#N/A</v>
      </c>
      <c r="Q160" s="745"/>
      <c r="R160" s="745"/>
      <c r="S160" s="745"/>
      <c r="T160" s="745"/>
      <c r="U160" s="745"/>
      <c r="V160" s="745"/>
      <c r="W160" s="745"/>
      <c r="X160" s="745"/>
      <c r="Y160" s="743"/>
      <c r="Z160" s="743"/>
      <c r="AA160" s="743"/>
      <c r="AB160" s="743"/>
      <c r="AC160" s="743"/>
      <c r="AD160" s="743"/>
      <c r="AE160" s="743"/>
      <c r="AF160" s="743"/>
      <c r="AG160" s="743"/>
      <c r="AH160" s="743"/>
      <c r="AI160" s="743"/>
      <c r="AJ160" s="743"/>
      <c r="AK160" s="743"/>
      <c r="AL160" s="743"/>
      <c r="AM160" s="743"/>
      <c r="AN160" s="743"/>
      <c r="AO160" s="743"/>
      <c r="AP160" s="743"/>
      <c r="AQ160" s="743"/>
      <c r="AR160" s="743"/>
      <c r="AS160" s="743"/>
      <c r="AT160" s="743"/>
      <c r="AU160" s="743"/>
      <c r="AV160" s="743"/>
      <c r="AW160" s="743"/>
      <c r="AX160" s="743"/>
      <c r="AY160" s="743"/>
      <c r="AZ160" s="743"/>
      <c r="BA160" s="743"/>
      <c r="BB160" s="743"/>
      <c r="BC160" s="743"/>
      <c r="BD160" s="743"/>
      <c r="BE160" s="743"/>
      <c r="BF160" s="743"/>
      <c r="BG160" s="743"/>
      <c r="BH160" s="743"/>
      <c r="BI160" s="743"/>
      <c r="BJ160" s="743"/>
      <c r="BK160" s="743"/>
      <c r="BL160" s="743"/>
      <c r="BM160" s="743"/>
      <c r="BN160" s="743"/>
      <c r="BO160" s="743"/>
      <c r="BQ160" s="551"/>
      <c r="BR160" s="21" t="e">
        <v>#N/A</v>
      </c>
      <c r="BS160" s="21">
        <v>0</v>
      </c>
      <c r="BT160" s="552" t="e">
        <v>#N/A</v>
      </c>
      <c r="BU160" s="552" t="e">
        <v>#N/A</v>
      </c>
      <c r="BV160" s="552" t="e">
        <v>#N/A</v>
      </c>
      <c r="BW160" s="553">
        <v>0</v>
      </c>
    </row>
    <row r="161" spans="1:75" s="550" customFormat="1" ht="44.25" customHeight="1" x14ac:dyDescent="0.2">
      <c r="A161" s="47"/>
      <c r="B161" s="745"/>
      <c r="C161" s="745"/>
      <c r="D161" s="745"/>
      <c r="E161" s="745"/>
      <c r="F161" s="745"/>
      <c r="G161" s="745"/>
      <c r="H161" s="745"/>
      <c r="I161" s="745"/>
      <c r="J161" s="745"/>
      <c r="K161" s="745"/>
      <c r="L161" s="745"/>
      <c r="M161" s="745"/>
      <c r="N161" s="745"/>
      <c r="O161" s="745"/>
      <c r="P161" s="745" t="e">
        <v>#N/A</v>
      </c>
      <c r="Q161" s="745"/>
      <c r="R161" s="745"/>
      <c r="S161" s="745"/>
      <c r="T161" s="745"/>
      <c r="U161" s="745"/>
      <c r="V161" s="745"/>
      <c r="W161" s="745"/>
      <c r="X161" s="745"/>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c r="AT161" s="743"/>
      <c r="AU161" s="743"/>
      <c r="AV161" s="743"/>
      <c r="AW161" s="743"/>
      <c r="AX161" s="743"/>
      <c r="AY161" s="743"/>
      <c r="AZ161" s="743"/>
      <c r="BA161" s="743"/>
      <c r="BB161" s="743"/>
      <c r="BC161" s="743"/>
      <c r="BD161" s="743"/>
      <c r="BE161" s="743"/>
      <c r="BF161" s="743"/>
      <c r="BG161" s="743"/>
      <c r="BH161" s="743"/>
      <c r="BI161" s="743"/>
      <c r="BJ161" s="743"/>
      <c r="BK161" s="743"/>
      <c r="BL161" s="743"/>
      <c r="BM161" s="743"/>
      <c r="BN161" s="743"/>
      <c r="BO161" s="743"/>
      <c r="BQ161" s="551"/>
      <c r="BR161" s="21" t="e">
        <v>#N/A</v>
      </c>
      <c r="BS161" s="21">
        <v>0</v>
      </c>
      <c r="BT161" s="552" t="e">
        <v>#N/A</v>
      </c>
      <c r="BU161" s="552" t="e">
        <v>#N/A</v>
      </c>
      <c r="BV161" s="552" t="e">
        <v>#N/A</v>
      </c>
      <c r="BW161" s="553">
        <v>0</v>
      </c>
    </row>
    <row r="162" spans="1:75" s="550" customFormat="1" ht="44.25" customHeight="1" x14ac:dyDescent="0.2">
      <c r="A162" s="47"/>
      <c r="B162" s="745"/>
      <c r="C162" s="745"/>
      <c r="D162" s="745"/>
      <c r="E162" s="745"/>
      <c r="F162" s="745"/>
      <c r="G162" s="745"/>
      <c r="H162" s="745"/>
      <c r="I162" s="745"/>
      <c r="J162" s="745"/>
      <c r="K162" s="745"/>
      <c r="L162" s="745"/>
      <c r="M162" s="745"/>
      <c r="N162" s="745"/>
      <c r="O162" s="745"/>
      <c r="P162" s="745" t="e">
        <v>#N/A</v>
      </c>
      <c r="Q162" s="745"/>
      <c r="R162" s="745"/>
      <c r="S162" s="745"/>
      <c r="T162" s="745"/>
      <c r="U162" s="745"/>
      <c r="V162" s="745"/>
      <c r="W162" s="745"/>
      <c r="X162" s="745"/>
      <c r="Y162" s="743"/>
      <c r="Z162" s="743"/>
      <c r="AA162" s="743"/>
      <c r="AB162" s="743"/>
      <c r="AC162" s="743"/>
      <c r="AD162" s="743"/>
      <c r="AE162" s="743"/>
      <c r="AF162" s="743"/>
      <c r="AG162" s="743"/>
      <c r="AH162" s="743"/>
      <c r="AI162" s="743"/>
      <c r="AJ162" s="743"/>
      <c r="AK162" s="743"/>
      <c r="AL162" s="743"/>
      <c r="AM162" s="743"/>
      <c r="AN162" s="743"/>
      <c r="AO162" s="743"/>
      <c r="AP162" s="743"/>
      <c r="AQ162" s="743"/>
      <c r="AR162" s="743"/>
      <c r="AS162" s="743"/>
      <c r="AT162" s="743"/>
      <c r="AU162" s="743"/>
      <c r="AV162" s="743"/>
      <c r="AW162" s="743"/>
      <c r="AX162" s="743"/>
      <c r="AY162" s="743"/>
      <c r="AZ162" s="743"/>
      <c r="BA162" s="743"/>
      <c r="BB162" s="743"/>
      <c r="BC162" s="743"/>
      <c r="BD162" s="743"/>
      <c r="BE162" s="743"/>
      <c r="BF162" s="743"/>
      <c r="BG162" s="743"/>
      <c r="BH162" s="743"/>
      <c r="BI162" s="743"/>
      <c r="BJ162" s="743"/>
      <c r="BK162" s="743"/>
      <c r="BL162" s="743"/>
      <c r="BM162" s="743"/>
      <c r="BN162" s="743"/>
      <c r="BO162" s="743"/>
      <c r="BQ162" s="551"/>
      <c r="BR162" s="21" t="e">
        <v>#N/A</v>
      </c>
      <c r="BS162" s="21">
        <v>0</v>
      </c>
      <c r="BT162" s="552" t="e">
        <v>#N/A</v>
      </c>
      <c r="BU162" s="552" t="e">
        <v>#N/A</v>
      </c>
      <c r="BV162" s="552" t="e">
        <v>#N/A</v>
      </c>
      <c r="BW162" s="553">
        <v>0</v>
      </c>
    </row>
    <row r="163" spans="1:75" s="550" customFormat="1" ht="44.25" customHeight="1" x14ac:dyDescent="0.2">
      <c r="A163" s="47"/>
      <c r="B163" s="745"/>
      <c r="C163" s="745"/>
      <c r="D163" s="745"/>
      <c r="E163" s="745"/>
      <c r="F163" s="745"/>
      <c r="G163" s="745"/>
      <c r="H163" s="745"/>
      <c r="I163" s="745"/>
      <c r="J163" s="745"/>
      <c r="K163" s="745"/>
      <c r="L163" s="745"/>
      <c r="M163" s="745"/>
      <c r="N163" s="745"/>
      <c r="O163" s="745"/>
      <c r="P163" s="745" t="e">
        <v>#N/A</v>
      </c>
      <c r="Q163" s="745"/>
      <c r="R163" s="745"/>
      <c r="S163" s="745"/>
      <c r="T163" s="745"/>
      <c r="U163" s="745"/>
      <c r="V163" s="745"/>
      <c r="W163" s="745"/>
      <c r="X163" s="745"/>
      <c r="Y163" s="743"/>
      <c r="Z163" s="743"/>
      <c r="AA163" s="743"/>
      <c r="AB163" s="743"/>
      <c r="AC163" s="743"/>
      <c r="AD163" s="743"/>
      <c r="AE163" s="743"/>
      <c r="AF163" s="743"/>
      <c r="AG163" s="743"/>
      <c r="AH163" s="743"/>
      <c r="AI163" s="743"/>
      <c r="AJ163" s="743"/>
      <c r="AK163" s="743"/>
      <c r="AL163" s="743"/>
      <c r="AM163" s="743"/>
      <c r="AN163" s="743"/>
      <c r="AO163" s="743"/>
      <c r="AP163" s="743"/>
      <c r="AQ163" s="743"/>
      <c r="AR163" s="743"/>
      <c r="AS163" s="743"/>
      <c r="AT163" s="743"/>
      <c r="AU163" s="743"/>
      <c r="AV163" s="743"/>
      <c r="AW163" s="743"/>
      <c r="AX163" s="743"/>
      <c r="AY163" s="743"/>
      <c r="AZ163" s="743"/>
      <c r="BA163" s="743"/>
      <c r="BB163" s="743"/>
      <c r="BC163" s="743"/>
      <c r="BD163" s="743"/>
      <c r="BE163" s="743"/>
      <c r="BF163" s="743"/>
      <c r="BG163" s="743"/>
      <c r="BH163" s="743"/>
      <c r="BI163" s="743"/>
      <c r="BJ163" s="743"/>
      <c r="BK163" s="743"/>
      <c r="BL163" s="743"/>
      <c r="BM163" s="743"/>
      <c r="BN163" s="743"/>
      <c r="BO163" s="743"/>
      <c r="BQ163" s="551"/>
      <c r="BR163" s="21" t="e">
        <v>#N/A</v>
      </c>
      <c r="BS163" s="21">
        <v>0</v>
      </c>
      <c r="BT163" s="552" t="e">
        <v>#N/A</v>
      </c>
      <c r="BU163" s="552" t="e">
        <v>#N/A</v>
      </c>
      <c r="BV163" s="552" t="e">
        <v>#N/A</v>
      </c>
      <c r="BW163" s="553">
        <v>0</v>
      </c>
    </row>
    <row r="164" spans="1:75" s="550" customFormat="1" ht="44.25" customHeight="1" x14ac:dyDescent="0.2">
      <c r="A164" s="47"/>
      <c r="B164" s="745"/>
      <c r="C164" s="745"/>
      <c r="D164" s="745"/>
      <c r="E164" s="745"/>
      <c r="F164" s="745"/>
      <c r="G164" s="745"/>
      <c r="H164" s="745"/>
      <c r="I164" s="745"/>
      <c r="J164" s="745"/>
      <c r="K164" s="745"/>
      <c r="L164" s="745"/>
      <c r="M164" s="745"/>
      <c r="N164" s="745"/>
      <c r="O164" s="745"/>
      <c r="P164" s="745" t="e">
        <v>#N/A</v>
      </c>
      <c r="Q164" s="745"/>
      <c r="R164" s="745"/>
      <c r="S164" s="745"/>
      <c r="T164" s="745"/>
      <c r="U164" s="745"/>
      <c r="V164" s="745"/>
      <c r="W164" s="745"/>
      <c r="X164" s="745"/>
      <c r="Y164" s="743"/>
      <c r="Z164" s="743"/>
      <c r="AA164" s="743"/>
      <c r="AB164" s="743"/>
      <c r="AC164" s="743"/>
      <c r="AD164" s="743"/>
      <c r="AE164" s="743"/>
      <c r="AF164" s="743"/>
      <c r="AG164" s="743"/>
      <c r="AH164" s="743"/>
      <c r="AI164" s="743"/>
      <c r="AJ164" s="743"/>
      <c r="AK164" s="743"/>
      <c r="AL164" s="743"/>
      <c r="AM164" s="743"/>
      <c r="AN164" s="743"/>
      <c r="AO164" s="743"/>
      <c r="AP164" s="743"/>
      <c r="AQ164" s="743"/>
      <c r="AR164" s="743"/>
      <c r="AS164" s="743"/>
      <c r="AT164" s="743"/>
      <c r="AU164" s="743"/>
      <c r="AV164" s="743"/>
      <c r="AW164" s="743"/>
      <c r="AX164" s="743"/>
      <c r="AY164" s="743"/>
      <c r="AZ164" s="743"/>
      <c r="BA164" s="743"/>
      <c r="BB164" s="743"/>
      <c r="BC164" s="743"/>
      <c r="BD164" s="743"/>
      <c r="BE164" s="743"/>
      <c r="BF164" s="743"/>
      <c r="BG164" s="743"/>
      <c r="BH164" s="743"/>
      <c r="BI164" s="743"/>
      <c r="BJ164" s="743"/>
      <c r="BK164" s="743"/>
      <c r="BL164" s="743"/>
      <c r="BM164" s="743"/>
      <c r="BN164" s="743"/>
      <c r="BO164" s="743"/>
      <c r="BQ164" s="551"/>
      <c r="BR164" s="21" t="e">
        <v>#N/A</v>
      </c>
      <c r="BS164" s="21">
        <v>0</v>
      </c>
      <c r="BT164" s="552" t="e">
        <v>#N/A</v>
      </c>
      <c r="BU164" s="552" t="e">
        <v>#N/A</v>
      </c>
      <c r="BV164" s="552" t="e">
        <v>#N/A</v>
      </c>
      <c r="BW164" s="553">
        <v>0</v>
      </c>
    </row>
    <row r="165" spans="1:75" s="550" customFormat="1" ht="44.25" customHeight="1" x14ac:dyDescent="0.2">
      <c r="A165" s="47"/>
      <c r="B165" s="743"/>
      <c r="C165" s="743"/>
      <c r="D165" s="743"/>
      <c r="E165" s="743"/>
      <c r="F165" s="743"/>
      <c r="G165" s="743"/>
      <c r="H165" s="743"/>
      <c r="I165" s="743"/>
      <c r="J165" s="743"/>
      <c r="K165" s="743"/>
      <c r="L165" s="743"/>
      <c r="M165" s="743"/>
      <c r="N165" s="743"/>
      <c r="O165" s="743"/>
      <c r="P165" s="743" t="e">
        <v>#N/A</v>
      </c>
      <c r="Q165" s="743"/>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c r="AT165" s="743"/>
      <c r="AU165" s="743"/>
      <c r="AV165" s="743"/>
      <c r="AW165" s="743"/>
      <c r="AX165" s="743"/>
      <c r="AY165" s="743"/>
      <c r="AZ165" s="743"/>
      <c r="BA165" s="743"/>
      <c r="BB165" s="743"/>
      <c r="BC165" s="743"/>
      <c r="BD165" s="743"/>
      <c r="BE165" s="743"/>
      <c r="BF165" s="743"/>
      <c r="BG165" s="743"/>
      <c r="BH165" s="743"/>
      <c r="BI165" s="743"/>
      <c r="BJ165" s="743"/>
      <c r="BK165" s="743"/>
      <c r="BL165" s="743"/>
      <c r="BM165" s="743"/>
      <c r="BN165" s="743"/>
      <c r="BO165" s="743"/>
      <c r="BQ165" s="551"/>
      <c r="BR165" s="21" t="e">
        <v>#N/A</v>
      </c>
      <c r="BS165" s="21">
        <v>0</v>
      </c>
      <c r="BT165" s="552" t="e">
        <v>#N/A</v>
      </c>
      <c r="BU165" s="552" t="e">
        <v>#N/A</v>
      </c>
      <c r="BV165" s="552" t="e">
        <v>#N/A</v>
      </c>
      <c r="BW165" s="553">
        <v>0</v>
      </c>
    </row>
    <row r="166" spans="1:75" s="550" customFormat="1" ht="44.25" customHeight="1" x14ac:dyDescent="0.2">
      <c r="A166" s="47"/>
      <c r="B166" s="743"/>
      <c r="C166" s="743"/>
      <c r="D166" s="743"/>
      <c r="E166" s="743"/>
      <c r="F166" s="743"/>
      <c r="G166" s="743"/>
      <c r="H166" s="743"/>
      <c r="I166" s="743"/>
      <c r="J166" s="743"/>
      <c r="K166" s="743"/>
      <c r="L166" s="743"/>
      <c r="M166" s="743"/>
      <c r="N166" s="743"/>
      <c r="O166" s="743"/>
      <c r="P166" s="743" t="e">
        <v>#N/A</v>
      </c>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c r="AT166" s="743"/>
      <c r="AU166" s="743"/>
      <c r="AV166" s="743"/>
      <c r="AW166" s="743"/>
      <c r="AX166" s="743"/>
      <c r="AY166" s="743"/>
      <c r="AZ166" s="743"/>
      <c r="BA166" s="743"/>
      <c r="BB166" s="743"/>
      <c r="BC166" s="743"/>
      <c r="BD166" s="743"/>
      <c r="BE166" s="743"/>
      <c r="BF166" s="743"/>
      <c r="BG166" s="743"/>
      <c r="BH166" s="743"/>
      <c r="BI166" s="743"/>
      <c r="BJ166" s="743"/>
      <c r="BK166" s="743"/>
      <c r="BL166" s="743"/>
      <c r="BM166" s="743"/>
      <c r="BN166" s="743"/>
      <c r="BO166" s="743"/>
      <c r="BQ166" s="551"/>
      <c r="BR166" s="21" t="e">
        <v>#N/A</v>
      </c>
      <c r="BS166" s="21">
        <v>0</v>
      </c>
      <c r="BT166" s="552" t="e">
        <v>#N/A</v>
      </c>
      <c r="BU166" s="552" t="e">
        <v>#N/A</v>
      </c>
      <c r="BV166" s="552" t="e">
        <v>#N/A</v>
      </c>
      <c r="BW166" s="553">
        <v>0</v>
      </c>
    </row>
    <row r="167" spans="1:75" s="550" customFormat="1" ht="44.25" customHeight="1" x14ac:dyDescent="0.2">
      <c r="A167" s="47"/>
      <c r="B167" s="743"/>
      <c r="C167" s="743"/>
      <c r="D167" s="743"/>
      <c r="E167" s="743"/>
      <c r="F167" s="743"/>
      <c r="G167" s="743"/>
      <c r="H167" s="743"/>
      <c r="I167" s="743"/>
      <c r="J167" s="743"/>
      <c r="K167" s="743"/>
      <c r="L167" s="743"/>
      <c r="M167" s="743"/>
      <c r="N167" s="743"/>
      <c r="O167" s="743"/>
      <c r="P167" s="743" t="e">
        <v>#N/A</v>
      </c>
      <c r="Q167" s="743"/>
      <c r="R167" s="743"/>
      <c r="S167" s="743"/>
      <c r="T167" s="743"/>
      <c r="U167" s="743"/>
      <c r="V167" s="743"/>
      <c r="W167" s="743"/>
      <c r="X167" s="743"/>
      <c r="Y167" s="743"/>
      <c r="Z167" s="743"/>
      <c r="AA167" s="743"/>
      <c r="AB167" s="743"/>
      <c r="AC167" s="743"/>
      <c r="AD167" s="743"/>
      <c r="AE167" s="743"/>
      <c r="AF167" s="743"/>
      <c r="AG167" s="743"/>
      <c r="AH167" s="743"/>
      <c r="AI167" s="743"/>
      <c r="AJ167" s="743"/>
      <c r="AK167" s="743"/>
      <c r="AL167" s="743"/>
      <c r="AM167" s="743"/>
      <c r="AN167" s="743"/>
      <c r="AO167" s="743"/>
      <c r="AP167" s="743"/>
      <c r="AQ167" s="743"/>
      <c r="AR167" s="743"/>
      <c r="AS167" s="743"/>
      <c r="AT167" s="743"/>
      <c r="AU167" s="743"/>
      <c r="AV167" s="743"/>
      <c r="AW167" s="743"/>
      <c r="AX167" s="743"/>
      <c r="AY167" s="743"/>
      <c r="AZ167" s="743"/>
      <c r="BA167" s="743"/>
      <c r="BB167" s="743"/>
      <c r="BC167" s="743"/>
      <c r="BD167" s="743"/>
      <c r="BE167" s="743"/>
      <c r="BF167" s="743"/>
      <c r="BG167" s="743"/>
      <c r="BH167" s="743"/>
      <c r="BI167" s="743"/>
      <c r="BJ167" s="743"/>
      <c r="BK167" s="743"/>
      <c r="BL167" s="743"/>
      <c r="BM167" s="743"/>
      <c r="BN167" s="743"/>
      <c r="BO167" s="743"/>
      <c r="BQ167" s="551"/>
      <c r="BR167" s="21" t="e">
        <v>#N/A</v>
      </c>
      <c r="BS167" s="21">
        <v>0</v>
      </c>
      <c r="BT167" s="552" t="e">
        <v>#N/A</v>
      </c>
      <c r="BU167" s="552" t="e">
        <v>#N/A</v>
      </c>
      <c r="BV167" s="552" t="e">
        <v>#N/A</v>
      </c>
      <c r="BW167" s="553">
        <v>0</v>
      </c>
    </row>
    <row r="168" spans="1:75" s="550" customFormat="1" ht="44.25" customHeight="1" x14ac:dyDescent="0.2">
      <c r="A168" s="47"/>
      <c r="B168" s="743"/>
      <c r="C168" s="743"/>
      <c r="D168" s="743"/>
      <c r="E168" s="743"/>
      <c r="F168" s="743"/>
      <c r="G168" s="743"/>
      <c r="H168" s="743"/>
      <c r="I168" s="743"/>
      <c r="J168" s="743"/>
      <c r="K168" s="743"/>
      <c r="L168" s="743"/>
      <c r="M168" s="743"/>
      <c r="N168" s="743"/>
      <c r="O168" s="743"/>
      <c r="P168" s="743" t="e">
        <v>#N/A</v>
      </c>
      <c r="Q168" s="743"/>
      <c r="R168" s="743"/>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c r="AT168" s="743"/>
      <c r="AU168" s="743"/>
      <c r="AV168" s="743"/>
      <c r="AW168" s="743"/>
      <c r="AX168" s="743"/>
      <c r="AY168" s="743"/>
      <c r="AZ168" s="743"/>
      <c r="BA168" s="743"/>
      <c r="BB168" s="743"/>
      <c r="BC168" s="743"/>
      <c r="BD168" s="743"/>
      <c r="BE168" s="743"/>
      <c r="BF168" s="743"/>
      <c r="BG168" s="743"/>
      <c r="BH168" s="743"/>
      <c r="BI168" s="743"/>
      <c r="BJ168" s="743"/>
      <c r="BK168" s="743"/>
      <c r="BL168" s="743"/>
      <c r="BM168" s="743"/>
      <c r="BN168" s="743"/>
      <c r="BO168" s="743"/>
      <c r="BQ168" s="551"/>
      <c r="BR168" s="21" t="e">
        <v>#N/A</v>
      </c>
      <c r="BS168" s="21">
        <v>0</v>
      </c>
      <c r="BT168" s="552" t="e">
        <v>#N/A</v>
      </c>
      <c r="BU168" s="552" t="e">
        <v>#N/A</v>
      </c>
      <c r="BV168" s="552" t="e">
        <v>#N/A</v>
      </c>
      <c r="BW168" s="553">
        <v>0</v>
      </c>
    </row>
    <row r="169" spans="1:75" s="550" customFormat="1" ht="44.25" customHeight="1" x14ac:dyDescent="0.2">
      <c r="A169" s="47"/>
      <c r="B169" s="743"/>
      <c r="C169" s="743"/>
      <c r="D169" s="743"/>
      <c r="E169" s="743"/>
      <c r="F169" s="743"/>
      <c r="G169" s="743"/>
      <c r="H169" s="743"/>
      <c r="I169" s="743"/>
      <c r="J169" s="743"/>
      <c r="K169" s="743"/>
      <c r="L169" s="743"/>
      <c r="M169" s="743"/>
      <c r="N169" s="743"/>
      <c r="O169" s="743"/>
      <c r="P169" s="743" t="e">
        <v>#N/A</v>
      </c>
      <c r="Q169" s="743"/>
      <c r="R169" s="743"/>
      <c r="S169" s="743"/>
      <c r="T169" s="743"/>
      <c r="U169" s="743"/>
      <c r="V169" s="743"/>
      <c r="W169" s="743"/>
      <c r="X169" s="743"/>
      <c r="Y169" s="743"/>
      <c r="Z169" s="743"/>
      <c r="AA169" s="743"/>
      <c r="AB169" s="743"/>
      <c r="AC169" s="743"/>
      <c r="AD169" s="743"/>
      <c r="AE169" s="743"/>
      <c r="AF169" s="743"/>
      <c r="AG169" s="743"/>
      <c r="AH169" s="743"/>
      <c r="AI169" s="743"/>
      <c r="AJ169" s="743"/>
      <c r="AK169" s="743"/>
      <c r="AL169" s="743"/>
      <c r="AM169" s="743"/>
      <c r="AN169" s="743"/>
      <c r="AO169" s="743"/>
      <c r="AP169" s="743"/>
      <c r="AQ169" s="743"/>
      <c r="AR169" s="743"/>
      <c r="AS169" s="743"/>
      <c r="AT169" s="743"/>
      <c r="AU169" s="743"/>
      <c r="AV169" s="743"/>
      <c r="AW169" s="743"/>
      <c r="AX169" s="743"/>
      <c r="AY169" s="743"/>
      <c r="AZ169" s="743"/>
      <c r="BA169" s="743"/>
      <c r="BB169" s="743"/>
      <c r="BC169" s="743"/>
      <c r="BD169" s="743"/>
      <c r="BE169" s="743"/>
      <c r="BF169" s="743"/>
      <c r="BG169" s="743"/>
      <c r="BH169" s="743"/>
      <c r="BI169" s="743"/>
      <c r="BJ169" s="743"/>
      <c r="BK169" s="743"/>
      <c r="BL169" s="743"/>
      <c r="BM169" s="743"/>
      <c r="BN169" s="743"/>
      <c r="BO169" s="743"/>
      <c r="BQ169" s="551"/>
      <c r="BR169" s="21" t="e">
        <v>#N/A</v>
      </c>
      <c r="BS169" s="21">
        <v>0</v>
      </c>
      <c r="BT169" s="552" t="e">
        <v>#N/A</v>
      </c>
      <c r="BU169" s="552" t="e">
        <v>#N/A</v>
      </c>
      <c r="BV169" s="552" t="e">
        <v>#N/A</v>
      </c>
      <c r="BW169" s="553">
        <v>0</v>
      </c>
    </row>
    <row r="170" spans="1:75" s="550" customFormat="1" ht="44.25" customHeight="1" x14ac:dyDescent="0.2">
      <c r="A170" s="47"/>
      <c r="B170" s="743"/>
      <c r="C170" s="743"/>
      <c r="D170" s="743"/>
      <c r="E170" s="743"/>
      <c r="F170" s="743"/>
      <c r="G170" s="743"/>
      <c r="H170" s="743"/>
      <c r="I170" s="743"/>
      <c r="J170" s="743"/>
      <c r="K170" s="743"/>
      <c r="L170" s="743"/>
      <c r="M170" s="743"/>
      <c r="N170" s="743"/>
      <c r="O170" s="743"/>
      <c r="P170" s="743" t="e">
        <v>#N/A</v>
      </c>
      <c r="Q170" s="743"/>
      <c r="R170" s="743"/>
      <c r="S170" s="743"/>
      <c r="T170" s="743"/>
      <c r="U170" s="743"/>
      <c r="V170" s="743"/>
      <c r="W170" s="743"/>
      <c r="X170" s="743"/>
      <c r="Y170" s="743"/>
      <c r="Z170" s="743"/>
      <c r="AA170" s="743"/>
      <c r="AB170" s="743"/>
      <c r="AC170" s="743"/>
      <c r="AD170" s="743"/>
      <c r="AE170" s="743"/>
      <c r="AF170" s="743"/>
      <c r="AG170" s="743"/>
      <c r="AH170" s="743"/>
      <c r="AI170" s="743"/>
      <c r="AJ170" s="743"/>
      <c r="AK170" s="743"/>
      <c r="AL170" s="743"/>
      <c r="AM170" s="743"/>
      <c r="AN170" s="743"/>
      <c r="AO170" s="743"/>
      <c r="AP170" s="743"/>
      <c r="AQ170" s="743"/>
      <c r="AR170" s="743"/>
      <c r="AS170" s="743"/>
      <c r="AT170" s="743"/>
      <c r="AU170" s="743"/>
      <c r="AV170" s="743"/>
      <c r="AW170" s="743"/>
      <c r="AX170" s="743"/>
      <c r="AY170" s="743"/>
      <c r="AZ170" s="743"/>
      <c r="BA170" s="743"/>
      <c r="BB170" s="743"/>
      <c r="BC170" s="743"/>
      <c r="BD170" s="743"/>
      <c r="BE170" s="743"/>
      <c r="BF170" s="743"/>
      <c r="BG170" s="743"/>
      <c r="BH170" s="743"/>
      <c r="BI170" s="743"/>
      <c r="BJ170" s="743"/>
      <c r="BK170" s="743"/>
      <c r="BL170" s="743"/>
      <c r="BM170" s="743"/>
      <c r="BN170" s="743"/>
      <c r="BO170" s="743"/>
      <c r="BQ170" s="551"/>
      <c r="BR170" s="21" t="e">
        <v>#N/A</v>
      </c>
      <c r="BS170" s="21">
        <v>0</v>
      </c>
      <c r="BT170" s="552" t="e">
        <v>#N/A</v>
      </c>
      <c r="BU170" s="552" t="e">
        <v>#N/A</v>
      </c>
      <c r="BV170" s="552" t="e">
        <v>#N/A</v>
      </c>
      <c r="BW170" s="553">
        <v>0</v>
      </c>
    </row>
    <row r="171" spans="1:75" s="550" customFormat="1" ht="44.25" customHeight="1" x14ac:dyDescent="0.2">
      <c r="A171" s="47"/>
      <c r="B171" s="743"/>
      <c r="C171" s="743"/>
      <c r="D171" s="743"/>
      <c r="E171" s="743"/>
      <c r="F171" s="743"/>
      <c r="G171" s="743"/>
      <c r="H171" s="743"/>
      <c r="I171" s="743"/>
      <c r="J171" s="743"/>
      <c r="K171" s="743"/>
      <c r="L171" s="743"/>
      <c r="M171" s="743"/>
      <c r="N171" s="743"/>
      <c r="O171" s="743"/>
      <c r="P171" s="743" t="e">
        <v>#N/A</v>
      </c>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c r="AT171" s="743"/>
      <c r="AU171" s="743"/>
      <c r="AV171" s="743"/>
      <c r="AW171" s="743"/>
      <c r="AX171" s="743"/>
      <c r="AY171" s="743"/>
      <c r="AZ171" s="743"/>
      <c r="BA171" s="743"/>
      <c r="BB171" s="743"/>
      <c r="BC171" s="743"/>
      <c r="BD171" s="743"/>
      <c r="BE171" s="743"/>
      <c r="BF171" s="743"/>
      <c r="BG171" s="743"/>
      <c r="BH171" s="743"/>
      <c r="BI171" s="743"/>
      <c r="BJ171" s="743"/>
      <c r="BK171" s="743"/>
      <c r="BL171" s="743"/>
      <c r="BM171" s="743"/>
      <c r="BN171" s="743"/>
      <c r="BO171" s="743"/>
      <c r="BQ171" s="551"/>
      <c r="BR171" s="21" t="e">
        <v>#N/A</v>
      </c>
      <c r="BS171" s="21">
        <v>0</v>
      </c>
      <c r="BT171" s="552" t="e">
        <v>#N/A</v>
      </c>
      <c r="BU171" s="552" t="e">
        <v>#N/A</v>
      </c>
      <c r="BV171" s="552" t="e">
        <v>#N/A</v>
      </c>
      <c r="BW171" s="553">
        <v>0</v>
      </c>
    </row>
    <row r="172" spans="1:75" s="550" customFormat="1" ht="44.25" customHeight="1" x14ac:dyDescent="0.2">
      <c r="A172" s="47"/>
      <c r="B172" s="743"/>
      <c r="C172" s="743"/>
      <c r="D172" s="743"/>
      <c r="E172" s="743"/>
      <c r="F172" s="743"/>
      <c r="G172" s="743"/>
      <c r="H172" s="743"/>
      <c r="I172" s="743"/>
      <c r="J172" s="743"/>
      <c r="K172" s="743"/>
      <c r="L172" s="743"/>
      <c r="M172" s="743"/>
      <c r="N172" s="743"/>
      <c r="O172" s="743"/>
      <c r="P172" s="743" t="e">
        <v>#N/A</v>
      </c>
      <c r="Q172" s="743"/>
      <c r="R172" s="743"/>
      <c r="S172" s="743"/>
      <c r="T172" s="743"/>
      <c r="U172" s="743"/>
      <c r="V172" s="743"/>
      <c r="W172" s="743"/>
      <c r="X172" s="743"/>
      <c r="Y172" s="743"/>
      <c r="Z172" s="743"/>
      <c r="AA172" s="743"/>
      <c r="AB172" s="743"/>
      <c r="AC172" s="743"/>
      <c r="AD172" s="743"/>
      <c r="AE172" s="743"/>
      <c r="AF172" s="743"/>
      <c r="AG172" s="743"/>
      <c r="AH172" s="743"/>
      <c r="AI172" s="743"/>
      <c r="AJ172" s="743"/>
      <c r="AK172" s="743"/>
      <c r="AL172" s="743"/>
      <c r="AM172" s="743"/>
      <c r="AN172" s="743"/>
      <c r="AO172" s="743"/>
      <c r="AP172" s="743"/>
      <c r="AQ172" s="743"/>
      <c r="AR172" s="743"/>
      <c r="AS172" s="743"/>
      <c r="AT172" s="743"/>
      <c r="AU172" s="743"/>
      <c r="AV172" s="743"/>
      <c r="AW172" s="743"/>
      <c r="AX172" s="743"/>
      <c r="AY172" s="743"/>
      <c r="AZ172" s="743"/>
      <c r="BA172" s="743"/>
      <c r="BB172" s="743"/>
      <c r="BC172" s="743"/>
      <c r="BD172" s="743"/>
      <c r="BE172" s="743"/>
      <c r="BF172" s="743"/>
      <c r="BG172" s="743"/>
      <c r="BH172" s="743"/>
      <c r="BI172" s="743"/>
      <c r="BJ172" s="743"/>
      <c r="BK172" s="743"/>
      <c r="BL172" s="743"/>
      <c r="BM172" s="743"/>
      <c r="BN172" s="743"/>
      <c r="BO172" s="743"/>
      <c r="BQ172" s="551"/>
      <c r="BR172" s="21" t="e">
        <v>#N/A</v>
      </c>
      <c r="BS172" s="21">
        <v>0</v>
      </c>
      <c r="BT172" s="552" t="e">
        <v>#N/A</v>
      </c>
      <c r="BU172" s="552" t="e">
        <v>#N/A</v>
      </c>
      <c r="BV172" s="552" t="e">
        <v>#N/A</v>
      </c>
      <c r="BW172" s="553">
        <v>0</v>
      </c>
    </row>
    <row r="173" spans="1:75" s="550" customFormat="1" ht="44.25" customHeight="1" x14ac:dyDescent="0.2">
      <c r="A173" s="47"/>
      <c r="B173" s="743"/>
      <c r="C173" s="743"/>
      <c r="D173" s="743"/>
      <c r="E173" s="743"/>
      <c r="F173" s="743"/>
      <c r="G173" s="743"/>
      <c r="H173" s="743"/>
      <c r="I173" s="743"/>
      <c r="J173" s="743"/>
      <c r="K173" s="743"/>
      <c r="L173" s="743"/>
      <c r="M173" s="743"/>
      <c r="N173" s="743"/>
      <c r="O173" s="743"/>
      <c r="P173" s="743" t="e">
        <v>#N/A</v>
      </c>
      <c r="Q173" s="743"/>
      <c r="R173" s="743"/>
      <c r="S173" s="743"/>
      <c r="T173" s="743"/>
      <c r="U173" s="743"/>
      <c r="V173" s="743"/>
      <c r="W173" s="743"/>
      <c r="X173" s="743"/>
      <c r="Y173" s="743"/>
      <c r="Z173" s="743"/>
      <c r="AA173" s="743"/>
      <c r="AB173" s="743"/>
      <c r="AC173" s="743"/>
      <c r="AD173" s="743"/>
      <c r="AE173" s="743"/>
      <c r="AF173" s="743"/>
      <c r="AG173" s="743"/>
      <c r="AH173" s="743"/>
      <c r="AI173" s="743"/>
      <c r="AJ173" s="743"/>
      <c r="AK173" s="743"/>
      <c r="AL173" s="743"/>
      <c r="AM173" s="743"/>
      <c r="AN173" s="743"/>
      <c r="AO173" s="743"/>
      <c r="AP173" s="743"/>
      <c r="AQ173" s="743"/>
      <c r="AR173" s="743"/>
      <c r="AS173" s="743"/>
      <c r="AT173" s="743"/>
      <c r="AU173" s="743"/>
      <c r="AV173" s="743"/>
      <c r="AW173" s="743"/>
      <c r="AX173" s="743"/>
      <c r="AY173" s="743"/>
      <c r="AZ173" s="743"/>
      <c r="BA173" s="743"/>
      <c r="BB173" s="743"/>
      <c r="BC173" s="743"/>
      <c r="BD173" s="743"/>
      <c r="BE173" s="743"/>
      <c r="BF173" s="743"/>
      <c r="BG173" s="743"/>
      <c r="BH173" s="743"/>
      <c r="BI173" s="743"/>
      <c r="BJ173" s="743"/>
      <c r="BK173" s="743"/>
      <c r="BL173" s="743"/>
      <c r="BM173" s="743"/>
      <c r="BN173" s="743"/>
      <c r="BO173" s="743"/>
      <c r="BQ173" s="551"/>
      <c r="BR173" s="21" t="e">
        <v>#N/A</v>
      </c>
      <c r="BS173" s="21">
        <v>0</v>
      </c>
      <c r="BT173" s="552" t="e">
        <v>#N/A</v>
      </c>
      <c r="BU173" s="552" t="e">
        <v>#N/A</v>
      </c>
      <c r="BV173" s="552" t="e">
        <v>#N/A</v>
      </c>
      <c r="BW173" s="553">
        <v>0</v>
      </c>
    </row>
    <row r="174" spans="1:75" s="550" customFormat="1" ht="44.25" customHeight="1" x14ac:dyDescent="0.2">
      <c r="A174" s="47"/>
      <c r="B174" s="743"/>
      <c r="C174" s="743"/>
      <c r="D174" s="743"/>
      <c r="E174" s="743"/>
      <c r="F174" s="743"/>
      <c r="G174" s="743"/>
      <c r="H174" s="743"/>
      <c r="I174" s="743"/>
      <c r="J174" s="743"/>
      <c r="K174" s="743"/>
      <c r="L174" s="743"/>
      <c r="M174" s="743"/>
      <c r="N174" s="743"/>
      <c r="O174" s="743"/>
      <c r="P174" s="743" t="e">
        <v>#N/A</v>
      </c>
      <c r="Q174" s="743"/>
      <c r="R174" s="743"/>
      <c r="S174" s="743"/>
      <c r="T174" s="743"/>
      <c r="U174" s="743"/>
      <c r="V174" s="743"/>
      <c r="W174" s="743"/>
      <c r="X174" s="743"/>
      <c r="Y174" s="743"/>
      <c r="Z174" s="743"/>
      <c r="AA174" s="743"/>
      <c r="AB174" s="743"/>
      <c r="AC174" s="743"/>
      <c r="AD174" s="743"/>
      <c r="AE174" s="743"/>
      <c r="AF174" s="743"/>
      <c r="AG174" s="743"/>
      <c r="AH174" s="743"/>
      <c r="AI174" s="743"/>
      <c r="AJ174" s="743"/>
      <c r="AK174" s="743"/>
      <c r="AL174" s="743"/>
      <c r="AM174" s="743"/>
      <c r="AN174" s="743"/>
      <c r="AO174" s="743"/>
      <c r="AP174" s="743"/>
      <c r="AQ174" s="743"/>
      <c r="AR174" s="743"/>
      <c r="AS174" s="743"/>
      <c r="AT174" s="743"/>
      <c r="AU174" s="743"/>
      <c r="AV174" s="743"/>
      <c r="AW174" s="743"/>
      <c r="AX174" s="743"/>
      <c r="AY174" s="743"/>
      <c r="AZ174" s="743"/>
      <c r="BA174" s="743"/>
      <c r="BB174" s="743"/>
      <c r="BC174" s="743"/>
      <c r="BD174" s="743"/>
      <c r="BE174" s="743"/>
      <c r="BF174" s="743"/>
      <c r="BG174" s="743"/>
      <c r="BH174" s="743"/>
      <c r="BI174" s="743"/>
      <c r="BJ174" s="743"/>
      <c r="BK174" s="743"/>
      <c r="BL174" s="743"/>
      <c r="BM174" s="743"/>
      <c r="BN174" s="743"/>
      <c r="BO174" s="743"/>
      <c r="BQ174" s="551"/>
      <c r="BR174" s="21" t="e">
        <v>#N/A</v>
      </c>
      <c r="BS174" s="21">
        <v>0</v>
      </c>
      <c r="BT174" s="552" t="e">
        <v>#N/A</v>
      </c>
      <c r="BU174" s="552" t="e">
        <v>#N/A</v>
      </c>
      <c r="BV174" s="552" t="e">
        <v>#N/A</v>
      </c>
      <c r="BW174" s="553">
        <v>0</v>
      </c>
    </row>
    <row r="175" spans="1:75" s="550" customFormat="1" ht="44.25" customHeight="1" x14ac:dyDescent="0.2">
      <c r="A175" s="47"/>
      <c r="B175" s="743"/>
      <c r="C175" s="743"/>
      <c r="D175" s="743"/>
      <c r="E175" s="743"/>
      <c r="F175" s="743"/>
      <c r="G175" s="743"/>
      <c r="H175" s="743"/>
      <c r="I175" s="743"/>
      <c r="J175" s="743"/>
      <c r="K175" s="743"/>
      <c r="L175" s="743"/>
      <c r="M175" s="743"/>
      <c r="N175" s="743"/>
      <c r="O175" s="743"/>
      <c r="P175" s="743" t="e">
        <v>#N/A</v>
      </c>
      <c r="Q175" s="743"/>
      <c r="R175" s="743"/>
      <c r="S175" s="743"/>
      <c r="T175" s="743"/>
      <c r="U175" s="743"/>
      <c r="V175" s="743"/>
      <c r="W175" s="743"/>
      <c r="X175" s="743"/>
      <c r="Y175" s="743"/>
      <c r="Z175" s="743"/>
      <c r="AA175" s="743"/>
      <c r="AB175" s="743"/>
      <c r="AC175" s="743"/>
      <c r="AD175" s="743"/>
      <c r="AE175" s="743"/>
      <c r="AF175" s="743"/>
      <c r="AG175" s="743"/>
      <c r="AH175" s="743"/>
      <c r="AI175" s="743"/>
      <c r="AJ175" s="743"/>
      <c r="AK175" s="743"/>
      <c r="AL175" s="743"/>
      <c r="AM175" s="743"/>
      <c r="AN175" s="743"/>
      <c r="AO175" s="743"/>
      <c r="AP175" s="743"/>
      <c r="AQ175" s="743"/>
      <c r="AR175" s="743"/>
      <c r="AS175" s="743"/>
      <c r="AT175" s="743"/>
      <c r="AU175" s="743"/>
      <c r="AV175" s="743"/>
      <c r="AW175" s="743"/>
      <c r="AX175" s="743"/>
      <c r="AY175" s="743"/>
      <c r="AZ175" s="743"/>
      <c r="BA175" s="743"/>
      <c r="BB175" s="743"/>
      <c r="BC175" s="743"/>
      <c r="BD175" s="743"/>
      <c r="BE175" s="743"/>
      <c r="BF175" s="743"/>
      <c r="BG175" s="743"/>
      <c r="BH175" s="743"/>
      <c r="BI175" s="743"/>
      <c r="BJ175" s="743"/>
      <c r="BK175" s="743"/>
      <c r="BL175" s="743"/>
      <c r="BM175" s="743"/>
      <c r="BN175" s="743"/>
      <c r="BO175" s="743"/>
      <c r="BQ175" s="551"/>
      <c r="BR175" s="21" t="e">
        <v>#N/A</v>
      </c>
      <c r="BS175" s="21">
        <v>0</v>
      </c>
      <c r="BT175" s="552" t="e">
        <v>#N/A</v>
      </c>
      <c r="BU175" s="552" t="e">
        <v>#N/A</v>
      </c>
      <c r="BV175" s="552" t="e">
        <v>#N/A</v>
      </c>
      <c r="BW175" s="553">
        <v>0</v>
      </c>
    </row>
    <row r="176" spans="1:75" s="550" customFormat="1" ht="44.25" customHeight="1" x14ac:dyDescent="0.2">
      <c r="A176" s="47"/>
      <c r="B176" s="743"/>
      <c r="C176" s="743"/>
      <c r="D176" s="743"/>
      <c r="E176" s="743"/>
      <c r="F176" s="743"/>
      <c r="G176" s="743"/>
      <c r="H176" s="743"/>
      <c r="I176" s="743"/>
      <c r="J176" s="743"/>
      <c r="K176" s="743"/>
      <c r="L176" s="743"/>
      <c r="M176" s="743"/>
      <c r="N176" s="743"/>
      <c r="O176" s="743"/>
      <c r="P176" s="743" t="e">
        <v>#N/A</v>
      </c>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c r="AT176" s="743"/>
      <c r="AU176" s="743"/>
      <c r="AV176" s="743"/>
      <c r="AW176" s="743"/>
      <c r="AX176" s="743"/>
      <c r="AY176" s="743"/>
      <c r="AZ176" s="743"/>
      <c r="BA176" s="743"/>
      <c r="BB176" s="743"/>
      <c r="BC176" s="743"/>
      <c r="BD176" s="743"/>
      <c r="BE176" s="743"/>
      <c r="BF176" s="743"/>
      <c r="BG176" s="743"/>
      <c r="BH176" s="743"/>
      <c r="BI176" s="743"/>
      <c r="BJ176" s="743"/>
      <c r="BK176" s="743"/>
      <c r="BL176" s="743"/>
      <c r="BM176" s="743"/>
      <c r="BN176" s="743"/>
      <c r="BO176" s="743"/>
      <c r="BQ176" s="551"/>
      <c r="BR176" s="21" t="e">
        <v>#N/A</v>
      </c>
      <c r="BS176" s="21">
        <v>0</v>
      </c>
      <c r="BT176" s="552" t="e">
        <v>#N/A</v>
      </c>
      <c r="BU176" s="552" t="e">
        <v>#N/A</v>
      </c>
      <c r="BV176" s="552" t="e">
        <v>#N/A</v>
      </c>
      <c r="BW176" s="553">
        <v>0</v>
      </c>
    </row>
    <row r="177" spans="1:75" s="550" customFormat="1" ht="44.25" customHeight="1" x14ac:dyDescent="0.2">
      <c r="A177" s="47"/>
      <c r="B177" s="743"/>
      <c r="C177" s="743"/>
      <c r="D177" s="743"/>
      <c r="E177" s="743"/>
      <c r="F177" s="743"/>
      <c r="G177" s="743"/>
      <c r="H177" s="743"/>
      <c r="I177" s="743"/>
      <c r="J177" s="743"/>
      <c r="K177" s="743"/>
      <c r="L177" s="743"/>
      <c r="M177" s="743"/>
      <c r="N177" s="743"/>
      <c r="O177" s="743"/>
      <c r="P177" s="743" t="e">
        <v>#N/A</v>
      </c>
      <c r="Q177" s="743"/>
      <c r="R177" s="743"/>
      <c r="S177" s="743"/>
      <c r="T177" s="743"/>
      <c r="U177" s="743"/>
      <c r="V177" s="743"/>
      <c r="W177" s="743"/>
      <c r="X177" s="743"/>
      <c r="Y177" s="743"/>
      <c r="Z177" s="743"/>
      <c r="AA177" s="743"/>
      <c r="AB177" s="743"/>
      <c r="AC177" s="743"/>
      <c r="AD177" s="743"/>
      <c r="AE177" s="743"/>
      <c r="AF177" s="743"/>
      <c r="AG177" s="743"/>
      <c r="AH177" s="743"/>
      <c r="AI177" s="743"/>
      <c r="AJ177" s="743"/>
      <c r="AK177" s="743"/>
      <c r="AL177" s="743"/>
      <c r="AM177" s="743"/>
      <c r="AN177" s="743"/>
      <c r="AO177" s="743"/>
      <c r="AP177" s="743"/>
      <c r="AQ177" s="743"/>
      <c r="AR177" s="743"/>
      <c r="AS177" s="743"/>
      <c r="AT177" s="743"/>
      <c r="AU177" s="743"/>
      <c r="AV177" s="743"/>
      <c r="AW177" s="743"/>
      <c r="AX177" s="743"/>
      <c r="AY177" s="743"/>
      <c r="AZ177" s="743"/>
      <c r="BA177" s="743"/>
      <c r="BB177" s="743"/>
      <c r="BC177" s="743"/>
      <c r="BD177" s="743"/>
      <c r="BE177" s="743"/>
      <c r="BF177" s="743"/>
      <c r="BG177" s="743"/>
      <c r="BH177" s="743"/>
      <c r="BI177" s="743"/>
      <c r="BJ177" s="743"/>
      <c r="BK177" s="743"/>
      <c r="BL177" s="743"/>
      <c r="BM177" s="743"/>
      <c r="BN177" s="743"/>
      <c r="BO177" s="743"/>
      <c r="BQ177" s="551"/>
      <c r="BR177" s="21" t="e">
        <v>#N/A</v>
      </c>
      <c r="BS177" s="21">
        <v>0</v>
      </c>
      <c r="BT177" s="552" t="e">
        <v>#N/A</v>
      </c>
      <c r="BU177" s="552" t="e">
        <v>#N/A</v>
      </c>
      <c r="BV177" s="552" t="e">
        <v>#N/A</v>
      </c>
      <c r="BW177" s="553">
        <v>0</v>
      </c>
    </row>
    <row r="178" spans="1:75" s="550" customFormat="1" ht="44.25" customHeight="1" x14ac:dyDescent="0.2">
      <c r="A178" s="47"/>
      <c r="B178" s="743"/>
      <c r="C178" s="743"/>
      <c r="D178" s="743"/>
      <c r="E178" s="743"/>
      <c r="F178" s="743"/>
      <c r="G178" s="743"/>
      <c r="H178" s="743"/>
      <c r="I178" s="743"/>
      <c r="J178" s="743"/>
      <c r="K178" s="743"/>
      <c r="L178" s="743"/>
      <c r="M178" s="743"/>
      <c r="N178" s="743"/>
      <c r="O178" s="743"/>
      <c r="P178" s="743" t="e">
        <v>#N/A</v>
      </c>
      <c r="Q178" s="743"/>
      <c r="R178" s="743"/>
      <c r="S178" s="743"/>
      <c r="T178" s="743"/>
      <c r="U178" s="743"/>
      <c r="V178" s="743"/>
      <c r="W178" s="743"/>
      <c r="X178" s="743"/>
      <c r="Y178" s="743"/>
      <c r="Z178" s="743"/>
      <c r="AA178" s="743"/>
      <c r="AB178" s="743"/>
      <c r="AC178" s="743"/>
      <c r="AD178" s="743"/>
      <c r="AE178" s="743"/>
      <c r="AF178" s="743"/>
      <c r="AG178" s="743"/>
      <c r="AH178" s="743"/>
      <c r="AI178" s="743"/>
      <c r="AJ178" s="743"/>
      <c r="AK178" s="743"/>
      <c r="AL178" s="743"/>
      <c r="AM178" s="743"/>
      <c r="AN178" s="743"/>
      <c r="AO178" s="743"/>
      <c r="AP178" s="743"/>
      <c r="AQ178" s="743"/>
      <c r="AR178" s="743"/>
      <c r="AS178" s="743"/>
      <c r="AT178" s="743"/>
      <c r="AU178" s="743"/>
      <c r="AV178" s="743"/>
      <c r="AW178" s="743"/>
      <c r="AX178" s="743"/>
      <c r="AY178" s="743"/>
      <c r="AZ178" s="743"/>
      <c r="BA178" s="743"/>
      <c r="BB178" s="743"/>
      <c r="BC178" s="743"/>
      <c r="BD178" s="743"/>
      <c r="BE178" s="743"/>
      <c r="BF178" s="743"/>
      <c r="BG178" s="743"/>
      <c r="BH178" s="743"/>
      <c r="BI178" s="743"/>
      <c r="BJ178" s="743"/>
      <c r="BK178" s="743"/>
      <c r="BL178" s="743"/>
      <c r="BM178" s="743"/>
      <c r="BN178" s="743"/>
      <c r="BO178" s="743"/>
      <c r="BQ178" s="551"/>
      <c r="BR178" s="21" t="e">
        <v>#N/A</v>
      </c>
      <c r="BS178" s="21">
        <v>0</v>
      </c>
      <c r="BT178" s="552" t="e">
        <v>#N/A</v>
      </c>
      <c r="BU178" s="552" t="e">
        <v>#N/A</v>
      </c>
      <c r="BV178" s="552" t="e">
        <v>#N/A</v>
      </c>
      <c r="BW178" s="553">
        <v>0</v>
      </c>
    </row>
    <row r="179" spans="1:75" s="550" customFormat="1" ht="44.25" customHeight="1" x14ac:dyDescent="0.2">
      <c r="A179" s="47"/>
      <c r="B179" s="743"/>
      <c r="C179" s="743"/>
      <c r="D179" s="743"/>
      <c r="E179" s="743"/>
      <c r="F179" s="743"/>
      <c r="G179" s="743"/>
      <c r="H179" s="743"/>
      <c r="I179" s="743"/>
      <c r="J179" s="743"/>
      <c r="K179" s="743"/>
      <c r="L179" s="743"/>
      <c r="M179" s="743"/>
      <c r="N179" s="743"/>
      <c r="O179" s="743"/>
      <c r="P179" s="743" t="e">
        <v>#N/A</v>
      </c>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c r="AT179" s="743"/>
      <c r="AU179" s="743"/>
      <c r="AV179" s="743"/>
      <c r="AW179" s="743"/>
      <c r="AX179" s="743"/>
      <c r="AY179" s="743"/>
      <c r="AZ179" s="743"/>
      <c r="BA179" s="743"/>
      <c r="BB179" s="743"/>
      <c r="BC179" s="743"/>
      <c r="BD179" s="743"/>
      <c r="BE179" s="743"/>
      <c r="BF179" s="743"/>
      <c r="BG179" s="743"/>
      <c r="BH179" s="743"/>
      <c r="BI179" s="743"/>
      <c r="BJ179" s="743"/>
      <c r="BK179" s="743"/>
      <c r="BL179" s="743"/>
      <c r="BM179" s="743"/>
      <c r="BN179" s="743"/>
      <c r="BO179" s="743"/>
      <c r="BQ179" s="551"/>
      <c r="BR179" s="21" t="e">
        <v>#N/A</v>
      </c>
      <c r="BS179" s="21">
        <v>0</v>
      </c>
      <c r="BT179" s="552" t="e">
        <v>#N/A</v>
      </c>
      <c r="BU179" s="552" t="e">
        <v>#N/A</v>
      </c>
      <c r="BV179" s="552" t="e">
        <v>#N/A</v>
      </c>
      <c r="BW179" s="553">
        <v>0</v>
      </c>
    </row>
    <row r="180" spans="1:75" s="550" customFormat="1" ht="44.25" customHeight="1" x14ac:dyDescent="0.2">
      <c r="A180" s="47"/>
      <c r="B180" s="743"/>
      <c r="C180" s="743"/>
      <c r="D180" s="743"/>
      <c r="E180" s="743"/>
      <c r="F180" s="743"/>
      <c r="G180" s="743"/>
      <c r="H180" s="743"/>
      <c r="I180" s="743"/>
      <c r="J180" s="743"/>
      <c r="K180" s="743"/>
      <c r="L180" s="743"/>
      <c r="M180" s="743"/>
      <c r="N180" s="743"/>
      <c r="O180" s="743"/>
      <c r="P180" s="743" t="e">
        <v>#N/A</v>
      </c>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3"/>
      <c r="AQ180" s="743"/>
      <c r="AR180" s="743"/>
      <c r="AS180" s="743"/>
      <c r="AT180" s="743"/>
      <c r="AU180" s="743"/>
      <c r="AV180" s="743"/>
      <c r="AW180" s="743"/>
      <c r="AX180" s="743"/>
      <c r="AY180" s="743"/>
      <c r="AZ180" s="743"/>
      <c r="BA180" s="743"/>
      <c r="BB180" s="743"/>
      <c r="BC180" s="743"/>
      <c r="BD180" s="743"/>
      <c r="BE180" s="743"/>
      <c r="BF180" s="743"/>
      <c r="BG180" s="743"/>
      <c r="BH180" s="743"/>
      <c r="BI180" s="743"/>
      <c r="BJ180" s="743"/>
      <c r="BK180" s="743"/>
      <c r="BL180" s="743"/>
      <c r="BM180" s="743"/>
      <c r="BN180" s="743"/>
      <c r="BO180" s="743"/>
      <c r="BQ180" s="551"/>
      <c r="BR180" s="21" t="e">
        <v>#N/A</v>
      </c>
      <c r="BS180" s="21">
        <v>0</v>
      </c>
      <c r="BT180" s="552" t="e">
        <v>#N/A</v>
      </c>
      <c r="BU180" s="552" t="e">
        <v>#N/A</v>
      </c>
      <c r="BV180" s="552" t="e">
        <v>#N/A</v>
      </c>
      <c r="BW180" s="553">
        <v>0</v>
      </c>
    </row>
    <row r="181" spans="1:75" s="550" customFormat="1" ht="44.25" customHeight="1" x14ac:dyDescent="0.2">
      <c r="A181" s="47"/>
      <c r="B181" s="743"/>
      <c r="C181" s="743"/>
      <c r="D181" s="743"/>
      <c r="E181" s="743"/>
      <c r="F181" s="743"/>
      <c r="G181" s="743"/>
      <c r="H181" s="743"/>
      <c r="I181" s="743"/>
      <c r="J181" s="743"/>
      <c r="K181" s="743"/>
      <c r="L181" s="743"/>
      <c r="M181" s="743"/>
      <c r="N181" s="743"/>
      <c r="O181" s="743"/>
      <c r="P181" s="743" t="e">
        <v>#N/A</v>
      </c>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c r="AT181" s="743"/>
      <c r="AU181" s="743"/>
      <c r="AV181" s="743"/>
      <c r="AW181" s="743"/>
      <c r="AX181" s="743"/>
      <c r="AY181" s="743"/>
      <c r="AZ181" s="743"/>
      <c r="BA181" s="743"/>
      <c r="BB181" s="743"/>
      <c r="BC181" s="743"/>
      <c r="BD181" s="743"/>
      <c r="BE181" s="743"/>
      <c r="BF181" s="743"/>
      <c r="BG181" s="743"/>
      <c r="BH181" s="743"/>
      <c r="BI181" s="743"/>
      <c r="BJ181" s="743"/>
      <c r="BK181" s="743"/>
      <c r="BL181" s="743"/>
      <c r="BM181" s="743"/>
      <c r="BN181" s="743"/>
      <c r="BO181" s="743"/>
      <c r="BQ181" s="551"/>
      <c r="BR181" s="21" t="e">
        <v>#N/A</v>
      </c>
      <c r="BS181" s="21">
        <v>0</v>
      </c>
      <c r="BT181" s="552" t="e">
        <v>#N/A</v>
      </c>
      <c r="BU181" s="552" t="e">
        <v>#N/A</v>
      </c>
      <c r="BV181" s="552" t="e">
        <v>#N/A</v>
      </c>
      <c r="BW181" s="553">
        <v>0</v>
      </c>
    </row>
    <row r="182" spans="1:75" s="550" customFormat="1" ht="44.25" customHeight="1" x14ac:dyDescent="0.2">
      <c r="A182" s="47"/>
      <c r="B182" s="743"/>
      <c r="C182" s="743"/>
      <c r="D182" s="743"/>
      <c r="E182" s="743"/>
      <c r="F182" s="743"/>
      <c r="G182" s="743"/>
      <c r="H182" s="743"/>
      <c r="I182" s="743"/>
      <c r="J182" s="743"/>
      <c r="K182" s="743"/>
      <c r="L182" s="743"/>
      <c r="M182" s="743"/>
      <c r="N182" s="743"/>
      <c r="O182" s="743"/>
      <c r="P182" s="743" t="e">
        <v>#N/A</v>
      </c>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c r="AT182" s="743"/>
      <c r="AU182" s="743"/>
      <c r="AV182" s="743"/>
      <c r="AW182" s="743"/>
      <c r="AX182" s="743"/>
      <c r="AY182" s="743"/>
      <c r="AZ182" s="743"/>
      <c r="BA182" s="743"/>
      <c r="BB182" s="743"/>
      <c r="BC182" s="743"/>
      <c r="BD182" s="743"/>
      <c r="BE182" s="743"/>
      <c r="BF182" s="743"/>
      <c r="BG182" s="743"/>
      <c r="BH182" s="743"/>
      <c r="BI182" s="743"/>
      <c r="BJ182" s="743"/>
      <c r="BK182" s="743"/>
      <c r="BL182" s="743"/>
      <c r="BM182" s="743"/>
      <c r="BN182" s="743"/>
      <c r="BO182" s="743"/>
      <c r="BQ182" s="551"/>
      <c r="BR182" s="21" t="e">
        <v>#N/A</v>
      </c>
      <c r="BS182" s="21">
        <v>0</v>
      </c>
      <c r="BT182" s="552" t="e">
        <v>#N/A</v>
      </c>
      <c r="BU182" s="552" t="e">
        <v>#N/A</v>
      </c>
      <c r="BV182" s="552" t="e">
        <v>#N/A</v>
      </c>
      <c r="BW182" s="553">
        <v>0</v>
      </c>
    </row>
    <row r="183" spans="1:75" s="550" customFormat="1" ht="44.25" customHeight="1" x14ac:dyDescent="0.2">
      <c r="A183" s="47"/>
      <c r="B183" s="743"/>
      <c r="C183" s="743"/>
      <c r="D183" s="743"/>
      <c r="E183" s="743"/>
      <c r="F183" s="743"/>
      <c r="G183" s="743"/>
      <c r="H183" s="743"/>
      <c r="I183" s="743"/>
      <c r="J183" s="743"/>
      <c r="K183" s="743"/>
      <c r="L183" s="743"/>
      <c r="M183" s="743"/>
      <c r="N183" s="743"/>
      <c r="O183" s="743"/>
      <c r="P183" s="743" t="e">
        <v>#N/A</v>
      </c>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c r="AT183" s="743"/>
      <c r="AU183" s="743"/>
      <c r="AV183" s="743"/>
      <c r="AW183" s="743"/>
      <c r="AX183" s="743"/>
      <c r="AY183" s="743"/>
      <c r="AZ183" s="743"/>
      <c r="BA183" s="743"/>
      <c r="BB183" s="743"/>
      <c r="BC183" s="743"/>
      <c r="BD183" s="743"/>
      <c r="BE183" s="743"/>
      <c r="BF183" s="743"/>
      <c r="BG183" s="743"/>
      <c r="BH183" s="743"/>
      <c r="BI183" s="743"/>
      <c r="BJ183" s="743"/>
      <c r="BK183" s="743"/>
      <c r="BL183" s="743"/>
      <c r="BM183" s="743"/>
      <c r="BN183" s="743"/>
      <c r="BO183" s="743"/>
      <c r="BQ183" s="551"/>
      <c r="BR183" s="21" t="e">
        <v>#N/A</v>
      </c>
      <c r="BS183" s="21">
        <v>0</v>
      </c>
      <c r="BT183" s="552" t="e">
        <v>#N/A</v>
      </c>
      <c r="BU183" s="552" t="e">
        <v>#N/A</v>
      </c>
      <c r="BV183" s="552" t="e">
        <v>#N/A</v>
      </c>
      <c r="BW183" s="553">
        <v>0</v>
      </c>
    </row>
    <row r="184" spans="1:75" s="550" customFormat="1" ht="44.25" customHeight="1" x14ac:dyDescent="0.2">
      <c r="A184" s="47"/>
      <c r="B184" s="743"/>
      <c r="C184" s="743"/>
      <c r="D184" s="743"/>
      <c r="E184" s="743"/>
      <c r="F184" s="743"/>
      <c r="G184" s="743"/>
      <c r="H184" s="743"/>
      <c r="I184" s="743"/>
      <c r="J184" s="743"/>
      <c r="K184" s="743"/>
      <c r="L184" s="743"/>
      <c r="M184" s="743"/>
      <c r="N184" s="743"/>
      <c r="O184" s="743"/>
      <c r="P184" s="743" t="e">
        <v>#N/A</v>
      </c>
      <c r="Q184" s="743"/>
      <c r="R184" s="743"/>
      <c r="S184" s="743"/>
      <c r="T184" s="743"/>
      <c r="U184" s="743"/>
      <c r="V184" s="743"/>
      <c r="W184" s="743"/>
      <c r="X184" s="743"/>
      <c r="Y184" s="743"/>
      <c r="Z184" s="743"/>
      <c r="AA184" s="743"/>
      <c r="AB184" s="743"/>
      <c r="AC184" s="743"/>
      <c r="AD184" s="743"/>
      <c r="AE184" s="743"/>
      <c r="AF184" s="743"/>
      <c r="AG184" s="743"/>
      <c r="AH184" s="743"/>
      <c r="AI184" s="743"/>
      <c r="AJ184" s="743"/>
      <c r="AK184" s="743"/>
      <c r="AL184" s="743"/>
      <c r="AM184" s="743"/>
      <c r="AN184" s="743"/>
      <c r="AO184" s="743"/>
      <c r="AP184" s="743"/>
      <c r="AQ184" s="743"/>
      <c r="AR184" s="743"/>
      <c r="AS184" s="743"/>
      <c r="AT184" s="743"/>
      <c r="AU184" s="743"/>
      <c r="AV184" s="743"/>
      <c r="AW184" s="743"/>
      <c r="AX184" s="743"/>
      <c r="AY184" s="743"/>
      <c r="AZ184" s="743"/>
      <c r="BA184" s="743"/>
      <c r="BB184" s="743"/>
      <c r="BC184" s="743"/>
      <c r="BD184" s="743"/>
      <c r="BE184" s="743"/>
      <c r="BF184" s="743"/>
      <c r="BG184" s="743"/>
      <c r="BH184" s="743"/>
      <c r="BI184" s="743"/>
      <c r="BJ184" s="743"/>
      <c r="BK184" s="743"/>
      <c r="BL184" s="743"/>
      <c r="BM184" s="743"/>
      <c r="BN184" s="743"/>
      <c r="BO184" s="743"/>
      <c r="BQ184" s="551"/>
      <c r="BR184" s="21" t="e">
        <v>#N/A</v>
      </c>
      <c r="BS184" s="21">
        <v>0</v>
      </c>
      <c r="BT184" s="552" t="e">
        <v>#N/A</v>
      </c>
      <c r="BU184" s="552" t="e">
        <v>#N/A</v>
      </c>
      <c r="BV184" s="552" t="e">
        <v>#N/A</v>
      </c>
      <c r="BW184" s="553">
        <v>0</v>
      </c>
    </row>
    <row r="185" spans="1:75" s="550" customFormat="1" ht="44.25" customHeight="1" x14ac:dyDescent="0.2">
      <c r="A185" s="47"/>
      <c r="B185" s="743"/>
      <c r="C185" s="743"/>
      <c r="D185" s="743"/>
      <c r="E185" s="743"/>
      <c r="F185" s="743"/>
      <c r="G185" s="743"/>
      <c r="H185" s="743"/>
      <c r="I185" s="743"/>
      <c r="J185" s="743"/>
      <c r="K185" s="743"/>
      <c r="L185" s="743"/>
      <c r="M185" s="743"/>
      <c r="N185" s="743"/>
      <c r="O185" s="743"/>
      <c r="P185" s="743" t="e">
        <v>#N/A</v>
      </c>
      <c r="Q185" s="743"/>
      <c r="R185" s="743"/>
      <c r="S185" s="743"/>
      <c r="T185" s="743"/>
      <c r="U185" s="743"/>
      <c r="V185" s="743"/>
      <c r="W185" s="743"/>
      <c r="X185" s="743"/>
      <c r="Y185" s="743"/>
      <c r="Z185" s="743"/>
      <c r="AA185" s="743"/>
      <c r="AB185" s="743"/>
      <c r="AC185" s="743"/>
      <c r="AD185" s="743"/>
      <c r="AE185" s="743"/>
      <c r="AF185" s="743"/>
      <c r="AG185" s="743"/>
      <c r="AH185" s="743"/>
      <c r="AI185" s="743"/>
      <c r="AJ185" s="743"/>
      <c r="AK185" s="743"/>
      <c r="AL185" s="743"/>
      <c r="AM185" s="743"/>
      <c r="AN185" s="743"/>
      <c r="AO185" s="743"/>
      <c r="AP185" s="743"/>
      <c r="AQ185" s="743"/>
      <c r="AR185" s="743"/>
      <c r="AS185" s="743"/>
      <c r="AT185" s="743"/>
      <c r="AU185" s="743"/>
      <c r="AV185" s="743"/>
      <c r="AW185" s="743"/>
      <c r="AX185" s="743"/>
      <c r="AY185" s="743"/>
      <c r="AZ185" s="743"/>
      <c r="BA185" s="743"/>
      <c r="BB185" s="743"/>
      <c r="BC185" s="743"/>
      <c r="BD185" s="743"/>
      <c r="BE185" s="743"/>
      <c r="BF185" s="743"/>
      <c r="BG185" s="743"/>
      <c r="BH185" s="743"/>
      <c r="BI185" s="743"/>
      <c r="BJ185" s="743"/>
      <c r="BK185" s="743"/>
      <c r="BL185" s="743"/>
      <c r="BM185" s="743"/>
      <c r="BN185" s="743"/>
      <c r="BO185" s="743"/>
      <c r="BQ185" s="551"/>
      <c r="BR185" s="21" t="e">
        <v>#N/A</v>
      </c>
      <c r="BS185" s="21">
        <v>0</v>
      </c>
      <c r="BT185" s="552" t="e">
        <v>#N/A</v>
      </c>
      <c r="BU185" s="552" t="e">
        <v>#N/A</v>
      </c>
      <c r="BV185" s="552" t="e">
        <v>#N/A</v>
      </c>
      <c r="BW185" s="553">
        <v>0</v>
      </c>
    </row>
    <row r="186" spans="1:75" ht="24.75" customHeight="1" x14ac:dyDescent="0.2">
      <c r="B186" s="419" t="s">
        <v>593</v>
      </c>
      <c r="C186" s="419" t="s">
        <v>593</v>
      </c>
      <c r="D186" s="419" t="s">
        <v>593</v>
      </c>
      <c r="E186" s="419" t="s">
        <v>593</v>
      </c>
      <c r="F186" s="419" t="s">
        <v>593</v>
      </c>
      <c r="G186" s="419" t="s">
        <v>593</v>
      </c>
      <c r="H186" s="419" t="s">
        <v>593</v>
      </c>
      <c r="I186" s="419" t="s">
        <v>593</v>
      </c>
      <c r="J186" s="419" t="s">
        <v>593</v>
      </c>
      <c r="K186" s="419" t="s">
        <v>593</v>
      </c>
      <c r="L186" s="419" t="s">
        <v>593</v>
      </c>
      <c r="M186" s="419" t="s">
        <v>593</v>
      </c>
      <c r="N186" s="419" t="s">
        <v>593</v>
      </c>
      <c r="O186" s="420" t="s">
        <v>593</v>
      </c>
      <c r="P186" s="420" t="s">
        <v>593</v>
      </c>
      <c r="Q186" s="420" t="s">
        <v>593</v>
      </c>
      <c r="R186" s="420" t="s">
        <v>593</v>
      </c>
      <c r="S186" s="420" t="s">
        <v>593</v>
      </c>
      <c r="T186" s="420" t="s">
        <v>593</v>
      </c>
      <c r="U186" s="420" t="s">
        <v>593</v>
      </c>
      <c r="V186" s="420" t="s">
        <v>593</v>
      </c>
      <c r="W186" s="420" t="s">
        <v>593</v>
      </c>
      <c r="X186" s="420" t="s">
        <v>593</v>
      </c>
      <c r="Y186" s="420" t="s">
        <v>593</v>
      </c>
      <c r="Z186" s="420" t="s">
        <v>593</v>
      </c>
      <c r="AA186" s="420" t="s">
        <v>593</v>
      </c>
      <c r="AB186" s="420" t="s">
        <v>593</v>
      </c>
      <c r="AC186" s="420" t="s">
        <v>593</v>
      </c>
      <c r="AD186" s="420" t="s">
        <v>593</v>
      </c>
      <c r="AE186" s="420" t="s">
        <v>593</v>
      </c>
      <c r="AF186" s="420" t="s">
        <v>593</v>
      </c>
      <c r="AG186" s="420" t="s">
        <v>593</v>
      </c>
      <c r="AH186" s="420" t="s">
        <v>593</v>
      </c>
      <c r="AI186" s="420" t="s">
        <v>593</v>
      </c>
      <c r="AJ186" s="420" t="s">
        <v>593</v>
      </c>
      <c r="AK186" s="420" t="s">
        <v>593</v>
      </c>
      <c r="AL186" s="420" t="s">
        <v>593</v>
      </c>
      <c r="AM186" s="420" t="s">
        <v>593</v>
      </c>
      <c r="AN186" s="420" t="s">
        <v>593</v>
      </c>
      <c r="AO186" s="420" t="s">
        <v>593</v>
      </c>
      <c r="AP186" s="420" t="s">
        <v>593</v>
      </c>
      <c r="AQ186" s="420" t="s">
        <v>593</v>
      </c>
      <c r="AR186" s="420" t="s">
        <v>593</v>
      </c>
      <c r="AS186" s="420" t="s">
        <v>593</v>
      </c>
      <c r="AT186" s="420" t="s">
        <v>593</v>
      </c>
      <c r="AU186" s="420" t="s">
        <v>593</v>
      </c>
      <c r="AV186" s="420" t="s">
        <v>593</v>
      </c>
      <c r="AW186" s="420" t="s">
        <v>593</v>
      </c>
      <c r="AX186" s="420" t="s">
        <v>593</v>
      </c>
      <c r="AY186" s="420" t="s">
        <v>593</v>
      </c>
      <c r="AZ186" s="420" t="s">
        <v>593</v>
      </c>
      <c r="BA186" s="420" t="s">
        <v>593</v>
      </c>
      <c r="BB186" s="420" t="s">
        <v>593</v>
      </c>
      <c r="BC186" s="420" t="s">
        <v>593</v>
      </c>
      <c r="BD186" s="420" t="s">
        <v>593</v>
      </c>
      <c r="BE186" s="420" t="s">
        <v>593</v>
      </c>
      <c r="BF186" s="420" t="s">
        <v>593</v>
      </c>
      <c r="BG186" s="420" t="s">
        <v>593</v>
      </c>
      <c r="BH186" s="420" t="s">
        <v>593</v>
      </c>
      <c r="BI186" s="420" t="s">
        <v>593</v>
      </c>
      <c r="BJ186" s="420" t="s">
        <v>593</v>
      </c>
      <c r="BK186" s="420" t="s">
        <v>593</v>
      </c>
      <c r="BL186" s="420" t="s">
        <v>593</v>
      </c>
      <c r="BM186" s="420" t="s">
        <v>593</v>
      </c>
      <c r="BN186" s="420" t="s">
        <v>593</v>
      </c>
      <c r="BO186" s="420" t="s">
        <v>593</v>
      </c>
      <c r="BP186" s="420" t="s">
        <v>593</v>
      </c>
      <c r="BQ186" s="420" t="s">
        <v>593</v>
      </c>
      <c r="BR186" s="21" t="e">
        <v>#N/A</v>
      </c>
      <c r="BS186" s="420" t="s">
        <v>593</v>
      </c>
      <c r="BT186" s="420" t="s">
        <v>593</v>
      </c>
      <c r="BU186" s="420" t="s">
        <v>593</v>
      </c>
      <c r="BV186" s="420" t="s">
        <v>593</v>
      </c>
      <c r="BW186" s="420" t="s">
        <v>593</v>
      </c>
    </row>
  </sheetData>
  <sheetProtection formatCells="0" formatColumns="0" autoFilter="0" pivotTables="0"/>
  <autoFilter ref="B2:BO186" xr:uid="{567DEBF2-1F0D-46EB-9CB9-2E30787E453A}">
    <filterColumn colId="24" showButton="0"/>
    <filterColumn colId="25" showButton="0"/>
    <filterColumn colId="26" showButton="0"/>
    <filterColumn colId="27" showButton="0"/>
    <filterColumn colId="28" showButton="0"/>
    <filterColumn colId="65">
      <filters blank="1"/>
    </filterColumn>
  </autoFilter>
  <mergeCells count="70">
    <mergeCell ref="BO2:BO3"/>
    <mergeCell ref="BD2:BD3"/>
    <mergeCell ref="BE2:BE3"/>
    <mergeCell ref="BF2:BF3"/>
    <mergeCell ref="BG2:BG3"/>
    <mergeCell ref="BH2:BH3"/>
    <mergeCell ref="BI2:BI3"/>
    <mergeCell ref="BJ2:BJ3"/>
    <mergeCell ref="BK2:BK3"/>
    <mergeCell ref="BL2:BL3"/>
    <mergeCell ref="BM2:BM3"/>
    <mergeCell ref="BN2:BN3"/>
    <mergeCell ref="BC2:BC3"/>
    <mergeCell ref="AR2:AR3"/>
    <mergeCell ref="AS2:AS3"/>
    <mergeCell ref="AT2:AT3"/>
    <mergeCell ref="AU2:AU3"/>
    <mergeCell ref="AV2:AV3"/>
    <mergeCell ref="AW2:AW3"/>
    <mergeCell ref="AX2:AX3"/>
    <mergeCell ref="AY2:AY3"/>
    <mergeCell ref="AZ2:AZ3"/>
    <mergeCell ref="BA2:BA3"/>
    <mergeCell ref="BB2:BB3"/>
    <mergeCell ref="G2:G3"/>
    <mergeCell ref="H2:H3"/>
    <mergeCell ref="B1:D1"/>
    <mergeCell ref="E1:G1"/>
    <mergeCell ref="H1:N1"/>
    <mergeCell ref="I2:I3"/>
    <mergeCell ref="J2:J3"/>
    <mergeCell ref="K2:K3"/>
    <mergeCell ref="L2:L3"/>
    <mergeCell ref="M2:M3"/>
    <mergeCell ref="B2:B3"/>
    <mergeCell ref="C2:C3"/>
    <mergeCell ref="D2:D3"/>
    <mergeCell ref="E2:E3"/>
    <mergeCell ref="F2:F3"/>
    <mergeCell ref="W2:W3"/>
    <mergeCell ref="X2:X3"/>
    <mergeCell ref="Y2:Y3"/>
    <mergeCell ref="AQ2:AQ3"/>
    <mergeCell ref="AF2:AF3"/>
    <mergeCell ref="AG2:AG3"/>
    <mergeCell ref="AH2:AH3"/>
    <mergeCell ref="AI2:AI3"/>
    <mergeCell ref="AJ2:AJ3"/>
    <mergeCell ref="AK2:AK3"/>
    <mergeCell ref="AL2:AL3"/>
    <mergeCell ref="AM2:AM3"/>
    <mergeCell ref="AN2:AN3"/>
    <mergeCell ref="AO2:AO3"/>
    <mergeCell ref="AP2:AP3"/>
    <mergeCell ref="AO1:AS1"/>
    <mergeCell ref="N2:N3"/>
    <mergeCell ref="AT1:AY1"/>
    <mergeCell ref="AZ1:BC1"/>
    <mergeCell ref="BD1:BO1"/>
    <mergeCell ref="O1:Y1"/>
    <mergeCell ref="Z1:AN1"/>
    <mergeCell ref="Z2:AE2"/>
    <mergeCell ref="O2:O3"/>
    <mergeCell ref="P2:P3"/>
    <mergeCell ref="Q2:Q3"/>
    <mergeCell ref="R2:R3"/>
    <mergeCell ref="S2:S3"/>
    <mergeCell ref="T2:T3"/>
    <mergeCell ref="U2:U3"/>
    <mergeCell ref="V2:V3"/>
  </mergeCells>
  <conditionalFormatting sqref="BI57:BI59">
    <cfRule type="containsText" dxfId="4" priority="1" operator="containsText" text="Validación Preliminar">
      <formula>NOT(ISERROR(SEARCH("Validación Preliminar",BI57)))</formula>
    </cfRule>
    <cfRule type="containsText" dxfId="3" priority="2" operator="containsText" text="NO">
      <formula>NOT(ISERROR(SEARCH("NO",BI57)))</formula>
    </cfRule>
    <cfRule type="containsText" dxfId="2" priority="3" operator="containsText" text="Pendiente Validar">
      <formula>NOT(ISERROR(SEARCH("Pendiente Validar",BI57)))</formula>
    </cfRule>
    <cfRule type="containsText" dxfId="1" priority="4" operator="containsText" text="SI">
      <formula>NOT(ISERROR(SEARCH("SI",BI57)))</formula>
    </cfRule>
    <cfRule type="containsText" dxfId="0" priority="5" operator="containsText" text="Pendiente Validar">
      <formula>NOT(ISERROR(SEARCH("Pendiente Validar",BI57)))</formula>
    </cfRule>
  </conditionalFormatting>
  <dataValidations count="76">
    <dataValidation allowBlank="1" showErrorMessage="1" promptTitle="Mín 300 máx 4000" prompt="Recuerda que debes escribir mínimo 300 caractateres y máximo 4000" sqref="BR3 BN60:BO63 BG29:BI32 BO17:BO21 BG17:BN28 BJ11:BN15 BG11:BI14 BO11:BO14 BO25:BO34 BG35:BO50 BJ29:BN33 BJ51:BN55 BG51:BI54 BO51:BO54 BG145:BO185 BG85:BO87 BL89:BN89 BH89:BJ89 BO90:BO93 BL91:BN92 BG93:BN93 BO95:BO98 BJ95:BN99 BG95:BI98 BG101:BO108 BI109:BO110 BG111:BO122 BG4:BO8 BK82:BM82 BQ3:BQ185 BN82:BO83 BG66:BO81 BL140:BO140" xr:uid="{142DA66A-F5C6-47C1-AFB0-808C360D42A5}"/>
    <dataValidation allowBlank="1" showInputMessage="1" showErrorMessage="1" promptTitle="Meta 2021 Total" prompt="Corresponde a la Meta 2021 + Rezago en Meta 2020_x000a__x000a_" sqref="BO17 BO35" xr:uid="{817EDB2B-7EBC-44C9-B353-C2C0940A1EF6}"/>
    <dataValidation allowBlank="1" showInputMessage="1" showErrorMessage="1" promptTitle="Línea base" prompt="Corresponde al punto de partida o punto de referencia desde el cual se inicia la medición." sqref="AT2:AT3" xr:uid="{C14BB62A-0681-401A-8413-B30ED11B9A02}"/>
    <dataValidation allowBlank="1" showInputMessage="1" showErrorMessage="1" promptTitle="Meta 2023" prompt="Corresponde a la cantidad o resultado esperado del indicador para el año 2023" sqref="AU2" xr:uid="{31DF71C6-A849-43E9-B971-2952D37509FF}"/>
    <dataValidation allowBlank="1" showInputMessage="1" showErrorMessage="1" promptTitle="Meta 2024" prompt="Corresponde a la cantidad o resultado esperado del indicador para el año 2024" sqref="AV2" xr:uid="{AEB986CC-583E-474A-8B15-445C44938857}"/>
    <dataValidation allowBlank="1" showInputMessage="1" showErrorMessage="1" promptTitle="Meta 2025" prompt="Corresponde a la cantidad o resultado esperado del indicador para el año 2025" sqref="AW2" xr:uid="{20C63DD2-F59E-48DD-8F24-3351A0040FCE}"/>
    <dataValidation allowBlank="1" showInputMessage="1" showErrorMessage="1" promptTitle="Meta 2026" prompt="Corresponde a la cantidad o resultado esperado del indicador para el año 2026" sqref="AX2" xr:uid="{84AD3664-54EB-4BF6-B545-9E8CC38C689C}"/>
    <dataValidation allowBlank="1" showInputMessage="1" showErrorMessage="1" promptTitle="Meta cuatrienio" prompt="Corresponde a la cantidad o resultado esperado del indicador para el cuatrienio" sqref="AY2" xr:uid="{1495E057-7B9A-4406-94D9-DC793AA49917}"/>
    <dataValidation allowBlank="1" showInputMessage="1" showErrorMessage="1" promptTitle="Avance 2023" prompt="Corresponde a la cantidad o resultado alcanzado del indicador para el año 2023" sqref="AZ2" xr:uid="{6BF10F9D-95E8-4934-B6DA-755CCC5CA9FC}"/>
    <dataValidation allowBlank="1" showInputMessage="1" showErrorMessage="1" promptTitle="Avance 2024" prompt="Corresponde a la cantidad o resultado alcanzado del indicador para el año 2024" sqref="BA2" xr:uid="{BAA6ED5E-0C20-4B21-A20A-2A8EC15BB721}"/>
    <dataValidation allowBlank="1" showInputMessage="1" showErrorMessage="1" promptTitle="Avance 2025" prompt="Corresponde a la cantidad o resultado alcanzado del indicador para el año 2025" sqref="BB2:BC2" xr:uid="{3A96F0C8-4E5A-40E7-B572-96E0465E4B5D}"/>
    <dataValidation allowBlank="1" showInputMessage="1" showErrorMessage="1" promptTitle="Meta enero" prompt="Diligenciar el valor de la meta programada para el mes. _x000a_Debe ser registrado de manera acumulada de acuerdo con la periodicidad del indicador  " sqref="BD2" xr:uid="{B5BD6892-B3A9-4A1A-AA1F-3075AE555EBB}"/>
    <dataValidation allowBlank="1" showInputMessage="1" showErrorMessage="1" promptTitle="Meta febrero" prompt="Diligenciar el valor de la meta programada para el mes. _x000a_Debe ser registrado de manera acumulada de acuerdo con la periodicidad del indicador  " sqref="BE2" xr:uid="{BD37E7EA-25FB-48C8-A53F-A1E218483758}"/>
    <dataValidation allowBlank="1" showInputMessage="1" showErrorMessage="1" promptTitle="Meta marzo" prompt="Diligenciar el valor de la meta programada para el mes. _x000a_Debe ser registrado de manera acumulada de acuerdo con la periodicidad del indicador  " sqref="BF2" xr:uid="{F55A2BB2-57C2-435D-BCC9-7FB0A0FF9A57}"/>
    <dataValidation allowBlank="1" showInputMessage="1" showErrorMessage="1" promptTitle="Meta abril" prompt="Diligenciar el valor de la meta programada para el mes. _x000a_Debe ser registrado de manera acumulada de acuerdo con la periodicidad del indicador  " sqref="BG2" xr:uid="{FAC7BBE7-20C3-4842-B942-4D44517774A3}"/>
    <dataValidation allowBlank="1" showInputMessage="1" showErrorMessage="1" promptTitle="Meta mayo" prompt="Diligenciar el valor de la meta programada para el mes. _x000a_Debe ser registrado de manera acumulada de acuerdo con la periodicidad del indicador  " sqref="BH2" xr:uid="{01EE6A14-3E3B-4B2D-A231-25D5A324FB13}"/>
    <dataValidation allowBlank="1" showInputMessage="1" showErrorMessage="1" promptTitle="Meta junio" prompt="Diligenciar el valor de la meta programada para el mes. _x000a_Debe ser registrado de manera acumulada de acuerdo con la periodicidad del indicador  " sqref="BI2" xr:uid="{0730EC2C-0A0B-461E-8C27-BA6268A58D8A}"/>
    <dataValidation allowBlank="1" showInputMessage="1" showErrorMessage="1" promptTitle="Meta julio" prompt="Diligenciar el valor de la meta programada para el mes. _x000a_Debe ser registrado de manera acumulada de acuerdo con la periodicidad del indicador  " sqref="BJ2" xr:uid="{350E4429-F565-4C95-9D49-867BF2E40873}"/>
    <dataValidation allowBlank="1" showInputMessage="1" showErrorMessage="1" promptTitle="Meta agosto" prompt="Diligenciar el valor de la meta programada para el mes. _x000a_Debe ser registrado de manera acumulada de acuerdo con la periodicidad del indicador  " sqref="BK2" xr:uid="{48721D9C-0BD2-4D19-8479-4FD2449A2B97}"/>
    <dataValidation allowBlank="1" showInputMessage="1" showErrorMessage="1" promptTitle="Meta septiembre" prompt="Diligenciar el valor de la meta programada para el mes. _x000a_Debe ser registrado de manera acumulada de acuerdo con la periodicidad del indicador  " sqref="BL2" xr:uid="{14DDF517-459A-48D8-AA7C-610CF81C8047}"/>
    <dataValidation allowBlank="1" showInputMessage="1" showErrorMessage="1" promptTitle="Meta octubre" prompt="Diligenciar el valor de la meta programada para el mes. _x000a_Debe ser registrado de manera acumulada de acuerdo con la periodicidad del indicador  " sqref="BM2" xr:uid="{3F34F70B-99B5-4C9C-BDAD-2AC5B50C4CD4}"/>
    <dataValidation allowBlank="1" showInputMessage="1" showErrorMessage="1" promptTitle="Meta noviembre" prompt="Diligenciar el valor de la meta programada para el mes. _x000a_Debe ser registrado de manera acumulada de acuerdo con la periodicidad del indicador  " sqref="BN2" xr:uid="{E195F719-41A3-4E87-812E-70F0D443A01C}"/>
    <dataValidation allowBlank="1" showInputMessage="1" showErrorMessage="1" promptTitle="Meta diciembre" prompt="Diligenciar el valor de la meta programada para la vigencia _x000a_" sqref="BO2" xr:uid="{A4E90C5D-797F-49F1-83E2-7B9949FB1783}"/>
    <dataValidation allowBlank="1" showInputMessage="1" showErrorMessage="1" promptTitle="MPC" prompt="Registre el número del compromiso adquirido por el MEN en la Mesa Permanente de Concertación indígena que esté asociado al indicador." sqref="Z3" xr:uid="{5BEDF6D4-353F-4678-8B31-6CF5A17926D7}"/>
    <dataValidation allowBlank="1" showInputMessage="1" showErrorMessage="1" promptTitle="MRA" prompt="Registre el número del compromiso adquirido por el MEN en la Mesa Regional Amazónica que esté asociado al indicador." sqref="AA3" xr:uid="{EE60B721-9729-459A-A767-F4AD27F3DD12}"/>
    <dataValidation allowBlank="1" showInputMessage="1" showErrorMessage="1" promptTitle="CRIDEC" prompt="Registre el número del compromiso adquirido por el MEN con el Consejo Regional Indígena de Caldas que esté asociado al indicador._x000a_" sqref="AC3" xr:uid="{90A97CD1-2B24-40D9-8F10-904D639007CD}"/>
    <dataValidation allowBlank="1" showInputMessage="1" showErrorMessage="1" promptTitle="CRIHU" prompt="Registre el número del compromiso adquirido por el MEN con el Consejo Regional Indígena del Huila que esté asociado al indicador." sqref="AD3" xr:uid="{74264B60-F278-417B-A101-3EEA27BEAC00}"/>
    <dataValidation allowBlank="1" showInputMessage="1" showErrorMessage="1" promptTitle="CRIC" prompt="Registre el número del compromiso adquirido por el MEN con el Consejo Regional Indígena del Cauca que esté asociado al indicador." sqref="AB3" xr:uid="{49080EA8-CE3F-4ADD-9269-CA7F0A02762F}"/>
    <dataValidation allowBlank="1" showInputMessage="1" showErrorMessage="1" promptTitle="Proceso SIG" prompt="Seleccione de la lista desplegable el proceso del SIG al cual se asocia el indicador" sqref="G2" xr:uid="{75E8639C-311E-47CD-B0DC-605E9B9E2D97}"/>
    <dataValidation allowBlank="1" showInputMessage="1" showErrorMessage="1" promptTitle="Étnicos - NARP" prompt="Marque con &quot;X&quot; si el indicador responde a un compromiso adquirido por el MEN con una comunidad Negra, Afrocolombiana, Raizal y Palenquera" sqref="AF2:AF3" xr:uid="{44E1850A-BED2-4A1C-BA88-82C2E9DBE2FB}"/>
    <dataValidation allowBlank="1" showInputMessage="1" showErrorMessage="1" promptTitle="Étnicos - Rrom" prompt="Marque con &quot;X&quot; si el indicador responde a un compromiso adquirido por el MEN con una comunidad Rrom" sqref="AG2:AG3" xr:uid="{968C4C14-F313-49B3-A57B-EFE324B79263}"/>
    <dataValidation allowBlank="1" showInputMessage="1" showErrorMessage="1" promptTitle="CTeI" prompt="Marque con &quot;X&quot; si el indicador se relaciona con algún componente de la política de Ciencia, Tecnología e Innovación " sqref="AN2:AN3" xr:uid="{F6CAA755-43E9-4D2F-AB81-8734D08B2337}"/>
    <dataValidation allowBlank="1" showInputMessage="1" showErrorMessage="1" promptTitle="TIC" prompt="Marque con &quot;X&quot; si el indicador se asocia con la política de Tecnologías de la Información y las Comunicaciones" sqref="AM2" xr:uid="{6B6444A0-4DC1-49E2-A4A9-F10D34D5E4D5}"/>
    <dataValidation allowBlank="1" showInputMessage="1" showErrorMessage="1" promptTitle="Participación Ciudadana" prompt="Marque con &quot;X&quot; si el indicador responde a alguna estrategia o actividad, en el marco de la política de Participación Ciudadana " sqref="AK2" xr:uid="{E1CFC3A1-3BCE-4560-A39F-8C60D0812B41}"/>
    <dataValidation allowBlank="1" showInputMessage="1" showErrorMessage="1" promptTitle="Primer infancia" prompt="Marque con &quot;X&quot; si el indicador se enmarca en alguna de  las categorias de la política de Primera Infancia, Infancia y Adolescencia " sqref="AI2" xr:uid="{E19EDB72-BAB8-40DB-A223-A1358F043BF7}"/>
    <dataValidation allowBlank="1" showInputMessage="1" showErrorMessage="1" promptTitle="Otros" prompt="Seleccione de la lista a que otro compromiso responde el indicador formulado._x000a_" sqref="AS2" xr:uid="{30B6A91A-3EF0-4EB4-B269-13DDC82EC061}"/>
    <dataValidation allowBlank="1" showInputMessage="1" showErrorMessage="1" promptTitle="Nivel" prompt="Seleccione de la lista desplegable el nivel al cual pertenece la dependencia, así:_x000a_VES: Viceministerio de Educación Superior_x000a_VPBM: Viceministerio de Educación Preescolar, Básica y Media_x000a_TRANSVERSALES: Oficinas asesoras y dependencias Secretaría General" sqref="B2:B3" xr:uid="{F40204C6-6FD0-4A29-8479-3C9CB0402BB9}"/>
    <dataValidation allowBlank="1" showInputMessage="1" showErrorMessage="1" promptTitle="Despacho o dirección " prompt="Seleccione de la lista desplegable el despacho o la dirección responsable del indicador." sqref="C2:C3" xr:uid="{E6F680E2-4E54-432D-8DDC-2020D806CF5E}"/>
    <dataValidation allowBlank="1" showInputMessage="1" showErrorMessage="1" promptTitle="Dependencia" prompt="Seleccione de la lista desplegable la dependencia responsable del indicador." sqref="D2:D3" xr:uid="{7B939366-83D0-4784-A1B6-AA7FFBD89559}"/>
    <dataValidation allowBlank="1" showInputMessage="1" showErrorMessage="1" promptTitle="Objetivo SIG" prompt="Seleccione de la lista desplegable el objetivo del Sistema Integrado de Gestión (SIG) al cual se asocia el indicador." sqref="F2:F3" xr:uid="{C8591157-A8CD-49E1-BCBD-17C42863BF5E}"/>
    <dataValidation allowBlank="1" showInputMessage="1" showErrorMessage="1" promptTitle="Meta ODS" prompt="Seleccione de la lista desplegable la meta del Objetivo de Desarrollo Sostenible (ODS) al cual se asocia el indicador." sqref="H2:H3" xr:uid="{52C02D35-5E97-413A-BD9F-6CB92B28F308}"/>
    <dataValidation allowBlank="1" showInputMessage="1" showErrorMessage="1" promptTitle="Transformación PND" prompt="Seleccione de la lista desplegable la transformación del Plan Nacional de Desarrollo (PND) a la cual se asocia el indicador." sqref="I2:I3" xr:uid="{9EB56EC0-C5DF-4C22-9FFE-611848826C69}"/>
    <dataValidation allowBlank="1" showInputMessage="1" showErrorMessage="1" promptTitle="Pilar" prompt="Seleccione de la lista desplegable el pilar de la transformación PND al cual se asocia el indicador. " sqref="J2:J3" xr:uid="{5646ED83-C95C-43DD-8C1B-3A51A62B63DA}"/>
    <dataValidation allowBlank="1" showInputMessage="1" showErrorMessage="1" promptTitle="Catalizador" prompt="Seleccione de la lista desplegable el catalizador al cual se asocia el indicador." sqref="K2:K3" xr:uid="{FE295C40-5456-4EDA-BEF8-BD8928E329B3}"/>
    <dataValidation allowBlank="1" showInputMessage="1" showErrorMessage="1" promptTitle="Componente PND" prompt="Seleccione de la lista desplegable el componente del eje de transformación al cual se asocia el indicador. Los componentes fueron definidos desde la OAPF para agrupar las iniciativas descritas en los catalizadores.  " sqref="L2:L3" xr:uid="{98D71E78-0D52-40B6-8BB6-30D4917803EF}"/>
    <dataValidation allowBlank="1" showInputMessage="1" showErrorMessage="1" promptTitle="Eje estratégico" prompt="Seleccione de la lista desplegable el eje estratégico del MEN al cual se asocia el indicador. Los ejes estratégicos fueron construidos en la Jornada de Planeación Estratégica." sqref="M2:M3" xr:uid="{C6FA85FE-6AA8-4D24-9286-0BD1E8A12DD6}"/>
    <dataValidation allowBlank="1" showInputMessage="1" showErrorMessage="1" promptTitle="Estrategia" prompt="Registre la estrategia que permitirá alcanzar el eje estratégico. Debe coincidir con la hoja de acciones._x000a_" sqref="N2:N3" xr:uid="{7567A66F-04D0-4F6B-ADA8-F5D276AAD3FF}"/>
    <dataValidation allowBlank="1" showInputMessage="1" showErrorMessage="1" promptTitle="Fórmula de cálculo" prompt="Es la representación matemática del cálculo a realizar para obtener el dato de avance cuantitativo del indicador." sqref="S2:S3" xr:uid="{E16CA92E-C00E-4654-870B-8C90919C31C6}"/>
    <dataValidation allowBlank="1" showInputMessage="1" showErrorMessage="1" promptTitle="Tipo de acumulación" prompt="Seleccione de la lista desplegable el tipo de acumulación:_x000a__x000a_• Mantenimiento (stock)_x000a_• Flujo _x000a_• Acumulado_x000a_• Capacidad_x000a_• Reducción" sqref="R2:R3" xr:uid="{E420B409-FE23-408A-957A-62E0E3F57311}"/>
    <dataValidation allowBlank="1" showInputMessage="1" showErrorMessage="1" promptTitle="Unidad de medida" prompt="Parámetro de referencia para determina la magnitud del indicador (Ej: número, porcentaje,...)" sqref="T2:T3" xr:uid="{2E22DB86-D8AE-49B5-982C-533482C85823}"/>
    <dataValidation allowBlank="1" showInputMessage="1" showErrorMessage="1" promptTitle="Dias de rezago" prompt="Cantidad de días que se requiere para procesar la información y emitir el dato de avance cuantitativo después del cierre del periodo. " sqref="V2:V3" xr:uid="{1A286262-8E91-44E4-9946-A7B7D76F8A0C}"/>
    <dataValidation allowBlank="1" showInputMessage="1" showErrorMessage="1" promptTitle="Nombre Indicador" prompt="Debe ser un reflejo de la estrategia que se quiere medir, además de ser sencillo y concreto._x000a__x000a_Un indicador debe ser Claro, Relevante, Económico, Medible, Adecuado y Sensible." sqref="P2:P3" xr:uid="{34C8C5B6-382D-4535-BA09-259C58BE1760}"/>
    <dataValidation allowBlank="1" showInputMessage="1" showErrorMessage="1" promptTitle="Periodicidad" prompt="Corresponde a la temporalidad con la cual se reporta el avance cuantitativo del indicador." sqref="U2:U3" xr:uid="{63CA755B-FBF8-4261-A9FC-441F3CA0652A}"/>
    <dataValidation allowBlank="1" showInputMessage="1" showErrorMessage="1" promptTitle="Otras mesas" prompt="Diligencie el nombre de otra instancia con Grupos Étnicos - Indígenas con compromisos asociados al indicador." sqref="AE3" xr:uid="{342F5C0E-A4B7-48D6-B69D-C498986ABCB3}"/>
    <dataValidation allowBlank="1" showInputMessage="1" showErrorMessage="1" promptTitle="Equidad de la Mujer" prompt="Marque con &quot;X&quot; si el indicador responde la política de Equidad de la Mujer." sqref="AH2:AH3" xr:uid="{478A2B89-C353-4E28-8761-2916DFC5AA71}"/>
    <dataValidation allowBlank="1" showInputMessage="1" showErrorMessage="1" promptTitle="Víctimas" prompt="Marque con &quot;X&quot; si el indicador responde a un compromiso adquirido por el MEN en desarrollo de la Política de Víctimas." sqref="AJ2:AJ3" xr:uid="{83D70823-B2F0-40C3-A43F-C29091A42C58}"/>
    <dataValidation allowBlank="1" showInputMessage="1" showErrorMessage="1" promptTitle="Discapacidad" prompt="Marque con &quot;X&quot; si el indicador responde a un compromiso del MEN en desarrollo de la Política de Discapacidad." sqref="AL2:AL3" xr:uid="{EA6081BA-1A55-4669-B1E6-D9FEFA9CED07}"/>
    <dataValidation allowBlank="1" showInputMessage="1" showErrorMessage="1" promptTitle="Iniciativas PPI" prompt="Marque con &quot;X&quot; si el indicador está asociado al cumplimiento de iniciativas planteadas en el Plan Plurianual de Inversión para 2024." sqref="AO2:AO3" xr:uid="{93562EF0-4E61-45F6-937F-67DBEBBB383A}"/>
    <dataValidation allowBlank="1" showInputMessage="1" showErrorMessage="1" promptTitle="Derechos Humanos" prompt="Marque con &quot;X&quot; si el indicador se relaciona con algún componente del Plan Nacional de Educación en Derechos Humanos (PLANEDH)" sqref="AP2:AP3" xr:uid="{A1384288-11C6-452D-99A5-91BDFB688FF6}"/>
    <dataValidation allowBlank="1" showInputMessage="1" showErrorMessage="1" promptTitle="Pactos Territoriales" prompt="Marque con &quot;X&quot; si e indicador está asociado con acciones a desarrollar por el MEN en virtud de un Pacto Territorial (Ley 2294 de 2023 PND Art 279. Modifica el artículo 250 de la Ley 1955 de 2019)." sqref="AQ2:AQ3" xr:uid="{4DE4C501-5AC0-42A3-96AD-2068B2D9D978}"/>
    <dataValidation allowBlank="1" showInputMessage="1" showErrorMessage="1" promptTitle="CONPES (Número documento)" prompt="Diligencie el número del documento (s) CONPES asociados con el indicador." sqref="AR2:AR3" xr:uid="{6C4726A5-F229-4013-801A-900B74A8E409}"/>
    <dataValidation allowBlank="1" showInputMessage="1" showErrorMessage="1" promptTitle="MIPG" prompt="Seleccione de la lista desplegable la dimensión del Modelo Integrado de Planeación y Gestión (MIPG) a la cual se asocia el indicador." sqref="E2:E3" xr:uid="{A24D1288-F783-4E98-A265-C9C98F041C11}"/>
    <dataValidation allowBlank="1" showInputMessage="1" showErrorMessage="1" promptTitle="ID Indicador" prompt="Campo registrado por la OAPF." sqref="O2:O3" xr:uid="{6DB8738D-3421-434B-BE9C-F0D404C58EB5}"/>
    <dataValidation allowBlank="1" showInputMessage="1" showErrorMessage="1" promptTitle="Tipo de Indicador" prompt="Gestión: Mide cantidad de insumos/recursos utilizados o el avance de las actividades que agregan valor para lograr el producto._x000a_Producto : Bienes y servicios que permitirán alcanzar el resultado esperado._x000a_Resultado: Orientado a alcanzar situación deseada." sqref="Q2:Q3" xr:uid="{A99DFECB-0A7B-42D7-B93D-C64531DF27E2}"/>
    <dataValidation allowBlank="1" showInputMessage="1" showErrorMessage="1" promptTitle="Medio de verificación" prompt="Documento que soporta el avance cuantitativo del indicador." sqref="W2:W3" xr:uid="{A9875590-08FB-4D7B-A3D1-A4C6B681DEA3}"/>
    <dataValidation allowBlank="1" showInputMessage="1" showErrorMessage="1" promptTitle="Macrometa" prompt="Si el indicador hace parte del reporte de alguna &quot;Macrometa&quot; de Presidencia, seleccione la que corresponda de la lista desplegable." sqref="Y2" xr:uid="{6EF3668A-21E9-418F-AA18-A96D496B5955}"/>
    <dataValidation allowBlank="1" showInputMessage="1" showErrorMessage="1" promptTitle="Origen" prompt="Instrumento en el cual se definió el indicador. Para 2024 se tienen:_x000a_Plan Marco de Implementación (PMI)_x000a_PND - Sectorial_x000a_PND - Indígenas_x000a_PND - NARP_x000a_PND - Rrom_x000a_Institucional (definidos en PAI)_x000a_" sqref="X2:X3" xr:uid="{D7D140F2-C7F5-42AF-BBE0-BA7F222BC14F}"/>
    <dataValidation type="list" allowBlank="1" showInputMessage="1" showErrorMessage="1" sqref="C11:C24 C51:C59 D55 C66:C123 C145:C185 C4:C6" xr:uid="{62A8C6BE-507F-4CBA-8267-3EF147A1270B}">
      <formula1>INDIRECT(B4)</formula1>
    </dataValidation>
    <dataValidation type="list" allowBlank="1" showInputMessage="1" showErrorMessage="1" sqref="D11:D24 D56 D51:D54 D113:D123 D105:D110 D66:D89 D145:D185 D4:D6" xr:uid="{48F756E4-620C-4C69-AC42-1D878FC1731F}">
      <formula1>INDIRECT(BR4)</formula1>
    </dataValidation>
    <dataValidation type="list" allowBlank="1" showInputMessage="1" showErrorMessage="1" sqref="N11:N25 J11:J25 L25 J51:J55 N51:N55 K55:L55 J66:L78 J79:J89 K85:L87 J113:J123 N66:N93 J105:J108 N105:N108 J109:L110 N116:N123 K117:L117 J145:L185 N145:N185 N4:N6 J4:J6 K4:L4" xr:uid="{C06F9298-6E2C-4105-842F-EFEDCED52631}">
      <formula1>INDIRECT(BS4)</formula1>
    </dataValidation>
    <dataValidation type="list" allowBlank="1" showInputMessage="1" showErrorMessage="1" sqref="J57:L59 N57:N59 J93:L104 N94:N104 N109:N112 J112:L112" xr:uid="{A00D205B-7431-1C40-A11B-256327538946}">
      <formula1>INDIRECT(EM57)</formula1>
    </dataValidation>
    <dataValidation type="list" allowBlank="1" showInputMessage="1" showErrorMessage="1" sqref="D57:D59 D93:D104 D112" xr:uid="{42387F7F-93DC-104E-A5CB-361254AFD250}">
      <formula1>INDIRECT(EL57)</formula1>
    </dataValidation>
    <dataValidation type="list" allowBlank="1" showInputMessage="1" showErrorMessage="1" sqref="BI57:BI59" xr:uid="{BA182B9A-BF4F-294C-9685-C96E9CEB0454}">
      <formula1>"SI,NO,Pendiente Validar,Validación Preliminar"</formula1>
    </dataValidation>
    <dataValidation type="list" allowBlank="1" showInputMessage="1" showErrorMessage="1" sqref="I90:K92 M90:M92" xr:uid="{23A05EC5-FA76-0741-83F1-4403E868A0D9}">
      <formula1>INDIRECT(BT90)</formula1>
    </dataValidation>
    <dataValidation type="list" allowBlank="1" showInputMessage="1" showErrorMessage="1" sqref="D90:D92" xr:uid="{BDA8EB3E-E004-8543-90F1-9FE28E172850}">
      <formula1>INDIRECT(BT90)</formula1>
    </dataValidation>
    <dataValidation type="list" allowBlank="1" showInputMessage="1" showErrorMessage="1" sqref="K111:L111" xr:uid="{04DA794F-ABDF-994C-B77F-4AB5BE727E8B}">
      <formula1>INDIRECT(BU111)</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DFCD-D10D-45CC-A43F-BAE09D9F6A4D}">
  <dimension ref="A1:CA237"/>
  <sheetViews>
    <sheetView showGridLines="0" topLeftCell="C1" zoomScale="86" zoomScaleNormal="115" workbookViewId="0">
      <pane xSplit="3" ySplit="2" topLeftCell="F3" activePane="bottomRight" state="frozen"/>
      <selection pane="topRight" activeCell="F1" sqref="F1"/>
      <selection pane="bottomLeft" activeCell="C3" sqref="C3"/>
      <selection pane="bottomRight" activeCell="C3" sqref="C3"/>
    </sheetView>
  </sheetViews>
  <sheetFormatPr baseColWidth="10" defaultColWidth="0.6640625" defaultRowHeight="15" x14ac:dyDescent="0.2"/>
  <cols>
    <col min="1" max="1" width="20.6640625" style="566" hidden="1" customWidth="1"/>
    <col min="2" max="2" width="10.5" style="566" hidden="1" customWidth="1"/>
    <col min="3" max="3" width="11.6640625" style="554" customWidth="1"/>
    <col min="4" max="4" width="28.5" style="550" customWidth="1"/>
    <col min="5" max="5" width="36.33203125" style="550" customWidth="1"/>
    <col min="6" max="6" width="29.1640625" style="567" customWidth="1"/>
    <col min="7" max="7" width="30.33203125" style="550" customWidth="1"/>
    <col min="8" max="8" width="22" style="550" customWidth="1"/>
    <col min="9" max="9" width="17.5" style="550" customWidth="1"/>
    <col min="10" max="10" width="7.6640625" style="568" customWidth="1"/>
    <col min="11" max="11" width="42.6640625" style="128" customWidth="1"/>
    <col min="12" max="12" width="9.5" style="550" customWidth="1"/>
    <col min="13" max="13" width="13.33203125" style="554" customWidth="1"/>
    <col min="14" max="14" width="13" style="554" customWidth="1"/>
    <col min="15" max="15" width="8.5" style="550" customWidth="1"/>
    <col min="16" max="16" width="28.5" style="550" customWidth="1"/>
    <col min="17" max="17" width="10.5" style="556" hidden="1" customWidth="1"/>
    <col min="18" max="18" width="11" style="556" hidden="1" customWidth="1"/>
    <col min="19" max="19" width="12" style="554" hidden="1" customWidth="1"/>
    <col min="20" max="20" width="14.6640625" style="554" hidden="1" customWidth="1"/>
    <col min="21" max="21" width="17" style="554" hidden="1" customWidth="1"/>
    <col min="22" max="22" width="11.5" style="569" hidden="1" customWidth="1"/>
    <col min="23" max="23" width="0.6640625" style="569" hidden="1" customWidth="1"/>
    <col min="24" max="24" width="14.6640625" style="569" hidden="1" customWidth="1"/>
    <col min="25" max="25" width="0.6640625" style="569" hidden="1" customWidth="1"/>
    <col min="26" max="26" width="17.33203125" style="569" hidden="1" customWidth="1"/>
    <col min="27" max="27" width="11.5" style="569" hidden="1" customWidth="1"/>
    <col min="28" max="28" width="0.6640625" style="569" hidden="1" customWidth="1"/>
    <col min="29" max="29" width="20.33203125" style="569" hidden="1" customWidth="1"/>
    <col min="30" max="30" width="0.6640625" style="569" hidden="1" customWidth="1"/>
    <col min="31" max="31" width="14.5" style="569" hidden="1" customWidth="1"/>
    <col min="32" max="32" width="10.6640625" style="569" hidden="1" customWidth="1"/>
    <col min="33" max="33" width="0.6640625" style="569" hidden="1" customWidth="1"/>
    <col min="34" max="34" width="18.6640625" style="569" hidden="1" customWidth="1"/>
    <col min="35" max="35" width="0.6640625" style="569" hidden="1" customWidth="1"/>
    <col min="36" max="36" width="17.33203125" style="569" hidden="1" customWidth="1"/>
    <col min="37" max="37" width="11.5" style="569" hidden="1" customWidth="1"/>
    <col min="38" max="40" width="0.6640625" style="569" hidden="1" customWidth="1"/>
    <col min="41" max="41" width="15.33203125" style="569" hidden="1" customWidth="1"/>
    <col min="42" max="42" width="11.5" style="569" hidden="1" customWidth="1"/>
    <col min="43" max="45" width="0.6640625" style="569" hidden="1" customWidth="1"/>
    <col min="46" max="46" width="16" style="569" hidden="1" customWidth="1"/>
    <col min="47" max="47" width="11.5" style="569" hidden="1" customWidth="1"/>
    <col min="48" max="50" width="0.6640625" style="569" hidden="1" customWidth="1"/>
    <col min="51" max="51" width="14.5" style="569" hidden="1" customWidth="1"/>
    <col min="52" max="52" width="11.5" style="569" hidden="1" customWidth="1"/>
    <col min="53" max="55" width="0.6640625" style="569" hidden="1" customWidth="1"/>
    <col min="56" max="56" width="15.33203125" style="569" hidden="1" customWidth="1"/>
    <col min="57" max="57" width="12.5" style="569" hidden="1" customWidth="1"/>
    <col min="58" max="58" width="0.6640625" style="569" hidden="1" customWidth="1"/>
    <col min="59" max="59" width="13.33203125" style="569" hidden="1" customWidth="1"/>
    <col min="60" max="60" width="0.6640625" style="569" hidden="1" customWidth="1"/>
    <col min="61" max="61" width="16.33203125" style="569" hidden="1" customWidth="1"/>
    <col min="62" max="62" width="11.5" style="569" hidden="1" customWidth="1"/>
    <col min="63" max="65" width="0.6640625" style="569" hidden="1" customWidth="1"/>
    <col min="66" max="66" width="14.6640625" style="569" hidden="1" customWidth="1"/>
    <col min="67" max="67" width="12.33203125" style="569" hidden="1" customWidth="1"/>
    <col min="68" max="68" width="6.5" style="569" hidden="1" customWidth="1"/>
    <col min="69" max="70" width="0.6640625" style="569" hidden="1" customWidth="1"/>
    <col min="71" max="71" width="16.6640625" style="569" hidden="1" customWidth="1"/>
    <col min="72" max="75" width="11.5" style="569" hidden="1" customWidth="1"/>
    <col min="76" max="76" width="16.33203125" style="569" hidden="1" customWidth="1"/>
    <col min="77" max="77" width="0.33203125" style="569" hidden="1" customWidth="1"/>
    <col min="78" max="78" width="24.5" style="569" hidden="1" customWidth="1"/>
    <col min="79" max="79" width="25.6640625" style="569" hidden="1" customWidth="1"/>
    <col min="80" max="121" width="1.6640625" style="569" customWidth="1"/>
    <col min="122" max="16384" width="0.6640625" style="569"/>
  </cols>
  <sheetData>
    <row r="1" spans="1:79" s="558" customFormat="1" ht="18.75" customHeight="1" x14ac:dyDescent="0.2">
      <c r="A1" s="557"/>
      <c r="B1" s="557"/>
      <c r="C1" s="925" t="s">
        <v>2092</v>
      </c>
      <c r="D1" s="925"/>
      <c r="E1" s="925"/>
      <c r="F1" s="911" t="s">
        <v>2108</v>
      </c>
      <c r="G1" s="937" t="s">
        <v>17</v>
      </c>
      <c r="H1" s="938" t="s">
        <v>2232</v>
      </c>
      <c r="I1" s="939"/>
      <c r="J1" s="939"/>
      <c r="K1" s="939"/>
      <c r="L1" s="939"/>
      <c r="M1" s="939"/>
      <c r="N1" s="939"/>
      <c r="O1" s="939"/>
      <c r="P1" s="940"/>
      <c r="Q1" s="941" t="s">
        <v>2233</v>
      </c>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c r="BF1" s="942"/>
      <c r="BG1" s="942"/>
      <c r="BH1" s="942"/>
      <c r="BI1" s="942"/>
      <c r="BJ1" s="942"/>
      <c r="BK1" s="942"/>
      <c r="BL1" s="942"/>
      <c r="BM1" s="942"/>
      <c r="BN1" s="942"/>
      <c r="BO1" s="942"/>
      <c r="BP1" s="942"/>
      <c r="BQ1" s="942"/>
      <c r="BR1" s="942"/>
      <c r="BS1" s="942"/>
      <c r="BT1" s="943"/>
    </row>
    <row r="2" spans="1:79" s="562" customFormat="1" ht="40.5" customHeight="1" x14ac:dyDescent="0.2">
      <c r="A2" s="546" t="s">
        <v>2154</v>
      </c>
      <c r="B2" s="546" t="s">
        <v>2234</v>
      </c>
      <c r="C2" s="542" t="s">
        <v>20</v>
      </c>
      <c r="D2" s="542" t="s">
        <v>2099</v>
      </c>
      <c r="E2" s="559" t="s">
        <v>22</v>
      </c>
      <c r="F2" s="911"/>
      <c r="G2" s="911"/>
      <c r="H2" s="560" t="s">
        <v>2235</v>
      </c>
      <c r="I2" s="560" t="s">
        <v>2236</v>
      </c>
      <c r="J2" s="560" t="s">
        <v>2237</v>
      </c>
      <c r="K2" s="560" t="s">
        <v>2238</v>
      </c>
      <c r="L2" s="560" t="s">
        <v>2239</v>
      </c>
      <c r="M2" s="560" t="s">
        <v>2240</v>
      </c>
      <c r="N2" s="560" t="s">
        <v>2241</v>
      </c>
      <c r="O2" s="560" t="s">
        <v>2242</v>
      </c>
      <c r="P2" s="560" t="s">
        <v>2117</v>
      </c>
      <c r="Q2" s="545" t="s">
        <v>2243</v>
      </c>
      <c r="R2" s="545" t="s">
        <v>2244</v>
      </c>
      <c r="S2" s="545" t="s">
        <v>2245</v>
      </c>
      <c r="T2" s="545" t="s">
        <v>2246</v>
      </c>
      <c r="U2" s="545" t="s">
        <v>2247</v>
      </c>
      <c r="V2" s="545" t="s">
        <v>2248</v>
      </c>
      <c r="W2" s="545" t="s">
        <v>2249</v>
      </c>
      <c r="X2" s="545" t="s">
        <v>2250</v>
      </c>
      <c r="Y2" s="545" t="s">
        <v>2251</v>
      </c>
      <c r="Z2" s="545" t="s">
        <v>2252</v>
      </c>
      <c r="AA2" s="545" t="s">
        <v>2253</v>
      </c>
      <c r="AB2" s="545" t="s">
        <v>2254</v>
      </c>
      <c r="AC2" s="545" t="s">
        <v>2255</v>
      </c>
      <c r="AD2" s="545" t="s">
        <v>2256</v>
      </c>
      <c r="AE2" s="545" t="s">
        <v>2257</v>
      </c>
      <c r="AF2" s="545" t="s">
        <v>2258</v>
      </c>
      <c r="AG2" s="545" t="s">
        <v>2259</v>
      </c>
      <c r="AH2" s="545" t="s">
        <v>2260</v>
      </c>
      <c r="AI2" s="545" t="s">
        <v>2261</v>
      </c>
      <c r="AJ2" s="545" t="s">
        <v>2262</v>
      </c>
      <c r="AK2" s="545" t="s">
        <v>2263</v>
      </c>
      <c r="AL2" s="545" t="s">
        <v>2264</v>
      </c>
      <c r="AM2" s="545" t="s">
        <v>2265</v>
      </c>
      <c r="AN2" s="545" t="s">
        <v>2266</v>
      </c>
      <c r="AO2" s="545" t="s">
        <v>2267</v>
      </c>
      <c r="AP2" s="545" t="s">
        <v>2268</v>
      </c>
      <c r="AQ2" s="545" t="s">
        <v>2269</v>
      </c>
      <c r="AR2" s="545" t="s">
        <v>2270</v>
      </c>
      <c r="AS2" s="545" t="s">
        <v>2271</v>
      </c>
      <c r="AT2" s="545" t="s">
        <v>2272</v>
      </c>
      <c r="AU2" s="545" t="s">
        <v>2273</v>
      </c>
      <c r="AV2" s="545" t="s">
        <v>2274</v>
      </c>
      <c r="AW2" s="545" t="s">
        <v>2275</v>
      </c>
      <c r="AX2" s="545" t="s">
        <v>2276</v>
      </c>
      <c r="AY2" s="545" t="s">
        <v>2277</v>
      </c>
      <c r="AZ2" s="545" t="s">
        <v>2278</v>
      </c>
      <c r="BA2" s="545" t="s">
        <v>2279</v>
      </c>
      <c r="BB2" s="545" t="s">
        <v>2280</v>
      </c>
      <c r="BC2" s="545" t="s">
        <v>2281</v>
      </c>
      <c r="BD2" s="545" t="s">
        <v>2282</v>
      </c>
      <c r="BE2" s="545" t="s">
        <v>2283</v>
      </c>
      <c r="BF2" s="545" t="s">
        <v>2284</v>
      </c>
      <c r="BG2" s="545" t="s">
        <v>2285</v>
      </c>
      <c r="BH2" s="545" t="s">
        <v>2286</v>
      </c>
      <c r="BI2" s="545" t="s">
        <v>2287</v>
      </c>
      <c r="BJ2" s="545" t="s">
        <v>2288</v>
      </c>
      <c r="BK2" s="545" t="s">
        <v>2289</v>
      </c>
      <c r="BL2" s="545" t="s">
        <v>2290</v>
      </c>
      <c r="BM2" s="545" t="s">
        <v>2291</v>
      </c>
      <c r="BN2" s="545" t="s">
        <v>2292</v>
      </c>
      <c r="BO2" s="545" t="s">
        <v>2293</v>
      </c>
      <c r="BP2" s="545" t="s">
        <v>2294</v>
      </c>
      <c r="BQ2" s="545" t="s">
        <v>2295</v>
      </c>
      <c r="BR2" s="545" t="s">
        <v>2296</v>
      </c>
      <c r="BS2" s="545" t="s">
        <v>2297</v>
      </c>
      <c r="BT2" s="561" t="s">
        <v>2298</v>
      </c>
      <c r="BU2" s="545" t="s">
        <v>2299</v>
      </c>
      <c r="BV2" s="545" t="s">
        <v>2300</v>
      </c>
      <c r="BW2" s="545" t="s">
        <v>2301</v>
      </c>
      <c r="BX2" s="545" t="s">
        <v>2302</v>
      </c>
      <c r="BY2" s="545" t="s">
        <v>2303</v>
      </c>
      <c r="BZ2" s="549" t="s">
        <v>2161</v>
      </c>
      <c r="CA2" s="549" t="s">
        <v>2304</v>
      </c>
    </row>
    <row r="3" spans="1:79" s="565" customFormat="1" ht="53.25" customHeight="1" x14ac:dyDescent="0.2">
      <c r="A3" s="563"/>
      <c r="B3" s="563"/>
      <c r="C3" s="622" t="s">
        <v>81</v>
      </c>
      <c r="D3" s="427" t="s">
        <v>235</v>
      </c>
      <c r="E3" s="481" t="s">
        <v>236</v>
      </c>
      <c r="F3" s="623" t="s">
        <v>344</v>
      </c>
      <c r="G3" s="624" t="s">
        <v>2183</v>
      </c>
      <c r="H3" s="625">
        <v>1</v>
      </c>
      <c r="I3" s="626" t="s">
        <v>9180</v>
      </c>
      <c r="J3" s="517">
        <v>1</v>
      </c>
      <c r="K3" s="627" t="s">
        <v>9181</v>
      </c>
      <c r="L3" s="628">
        <v>100</v>
      </c>
      <c r="M3" s="629">
        <v>46068</v>
      </c>
      <c r="N3" s="630">
        <v>46203</v>
      </c>
      <c r="O3" s="631"/>
      <c r="P3" s="632" t="s">
        <v>9182</v>
      </c>
      <c r="Q3" s="563"/>
      <c r="R3" s="563"/>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c r="BP3" s="564"/>
      <c r="BQ3" s="564"/>
      <c r="BR3" s="564"/>
      <c r="BS3" s="564"/>
      <c r="BT3" s="564"/>
      <c r="BZ3" s="426" t="s">
        <v>2178</v>
      </c>
      <c r="CA3" s="426" t="s">
        <v>2187</v>
      </c>
    </row>
    <row r="4" spans="1:79" s="565" customFormat="1" ht="36" customHeight="1" x14ac:dyDescent="0.2">
      <c r="A4" s="563"/>
      <c r="B4" s="563"/>
      <c r="C4" s="622" t="s">
        <v>81</v>
      </c>
      <c r="D4" s="427" t="s">
        <v>235</v>
      </c>
      <c r="E4" s="481" t="s">
        <v>236</v>
      </c>
      <c r="F4" s="623" t="s">
        <v>185</v>
      </c>
      <c r="G4" s="624" t="s">
        <v>186</v>
      </c>
      <c r="H4" s="625">
        <v>2</v>
      </c>
      <c r="I4" s="626" t="s">
        <v>9183</v>
      </c>
      <c r="J4" s="517">
        <v>1</v>
      </c>
      <c r="K4" s="627" t="s">
        <v>9184</v>
      </c>
      <c r="L4" s="628">
        <v>50</v>
      </c>
      <c r="M4" s="629">
        <v>46096</v>
      </c>
      <c r="N4" s="630">
        <v>46142</v>
      </c>
      <c r="O4" s="631" t="s">
        <v>9185</v>
      </c>
      <c r="P4" s="632" t="s">
        <v>9186</v>
      </c>
      <c r="Q4" s="563"/>
      <c r="R4" s="563"/>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c r="BM4" s="564"/>
      <c r="BN4" s="564"/>
      <c r="BO4" s="564"/>
      <c r="BP4" s="564"/>
      <c r="BQ4" s="564"/>
      <c r="BR4" s="564"/>
      <c r="BS4" s="564"/>
      <c r="BT4" s="564"/>
      <c r="BZ4" s="426" t="s">
        <v>2178</v>
      </c>
      <c r="CA4" s="426" t="s">
        <v>2193</v>
      </c>
    </row>
    <row r="5" spans="1:79" s="565" customFormat="1" ht="60.75" customHeight="1" x14ac:dyDescent="0.2">
      <c r="A5" s="563"/>
      <c r="B5" s="563"/>
      <c r="C5" s="622" t="s">
        <v>81</v>
      </c>
      <c r="D5" s="427" t="s">
        <v>235</v>
      </c>
      <c r="E5" s="481" t="s">
        <v>236</v>
      </c>
      <c r="F5" s="623" t="s">
        <v>185</v>
      </c>
      <c r="G5" s="624" t="s">
        <v>186</v>
      </c>
      <c r="H5" s="625">
        <v>2</v>
      </c>
      <c r="I5" s="626" t="s">
        <v>9183</v>
      </c>
      <c r="J5" s="517">
        <v>2</v>
      </c>
      <c r="K5" s="627" t="s">
        <v>9187</v>
      </c>
      <c r="L5" s="628">
        <v>50</v>
      </c>
      <c r="M5" s="629">
        <v>46126</v>
      </c>
      <c r="N5" s="630">
        <v>46341</v>
      </c>
      <c r="O5" s="631"/>
      <c r="P5" s="632" t="s">
        <v>9188</v>
      </c>
      <c r="Q5" s="563"/>
      <c r="R5" s="563"/>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c r="BN5" s="564"/>
      <c r="BO5" s="564"/>
      <c r="BP5" s="564"/>
      <c r="BQ5" s="564"/>
      <c r="BR5" s="564"/>
      <c r="BS5" s="564"/>
      <c r="BT5" s="564"/>
      <c r="BZ5" s="426" t="s">
        <v>2178</v>
      </c>
      <c r="CA5" s="426" t="s">
        <v>2193</v>
      </c>
    </row>
    <row r="6" spans="1:79" s="565" customFormat="1" ht="69" customHeight="1" x14ac:dyDescent="0.2">
      <c r="A6" s="563"/>
      <c r="B6" s="563"/>
      <c r="C6" s="622" t="s">
        <v>81</v>
      </c>
      <c r="D6" s="427" t="s">
        <v>235</v>
      </c>
      <c r="E6" s="481" t="s">
        <v>244</v>
      </c>
      <c r="F6" s="623" t="s">
        <v>344</v>
      </c>
      <c r="G6" s="624" t="s">
        <v>2183</v>
      </c>
      <c r="H6" s="625">
        <v>3</v>
      </c>
      <c r="I6" s="626" t="s">
        <v>9189</v>
      </c>
      <c r="J6" s="517">
        <v>1</v>
      </c>
      <c r="K6" s="627" t="s">
        <v>9190</v>
      </c>
      <c r="L6" s="628">
        <v>33.33</v>
      </c>
      <c r="M6" s="629">
        <v>46204</v>
      </c>
      <c r="N6" s="630">
        <v>46371</v>
      </c>
      <c r="O6" s="631"/>
      <c r="P6" s="632" t="s">
        <v>9191</v>
      </c>
      <c r="Q6" s="563"/>
      <c r="R6" s="563"/>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c r="BL6" s="564"/>
      <c r="BM6" s="564"/>
      <c r="BN6" s="564"/>
      <c r="BO6" s="564"/>
      <c r="BP6" s="564"/>
      <c r="BQ6" s="564"/>
      <c r="BR6" s="564"/>
      <c r="BS6" s="564"/>
      <c r="BT6" s="564"/>
      <c r="BZ6" s="426" t="s">
        <v>2178</v>
      </c>
      <c r="CA6" s="426" t="s">
        <v>2187</v>
      </c>
    </row>
    <row r="7" spans="1:79" s="565" customFormat="1" ht="36" customHeight="1" x14ac:dyDescent="0.2">
      <c r="A7" s="563"/>
      <c r="B7" s="563"/>
      <c r="C7" s="622" t="s">
        <v>81</v>
      </c>
      <c r="D7" s="427" t="s">
        <v>235</v>
      </c>
      <c r="E7" s="481" t="s">
        <v>244</v>
      </c>
      <c r="F7" s="623" t="s">
        <v>344</v>
      </c>
      <c r="G7" s="624" t="s">
        <v>2183</v>
      </c>
      <c r="H7" s="625">
        <v>4</v>
      </c>
      <c r="I7" s="626" t="s">
        <v>9192</v>
      </c>
      <c r="J7" s="517">
        <v>1</v>
      </c>
      <c r="K7" s="627" t="s">
        <v>9193</v>
      </c>
      <c r="L7" s="628">
        <v>33.33</v>
      </c>
      <c r="M7" s="629">
        <v>46063</v>
      </c>
      <c r="N7" s="630">
        <v>46368</v>
      </c>
      <c r="O7" s="631"/>
      <c r="P7" s="632" t="s">
        <v>9194</v>
      </c>
      <c r="Q7" s="563"/>
      <c r="R7" s="563"/>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4"/>
      <c r="BO7" s="564"/>
      <c r="BP7" s="564"/>
      <c r="BQ7" s="564"/>
      <c r="BR7" s="564"/>
      <c r="BS7" s="564"/>
      <c r="BT7" s="564"/>
      <c r="BZ7" s="426" t="s">
        <v>2178</v>
      </c>
      <c r="CA7" s="426" t="s">
        <v>2187</v>
      </c>
    </row>
    <row r="8" spans="1:79" s="565" customFormat="1" ht="36" customHeight="1" x14ac:dyDescent="0.2">
      <c r="A8" s="563"/>
      <c r="B8" s="563"/>
      <c r="C8" s="622" t="s">
        <v>81</v>
      </c>
      <c r="D8" s="427" t="s">
        <v>235</v>
      </c>
      <c r="E8" s="481" t="s">
        <v>244</v>
      </c>
      <c r="F8" s="623" t="s">
        <v>344</v>
      </c>
      <c r="G8" s="624" t="s">
        <v>2183</v>
      </c>
      <c r="H8" s="625">
        <v>4</v>
      </c>
      <c r="I8" s="626" t="s">
        <v>9192</v>
      </c>
      <c r="J8" s="517">
        <v>2</v>
      </c>
      <c r="K8" s="627" t="s">
        <v>9195</v>
      </c>
      <c r="L8" s="628">
        <v>33.33</v>
      </c>
      <c r="M8" s="629">
        <v>46147</v>
      </c>
      <c r="N8" s="630">
        <v>46368</v>
      </c>
      <c r="O8" s="631" t="s">
        <v>9185</v>
      </c>
      <c r="P8" s="632" t="s">
        <v>9196</v>
      </c>
      <c r="Q8" s="563"/>
      <c r="R8" s="563"/>
      <c r="S8" s="564"/>
      <c r="T8" s="564"/>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c r="AT8" s="564"/>
      <c r="AU8" s="564"/>
      <c r="AV8" s="564"/>
      <c r="AW8" s="564"/>
      <c r="AX8" s="564"/>
      <c r="AY8" s="564"/>
      <c r="AZ8" s="564"/>
      <c r="BA8" s="564"/>
      <c r="BB8" s="564"/>
      <c r="BC8" s="564"/>
      <c r="BD8" s="564"/>
      <c r="BE8" s="564"/>
      <c r="BF8" s="564"/>
      <c r="BG8" s="564"/>
      <c r="BH8" s="564"/>
      <c r="BI8" s="564"/>
      <c r="BJ8" s="564"/>
      <c r="BK8" s="564"/>
      <c r="BL8" s="564"/>
      <c r="BM8" s="564"/>
      <c r="BN8" s="564"/>
      <c r="BO8" s="564"/>
      <c r="BP8" s="564"/>
      <c r="BQ8" s="564"/>
      <c r="BR8" s="564"/>
      <c r="BS8" s="564"/>
      <c r="BT8" s="564"/>
      <c r="BZ8" s="426" t="s">
        <v>2178</v>
      </c>
      <c r="CA8" s="426" t="s">
        <v>2187</v>
      </c>
    </row>
    <row r="9" spans="1:79" s="565" customFormat="1" ht="36" customHeight="1" x14ac:dyDescent="0.2">
      <c r="A9" s="563"/>
      <c r="B9" s="563"/>
      <c r="C9" s="622" t="s">
        <v>81</v>
      </c>
      <c r="D9" s="427" t="s">
        <v>235</v>
      </c>
      <c r="E9" s="481" t="s">
        <v>235</v>
      </c>
      <c r="F9" s="623" t="s">
        <v>237</v>
      </c>
      <c r="G9" s="624" t="s">
        <v>2172</v>
      </c>
      <c r="H9" s="625">
        <v>5</v>
      </c>
      <c r="I9" s="626" t="s">
        <v>9197</v>
      </c>
      <c r="J9" s="517">
        <v>1</v>
      </c>
      <c r="K9" s="627" t="s">
        <v>9198</v>
      </c>
      <c r="L9" s="628">
        <v>50</v>
      </c>
      <c r="M9" s="629">
        <v>46054</v>
      </c>
      <c r="N9" s="630">
        <v>46203</v>
      </c>
      <c r="O9" s="631" t="s">
        <v>9185</v>
      </c>
      <c r="P9" s="632" t="s">
        <v>9199</v>
      </c>
      <c r="Q9" s="563"/>
      <c r="R9" s="563"/>
      <c r="S9" s="564"/>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c r="BP9" s="564"/>
      <c r="BQ9" s="564"/>
      <c r="BR9" s="564"/>
      <c r="BS9" s="564"/>
      <c r="BT9" s="564"/>
      <c r="BZ9" s="426" t="s">
        <v>2178</v>
      </c>
      <c r="CA9" s="426" t="s">
        <v>2180</v>
      </c>
    </row>
    <row r="10" spans="1:79" s="565" customFormat="1" ht="36" customHeight="1" x14ac:dyDescent="0.2">
      <c r="A10" s="563"/>
      <c r="B10" s="563"/>
      <c r="C10" s="622" t="s">
        <v>81</v>
      </c>
      <c r="D10" s="427" t="s">
        <v>235</v>
      </c>
      <c r="E10" s="481" t="s">
        <v>235</v>
      </c>
      <c r="F10" s="623" t="s">
        <v>237</v>
      </c>
      <c r="G10" s="624" t="s">
        <v>2172</v>
      </c>
      <c r="H10" s="625">
        <v>5</v>
      </c>
      <c r="I10" s="626" t="s">
        <v>9197</v>
      </c>
      <c r="J10" s="517">
        <v>2</v>
      </c>
      <c r="K10" s="627" t="s">
        <v>9200</v>
      </c>
      <c r="L10" s="628">
        <v>50</v>
      </c>
      <c r="M10" s="629">
        <v>46054</v>
      </c>
      <c r="N10" s="630">
        <v>46203</v>
      </c>
      <c r="O10" s="631"/>
      <c r="P10" s="632" t="s">
        <v>9201</v>
      </c>
      <c r="Q10" s="563"/>
      <c r="R10" s="563"/>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Z10" s="426" t="s">
        <v>2178</v>
      </c>
      <c r="CA10" s="426" t="s">
        <v>2180</v>
      </c>
    </row>
    <row r="11" spans="1:79" s="565" customFormat="1" ht="36" customHeight="1" x14ac:dyDescent="0.2">
      <c r="A11" s="563"/>
      <c r="B11" s="563"/>
      <c r="C11" s="622" t="s">
        <v>612</v>
      </c>
      <c r="D11" s="427" t="s">
        <v>811</v>
      </c>
      <c r="E11" s="481" t="s">
        <v>2703</v>
      </c>
      <c r="F11" s="623" t="s">
        <v>615</v>
      </c>
      <c r="G11" s="623" t="s">
        <v>2700</v>
      </c>
      <c r="H11" s="576">
        <v>32</v>
      </c>
      <c r="I11" s="577" t="s">
        <v>9306</v>
      </c>
      <c r="J11" s="576">
        <v>1</v>
      </c>
      <c r="K11" s="627" t="s">
        <v>9307</v>
      </c>
      <c r="L11" s="633"/>
      <c r="M11" s="634">
        <v>46054</v>
      </c>
      <c r="N11" s="634">
        <v>46112</v>
      </c>
      <c r="O11" s="635" t="s">
        <v>755</v>
      </c>
      <c r="P11" s="636" t="s">
        <v>755</v>
      </c>
      <c r="Q11" s="563"/>
      <c r="R11" s="563"/>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Z11" s="426">
        <v>0</v>
      </c>
      <c r="CA11" s="426">
        <v>0</v>
      </c>
    </row>
    <row r="12" spans="1:79" s="565" customFormat="1" ht="36" customHeight="1" x14ac:dyDescent="0.2">
      <c r="A12" s="563"/>
      <c r="B12" s="563"/>
      <c r="C12" s="625" t="s">
        <v>612</v>
      </c>
      <c r="D12" s="578" t="s">
        <v>811</v>
      </c>
      <c r="E12" s="579" t="s">
        <v>2703</v>
      </c>
      <c r="F12" s="637" t="s">
        <v>615</v>
      </c>
      <c r="G12" s="637" t="s">
        <v>2700</v>
      </c>
      <c r="H12" s="576">
        <v>32</v>
      </c>
      <c r="I12" s="577" t="s">
        <v>9306</v>
      </c>
      <c r="J12" s="576">
        <v>2</v>
      </c>
      <c r="K12" s="638" t="s">
        <v>9308</v>
      </c>
      <c r="L12" s="580"/>
      <c r="M12" s="634">
        <v>46054</v>
      </c>
      <c r="N12" s="634">
        <v>46112</v>
      </c>
      <c r="O12" s="581" t="s">
        <v>755</v>
      </c>
      <c r="P12" s="639" t="s">
        <v>755</v>
      </c>
      <c r="Q12" s="563"/>
      <c r="R12" s="563"/>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Z12" s="426">
        <v>0</v>
      </c>
      <c r="CA12" s="426">
        <v>0</v>
      </c>
    </row>
    <row r="13" spans="1:79" s="565" customFormat="1" ht="36" customHeight="1" x14ac:dyDescent="0.2">
      <c r="A13" s="563"/>
      <c r="B13" s="563"/>
      <c r="C13" s="625" t="s">
        <v>612</v>
      </c>
      <c r="D13" s="578" t="s">
        <v>811</v>
      </c>
      <c r="E13" s="579" t="s">
        <v>2703</v>
      </c>
      <c r="F13" s="637" t="s">
        <v>615</v>
      </c>
      <c r="G13" s="637" t="s">
        <v>2700</v>
      </c>
      <c r="H13" s="576">
        <v>32</v>
      </c>
      <c r="I13" s="577" t="s">
        <v>9306</v>
      </c>
      <c r="J13" s="576">
        <v>3</v>
      </c>
      <c r="K13" s="638" t="s">
        <v>9309</v>
      </c>
      <c r="L13" s="580"/>
      <c r="M13" s="634">
        <v>46113</v>
      </c>
      <c r="N13" s="634">
        <v>46203</v>
      </c>
      <c r="O13" s="581" t="s">
        <v>755</v>
      </c>
      <c r="P13" s="639" t="s">
        <v>755</v>
      </c>
      <c r="Q13" s="563"/>
      <c r="R13" s="563"/>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Z13" s="426">
        <v>0</v>
      </c>
      <c r="CA13" s="426">
        <v>0</v>
      </c>
    </row>
    <row r="14" spans="1:79" s="565" customFormat="1" ht="45" customHeight="1" x14ac:dyDescent="0.2">
      <c r="A14" s="563"/>
      <c r="B14" s="563"/>
      <c r="C14" s="622" t="s">
        <v>612</v>
      </c>
      <c r="D14" s="427" t="s">
        <v>811</v>
      </c>
      <c r="E14" s="481" t="s">
        <v>2703</v>
      </c>
      <c r="F14" s="623" t="s">
        <v>615</v>
      </c>
      <c r="G14" s="623" t="s">
        <v>2700</v>
      </c>
      <c r="H14" s="576">
        <v>32</v>
      </c>
      <c r="I14" s="577" t="s">
        <v>9306</v>
      </c>
      <c r="J14" s="576">
        <v>4</v>
      </c>
      <c r="K14" s="638" t="s">
        <v>9310</v>
      </c>
      <c r="L14" s="582"/>
      <c r="M14" s="634">
        <v>46054</v>
      </c>
      <c r="N14" s="634">
        <v>46142</v>
      </c>
      <c r="O14" s="581" t="s">
        <v>9185</v>
      </c>
      <c r="P14" s="639" t="s">
        <v>9311</v>
      </c>
      <c r="Q14" s="563"/>
      <c r="R14" s="563"/>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Z14" s="426">
        <v>0</v>
      </c>
      <c r="CA14" s="426">
        <v>0</v>
      </c>
    </row>
    <row r="15" spans="1:79" s="565" customFormat="1" ht="45.75" customHeight="1" x14ac:dyDescent="0.2">
      <c r="A15" s="563"/>
      <c r="B15" s="563"/>
      <c r="C15" s="622" t="s">
        <v>612</v>
      </c>
      <c r="D15" s="427" t="s">
        <v>811</v>
      </c>
      <c r="E15" s="481" t="s">
        <v>2703</v>
      </c>
      <c r="F15" s="623" t="s">
        <v>615</v>
      </c>
      <c r="G15" s="623" t="s">
        <v>2700</v>
      </c>
      <c r="H15" s="576">
        <v>80</v>
      </c>
      <c r="I15" s="577" t="s">
        <v>9312</v>
      </c>
      <c r="J15" s="576">
        <v>1</v>
      </c>
      <c r="K15" s="638" t="s">
        <v>9313</v>
      </c>
      <c r="L15" s="582"/>
      <c r="M15" s="634">
        <v>46054</v>
      </c>
      <c r="N15" s="634">
        <v>46203</v>
      </c>
      <c r="O15" s="581" t="s">
        <v>9185</v>
      </c>
      <c r="P15" s="639" t="s">
        <v>9314</v>
      </c>
      <c r="Q15" s="563"/>
      <c r="R15" s="563"/>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Z15" s="426">
        <v>0</v>
      </c>
      <c r="CA15" s="426">
        <v>0</v>
      </c>
    </row>
    <row r="16" spans="1:79" s="565" customFormat="1" ht="49.5" customHeight="1" x14ac:dyDescent="0.2">
      <c r="A16" s="563"/>
      <c r="B16" s="563"/>
      <c r="C16" s="622" t="s">
        <v>612</v>
      </c>
      <c r="D16" s="427" t="s">
        <v>811</v>
      </c>
      <c r="E16" s="481" t="s">
        <v>2674</v>
      </c>
      <c r="F16" s="623" t="s">
        <v>615</v>
      </c>
      <c r="G16" s="623" t="s">
        <v>2564</v>
      </c>
      <c r="H16" s="576" t="s">
        <v>9315</v>
      </c>
      <c r="I16" s="577" t="s">
        <v>9316</v>
      </c>
      <c r="J16" s="576">
        <v>1</v>
      </c>
      <c r="K16" s="638" t="s">
        <v>9317</v>
      </c>
      <c r="L16" s="582"/>
      <c r="M16" s="634">
        <v>46054</v>
      </c>
      <c r="N16" s="634">
        <v>46387</v>
      </c>
      <c r="O16" s="581"/>
      <c r="P16" s="640" t="s">
        <v>9318</v>
      </c>
      <c r="Q16" s="563"/>
      <c r="R16" s="563"/>
      <c r="S16" s="564"/>
      <c r="T16" s="564"/>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c r="BP16" s="564"/>
      <c r="BQ16" s="564"/>
      <c r="BR16" s="564"/>
      <c r="BS16" s="564"/>
      <c r="BT16" s="564"/>
      <c r="BZ16" s="426">
        <v>0</v>
      </c>
      <c r="CA16" s="426">
        <v>0</v>
      </c>
    </row>
    <row r="17" spans="1:79" s="565" customFormat="1" ht="51.75" customHeight="1" x14ac:dyDescent="0.2">
      <c r="A17" s="563"/>
      <c r="B17" s="563"/>
      <c r="C17" s="622" t="s">
        <v>612</v>
      </c>
      <c r="D17" s="427" t="s">
        <v>811</v>
      </c>
      <c r="E17" s="481" t="s">
        <v>2674</v>
      </c>
      <c r="F17" s="623" t="s">
        <v>615</v>
      </c>
      <c r="G17" s="623" t="s">
        <v>2564</v>
      </c>
      <c r="H17" s="576" t="s">
        <v>9315</v>
      </c>
      <c r="I17" s="577" t="s">
        <v>9319</v>
      </c>
      <c r="J17" s="576">
        <v>2</v>
      </c>
      <c r="K17" s="638" t="s">
        <v>9320</v>
      </c>
      <c r="L17" s="582"/>
      <c r="M17" s="634">
        <v>46054</v>
      </c>
      <c r="N17" s="634">
        <v>46387</v>
      </c>
      <c r="O17" s="581"/>
      <c r="P17" s="640" t="s">
        <v>9321</v>
      </c>
      <c r="Q17" s="563"/>
      <c r="R17" s="563"/>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Z17" s="426">
        <v>0</v>
      </c>
      <c r="CA17" s="426">
        <v>0</v>
      </c>
    </row>
    <row r="18" spans="1:79" s="565" customFormat="1" ht="51.75" customHeight="1" x14ac:dyDescent="0.2">
      <c r="A18" s="563"/>
      <c r="B18" s="563"/>
      <c r="C18" s="622" t="s">
        <v>612</v>
      </c>
      <c r="D18" s="427" t="s">
        <v>811</v>
      </c>
      <c r="E18" s="481" t="s">
        <v>2674</v>
      </c>
      <c r="F18" s="641" t="s">
        <v>615</v>
      </c>
      <c r="G18" s="641" t="s">
        <v>2564</v>
      </c>
      <c r="H18" s="642" t="s">
        <v>9315</v>
      </c>
      <c r="I18" s="643" t="s">
        <v>9322</v>
      </c>
      <c r="J18" s="644">
        <v>3</v>
      </c>
      <c r="K18" s="645" t="s">
        <v>9323</v>
      </c>
      <c r="L18" s="625"/>
      <c r="M18" s="626">
        <v>46054</v>
      </c>
      <c r="N18" s="626">
        <v>46387</v>
      </c>
      <c r="O18" s="642"/>
      <c r="P18" s="646" t="s">
        <v>9324</v>
      </c>
      <c r="Q18" s="563"/>
      <c r="R18" s="563"/>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Z18" s="426">
        <v>0</v>
      </c>
      <c r="CA18" s="426">
        <v>0</v>
      </c>
    </row>
    <row r="19" spans="1:79" s="565" customFormat="1" ht="51.75" customHeight="1" x14ac:dyDescent="0.2">
      <c r="A19" s="563"/>
      <c r="B19" s="563"/>
      <c r="C19" s="622" t="s">
        <v>612</v>
      </c>
      <c r="D19" s="427" t="s">
        <v>811</v>
      </c>
      <c r="E19" s="481" t="s">
        <v>2674</v>
      </c>
      <c r="F19" s="641" t="s">
        <v>615</v>
      </c>
      <c r="G19" s="641" t="s">
        <v>2564</v>
      </c>
      <c r="H19" s="642">
        <v>33</v>
      </c>
      <c r="I19" s="643" t="s">
        <v>9243</v>
      </c>
      <c r="J19" s="644">
        <v>1</v>
      </c>
      <c r="K19" s="647" t="s">
        <v>9325</v>
      </c>
      <c r="L19" s="625" t="s">
        <v>755</v>
      </c>
      <c r="M19" s="626">
        <v>46082</v>
      </c>
      <c r="N19" s="626">
        <v>46356</v>
      </c>
      <c r="O19" s="642" t="s">
        <v>755</v>
      </c>
      <c r="P19" s="646" t="s">
        <v>9326</v>
      </c>
      <c r="Q19" s="563"/>
      <c r="R19" s="563"/>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Z19" s="426">
        <v>0</v>
      </c>
      <c r="CA19" s="426">
        <v>0</v>
      </c>
    </row>
    <row r="20" spans="1:79" s="565" customFormat="1" ht="51.75" customHeight="1" x14ac:dyDescent="0.2">
      <c r="A20" s="563"/>
      <c r="B20" s="563"/>
      <c r="C20" s="622" t="s">
        <v>612</v>
      </c>
      <c r="D20" s="427" t="s">
        <v>811</v>
      </c>
      <c r="E20" s="481" t="s">
        <v>2674</v>
      </c>
      <c r="F20" s="641" t="s">
        <v>615</v>
      </c>
      <c r="G20" s="641" t="s">
        <v>2564</v>
      </c>
      <c r="H20" s="642">
        <v>33</v>
      </c>
      <c r="I20" s="643" t="s">
        <v>9243</v>
      </c>
      <c r="J20" s="644">
        <v>2</v>
      </c>
      <c r="K20" s="646" t="s">
        <v>9244</v>
      </c>
      <c r="L20" s="625" t="s">
        <v>755</v>
      </c>
      <c r="M20" s="626">
        <v>46082</v>
      </c>
      <c r="N20" s="626">
        <v>46387</v>
      </c>
      <c r="O20" s="642" t="s">
        <v>755</v>
      </c>
      <c r="P20" s="646" t="s">
        <v>9245</v>
      </c>
      <c r="Q20" s="563"/>
      <c r="R20" s="563"/>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Z20" s="426">
        <v>0</v>
      </c>
      <c r="CA20" s="426">
        <v>0</v>
      </c>
    </row>
    <row r="21" spans="1:79" s="565" customFormat="1" ht="51.75" customHeight="1" x14ac:dyDescent="0.2">
      <c r="A21" s="563"/>
      <c r="B21" s="563"/>
      <c r="C21" s="622" t="s">
        <v>612</v>
      </c>
      <c r="D21" s="427" t="s">
        <v>811</v>
      </c>
      <c r="E21" s="481" t="s">
        <v>2674</v>
      </c>
      <c r="F21" s="641" t="s">
        <v>615</v>
      </c>
      <c r="G21" s="641" t="s">
        <v>2564</v>
      </c>
      <c r="H21" s="648">
        <v>33</v>
      </c>
      <c r="I21" s="649" t="s">
        <v>9243</v>
      </c>
      <c r="J21" s="650">
        <v>3</v>
      </c>
      <c r="K21" s="651" t="s">
        <v>9246</v>
      </c>
      <c r="L21" s="652" t="s">
        <v>755</v>
      </c>
      <c r="M21" s="626">
        <v>46113</v>
      </c>
      <c r="N21" s="626">
        <v>46203</v>
      </c>
      <c r="O21" s="653" t="s">
        <v>9185</v>
      </c>
      <c r="P21" s="646" t="s">
        <v>9247</v>
      </c>
      <c r="Q21" s="563"/>
      <c r="R21" s="563"/>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Z21" s="426">
        <v>0</v>
      </c>
      <c r="CA21" s="426">
        <v>0</v>
      </c>
    </row>
    <row r="22" spans="1:79" s="565" customFormat="1" ht="51.75" customHeight="1" x14ac:dyDescent="0.2">
      <c r="A22" s="563"/>
      <c r="B22" s="563"/>
      <c r="C22" s="654" t="s">
        <v>612</v>
      </c>
      <c r="D22" s="655" t="s">
        <v>811</v>
      </c>
      <c r="E22" s="655" t="s">
        <v>2674</v>
      </c>
      <c r="F22" s="655" t="s">
        <v>615</v>
      </c>
      <c r="G22" s="655" t="s">
        <v>2564</v>
      </c>
      <c r="H22" s="656">
        <v>33</v>
      </c>
      <c r="I22" s="655" t="s">
        <v>9243</v>
      </c>
      <c r="J22" s="656">
        <v>4</v>
      </c>
      <c r="K22" s="657" t="s">
        <v>9246</v>
      </c>
      <c r="L22" s="658" t="s">
        <v>755</v>
      </c>
      <c r="M22" s="659">
        <v>46296</v>
      </c>
      <c r="N22" s="659">
        <v>46387</v>
      </c>
      <c r="O22" s="660" t="s">
        <v>9185</v>
      </c>
      <c r="P22" s="661" t="s">
        <v>9247</v>
      </c>
      <c r="Q22" s="563"/>
      <c r="R22" s="563"/>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Z22" s="426">
        <v>0</v>
      </c>
      <c r="CA22" s="426">
        <v>0</v>
      </c>
    </row>
    <row r="23" spans="1:79" s="565" customFormat="1" ht="51.75" customHeight="1" x14ac:dyDescent="0.2">
      <c r="A23" s="563"/>
      <c r="B23" s="563"/>
      <c r="C23" s="662" t="s">
        <v>612</v>
      </c>
      <c r="D23" s="663" t="s">
        <v>811</v>
      </c>
      <c r="E23" s="663" t="s">
        <v>2674</v>
      </c>
      <c r="F23" s="655" t="s">
        <v>615</v>
      </c>
      <c r="G23" s="663" t="s">
        <v>2564</v>
      </c>
      <c r="H23" s="664">
        <v>33</v>
      </c>
      <c r="I23" s="663" t="s">
        <v>9243</v>
      </c>
      <c r="J23" s="664">
        <v>5</v>
      </c>
      <c r="K23" s="665" t="s">
        <v>9248</v>
      </c>
      <c r="L23" s="666" t="s">
        <v>755</v>
      </c>
      <c r="M23" s="667">
        <v>46113</v>
      </c>
      <c r="N23" s="667">
        <v>46203</v>
      </c>
      <c r="O23" s="668" t="s">
        <v>9185</v>
      </c>
      <c r="P23" s="661" t="s">
        <v>9249</v>
      </c>
      <c r="Q23" s="563"/>
      <c r="R23" s="563"/>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Z23" s="426">
        <v>0</v>
      </c>
      <c r="CA23" s="426">
        <v>0</v>
      </c>
    </row>
    <row r="24" spans="1:79" s="565" customFormat="1" ht="51.75" customHeight="1" x14ac:dyDescent="0.2">
      <c r="A24" s="563"/>
      <c r="B24" s="563"/>
      <c r="C24" s="662" t="s">
        <v>612</v>
      </c>
      <c r="D24" s="663" t="s">
        <v>811</v>
      </c>
      <c r="E24" s="663" t="s">
        <v>2674</v>
      </c>
      <c r="F24" s="663" t="s">
        <v>615</v>
      </c>
      <c r="G24" s="663" t="s">
        <v>2564</v>
      </c>
      <c r="H24" s="664">
        <v>33</v>
      </c>
      <c r="I24" s="663" t="s">
        <v>9243</v>
      </c>
      <c r="J24" s="664">
        <v>6</v>
      </c>
      <c r="K24" s="665" t="s">
        <v>9248</v>
      </c>
      <c r="L24" s="666" t="s">
        <v>755</v>
      </c>
      <c r="M24" s="667">
        <v>46296</v>
      </c>
      <c r="N24" s="667">
        <v>46387</v>
      </c>
      <c r="O24" s="668" t="s">
        <v>9185</v>
      </c>
      <c r="P24" s="661" t="s">
        <v>9249</v>
      </c>
      <c r="Q24" s="563"/>
      <c r="R24" s="563"/>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Z24" s="426">
        <v>0</v>
      </c>
      <c r="CA24" s="426">
        <v>0</v>
      </c>
    </row>
    <row r="25" spans="1:79" s="565" customFormat="1" ht="51.75" customHeight="1" x14ac:dyDescent="0.2">
      <c r="A25" s="563"/>
      <c r="B25" s="563"/>
      <c r="C25" s="662" t="s">
        <v>612</v>
      </c>
      <c r="D25" s="663" t="s">
        <v>811</v>
      </c>
      <c r="E25" s="663" t="s">
        <v>2674</v>
      </c>
      <c r="F25" s="663" t="s">
        <v>615</v>
      </c>
      <c r="G25" s="663" t="s">
        <v>2564</v>
      </c>
      <c r="H25" s="664">
        <v>33</v>
      </c>
      <c r="I25" s="663" t="s">
        <v>9243</v>
      </c>
      <c r="J25" s="664">
        <v>7</v>
      </c>
      <c r="K25" s="665" t="s">
        <v>9250</v>
      </c>
      <c r="L25" s="666" t="s">
        <v>755</v>
      </c>
      <c r="M25" s="667">
        <v>46113</v>
      </c>
      <c r="N25" s="667">
        <v>46203</v>
      </c>
      <c r="O25" s="668" t="s">
        <v>9185</v>
      </c>
      <c r="P25" s="661" t="s">
        <v>9251</v>
      </c>
      <c r="Q25" s="563"/>
      <c r="R25" s="563"/>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Z25" s="426">
        <v>0</v>
      </c>
      <c r="CA25" s="426">
        <v>0</v>
      </c>
    </row>
    <row r="26" spans="1:79" s="565" customFormat="1" ht="51.75" customHeight="1" x14ac:dyDescent="0.2">
      <c r="A26" s="563"/>
      <c r="B26" s="563"/>
      <c r="C26" s="662" t="s">
        <v>612</v>
      </c>
      <c r="D26" s="663" t="s">
        <v>811</v>
      </c>
      <c r="E26" s="663" t="s">
        <v>2674</v>
      </c>
      <c r="F26" s="663" t="s">
        <v>615</v>
      </c>
      <c r="G26" s="663" t="s">
        <v>2564</v>
      </c>
      <c r="H26" s="664">
        <v>33</v>
      </c>
      <c r="I26" s="663" t="s">
        <v>9243</v>
      </c>
      <c r="J26" s="664">
        <v>8</v>
      </c>
      <c r="K26" s="665" t="s">
        <v>9250</v>
      </c>
      <c r="L26" s="666" t="s">
        <v>755</v>
      </c>
      <c r="M26" s="667">
        <v>46296</v>
      </c>
      <c r="N26" s="667">
        <v>46387</v>
      </c>
      <c r="O26" s="668" t="s">
        <v>9185</v>
      </c>
      <c r="P26" s="661" t="s">
        <v>9251</v>
      </c>
      <c r="Q26" s="563"/>
      <c r="R26" s="563"/>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Z26" s="426">
        <v>0</v>
      </c>
      <c r="CA26" s="426">
        <v>0</v>
      </c>
    </row>
    <row r="27" spans="1:79" s="565" customFormat="1" ht="51.75" customHeight="1" x14ac:dyDescent="0.2">
      <c r="A27" s="563"/>
      <c r="B27" s="563"/>
      <c r="C27" s="662" t="s">
        <v>81</v>
      </c>
      <c r="D27" s="663" t="s">
        <v>82</v>
      </c>
      <c r="E27" s="663" t="s">
        <v>184</v>
      </c>
      <c r="F27" s="663" t="s">
        <v>220</v>
      </c>
      <c r="G27" s="663" t="s">
        <v>2196</v>
      </c>
      <c r="H27" s="664">
        <v>20</v>
      </c>
      <c r="I27" s="663" t="s">
        <v>9361</v>
      </c>
      <c r="J27" s="664">
        <v>1</v>
      </c>
      <c r="K27" s="665" t="s">
        <v>9362</v>
      </c>
      <c r="L27" s="666">
        <v>50</v>
      </c>
      <c r="M27" s="667">
        <v>46174</v>
      </c>
      <c r="N27" s="667">
        <v>46203</v>
      </c>
      <c r="O27" s="668"/>
      <c r="P27" s="661" t="s">
        <v>9363</v>
      </c>
      <c r="Q27" s="563"/>
      <c r="R27" s="563"/>
      <c r="S27" s="564"/>
      <c r="T27" s="564"/>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Z27" s="426">
        <v>0</v>
      </c>
      <c r="CA27" s="426">
        <v>0</v>
      </c>
    </row>
    <row r="28" spans="1:79" s="565" customFormat="1" ht="51.75" customHeight="1" x14ac:dyDescent="0.2">
      <c r="A28" s="563"/>
      <c r="B28" s="563"/>
      <c r="C28" s="662" t="s">
        <v>81</v>
      </c>
      <c r="D28" s="663" t="s">
        <v>82</v>
      </c>
      <c r="E28" s="663" t="s">
        <v>184</v>
      </c>
      <c r="F28" s="663" t="s">
        <v>220</v>
      </c>
      <c r="G28" s="663" t="s">
        <v>2196</v>
      </c>
      <c r="H28" s="664">
        <v>20</v>
      </c>
      <c r="I28" s="663" t="s">
        <v>9364</v>
      </c>
      <c r="J28" s="664">
        <v>1</v>
      </c>
      <c r="K28" s="665" t="s">
        <v>9365</v>
      </c>
      <c r="L28" s="666">
        <v>20</v>
      </c>
      <c r="M28" s="667">
        <v>46174</v>
      </c>
      <c r="N28" s="667">
        <v>46203</v>
      </c>
      <c r="O28" s="668"/>
      <c r="P28" s="661" t="s">
        <v>9363</v>
      </c>
      <c r="Q28" s="563"/>
      <c r="R28" s="563"/>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Z28" s="426">
        <v>0</v>
      </c>
      <c r="CA28" s="426">
        <v>0</v>
      </c>
    </row>
    <row r="29" spans="1:79" s="565" customFormat="1" ht="51.75" customHeight="1" x14ac:dyDescent="0.2">
      <c r="A29" s="563"/>
      <c r="B29" s="563"/>
      <c r="C29" s="662" t="s">
        <v>81</v>
      </c>
      <c r="D29" s="663" t="s">
        <v>82</v>
      </c>
      <c r="E29" s="663" t="s">
        <v>184</v>
      </c>
      <c r="F29" s="663" t="s">
        <v>220</v>
      </c>
      <c r="G29" s="663" t="s">
        <v>2196</v>
      </c>
      <c r="H29" s="664">
        <v>20</v>
      </c>
      <c r="I29" s="663" t="s">
        <v>9364</v>
      </c>
      <c r="J29" s="664">
        <v>2</v>
      </c>
      <c r="K29" s="665" t="s">
        <v>9366</v>
      </c>
      <c r="L29" s="666">
        <v>20</v>
      </c>
      <c r="M29" s="667">
        <v>46174</v>
      </c>
      <c r="N29" s="667">
        <v>46371</v>
      </c>
      <c r="O29" s="668" t="s">
        <v>9185</v>
      </c>
      <c r="P29" s="661" t="s">
        <v>9367</v>
      </c>
      <c r="Q29" s="563"/>
      <c r="R29" s="563"/>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Z29" s="426">
        <v>0</v>
      </c>
      <c r="CA29" s="426">
        <v>0</v>
      </c>
    </row>
    <row r="30" spans="1:79" s="565" customFormat="1" ht="51.75" customHeight="1" x14ac:dyDescent="0.2">
      <c r="A30" s="563"/>
      <c r="B30" s="563"/>
      <c r="C30" s="662" t="s">
        <v>81</v>
      </c>
      <c r="D30" s="663" t="s">
        <v>82</v>
      </c>
      <c r="E30" s="663" t="s">
        <v>184</v>
      </c>
      <c r="F30" s="663" t="s">
        <v>220</v>
      </c>
      <c r="G30" s="663" t="s">
        <v>2196</v>
      </c>
      <c r="H30" s="664">
        <v>20</v>
      </c>
      <c r="I30" s="663" t="s">
        <v>9368</v>
      </c>
      <c r="J30" s="664">
        <v>1</v>
      </c>
      <c r="K30" s="663" t="s">
        <v>9369</v>
      </c>
      <c r="L30" s="666">
        <v>10</v>
      </c>
      <c r="M30" s="667">
        <v>46023</v>
      </c>
      <c r="N30" s="667">
        <v>46387</v>
      </c>
      <c r="O30" s="668"/>
      <c r="P30" s="645" t="s">
        <v>9370</v>
      </c>
      <c r="Q30" s="563"/>
      <c r="R30" s="563"/>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Z30" s="426">
        <v>0</v>
      </c>
      <c r="CA30" s="426">
        <v>0</v>
      </c>
    </row>
    <row r="31" spans="1:79" s="565" customFormat="1" ht="51.75" customHeight="1" x14ac:dyDescent="0.2">
      <c r="A31" s="563"/>
      <c r="B31" s="563"/>
      <c r="C31" s="662" t="s">
        <v>81</v>
      </c>
      <c r="D31" s="663" t="s">
        <v>82</v>
      </c>
      <c r="E31" s="663" t="s">
        <v>83</v>
      </c>
      <c r="F31" s="663" t="s">
        <v>230</v>
      </c>
      <c r="G31" s="663" t="s">
        <v>231</v>
      </c>
      <c r="H31" s="664">
        <v>81</v>
      </c>
      <c r="I31" s="663" t="s">
        <v>9371</v>
      </c>
      <c r="J31" s="664">
        <v>1</v>
      </c>
      <c r="K31" s="663" t="s">
        <v>9372</v>
      </c>
      <c r="L31" s="666">
        <v>7</v>
      </c>
      <c r="M31" s="667">
        <v>46054</v>
      </c>
      <c r="N31" s="667">
        <v>46341</v>
      </c>
      <c r="O31" s="668" t="s">
        <v>593</v>
      </c>
      <c r="P31" s="661" t="s">
        <v>9373</v>
      </c>
      <c r="Q31" s="563"/>
      <c r="R31" s="563"/>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Z31" s="426">
        <v>0</v>
      </c>
      <c r="CA31" s="426">
        <v>0</v>
      </c>
    </row>
    <row r="32" spans="1:79" s="565" customFormat="1" ht="51.75" customHeight="1" x14ac:dyDescent="0.2">
      <c r="A32" s="563"/>
      <c r="B32" s="563"/>
      <c r="C32" s="662" t="s">
        <v>81</v>
      </c>
      <c r="D32" s="663" t="s">
        <v>82</v>
      </c>
      <c r="E32" s="663" t="s">
        <v>83</v>
      </c>
      <c r="F32" s="663" t="s">
        <v>230</v>
      </c>
      <c r="G32" s="663" t="s">
        <v>231</v>
      </c>
      <c r="H32" s="664">
        <v>81</v>
      </c>
      <c r="I32" s="663" t="s">
        <v>9371</v>
      </c>
      <c r="J32" s="664">
        <v>2</v>
      </c>
      <c r="K32" s="663" t="s">
        <v>9374</v>
      </c>
      <c r="L32" s="666">
        <v>6</v>
      </c>
      <c r="M32" s="667">
        <v>46113</v>
      </c>
      <c r="N32" s="667">
        <v>46140</v>
      </c>
      <c r="O32" s="668"/>
      <c r="P32" s="661" t="s">
        <v>9375</v>
      </c>
      <c r="Q32" s="563"/>
      <c r="R32" s="563"/>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Z32" s="426">
        <v>0</v>
      </c>
      <c r="CA32" s="426">
        <v>0</v>
      </c>
    </row>
    <row r="33" spans="1:79" s="565" customFormat="1" ht="51.75" customHeight="1" x14ac:dyDescent="0.2">
      <c r="A33" s="563"/>
      <c r="B33" s="563"/>
      <c r="C33" s="662" t="s">
        <v>81</v>
      </c>
      <c r="D33" s="663" t="s">
        <v>82</v>
      </c>
      <c r="E33" s="663" t="s">
        <v>83</v>
      </c>
      <c r="F33" s="663" t="s">
        <v>230</v>
      </c>
      <c r="G33" s="663" t="s">
        <v>231</v>
      </c>
      <c r="H33" s="664">
        <v>81</v>
      </c>
      <c r="I33" s="663" t="s">
        <v>9371</v>
      </c>
      <c r="J33" s="664">
        <v>3</v>
      </c>
      <c r="K33" s="663" t="s">
        <v>9376</v>
      </c>
      <c r="L33" s="666">
        <v>6</v>
      </c>
      <c r="M33" s="667">
        <v>46174</v>
      </c>
      <c r="N33" s="667" t="s">
        <v>9377</v>
      </c>
      <c r="O33" s="668" t="s">
        <v>9185</v>
      </c>
      <c r="P33" s="661" t="s">
        <v>9375</v>
      </c>
      <c r="Q33" s="563"/>
      <c r="R33" s="563"/>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Z33" s="426">
        <v>0</v>
      </c>
      <c r="CA33" s="426">
        <v>0</v>
      </c>
    </row>
    <row r="34" spans="1:79" s="565" customFormat="1" ht="51.75" customHeight="1" x14ac:dyDescent="0.2">
      <c r="A34" s="563"/>
      <c r="B34" s="563"/>
      <c r="C34" s="662" t="s">
        <v>81</v>
      </c>
      <c r="D34" s="663" t="s">
        <v>82</v>
      </c>
      <c r="E34" s="663" t="s">
        <v>83</v>
      </c>
      <c r="F34" s="663" t="s">
        <v>230</v>
      </c>
      <c r="G34" s="663" t="s">
        <v>231</v>
      </c>
      <c r="H34" s="664">
        <v>81</v>
      </c>
      <c r="I34" s="663" t="s">
        <v>9371</v>
      </c>
      <c r="J34" s="664">
        <v>4</v>
      </c>
      <c r="K34" s="663" t="s">
        <v>9378</v>
      </c>
      <c r="L34" s="666">
        <v>6</v>
      </c>
      <c r="M34" s="667">
        <v>46266</v>
      </c>
      <c r="N34" s="667" t="s">
        <v>9379</v>
      </c>
      <c r="O34" s="668"/>
      <c r="P34" s="661" t="s">
        <v>9375</v>
      </c>
      <c r="Q34" s="563"/>
      <c r="R34" s="563"/>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Z34" s="426">
        <v>0</v>
      </c>
      <c r="CA34" s="426">
        <v>0</v>
      </c>
    </row>
    <row r="35" spans="1:79" s="565" customFormat="1" ht="51.75" customHeight="1" x14ac:dyDescent="0.2">
      <c r="A35" s="563"/>
      <c r="B35" s="563"/>
      <c r="C35" s="662" t="s">
        <v>81</v>
      </c>
      <c r="D35" s="663" t="s">
        <v>82</v>
      </c>
      <c r="E35" s="663" t="s">
        <v>83</v>
      </c>
      <c r="F35" s="663" t="s">
        <v>230</v>
      </c>
      <c r="G35" s="663" t="s">
        <v>231</v>
      </c>
      <c r="H35" s="664">
        <v>82</v>
      </c>
      <c r="I35" s="663" t="s">
        <v>9380</v>
      </c>
      <c r="J35" s="664">
        <v>1</v>
      </c>
      <c r="K35" s="663" t="s">
        <v>9381</v>
      </c>
      <c r="L35" s="666">
        <v>6</v>
      </c>
      <c r="M35" s="667">
        <v>46174</v>
      </c>
      <c r="N35" s="667">
        <v>46203</v>
      </c>
      <c r="O35" s="668"/>
      <c r="P35" s="661" t="s">
        <v>9382</v>
      </c>
      <c r="Q35" s="563"/>
      <c r="R35" s="563"/>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Z35" s="426">
        <v>0</v>
      </c>
      <c r="CA35" s="426">
        <v>0</v>
      </c>
    </row>
    <row r="36" spans="1:79" s="565" customFormat="1" ht="51.75" customHeight="1" x14ac:dyDescent="0.2">
      <c r="A36" s="563"/>
      <c r="B36" s="563"/>
      <c r="C36" s="662" t="s">
        <v>81</v>
      </c>
      <c r="D36" s="663" t="s">
        <v>82</v>
      </c>
      <c r="E36" s="663" t="s">
        <v>83</v>
      </c>
      <c r="F36" s="663" t="s">
        <v>230</v>
      </c>
      <c r="G36" s="663" t="s">
        <v>231</v>
      </c>
      <c r="H36" s="664">
        <v>82</v>
      </c>
      <c r="I36" s="663" t="s">
        <v>9380</v>
      </c>
      <c r="J36" s="664">
        <v>2</v>
      </c>
      <c r="K36" s="663" t="s">
        <v>9383</v>
      </c>
      <c r="L36" s="666">
        <v>7</v>
      </c>
      <c r="M36" s="667">
        <v>46174</v>
      </c>
      <c r="N36" s="667">
        <v>46203</v>
      </c>
      <c r="O36" s="668"/>
      <c r="P36" s="661" t="s">
        <v>9384</v>
      </c>
      <c r="Q36" s="563"/>
      <c r="R36" s="563"/>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Z36" s="426">
        <v>0</v>
      </c>
      <c r="CA36" s="426">
        <v>0</v>
      </c>
    </row>
    <row r="37" spans="1:79" s="565" customFormat="1" ht="51.75" customHeight="1" x14ac:dyDescent="0.2">
      <c r="A37" s="563"/>
      <c r="B37" s="563"/>
      <c r="C37" s="662" t="s">
        <v>81</v>
      </c>
      <c r="D37" s="663" t="s">
        <v>82</v>
      </c>
      <c r="E37" s="663" t="s">
        <v>83</v>
      </c>
      <c r="F37" s="663" t="s">
        <v>230</v>
      </c>
      <c r="G37" s="663" t="s">
        <v>231</v>
      </c>
      <c r="H37" s="664">
        <v>82</v>
      </c>
      <c r="I37" s="663" t="s">
        <v>9380</v>
      </c>
      <c r="J37" s="664">
        <v>3</v>
      </c>
      <c r="K37" s="663" t="s">
        <v>9385</v>
      </c>
      <c r="L37" s="666">
        <v>7</v>
      </c>
      <c r="M37" s="667">
        <v>46266</v>
      </c>
      <c r="N37" s="667">
        <v>46295</v>
      </c>
      <c r="O37" s="668"/>
      <c r="P37" s="661" t="s">
        <v>9386</v>
      </c>
      <c r="Q37" s="563"/>
      <c r="R37" s="563"/>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Z37" s="426">
        <v>0</v>
      </c>
      <c r="CA37" s="426">
        <v>0</v>
      </c>
    </row>
    <row r="38" spans="1:79" s="565" customFormat="1" ht="51.75" customHeight="1" x14ac:dyDescent="0.2">
      <c r="A38" s="563"/>
      <c r="B38" s="563"/>
      <c r="C38" s="662" t="s">
        <v>81</v>
      </c>
      <c r="D38" s="663" t="s">
        <v>82</v>
      </c>
      <c r="E38" s="663" t="s">
        <v>83</v>
      </c>
      <c r="F38" s="663" t="s">
        <v>230</v>
      </c>
      <c r="G38" s="663" t="s">
        <v>231</v>
      </c>
      <c r="H38" s="664">
        <v>82</v>
      </c>
      <c r="I38" s="663" t="s">
        <v>9380</v>
      </c>
      <c r="J38" s="664">
        <v>4</v>
      </c>
      <c r="K38" s="663" t="s">
        <v>9387</v>
      </c>
      <c r="L38" s="666">
        <v>7</v>
      </c>
      <c r="M38" s="667">
        <v>46296</v>
      </c>
      <c r="N38" s="667">
        <v>46326</v>
      </c>
      <c r="O38" s="668" t="s">
        <v>9185</v>
      </c>
      <c r="P38" s="661" t="s">
        <v>9386</v>
      </c>
      <c r="Q38" s="563"/>
      <c r="R38" s="563"/>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Z38" s="426">
        <v>0</v>
      </c>
      <c r="CA38" s="426">
        <v>0</v>
      </c>
    </row>
    <row r="39" spans="1:79" s="565" customFormat="1" ht="51.75" customHeight="1" x14ac:dyDescent="0.3">
      <c r="A39" s="563"/>
      <c r="B39" s="563"/>
      <c r="C39" s="669" t="s">
        <v>81</v>
      </c>
      <c r="D39" s="670" t="s">
        <v>82</v>
      </c>
      <c r="E39" s="671" t="s">
        <v>83</v>
      </c>
      <c r="F39" s="672" t="s">
        <v>230</v>
      </c>
      <c r="G39" s="672" t="s">
        <v>231</v>
      </c>
      <c r="H39" s="673">
        <v>83</v>
      </c>
      <c r="I39" s="673" t="s">
        <v>9388</v>
      </c>
      <c r="J39" s="674">
        <v>1</v>
      </c>
      <c r="K39" s="675" t="s">
        <v>9389</v>
      </c>
      <c r="L39" s="673">
        <v>8</v>
      </c>
      <c r="M39" s="676">
        <v>46031</v>
      </c>
      <c r="N39" s="676">
        <v>46063</v>
      </c>
      <c r="O39" s="677" t="s">
        <v>755</v>
      </c>
      <c r="P39" s="678" t="s">
        <v>9390</v>
      </c>
      <c r="Q39" s="563"/>
      <c r="R39" s="563"/>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Z39" s="426">
        <v>0</v>
      </c>
      <c r="CA39" s="426">
        <v>0</v>
      </c>
    </row>
    <row r="40" spans="1:79" s="565" customFormat="1" ht="51.75" customHeight="1" x14ac:dyDescent="0.3">
      <c r="A40" s="563"/>
      <c r="B40" s="563"/>
      <c r="C40" s="679" t="s">
        <v>81</v>
      </c>
      <c r="D40" s="670" t="s">
        <v>82</v>
      </c>
      <c r="E40" s="671" t="s">
        <v>83</v>
      </c>
      <c r="F40" s="680" t="s">
        <v>230</v>
      </c>
      <c r="G40" s="680" t="s">
        <v>231</v>
      </c>
      <c r="H40" s="670">
        <v>83</v>
      </c>
      <c r="I40" s="670" t="s">
        <v>9388</v>
      </c>
      <c r="J40" s="681">
        <v>2</v>
      </c>
      <c r="K40" s="682" t="s">
        <v>9391</v>
      </c>
      <c r="L40" s="670">
        <v>8</v>
      </c>
      <c r="M40" s="683">
        <v>46274</v>
      </c>
      <c r="N40" s="683">
        <v>46295</v>
      </c>
      <c r="O40" s="677" t="s">
        <v>755</v>
      </c>
      <c r="P40" s="684" t="s">
        <v>9392</v>
      </c>
      <c r="Q40" s="563"/>
      <c r="R40" s="563"/>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Z40" s="426">
        <v>0</v>
      </c>
      <c r="CA40" s="426">
        <v>0</v>
      </c>
    </row>
    <row r="41" spans="1:79" s="565" customFormat="1" ht="51.75" customHeight="1" x14ac:dyDescent="0.3">
      <c r="A41" s="563"/>
      <c r="B41" s="563"/>
      <c r="C41" s="679" t="s">
        <v>81</v>
      </c>
      <c r="D41" s="670" t="s">
        <v>82</v>
      </c>
      <c r="E41" s="671" t="s">
        <v>83</v>
      </c>
      <c r="F41" s="680" t="s">
        <v>230</v>
      </c>
      <c r="G41" s="685" t="s">
        <v>231</v>
      </c>
      <c r="H41" s="670">
        <v>83</v>
      </c>
      <c r="I41" s="670" t="s">
        <v>9388</v>
      </c>
      <c r="J41" s="681">
        <v>3</v>
      </c>
      <c r="K41" s="682" t="s">
        <v>9393</v>
      </c>
      <c r="L41" s="670">
        <v>3</v>
      </c>
      <c r="M41" s="683">
        <v>46031</v>
      </c>
      <c r="N41" s="683">
        <v>46387</v>
      </c>
      <c r="O41" s="677" t="s">
        <v>755</v>
      </c>
      <c r="P41" s="684" t="s">
        <v>9394</v>
      </c>
      <c r="Q41" s="563"/>
      <c r="R41" s="563"/>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Z41" s="426">
        <v>0</v>
      </c>
      <c r="CA41" s="426">
        <v>0</v>
      </c>
    </row>
    <row r="42" spans="1:79" s="565" customFormat="1" ht="51.75" customHeight="1" x14ac:dyDescent="0.3">
      <c r="A42" s="563"/>
      <c r="B42" s="563"/>
      <c r="C42" s="679" t="s">
        <v>81</v>
      </c>
      <c r="D42" s="670" t="s">
        <v>82</v>
      </c>
      <c r="E42" s="671" t="s">
        <v>83</v>
      </c>
      <c r="F42" s="680" t="s">
        <v>230</v>
      </c>
      <c r="G42" s="685" t="s">
        <v>231</v>
      </c>
      <c r="H42" s="670">
        <v>83</v>
      </c>
      <c r="I42" s="670" t="s">
        <v>9388</v>
      </c>
      <c r="J42" s="681">
        <v>4</v>
      </c>
      <c r="K42" s="682" t="s">
        <v>9395</v>
      </c>
      <c r="L42" s="670">
        <v>6</v>
      </c>
      <c r="M42" s="683">
        <v>46113</v>
      </c>
      <c r="N42" s="683">
        <v>46142</v>
      </c>
      <c r="O42" s="677" t="s">
        <v>9185</v>
      </c>
      <c r="P42" s="684" t="s">
        <v>9396</v>
      </c>
      <c r="Q42" s="563"/>
      <c r="R42" s="563"/>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Z42" s="426">
        <v>0</v>
      </c>
      <c r="CA42" s="426">
        <v>0</v>
      </c>
    </row>
    <row r="43" spans="1:79" s="565" customFormat="1" ht="51.75" customHeight="1" x14ac:dyDescent="0.3">
      <c r="A43" s="563"/>
      <c r="B43" s="563"/>
      <c r="C43" s="679" t="s">
        <v>81</v>
      </c>
      <c r="D43" s="670" t="s">
        <v>82</v>
      </c>
      <c r="E43" s="671" t="s">
        <v>83</v>
      </c>
      <c r="F43" s="680" t="s">
        <v>230</v>
      </c>
      <c r="G43" s="685" t="s">
        <v>231</v>
      </c>
      <c r="H43" s="670">
        <v>83</v>
      </c>
      <c r="I43" s="670" t="s">
        <v>9388</v>
      </c>
      <c r="J43" s="681">
        <v>5</v>
      </c>
      <c r="K43" s="682" t="s">
        <v>9397</v>
      </c>
      <c r="L43" s="670">
        <v>3</v>
      </c>
      <c r="M43" s="683">
        <v>46054</v>
      </c>
      <c r="N43" s="683">
        <v>46022</v>
      </c>
      <c r="O43" s="677" t="s">
        <v>755</v>
      </c>
      <c r="P43" s="686" t="s">
        <v>9398</v>
      </c>
      <c r="Q43" s="563"/>
      <c r="R43" s="563"/>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Z43" s="426">
        <v>0</v>
      </c>
      <c r="CA43" s="426">
        <v>0</v>
      </c>
    </row>
    <row r="44" spans="1:79" s="565" customFormat="1" ht="51.75" customHeight="1" x14ac:dyDescent="0.3">
      <c r="A44" s="563"/>
      <c r="B44" s="563"/>
      <c r="C44" s="679" t="s">
        <v>81</v>
      </c>
      <c r="D44" s="670" t="s">
        <v>82</v>
      </c>
      <c r="E44" s="671" t="s">
        <v>83</v>
      </c>
      <c r="F44" s="680" t="s">
        <v>230</v>
      </c>
      <c r="G44" s="685" t="s">
        <v>231</v>
      </c>
      <c r="H44" s="670">
        <v>83</v>
      </c>
      <c r="I44" s="670" t="s">
        <v>9388</v>
      </c>
      <c r="J44" s="681">
        <v>6</v>
      </c>
      <c r="K44" s="682" t="s">
        <v>9399</v>
      </c>
      <c r="L44" s="670">
        <v>3</v>
      </c>
      <c r="M44" s="683">
        <v>46054</v>
      </c>
      <c r="N44" s="683">
        <v>46387</v>
      </c>
      <c r="O44" s="677" t="s">
        <v>755</v>
      </c>
      <c r="P44" s="684" t="s">
        <v>9400</v>
      </c>
      <c r="Q44" s="563"/>
      <c r="R44" s="563"/>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Z44" s="426">
        <v>0</v>
      </c>
      <c r="CA44" s="426">
        <v>0</v>
      </c>
    </row>
    <row r="45" spans="1:79" s="565" customFormat="1" ht="51.75" customHeight="1" x14ac:dyDescent="0.3">
      <c r="A45" s="563"/>
      <c r="B45" s="563"/>
      <c r="C45" s="679" t="s">
        <v>81</v>
      </c>
      <c r="D45" s="670" t="s">
        <v>82</v>
      </c>
      <c r="E45" s="671" t="s">
        <v>83</v>
      </c>
      <c r="F45" s="680" t="s">
        <v>230</v>
      </c>
      <c r="G45" s="685" t="s">
        <v>231</v>
      </c>
      <c r="H45" s="670">
        <v>83</v>
      </c>
      <c r="I45" s="670" t="s">
        <v>9388</v>
      </c>
      <c r="J45" s="681">
        <v>7</v>
      </c>
      <c r="K45" s="682" t="s">
        <v>9401</v>
      </c>
      <c r="L45" s="670">
        <v>3</v>
      </c>
      <c r="M45" s="683">
        <v>46040</v>
      </c>
      <c r="N45" s="683">
        <v>46387</v>
      </c>
      <c r="O45" s="677" t="s">
        <v>755</v>
      </c>
      <c r="P45" s="684" t="s">
        <v>9402</v>
      </c>
      <c r="Q45" s="563"/>
      <c r="R45" s="563"/>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Z45" s="426">
        <v>0</v>
      </c>
      <c r="CA45" s="426">
        <v>0</v>
      </c>
    </row>
    <row r="46" spans="1:79" s="565" customFormat="1" ht="51.75" customHeight="1" x14ac:dyDescent="0.3">
      <c r="A46" s="563"/>
      <c r="B46" s="563"/>
      <c r="C46" s="679" t="s">
        <v>81</v>
      </c>
      <c r="D46" s="670" t="s">
        <v>82</v>
      </c>
      <c r="E46" s="671" t="s">
        <v>83</v>
      </c>
      <c r="F46" s="680" t="s">
        <v>84</v>
      </c>
      <c r="G46" s="685" t="s">
        <v>85</v>
      </c>
      <c r="H46" s="670">
        <v>8</v>
      </c>
      <c r="I46" s="670" t="s">
        <v>9403</v>
      </c>
      <c r="J46" s="681">
        <v>1</v>
      </c>
      <c r="K46" s="682" t="s">
        <v>9404</v>
      </c>
      <c r="L46" s="670">
        <v>7</v>
      </c>
      <c r="M46" s="683">
        <v>46054</v>
      </c>
      <c r="N46" s="683">
        <v>46387</v>
      </c>
      <c r="O46" s="677" t="s">
        <v>9185</v>
      </c>
      <c r="P46" s="684" t="s">
        <v>9405</v>
      </c>
      <c r="Q46" s="563"/>
      <c r="R46" s="563"/>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Z46" s="426">
        <v>0</v>
      </c>
      <c r="CA46" s="426">
        <v>0</v>
      </c>
    </row>
    <row r="47" spans="1:79" s="565" customFormat="1" ht="51.75" customHeight="1" x14ac:dyDescent="0.3">
      <c r="A47" s="563"/>
      <c r="B47" s="563"/>
      <c r="C47" s="679" t="s">
        <v>81</v>
      </c>
      <c r="D47" s="670" t="s">
        <v>82</v>
      </c>
      <c r="E47" s="671" t="s">
        <v>83</v>
      </c>
      <c r="F47" s="680" t="s">
        <v>84</v>
      </c>
      <c r="G47" s="685" t="s">
        <v>85</v>
      </c>
      <c r="H47" s="670">
        <v>8</v>
      </c>
      <c r="I47" s="670" t="s">
        <v>9403</v>
      </c>
      <c r="J47" s="681">
        <v>2</v>
      </c>
      <c r="K47" s="682" t="s">
        <v>9406</v>
      </c>
      <c r="L47" s="670">
        <v>7</v>
      </c>
      <c r="M47" s="683">
        <v>46054</v>
      </c>
      <c r="N47" s="683">
        <v>46387</v>
      </c>
      <c r="O47" s="677" t="s">
        <v>755</v>
      </c>
      <c r="P47" s="684" t="s">
        <v>9407</v>
      </c>
      <c r="Q47" s="563"/>
      <c r="R47" s="563"/>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Z47" s="426">
        <v>0</v>
      </c>
      <c r="CA47" s="426">
        <v>0</v>
      </c>
    </row>
    <row r="48" spans="1:79" s="565" customFormat="1" ht="51.75" customHeight="1" x14ac:dyDescent="0.3">
      <c r="A48" s="563"/>
      <c r="B48" s="563"/>
      <c r="C48" s="679" t="s">
        <v>612</v>
      </c>
      <c r="D48" s="670" t="s">
        <v>613</v>
      </c>
      <c r="E48" s="671" t="s">
        <v>614</v>
      </c>
      <c r="F48" s="680" t="s">
        <v>615</v>
      </c>
      <c r="G48" s="685" t="s">
        <v>2564</v>
      </c>
      <c r="H48" s="670">
        <v>34</v>
      </c>
      <c r="I48" s="670" t="s">
        <v>9455</v>
      </c>
      <c r="J48" s="681"/>
      <c r="K48" s="682" t="s">
        <v>9456</v>
      </c>
      <c r="L48" s="670" t="s">
        <v>755</v>
      </c>
      <c r="M48" s="683">
        <v>46054</v>
      </c>
      <c r="N48" s="683">
        <v>46387</v>
      </c>
      <c r="O48" s="677" t="s">
        <v>9185</v>
      </c>
      <c r="P48" s="684" t="s">
        <v>9457</v>
      </c>
      <c r="Q48" s="563"/>
      <c r="R48" s="563"/>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Z48" s="426">
        <v>0</v>
      </c>
      <c r="CA48" s="426">
        <v>0</v>
      </c>
    </row>
    <row r="49" spans="1:79" s="565" customFormat="1" ht="51.75" customHeight="1" x14ac:dyDescent="0.3">
      <c r="A49" s="563"/>
      <c r="B49" s="563"/>
      <c r="C49" s="679" t="s">
        <v>612</v>
      </c>
      <c r="D49" s="670" t="s">
        <v>613</v>
      </c>
      <c r="E49" s="671" t="s">
        <v>692</v>
      </c>
      <c r="F49" s="680" t="s">
        <v>615</v>
      </c>
      <c r="G49" s="685" t="s">
        <v>2564</v>
      </c>
      <c r="H49" s="670">
        <v>35</v>
      </c>
      <c r="I49" s="670" t="s">
        <v>9458</v>
      </c>
      <c r="J49" s="681"/>
      <c r="K49" s="682" t="s">
        <v>9459</v>
      </c>
      <c r="L49" s="670" t="s">
        <v>755</v>
      </c>
      <c r="M49" s="683">
        <v>46082</v>
      </c>
      <c r="N49" s="683">
        <v>46112</v>
      </c>
      <c r="O49" s="677"/>
      <c r="P49" s="684" t="s">
        <v>9460</v>
      </c>
      <c r="Q49" s="563"/>
      <c r="R49" s="563"/>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Z49" s="426">
        <v>0</v>
      </c>
      <c r="CA49" s="426">
        <v>0</v>
      </c>
    </row>
    <row r="50" spans="1:79" s="565" customFormat="1" ht="51.75" customHeight="1" x14ac:dyDescent="0.3">
      <c r="A50" s="563"/>
      <c r="B50" s="563"/>
      <c r="C50" s="679" t="s">
        <v>612</v>
      </c>
      <c r="D50" s="670" t="s">
        <v>613</v>
      </c>
      <c r="E50" s="671" t="s">
        <v>692</v>
      </c>
      <c r="F50" s="680" t="s">
        <v>615</v>
      </c>
      <c r="G50" s="685" t="s">
        <v>2564</v>
      </c>
      <c r="H50" s="670">
        <v>35</v>
      </c>
      <c r="I50" s="670" t="s">
        <v>9458</v>
      </c>
      <c r="J50" s="681"/>
      <c r="K50" s="682" t="s">
        <v>9461</v>
      </c>
      <c r="L50" s="686" t="s">
        <v>755</v>
      </c>
      <c r="M50" s="683">
        <v>46113</v>
      </c>
      <c r="N50" s="683">
        <v>46387</v>
      </c>
      <c r="O50" s="677" t="s">
        <v>9185</v>
      </c>
      <c r="P50" s="684" t="s">
        <v>9462</v>
      </c>
      <c r="Q50" s="563"/>
      <c r="R50" s="563"/>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Z50" s="426">
        <v>0</v>
      </c>
      <c r="CA50" s="426">
        <v>0</v>
      </c>
    </row>
    <row r="51" spans="1:79" s="565" customFormat="1" ht="51.75" customHeight="1" x14ac:dyDescent="0.3">
      <c r="A51" s="563"/>
      <c r="B51" s="563"/>
      <c r="C51" s="679" t="s">
        <v>612</v>
      </c>
      <c r="D51" s="670" t="s">
        <v>613</v>
      </c>
      <c r="E51" s="671" t="s">
        <v>692</v>
      </c>
      <c r="F51" s="680" t="s">
        <v>615</v>
      </c>
      <c r="G51" s="685" t="s">
        <v>2564</v>
      </c>
      <c r="H51" s="670">
        <v>24</v>
      </c>
      <c r="I51" s="670" t="s">
        <v>9463</v>
      </c>
      <c r="J51" s="681"/>
      <c r="K51" s="682" t="s">
        <v>9464</v>
      </c>
      <c r="L51" s="686" t="s">
        <v>755</v>
      </c>
      <c r="M51" s="683">
        <v>46143</v>
      </c>
      <c r="N51" s="683">
        <v>46203</v>
      </c>
      <c r="O51" s="677" t="s">
        <v>755</v>
      </c>
      <c r="P51" s="686" t="s">
        <v>9465</v>
      </c>
      <c r="Q51" s="563"/>
      <c r="R51" s="563"/>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Z51" s="426">
        <v>0</v>
      </c>
      <c r="CA51" s="426">
        <v>0</v>
      </c>
    </row>
    <row r="52" spans="1:79" s="565" customFormat="1" ht="51.75" customHeight="1" x14ac:dyDescent="0.3">
      <c r="A52" s="563"/>
      <c r="B52" s="563"/>
      <c r="C52" s="679" t="s">
        <v>612</v>
      </c>
      <c r="D52" s="670" t="s">
        <v>613</v>
      </c>
      <c r="E52" s="671" t="s">
        <v>692</v>
      </c>
      <c r="F52" s="680" t="s">
        <v>615</v>
      </c>
      <c r="G52" s="685" t="s">
        <v>2564</v>
      </c>
      <c r="H52" s="670">
        <v>24</v>
      </c>
      <c r="I52" s="670" t="s">
        <v>9463</v>
      </c>
      <c r="J52" s="681"/>
      <c r="K52" s="682" t="s">
        <v>9466</v>
      </c>
      <c r="L52" s="686" t="s">
        <v>755</v>
      </c>
      <c r="M52" s="683">
        <v>46204</v>
      </c>
      <c r="N52" s="683">
        <v>46295</v>
      </c>
      <c r="O52" s="677" t="s">
        <v>755</v>
      </c>
      <c r="P52" s="686" t="s">
        <v>9467</v>
      </c>
      <c r="Q52" s="563"/>
      <c r="R52" s="563"/>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c r="BP52" s="564"/>
      <c r="BQ52" s="564"/>
      <c r="BR52" s="564"/>
      <c r="BS52" s="564"/>
      <c r="BT52" s="564"/>
      <c r="BZ52" s="426">
        <v>0</v>
      </c>
      <c r="CA52" s="426">
        <v>0</v>
      </c>
    </row>
    <row r="53" spans="1:79" s="565" customFormat="1" ht="51.75" customHeight="1" x14ac:dyDescent="0.3">
      <c r="A53" s="563"/>
      <c r="B53" s="563"/>
      <c r="C53" s="679" t="s">
        <v>612</v>
      </c>
      <c r="D53" s="670" t="s">
        <v>613</v>
      </c>
      <c r="E53" s="671" t="s">
        <v>692</v>
      </c>
      <c r="F53" s="680" t="s">
        <v>615</v>
      </c>
      <c r="G53" s="685" t="s">
        <v>2564</v>
      </c>
      <c r="H53" s="670">
        <v>24</v>
      </c>
      <c r="I53" s="670" t="s">
        <v>9463</v>
      </c>
      <c r="J53" s="681"/>
      <c r="K53" s="682" t="s">
        <v>9468</v>
      </c>
      <c r="L53" s="686" t="s">
        <v>755</v>
      </c>
      <c r="M53" s="683">
        <v>46296</v>
      </c>
      <c r="N53" s="683">
        <v>46371</v>
      </c>
      <c r="O53" s="677" t="s">
        <v>9185</v>
      </c>
      <c r="P53" s="684" t="s">
        <v>9469</v>
      </c>
      <c r="Q53" s="563"/>
      <c r="R53" s="563"/>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Z53" s="426">
        <v>0</v>
      </c>
      <c r="CA53" s="426">
        <v>0</v>
      </c>
    </row>
    <row r="54" spans="1:79" s="565" customFormat="1" ht="51.75" customHeight="1" x14ac:dyDescent="0.3">
      <c r="A54" s="563"/>
      <c r="B54" s="563"/>
      <c r="C54" s="679" t="s">
        <v>612</v>
      </c>
      <c r="D54" s="670" t="s">
        <v>613</v>
      </c>
      <c r="E54" s="671" t="s">
        <v>692</v>
      </c>
      <c r="F54" s="680" t="s">
        <v>615</v>
      </c>
      <c r="G54" s="685" t="s">
        <v>2564</v>
      </c>
      <c r="H54" s="670">
        <v>25</v>
      </c>
      <c r="I54" s="670" t="s">
        <v>9470</v>
      </c>
      <c r="J54" s="681"/>
      <c r="K54" s="682" t="s">
        <v>9471</v>
      </c>
      <c r="L54" s="686" t="s">
        <v>755</v>
      </c>
      <c r="M54" s="683">
        <v>46054</v>
      </c>
      <c r="N54" s="683">
        <v>46234</v>
      </c>
      <c r="O54" s="677" t="s">
        <v>755</v>
      </c>
      <c r="P54" s="684" t="s">
        <v>9472</v>
      </c>
      <c r="Q54" s="563"/>
      <c r="R54" s="563"/>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c r="BP54" s="564"/>
      <c r="BQ54" s="564"/>
      <c r="BR54" s="564"/>
      <c r="BS54" s="564"/>
      <c r="BT54" s="564"/>
      <c r="BZ54" s="426">
        <v>0</v>
      </c>
      <c r="CA54" s="426">
        <v>0</v>
      </c>
    </row>
    <row r="55" spans="1:79" s="565" customFormat="1" ht="51.75" customHeight="1" x14ac:dyDescent="0.3">
      <c r="A55" s="563"/>
      <c r="B55" s="563"/>
      <c r="C55" s="679" t="s">
        <v>612</v>
      </c>
      <c r="D55" s="670" t="s">
        <v>613</v>
      </c>
      <c r="E55" s="671" t="s">
        <v>692</v>
      </c>
      <c r="F55" s="680" t="s">
        <v>615</v>
      </c>
      <c r="G55" s="685" t="s">
        <v>2564</v>
      </c>
      <c r="H55" s="670">
        <v>25</v>
      </c>
      <c r="I55" s="670" t="s">
        <v>9470</v>
      </c>
      <c r="J55" s="681"/>
      <c r="K55" s="682" t="s">
        <v>9473</v>
      </c>
      <c r="L55" s="686" t="s">
        <v>755</v>
      </c>
      <c r="M55" s="683">
        <v>46113</v>
      </c>
      <c r="N55" s="683">
        <v>46326</v>
      </c>
      <c r="O55" s="677" t="s">
        <v>9185</v>
      </c>
      <c r="P55" s="684" t="s">
        <v>9474</v>
      </c>
      <c r="Q55" s="563"/>
      <c r="R55" s="563"/>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c r="BP55" s="564"/>
      <c r="BQ55" s="564"/>
      <c r="BR55" s="564"/>
      <c r="BS55" s="564"/>
      <c r="BT55" s="564"/>
      <c r="BZ55" s="426">
        <v>0</v>
      </c>
      <c r="CA55" s="426">
        <v>0</v>
      </c>
    </row>
    <row r="56" spans="1:79" s="565" customFormat="1" ht="51.75" customHeight="1" x14ac:dyDescent="0.3">
      <c r="A56" s="563"/>
      <c r="B56" s="563"/>
      <c r="C56" s="679" t="s">
        <v>612</v>
      </c>
      <c r="D56" s="670" t="s">
        <v>613</v>
      </c>
      <c r="E56" s="671" t="s">
        <v>614</v>
      </c>
      <c r="F56" s="680" t="s">
        <v>615</v>
      </c>
      <c r="G56" s="685" t="s">
        <v>2564</v>
      </c>
      <c r="H56" s="670">
        <v>26</v>
      </c>
      <c r="I56" s="670" t="s">
        <v>9475</v>
      </c>
      <c r="J56" s="681"/>
      <c r="K56" s="682" t="s">
        <v>9476</v>
      </c>
      <c r="L56" s="686" t="s">
        <v>755</v>
      </c>
      <c r="M56" s="683">
        <v>46174</v>
      </c>
      <c r="N56" s="683">
        <v>46387</v>
      </c>
      <c r="O56" s="677" t="s">
        <v>9185</v>
      </c>
      <c r="P56" s="684" t="s">
        <v>9477</v>
      </c>
      <c r="Q56" s="563"/>
      <c r="R56" s="563"/>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c r="BP56" s="564"/>
      <c r="BQ56" s="564"/>
      <c r="BR56" s="564"/>
      <c r="BS56" s="564"/>
      <c r="BT56" s="564"/>
      <c r="BZ56" s="426">
        <v>0</v>
      </c>
      <c r="CA56" s="426">
        <v>0</v>
      </c>
    </row>
    <row r="57" spans="1:79" s="565" customFormat="1" ht="51.75" customHeight="1" x14ac:dyDescent="0.3">
      <c r="A57" s="563"/>
      <c r="B57" s="563"/>
      <c r="C57" s="679" t="s">
        <v>612</v>
      </c>
      <c r="D57" s="670" t="s">
        <v>613</v>
      </c>
      <c r="E57" s="671" t="s">
        <v>614</v>
      </c>
      <c r="F57" s="680" t="s">
        <v>615</v>
      </c>
      <c r="G57" s="685" t="s">
        <v>2564</v>
      </c>
      <c r="H57" s="670">
        <v>26</v>
      </c>
      <c r="I57" s="670" t="s">
        <v>9475</v>
      </c>
      <c r="J57" s="681"/>
      <c r="K57" s="682" t="s">
        <v>9478</v>
      </c>
      <c r="L57" s="686" t="s">
        <v>755</v>
      </c>
      <c r="M57" s="683">
        <v>46174</v>
      </c>
      <c r="N57" s="683">
        <v>46387</v>
      </c>
      <c r="O57" s="677" t="s">
        <v>755</v>
      </c>
      <c r="P57" s="684" t="s">
        <v>9479</v>
      </c>
      <c r="Q57" s="563"/>
      <c r="R57" s="563"/>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c r="BL57" s="564"/>
      <c r="BM57" s="564"/>
      <c r="BN57" s="564"/>
      <c r="BO57" s="564"/>
      <c r="BP57" s="564"/>
      <c r="BQ57" s="564"/>
      <c r="BR57" s="564"/>
      <c r="BS57" s="564"/>
      <c r="BT57" s="564"/>
      <c r="BZ57" s="426">
        <v>0</v>
      </c>
      <c r="CA57" s="426">
        <v>0</v>
      </c>
    </row>
    <row r="58" spans="1:79" s="565" customFormat="1" ht="51.75" customHeight="1" x14ac:dyDescent="0.3">
      <c r="A58" s="563"/>
      <c r="B58" s="563"/>
      <c r="C58" s="679" t="s">
        <v>612</v>
      </c>
      <c r="D58" s="670" t="s">
        <v>613</v>
      </c>
      <c r="E58" s="671" t="s">
        <v>614</v>
      </c>
      <c r="F58" s="680" t="s">
        <v>615</v>
      </c>
      <c r="G58" s="685" t="s">
        <v>2564</v>
      </c>
      <c r="H58" s="670">
        <v>26</v>
      </c>
      <c r="I58" s="670" t="s">
        <v>9475</v>
      </c>
      <c r="J58" s="681"/>
      <c r="K58" s="682" t="s">
        <v>9480</v>
      </c>
      <c r="L58" s="686" t="s">
        <v>755</v>
      </c>
      <c r="M58" s="683">
        <v>46143</v>
      </c>
      <c r="N58" s="683">
        <v>46387</v>
      </c>
      <c r="O58" s="677"/>
      <c r="P58" s="684" t="s">
        <v>9481</v>
      </c>
      <c r="Q58" s="563"/>
      <c r="R58" s="563"/>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c r="BP58" s="564"/>
      <c r="BQ58" s="564"/>
      <c r="BR58" s="564"/>
      <c r="BS58" s="564"/>
      <c r="BT58" s="564"/>
      <c r="BZ58" s="426">
        <v>0</v>
      </c>
      <c r="CA58" s="426">
        <v>0</v>
      </c>
    </row>
    <row r="59" spans="1:79" s="565" customFormat="1" ht="51.75" customHeight="1" x14ac:dyDescent="0.3">
      <c r="A59" s="563"/>
      <c r="B59" s="563"/>
      <c r="C59" s="679" t="s">
        <v>612</v>
      </c>
      <c r="D59" s="670" t="s">
        <v>613</v>
      </c>
      <c r="E59" s="671" t="s">
        <v>614</v>
      </c>
      <c r="F59" s="680" t="s">
        <v>615</v>
      </c>
      <c r="G59" s="685" t="s">
        <v>2564</v>
      </c>
      <c r="H59" s="670">
        <v>36</v>
      </c>
      <c r="I59" s="670" t="s">
        <v>9482</v>
      </c>
      <c r="J59" s="681"/>
      <c r="K59" s="682" t="s">
        <v>9483</v>
      </c>
      <c r="L59" s="686" t="s">
        <v>755</v>
      </c>
      <c r="M59" s="683">
        <v>46054</v>
      </c>
      <c r="N59" s="683">
        <v>46356</v>
      </c>
      <c r="O59" s="677" t="s">
        <v>755</v>
      </c>
      <c r="P59" s="684" t="s">
        <v>9484</v>
      </c>
      <c r="Q59" s="563"/>
      <c r="R59" s="563"/>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c r="BL59" s="564"/>
      <c r="BM59" s="564"/>
      <c r="BN59" s="564"/>
      <c r="BO59" s="564"/>
      <c r="BP59" s="564"/>
      <c r="BQ59" s="564"/>
      <c r="BR59" s="564"/>
      <c r="BS59" s="564"/>
      <c r="BT59" s="564"/>
      <c r="BZ59" s="426">
        <v>0</v>
      </c>
      <c r="CA59" s="426">
        <v>0</v>
      </c>
    </row>
    <row r="60" spans="1:79" s="565" customFormat="1" ht="51.75" customHeight="1" x14ac:dyDescent="0.3">
      <c r="A60" s="563"/>
      <c r="B60" s="563"/>
      <c r="C60" s="679" t="s">
        <v>612</v>
      </c>
      <c r="D60" s="670" t="s">
        <v>613</v>
      </c>
      <c r="E60" s="671" t="s">
        <v>614</v>
      </c>
      <c r="F60" s="680" t="s">
        <v>615</v>
      </c>
      <c r="G60" s="685" t="s">
        <v>2564</v>
      </c>
      <c r="H60" s="670">
        <v>36</v>
      </c>
      <c r="I60" s="670" t="s">
        <v>9482</v>
      </c>
      <c r="J60" s="681"/>
      <c r="K60" s="682" t="s">
        <v>9485</v>
      </c>
      <c r="L60" s="686" t="s">
        <v>755</v>
      </c>
      <c r="M60" s="683">
        <v>46113</v>
      </c>
      <c r="N60" s="683">
        <v>46234</v>
      </c>
      <c r="O60" s="677" t="s">
        <v>9185</v>
      </c>
      <c r="P60" s="684" t="s">
        <v>9486</v>
      </c>
      <c r="Q60" s="563"/>
      <c r="R60" s="563"/>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c r="BK60" s="564"/>
      <c r="BL60" s="564"/>
      <c r="BM60" s="564"/>
      <c r="BN60" s="564"/>
      <c r="BO60" s="564"/>
      <c r="BP60" s="564"/>
      <c r="BQ60" s="564"/>
      <c r="BR60" s="564"/>
      <c r="BS60" s="564"/>
      <c r="BT60" s="564"/>
      <c r="BZ60" s="426"/>
      <c r="CA60" s="426"/>
    </row>
    <row r="61" spans="1:79" s="565" customFormat="1" ht="51.75" customHeight="1" x14ac:dyDescent="0.2">
      <c r="A61" s="563"/>
      <c r="B61" s="563"/>
      <c r="C61" s="622" t="s">
        <v>612</v>
      </c>
      <c r="D61" s="427" t="s">
        <v>613</v>
      </c>
      <c r="E61" s="481" t="s">
        <v>614</v>
      </c>
      <c r="F61" s="641" t="s">
        <v>615</v>
      </c>
      <c r="G61" s="641" t="s">
        <v>2564</v>
      </c>
      <c r="H61" s="625">
        <v>36</v>
      </c>
      <c r="I61" s="626" t="s">
        <v>9482</v>
      </c>
      <c r="J61" s="687"/>
      <c r="K61" s="688" t="s">
        <v>9487</v>
      </c>
      <c r="L61" s="625" t="s">
        <v>755</v>
      </c>
      <c r="M61" s="626">
        <v>46266</v>
      </c>
      <c r="N61" s="626">
        <v>46387</v>
      </c>
      <c r="O61" s="689" t="s">
        <v>9185</v>
      </c>
      <c r="P61" s="690" t="s">
        <v>9486</v>
      </c>
      <c r="Q61" s="563"/>
      <c r="R61" s="563"/>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c r="BP61" s="564"/>
      <c r="BQ61" s="564"/>
      <c r="BR61" s="564"/>
      <c r="BS61" s="564"/>
      <c r="BT61" s="564"/>
      <c r="BZ61" s="426">
        <v>0</v>
      </c>
      <c r="CA61" s="426">
        <v>0</v>
      </c>
    </row>
    <row r="62" spans="1:79" s="565" customFormat="1" ht="51.75" customHeight="1" x14ac:dyDescent="0.2">
      <c r="A62" s="563"/>
      <c r="B62" s="563"/>
      <c r="C62" s="622" t="s">
        <v>612</v>
      </c>
      <c r="D62" s="427" t="s">
        <v>613</v>
      </c>
      <c r="E62" s="481" t="s">
        <v>614</v>
      </c>
      <c r="F62" s="641" t="s">
        <v>615</v>
      </c>
      <c r="G62" s="641" t="s">
        <v>2564</v>
      </c>
      <c r="H62" s="625">
        <v>38</v>
      </c>
      <c r="I62" s="626" t="s">
        <v>9488</v>
      </c>
      <c r="J62" s="687"/>
      <c r="K62" s="627" t="s">
        <v>9489</v>
      </c>
      <c r="L62" s="625" t="s">
        <v>755</v>
      </c>
      <c r="M62" s="626">
        <v>46174</v>
      </c>
      <c r="N62" s="626">
        <v>46387</v>
      </c>
      <c r="O62" s="689" t="s">
        <v>755</v>
      </c>
      <c r="P62" s="690" t="s">
        <v>9490</v>
      </c>
      <c r="Q62" s="563"/>
      <c r="R62" s="563"/>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c r="BK62" s="564"/>
      <c r="BL62" s="564"/>
      <c r="BM62" s="564"/>
      <c r="BN62" s="564"/>
      <c r="BO62" s="564"/>
      <c r="BP62" s="564"/>
      <c r="BQ62" s="564"/>
      <c r="BR62" s="564"/>
      <c r="BS62" s="564"/>
      <c r="BT62" s="564"/>
      <c r="BZ62" s="426">
        <v>0</v>
      </c>
      <c r="CA62" s="426">
        <v>0</v>
      </c>
    </row>
    <row r="63" spans="1:79" s="565" customFormat="1" ht="51.75" customHeight="1" x14ac:dyDescent="0.2">
      <c r="A63" s="563"/>
      <c r="B63" s="563"/>
      <c r="C63" s="622" t="s">
        <v>612</v>
      </c>
      <c r="D63" s="427" t="s">
        <v>613</v>
      </c>
      <c r="E63" s="481" t="s">
        <v>614</v>
      </c>
      <c r="F63" s="641" t="s">
        <v>615</v>
      </c>
      <c r="G63" s="641" t="s">
        <v>2564</v>
      </c>
      <c r="H63" s="625">
        <v>38</v>
      </c>
      <c r="I63" s="626" t="s">
        <v>9488</v>
      </c>
      <c r="J63" s="687"/>
      <c r="K63" s="627" t="s">
        <v>9491</v>
      </c>
      <c r="L63" s="625" t="s">
        <v>755</v>
      </c>
      <c r="M63" s="626">
        <v>46174</v>
      </c>
      <c r="N63" s="626">
        <v>46387</v>
      </c>
      <c r="O63" s="689" t="s">
        <v>9185</v>
      </c>
      <c r="P63" s="690" t="s">
        <v>9492</v>
      </c>
      <c r="Q63" s="563"/>
      <c r="R63" s="563"/>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c r="BK63" s="564"/>
      <c r="BL63" s="564"/>
      <c r="BM63" s="564"/>
      <c r="BN63" s="564"/>
      <c r="BO63" s="564"/>
      <c r="BP63" s="564"/>
      <c r="BQ63" s="564"/>
      <c r="BR63" s="564"/>
      <c r="BS63" s="564"/>
      <c r="BT63" s="564"/>
      <c r="BZ63" s="426">
        <v>0</v>
      </c>
      <c r="CA63" s="426">
        <v>0</v>
      </c>
    </row>
    <row r="64" spans="1:79" s="565" customFormat="1" ht="51.75" customHeight="1" x14ac:dyDescent="0.2">
      <c r="A64" s="563"/>
      <c r="B64" s="563"/>
      <c r="C64" s="622" t="s">
        <v>612</v>
      </c>
      <c r="D64" s="427" t="s">
        <v>613</v>
      </c>
      <c r="E64" s="481" t="s">
        <v>614</v>
      </c>
      <c r="F64" s="641" t="s">
        <v>615</v>
      </c>
      <c r="G64" s="641" t="s">
        <v>2564</v>
      </c>
      <c r="H64" s="625">
        <v>84</v>
      </c>
      <c r="I64" s="626" t="s">
        <v>9493</v>
      </c>
      <c r="J64" s="517"/>
      <c r="K64" s="627" t="s">
        <v>9494</v>
      </c>
      <c r="L64" s="625" t="s">
        <v>755</v>
      </c>
      <c r="M64" s="626">
        <v>46204</v>
      </c>
      <c r="N64" s="626">
        <v>46387</v>
      </c>
      <c r="O64" s="689" t="s">
        <v>9185</v>
      </c>
      <c r="P64" s="690" t="s">
        <v>9495</v>
      </c>
      <c r="Q64" s="563"/>
      <c r="R64" s="563"/>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c r="BK64" s="564"/>
      <c r="BL64" s="564"/>
      <c r="BM64" s="564"/>
      <c r="BN64" s="564"/>
      <c r="BO64" s="564"/>
      <c r="BP64" s="564"/>
      <c r="BQ64" s="564"/>
      <c r="BR64" s="564"/>
      <c r="BS64" s="564"/>
      <c r="BT64" s="564"/>
      <c r="BZ64" s="426">
        <v>0</v>
      </c>
      <c r="CA64" s="426">
        <v>0</v>
      </c>
    </row>
    <row r="65" spans="1:79" s="565" customFormat="1" ht="51.75" customHeight="1" x14ac:dyDescent="0.2">
      <c r="A65" s="563"/>
      <c r="B65" s="563"/>
      <c r="C65" s="622" t="s">
        <v>612</v>
      </c>
      <c r="D65" s="427" t="s">
        <v>613</v>
      </c>
      <c r="E65" s="481" t="s">
        <v>614</v>
      </c>
      <c r="F65" s="641" t="s">
        <v>615</v>
      </c>
      <c r="G65" s="641" t="s">
        <v>2700</v>
      </c>
      <c r="H65" s="625">
        <v>85</v>
      </c>
      <c r="I65" s="626" t="s">
        <v>9496</v>
      </c>
      <c r="J65" s="517"/>
      <c r="K65" s="627" t="s">
        <v>9497</v>
      </c>
      <c r="L65" s="625" t="s">
        <v>755</v>
      </c>
      <c r="M65" s="626">
        <v>46235</v>
      </c>
      <c r="N65" s="626">
        <v>46387</v>
      </c>
      <c r="O65" s="689" t="s">
        <v>755</v>
      </c>
      <c r="P65" s="691" t="s">
        <v>9498</v>
      </c>
      <c r="Q65" s="563"/>
      <c r="R65" s="563"/>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c r="BK65" s="564"/>
      <c r="BL65" s="564"/>
      <c r="BM65" s="564"/>
      <c r="BN65" s="564"/>
      <c r="BO65" s="564"/>
      <c r="BP65" s="564"/>
      <c r="BQ65" s="564"/>
      <c r="BR65" s="564"/>
      <c r="BS65" s="564"/>
      <c r="BT65" s="564"/>
      <c r="BZ65" s="426">
        <v>0</v>
      </c>
      <c r="CA65" s="426">
        <v>0</v>
      </c>
    </row>
    <row r="66" spans="1:79" s="565" customFormat="1" ht="51.75" customHeight="1" x14ac:dyDescent="0.2">
      <c r="A66" s="563"/>
      <c r="B66" s="563"/>
      <c r="C66" s="622" t="s">
        <v>612</v>
      </c>
      <c r="D66" s="427" t="s">
        <v>613</v>
      </c>
      <c r="E66" s="481" t="s">
        <v>614</v>
      </c>
      <c r="F66" s="641" t="s">
        <v>615</v>
      </c>
      <c r="G66" s="641" t="s">
        <v>2700</v>
      </c>
      <c r="H66" s="625">
        <v>85</v>
      </c>
      <c r="I66" s="626" t="s">
        <v>9496</v>
      </c>
      <c r="J66" s="517"/>
      <c r="K66" s="627" t="s">
        <v>9499</v>
      </c>
      <c r="L66" s="625" t="s">
        <v>755</v>
      </c>
      <c r="M66" s="626">
        <v>46082</v>
      </c>
      <c r="N66" s="626">
        <v>46387</v>
      </c>
      <c r="O66" s="689" t="s">
        <v>755</v>
      </c>
      <c r="P66" s="691" t="s">
        <v>9498</v>
      </c>
      <c r="Q66" s="563"/>
      <c r="R66" s="563"/>
      <c r="S66" s="564"/>
      <c r="T66" s="564"/>
      <c r="U66" s="564"/>
      <c r="V66" s="564"/>
      <c r="W66" s="564"/>
      <c r="X66" s="564"/>
      <c r="Y66" s="564"/>
      <c r="Z66" s="564"/>
      <c r="AA66" s="564"/>
      <c r="AB66" s="564"/>
      <c r="AC66" s="564"/>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c r="BI66" s="564"/>
      <c r="BJ66" s="564"/>
      <c r="BK66" s="564"/>
      <c r="BL66" s="564"/>
      <c r="BM66" s="564"/>
      <c r="BN66" s="564"/>
      <c r="BO66" s="564"/>
      <c r="BP66" s="564"/>
      <c r="BQ66" s="564"/>
      <c r="BR66" s="564"/>
      <c r="BS66" s="564"/>
      <c r="BT66" s="564"/>
      <c r="BZ66" s="426">
        <v>0</v>
      </c>
      <c r="CA66" s="426">
        <v>0</v>
      </c>
    </row>
    <row r="67" spans="1:79" s="565" customFormat="1" ht="51.75" customHeight="1" x14ac:dyDescent="0.2">
      <c r="A67" s="563"/>
      <c r="B67" s="563"/>
      <c r="C67" s="622" t="s">
        <v>612</v>
      </c>
      <c r="D67" s="427" t="s">
        <v>613</v>
      </c>
      <c r="E67" s="481" t="s">
        <v>614</v>
      </c>
      <c r="F67" s="641" t="s">
        <v>615</v>
      </c>
      <c r="G67" s="641" t="s">
        <v>2700</v>
      </c>
      <c r="H67" s="625">
        <v>85</v>
      </c>
      <c r="I67" s="626" t="s">
        <v>9496</v>
      </c>
      <c r="J67" s="517"/>
      <c r="K67" s="627" t="s">
        <v>9500</v>
      </c>
      <c r="L67" s="625" t="s">
        <v>755</v>
      </c>
      <c r="M67" s="626">
        <v>46082</v>
      </c>
      <c r="N67" s="626">
        <v>46387</v>
      </c>
      <c r="O67" s="689" t="s">
        <v>9185</v>
      </c>
      <c r="P67" s="692" t="s">
        <v>9498</v>
      </c>
      <c r="Q67" s="563"/>
      <c r="R67" s="563"/>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c r="BP67" s="564"/>
      <c r="BQ67" s="564"/>
      <c r="BR67" s="564"/>
      <c r="BS67" s="564"/>
      <c r="BT67" s="564"/>
      <c r="BZ67" s="426">
        <v>0</v>
      </c>
      <c r="CA67" s="426">
        <v>0</v>
      </c>
    </row>
    <row r="68" spans="1:79" s="565" customFormat="1" ht="51.75" customHeight="1" x14ac:dyDescent="0.2">
      <c r="A68" s="563"/>
      <c r="B68" s="563"/>
      <c r="C68" s="622" t="s">
        <v>81</v>
      </c>
      <c r="D68" s="427" t="s">
        <v>427</v>
      </c>
      <c r="E68" s="481" t="s">
        <v>511</v>
      </c>
      <c r="F68" s="641" t="s">
        <v>185</v>
      </c>
      <c r="G68" s="641" t="s">
        <v>186</v>
      </c>
      <c r="H68" s="625">
        <v>18</v>
      </c>
      <c r="I68" s="626"/>
      <c r="J68" s="517">
        <v>18</v>
      </c>
      <c r="K68" s="627" t="s">
        <v>9528</v>
      </c>
      <c r="L68" s="625">
        <v>10</v>
      </c>
      <c r="M68" s="626">
        <v>46068</v>
      </c>
      <c r="N68" s="626">
        <v>46356</v>
      </c>
      <c r="O68" s="689"/>
      <c r="P68" s="692" t="s">
        <v>9529</v>
      </c>
      <c r="Q68" s="563"/>
      <c r="R68" s="563"/>
      <c r="S68" s="564"/>
      <c r="T68" s="564"/>
      <c r="U68" s="564"/>
      <c r="V68" s="564"/>
      <c r="W68" s="564"/>
      <c r="X68" s="564"/>
      <c r="Y68" s="564"/>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c r="BK68" s="564"/>
      <c r="BL68" s="564"/>
      <c r="BM68" s="564"/>
      <c r="BN68" s="564"/>
      <c r="BO68" s="564"/>
      <c r="BP68" s="564"/>
      <c r="BQ68" s="564"/>
      <c r="BR68" s="564"/>
      <c r="BS68" s="564"/>
      <c r="BT68" s="564"/>
      <c r="BZ68" s="426">
        <v>0</v>
      </c>
      <c r="CA68" s="426">
        <v>0</v>
      </c>
    </row>
    <row r="69" spans="1:79" s="565" customFormat="1" ht="51.75" customHeight="1" x14ac:dyDescent="0.3">
      <c r="A69" s="563"/>
      <c r="B69" s="563"/>
      <c r="C69" s="669" t="s">
        <v>81</v>
      </c>
      <c r="D69" s="693" t="s">
        <v>427</v>
      </c>
      <c r="E69" s="671" t="s">
        <v>511</v>
      </c>
      <c r="F69" s="672" t="s">
        <v>185</v>
      </c>
      <c r="G69" s="672" t="s">
        <v>186</v>
      </c>
      <c r="H69" s="673">
        <v>18</v>
      </c>
      <c r="I69" s="673"/>
      <c r="J69" s="674">
        <v>18</v>
      </c>
      <c r="K69" s="675" t="s">
        <v>9530</v>
      </c>
      <c r="L69" s="673">
        <v>8</v>
      </c>
      <c r="M69" s="676">
        <v>46068</v>
      </c>
      <c r="N69" s="676">
        <v>46387</v>
      </c>
      <c r="O69" s="694"/>
      <c r="P69" s="678" t="s">
        <v>9531</v>
      </c>
      <c r="Q69" s="563"/>
      <c r="R69" s="563"/>
      <c r="S69" s="564"/>
      <c r="T69" s="564"/>
      <c r="U69" s="564"/>
      <c r="V69" s="564"/>
      <c r="W69" s="564"/>
      <c r="X69" s="564"/>
      <c r="Y69" s="564"/>
      <c r="Z69" s="564"/>
      <c r="AA69" s="564"/>
      <c r="AB69" s="564"/>
      <c r="AC69" s="564"/>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64"/>
      <c r="BE69" s="564"/>
      <c r="BF69" s="564"/>
      <c r="BG69" s="564"/>
      <c r="BH69" s="564"/>
      <c r="BI69" s="564"/>
      <c r="BJ69" s="564"/>
      <c r="BK69" s="564"/>
      <c r="BL69" s="564"/>
      <c r="BM69" s="564"/>
      <c r="BN69" s="564"/>
      <c r="BO69" s="564"/>
      <c r="BP69" s="564"/>
      <c r="BQ69" s="564"/>
      <c r="BR69" s="564"/>
      <c r="BS69" s="564"/>
      <c r="BT69" s="564"/>
      <c r="BZ69" s="426">
        <v>0</v>
      </c>
      <c r="CA69" s="426">
        <v>0</v>
      </c>
    </row>
    <row r="70" spans="1:79" s="565" customFormat="1" ht="51.75" customHeight="1" x14ac:dyDescent="0.2">
      <c r="A70" s="563"/>
      <c r="B70" s="563"/>
      <c r="C70" s="622" t="s">
        <v>81</v>
      </c>
      <c r="D70" s="427" t="s">
        <v>427</v>
      </c>
      <c r="E70" s="481" t="s">
        <v>511</v>
      </c>
      <c r="F70" s="641" t="s">
        <v>185</v>
      </c>
      <c r="G70" s="641" t="s">
        <v>186</v>
      </c>
      <c r="H70" s="625">
        <v>18</v>
      </c>
      <c r="I70" s="626"/>
      <c r="J70" s="687">
        <v>18</v>
      </c>
      <c r="K70" s="688" t="s">
        <v>9532</v>
      </c>
      <c r="L70" s="625">
        <v>8</v>
      </c>
      <c r="M70" s="626">
        <v>46113</v>
      </c>
      <c r="N70" s="626">
        <v>46203</v>
      </c>
      <c r="O70" s="689" t="s">
        <v>9185</v>
      </c>
      <c r="P70" s="695" t="s">
        <v>9533</v>
      </c>
      <c r="Q70" s="563"/>
      <c r="R70" s="563"/>
      <c r="S70" s="564"/>
      <c r="T70" s="564"/>
      <c r="U70" s="564"/>
      <c r="V70" s="564"/>
      <c r="W70" s="564"/>
      <c r="X70" s="564"/>
      <c r="Y70" s="564"/>
      <c r="Z70" s="564"/>
      <c r="AA70" s="564"/>
      <c r="AB70" s="564"/>
      <c r="AC70" s="564"/>
      <c r="AD70" s="564"/>
      <c r="AE70" s="564"/>
      <c r="AF70" s="564"/>
      <c r="AG70" s="564"/>
      <c r="AH70" s="564"/>
      <c r="AI70" s="564"/>
      <c r="AJ70" s="564"/>
      <c r="AK70" s="564"/>
      <c r="AL70" s="564"/>
      <c r="AM70" s="564"/>
      <c r="AN70" s="564"/>
      <c r="AO70" s="564"/>
      <c r="AP70" s="564"/>
      <c r="AQ70" s="564"/>
      <c r="AR70" s="564"/>
      <c r="AS70" s="564"/>
      <c r="AT70" s="564"/>
      <c r="AU70" s="564"/>
      <c r="AV70" s="564"/>
      <c r="AW70" s="564"/>
      <c r="AX70" s="564"/>
      <c r="AY70" s="564"/>
      <c r="AZ70" s="564"/>
      <c r="BA70" s="564"/>
      <c r="BB70" s="564"/>
      <c r="BC70" s="564"/>
      <c r="BD70" s="564"/>
      <c r="BE70" s="564"/>
      <c r="BF70" s="564"/>
      <c r="BG70" s="564"/>
      <c r="BH70" s="564"/>
      <c r="BI70" s="564"/>
      <c r="BJ70" s="564"/>
      <c r="BK70" s="564"/>
      <c r="BL70" s="564"/>
      <c r="BM70" s="564"/>
      <c r="BN70" s="564"/>
      <c r="BO70" s="564"/>
      <c r="BP70" s="564"/>
      <c r="BQ70" s="564"/>
      <c r="BR70" s="564"/>
      <c r="BS70" s="564"/>
      <c r="BT70" s="564"/>
      <c r="BZ70" s="426">
        <v>0</v>
      </c>
      <c r="CA70" s="426">
        <v>0</v>
      </c>
    </row>
    <row r="71" spans="1:79" s="565" customFormat="1" ht="51.75" customHeight="1" x14ac:dyDescent="0.2">
      <c r="A71" s="563"/>
      <c r="B71" s="563"/>
      <c r="C71" s="622" t="s">
        <v>81</v>
      </c>
      <c r="D71" s="427" t="s">
        <v>427</v>
      </c>
      <c r="E71" s="481" t="s">
        <v>502</v>
      </c>
      <c r="F71" s="641" t="s">
        <v>185</v>
      </c>
      <c r="G71" s="641" t="s">
        <v>186</v>
      </c>
      <c r="H71" s="625">
        <v>17</v>
      </c>
      <c r="I71" s="626"/>
      <c r="J71" s="696"/>
      <c r="K71" s="697" t="s">
        <v>9534</v>
      </c>
      <c r="L71" s="625"/>
      <c r="M71" s="626">
        <v>46037</v>
      </c>
      <c r="N71" s="626">
        <v>46387</v>
      </c>
      <c r="O71" s="689" t="s">
        <v>9185</v>
      </c>
      <c r="P71" s="695" t="s">
        <v>9535</v>
      </c>
      <c r="Q71" s="563"/>
      <c r="R71" s="563"/>
      <c r="S71" s="564"/>
      <c r="T71" s="564"/>
      <c r="U71" s="564"/>
      <c r="V71" s="564"/>
      <c r="W71" s="564"/>
      <c r="X71" s="564"/>
      <c r="Y71" s="564"/>
      <c r="Z71" s="564"/>
      <c r="AA71" s="564"/>
      <c r="AB71" s="564"/>
      <c r="AC71" s="564"/>
      <c r="AD71" s="564"/>
      <c r="AE71" s="564"/>
      <c r="AF71" s="564"/>
      <c r="AG71" s="564"/>
      <c r="AH71" s="564"/>
      <c r="AI71" s="564"/>
      <c r="AJ71" s="564"/>
      <c r="AK71" s="564"/>
      <c r="AL71" s="564"/>
      <c r="AM71" s="564"/>
      <c r="AN71" s="564"/>
      <c r="AO71" s="564"/>
      <c r="AP71" s="564"/>
      <c r="AQ71" s="564"/>
      <c r="AR71" s="564"/>
      <c r="AS71" s="564"/>
      <c r="AT71" s="564"/>
      <c r="AU71" s="564"/>
      <c r="AV71" s="564"/>
      <c r="AW71" s="564"/>
      <c r="AX71" s="564"/>
      <c r="AY71" s="564"/>
      <c r="AZ71" s="564"/>
      <c r="BA71" s="564"/>
      <c r="BB71" s="564"/>
      <c r="BC71" s="564"/>
      <c r="BD71" s="564"/>
      <c r="BE71" s="564"/>
      <c r="BF71" s="564"/>
      <c r="BG71" s="564"/>
      <c r="BH71" s="564"/>
      <c r="BI71" s="564"/>
      <c r="BJ71" s="564"/>
      <c r="BK71" s="564"/>
      <c r="BL71" s="564"/>
      <c r="BM71" s="564"/>
      <c r="BN71" s="564"/>
      <c r="BO71" s="564"/>
      <c r="BP71" s="564"/>
      <c r="BQ71" s="564"/>
      <c r="BR71" s="564"/>
      <c r="BS71" s="564"/>
      <c r="BT71" s="564"/>
      <c r="BZ71" s="426">
        <v>0</v>
      </c>
      <c r="CA71" s="426">
        <v>0</v>
      </c>
    </row>
    <row r="72" spans="1:79" s="565" customFormat="1" ht="51.75" customHeight="1" x14ac:dyDescent="0.2">
      <c r="A72" s="563"/>
      <c r="B72" s="563"/>
      <c r="C72" s="622" t="s">
        <v>81</v>
      </c>
      <c r="D72" s="427" t="s">
        <v>427</v>
      </c>
      <c r="E72" s="481" t="s">
        <v>502</v>
      </c>
      <c r="F72" s="641" t="s">
        <v>185</v>
      </c>
      <c r="G72" s="641" t="s">
        <v>186</v>
      </c>
      <c r="H72" s="625">
        <v>18</v>
      </c>
      <c r="I72" s="626"/>
      <c r="J72" s="517"/>
      <c r="K72" s="627" t="s">
        <v>9536</v>
      </c>
      <c r="L72" s="625"/>
      <c r="M72" s="626">
        <v>46037</v>
      </c>
      <c r="N72" s="626">
        <v>46387</v>
      </c>
      <c r="O72" s="689" t="s">
        <v>9185</v>
      </c>
      <c r="P72" s="695" t="s">
        <v>9537</v>
      </c>
      <c r="Q72" s="563"/>
      <c r="R72" s="563"/>
      <c r="S72" s="564"/>
      <c r="T72" s="56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4"/>
      <c r="BB72" s="564"/>
      <c r="BC72" s="564"/>
      <c r="BD72" s="564"/>
      <c r="BE72" s="564"/>
      <c r="BF72" s="564"/>
      <c r="BG72" s="564"/>
      <c r="BH72" s="564"/>
      <c r="BI72" s="564"/>
      <c r="BJ72" s="564"/>
      <c r="BK72" s="564"/>
      <c r="BL72" s="564"/>
      <c r="BM72" s="564"/>
      <c r="BN72" s="564"/>
      <c r="BO72" s="564"/>
      <c r="BP72" s="564"/>
      <c r="BQ72" s="564"/>
      <c r="BR72" s="564"/>
      <c r="BS72" s="564"/>
      <c r="BT72" s="564"/>
      <c r="BZ72" s="426">
        <v>0</v>
      </c>
      <c r="CA72" s="426">
        <v>0</v>
      </c>
    </row>
    <row r="73" spans="1:79" s="565" customFormat="1" ht="51.75" customHeight="1" x14ac:dyDescent="0.2">
      <c r="A73" s="563"/>
      <c r="B73" s="563"/>
      <c r="C73" s="622" t="s">
        <v>81</v>
      </c>
      <c r="D73" s="427" t="s">
        <v>427</v>
      </c>
      <c r="E73" s="481" t="s">
        <v>502</v>
      </c>
      <c r="F73" s="641" t="s">
        <v>185</v>
      </c>
      <c r="G73" s="641" t="s">
        <v>186</v>
      </c>
      <c r="H73" s="625">
        <v>18</v>
      </c>
      <c r="I73" s="626"/>
      <c r="J73" s="517"/>
      <c r="K73" s="627" t="s">
        <v>9538</v>
      </c>
      <c r="L73" s="625"/>
      <c r="M73" s="626">
        <v>46037</v>
      </c>
      <c r="N73" s="626">
        <v>46387</v>
      </c>
      <c r="O73" s="689"/>
      <c r="P73" s="698" t="s">
        <v>9539</v>
      </c>
      <c r="Q73" s="563"/>
      <c r="R73" s="563"/>
      <c r="S73" s="564"/>
      <c r="T73" s="564"/>
      <c r="U73" s="564"/>
      <c r="V73" s="564"/>
      <c r="W73" s="564"/>
      <c r="X73" s="564"/>
      <c r="Y73" s="564"/>
      <c r="Z73" s="564"/>
      <c r="AA73" s="564"/>
      <c r="AB73" s="564"/>
      <c r="AC73" s="564"/>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64"/>
      <c r="BE73" s="564"/>
      <c r="BF73" s="564"/>
      <c r="BG73" s="564"/>
      <c r="BH73" s="564"/>
      <c r="BI73" s="564"/>
      <c r="BJ73" s="564"/>
      <c r="BK73" s="564"/>
      <c r="BL73" s="564"/>
      <c r="BM73" s="564"/>
      <c r="BN73" s="564"/>
      <c r="BO73" s="564"/>
      <c r="BP73" s="564"/>
      <c r="BQ73" s="564"/>
      <c r="BR73" s="564"/>
      <c r="BS73" s="564"/>
      <c r="BT73" s="564"/>
      <c r="BZ73" s="426">
        <v>0</v>
      </c>
      <c r="CA73" s="426">
        <v>0</v>
      </c>
    </row>
    <row r="74" spans="1:79" s="565" customFormat="1" ht="51.75" customHeight="1" x14ac:dyDescent="0.2">
      <c r="A74" s="563"/>
      <c r="B74" s="563"/>
      <c r="C74" s="622" t="s">
        <v>81</v>
      </c>
      <c r="D74" s="427" t="s">
        <v>427</v>
      </c>
      <c r="E74" s="481" t="s">
        <v>427</v>
      </c>
      <c r="F74" s="641" t="s">
        <v>185</v>
      </c>
      <c r="G74" s="641" t="s">
        <v>186</v>
      </c>
      <c r="H74" s="625"/>
      <c r="I74" s="626"/>
      <c r="J74" s="517"/>
      <c r="K74" s="627" t="s">
        <v>9540</v>
      </c>
      <c r="L74" s="625"/>
      <c r="M74" s="626">
        <v>46037</v>
      </c>
      <c r="N74" s="626">
        <v>46387</v>
      </c>
      <c r="O74" s="689"/>
      <c r="P74" s="699" t="s">
        <v>9541</v>
      </c>
      <c r="Q74" s="563"/>
      <c r="R74" s="563"/>
      <c r="S74" s="564"/>
      <c r="T74" s="564"/>
      <c r="U74" s="564"/>
      <c r="V74" s="564"/>
      <c r="W74" s="564"/>
      <c r="X74" s="564"/>
      <c r="Y74" s="564"/>
      <c r="Z74" s="564"/>
      <c r="AA74" s="564"/>
      <c r="AB74" s="564"/>
      <c r="AC74" s="564"/>
      <c r="AD74" s="564"/>
      <c r="AE74" s="564"/>
      <c r="AF74" s="564"/>
      <c r="AG74" s="564"/>
      <c r="AH74" s="564"/>
      <c r="AI74" s="564"/>
      <c r="AJ74" s="564"/>
      <c r="AK74" s="564"/>
      <c r="AL74" s="564"/>
      <c r="AM74" s="564"/>
      <c r="AN74" s="564"/>
      <c r="AO74" s="564"/>
      <c r="AP74" s="564"/>
      <c r="AQ74" s="564"/>
      <c r="AR74" s="564"/>
      <c r="AS74" s="564"/>
      <c r="AT74" s="564"/>
      <c r="AU74" s="564"/>
      <c r="AV74" s="564"/>
      <c r="AW74" s="564"/>
      <c r="AX74" s="564"/>
      <c r="AY74" s="564"/>
      <c r="AZ74" s="564"/>
      <c r="BA74" s="564"/>
      <c r="BB74" s="564"/>
      <c r="BC74" s="564"/>
      <c r="BD74" s="564"/>
      <c r="BE74" s="564"/>
      <c r="BF74" s="564"/>
      <c r="BG74" s="564"/>
      <c r="BH74" s="564"/>
      <c r="BI74" s="564"/>
      <c r="BJ74" s="564"/>
      <c r="BK74" s="564"/>
      <c r="BL74" s="564"/>
      <c r="BM74" s="564"/>
      <c r="BN74" s="564"/>
      <c r="BO74" s="564"/>
      <c r="BP74" s="564"/>
      <c r="BQ74" s="564"/>
      <c r="BR74" s="564"/>
      <c r="BS74" s="564"/>
      <c r="BT74" s="564"/>
      <c r="BZ74" s="426">
        <v>0</v>
      </c>
      <c r="CA74" s="426">
        <v>0</v>
      </c>
    </row>
    <row r="75" spans="1:79" s="565" customFormat="1" ht="51.75" customHeight="1" x14ac:dyDescent="0.2">
      <c r="A75" s="563"/>
      <c r="B75" s="563"/>
      <c r="C75" s="622" t="s">
        <v>81</v>
      </c>
      <c r="D75" s="427" t="s">
        <v>427</v>
      </c>
      <c r="E75" s="481" t="s">
        <v>427</v>
      </c>
      <c r="F75" s="641" t="s">
        <v>185</v>
      </c>
      <c r="G75" s="641" t="s">
        <v>186</v>
      </c>
      <c r="H75" s="625"/>
      <c r="I75" s="626"/>
      <c r="J75" s="696"/>
      <c r="K75" s="627" t="s">
        <v>9542</v>
      </c>
      <c r="L75" s="625"/>
      <c r="M75" s="626">
        <v>46037</v>
      </c>
      <c r="N75" s="626">
        <v>46387</v>
      </c>
      <c r="O75" s="689"/>
      <c r="P75" s="700" t="s">
        <v>9541</v>
      </c>
      <c r="Q75" s="563"/>
      <c r="R75" s="563"/>
      <c r="S75" s="564"/>
      <c r="T75" s="564"/>
      <c r="U75" s="564"/>
      <c r="V75" s="564"/>
      <c r="W75" s="564"/>
      <c r="X75" s="564"/>
      <c r="Y75" s="564"/>
      <c r="Z75" s="564"/>
      <c r="AA75" s="564"/>
      <c r="AB75" s="564"/>
      <c r="AC75" s="564"/>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4"/>
      <c r="AZ75" s="564"/>
      <c r="BA75" s="564"/>
      <c r="BB75" s="564"/>
      <c r="BC75" s="564"/>
      <c r="BD75" s="564"/>
      <c r="BE75" s="564"/>
      <c r="BF75" s="564"/>
      <c r="BG75" s="564"/>
      <c r="BH75" s="564"/>
      <c r="BI75" s="564"/>
      <c r="BJ75" s="564"/>
      <c r="BK75" s="564"/>
      <c r="BL75" s="564"/>
      <c r="BM75" s="564"/>
      <c r="BN75" s="564"/>
      <c r="BO75" s="564"/>
      <c r="BP75" s="564"/>
      <c r="BQ75" s="564"/>
      <c r="BR75" s="564"/>
      <c r="BS75" s="564"/>
      <c r="BT75" s="564"/>
      <c r="BZ75" s="426"/>
      <c r="CA75" s="426"/>
    </row>
    <row r="76" spans="1:79" s="565" customFormat="1" ht="51.75" customHeight="1" x14ac:dyDescent="0.2">
      <c r="A76" s="563"/>
      <c r="B76" s="563"/>
      <c r="C76" s="622" t="s">
        <v>81</v>
      </c>
      <c r="D76" s="427" t="s">
        <v>427</v>
      </c>
      <c r="E76" s="481" t="s">
        <v>519</v>
      </c>
      <c r="F76" s="641" t="s">
        <v>185</v>
      </c>
      <c r="G76" s="641" t="s">
        <v>186</v>
      </c>
      <c r="H76" s="625" t="s">
        <v>755</v>
      </c>
      <c r="I76" s="626" t="s">
        <v>755</v>
      </c>
      <c r="J76" s="696" t="s">
        <v>755</v>
      </c>
      <c r="K76" s="627" t="s">
        <v>9543</v>
      </c>
      <c r="L76" s="625" t="s">
        <v>755</v>
      </c>
      <c r="M76" s="626">
        <v>46037</v>
      </c>
      <c r="N76" s="626">
        <v>46387</v>
      </c>
      <c r="O76" s="689" t="s">
        <v>755</v>
      </c>
      <c r="P76" s="700" t="s">
        <v>9544</v>
      </c>
      <c r="Q76" s="563"/>
      <c r="R76" s="563"/>
      <c r="S76" s="564"/>
      <c r="T76" s="564"/>
      <c r="U76" s="564"/>
      <c r="V76" s="564"/>
      <c r="W76" s="564"/>
      <c r="X76" s="564"/>
      <c r="Y76" s="564"/>
      <c r="Z76" s="564"/>
      <c r="AA76" s="564"/>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c r="AZ76" s="564"/>
      <c r="BA76" s="564"/>
      <c r="BB76" s="564"/>
      <c r="BC76" s="564"/>
      <c r="BD76" s="564"/>
      <c r="BE76" s="564"/>
      <c r="BF76" s="564"/>
      <c r="BG76" s="564"/>
      <c r="BH76" s="564"/>
      <c r="BI76" s="564"/>
      <c r="BJ76" s="564"/>
      <c r="BK76" s="564"/>
      <c r="BL76" s="564"/>
      <c r="BM76" s="564"/>
      <c r="BN76" s="564"/>
      <c r="BO76" s="564"/>
      <c r="BP76" s="564"/>
      <c r="BQ76" s="564"/>
      <c r="BR76" s="564"/>
      <c r="BS76" s="564"/>
      <c r="BT76" s="564"/>
      <c r="BZ76" s="426"/>
      <c r="CA76" s="426"/>
    </row>
    <row r="77" spans="1:79" s="565" customFormat="1" ht="51.75" customHeight="1" x14ac:dyDescent="0.2">
      <c r="A77" s="563"/>
      <c r="B77" s="563"/>
      <c r="C77" s="622" t="s">
        <v>81</v>
      </c>
      <c r="D77" s="427" t="s">
        <v>535</v>
      </c>
      <c r="E77" s="481" t="s">
        <v>535</v>
      </c>
      <c r="F77" s="641" t="s">
        <v>537</v>
      </c>
      <c r="G77" s="641" t="s">
        <v>9545</v>
      </c>
      <c r="H77" s="625">
        <v>87</v>
      </c>
      <c r="I77" s="626" t="s">
        <v>9564</v>
      </c>
      <c r="J77" s="696">
        <v>1</v>
      </c>
      <c r="K77" s="627" t="s">
        <v>9565</v>
      </c>
      <c r="L77" s="625"/>
      <c r="M77" s="626">
        <v>46096</v>
      </c>
      <c r="N77" s="626">
        <v>46387</v>
      </c>
      <c r="O77" s="689"/>
      <c r="P77" s="701"/>
      <c r="Q77" s="563"/>
      <c r="R77" s="563"/>
      <c r="S77" s="564"/>
      <c r="T77" s="564"/>
      <c r="U77" s="564"/>
      <c r="V77" s="564"/>
      <c r="W77" s="564"/>
      <c r="X77" s="564"/>
      <c r="Y77" s="564"/>
      <c r="Z77" s="564"/>
      <c r="AA77" s="564"/>
      <c r="AB77" s="564"/>
      <c r="AC77" s="564"/>
      <c r="AD77" s="564"/>
      <c r="AE77" s="564"/>
      <c r="AF77" s="564"/>
      <c r="AG77" s="564"/>
      <c r="AH77" s="564"/>
      <c r="AI77" s="564"/>
      <c r="AJ77" s="564"/>
      <c r="AK77" s="564"/>
      <c r="AL77" s="564"/>
      <c r="AM77" s="564"/>
      <c r="AN77" s="564"/>
      <c r="AO77" s="564"/>
      <c r="AP77" s="564"/>
      <c r="AQ77" s="564"/>
      <c r="AR77" s="564"/>
      <c r="AS77" s="564"/>
      <c r="AT77" s="564"/>
      <c r="AU77" s="564"/>
      <c r="AV77" s="564"/>
      <c r="AW77" s="564"/>
      <c r="AX77" s="564"/>
      <c r="AY77" s="564"/>
      <c r="AZ77" s="564"/>
      <c r="BA77" s="564"/>
      <c r="BB77" s="564"/>
      <c r="BC77" s="564"/>
      <c r="BD77" s="564"/>
      <c r="BE77" s="564"/>
      <c r="BF77" s="564"/>
      <c r="BG77" s="564"/>
      <c r="BH77" s="564"/>
      <c r="BI77" s="564"/>
      <c r="BJ77" s="564"/>
      <c r="BK77" s="564"/>
      <c r="BL77" s="564"/>
      <c r="BM77" s="564"/>
      <c r="BN77" s="564"/>
      <c r="BO77" s="564"/>
      <c r="BP77" s="564"/>
      <c r="BQ77" s="564"/>
      <c r="BR77" s="564"/>
      <c r="BS77" s="564"/>
      <c r="BT77" s="564"/>
      <c r="BZ77" s="426"/>
      <c r="CA77" s="426"/>
    </row>
    <row r="78" spans="1:79" s="565" customFormat="1" ht="51.75" customHeight="1" x14ac:dyDescent="0.2">
      <c r="A78" s="563"/>
      <c r="B78" s="563"/>
      <c r="C78" s="622" t="s">
        <v>81</v>
      </c>
      <c r="D78" s="427" t="s">
        <v>535</v>
      </c>
      <c r="E78" s="481" t="s">
        <v>535</v>
      </c>
      <c r="F78" s="641" t="s">
        <v>537</v>
      </c>
      <c r="G78" s="641" t="s">
        <v>9545</v>
      </c>
      <c r="H78" s="625">
        <v>87</v>
      </c>
      <c r="I78" s="626" t="s">
        <v>9564</v>
      </c>
      <c r="J78" s="696">
        <v>2</v>
      </c>
      <c r="K78" s="627" t="s">
        <v>9566</v>
      </c>
      <c r="L78" s="625"/>
      <c r="M78" s="626">
        <v>46096</v>
      </c>
      <c r="N78" s="626">
        <v>46387</v>
      </c>
      <c r="O78" s="689"/>
      <c r="P78" s="701"/>
      <c r="Q78" s="563"/>
      <c r="R78" s="563"/>
      <c r="S78" s="564"/>
      <c r="T78" s="564"/>
      <c r="U78" s="564"/>
      <c r="V78" s="564"/>
      <c r="W78" s="564"/>
      <c r="X78" s="564"/>
      <c r="Y78" s="564"/>
      <c r="Z78" s="564"/>
      <c r="AA78" s="564"/>
      <c r="AB78" s="564"/>
      <c r="AC78" s="564"/>
      <c r="AD78" s="564"/>
      <c r="AE78" s="564"/>
      <c r="AF78" s="564"/>
      <c r="AG78" s="564"/>
      <c r="AH78" s="564"/>
      <c r="AI78" s="564"/>
      <c r="AJ78" s="564"/>
      <c r="AK78" s="564"/>
      <c r="AL78" s="564"/>
      <c r="AM78" s="564"/>
      <c r="AN78" s="564"/>
      <c r="AO78" s="564"/>
      <c r="AP78" s="564"/>
      <c r="AQ78" s="564"/>
      <c r="AR78" s="564"/>
      <c r="AS78" s="564"/>
      <c r="AT78" s="564"/>
      <c r="AU78" s="564"/>
      <c r="AV78" s="564"/>
      <c r="AW78" s="564"/>
      <c r="AX78" s="564"/>
      <c r="AY78" s="564"/>
      <c r="AZ78" s="564"/>
      <c r="BA78" s="564"/>
      <c r="BB78" s="564"/>
      <c r="BC78" s="564"/>
      <c r="BD78" s="564"/>
      <c r="BE78" s="564"/>
      <c r="BF78" s="564"/>
      <c r="BG78" s="564"/>
      <c r="BH78" s="564"/>
      <c r="BI78" s="564"/>
      <c r="BJ78" s="564"/>
      <c r="BK78" s="564"/>
      <c r="BL78" s="564"/>
      <c r="BM78" s="564"/>
      <c r="BN78" s="564"/>
      <c r="BO78" s="564"/>
      <c r="BP78" s="564"/>
      <c r="BQ78" s="564"/>
      <c r="BR78" s="564"/>
      <c r="BS78" s="564"/>
      <c r="BT78" s="564"/>
      <c r="BZ78" s="426"/>
      <c r="CA78" s="426"/>
    </row>
    <row r="79" spans="1:79" s="565" customFormat="1" ht="51.75" customHeight="1" x14ac:dyDescent="0.2">
      <c r="A79" s="563"/>
      <c r="B79" s="563"/>
      <c r="C79" s="622" t="s">
        <v>81</v>
      </c>
      <c r="D79" s="427" t="s">
        <v>535</v>
      </c>
      <c r="E79" s="481" t="s">
        <v>535</v>
      </c>
      <c r="F79" s="641" t="s">
        <v>537</v>
      </c>
      <c r="G79" s="641" t="s">
        <v>9545</v>
      </c>
      <c r="H79" s="625">
        <v>87</v>
      </c>
      <c r="I79" s="626" t="s">
        <v>9564</v>
      </c>
      <c r="J79" s="517">
        <v>3</v>
      </c>
      <c r="K79" s="627" t="s">
        <v>9567</v>
      </c>
      <c r="L79" s="625"/>
      <c r="M79" s="626">
        <v>46096</v>
      </c>
      <c r="N79" s="626">
        <v>46387</v>
      </c>
      <c r="O79" s="689"/>
      <c r="P79" s="701"/>
      <c r="Q79" s="563"/>
      <c r="R79" s="563"/>
      <c r="S79" s="564"/>
      <c r="T79" s="564"/>
      <c r="U79" s="564"/>
      <c r="V79" s="564"/>
      <c r="W79" s="564"/>
      <c r="X79" s="564"/>
      <c r="Y79" s="564"/>
      <c r="Z79" s="564"/>
      <c r="AA79" s="564"/>
      <c r="AB79" s="564"/>
      <c r="AC79" s="564"/>
      <c r="AD79" s="564"/>
      <c r="AE79" s="564"/>
      <c r="AF79" s="564"/>
      <c r="AG79" s="564"/>
      <c r="AH79" s="564"/>
      <c r="AI79" s="564"/>
      <c r="AJ79" s="564"/>
      <c r="AK79" s="564"/>
      <c r="AL79" s="564"/>
      <c r="AM79" s="564"/>
      <c r="AN79" s="564"/>
      <c r="AO79" s="564"/>
      <c r="AP79" s="564"/>
      <c r="AQ79" s="564"/>
      <c r="AR79" s="564"/>
      <c r="AS79" s="564"/>
      <c r="AT79" s="564"/>
      <c r="AU79" s="564"/>
      <c r="AV79" s="564"/>
      <c r="AW79" s="564"/>
      <c r="AX79" s="564"/>
      <c r="AY79" s="564"/>
      <c r="AZ79" s="564"/>
      <c r="BA79" s="564"/>
      <c r="BB79" s="564"/>
      <c r="BC79" s="564"/>
      <c r="BD79" s="564"/>
      <c r="BE79" s="564"/>
      <c r="BF79" s="564"/>
      <c r="BG79" s="564"/>
      <c r="BH79" s="564"/>
      <c r="BI79" s="564"/>
      <c r="BJ79" s="564"/>
      <c r="BK79" s="564"/>
      <c r="BL79" s="564"/>
      <c r="BM79" s="564"/>
      <c r="BN79" s="564"/>
      <c r="BO79" s="564"/>
      <c r="BP79" s="564"/>
      <c r="BQ79" s="564"/>
      <c r="BR79" s="564"/>
      <c r="BS79" s="564"/>
      <c r="BT79" s="564"/>
      <c r="BZ79" s="426"/>
      <c r="CA79" s="426"/>
    </row>
    <row r="80" spans="1:79" s="565" customFormat="1" ht="51.75" customHeight="1" x14ac:dyDescent="0.2">
      <c r="A80" s="563"/>
      <c r="B80" s="563"/>
      <c r="C80" s="622" t="s">
        <v>81</v>
      </c>
      <c r="D80" s="427" t="s">
        <v>535</v>
      </c>
      <c r="E80" s="481" t="s">
        <v>535</v>
      </c>
      <c r="F80" s="641" t="s">
        <v>537</v>
      </c>
      <c r="G80" s="641" t="s">
        <v>9545</v>
      </c>
      <c r="H80" s="625">
        <v>87</v>
      </c>
      <c r="I80" s="626" t="s">
        <v>9564</v>
      </c>
      <c r="J80" s="517">
        <v>4</v>
      </c>
      <c r="K80" s="627" t="s">
        <v>9568</v>
      </c>
      <c r="L80" s="625"/>
      <c r="M80" s="626">
        <v>46096</v>
      </c>
      <c r="N80" s="626">
        <v>46387</v>
      </c>
      <c r="O80" s="689" t="s">
        <v>9185</v>
      </c>
      <c r="P80" s="701" t="s">
        <v>9569</v>
      </c>
      <c r="Q80" s="563"/>
      <c r="R80" s="563"/>
      <c r="S80" s="564"/>
      <c r="T80" s="564"/>
      <c r="U80" s="564"/>
      <c r="V80" s="564"/>
      <c r="W80" s="564"/>
      <c r="X80" s="564"/>
      <c r="Y80" s="564"/>
      <c r="Z80" s="564"/>
      <c r="AA80" s="564"/>
      <c r="AB80" s="564"/>
      <c r="AC80" s="564"/>
      <c r="AD80" s="564"/>
      <c r="AE80" s="564"/>
      <c r="AF80" s="564"/>
      <c r="AG80" s="564"/>
      <c r="AH80" s="564"/>
      <c r="AI80" s="564"/>
      <c r="AJ80" s="564"/>
      <c r="AK80" s="564"/>
      <c r="AL80" s="564"/>
      <c r="AM80" s="564"/>
      <c r="AN80" s="564"/>
      <c r="AO80" s="564"/>
      <c r="AP80" s="564"/>
      <c r="AQ80" s="564"/>
      <c r="AR80" s="564"/>
      <c r="AS80" s="564"/>
      <c r="AT80" s="564"/>
      <c r="AU80" s="564"/>
      <c r="AV80" s="564"/>
      <c r="AW80" s="564"/>
      <c r="AX80" s="564"/>
      <c r="AY80" s="564"/>
      <c r="AZ80" s="564"/>
      <c r="BA80" s="564"/>
      <c r="BB80" s="564"/>
      <c r="BC80" s="564"/>
      <c r="BD80" s="564"/>
      <c r="BE80" s="564"/>
      <c r="BF80" s="564"/>
      <c r="BG80" s="564"/>
      <c r="BH80" s="564"/>
      <c r="BI80" s="564"/>
      <c r="BJ80" s="564"/>
      <c r="BK80" s="564"/>
      <c r="BL80" s="564"/>
      <c r="BM80" s="564"/>
      <c r="BN80" s="564"/>
      <c r="BO80" s="564"/>
      <c r="BP80" s="564"/>
      <c r="BQ80" s="564"/>
      <c r="BR80" s="564"/>
      <c r="BS80" s="564"/>
      <c r="BT80" s="564"/>
      <c r="BZ80" s="426"/>
      <c r="CA80" s="426"/>
    </row>
    <row r="81" spans="1:79" s="565" customFormat="1" ht="51.75" customHeight="1" x14ac:dyDescent="0.2">
      <c r="A81" s="563"/>
      <c r="B81" s="563"/>
      <c r="C81" s="622" t="s">
        <v>81</v>
      </c>
      <c r="D81" s="427" t="s">
        <v>535</v>
      </c>
      <c r="E81" s="481" t="s">
        <v>535</v>
      </c>
      <c r="F81" s="641" t="s">
        <v>537</v>
      </c>
      <c r="G81" s="641" t="s">
        <v>9545</v>
      </c>
      <c r="H81" s="625">
        <v>87</v>
      </c>
      <c r="I81" s="626" t="s">
        <v>9564</v>
      </c>
      <c r="J81" s="696">
        <v>5</v>
      </c>
      <c r="K81" s="627" t="s">
        <v>9570</v>
      </c>
      <c r="L81" s="702"/>
      <c r="M81" s="703">
        <v>46113</v>
      </c>
      <c r="N81" s="704">
        <v>46387</v>
      </c>
      <c r="O81" s="689" t="s">
        <v>9185</v>
      </c>
      <c r="P81" s="701" t="s">
        <v>3164</v>
      </c>
      <c r="Q81" s="563"/>
      <c r="R81" s="563"/>
      <c r="S81" s="564"/>
      <c r="T81" s="564"/>
      <c r="U81" s="564"/>
      <c r="V81" s="564"/>
      <c r="W81" s="564"/>
      <c r="X81" s="564"/>
      <c r="Y81" s="564"/>
      <c r="Z81" s="564"/>
      <c r="AA81" s="564"/>
      <c r="AB81" s="564"/>
      <c r="AC81" s="564"/>
      <c r="AD81" s="564"/>
      <c r="AE81" s="564"/>
      <c r="AF81" s="564"/>
      <c r="AG81" s="564"/>
      <c r="AH81" s="564"/>
      <c r="AI81" s="564"/>
      <c r="AJ81" s="564"/>
      <c r="AK81" s="564"/>
      <c r="AL81" s="564"/>
      <c r="AM81" s="564"/>
      <c r="AN81" s="564"/>
      <c r="AO81" s="564"/>
      <c r="AP81" s="564"/>
      <c r="AQ81" s="564"/>
      <c r="AR81" s="564"/>
      <c r="AS81" s="564"/>
      <c r="AT81" s="564"/>
      <c r="AU81" s="564"/>
      <c r="AV81" s="564"/>
      <c r="AW81" s="564"/>
      <c r="AX81" s="564"/>
      <c r="AY81" s="564"/>
      <c r="AZ81" s="564"/>
      <c r="BA81" s="564"/>
      <c r="BB81" s="564"/>
      <c r="BC81" s="564"/>
      <c r="BD81" s="564"/>
      <c r="BE81" s="564"/>
      <c r="BF81" s="564"/>
      <c r="BG81" s="564"/>
      <c r="BH81" s="564"/>
      <c r="BI81" s="564"/>
      <c r="BJ81" s="564"/>
      <c r="BK81" s="564"/>
      <c r="BL81" s="564"/>
      <c r="BM81" s="564"/>
      <c r="BN81" s="564"/>
      <c r="BO81" s="564"/>
      <c r="BP81" s="564"/>
      <c r="BQ81" s="564"/>
      <c r="BR81" s="564"/>
      <c r="BS81" s="564"/>
      <c r="BT81" s="564"/>
      <c r="BZ81" s="426"/>
      <c r="CA81" s="426"/>
    </row>
    <row r="82" spans="1:79" s="565" customFormat="1" ht="51.75" customHeight="1" x14ac:dyDescent="0.2">
      <c r="A82" s="563"/>
      <c r="B82" s="563"/>
      <c r="C82" s="622" t="s">
        <v>81</v>
      </c>
      <c r="D82" s="427" t="s">
        <v>535</v>
      </c>
      <c r="E82" s="481" t="s">
        <v>535</v>
      </c>
      <c r="F82" s="641" t="s">
        <v>537</v>
      </c>
      <c r="G82" s="641" t="s">
        <v>9545</v>
      </c>
      <c r="H82" s="625">
        <v>87</v>
      </c>
      <c r="I82" s="626" t="s">
        <v>9564</v>
      </c>
      <c r="J82" s="517">
        <v>6</v>
      </c>
      <c r="K82" s="627" t="s">
        <v>9571</v>
      </c>
      <c r="L82" s="702"/>
      <c r="M82" s="705">
        <v>46096</v>
      </c>
      <c r="N82" s="706">
        <v>46387</v>
      </c>
      <c r="O82" s="689" t="s">
        <v>9185</v>
      </c>
      <c r="P82" s="707"/>
      <c r="Q82" s="563"/>
      <c r="R82" s="563"/>
      <c r="S82" s="564"/>
      <c r="T82" s="564"/>
      <c r="U82" s="564"/>
      <c r="V82" s="564"/>
      <c r="W82" s="564"/>
      <c r="X82" s="564"/>
      <c r="Y82" s="564"/>
      <c r="Z82" s="564"/>
      <c r="AA82" s="564"/>
      <c r="AB82" s="564"/>
      <c r="AC82" s="564"/>
      <c r="AD82" s="564"/>
      <c r="AE82" s="564"/>
      <c r="AF82" s="564"/>
      <c r="AG82" s="564"/>
      <c r="AH82" s="564"/>
      <c r="AI82" s="564"/>
      <c r="AJ82" s="564"/>
      <c r="AK82" s="564"/>
      <c r="AL82" s="564"/>
      <c r="AM82" s="564"/>
      <c r="AN82" s="564"/>
      <c r="AO82" s="564"/>
      <c r="AP82" s="564"/>
      <c r="AQ82" s="564"/>
      <c r="AR82" s="564"/>
      <c r="AS82" s="564"/>
      <c r="AT82" s="564"/>
      <c r="AU82" s="564"/>
      <c r="AV82" s="564"/>
      <c r="AW82" s="564"/>
      <c r="AX82" s="564"/>
      <c r="AY82" s="564"/>
      <c r="AZ82" s="564"/>
      <c r="BA82" s="564"/>
      <c r="BB82" s="564"/>
      <c r="BC82" s="564"/>
      <c r="BD82" s="564"/>
      <c r="BE82" s="564"/>
      <c r="BF82" s="564"/>
      <c r="BG82" s="564"/>
      <c r="BH82" s="564"/>
      <c r="BI82" s="564"/>
      <c r="BJ82" s="564"/>
      <c r="BK82" s="564"/>
      <c r="BL82" s="564"/>
      <c r="BM82" s="564"/>
      <c r="BN82" s="564"/>
      <c r="BO82" s="564"/>
      <c r="BP82" s="564"/>
      <c r="BQ82" s="564"/>
      <c r="BR82" s="564"/>
      <c r="BS82" s="564"/>
      <c r="BT82" s="564"/>
      <c r="BZ82" s="426"/>
      <c r="CA82" s="426"/>
    </row>
    <row r="83" spans="1:79" s="565" customFormat="1" ht="51.75" customHeight="1" x14ac:dyDescent="0.2">
      <c r="A83" s="563"/>
      <c r="B83" s="563"/>
      <c r="C83" s="622" t="s">
        <v>81</v>
      </c>
      <c r="D83" s="427" t="s">
        <v>535</v>
      </c>
      <c r="E83" s="481" t="s">
        <v>535</v>
      </c>
      <c r="F83" s="641" t="s">
        <v>537</v>
      </c>
      <c r="G83" s="641" t="s">
        <v>9545</v>
      </c>
      <c r="H83" s="625">
        <v>87</v>
      </c>
      <c r="I83" s="626" t="s">
        <v>9564</v>
      </c>
      <c r="J83" s="517">
        <v>8</v>
      </c>
      <c r="K83" s="627" t="s">
        <v>9572</v>
      </c>
      <c r="L83" s="702"/>
      <c r="M83" s="705">
        <v>46096</v>
      </c>
      <c r="N83" s="706">
        <v>46387</v>
      </c>
      <c r="O83" s="689" t="s">
        <v>9185</v>
      </c>
      <c r="P83" s="701" t="s">
        <v>9573</v>
      </c>
      <c r="Q83" s="563"/>
      <c r="R83" s="563"/>
      <c r="S83" s="564"/>
      <c r="T83" s="564"/>
      <c r="U83" s="564"/>
      <c r="V83" s="564"/>
      <c r="W83" s="564"/>
      <c r="X83" s="564"/>
      <c r="Y83" s="564"/>
      <c r="Z83" s="564"/>
      <c r="AA83" s="564"/>
      <c r="AB83" s="564"/>
      <c r="AC83" s="564"/>
      <c r="AD83" s="564"/>
      <c r="AE83" s="564"/>
      <c r="AF83" s="564"/>
      <c r="AG83" s="564"/>
      <c r="AH83" s="564"/>
      <c r="AI83" s="564"/>
      <c r="AJ83" s="564"/>
      <c r="AK83" s="564"/>
      <c r="AL83" s="564"/>
      <c r="AM83" s="564"/>
      <c r="AN83" s="564"/>
      <c r="AO83" s="564"/>
      <c r="AP83" s="564"/>
      <c r="AQ83" s="564"/>
      <c r="AR83" s="564"/>
      <c r="AS83" s="564"/>
      <c r="AT83" s="564"/>
      <c r="AU83" s="564"/>
      <c r="AV83" s="564"/>
      <c r="AW83" s="564"/>
      <c r="AX83" s="564"/>
      <c r="AY83" s="564"/>
      <c r="AZ83" s="564"/>
      <c r="BA83" s="564"/>
      <c r="BB83" s="564"/>
      <c r="BC83" s="564"/>
      <c r="BD83" s="564"/>
      <c r="BE83" s="564"/>
      <c r="BF83" s="564"/>
      <c r="BG83" s="564"/>
      <c r="BH83" s="564"/>
      <c r="BI83" s="564"/>
      <c r="BJ83" s="564"/>
      <c r="BK83" s="564"/>
      <c r="BL83" s="564"/>
      <c r="BM83" s="564"/>
      <c r="BN83" s="564"/>
      <c r="BO83" s="564"/>
      <c r="BP83" s="564"/>
      <c r="BQ83" s="564"/>
      <c r="BR83" s="564"/>
      <c r="BS83" s="564"/>
      <c r="BT83" s="564"/>
      <c r="BZ83" s="426"/>
      <c r="CA83" s="426"/>
    </row>
    <row r="84" spans="1:79" s="565" customFormat="1" ht="51.75" customHeight="1" x14ac:dyDescent="0.2">
      <c r="A84" s="563"/>
      <c r="B84" s="563"/>
      <c r="C84" s="622" t="s">
        <v>81</v>
      </c>
      <c r="D84" s="427" t="s">
        <v>535</v>
      </c>
      <c r="E84" s="481" t="s">
        <v>535</v>
      </c>
      <c r="F84" s="641" t="s">
        <v>537</v>
      </c>
      <c r="G84" s="641" t="s">
        <v>9545</v>
      </c>
      <c r="H84" s="625">
        <v>88</v>
      </c>
      <c r="I84" s="626" t="s">
        <v>9574</v>
      </c>
      <c r="J84" s="696">
        <v>1</v>
      </c>
      <c r="K84" s="627" t="s">
        <v>9575</v>
      </c>
      <c r="L84" s="702"/>
      <c r="M84" s="705">
        <v>46096</v>
      </c>
      <c r="N84" s="706">
        <v>46387</v>
      </c>
      <c r="O84" s="689"/>
      <c r="P84" s="708"/>
      <c r="Q84" s="563"/>
      <c r="R84" s="563"/>
      <c r="S84" s="564"/>
      <c r="T84" s="564"/>
      <c r="U84" s="564"/>
      <c r="V84" s="564"/>
      <c r="W84" s="564"/>
      <c r="X84" s="564"/>
      <c r="Y84" s="564"/>
      <c r="Z84" s="564"/>
      <c r="AA84" s="564"/>
      <c r="AB84" s="564"/>
      <c r="AC84" s="564"/>
      <c r="AD84" s="564"/>
      <c r="AE84" s="564"/>
      <c r="AF84" s="564"/>
      <c r="AG84" s="564"/>
      <c r="AH84" s="564"/>
      <c r="AI84" s="564"/>
      <c r="AJ84" s="564"/>
      <c r="AK84" s="564"/>
      <c r="AL84" s="564"/>
      <c r="AM84" s="564"/>
      <c r="AN84" s="564"/>
      <c r="AO84" s="564"/>
      <c r="AP84" s="564"/>
      <c r="AQ84" s="564"/>
      <c r="AR84" s="564"/>
      <c r="AS84" s="564"/>
      <c r="AT84" s="564"/>
      <c r="AU84" s="564"/>
      <c r="AV84" s="564"/>
      <c r="AW84" s="564"/>
      <c r="AX84" s="564"/>
      <c r="AY84" s="564"/>
      <c r="AZ84" s="564"/>
      <c r="BA84" s="564"/>
      <c r="BB84" s="564"/>
      <c r="BC84" s="564"/>
      <c r="BD84" s="564"/>
      <c r="BE84" s="564"/>
      <c r="BF84" s="564"/>
      <c r="BG84" s="564"/>
      <c r="BH84" s="564"/>
      <c r="BI84" s="564"/>
      <c r="BJ84" s="564"/>
      <c r="BK84" s="564"/>
      <c r="BL84" s="564"/>
      <c r="BM84" s="564"/>
      <c r="BN84" s="564"/>
      <c r="BO84" s="564"/>
      <c r="BP84" s="564"/>
      <c r="BQ84" s="564"/>
      <c r="BR84" s="564"/>
      <c r="BS84" s="564"/>
      <c r="BT84" s="564"/>
      <c r="BZ84" s="426"/>
      <c r="CA84" s="426"/>
    </row>
    <row r="85" spans="1:79" s="565" customFormat="1" ht="51.75" customHeight="1" x14ac:dyDescent="0.2">
      <c r="A85" s="563"/>
      <c r="B85" s="563"/>
      <c r="C85" s="622" t="s">
        <v>81</v>
      </c>
      <c r="D85" s="427" t="s">
        <v>535</v>
      </c>
      <c r="E85" s="481" t="s">
        <v>535</v>
      </c>
      <c r="F85" s="641" t="s">
        <v>537</v>
      </c>
      <c r="G85" s="641" t="s">
        <v>2390</v>
      </c>
      <c r="H85" s="625">
        <v>89</v>
      </c>
      <c r="I85" s="626" t="s">
        <v>9576</v>
      </c>
      <c r="J85" s="517">
        <v>2</v>
      </c>
      <c r="K85" s="627" t="s">
        <v>9577</v>
      </c>
      <c r="L85" s="702"/>
      <c r="M85" s="705">
        <v>46096</v>
      </c>
      <c r="N85" s="706">
        <v>46387</v>
      </c>
      <c r="O85" s="689"/>
      <c r="P85" s="709"/>
      <c r="Q85" s="563"/>
      <c r="R85" s="563"/>
      <c r="S85" s="564"/>
      <c r="T85" s="564"/>
      <c r="U85" s="564"/>
      <c r="V85" s="564"/>
      <c r="W85" s="564"/>
      <c r="X85" s="564"/>
      <c r="Y85" s="564"/>
      <c r="Z85" s="564"/>
      <c r="AA85" s="564"/>
      <c r="AB85" s="564"/>
      <c r="AC85" s="564"/>
      <c r="AD85" s="564"/>
      <c r="AE85" s="564"/>
      <c r="AF85" s="564"/>
      <c r="AG85" s="564"/>
      <c r="AH85" s="564"/>
      <c r="AI85" s="564"/>
      <c r="AJ85" s="564"/>
      <c r="AK85" s="564"/>
      <c r="AL85" s="564"/>
      <c r="AM85" s="564"/>
      <c r="AN85" s="564"/>
      <c r="AO85" s="564"/>
      <c r="AP85" s="564"/>
      <c r="AQ85" s="564"/>
      <c r="AR85" s="564"/>
      <c r="AS85" s="564"/>
      <c r="AT85" s="564"/>
      <c r="AU85" s="564"/>
      <c r="AV85" s="564"/>
      <c r="AW85" s="564"/>
      <c r="AX85" s="564"/>
      <c r="AY85" s="564"/>
      <c r="AZ85" s="564"/>
      <c r="BA85" s="564"/>
      <c r="BB85" s="564"/>
      <c r="BC85" s="564"/>
      <c r="BD85" s="564"/>
      <c r="BE85" s="564"/>
      <c r="BF85" s="564"/>
      <c r="BG85" s="564"/>
      <c r="BH85" s="564"/>
      <c r="BI85" s="564"/>
      <c r="BJ85" s="564"/>
      <c r="BK85" s="564"/>
      <c r="BL85" s="564"/>
      <c r="BM85" s="564"/>
      <c r="BN85" s="564"/>
      <c r="BO85" s="564"/>
      <c r="BP85" s="564"/>
      <c r="BQ85" s="564"/>
      <c r="BR85" s="564"/>
      <c r="BS85" s="564"/>
      <c r="BT85" s="564"/>
      <c r="BZ85" s="426"/>
      <c r="CA85" s="426"/>
    </row>
    <row r="86" spans="1:79" s="565" customFormat="1" ht="51.75" customHeight="1" x14ac:dyDescent="0.2">
      <c r="A86" s="563"/>
      <c r="B86" s="563"/>
      <c r="C86" s="622" t="s">
        <v>81</v>
      </c>
      <c r="D86" s="427" t="s">
        <v>535</v>
      </c>
      <c r="E86" s="481" t="s">
        <v>535</v>
      </c>
      <c r="F86" s="641" t="s">
        <v>537</v>
      </c>
      <c r="G86" s="641" t="s">
        <v>2390</v>
      </c>
      <c r="H86" s="625">
        <v>89</v>
      </c>
      <c r="I86" s="626" t="s">
        <v>9576</v>
      </c>
      <c r="J86" s="517">
        <v>4</v>
      </c>
      <c r="K86" s="627" t="s">
        <v>9578</v>
      </c>
      <c r="L86" s="702"/>
      <c r="M86" s="705">
        <v>46096</v>
      </c>
      <c r="N86" s="706">
        <v>46387</v>
      </c>
      <c r="O86" s="689"/>
      <c r="P86" s="710"/>
      <c r="Q86" s="563"/>
      <c r="R86" s="563"/>
      <c r="S86" s="564"/>
      <c r="T86" s="564"/>
      <c r="U86" s="564"/>
      <c r="V86" s="564"/>
      <c r="W86" s="564"/>
      <c r="X86" s="564"/>
      <c r="Y86" s="564"/>
      <c r="Z86" s="564"/>
      <c r="AA86" s="564"/>
      <c r="AB86" s="564"/>
      <c r="AC86" s="564"/>
      <c r="AD86" s="564"/>
      <c r="AE86" s="564"/>
      <c r="AF86" s="564"/>
      <c r="AG86" s="564"/>
      <c r="AH86" s="564"/>
      <c r="AI86" s="564"/>
      <c r="AJ86" s="564"/>
      <c r="AK86" s="564"/>
      <c r="AL86" s="564"/>
      <c r="AM86" s="564"/>
      <c r="AN86" s="564"/>
      <c r="AO86" s="564"/>
      <c r="AP86" s="564"/>
      <c r="AQ86" s="564"/>
      <c r="AR86" s="564"/>
      <c r="AS86" s="564"/>
      <c r="AT86" s="564"/>
      <c r="AU86" s="564"/>
      <c r="AV86" s="564"/>
      <c r="AW86" s="564"/>
      <c r="AX86" s="564"/>
      <c r="AY86" s="564"/>
      <c r="AZ86" s="564"/>
      <c r="BA86" s="564"/>
      <c r="BB86" s="564"/>
      <c r="BC86" s="564"/>
      <c r="BD86" s="564"/>
      <c r="BE86" s="564"/>
      <c r="BF86" s="564"/>
      <c r="BG86" s="564"/>
      <c r="BH86" s="564"/>
      <c r="BI86" s="564"/>
      <c r="BJ86" s="564"/>
      <c r="BK86" s="564"/>
      <c r="BL86" s="564"/>
      <c r="BM86" s="564"/>
      <c r="BN86" s="564"/>
      <c r="BO86" s="564"/>
      <c r="BP86" s="564"/>
      <c r="BQ86" s="564"/>
      <c r="BR86" s="564"/>
      <c r="BS86" s="564"/>
      <c r="BT86" s="564"/>
      <c r="BZ86" s="426"/>
      <c r="CA86" s="426"/>
    </row>
    <row r="87" spans="1:79" s="565" customFormat="1" ht="51.75" customHeight="1" x14ac:dyDescent="0.25">
      <c r="A87" s="563"/>
      <c r="B87" s="563"/>
      <c r="C87" s="622" t="s">
        <v>81</v>
      </c>
      <c r="D87" s="427" t="s">
        <v>535</v>
      </c>
      <c r="E87" s="481" t="s">
        <v>535</v>
      </c>
      <c r="F87" s="641" t="s">
        <v>537</v>
      </c>
      <c r="G87" s="641" t="s">
        <v>2390</v>
      </c>
      <c r="H87" s="625">
        <v>89</v>
      </c>
      <c r="I87" s="626" t="s">
        <v>9576</v>
      </c>
      <c r="J87" s="517">
        <v>5</v>
      </c>
      <c r="K87" s="688" t="s">
        <v>9579</v>
      </c>
      <c r="L87" s="625"/>
      <c r="M87" s="626">
        <v>46096</v>
      </c>
      <c r="N87" s="626">
        <v>46356</v>
      </c>
      <c r="O87" s="689"/>
      <c r="P87" s="695"/>
      <c r="Q87" s="519"/>
      <c r="R87" s="583"/>
      <c r="S87" s="593"/>
      <c r="T87" s="594"/>
      <c r="U87" s="586"/>
      <c r="V87" s="586"/>
      <c r="W87" s="594"/>
      <c r="X87" s="586"/>
      <c r="Y87" s="595"/>
      <c r="Z87" s="596"/>
      <c r="AA87" s="597"/>
      <c r="AB87" s="570"/>
      <c r="AC87" s="570"/>
      <c r="AD87" s="570"/>
      <c r="AE87" s="570"/>
      <c r="AF87" s="570"/>
      <c r="AG87" s="570"/>
      <c r="AH87" s="570"/>
      <c r="AI87" s="571"/>
      <c r="AJ87" s="571"/>
      <c r="AK87" s="571"/>
      <c r="AL87" s="571"/>
      <c r="AM87" s="571"/>
      <c r="AN87" s="571"/>
      <c r="AO87" s="571"/>
      <c r="AP87" s="571"/>
      <c r="AQ87" s="571"/>
      <c r="AR87" s="571"/>
      <c r="AS87" s="572"/>
      <c r="AT87" s="571"/>
      <c r="AU87" s="571"/>
      <c r="AV87" s="584"/>
      <c r="AW87" s="598"/>
      <c r="AX87" s="599"/>
      <c r="AY87" s="599"/>
      <c r="AZ87" s="600"/>
      <c r="BA87" s="584"/>
      <c r="BB87" s="584"/>
      <c r="BC87" s="584"/>
      <c r="BD87" s="584"/>
      <c r="BE87" s="601"/>
      <c r="BF87" s="601"/>
      <c r="BG87" s="601"/>
      <c r="BH87" s="601"/>
      <c r="BI87" s="601"/>
      <c r="BJ87" s="602"/>
      <c r="BK87" s="598"/>
      <c r="BL87" s="601"/>
      <c r="BM87" s="601"/>
      <c r="BN87" s="601"/>
      <c r="BO87" s="601"/>
      <c r="BP87" s="602"/>
      <c r="BQ87" s="564"/>
      <c r="BR87" s="564"/>
      <c r="BS87" s="564"/>
      <c r="BT87" s="564"/>
      <c r="BZ87" s="426"/>
      <c r="CA87" s="426"/>
    </row>
    <row r="88" spans="1:79" s="565" customFormat="1" ht="51.75" customHeight="1" x14ac:dyDescent="0.25">
      <c r="A88" s="563"/>
      <c r="B88" s="563"/>
      <c r="C88" s="622" t="s">
        <v>81</v>
      </c>
      <c r="D88" s="427" t="s">
        <v>535</v>
      </c>
      <c r="E88" s="481" t="s">
        <v>535</v>
      </c>
      <c r="F88" s="641" t="s">
        <v>537</v>
      </c>
      <c r="G88" s="641" t="s">
        <v>2390</v>
      </c>
      <c r="H88" s="625">
        <v>89</v>
      </c>
      <c r="I88" s="626" t="s">
        <v>9576</v>
      </c>
      <c r="J88" s="517">
        <v>6</v>
      </c>
      <c r="K88" s="688" t="s">
        <v>9580</v>
      </c>
      <c r="L88" s="625"/>
      <c r="M88" s="626">
        <v>46143</v>
      </c>
      <c r="N88" s="626">
        <v>46387</v>
      </c>
      <c r="O88" s="689"/>
      <c r="P88" s="695"/>
      <c r="Q88" s="519"/>
      <c r="R88" s="583"/>
      <c r="S88" s="593"/>
      <c r="T88" s="603"/>
      <c r="U88" s="587"/>
      <c r="V88" s="587"/>
      <c r="W88" s="603"/>
      <c r="X88" s="587"/>
      <c r="Y88" s="604"/>
      <c r="Z88" s="596"/>
      <c r="AA88" s="597"/>
      <c r="AB88" s="570"/>
      <c r="AC88" s="570"/>
      <c r="AD88" s="570"/>
      <c r="AE88" s="570"/>
      <c r="AF88" s="570"/>
      <c r="AG88" s="570"/>
      <c r="AH88" s="570"/>
      <c r="AI88" s="571"/>
      <c r="AJ88" s="571"/>
      <c r="AK88" s="571"/>
      <c r="AL88" s="571"/>
      <c r="AM88" s="571"/>
      <c r="AN88" s="571"/>
      <c r="AO88" s="571"/>
      <c r="AP88" s="571"/>
      <c r="AQ88" s="571"/>
      <c r="AR88" s="571"/>
      <c r="AS88" s="572"/>
      <c r="AT88" s="571"/>
      <c r="AU88" s="588"/>
      <c r="AV88" s="588"/>
      <c r="AW88" s="605"/>
      <c r="AX88" s="606"/>
      <c r="AY88" s="606"/>
      <c r="AZ88" s="606"/>
      <c r="BA88" s="584"/>
      <c r="BB88" s="584"/>
      <c r="BC88" s="584"/>
      <c r="BD88" s="584"/>
      <c r="BE88" s="607"/>
      <c r="BF88" s="607"/>
      <c r="BG88" s="608"/>
      <c r="BH88" s="608"/>
      <c r="BI88" s="608"/>
      <c r="BJ88" s="608"/>
      <c r="BK88" s="609"/>
      <c r="BL88" s="608"/>
      <c r="BM88" s="608"/>
      <c r="BN88" s="608"/>
      <c r="BO88" s="608"/>
      <c r="BP88" s="610"/>
      <c r="BQ88" s="564"/>
      <c r="BR88" s="564"/>
      <c r="BS88" s="564"/>
      <c r="BT88" s="564"/>
      <c r="BZ88" s="426"/>
      <c r="CA88" s="426"/>
    </row>
    <row r="89" spans="1:79" s="565" customFormat="1" ht="51.75" customHeight="1" x14ac:dyDescent="0.2">
      <c r="A89" s="563"/>
      <c r="B89" s="563"/>
      <c r="C89" s="622" t="s">
        <v>81</v>
      </c>
      <c r="D89" s="427" t="s">
        <v>535</v>
      </c>
      <c r="E89" s="481" t="s">
        <v>535</v>
      </c>
      <c r="F89" s="641" t="s">
        <v>537</v>
      </c>
      <c r="G89" s="641" t="s">
        <v>2390</v>
      </c>
      <c r="H89" s="625">
        <v>89</v>
      </c>
      <c r="I89" s="626" t="s">
        <v>9576</v>
      </c>
      <c r="J89" s="517">
        <v>7</v>
      </c>
      <c r="K89" s="627" t="s">
        <v>9581</v>
      </c>
      <c r="L89" s="625"/>
      <c r="M89" s="626">
        <v>46054</v>
      </c>
      <c r="N89" s="626">
        <v>46387</v>
      </c>
      <c r="O89" s="689" t="s">
        <v>9185</v>
      </c>
      <c r="P89" s="695" t="s">
        <v>9582</v>
      </c>
      <c r="Q89" s="563"/>
      <c r="R89" s="563"/>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4"/>
      <c r="AX89" s="564"/>
      <c r="AY89" s="564"/>
      <c r="AZ89" s="564"/>
      <c r="BA89" s="564"/>
      <c r="BB89" s="564"/>
      <c r="BC89" s="564"/>
      <c r="BD89" s="564"/>
      <c r="BE89" s="564"/>
      <c r="BF89" s="564"/>
      <c r="BG89" s="564"/>
      <c r="BH89" s="564"/>
      <c r="BI89" s="564"/>
      <c r="BJ89" s="564"/>
      <c r="BK89" s="564"/>
      <c r="BL89" s="564"/>
      <c r="BM89" s="564"/>
      <c r="BN89" s="564"/>
      <c r="BO89" s="564"/>
      <c r="BP89" s="564"/>
      <c r="BQ89" s="564"/>
      <c r="BR89" s="564"/>
      <c r="BS89" s="564"/>
      <c r="BT89" s="564"/>
      <c r="BZ89" s="426"/>
      <c r="CA89" s="426"/>
    </row>
    <row r="90" spans="1:79" s="565" customFormat="1" ht="51.75" customHeight="1" x14ac:dyDescent="0.2">
      <c r="A90" s="563"/>
      <c r="B90" s="563"/>
      <c r="C90" s="622" t="s">
        <v>81</v>
      </c>
      <c r="D90" s="427" t="s">
        <v>535</v>
      </c>
      <c r="E90" s="481" t="s">
        <v>535</v>
      </c>
      <c r="F90" s="641" t="s">
        <v>537</v>
      </c>
      <c r="G90" s="641" t="s">
        <v>2390</v>
      </c>
      <c r="H90" s="625">
        <v>89</v>
      </c>
      <c r="I90" s="626" t="s">
        <v>9576</v>
      </c>
      <c r="J90" s="517">
        <v>8</v>
      </c>
      <c r="K90" s="627" t="s">
        <v>9583</v>
      </c>
      <c r="L90" s="625"/>
      <c r="M90" s="626">
        <v>46082</v>
      </c>
      <c r="N90" s="626">
        <v>46387</v>
      </c>
      <c r="O90" s="689"/>
      <c r="P90" s="695"/>
      <c r="Q90" s="563"/>
      <c r="R90" s="563"/>
      <c r="S90" s="564"/>
      <c r="T90" s="564"/>
      <c r="U90" s="564"/>
      <c r="V90" s="564"/>
      <c r="W90" s="564"/>
      <c r="X90" s="564"/>
      <c r="Y90" s="564"/>
      <c r="Z90" s="564"/>
      <c r="AA90" s="564"/>
      <c r="AB90" s="564"/>
      <c r="AC90" s="564"/>
      <c r="AD90" s="564"/>
      <c r="AE90" s="564"/>
      <c r="AF90" s="564"/>
      <c r="AG90" s="564"/>
      <c r="AH90" s="564"/>
      <c r="AI90" s="564"/>
      <c r="AJ90" s="564"/>
      <c r="AK90" s="564"/>
      <c r="AL90" s="564"/>
      <c r="AM90" s="564"/>
      <c r="AN90" s="564"/>
      <c r="AO90" s="564"/>
      <c r="AP90" s="564"/>
      <c r="AQ90" s="564"/>
      <c r="AR90" s="564"/>
      <c r="AS90" s="564"/>
      <c r="AT90" s="564"/>
      <c r="AU90" s="564"/>
      <c r="AV90" s="564"/>
      <c r="AW90" s="564"/>
      <c r="AX90" s="564"/>
      <c r="AY90" s="564"/>
      <c r="AZ90" s="564"/>
      <c r="BA90" s="564"/>
      <c r="BB90" s="564"/>
      <c r="BC90" s="564"/>
      <c r="BD90" s="564"/>
      <c r="BE90" s="564"/>
      <c r="BF90" s="564"/>
      <c r="BG90" s="564"/>
      <c r="BH90" s="564"/>
      <c r="BI90" s="564"/>
      <c r="BJ90" s="564"/>
      <c r="BK90" s="564"/>
      <c r="BL90" s="564"/>
      <c r="BM90" s="564"/>
      <c r="BN90" s="564"/>
      <c r="BO90" s="564"/>
      <c r="BP90" s="564"/>
      <c r="BQ90" s="564"/>
      <c r="BR90" s="564"/>
      <c r="BS90" s="564"/>
      <c r="BT90" s="564"/>
      <c r="BZ90" s="426"/>
      <c r="CA90" s="426"/>
    </row>
    <row r="91" spans="1:79" s="565" customFormat="1" ht="51.75" customHeight="1" x14ac:dyDescent="0.2">
      <c r="A91" s="563"/>
      <c r="B91" s="563"/>
      <c r="C91" s="622" t="s">
        <v>81</v>
      </c>
      <c r="D91" s="427" t="s">
        <v>535</v>
      </c>
      <c r="E91" s="481" t="s">
        <v>535</v>
      </c>
      <c r="F91" s="641" t="s">
        <v>537</v>
      </c>
      <c r="G91" s="641" t="s">
        <v>2390</v>
      </c>
      <c r="H91" s="625">
        <v>7</v>
      </c>
      <c r="I91" s="626" t="s">
        <v>9584</v>
      </c>
      <c r="J91" s="517">
        <v>7</v>
      </c>
      <c r="K91" s="627" t="s">
        <v>9585</v>
      </c>
      <c r="L91" s="625"/>
      <c r="M91" s="626">
        <v>46096</v>
      </c>
      <c r="N91" s="626">
        <v>46295</v>
      </c>
      <c r="O91" s="689" t="s">
        <v>9331</v>
      </c>
      <c r="P91" s="695" t="s">
        <v>9560</v>
      </c>
      <c r="Q91" s="563"/>
      <c r="R91" s="563"/>
      <c r="S91" s="564"/>
      <c r="T91" s="564"/>
      <c r="U91" s="564"/>
      <c r="V91" s="564"/>
      <c r="W91" s="564"/>
      <c r="X91" s="564"/>
      <c r="Y91" s="564"/>
      <c r="Z91" s="564"/>
      <c r="AA91" s="564"/>
      <c r="AB91" s="564"/>
      <c r="AC91" s="564"/>
      <c r="AD91" s="564"/>
      <c r="AE91" s="564"/>
      <c r="AF91" s="564"/>
      <c r="AG91" s="564"/>
      <c r="AH91" s="564"/>
      <c r="AI91" s="564"/>
      <c r="AJ91" s="564"/>
      <c r="AK91" s="564"/>
      <c r="AL91" s="564"/>
      <c r="AM91" s="564"/>
      <c r="AN91" s="564"/>
      <c r="AO91" s="564"/>
      <c r="AP91" s="564"/>
      <c r="AQ91" s="564"/>
      <c r="AR91" s="564"/>
      <c r="AS91" s="564"/>
      <c r="AT91" s="564"/>
      <c r="AU91" s="564"/>
      <c r="AV91" s="564"/>
      <c r="AW91" s="564"/>
      <c r="AX91" s="564"/>
      <c r="AY91" s="564"/>
      <c r="AZ91" s="564"/>
      <c r="BA91" s="564"/>
      <c r="BB91" s="564"/>
      <c r="BC91" s="564"/>
      <c r="BD91" s="564"/>
      <c r="BE91" s="564"/>
      <c r="BF91" s="564"/>
      <c r="BG91" s="564"/>
      <c r="BH91" s="564"/>
      <c r="BI91" s="564"/>
      <c r="BJ91" s="564"/>
      <c r="BK91" s="564"/>
      <c r="BL91" s="564"/>
      <c r="BM91" s="564"/>
      <c r="BN91" s="564"/>
      <c r="BO91" s="564"/>
      <c r="BP91" s="564"/>
      <c r="BQ91" s="564"/>
      <c r="BR91" s="564"/>
      <c r="BS91" s="564"/>
      <c r="BT91" s="564"/>
      <c r="BZ91" s="426"/>
      <c r="CA91" s="426"/>
    </row>
    <row r="92" spans="1:79" s="565" customFormat="1" ht="51.75" customHeight="1" x14ac:dyDescent="0.2">
      <c r="A92" s="563"/>
      <c r="B92" s="563"/>
      <c r="C92" s="622" t="s">
        <v>81</v>
      </c>
      <c r="D92" s="427" t="s">
        <v>535</v>
      </c>
      <c r="E92" s="481" t="s">
        <v>535</v>
      </c>
      <c r="F92" s="641" t="s">
        <v>537</v>
      </c>
      <c r="G92" s="641" t="s">
        <v>2390</v>
      </c>
      <c r="H92" s="625">
        <v>7</v>
      </c>
      <c r="I92" s="626" t="s">
        <v>9584</v>
      </c>
      <c r="J92" s="517">
        <v>4</v>
      </c>
      <c r="K92" s="627" t="s">
        <v>9586</v>
      </c>
      <c r="L92" s="625"/>
      <c r="M92" s="626">
        <v>46096</v>
      </c>
      <c r="N92" s="626">
        <v>46387</v>
      </c>
      <c r="O92" s="689"/>
      <c r="P92" s="695"/>
      <c r="Q92" s="563"/>
      <c r="R92" s="563"/>
      <c r="S92" s="564"/>
      <c r="T92" s="564"/>
      <c r="U92" s="564"/>
      <c r="V92" s="564"/>
      <c r="W92" s="564"/>
      <c r="X92" s="564"/>
      <c r="Y92" s="564"/>
      <c r="Z92" s="564"/>
      <c r="AA92" s="564"/>
      <c r="AB92" s="564"/>
      <c r="AC92" s="564"/>
      <c r="AD92" s="564"/>
      <c r="AE92" s="564"/>
      <c r="AF92" s="564"/>
      <c r="AG92" s="564"/>
      <c r="AH92" s="564"/>
      <c r="AI92" s="564"/>
      <c r="AJ92" s="564"/>
      <c r="AK92" s="564"/>
      <c r="AL92" s="564"/>
      <c r="AM92" s="564"/>
      <c r="AN92" s="564"/>
      <c r="AO92" s="564"/>
      <c r="AP92" s="564"/>
      <c r="AQ92" s="564"/>
      <c r="AR92" s="564"/>
      <c r="AS92" s="564"/>
      <c r="AT92" s="564"/>
      <c r="AU92" s="564"/>
      <c r="AV92" s="564"/>
      <c r="AW92" s="564"/>
      <c r="AX92" s="564"/>
      <c r="AY92" s="564"/>
      <c r="AZ92" s="564"/>
      <c r="BA92" s="564"/>
      <c r="BB92" s="564"/>
      <c r="BC92" s="564"/>
      <c r="BD92" s="564"/>
      <c r="BE92" s="564"/>
      <c r="BF92" s="564"/>
      <c r="BG92" s="564"/>
      <c r="BH92" s="564"/>
      <c r="BI92" s="564"/>
      <c r="BJ92" s="564"/>
      <c r="BK92" s="564"/>
      <c r="BL92" s="564"/>
      <c r="BM92" s="564"/>
      <c r="BN92" s="564"/>
      <c r="BO92" s="564"/>
      <c r="BP92" s="564"/>
      <c r="BQ92" s="564"/>
      <c r="BR92" s="564"/>
      <c r="BS92" s="564"/>
      <c r="BT92" s="564"/>
      <c r="BZ92" s="426"/>
      <c r="CA92" s="426"/>
    </row>
    <row r="93" spans="1:79" s="565" customFormat="1" ht="51.75" customHeight="1" x14ac:dyDescent="0.2">
      <c r="A93" s="563"/>
      <c r="B93" s="563"/>
      <c r="C93" s="622" t="s">
        <v>81</v>
      </c>
      <c r="D93" s="427" t="s">
        <v>535</v>
      </c>
      <c r="E93" s="481" t="s">
        <v>535</v>
      </c>
      <c r="F93" s="641" t="s">
        <v>537</v>
      </c>
      <c r="G93" s="641" t="s">
        <v>2390</v>
      </c>
      <c r="H93" s="625">
        <v>7</v>
      </c>
      <c r="I93" s="626" t="s">
        <v>9584</v>
      </c>
      <c r="J93" s="517">
        <v>5</v>
      </c>
      <c r="K93" s="627" t="s">
        <v>9587</v>
      </c>
      <c r="L93" s="625"/>
      <c r="M93" s="626">
        <v>46113</v>
      </c>
      <c r="N93" s="626">
        <v>46387</v>
      </c>
      <c r="O93" s="689"/>
      <c r="P93" s="695"/>
      <c r="Q93" s="563"/>
      <c r="R93" s="563"/>
      <c r="S93" s="564"/>
      <c r="T93" s="564"/>
      <c r="U93" s="564"/>
      <c r="V93" s="564"/>
      <c r="W93" s="564"/>
      <c r="X93" s="564"/>
      <c r="Y93" s="564"/>
      <c r="Z93" s="564"/>
      <c r="AA93" s="564"/>
      <c r="AB93" s="564"/>
      <c r="AC93" s="564"/>
      <c r="AD93" s="564"/>
      <c r="AE93" s="564"/>
      <c r="AF93" s="564"/>
      <c r="AG93" s="564"/>
      <c r="AH93" s="564"/>
      <c r="AI93" s="564"/>
      <c r="AJ93" s="564"/>
      <c r="AK93" s="564"/>
      <c r="AL93" s="564"/>
      <c r="AM93" s="564"/>
      <c r="AN93" s="564"/>
      <c r="AO93" s="564"/>
      <c r="AP93" s="564"/>
      <c r="AQ93" s="564"/>
      <c r="AR93" s="564"/>
      <c r="AS93" s="564"/>
      <c r="AT93" s="564"/>
      <c r="AU93" s="564"/>
      <c r="AV93" s="564"/>
      <c r="AW93" s="564"/>
      <c r="AX93" s="564"/>
      <c r="AY93" s="564"/>
      <c r="AZ93" s="564"/>
      <c r="BA93" s="564"/>
      <c r="BB93" s="564"/>
      <c r="BC93" s="564"/>
      <c r="BD93" s="564"/>
      <c r="BE93" s="564"/>
      <c r="BF93" s="564"/>
      <c r="BG93" s="564"/>
      <c r="BH93" s="564"/>
      <c r="BI93" s="564"/>
      <c r="BJ93" s="564"/>
      <c r="BK93" s="564"/>
      <c r="BL93" s="564"/>
      <c r="BM93" s="564"/>
      <c r="BN93" s="564"/>
      <c r="BO93" s="564"/>
      <c r="BP93" s="564"/>
      <c r="BQ93" s="564"/>
      <c r="BR93" s="564"/>
      <c r="BS93" s="564"/>
      <c r="BT93" s="564"/>
      <c r="BZ93" s="426"/>
      <c r="CA93" s="426"/>
    </row>
    <row r="94" spans="1:79" s="565" customFormat="1" ht="51.75" customHeight="1" x14ac:dyDescent="0.2">
      <c r="A94" s="563"/>
      <c r="B94" s="563"/>
      <c r="C94" s="622" t="s">
        <v>173</v>
      </c>
      <c r="D94" s="427" t="s">
        <v>2567</v>
      </c>
      <c r="E94" s="481" t="s">
        <v>1068</v>
      </c>
      <c r="F94" s="641" t="s">
        <v>953</v>
      </c>
      <c r="G94" s="641" t="s">
        <v>2566</v>
      </c>
      <c r="H94" s="625">
        <v>47</v>
      </c>
      <c r="I94" s="626" t="s">
        <v>9594</v>
      </c>
      <c r="J94" s="517">
        <v>1</v>
      </c>
      <c r="K94" s="627" t="s">
        <v>9595</v>
      </c>
      <c r="L94" s="625"/>
      <c r="M94" s="626">
        <v>46023</v>
      </c>
      <c r="N94" s="626">
        <v>46387</v>
      </c>
      <c r="O94" s="689" t="s">
        <v>9185</v>
      </c>
      <c r="P94" s="695" t="s">
        <v>9596</v>
      </c>
      <c r="Q94" s="563"/>
      <c r="R94" s="563"/>
      <c r="S94" s="564"/>
      <c r="T94" s="564"/>
      <c r="U94" s="564"/>
      <c r="V94" s="564"/>
      <c r="W94" s="564"/>
      <c r="X94" s="564"/>
      <c r="Y94" s="564"/>
      <c r="Z94" s="564"/>
      <c r="AA94" s="564"/>
      <c r="AB94" s="564"/>
      <c r="AC94" s="564"/>
      <c r="AD94" s="564"/>
      <c r="AE94" s="564"/>
      <c r="AF94" s="564"/>
      <c r="AG94" s="564"/>
      <c r="AH94" s="564"/>
      <c r="AI94" s="564"/>
      <c r="AJ94" s="564"/>
      <c r="AK94" s="564"/>
      <c r="AL94" s="564"/>
      <c r="AM94" s="564"/>
      <c r="AN94" s="564"/>
      <c r="AO94" s="564"/>
      <c r="AP94" s="564"/>
      <c r="AQ94" s="564"/>
      <c r="AR94" s="564"/>
      <c r="AS94" s="564"/>
      <c r="AT94" s="564"/>
      <c r="AU94" s="564"/>
      <c r="AV94" s="564"/>
      <c r="AW94" s="564"/>
      <c r="AX94" s="564"/>
      <c r="AY94" s="564"/>
      <c r="AZ94" s="564"/>
      <c r="BA94" s="564"/>
      <c r="BB94" s="564"/>
      <c r="BC94" s="564"/>
      <c r="BD94" s="564"/>
      <c r="BE94" s="564"/>
      <c r="BF94" s="564"/>
      <c r="BG94" s="564"/>
      <c r="BH94" s="564"/>
      <c r="BI94" s="564"/>
      <c r="BJ94" s="564"/>
      <c r="BK94" s="564"/>
      <c r="BL94" s="564"/>
      <c r="BM94" s="564"/>
      <c r="BN94" s="564"/>
      <c r="BO94" s="564"/>
      <c r="BP94" s="564"/>
      <c r="BQ94" s="564"/>
      <c r="BR94" s="564"/>
      <c r="BS94" s="564"/>
      <c r="BT94" s="564"/>
      <c r="BZ94" s="426"/>
      <c r="CA94" s="426"/>
    </row>
    <row r="95" spans="1:79" s="565" customFormat="1" ht="51.75" customHeight="1" x14ac:dyDescent="0.2">
      <c r="A95" s="563"/>
      <c r="B95" s="563"/>
      <c r="C95" s="622" t="s">
        <v>173</v>
      </c>
      <c r="D95" s="427" t="s">
        <v>2567</v>
      </c>
      <c r="E95" s="481" t="s">
        <v>1068</v>
      </c>
      <c r="F95" s="641" t="s">
        <v>953</v>
      </c>
      <c r="G95" s="641" t="s">
        <v>2566</v>
      </c>
      <c r="H95" s="625">
        <v>47</v>
      </c>
      <c r="I95" s="626" t="s">
        <v>9594</v>
      </c>
      <c r="J95" s="517">
        <v>2</v>
      </c>
      <c r="K95" s="627" t="s">
        <v>9597</v>
      </c>
      <c r="L95" s="625"/>
      <c r="M95" s="626">
        <v>46023</v>
      </c>
      <c r="N95" s="626">
        <v>46387</v>
      </c>
      <c r="O95" s="689" t="s">
        <v>9185</v>
      </c>
      <c r="P95" s="695" t="s">
        <v>9598</v>
      </c>
      <c r="Q95" s="563"/>
      <c r="R95" s="563"/>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564"/>
      <c r="AY95" s="564"/>
      <c r="AZ95" s="564"/>
      <c r="BA95" s="564"/>
      <c r="BB95" s="564"/>
      <c r="BC95" s="564"/>
      <c r="BD95" s="564"/>
      <c r="BE95" s="564"/>
      <c r="BF95" s="564"/>
      <c r="BG95" s="564"/>
      <c r="BH95" s="564"/>
      <c r="BI95" s="564"/>
      <c r="BJ95" s="564"/>
      <c r="BK95" s="564"/>
      <c r="BL95" s="564"/>
      <c r="BM95" s="564"/>
      <c r="BN95" s="564"/>
      <c r="BO95" s="564"/>
      <c r="BP95" s="564"/>
      <c r="BQ95" s="564"/>
      <c r="BR95" s="564"/>
      <c r="BS95" s="564"/>
      <c r="BT95" s="564"/>
      <c r="BZ95" s="426"/>
      <c r="CA95" s="426"/>
    </row>
    <row r="96" spans="1:79" s="565" customFormat="1" ht="51.75" customHeight="1" x14ac:dyDescent="0.2">
      <c r="A96" s="563"/>
      <c r="B96" s="563"/>
      <c r="C96" s="622" t="s">
        <v>173</v>
      </c>
      <c r="D96" s="427" t="s">
        <v>2567</v>
      </c>
      <c r="E96" s="481" t="s">
        <v>1068</v>
      </c>
      <c r="F96" s="641" t="s">
        <v>953</v>
      </c>
      <c r="G96" s="641" t="s">
        <v>2566</v>
      </c>
      <c r="H96" s="625">
        <v>47</v>
      </c>
      <c r="I96" s="626" t="s">
        <v>9599</v>
      </c>
      <c r="J96" s="517">
        <v>3</v>
      </c>
      <c r="K96" s="627" t="s">
        <v>9600</v>
      </c>
      <c r="L96" s="625"/>
      <c r="M96" s="626">
        <v>46023</v>
      </c>
      <c r="N96" s="626">
        <v>46387</v>
      </c>
      <c r="O96" s="689" t="s">
        <v>9185</v>
      </c>
      <c r="P96" s="695" t="s">
        <v>9601</v>
      </c>
      <c r="Q96" s="563"/>
      <c r="R96" s="563"/>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564"/>
      <c r="AY96" s="564"/>
      <c r="AZ96" s="564"/>
      <c r="BA96" s="564"/>
      <c r="BB96" s="564"/>
      <c r="BC96" s="564"/>
      <c r="BD96" s="564"/>
      <c r="BE96" s="564"/>
      <c r="BF96" s="564"/>
      <c r="BG96" s="564"/>
      <c r="BH96" s="564"/>
      <c r="BI96" s="564"/>
      <c r="BJ96" s="564"/>
      <c r="BK96" s="564"/>
      <c r="BL96" s="564"/>
      <c r="BM96" s="564"/>
      <c r="BN96" s="564"/>
      <c r="BO96" s="564"/>
      <c r="BP96" s="564"/>
      <c r="BQ96" s="564"/>
      <c r="BR96" s="564"/>
      <c r="BS96" s="564"/>
      <c r="BT96" s="564"/>
      <c r="BZ96" s="426"/>
      <c r="CA96" s="426"/>
    </row>
    <row r="97" spans="1:79" s="565" customFormat="1" ht="51.75" customHeight="1" x14ac:dyDescent="0.2">
      <c r="A97" s="563"/>
      <c r="B97" s="563"/>
      <c r="C97" s="622" t="s">
        <v>173</v>
      </c>
      <c r="D97" s="427" t="s">
        <v>2567</v>
      </c>
      <c r="E97" s="481" t="s">
        <v>1068</v>
      </c>
      <c r="F97" s="641" t="s">
        <v>953</v>
      </c>
      <c r="G97" s="641" t="s">
        <v>2566</v>
      </c>
      <c r="H97" s="625">
        <v>47</v>
      </c>
      <c r="I97" s="626" t="s">
        <v>9594</v>
      </c>
      <c r="J97" s="517">
        <v>4</v>
      </c>
      <c r="K97" s="627" t="s">
        <v>9602</v>
      </c>
      <c r="L97" s="625"/>
      <c r="M97" s="626">
        <v>46023</v>
      </c>
      <c r="N97" s="626">
        <v>46387</v>
      </c>
      <c r="O97" s="689" t="s">
        <v>9185</v>
      </c>
      <c r="P97" s="695" t="s">
        <v>9603</v>
      </c>
      <c r="Q97" s="563"/>
      <c r="R97" s="563"/>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564"/>
      <c r="AY97" s="564"/>
      <c r="AZ97" s="564"/>
      <c r="BA97" s="564"/>
      <c r="BB97" s="564"/>
      <c r="BC97" s="564"/>
      <c r="BD97" s="564"/>
      <c r="BE97" s="564"/>
      <c r="BF97" s="564"/>
      <c r="BG97" s="564"/>
      <c r="BH97" s="564"/>
      <c r="BI97" s="564"/>
      <c r="BJ97" s="564"/>
      <c r="BK97" s="564"/>
      <c r="BL97" s="564"/>
      <c r="BM97" s="564"/>
      <c r="BN97" s="564"/>
      <c r="BO97" s="564"/>
      <c r="BP97" s="564"/>
      <c r="BQ97" s="564"/>
      <c r="BR97" s="564"/>
      <c r="BS97" s="564"/>
      <c r="BT97" s="564"/>
      <c r="BZ97" s="426"/>
      <c r="CA97" s="426"/>
    </row>
    <row r="98" spans="1:79" s="565" customFormat="1" ht="51.75" customHeight="1" x14ac:dyDescent="0.2">
      <c r="A98" s="563"/>
      <c r="B98" s="563"/>
      <c r="C98" s="622" t="s">
        <v>173</v>
      </c>
      <c r="D98" s="427" t="s">
        <v>2567</v>
      </c>
      <c r="E98" s="481" t="s">
        <v>1068</v>
      </c>
      <c r="F98" s="641" t="s">
        <v>953</v>
      </c>
      <c r="G98" s="641" t="s">
        <v>2566</v>
      </c>
      <c r="H98" s="625">
        <v>47</v>
      </c>
      <c r="I98" s="626" t="s">
        <v>9594</v>
      </c>
      <c r="J98" s="517">
        <v>5</v>
      </c>
      <c r="K98" s="627" t="s">
        <v>9604</v>
      </c>
      <c r="L98" s="625"/>
      <c r="M98" s="626">
        <v>46023</v>
      </c>
      <c r="N98" s="626">
        <v>46387</v>
      </c>
      <c r="O98" s="689" t="s">
        <v>9185</v>
      </c>
      <c r="P98" s="695" t="s">
        <v>9605</v>
      </c>
      <c r="Q98" s="563"/>
      <c r="R98" s="563"/>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564"/>
      <c r="AY98" s="564"/>
      <c r="AZ98" s="564"/>
      <c r="BA98" s="564"/>
      <c r="BB98" s="564"/>
      <c r="BC98" s="564"/>
      <c r="BD98" s="564"/>
      <c r="BE98" s="564"/>
      <c r="BF98" s="564"/>
      <c r="BG98" s="564"/>
      <c r="BH98" s="564"/>
      <c r="BI98" s="564"/>
      <c r="BJ98" s="564"/>
      <c r="BK98" s="564"/>
      <c r="BL98" s="564"/>
      <c r="BM98" s="564"/>
      <c r="BN98" s="564"/>
      <c r="BO98" s="564"/>
      <c r="BP98" s="564"/>
      <c r="BQ98" s="564"/>
      <c r="BR98" s="564"/>
      <c r="BS98" s="564"/>
      <c r="BT98" s="564"/>
      <c r="BZ98" s="426"/>
      <c r="CA98" s="426"/>
    </row>
    <row r="99" spans="1:79" s="565" customFormat="1" ht="51.75" customHeight="1" x14ac:dyDescent="0.2">
      <c r="A99" s="563"/>
      <c r="B99" s="563"/>
      <c r="C99" s="622" t="s">
        <v>173</v>
      </c>
      <c r="D99" s="427" t="s">
        <v>2567</v>
      </c>
      <c r="E99" s="481" t="s">
        <v>1068</v>
      </c>
      <c r="F99" s="641" t="s">
        <v>953</v>
      </c>
      <c r="G99" s="641" t="s">
        <v>2566</v>
      </c>
      <c r="H99" s="625">
        <v>47</v>
      </c>
      <c r="I99" s="626" t="s">
        <v>9606</v>
      </c>
      <c r="J99" s="517">
        <v>6</v>
      </c>
      <c r="K99" s="627" t="s">
        <v>9607</v>
      </c>
      <c r="L99" s="625"/>
      <c r="M99" s="626">
        <v>46023</v>
      </c>
      <c r="N99" s="626">
        <v>46387</v>
      </c>
      <c r="O99" s="689" t="s">
        <v>755</v>
      </c>
      <c r="P99" s="692" t="s">
        <v>755</v>
      </c>
      <c r="Q99" s="563"/>
      <c r="R99" s="563"/>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564"/>
      <c r="AY99" s="564"/>
      <c r="AZ99" s="564"/>
      <c r="BA99" s="564"/>
      <c r="BB99" s="564"/>
      <c r="BC99" s="564"/>
      <c r="BD99" s="564"/>
      <c r="BE99" s="564"/>
      <c r="BF99" s="564"/>
      <c r="BG99" s="564"/>
      <c r="BH99" s="564"/>
      <c r="BI99" s="564"/>
      <c r="BJ99" s="564"/>
      <c r="BK99" s="564"/>
      <c r="BL99" s="564"/>
      <c r="BM99" s="564"/>
      <c r="BN99" s="564"/>
      <c r="BO99" s="564"/>
      <c r="BP99" s="564"/>
      <c r="BQ99" s="564"/>
      <c r="BR99" s="564"/>
      <c r="BS99" s="564"/>
      <c r="BT99" s="564"/>
      <c r="BZ99" s="426"/>
      <c r="CA99" s="426"/>
    </row>
    <row r="100" spans="1:79" s="565" customFormat="1" ht="51.75" customHeight="1" x14ac:dyDescent="0.2">
      <c r="A100" s="563"/>
      <c r="B100" s="563"/>
      <c r="C100" s="622" t="s">
        <v>173</v>
      </c>
      <c r="D100" s="427" t="s">
        <v>2567</v>
      </c>
      <c r="E100" s="481" t="s">
        <v>1093</v>
      </c>
      <c r="F100" s="641" t="s">
        <v>953</v>
      </c>
      <c r="G100" s="641" t="s">
        <v>2673</v>
      </c>
      <c r="H100" s="625">
        <v>55</v>
      </c>
      <c r="I100" s="626" t="s">
        <v>9621</v>
      </c>
      <c r="J100" s="687">
        <v>1</v>
      </c>
      <c r="K100" s="627" t="s">
        <v>9622</v>
      </c>
      <c r="L100" s="625">
        <v>10</v>
      </c>
      <c r="M100" s="626">
        <v>46113</v>
      </c>
      <c r="N100" s="626">
        <v>46142</v>
      </c>
      <c r="O100" s="711"/>
      <c r="P100" s="692" t="s">
        <v>9623</v>
      </c>
      <c r="Q100" s="563"/>
      <c r="R100" s="563"/>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564"/>
      <c r="AY100" s="564"/>
      <c r="AZ100" s="564"/>
      <c r="BA100" s="564"/>
      <c r="BB100" s="564"/>
      <c r="BC100" s="564"/>
      <c r="BD100" s="564"/>
      <c r="BE100" s="564"/>
      <c r="BF100" s="564"/>
      <c r="BG100" s="564"/>
      <c r="BH100" s="564"/>
      <c r="BI100" s="564"/>
      <c r="BJ100" s="564"/>
      <c r="BK100" s="564"/>
      <c r="BL100" s="564"/>
      <c r="BM100" s="564"/>
      <c r="BN100" s="564"/>
      <c r="BO100" s="564"/>
      <c r="BP100" s="564"/>
      <c r="BQ100" s="564"/>
      <c r="BR100" s="564"/>
      <c r="BS100" s="564"/>
      <c r="BT100" s="564"/>
      <c r="BZ100" s="426"/>
      <c r="CA100" s="426"/>
    </row>
    <row r="101" spans="1:79" s="565" customFormat="1" ht="51.75" customHeight="1" x14ac:dyDescent="0.2">
      <c r="A101" s="563"/>
      <c r="B101" s="563"/>
      <c r="C101" s="622" t="s">
        <v>173</v>
      </c>
      <c r="D101" s="427" t="s">
        <v>2567</v>
      </c>
      <c r="E101" s="481" t="s">
        <v>1093</v>
      </c>
      <c r="F101" s="641" t="s">
        <v>953</v>
      </c>
      <c r="G101" s="641" t="s">
        <v>2673</v>
      </c>
      <c r="H101" s="625">
        <v>55</v>
      </c>
      <c r="I101" s="626" t="s">
        <v>9621</v>
      </c>
      <c r="J101" s="517">
        <v>1</v>
      </c>
      <c r="K101" s="712" t="s">
        <v>9622</v>
      </c>
      <c r="L101" s="625">
        <v>10</v>
      </c>
      <c r="M101" s="626">
        <v>46204</v>
      </c>
      <c r="N101" s="626">
        <v>46234</v>
      </c>
      <c r="O101" s="711"/>
      <c r="P101" s="692" t="s">
        <v>9623</v>
      </c>
      <c r="Q101" s="563"/>
      <c r="R101" s="563"/>
      <c r="S101" s="564"/>
      <c r="T101" s="564"/>
      <c r="U101" s="564"/>
      <c r="V101" s="564"/>
      <c r="W101" s="564"/>
      <c r="X101" s="564"/>
      <c r="Y101" s="564"/>
      <c r="Z101" s="564"/>
      <c r="AA101" s="564"/>
      <c r="AB101" s="564"/>
      <c r="AC101" s="564"/>
      <c r="AD101" s="564"/>
      <c r="AE101" s="564"/>
      <c r="AF101" s="564"/>
      <c r="AG101" s="564"/>
      <c r="AH101" s="564"/>
      <c r="AI101" s="564"/>
      <c r="AJ101" s="564"/>
      <c r="AK101" s="564"/>
      <c r="AL101" s="564"/>
      <c r="AM101" s="564"/>
      <c r="AN101" s="564"/>
      <c r="AO101" s="564"/>
      <c r="AP101" s="564"/>
      <c r="AQ101" s="564"/>
      <c r="AR101" s="564"/>
      <c r="AS101" s="564"/>
      <c r="AT101" s="564"/>
      <c r="AU101" s="564"/>
      <c r="AV101" s="564"/>
      <c r="AW101" s="564"/>
      <c r="AX101" s="564"/>
      <c r="AY101" s="564"/>
      <c r="AZ101" s="564"/>
      <c r="BA101" s="564"/>
      <c r="BB101" s="564"/>
      <c r="BC101" s="564"/>
      <c r="BD101" s="564"/>
      <c r="BE101" s="564"/>
      <c r="BF101" s="564"/>
      <c r="BG101" s="564"/>
      <c r="BH101" s="564"/>
      <c r="BI101" s="564"/>
      <c r="BJ101" s="564"/>
      <c r="BK101" s="564"/>
      <c r="BL101" s="564"/>
      <c r="BM101" s="564"/>
      <c r="BN101" s="564"/>
      <c r="BO101" s="564"/>
      <c r="BP101" s="564"/>
      <c r="BQ101" s="564"/>
      <c r="BR101" s="564"/>
      <c r="BS101" s="564"/>
      <c r="BT101" s="564"/>
      <c r="BZ101" s="426"/>
      <c r="CA101" s="426"/>
    </row>
    <row r="102" spans="1:79" s="565" customFormat="1" ht="51.75" customHeight="1" x14ac:dyDescent="0.2">
      <c r="A102" s="563"/>
      <c r="B102" s="563"/>
      <c r="C102" s="622" t="s">
        <v>173</v>
      </c>
      <c r="D102" s="427" t="s">
        <v>2567</v>
      </c>
      <c r="E102" s="481" t="s">
        <v>1093</v>
      </c>
      <c r="F102" s="641" t="s">
        <v>953</v>
      </c>
      <c r="G102" s="713" t="s">
        <v>2673</v>
      </c>
      <c r="H102" s="625">
        <v>55</v>
      </c>
      <c r="I102" s="626" t="s">
        <v>9621</v>
      </c>
      <c r="J102" s="517">
        <v>1</v>
      </c>
      <c r="K102" s="712" t="s">
        <v>9622</v>
      </c>
      <c r="L102" s="625">
        <v>10</v>
      </c>
      <c r="M102" s="626">
        <v>46327</v>
      </c>
      <c r="N102" s="626">
        <v>46356</v>
      </c>
      <c r="O102" s="711"/>
      <c r="P102" s="692" t="s">
        <v>9623</v>
      </c>
      <c r="Q102" s="563"/>
      <c r="R102" s="563"/>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564"/>
      <c r="AO102" s="564"/>
      <c r="AP102" s="564"/>
      <c r="AQ102" s="564"/>
      <c r="AR102" s="564"/>
      <c r="AS102" s="564"/>
      <c r="AT102" s="564"/>
      <c r="AU102" s="564"/>
      <c r="AV102" s="564"/>
      <c r="AW102" s="564"/>
      <c r="AX102" s="564"/>
      <c r="AY102" s="564"/>
      <c r="AZ102" s="564"/>
      <c r="BA102" s="564"/>
      <c r="BB102" s="564"/>
      <c r="BC102" s="564"/>
      <c r="BD102" s="564"/>
      <c r="BE102" s="564"/>
      <c r="BF102" s="564"/>
      <c r="BG102" s="564"/>
      <c r="BH102" s="564"/>
      <c r="BI102" s="564"/>
      <c r="BJ102" s="564"/>
      <c r="BK102" s="564"/>
      <c r="BL102" s="564"/>
      <c r="BM102" s="564"/>
      <c r="BN102" s="564"/>
      <c r="BO102" s="564"/>
      <c r="BP102" s="564"/>
      <c r="BQ102" s="564"/>
      <c r="BR102" s="564"/>
      <c r="BS102" s="564"/>
      <c r="BT102" s="564"/>
      <c r="BZ102" s="426"/>
      <c r="CA102" s="426"/>
    </row>
    <row r="103" spans="1:79" s="565" customFormat="1" ht="51.75" customHeight="1" x14ac:dyDescent="0.2">
      <c r="A103" s="563"/>
      <c r="B103" s="563"/>
      <c r="C103" s="622" t="s">
        <v>173</v>
      </c>
      <c r="D103" s="427" t="s">
        <v>2567</v>
      </c>
      <c r="E103" s="481" t="s">
        <v>1093</v>
      </c>
      <c r="F103" s="641" t="s">
        <v>953</v>
      </c>
      <c r="G103" s="713" t="s">
        <v>2673</v>
      </c>
      <c r="H103" s="625">
        <v>55</v>
      </c>
      <c r="I103" s="626" t="s">
        <v>9621</v>
      </c>
      <c r="J103" s="517">
        <v>1</v>
      </c>
      <c r="K103" s="712" t="s">
        <v>9622</v>
      </c>
      <c r="L103" s="625">
        <v>10</v>
      </c>
      <c r="M103" s="626">
        <v>46357</v>
      </c>
      <c r="N103" s="626">
        <v>46387</v>
      </c>
      <c r="O103" s="711"/>
      <c r="P103" s="692" t="s">
        <v>9623</v>
      </c>
      <c r="Q103" s="563"/>
      <c r="R103" s="563"/>
      <c r="S103" s="564"/>
      <c r="T103" s="564"/>
      <c r="U103" s="564"/>
      <c r="V103" s="564"/>
      <c r="W103" s="564"/>
      <c r="X103" s="564"/>
      <c r="Y103" s="564"/>
      <c r="Z103" s="564"/>
      <c r="AA103" s="564"/>
      <c r="AB103" s="564"/>
      <c r="AC103" s="564"/>
      <c r="AD103" s="564"/>
      <c r="AE103" s="564"/>
      <c r="AF103" s="564"/>
      <c r="AG103" s="564"/>
      <c r="AH103" s="564"/>
      <c r="AI103" s="564"/>
      <c r="AJ103" s="564"/>
      <c r="AK103" s="564"/>
      <c r="AL103" s="564"/>
      <c r="AM103" s="564"/>
      <c r="AN103" s="564"/>
      <c r="AO103" s="564"/>
      <c r="AP103" s="564"/>
      <c r="AQ103" s="564"/>
      <c r="AR103" s="564"/>
      <c r="AS103" s="564"/>
      <c r="AT103" s="564"/>
      <c r="AU103" s="564"/>
      <c r="AV103" s="564"/>
      <c r="AW103" s="564"/>
      <c r="AX103" s="564"/>
      <c r="AY103" s="564"/>
      <c r="AZ103" s="564"/>
      <c r="BA103" s="564"/>
      <c r="BB103" s="564"/>
      <c r="BC103" s="564"/>
      <c r="BD103" s="564"/>
      <c r="BE103" s="564"/>
      <c r="BF103" s="564"/>
      <c r="BG103" s="564"/>
      <c r="BH103" s="564"/>
      <c r="BI103" s="564"/>
      <c r="BJ103" s="564"/>
      <c r="BK103" s="564"/>
      <c r="BL103" s="564"/>
      <c r="BM103" s="564"/>
      <c r="BN103" s="564"/>
      <c r="BO103" s="564"/>
      <c r="BP103" s="564"/>
      <c r="BQ103" s="564"/>
      <c r="BR103" s="564"/>
      <c r="BS103" s="564"/>
      <c r="BT103" s="564"/>
      <c r="BZ103" s="426"/>
      <c r="CA103" s="426"/>
    </row>
    <row r="104" spans="1:79" s="565" customFormat="1" ht="51.75" customHeight="1" x14ac:dyDescent="0.2">
      <c r="A104" s="563"/>
      <c r="B104" s="563"/>
      <c r="C104" s="622" t="s">
        <v>173</v>
      </c>
      <c r="D104" s="427" t="s">
        <v>2567</v>
      </c>
      <c r="E104" s="481" t="s">
        <v>1093</v>
      </c>
      <c r="F104" s="641" t="s">
        <v>953</v>
      </c>
      <c r="G104" s="713" t="s">
        <v>2673</v>
      </c>
      <c r="H104" s="625">
        <v>49</v>
      </c>
      <c r="I104" s="626" t="s">
        <v>9624</v>
      </c>
      <c r="J104" s="517">
        <v>2</v>
      </c>
      <c r="K104" s="712" t="s">
        <v>9625</v>
      </c>
      <c r="L104" s="625">
        <v>20</v>
      </c>
      <c r="M104" s="626">
        <v>46174</v>
      </c>
      <c r="N104" s="626">
        <v>46203</v>
      </c>
      <c r="O104" s="711" t="s">
        <v>9185</v>
      </c>
      <c r="P104" s="692" t="s">
        <v>9626</v>
      </c>
      <c r="Q104" s="563"/>
      <c r="R104" s="563"/>
      <c r="S104" s="564"/>
      <c r="T104" s="564"/>
      <c r="U104" s="564"/>
      <c r="V104" s="564"/>
      <c r="W104" s="564"/>
      <c r="X104" s="564"/>
      <c r="Y104" s="564"/>
      <c r="Z104" s="564"/>
      <c r="AA104" s="564"/>
      <c r="AB104" s="564"/>
      <c r="AC104" s="564"/>
      <c r="AD104" s="564"/>
      <c r="AE104" s="564"/>
      <c r="AF104" s="564"/>
      <c r="AG104" s="564"/>
      <c r="AH104" s="564"/>
      <c r="AI104" s="564"/>
      <c r="AJ104" s="564"/>
      <c r="AK104" s="564"/>
      <c r="AL104" s="564"/>
      <c r="AM104" s="564"/>
      <c r="AN104" s="564"/>
      <c r="AO104" s="564"/>
      <c r="AP104" s="564"/>
      <c r="AQ104" s="564"/>
      <c r="AR104" s="564"/>
      <c r="AS104" s="564"/>
      <c r="AT104" s="564"/>
      <c r="AU104" s="564"/>
      <c r="AV104" s="564"/>
      <c r="AW104" s="564"/>
      <c r="AX104" s="564"/>
      <c r="AY104" s="564"/>
      <c r="AZ104" s="564"/>
      <c r="BA104" s="564"/>
      <c r="BB104" s="564"/>
      <c r="BC104" s="564"/>
      <c r="BD104" s="564"/>
      <c r="BE104" s="564"/>
      <c r="BF104" s="564"/>
      <c r="BG104" s="564"/>
      <c r="BH104" s="564"/>
      <c r="BI104" s="564"/>
      <c r="BJ104" s="564"/>
      <c r="BK104" s="564"/>
      <c r="BL104" s="564"/>
      <c r="BM104" s="564"/>
      <c r="BN104" s="564"/>
      <c r="BO104" s="564"/>
      <c r="BP104" s="564"/>
      <c r="BQ104" s="564"/>
      <c r="BR104" s="564"/>
      <c r="BS104" s="564"/>
      <c r="BT104" s="564"/>
      <c r="BZ104" s="426"/>
      <c r="CA104" s="426"/>
    </row>
    <row r="105" spans="1:79" s="565" customFormat="1" ht="51.75" customHeight="1" x14ac:dyDescent="0.2">
      <c r="A105" s="563"/>
      <c r="B105" s="563"/>
      <c r="C105" s="622" t="s">
        <v>173</v>
      </c>
      <c r="D105" s="427" t="s">
        <v>2567</v>
      </c>
      <c r="E105" s="481" t="s">
        <v>1093</v>
      </c>
      <c r="F105" s="641" t="s">
        <v>953</v>
      </c>
      <c r="G105" s="713" t="s">
        <v>2673</v>
      </c>
      <c r="H105" s="625">
        <v>49</v>
      </c>
      <c r="I105" s="626" t="s">
        <v>9624</v>
      </c>
      <c r="J105" s="517">
        <v>2</v>
      </c>
      <c r="K105" s="712" t="s">
        <v>9625</v>
      </c>
      <c r="L105" s="625">
        <v>20</v>
      </c>
      <c r="M105" s="626">
        <v>46357</v>
      </c>
      <c r="N105" s="626">
        <v>46387</v>
      </c>
      <c r="O105" s="711" t="s">
        <v>9185</v>
      </c>
      <c r="P105" s="692" t="s">
        <v>9626</v>
      </c>
      <c r="Q105" s="563"/>
      <c r="R105" s="563"/>
      <c r="S105" s="564"/>
      <c r="T105" s="564"/>
      <c r="U105" s="564"/>
      <c r="V105" s="564"/>
      <c r="W105" s="564"/>
      <c r="X105" s="564"/>
      <c r="Y105" s="564"/>
      <c r="Z105" s="564"/>
      <c r="AA105" s="564"/>
      <c r="AB105" s="564"/>
      <c r="AC105" s="564"/>
      <c r="AD105" s="564"/>
      <c r="AE105" s="564"/>
      <c r="AF105" s="564"/>
      <c r="AG105" s="564"/>
      <c r="AH105" s="564"/>
      <c r="AI105" s="564"/>
      <c r="AJ105" s="564"/>
      <c r="AK105" s="564"/>
      <c r="AL105" s="564"/>
      <c r="AM105" s="564"/>
      <c r="AN105" s="564"/>
      <c r="AO105" s="564"/>
      <c r="AP105" s="564"/>
      <c r="AQ105" s="564"/>
      <c r="AR105" s="564"/>
      <c r="AS105" s="564"/>
      <c r="AT105" s="564"/>
      <c r="AU105" s="564"/>
      <c r="AV105" s="564"/>
      <c r="AW105" s="564"/>
      <c r="AX105" s="564"/>
      <c r="AY105" s="564"/>
      <c r="AZ105" s="564"/>
      <c r="BA105" s="564"/>
      <c r="BB105" s="564"/>
      <c r="BC105" s="564"/>
      <c r="BD105" s="564"/>
      <c r="BE105" s="564"/>
      <c r="BF105" s="564"/>
      <c r="BG105" s="564"/>
      <c r="BH105" s="564"/>
      <c r="BI105" s="564"/>
      <c r="BJ105" s="564"/>
      <c r="BK105" s="564"/>
      <c r="BL105" s="564"/>
      <c r="BM105" s="564"/>
      <c r="BN105" s="564"/>
      <c r="BO105" s="564"/>
      <c r="BP105" s="564"/>
      <c r="BQ105" s="564"/>
      <c r="BR105" s="564"/>
      <c r="BS105" s="564"/>
      <c r="BT105" s="564"/>
      <c r="BZ105" s="426"/>
      <c r="CA105" s="426"/>
    </row>
    <row r="106" spans="1:79" s="565" customFormat="1" ht="51.75" customHeight="1" x14ac:dyDescent="0.2">
      <c r="A106" s="563"/>
      <c r="B106" s="563"/>
      <c r="C106" s="622" t="s">
        <v>173</v>
      </c>
      <c r="D106" s="427" t="s">
        <v>2567</v>
      </c>
      <c r="E106" s="481" t="s">
        <v>1093</v>
      </c>
      <c r="F106" s="641" t="s">
        <v>953</v>
      </c>
      <c r="G106" s="713" t="s">
        <v>2673</v>
      </c>
      <c r="H106" s="625">
        <v>54</v>
      </c>
      <c r="I106" s="626" t="s">
        <v>9627</v>
      </c>
      <c r="J106" s="517">
        <v>3</v>
      </c>
      <c r="K106" s="712" t="s">
        <v>9628</v>
      </c>
      <c r="L106" s="625">
        <v>20</v>
      </c>
      <c r="M106" s="626">
        <v>46357</v>
      </c>
      <c r="N106" s="626">
        <v>46387</v>
      </c>
      <c r="O106" s="711"/>
      <c r="P106" s="692" t="s">
        <v>9626</v>
      </c>
      <c r="Q106" s="563"/>
      <c r="R106" s="563"/>
      <c r="S106" s="564"/>
      <c r="T106" s="564"/>
      <c r="U106" s="564"/>
      <c r="V106" s="564"/>
      <c r="W106" s="564"/>
      <c r="X106" s="564"/>
      <c r="Y106" s="564"/>
      <c r="Z106" s="564"/>
      <c r="AA106" s="564"/>
      <c r="AB106" s="564"/>
      <c r="AC106" s="564"/>
      <c r="AD106" s="564"/>
      <c r="AE106" s="564"/>
      <c r="AF106" s="564"/>
      <c r="AG106" s="564"/>
      <c r="AH106" s="564"/>
      <c r="AI106" s="564"/>
      <c r="AJ106" s="564"/>
      <c r="AK106" s="564"/>
      <c r="AL106" s="564"/>
      <c r="AM106" s="564"/>
      <c r="AN106" s="564"/>
      <c r="AO106" s="564"/>
      <c r="AP106" s="564"/>
      <c r="AQ106" s="564"/>
      <c r="AR106" s="564"/>
      <c r="AS106" s="564"/>
      <c r="AT106" s="564"/>
      <c r="AU106" s="564"/>
      <c r="AV106" s="564"/>
      <c r="AW106" s="564"/>
      <c r="AX106" s="564"/>
      <c r="AY106" s="564"/>
      <c r="AZ106" s="564"/>
      <c r="BA106" s="564"/>
      <c r="BB106" s="564"/>
      <c r="BC106" s="564"/>
      <c r="BD106" s="564"/>
      <c r="BE106" s="564"/>
      <c r="BF106" s="564"/>
      <c r="BG106" s="564"/>
      <c r="BH106" s="564"/>
      <c r="BI106" s="564"/>
      <c r="BJ106" s="564"/>
      <c r="BK106" s="564"/>
      <c r="BL106" s="564"/>
      <c r="BM106" s="564"/>
      <c r="BN106" s="564"/>
      <c r="BO106" s="564"/>
      <c r="BP106" s="564"/>
      <c r="BQ106" s="564"/>
      <c r="BR106" s="564"/>
      <c r="BS106" s="564"/>
      <c r="BT106" s="564"/>
      <c r="BZ106" s="426"/>
      <c r="CA106" s="426"/>
    </row>
    <row r="107" spans="1:79" s="565" customFormat="1" ht="51.75" customHeight="1" x14ac:dyDescent="0.2">
      <c r="A107" s="563"/>
      <c r="B107" s="563"/>
      <c r="C107" s="622" t="s">
        <v>173</v>
      </c>
      <c r="D107" s="427" t="s">
        <v>2567</v>
      </c>
      <c r="E107" s="481" t="s">
        <v>1093</v>
      </c>
      <c r="F107" s="641" t="s">
        <v>953</v>
      </c>
      <c r="G107" s="713" t="s">
        <v>2702</v>
      </c>
      <c r="H107" s="625">
        <v>49</v>
      </c>
      <c r="I107" s="626" t="s">
        <v>9624</v>
      </c>
      <c r="J107" s="517">
        <v>4</v>
      </c>
      <c r="K107" s="712" t="s">
        <v>9629</v>
      </c>
      <c r="L107" s="625">
        <v>15</v>
      </c>
      <c r="M107" s="626">
        <v>46054</v>
      </c>
      <c r="N107" s="626">
        <v>46357</v>
      </c>
      <c r="O107" s="711"/>
      <c r="P107" s="692" t="s">
        <v>9630</v>
      </c>
      <c r="Q107" s="563"/>
      <c r="R107" s="563"/>
      <c r="S107" s="564"/>
      <c r="T107" s="564"/>
      <c r="U107" s="564"/>
      <c r="V107" s="564"/>
      <c r="W107" s="564"/>
      <c r="X107" s="564"/>
      <c r="Y107" s="564"/>
      <c r="Z107" s="564"/>
      <c r="AA107" s="564"/>
      <c r="AB107" s="564"/>
      <c r="AC107" s="564"/>
      <c r="AD107" s="564"/>
      <c r="AE107" s="564"/>
      <c r="AF107" s="564"/>
      <c r="AG107" s="564"/>
      <c r="AH107" s="564"/>
      <c r="AI107" s="564"/>
      <c r="AJ107" s="564"/>
      <c r="AK107" s="564"/>
      <c r="AL107" s="564"/>
      <c r="AM107" s="564"/>
      <c r="AN107" s="564"/>
      <c r="AO107" s="564"/>
      <c r="AP107" s="564"/>
      <c r="AQ107" s="564"/>
      <c r="AR107" s="564"/>
      <c r="AS107" s="564"/>
      <c r="AT107" s="564"/>
      <c r="AU107" s="564"/>
      <c r="AV107" s="564"/>
      <c r="AW107" s="564"/>
      <c r="AX107" s="564"/>
      <c r="AY107" s="564"/>
      <c r="AZ107" s="564"/>
      <c r="BA107" s="564"/>
      <c r="BB107" s="564"/>
      <c r="BC107" s="564"/>
      <c r="BD107" s="564"/>
      <c r="BE107" s="564"/>
      <c r="BF107" s="564"/>
      <c r="BG107" s="564"/>
      <c r="BH107" s="564"/>
      <c r="BI107" s="564"/>
      <c r="BJ107" s="564"/>
      <c r="BK107" s="564"/>
      <c r="BL107" s="564"/>
      <c r="BM107" s="564"/>
      <c r="BN107" s="564"/>
      <c r="BO107" s="564"/>
      <c r="BP107" s="564"/>
      <c r="BQ107" s="564"/>
      <c r="BR107" s="564"/>
      <c r="BS107" s="564"/>
      <c r="BT107" s="564"/>
      <c r="BZ107" s="426"/>
      <c r="CA107" s="426"/>
    </row>
    <row r="108" spans="1:79" s="565" customFormat="1" ht="51.75" customHeight="1" x14ac:dyDescent="0.2">
      <c r="A108" s="563"/>
      <c r="B108" s="563"/>
      <c r="C108" s="622" t="s">
        <v>173</v>
      </c>
      <c r="D108" s="427" t="s">
        <v>2567</v>
      </c>
      <c r="E108" s="481" t="s">
        <v>1093</v>
      </c>
      <c r="F108" s="641" t="s">
        <v>953</v>
      </c>
      <c r="G108" s="713" t="s">
        <v>2702</v>
      </c>
      <c r="H108" s="625">
        <v>49</v>
      </c>
      <c r="I108" s="626" t="s">
        <v>9624</v>
      </c>
      <c r="J108" s="517">
        <v>5</v>
      </c>
      <c r="K108" s="712" t="s">
        <v>9631</v>
      </c>
      <c r="L108" s="625">
        <v>15</v>
      </c>
      <c r="M108" s="626">
        <v>46054</v>
      </c>
      <c r="N108" s="626">
        <v>46357</v>
      </c>
      <c r="O108" s="711"/>
      <c r="P108" s="692" t="s">
        <v>9632</v>
      </c>
      <c r="Q108" s="563"/>
      <c r="R108" s="563"/>
      <c r="S108" s="564"/>
      <c r="T108" s="564"/>
      <c r="U108" s="564"/>
      <c r="V108" s="564"/>
      <c r="W108" s="564"/>
      <c r="X108" s="564"/>
      <c r="Y108" s="564"/>
      <c r="Z108" s="564"/>
      <c r="AA108" s="564"/>
      <c r="AB108" s="564"/>
      <c r="AC108" s="564"/>
      <c r="AD108" s="564"/>
      <c r="AE108" s="564"/>
      <c r="AF108" s="564"/>
      <c r="AG108" s="564"/>
      <c r="AH108" s="564"/>
      <c r="AI108" s="564"/>
      <c r="AJ108" s="564"/>
      <c r="AK108" s="564"/>
      <c r="AL108" s="564"/>
      <c r="AM108" s="564"/>
      <c r="AN108" s="564"/>
      <c r="AO108" s="564"/>
      <c r="AP108" s="564"/>
      <c r="AQ108" s="564"/>
      <c r="AR108" s="564"/>
      <c r="AS108" s="564"/>
      <c r="AT108" s="564"/>
      <c r="AU108" s="564"/>
      <c r="AV108" s="564"/>
      <c r="AW108" s="564"/>
      <c r="AX108" s="564"/>
      <c r="AY108" s="564"/>
      <c r="AZ108" s="564"/>
      <c r="BA108" s="564"/>
      <c r="BB108" s="564"/>
      <c r="BC108" s="564"/>
      <c r="BD108" s="564"/>
      <c r="BE108" s="564"/>
      <c r="BF108" s="564"/>
      <c r="BG108" s="564"/>
      <c r="BH108" s="564"/>
      <c r="BI108" s="564"/>
      <c r="BJ108" s="564"/>
      <c r="BK108" s="564"/>
      <c r="BL108" s="564"/>
      <c r="BM108" s="564"/>
      <c r="BN108" s="564"/>
      <c r="BO108" s="564"/>
      <c r="BP108" s="564"/>
      <c r="BQ108" s="564"/>
      <c r="BR108" s="564"/>
      <c r="BS108" s="564"/>
      <c r="BT108" s="564"/>
      <c r="BZ108" s="426"/>
      <c r="CA108" s="426"/>
    </row>
    <row r="109" spans="1:79" s="565" customFormat="1" ht="51.75" customHeight="1" x14ac:dyDescent="0.2">
      <c r="A109" s="563"/>
      <c r="B109" s="563"/>
      <c r="C109" s="622" t="s">
        <v>173</v>
      </c>
      <c r="D109" s="427" t="s">
        <v>2567</v>
      </c>
      <c r="E109" s="481" t="s">
        <v>1093</v>
      </c>
      <c r="F109" s="641" t="s">
        <v>953</v>
      </c>
      <c r="G109" s="713" t="s">
        <v>2702</v>
      </c>
      <c r="H109" s="625">
        <v>49</v>
      </c>
      <c r="I109" s="626" t="s">
        <v>9624</v>
      </c>
      <c r="J109" s="517">
        <v>6</v>
      </c>
      <c r="K109" s="712" t="s">
        <v>9633</v>
      </c>
      <c r="L109" s="625">
        <v>10</v>
      </c>
      <c r="M109" s="626">
        <v>46054</v>
      </c>
      <c r="N109" s="626">
        <v>46357</v>
      </c>
      <c r="O109" s="711"/>
      <c r="P109" s="692" t="s">
        <v>9634</v>
      </c>
      <c r="Q109" s="563"/>
      <c r="R109" s="563"/>
      <c r="S109" s="564"/>
      <c r="T109" s="564"/>
      <c r="U109" s="564"/>
      <c r="V109" s="564"/>
      <c r="W109" s="564"/>
      <c r="X109" s="564"/>
      <c r="Y109" s="564"/>
      <c r="Z109" s="564"/>
      <c r="AA109" s="564"/>
      <c r="AB109" s="564"/>
      <c r="AC109" s="564"/>
      <c r="AD109" s="564"/>
      <c r="AE109" s="564"/>
      <c r="AF109" s="564"/>
      <c r="AG109" s="564"/>
      <c r="AH109" s="564"/>
      <c r="AI109" s="564"/>
      <c r="AJ109" s="564"/>
      <c r="AK109" s="564"/>
      <c r="AL109" s="564"/>
      <c r="AM109" s="564"/>
      <c r="AN109" s="564"/>
      <c r="AO109" s="564"/>
      <c r="AP109" s="564"/>
      <c r="AQ109" s="564"/>
      <c r="AR109" s="564"/>
      <c r="AS109" s="564"/>
      <c r="AT109" s="564"/>
      <c r="AU109" s="564"/>
      <c r="AV109" s="564"/>
      <c r="AW109" s="564"/>
      <c r="AX109" s="564"/>
      <c r="AY109" s="564"/>
      <c r="AZ109" s="564"/>
      <c r="BA109" s="564"/>
      <c r="BB109" s="564"/>
      <c r="BC109" s="564"/>
      <c r="BD109" s="564"/>
      <c r="BE109" s="564"/>
      <c r="BF109" s="564"/>
      <c r="BG109" s="564"/>
      <c r="BH109" s="564"/>
      <c r="BI109" s="564"/>
      <c r="BJ109" s="564"/>
      <c r="BK109" s="564"/>
      <c r="BL109" s="564"/>
      <c r="BM109" s="564"/>
      <c r="BN109" s="564"/>
      <c r="BO109" s="564"/>
      <c r="BP109" s="564"/>
      <c r="BQ109" s="564"/>
      <c r="BR109" s="564"/>
      <c r="BS109" s="564"/>
      <c r="BT109" s="564"/>
      <c r="BZ109" s="426"/>
      <c r="CA109" s="426"/>
    </row>
    <row r="110" spans="1:79" s="565" customFormat="1" ht="51.75" customHeight="1" x14ac:dyDescent="0.2">
      <c r="A110" s="563"/>
      <c r="B110" s="563"/>
      <c r="C110" s="622" t="s">
        <v>173</v>
      </c>
      <c r="D110" s="427" t="s">
        <v>2567</v>
      </c>
      <c r="E110" s="481" t="s">
        <v>1093</v>
      </c>
      <c r="F110" s="641" t="s">
        <v>953</v>
      </c>
      <c r="G110" s="713" t="s">
        <v>2702</v>
      </c>
      <c r="H110" s="625">
        <v>49</v>
      </c>
      <c r="I110" s="626" t="s">
        <v>9624</v>
      </c>
      <c r="J110" s="517">
        <v>7</v>
      </c>
      <c r="K110" s="712" t="s">
        <v>9635</v>
      </c>
      <c r="L110" s="625">
        <v>15</v>
      </c>
      <c r="M110" s="626">
        <v>46174</v>
      </c>
      <c r="N110" s="626">
        <v>46203</v>
      </c>
      <c r="O110" s="711" t="s">
        <v>9185</v>
      </c>
      <c r="P110" s="692" t="s">
        <v>9636</v>
      </c>
      <c r="Q110" s="563"/>
      <c r="R110" s="563"/>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c r="BZ110" s="426"/>
      <c r="CA110" s="426"/>
    </row>
    <row r="111" spans="1:79" s="565" customFormat="1" ht="51.75" customHeight="1" x14ac:dyDescent="0.2">
      <c r="A111" s="563"/>
      <c r="B111" s="563"/>
      <c r="C111" s="622" t="s">
        <v>173</v>
      </c>
      <c r="D111" s="427" t="s">
        <v>2567</v>
      </c>
      <c r="E111" s="481" t="s">
        <v>1093</v>
      </c>
      <c r="F111" s="641" t="s">
        <v>953</v>
      </c>
      <c r="G111" s="713" t="s">
        <v>2702</v>
      </c>
      <c r="H111" s="625">
        <v>61</v>
      </c>
      <c r="I111" s="626" t="s">
        <v>9637</v>
      </c>
      <c r="J111" s="517">
        <v>5</v>
      </c>
      <c r="K111" s="712" t="s">
        <v>9638</v>
      </c>
      <c r="L111" s="625">
        <v>15</v>
      </c>
      <c r="M111" s="626">
        <v>46082</v>
      </c>
      <c r="N111" s="626">
        <v>46387</v>
      </c>
      <c r="O111" s="711" t="s">
        <v>9185</v>
      </c>
      <c r="P111" s="692" t="s">
        <v>9639</v>
      </c>
      <c r="Q111" s="563"/>
      <c r="R111" s="563"/>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Z111" s="426"/>
      <c r="CA111" s="426"/>
    </row>
    <row r="112" spans="1:79" s="565" customFormat="1" ht="51.75" customHeight="1" x14ac:dyDescent="0.2">
      <c r="A112" s="563"/>
      <c r="B112" s="563"/>
      <c r="C112" s="622" t="s">
        <v>173</v>
      </c>
      <c r="D112" s="427" t="s">
        <v>2567</v>
      </c>
      <c r="E112" s="481" t="s">
        <v>1093</v>
      </c>
      <c r="F112" s="641" t="s">
        <v>953</v>
      </c>
      <c r="G112" s="713" t="s">
        <v>2702</v>
      </c>
      <c r="H112" s="625">
        <v>49</v>
      </c>
      <c r="I112" s="626" t="s">
        <v>9624</v>
      </c>
      <c r="J112" s="517">
        <v>6</v>
      </c>
      <c r="K112" s="712" t="s">
        <v>9640</v>
      </c>
      <c r="L112" s="625">
        <v>10</v>
      </c>
      <c r="M112" s="626">
        <v>46054</v>
      </c>
      <c r="N112" s="626">
        <v>46357</v>
      </c>
      <c r="O112" s="711"/>
      <c r="P112" s="692" t="s">
        <v>9641</v>
      </c>
      <c r="Q112" s="563"/>
      <c r="R112" s="563"/>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Z112" s="426"/>
      <c r="CA112" s="426"/>
    </row>
    <row r="113" spans="1:79" s="565" customFormat="1" ht="51.75" customHeight="1" x14ac:dyDescent="0.2">
      <c r="A113" s="563"/>
      <c r="B113" s="563"/>
      <c r="C113" s="622" t="s">
        <v>173</v>
      </c>
      <c r="D113" s="427" t="s">
        <v>2567</v>
      </c>
      <c r="E113" s="481" t="s">
        <v>1093</v>
      </c>
      <c r="F113" s="641" t="s">
        <v>953</v>
      </c>
      <c r="G113" s="713" t="s">
        <v>2702</v>
      </c>
      <c r="H113" s="625">
        <v>49</v>
      </c>
      <c r="I113" s="626" t="s">
        <v>9624</v>
      </c>
      <c r="J113" s="517">
        <v>7</v>
      </c>
      <c r="K113" s="712" t="s">
        <v>9642</v>
      </c>
      <c r="L113" s="625">
        <v>10</v>
      </c>
      <c r="M113" s="626">
        <v>46357</v>
      </c>
      <c r="N113" s="626">
        <v>46387</v>
      </c>
      <c r="O113" s="711"/>
      <c r="P113" s="692" t="s">
        <v>9643</v>
      </c>
      <c r="Q113" s="563"/>
      <c r="R113" s="563"/>
      <c r="S113" s="564"/>
      <c r="T113" s="564"/>
      <c r="U113" s="564"/>
      <c r="V113" s="564"/>
      <c r="W113" s="564"/>
      <c r="X113" s="564"/>
      <c r="Y113" s="564"/>
      <c r="Z113" s="564"/>
      <c r="AA113" s="564"/>
      <c r="AB113" s="564"/>
      <c r="AC113" s="564"/>
      <c r="AD113" s="564"/>
      <c r="AE113" s="564"/>
      <c r="AF113" s="564"/>
      <c r="AG113" s="564"/>
      <c r="AH113" s="564"/>
      <c r="AI113" s="564"/>
      <c r="AJ113" s="564"/>
      <c r="AK113" s="564"/>
      <c r="AL113" s="564"/>
      <c r="AM113" s="564"/>
      <c r="AN113" s="564"/>
      <c r="AO113" s="564"/>
      <c r="AP113" s="564"/>
      <c r="AQ113" s="564"/>
      <c r="AR113" s="564"/>
      <c r="AS113" s="564"/>
      <c r="AT113" s="564"/>
      <c r="AU113" s="564"/>
      <c r="AV113" s="564"/>
      <c r="AW113" s="564"/>
      <c r="AX113" s="564"/>
      <c r="AY113" s="564"/>
      <c r="AZ113" s="564"/>
      <c r="BA113" s="564"/>
      <c r="BB113" s="564"/>
      <c r="BC113" s="564"/>
      <c r="BD113" s="564"/>
      <c r="BE113" s="564"/>
      <c r="BF113" s="564"/>
      <c r="BG113" s="564"/>
      <c r="BH113" s="564"/>
      <c r="BI113" s="564"/>
      <c r="BJ113" s="564"/>
      <c r="BK113" s="564"/>
      <c r="BL113" s="564"/>
      <c r="BM113" s="564"/>
      <c r="BN113" s="564"/>
      <c r="BO113" s="564"/>
      <c r="BP113" s="564"/>
      <c r="BQ113" s="564"/>
      <c r="BR113" s="564"/>
      <c r="BS113" s="564"/>
      <c r="BT113" s="564"/>
      <c r="BZ113" s="426"/>
      <c r="CA113" s="426"/>
    </row>
    <row r="114" spans="1:79" s="565" customFormat="1" ht="51.75" customHeight="1" x14ac:dyDescent="0.2">
      <c r="A114" s="563"/>
      <c r="B114" s="563"/>
      <c r="C114" s="622" t="s">
        <v>173</v>
      </c>
      <c r="D114" s="427" t="s">
        <v>2567</v>
      </c>
      <c r="E114" s="481" t="s">
        <v>1093</v>
      </c>
      <c r="F114" s="641" t="s">
        <v>953</v>
      </c>
      <c r="G114" s="713" t="s">
        <v>2702</v>
      </c>
      <c r="H114" s="625">
        <v>49</v>
      </c>
      <c r="I114" s="626" t="s">
        <v>9624</v>
      </c>
      <c r="J114" s="517">
        <v>8</v>
      </c>
      <c r="K114" s="712" t="s">
        <v>9644</v>
      </c>
      <c r="L114" s="702">
        <v>10</v>
      </c>
      <c r="M114" s="714">
        <v>46204</v>
      </c>
      <c r="N114" s="676">
        <v>46233</v>
      </c>
      <c r="O114" s="711" t="s">
        <v>9185</v>
      </c>
      <c r="P114" s="692" t="s">
        <v>9617</v>
      </c>
      <c r="Q114" s="563"/>
      <c r="R114" s="563"/>
      <c r="S114" s="564"/>
      <c r="T114" s="564"/>
      <c r="U114" s="564"/>
      <c r="V114" s="564"/>
      <c r="W114" s="564"/>
      <c r="X114" s="564"/>
      <c r="Y114" s="564"/>
      <c r="Z114" s="564"/>
      <c r="AA114" s="564"/>
      <c r="AB114" s="564"/>
      <c r="AC114" s="564"/>
      <c r="AD114" s="564"/>
      <c r="AE114" s="564"/>
      <c r="AF114" s="564"/>
      <c r="AG114" s="564"/>
      <c r="AH114" s="564"/>
      <c r="AI114" s="564"/>
      <c r="AJ114" s="564"/>
      <c r="AK114" s="564"/>
      <c r="AL114" s="564"/>
      <c r="AM114" s="564"/>
      <c r="AN114" s="564"/>
      <c r="AO114" s="564"/>
      <c r="AP114" s="564"/>
      <c r="AQ114" s="564"/>
      <c r="AR114" s="564"/>
      <c r="AS114" s="564"/>
      <c r="AT114" s="564"/>
      <c r="AU114" s="564"/>
      <c r="AV114" s="564"/>
      <c r="AW114" s="564"/>
      <c r="AX114" s="564"/>
      <c r="AY114" s="564"/>
      <c r="AZ114" s="564"/>
      <c r="BA114" s="564"/>
      <c r="BB114" s="564"/>
      <c r="BC114" s="564"/>
      <c r="BD114" s="564"/>
      <c r="BE114" s="564"/>
      <c r="BF114" s="564"/>
      <c r="BG114" s="564"/>
      <c r="BH114" s="564"/>
      <c r="BI114" s="564"/>
      <c r="BJ114" s="564"/>
      <c r="BK114" s="564"/>
      <c r="BL114" s="564"/>
      <c r="BM114" s="564"/>
      <c r="BN114" s="564"/>
      <c r="BO114" s="564"/>
      <c r="BP114" s="564"/>
      <c r="BQ114" s="564"/>
      <c r="BR114" s="564"/>
      <c r="BS114" s="564"/>
      <c r="BT114" s="564"/>
      <c r="BZ114" s="426"/>
      <c r="CA114" s="426"/>
    </row>
    <row r="115" spans="1:79" s="565" customFormat="1" ht="51.75" customHeight="1" x14ac:dyDescent="0.2">
      <c r="A115" s="563"/>
      <c r="B115" s="563"/>
      <c r="C115" s="622" t="s">
        <v>173</v>
      </c>
      <c r="D115" s="427" t="s">
        <v>2567</v>
      </c>
      <c r="E115" s="481" t="s">
        <v>1093</v>
      </c>
      <c r="F115" s="641" t="s">
        <v>953</v>
      </c>
      <c r="G115" s="713" t="s">
        <v>2723</v>
      </c>
      <c r="H115" s="625">
        <v>66</v>
      </c>
      <c r="I115" s="626" t="s">
        <v>9645</v>
      </c>
      <c r="J115" s="517">
        <v>1</v>
      </c>
      <c r="K115" s="712" t="s">
        <v>9646</v>
      </c>
      <c r="L115" s="702">
        <v>70</v>
      </c>
      <c r="M115" s="715">
        <v>46054</v>
      </c>
      <c r="N115" s="683">
        <v>46357</v>
      </c>
      <c r="O115" s="711" t="s">
        <v>9185</v>
      </c>
      <c r="P115" s="692" t="s">
        <v>9647</v>
      </c>
      <c r="Q115" s="563"/>
      <c r="R115" s="563"/>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c r="AO115" s="564"/>
      <c r="AP115" s="564"/>
      <c r="AQ115" s="564"/>
      <c r="AR115" s="564"/>
      <c r="AS115" s="564"/>
      <c r="AT115" s="564"/>
      <c r="AU115" s="564"/>
      <c r="AV115" s="564"/>
      <c r="AW115" s="564"/>
      <c r="AX115" s="564"/>
      <c r="AY115" s="564"/>
      <c r="AZ115" s="564"/>
      <c r="BA115" s="564"/>
      <c r="BB115" s="564"/>
      <c r="BC115" s="564"/>
      <c r="BD115" s="564"/>
      <c r="BE115" s="564"/>
      <c r="BF115" s="564"/>
      <c r="BG115" s="564"/>
      <c r="BH115" s="564"/>
      <c r="BI115" s="564"/>
      <c r="BJ115" s="564"/>
      <c r="BK115" s="564"/>
      <c r="BL115" s="564"/>
      <c r="BM115" s="564"/>
      <c r="BN115" s="564"/>
      <c r="BO115" s="564"/>
      <c r="BP115" s="564"/>
      <c r="BQ115" s="564"/>
      <c r="BR115" s="564"/>
      <c r="BS115" s="564"/>
      <c r="BT115" s="564"/>
      <c r="BZ115" s="426"/>
      <c r="CA115" s="426"/>
    </row>
    <row r="116" spans="1:79" s="565" customFormat="1" ht="51.75" customHeight="1" x14ac:dyDescent="0.2">
      <c r="A116" s="563"/>
      <c r="B116" s="563"/>
      <c r="C116" s="622" t="s">
        <v>173</v>
      </c>
      <c r="D116" s="427" t="s">
        <v>2567</v>
      </c>
      <c r="E116" s="481" t="s">
        <v>1093</v>
      </c>
      <c r="F116" s="641" t="s">
        <v>953</v>
      </c>
      <c r="G116" s="713" t="s">
        <v>2723</v>
      </c>
      <c r="H116" s="625">
        <v>66</v>
      </c>
      <c r="I116" s="626" t="s">
        <v>9648</v>
      </c>
      <c r="J116" s="517">
        <v>2</v>
      </c>
      <c r="K116" s="712" t="s">
        <v>9649</v>
      </c>
      <c r="L116" s="702">
        <v>30</v>
      </c>
      <c r="M116" s="715">
        <v>46054</v>
      </c>
      <c r="N116" s="683">
        <v>46357</v>
      </c>
      <c r="O116" s="711"/>
      <c r="P116" s="692" t="s">
        <v>9650</v>
      </c>
      <c r="Q116" s="563"/>
      <c r="R116" s="563"/>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c r="BI116" s="564"/>
      <c r="BJ116" s="564"/>
      <c r="BK116" s="564"/>
      <c r="BL116" s="564"/>
      <c r="BM116" s="564"/>
      <c r="BN116" s="564"/>
      <c r="BO116" s="564"/>
      <c r="BP116" s="564"/>
      <c r="BQ116" s="564"/>
      <c r="BR116" s="564"/>
      <c r="BS116" s="564"/>
      <c r="BT116" s="564"/>
      <c r="BZ116" s="426"/>
      <c r="CA116" s="426"/>
    </row>
    <row r="117" spans="1:79" s="565" customFormat="1" ht="51.75" customHeight="1" x14ac:dyDescent="0.2">
      <c r="A117" s="563"/>
      <c r="B117" s="563"/>
      <c r="C117" s="622" t="s">
        <v>173</v>
      </c>
      <c r="D117" s="427" t="s">
        <v>2567</v>
      </c>
      <c r="E117" s="481" t="s">
        <v>1093</v>
      </c>
      <c r="F117" s="641" t="s">
        <v>953</v>
      </c>
      <c r="G117" s="713" t="s">
        <v>2673</v>
      </c>
      <c r="H117" s="625">
        <v>61</v>
      </c>
      <c r="I117" s="626" t="s">
        <v>9637</v>
      </c>
      <c r="J117" s="517">
        <v>1</v>
      </c>
      <c r="K117" s="712" t="s">
        <v>9651</v>
      </c>
      <c r="L117" s="702">
        <v>50</v>
      </c>
      <c r="M117" s="715">
        <v>46023</v>
      </c>
      <c r="N117" s="683">
        <v>46174</v>
      </c>
      <c r="O117" s="711" t="s">
        <v>9185</v>
      </c>
      <c r="P117" s="716" t="s">
        <v>9617</v>
      </c>
      <c r="Q117" s="563"/>
      <c r="R117" s="563"/>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c r="AO117" s="564"/>
      <c r="AP117" s="564"/>
      <c r="AQ117" s="564"/>
      <c r="AR117" s="564"/>
      <c r="AS117" s="564"/>
      <c r="AT117" s="564"/>
      <c r="AU117" s="564"/>
      <c r="AV117" s="564"/>
      <c r="AW117" s="564"/>
      <c r="AX117" s="564"/>
      <c r="AY117" s="564"/>
      <c r="AZ117" s="564"/>
      <c r="BA117" s="564"/>
      <c r="BB117" s="564"/>
      <c r="BC117" s="564"/>
      <c r="BD117" s="564"/>
      <c r="BE117" s="564"/>
      <c r="BF117" s="564"/>
      <c r="BG117" s="564"/>
      <c r="BH117" s="564"/>
      <c r="BI117" s="564"/>
      <c r="BJ117" s="564"/>
      <c r="BK117" s="564"/>
      <c r="BL117" s="564"/>
      <c r="BM117" s="564"/>
      <c r="BN117" s="564"/>
      <c r="BO117" s="564"/>
      <c r="BP117" s="564"/>
      <c r="BQ117" s="564"/>
      <c r="BR117" s="564"/>
      <c r="BS117" s="564"/>
      <c r="BT117" s="564"/>
      <c r="BZ117" s="426"/>
      <c r="CA117" s="426"/>
    </row>
    <row r="118" spans="1:79" s="565" customFormat="1" ht="51.75" customHeight="1" x14ac:dyDescent="0.2">
      <c r="A118" s="563"/>
      <c r="B118" s="563"/>
      <c r="C118" s="622" t="s">
        <v>173</v>
      </c>
      <c r="D118" s="427" t="s">
        <v>2567</v>
      </c>
      <c r="E118" s="481" t="s">
        <v>1093</v>
      </c>
      <c r="F118" s="641" t="s">
        <v>953</v>
      </c>
      <c r="G118" s="713" t="s">
        <v>2673</v>
      </c>
      <c r="H118" s="625">
        <v>61</v>
      </c>
      <c r="I118" s="626" t="s">
        <v>9637</v>
      </c>
      <c r="J118" s="517">
        <v>2</v>
      </c>
      <c r="K118" s="712" t="s">
        <v>9652</v>
      </c>
      <c r="L118" s="702">
        <v>50</v>
      </c>
      <c r="M118" s="715">
        <v>46204</v>
      </c>
      <c r="N118" s="683">
        <v>46357</v>
      </c>
      <c r="O118" s="711" t="s">
        <v>9185</v>
      </c>
      <c r="P118" s="716" t="s">
        <v>9617</v>
      </c>
      <c r="Q118" s="563"/>
      <c r="R118" s="563"/>
      <c r="S118" s="564"/>
      <c r="T118" s="564"/>
      <c r="U118" s="564"/>
      <c r="V118" s="564"/>
      <c r="W118" s="564"/>
      <c r="X118" s="564"/>
      <c r="Y118" s="564"/>
      <c r="Z118" s="564"/>
      <c r="AA118" s="564"/>
      <c r="AB118" s="564"/>
      <c r="AC118" s="564"/>
      <c r="AD118" s="564"/>
      <c r="AE118" s="564"/>
      <c r="AF118" s="564"/>
      <c r="AG118" s="564"/>
      <c r="AH118" s="564"/>
      <c r="AI118" s="564"/>
      <c r="AJ118" s="564"/>
      <c r="AK118" s="564"/>
      <c r="AL118" s="564"/>
      <c r="AM118" s="564"/>
      <c r="AN118" s="564"/>
      <c r="AO118" s="564"/>
      <c r="AP118" s="564"/>
      <c r="AQ118" s="564"/>
      <c r="AR118" s="564"/>
      <c r="AS118" s="564"/>
      <c r="AT118" s="564"/>
      <c r="AU118" s="564"/>
      <c r="AV118" s="564"/>
      <c r="AW118" s="564"/>
      <c r="AX118" s="564"/>
      <c r="AY118" s="564"/>
      <c r="AZ118" s="564"/>
      <c r="BA118" s="564"/>
      <c r="BB118" s="564"/>
      <c r="BC118" s="564"/>
      <c r="BD118" s="564"/>
      <c r="BE118" s="564"/>
      <c r="BF118" s="564"/>
      <c r="BG118" s="564"/>
      <c r="BH118" s="564"/>
      <c r="BI118" s="564"/>
      <c r="BJ118" s="564"/>
      <c r="BK118" s="564"/>
      <c r="BL118" s="564"/>
      <c r="BM118" s="564"/>
      <c r="BN118" s="564"/>
      <c r="BO118" s="564"/>
      <c r="BP118" s="564"/>
      <c r="BQ118" s="564"/>
      <c r="BR118" s="564"/>
      <c r="BS118" s="564"/>
      <c r="BT118" s="564"/>
      <c r="BZ118" s="426"/>
      <c r="CA118" s="426"/>
    </row>
    <row r="119" spans="1:79" s="565" customFormat="1" ht="51.75" customHeight="1" x14ac:dyDescent="0.2">
      <c r="A119" s="563"/>
      <c r="B119" s="563"/>
      <c r="C119" s="622" t="s">
        <v>173</v>
      </c>
      <c r="D119" s="427" t="s">
        <v>2567</v>
      </c>
      <c r="E119" s="481" t="s">
        <v>1093</v>
      </c>
      <c r="F119" s="641" t="s">
        <v>953</v>
      </c>
      <c r="G119" s="713" t="s">
        <v>2673</v>
      </c>
      <c r="H119" s="625">
        <v>52</v>
      </c>
      <c r="I119" s="626" t="s">
        <v>9653</v>
      </c>
      <c r="J119" s="517">
        <v>1</v>
      </c>
      <c r="K119" s="712" t="s">
        <v>9654</v>
      </c>
      <c r="L119" s="702">
        <v>50</v>
      </c>
      <c r="M119" s="715">
        <v>46054</v>
      </c>
      <c r="N119" s="683">
        <v>46174</v>
      </c>
      <c r="O119" s="711"/>
      <c r="P119" s="716" t="s">
        <v>9655</v>
      </c>
      <c r="Q119" s="563"/>
      <c r="R119" s="563"/>
      <c r="S119" s="564"/>
      <c r="T119" s="564"/>
      <c r="U119" s="564"/>
      <c r="V119" s="564"/>
      <c r="W119" s="564"/>
      <c r="X119" s="564"/>
      <c r="Y119" s="564"/>
      <c r="Z119" s="564"/>
      <c r="AA119" s="564"/>
      <c r="AB119" s="564"/>
      <c r="AC119" s="564"/>
      <c r="AD119" s="564"/>
      <c r="AE119" s="564"/>
      <c r="AF119" s="564"/>
      <c r="AG119" s="564"/>
      <c r="AH119" s="564"/>
      <c r="AI119" s="564"/>
      <c r="AJ119" s="564"/>
      <c r="AK119" s="564"/>
      <c r="AL119" s="564"/>
      <c r="AM119" s="564"/>
      <c r="AN119" s="564"/>
      <c r="AO119" s="564"/>
      <c r="AP119" s="564"/>
      <c r="AQ119" s="564"/>
      <c r="AR119" s="564"/>
      <c r="AS119" s="564"/>
      <c r="AT119" s="564"/>
      <c r="AU119" s="564"/>
      <c r="AV119" s="564"/>
      <c r="AW119" s="564"/>
      <c r="AX119" s="564"/>
      <c r="AY119" s="564"/>
      <c r="AZ119" s="564"/>
      <c r="BA119" s="564"/>
      <c r="BB119" s="564"/>
      <c r="BC119" s="564"/>
      <c r="BD119" s="564"/>
      <c r="BE119" s="564"/>
      <c r="BF119" s="564"/>
      <c r="BG119" s="564"/>
      <c r="BH119" s="564"/>
      <c r="BI119" s="564"/>
      <c r="BJ119" s="564"/>
      <c r="BK119" s="564"/>
      <c r="BL119" s="564"/>
      <c r="BM119" s="564"/>
      <c r="BN119" s="564"/>
      <c r="BO119" s="564"/>
      <c r="BP119" s="564"/>
      <c r="BQ119" s="564"/>
      <c r="BR119" s="564"/>
      <c r="BS119" s="564"/>
      <c r="BT119" s="564"/>
      <c r="BZ119" s="426"/>
      <c r="CA119" s="426"/>
    </row>
    <row r="120" spans="1:79" s="565" customFormat="1" ht="51.75" customHeight="1" x14ac:dyDescent="0.2">
      <c r="A120" s="563"/>
      <c r="B120" s="563"/>
      <c r="C120" s="622" t="s">
        <v>173</v>
      </c>
      <c r="D120" s="427" t="s">
        <v>2567</v>
      </c>
      <c r="E120" s="481" t="s">
        <v>1093</v>
      </c>
      <c r="F120" s="641" t="s">
        <v>953</v>
      </c>
      <c r="G120" s="713" t="s">
        <v>2673</v>
      </c>
      <c r="H120" s="625">
        <v>52</v>
      </c>
      <c r="I120" s="626" t="s">
        <v>9653</v>
      </c>
      <c r="J120" s="517">
        <v>2</v>
      </c>
      <c r="K120" s="712" t="s">
        <v>9656</v>
      </c>
      <c r="L120" s="702">
        <v>50</v>
      </c>
      <c r="M120" s="715">
        <v>46174</v>
      </c>
      <c r="N120" s="683">
        <v>46387</v>
      </c>
      <c r="O120" s="711"/>
      <c r="P120" s="716" t="s">
        <v>9655</v>
      </c>
      <c r="Q120" s="563"/>
      <c r="R120" s="563"/>
      <c r="S120" s="564"/>
      <c r="T120" s="564"/>
      <c r="U120" s="564"/>
      <c r="V120" s="564"/>
      <c r="W120" s="564"/>
      <c r="X120" s="564"/>
      <c r="Y120" s="564"/>
      <c r="Z120" s="564"/>
      <c r="AA120" s="564"/>
      <c r="AB120" s="564"/>
      <c r="AC120" s="564"/>
      <c r="AD120" s="564"/>
      <c r="AE120" s="564"/>
      <c r="AF120" s="564"/>
      <c r="AG120" s="564"/>
      <c r="AH120" s="564"/>
      <c r="AI120" s="564"/>
      <c r="AJ120" s="564"/>
      <c r="AK120" s="564"/>
      <c r="AL120" s="564"/>
      <c r="AM120" s="564"/>
      <c r="AN120" s="564"/>
      <c r="AO120" s="564"/>
      <c r="AP120" s="564"/>
      <c r="AQ120" s="564"/>
      <c r="AR120" s="564"/>
      <c r="AS120" s="564"/>
      <c r="AT120" s="564"/>
      <c r="AU120" s="564"/>
      <c r="AV120" s="564"/>
      <c r="AW120" s="564"/>
      <c r="AX120" s="564"/>
      <c r="AY120" s="564"/>
      <c r="AZ120" s="564"/>
      <c r="BA120" s="564"/>
      <c r="BB120" s="564"/>
      <c r="BC120" s="564"/>
      <c r="BD120" s="564"/>
      <c r="BE120" s="564"/>
      <c r="BF120" s="564"/>
      <c r="BG120" s="564"/>
      <c r="BH120" s="564"/>
      <c r="BI120" s="564"/>
      <c r="BJ120" s="564"/>
      <c r="BK120" s="564"/>
      <c r="BL120" s="564"/>
      <c r="BM120" s="564"/>
      <c r="BN120" s="564"/>
      <c r="BO120" s="564"/>
      <c r="BP120" s="564"/>
      <c r="BQ120" s="564"/>
      <c r="BR120" s="564"/>
      <c r="BS120" s="564"/>
      <c r="BT120" s="564"/>
      <c r="BZ120" s="426"/>
      <c r="CA120" s="426"/>
    </row>
    <row r="121" spans="1:79" s="565" customFormat="1" ht="51.75" customHeight="1" x14ac:dyDescent="0.2">
      <c r="A121" s="563"/>
      <c r="B121" s="563"/>
      <c r="C121" s="622" t="s">
        <v>173</v>
      </c>
      <c r="D121" s="427" t="s">
        <v>2567</v>
      </c>
      <c r="E121" s="481" t="s">
        <v>2</v>
      </c>
      <c r="F121" s="641" t="s">
        <v>953</v>
      </c>
      <c r="G121" s="713" t="s">
        <v>9657</v>
      </c>
      <c r="H121" s="625">
        <v>50</v>
      </c>
      <c r="I121" s="626" t="s">
        <v>9667</v>
      </c>
      <c r="J121" s="517">
        <v>1</v>
      </c>
      <c r="K121" s="712" t="s">
        <v>9668</v>
      </c>
      <c r="L121" s="702"/>
      <c r="M121" s="715">
        <v>46024</v>
      </c>
      <c r="N121" s="683">
        <v>46387</v>
      </c>
      <c r="O121" s="711" t="s">
        <v>9185</v>
      </c>
      <c r="P121" s="716" t="s">
        <v>9669</v>
      </c>
      <c r="Q121" s="563"/>
      <c r="R121" s="563"/>
      <c r="S121" s="564"/>
      <c r="T121" s="564"/>
      <c r="U121" s="564"/>
      <c r="V121" s="564"/>
      <c r="W121" s="564"/>
      <c r="X121" s="564"/>
      <c r="Y121" s="564"/>
      <c r="Z121" s="564"/>
      <c r="AA121" s="564"/>
      <c r="AB121" s="564"/>
      <c r="AC121" s="564"/>
      <c r="AD121" s="564"/>
      <c r="AE121" s="564"/>
      <c r="AF121" s="564"/>
      <c r="AG121" s="564"/>
      <c r="AH121" s="564"/>
      <c r="AI121" s="564"/>
      <c r="AJ121" s="564"/>
      <c r="AK121" s="564"/>
      <c r="AL121" s="564"/>
      <c r="AM121" s="564"/>
      <c r="AN121" s="564"/>
      <c r="AO121" s="564"/>
      <c r="AP121" s="564"/>
      <c r="AQ121" s="564"/>
      <c r="AR121" s="564"/>
      <c r="AS121" s="564"/>
      <c r="AT121" s="564"/>
      <c r="AU121" s="564"/>
      <c r="AV121" s="564"/>
      <c r="AW121" s="564"/>
      <c r="AX121" s="564"/>
      <c r="AY121" s="564"/>
      <c r="AZ121" s="564"/>
      <c r="BA121" s="564"/>
      <c r="BB121" s="564"/>
      <c r="BC121" s="564"/>
      <c r="BD121" s="564"/>
      <c r="BE121" s="564"/>
      <c r="BF121" s="564"/>
      <c r="BG121" s="564"/>
      <c r="BH121" s="564"/>
      <c r="BI121" s="564"/>
      <c r="BJ121" s="564"/>
      <c r="BK121" s="564"/>
      <c r="BL121" s="564"/>
      <c r="BM121" s="564"/>
      <c r="BN121" s="564"/>
      <c r="BO121" s="564"/>
      <c r="BP121" s="564"/>
      <c r="BQ121" s="564"/>
      <c r="BR121" s="564"/>
      <c r="BS121" s="564"/>
      <c r="BT121" s="564"/>
      <c r="BZ121" s="426"/>
      <c r="CA121" s="426"/>
    </row>
    <row r="122" spans="1:79" s="565" customFormat="1" ht="51.75" customHeight="1" x14ac:dyDescent="0.2">
      <c r="A122" s="563"/>
      <c r="B122" s="563"/>
      <c r="C122" s="622" t="s">
        <v>173</v>
      </c>
      <c r="D122" s="427" t="s">
        <v>2567</v>
      </c>
      <c r="E122" s="481" t="s">
        <v>2</v>
      </c>
      <c r="F122" s="641" t="s">
        <v>953</v>
      </c>
      <c r="G122" s="713" t="s">
        <v>9657</v>
      </c>
      <c r="H122" s="625">
        <v>50</v>
      </c>
      <c r="I122" s="626" t="s">
        <v>9667</v>
      </c>
      <c r="J122" s="517">
        <v>2</v>
      </c>
      <c r="K122" s="712" t="s">
        <v>9670</v>
      </c>
      <c r="L122" s="702"/>
      <c r="M122" s="715">
        <v>46054</v>
      </c>
      <c r="N122" s="683">
        <v>46387</v>
      </c>
      <c r="O122" s="711" t="s">
        <v>9185</v>
      </c>
      <c r="P122" s="716" t="s">
        <v>9671</v>
      </c>
      <c r="Q122" s="563"/>
      <c r="R122" s="563"/>
      <c r="S122" s="564"/>
      <c r="T122" s="564"/>
      <c r="U122" s="564"/>
      <c r="V122" s="564"/>
      <c r="W122" s="564"/>
      <c r="X122" s="564"/>
      <c r="Y122" s="564"/>
      <c r="Z122" s="564"/>
      <c r="AA122" s="564"/>
      <c r="AB122" s="564"/>
      <c r="AC122" s="564"/>
      <c r="AD122" s="564"/>
      <c r="AE122" s="564"/>
      <c r="AF122" s="564"/>
      <c r="AG122" s="564"/>
      <c r="AH122" s="564"/>
      <c r="AI122" s="564"/>
      <c r="AJ122" s="564"/>
      <c r="AK122" s="564"/>
      <c r="AL122" s="564"/>
      <c r="AM122" s="564"/>
      <c r="AN122" s="564"/>
      <c r="AO122" s="564"/>
      <c r="AP122" s="564"/>
      <c r="AQ122" s="564"/>
      <c r="AR122" s="564"/>
      <c r="AS122" s="564"/>
      <c r="AT122" s="564"/>
      <c r="AU122" s="564"/>
      <c r="AV122" s="564"/>
      <c r="AW122" s="564"/>
      <c r="AX122" s="564"/>
      <c r="AY122" s="564"/>
      <c r="AZ122" s="564"/>
      <c r="BA122" s="564"/>
      <c r="BB122" s="564"/>
      <c r="BC122" s="564"/>
      <c r="BD122" s="564"/>
      <c r="BE122" s="564"/>
      <c r="BF122" s="564"/>
      <c r="BG122" s="564"/>
      <c r="BH122" s="564"/>
      <c r="BI122" s="564"/>
      <c r="BJ122" s="564"/>
      <c r="BK122" s="564"/>
      <c r="BL122" s="564"/>
      <c r="BM122" s="564"/>
      <c r="BN122" s="564"/>
      <c r="BO122" s="564"/>
      <c r="BP122" s="564"/>
      <c r="BQ122" s="564"/>
      <c r="BR122" s="564"/>
      <c r="BS122" s="564"/>
      <c r="BT122" s="564"/>
      <c r="BZ122" s="426"/>
      <c r="CA122" s="426"/>
    </row>
    <row r="123" spans="1:79" s="565" customFormat="1" ht="51.75" customHeight="1" x14ac:dyDescent="0.2">
      <c r="A123" s="563"/>
      <c r="B123" s="563"/>
      <c r="C123" s="622" t="s">
        <v>173</v>
      </c>
      <c r="D123" s="427" t="s">
        <v>2567</v>
      </c>
      <c r="E123" s="481" t="s">
        <v>2</v>
      </c>
      <c r="F123" s="641" t="s">
        <v>953</v>
      </c>
      <c r="G123" s="713" t="s">
        <v>9657</v>
      </c>
      <c r="H123" s="625">
        <v>50</v>
      </c>
      <c r="I123" s="626" t="s">
        <v>9667</v>
      </c>
      <c r="J123" s="517">
        <v>3</v>
      </c>
      <c r="K123" s="712" t="s">
        <v>9672</v>
      </c>
      <c r="L123" s="702"/>
      <c r="M123" s="715">
        <v>46054</v>
      </c>
      <c r="N123" s="683">
        <v>46234</v>
      </c>
      <c r="O123" s="711" t="s">
        <v>9185</v>
      </c>
      <c r="P123" s="716" t="s">
        <v>9673</v>
      </c>
      <c r="Q123" s="563"/>
      <c r="R123" s="563"/>
      <c r="S123" s="564"/>
      <c r="T123" s="564"/>
      <c r="U123" s="564"/>
      <c r="V123" s="564"/>
      <c r="W123" s="564"/>
      <c r="X123" s="564"/>
      <c r="Y123" s="564"/>
      <c r="Z123" s="564"/>
      <c r="AA123" s="564"/>
      <c r="AB123" s="564"/>
      <c r="AC123" s="564"/>
      <c r="AD123" s="564"/>
      <c r="AE123" s="564"/>
      <c r="AF123" s="564"/>
      <c r="AG123" s="564"/>
      <c r="AH123" s="564"/>
      <c r="AI123" s="564"/>
      <c r="AJ123" s="564"/>
      <c r="AK123" s="564"/>
      <c r="AL123" s="564"/>
      <c r="AM123" s="564"/>
      <c r="AN123" s="564"/>
      <c r="AO123" s="564"/>
      <c r="AP123" s="564"/>
      <c r="AQ123" s="564"/>
      <c r="AR123" s="564"/>
      <c r="AS123" s="564"/>
      <c r="AT123" s="564"/>
      <c r="AU123" s="564"/>
      <c r="AV123" s="564"/>
      <c r="AW123" s="564"/>
      <c r="AX123" s="564"/>
      <c r="AY123" s="564"/>
      <c r="AZ123" s="564"/>
      <c r="BA123" s="564"/>
      <c r="BB123" s="564"/>
      <c r="BC123" s="564"/>
      <c r="BD123" s="564"/>
      <c r="BE123" s="564"/>
      <c r="BF123" s="564"/>
      <c r="BG123" s="564"/>
      <c r="BH123" s="564"/>
      <c r="BI123" s="564"/>
      <c r="BJ123" s="564"/>
      <c r="BK123" s="564"/>
      <c r="BL123" s="564"/>
      <c r="BM123" s="564"/>
      <c r="BN123" s="564"/>
      <c r="BO123" s="564"/>
      <c r="BP123" s="564"/>
      <c r="BQ123" s="564"/>
      <c r="BR123" s="564"/>
      <c r="BS123" s="564"/>
      <c r="BT123" s="564"/>
      <c r="BZ123" s="426"/>
      <c r="CA123" s="426"/>
    </row>
    <row r="124" spans="1:79" s="565" customFormat="1" ht="51.75" customHeight="1" x14ac:dyDescent="0.2">
      <c r="A124" s="563"/>
      <c r="B124" s="563"/>
      <c r="C124" s="622" t="s">
        <v>173</v>
      </c>
      <c r="D124" s="427" t="s">
        <v>2567</v>
      </c>
      <c r="E124" s="481" t="s">
        <v>2</v>
      </c>
      <c r="F124" s="641" t="s">
        <v>953</v>
      </c>
      <c r="G124" s="641" t="s">
        <v>9657</v>
      </c>
      <c r="H124" s="625">
        <v>51</v>
      </c>
      <c r="I124" s="625" t="s">
        <v>9674</v>
      </c>
      <c r="J124" s="687">
        <v>1</v>
      </c>
      <c r="K124" s="688" t="s">
        <v>9675</v>
      </c>
      <c r="L124" s="625"/>
      <c r="M124" s="626">
        <v>46023</v>
      </c>
      <c r="N124" s="626">
        <v>46387</v>
      </c>
      <c r="O124" s="689" t="s">
        <v>9185</v>
      </c>
      <c r="P124" s="695" t="s">
        <v>9676</v>
      </c>
      <c r="Q124" s="563"/>
      <c r="R124" s="563"/>
      <c r="S124" s="564"/>
      <c r="T124" s="564"/>
      <c r="U124" s="564"/>
      <c r="V124" s="564"/>
      <c r="W124" s="564"/>
      <c r="X124" s="564"/>
      <c r="Y124" s="564"/>
      <c r="Z124" s="564"/>
      <c r="AA124" s="564"/>
      <c r="AB124" s="564"/>
      <c r="AC124" s="564"/>
      <c r="AD124" s="564"/>
      <c r="AE124" s="564"/>
      <c r="AF124" s="564"/>
      <c r="AG124" s="564"/>
      <c r="AH124" s="564"/>
      <c r="AI124" s="564"/>
      <c r="AJ124" s="564"/>
      <c r="AK124" s="564"/>
      <c r="AL124" s="564"/>
      <c r="AM124" s="564"/>
      <c r="AN124" s="564"/>
      <c r="AO124" s="564"/>
      <c r="AP124" s="564"/>
      <c r="AQ124" s="564"/>
      <c r="AR124" s="564"/>
      <c r="AS124" s="564"/>
      <c r="AT124" s="564"/>
      <c r="AU124" s="564"/>
      <c r="AV124" s="564"/>
      <c r="AW124" s="564"/>
      <c r="AX124" s="564"/>
      <c r="AY124" s="564"/>
      <c r="AZ124" s="564"/>
      <c r="BA124" s="564"/>
      <c r="BB124" s="564"/>
      <c r="BC124" s="564"/>
      <c r="BD124" s="564"/>
      <c r="BE124" s="564"/>
      <c r="BF124" s="564"/>
      <c r="BG124" s="564"/>
      <c r="BH124" s="564"/>
      <c r="BI124" s="564"/>
      <c r="BJ124" s="564"/>
      <c r="BK124" s="564"/>
      <c r="BL124" s="564"/>
      <c r="BM124" s="564"/>
      <c r="BN124" s="564"/>
      <c r="BO124" s="564"/>
      <c r="BP124" s="564"/>
      <c r="BQ124" s="564"/>
      <c r="BR124" s="564"/>
      <c r="BS124" s="564"/>
      <c r="BT124" s="564"/>
      <c r="BZ124" s="426"/>
      <c r="CA124" s="426"/>
    </row>
    <row r="125" spans="1:79" s="565" customFormat="1" ht="51.75" customHeight="1" x14ac:dyDescent="0.2">
      <c r="A125" s="563"/>
      <c r="B125" s="563"/>
      <c r="C125" s="622" t="s">
        <v>173</v>
      </c>
      <c r="D125" s="427" t="s">
        <v>2567</v>
      </c>
      <c r="E125" s="481" t="s">
        <v>2</v>
      </c>
      <c r="F125" s="641" t="s">
        <v>953</v>
      </c>
      <c r="G125" s="641" t="s">
        <v>9657</v>
      </c>
      <c r="H125" s="625">
        <v>51</v>
      </c>
      <c r="I125" s="625" t="s">
        <v>9674</v>
      </c>
      <c r="J125" s="517">
        <v>2</v>
      </c>
      <c r="K125" s="627" t="s">
        <v>9677</v>
      </c>
      <c r="L125" s="625"/>
      <c r="M125" s="626">
        <v>46082</v>
      </c>
      <c r="N125" s="626">
        <v>46112</v>
      </c>
      <c r="O125" s="689" t="s">
        <v>9185</v>
      </c>
      <c r="P125" s="622" t="s">
        <v>9678</v>
      </c>
      <c r="Q125" s="563"/>
      <c r="R125" s="563"/>
      <c r="S125" s="564"/>
      <c r="T125" s="564"/>
      <c r="U125" s="564"/>
      <c r="V125" s="564"/>
      <c r="W125" s="564"/>
      <c r="X125" s="564"/>
      <c r="Y125" s="564"/>
      <c r="Z125" s="564"/>
      <c r="AA125" s="564"/>
      <c r="AB125" s="564"/>
      <c r="AC125" s="564"/>
      <c r="AD125" s="564"/>
      <c r="AE125" s="564"/>
      <c r="AF125" s="564"/>
      <c r="AG125" s="564"/>
      <c r="AH125" s="564"/>
      <c r="AI125" s="564"/>
      <c r="AJ125" s="564"/>
      <c r="AK125" s="564"/>
      <c r="AL125" s="564"/>
      <c r="AM125" s="564"/>
      <c r="AN125" s="564"/>
      <c r="AO125" s="564"/>
      <c r="AP125" s="564"/>
      <c r="AQ125" s="564"/>
      <c r="AR125" s="564"/>
      <c r="AS125" s="564"/>
      <c r="AT125" s="564"/>
      <c r="AU125" s="564"/>
      <c r="AV125" s="564"/>
      <c r="AW125" s="564"/>
      <c r="AX125" s="564"/>
      <c r="AY125" s="564"/>
      <c r="AZ125" s="564"/>
      <c r="BA125" s="564"/>
      <c r="BB125" s="564"/>
      <c r="BC125" s="564"/>
      <c r="BD125" s="564"/>
      <c r="BE125" s="564"/>
      <c r="BF125" s="564"/>
      <c r="BG125" s="564"/>
      <c r="BH125" s="564"/>
      <c r="BI125" s="564"/>
      <c r="BJ125" s="564"/>
      <c r="BK125" s="564"/>
      <c r="BL125" s="564"/>
      <c r="BM125" s="564"/>
      <c r="BN125" s="564"/>
      <c r="BO125" s="564"/>
      <c r="BP125" s="564"/>
      <c r="BQ125" s="564"/>
      <c r="BR125" s="564"/>
      <c r="BS125" s="564"/>
      <c r="BT125" s="564"/>
      <c r="BZ125" s="426"/>
      <c r="CA125" s="426"/>
    </row>
    <row r="126" spans="1:79" s="565" customFormat="1" ht="51.75" customHeight="1" x14ac:dyDescent="0.2">
      <c r="A126" s="563"/>
      <c r="B126" s="563"/>
      <c r="C126" s="622" t="s">
        <v>173</v>
      </c>
      <c r="D126" s="427" t="s">
        <v>2567</v>
      </c>
      <c r="E126" s="481" t="s">
        <v>2</v>
      </c>
      <c r="F126" s="641" t="s">
        <v>953</v>
      </c>
      <c r="G126" s="641" t="s">
        <v>9657</v>
      </c>
      <c r="H126" s="625">
        <v>51</v>
      </c>
      <c r="I126" s="625" t="s">
        <v>9674</v>
      </c>
      <c r="J126" s="625">
        <v>3</v>
      </c>
      <c r="K126" s="627" t="s">
        <v>9677</v>
      </c>
      <c r="L126" s="625"/>
      <c r="M126" s="626">
        <v>46174</v>
      </c>
      <c r="N126" s="626">
        <v>46203</v>
      </c>
      <c r="O126" s="689" t="s">
        <v>9185</v>
      </c>
      <c r="P126" s="622" t="s">
        <v>9678</v>
      </c>
      <c r="Q126" s="563"/>
      <c r="R126" s="563"/>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564"/>
      <c r="AN126" s="564"/>
      <c r="AO126" s="564"/>
      <c r="AP126" s="564"/>
      <c r="AQ126" s="564"/>
      <c r="AR126" s="564"/>
      <c r="AS126" s="564"/>
      <c r="AT126" s="564"/>
      <c r="AU126" s="564"/>
      <c r="AV126" s="564"/>
      <c r="AW126" s="564"/>
      <c r="AX126" s="564"/>
      <c r="AY126" s="564"/>
      <c r="AZ126" s="564"/>
      <c r="BA126" s="564"/>
      <c r="BB126" s="564"/>
      <c r="BC126" s="564"/>
      <c r="BD126" s="564"/>
      <c r="BE126" s="564"/>
      <c r="BF126" s="564"/>
      <c r="BG126" s="564"/>
      <c r="BH126" s="564"/>
      <c r="BI126" s="564"/>
      <c r="BJ126" s="564"/>
      <c r="BK126" s="564"/>
      <c r="BL126" s="564"/>
      <c r="BM126" s="564"/>
      <c r="BN126" s="564"/>
      <c r="BO126" s="564"/>
      <c r="BP126" s="564"/>
      <c r="BQ126" s="564"/>
      <c r="BR126" s="564"/>
      <c r="BS126" s="564"/>
      <c r="BT126" s="564"/>
      <c r="BZ126" s="426"/>
      <c r="CA126" s="426"/>
    </row>
    <row r="127" spans="1:79" s="565" customFormat="1" ht="51.75" customHeight="1" x14ac:dyDescent="0.2">
      <c r="A127" s="563"/>
      <c r="B127" s="563"/>
      <c r="C127" s="622" t="s">
        <v>173</v>
      </c>
      <c r="D127" s="427" t="s">
        <v>2567</v>
      </c>
      <c r="E127" s="481" t="s">
        <v>2</v>
      </c>
      <c r="F127" s="641" t="s">
        <v>953</v>
      </c>
      <c r="G127" s="641" t="s">
        <v>9657</v>
      </c>
      <c r="H127" s="625">
        <v>51</v>
      </c>
      <c r="I127" s="625" t="s">
        <v>9674</v>
      </c>
      <c r="J127" s="517">
        <v>4</v>
      </c>
      <c r="K127" s="627" t="s">
        <v>9677</v>
      </c>
      <c r="L127" s="625"/>
      <c r="M127" s="626">
        <v>46266</v>
      </c>
      <c r="N127" s="626">
        <v>46295</v>
      </c>
      <c r="O127" s="689" t="s">
        <v>9185</v>
      </c>
      <c r="P127" s="622" t="s">
        <v>9678</v>
      </c>
      <c r="Q127" s="563"/>
      <c r="R127" s="563"/>
      <c r="S127" s="564"/>
      <c r="T127" s="564"/>
      <c r="U127" s="564"/>
      <c r="V127" s="564"/>
      <c r="W127" s="564"/>
      <c r="X127" s="564"/>
      <c r="Y127" s="564"/>
      <c r="Z127" s="564"/>
      <c r="AA127" s="564"/>
      <c r="AB127" s="564"/>
      <c r="AC127" s="564"/>
      <c r="AD127" s="564"/>
      <c r="AE127" s="564"/>
      <c r="AF127" s="564"/>
      <c r="AG127" s="564"/>
      <c r="AH127" s="564"/>
      <c r="AI127" s="564"/>
      <c r="AJ127" s="564"/>
      <c r="AK127" s="564"/>
      <c r="AL127" s="564"/>
      <c r="AM127" s="564"/>
      <c r="AN127" s="564"/>
      <c r="AO127" s="564"/>
      <c r="AP127" s="564"/>
      <c r="AQ127" s="564"/>
      <c r="AR127" s="564"/>
      <c r="AS127" s="564"/>
      <c r="AT127" s="564"/>
      <c r="AU127" s="564"/>
      <c r="AV127" s="564"/>
      <c r="AW127" s="564"/>
      <c r="AX127" s="564"/>
      <c r="AY127" s="564"/>
      <c r="AZ127" s="564"/>
      <c r="BA127" s="564"/>
      <c r="BB127" s="564"/>
      <c r="BC127" s="564"/>
      <c r="BD127" s="564"/>
      <c r="BE127" s="564"/>
      <c r="BF127" s="564"/>
      <c r="BG127" s="564"/>
      <c r="BH127" s="564"/>
      <c r="BI127" s="564"/>
      <c r="BJ127" s="564"/>
      <c r="BK127" s="564"/>
      <c r="BL127" s="564"/>
      <c r="BM127" s="564"/>
      <c r="BN127" s="564"/>
      <c r="BO127" s="564"/>
      <c r="BP127" s="564"/>
      <c r="BQ127" s="564"/>
      <c r="BR127" s="564"/>
      <c r="BS127" s="564"/>
      <c r="BT127" s="564"/>
      <c r="BZ127" s="426"/>
      <c r="CA127" s="426"/>
    </row>
    <row r="128" spans="1:79" s="565" customFormat="1" ht="51.75" customHeight="1" x14ac:dyDescent="0.2">
      <c r="A128" s="563"/>
      <c r="B128" s="563"/>
      <c r="C128" s="654" t="s">
        <v>173</v>
      </c>
      <c r="D128" s="717" t="s">
        <v>2567</v>
      </c>
      <c r="E128" s="673" t="s">
        <v>2</v>
      </c>
      <c r="F128" s="717" t="s">
        <v>953</v>
      </c>
      <c r="G128" s="673" t="s">
        <v>9657</v>
      </c>
      <c r="H128" s="717">
        <v>51</v>
      </c>
      <c r="I128" s="654" t="s">
        <v>9674</v>
      </c>
      <c r="J128" s="717">
        <v>5</v>
      </c>
      <c r="K128" s="673" t="s">
        <v>9677</v>
      </c>
      <c r="L128" s="717"/>
      <c r="M128" s="718">
        <v>46357</v>
      </c>
      <c r="N128" s="718">
        <v>46387</v>
      </c>
      <c r="O128" s="719" t="s">
        <v>9185</v>
      </c>
      <c r="P128" s="669" t="s">
        <v>9678</v>
      </c>
      <c r="Q128" s="563"/>
      <c r="R128" s="563"/>
      <c r="S128" s="564"/>
      <c r="T128" s="564"/>
      <c r="U128" s="564"/>
      <c r="V128" s="564"/>
      <c r="W128" s="564"/>
      <c r="X128" s="564"/>
      <c r="Y128" s="564"/>
      <c r="Z128" s="564"/>
      <c r="AA128" s="564"/>
      <c r="AB128" s="564"/>
      <c r="AC128" s="564"/>
      <c r="AD128" s="564"/>
      <c r="AE128" s="564"/>
      <c r="AF128" s="564"/>
      <c r="AG128" s="564"/>
      <c r="AH128" s="564"/>
      <c r="AI128" s="564"/>
      <c r="AJ128" s="564"/>
      <c r="AK128" s="564"/>
      <c r="AL128" s="564"/>
      <c r="AM128" s="564"/>
      <c r="AN128" s="564"/>
      <c r="AO128" s="564"/>
      <c r="AP128" s="564"/>
      <c r="AQ128" s="564"/>
      <c r="AR128" s="564"/>
      <c r="AS128" s="564"/>
      <c r="AT128" s="564"/>
      <c r="AU128" s="564"/>
      <c r="AV128" s="564"/>
      <c r="AW128" s="564"/>
      <c r="AX128" s="564"/>
      <c r="AY128" s="564"/>
      <c r="AZ128" s="564"/>
      <c r="BA128" s="564"/>
      <c r="BB128" s="564"/>
      <c r="BC128" s="564"/>
      <c r="BD128" s="564"/>
      <c r="BE128" s="564"/>
      <c r="BF128" s="564"/>
      <c r="BG128" s="564"/>
      <c r="BH128" s="564"/>
      <c r="BI128" s="564"/>
      <c r="BJ128" s="564"/>
      <c r="BK128" s="564"/>
      <c r="BL128" s="564"/>
      <c r="BM128" s="564"/>
      <c r="BN128" s="564"/>
      <c r="BO128" s="564"/>
      <c r="BP128" s="564"/>
      <c r="BQ128" s="564"/>
      <c r="BR128" s="564"/>
      <c r="BS128" s="564"/>
      <c r="BT128" s="564"/>
      <c r="BZ128" s="426"/>
      <c r="CA128" s="426"/>
    </row>
    <row r="129" spans="1:79" s="565" customFormat="1" ht="51.75" customHeight="1" x14ac:dyDescent="0.2">
      <c r="A129" s="563"/>
      <c r="B129" s="563"/>
      <c r="C129" s="662" t="s">
        <v>173</v>
      </c>
      <c r="D129" s="671" t="s">
        <v>2567</v>
      </c>
      <c r="E129" s="670" t="s">
        <v>2</v>
      </c>
      <c r="F129" s="671" t="s">
        <v>953</v>
      </c>
      <c r="G129" s="670" t="s">
        <v>2794</v>
      </c>
      <c r="H129" s="671">
        <v>57</v>
      </c>
      <c r="I129" s="654" t="s">
        <v>9679</v>
      </c>
      <c r="J129" s="671">
        <v>1</v>
      </c>
      <c r="K129" s="670" t="s">
        <v>9680</v>
      </c>
      <c r="L129" s="671"/>
      <c r="M129" s="720">
        <v>46024</v>
      </c>
      <c r="N129" s="720">
        <v>46081</v>
      </c>
      <c r="O129" s="721"/>
      <c r="P129" s="679" t="s">
        <v>9681</v>
      </c>
      <c r="Q129" s="563"/>
      <c r="R129" s="563"/>
      <c r="S129" s="564"/>
      <c r="T129" s="564"/>
      <c r="U129" s="564"/>
      <c r="V129" s="564"/>
      <c r="W129" s="564"/>
      <c r="X129" s="564"/>
      <c r="Y129" s="564"/>
      <c r="Z129" s="564"/>
      <c r="AA129" s="564"/>
      <c r="AB129" s="564"/>
      <c r="AC129" s="564"/>
      <c r="AD129" s="564"/>
      <c r="AE129" s="564"/>
      <c r="AF129" s="564"/>
      <c r="AG129" s="564"/>
      <c r="AH129" s="564"/>
      <c r="AI129" s="564"/>
      <c r="AJ129" s="564"/>
      <c r="AK129" s="564"/>
      <c r="AL129" s="564"/>
      <c r="AM129" s="564"/>
      <c r="AN129" s="564"/>
      <c r="AO129" s="564"/>
      <c r="AP129" s="564"/>
      <c r="AQ129" s="564"/>
      <c r="AR129" s="564"/>
      <c r="AS129" s="564"/>
      <c r="AT129" s="564"/>
      <c r="AU129" s="564"/>
      <c r="AV129" s="564"/>
      <c r="AW129" s="564"/>
      <c r="AX129" s="564"/>
      <c r="AY129" s="564"/>
      <c r="AZ129" s="564"/>
      <c r="BA129" s="564"/>
      <c r="BB129" s="564"/>
      <c r="BC129" s="564"/>
      <c r="BD129" s="564"/>
      <c r="BE129" s="564"/>
      <c r="BF129" s="564"/>
      <c r="BG129" s="564"/>
      <c r="BH129" s="564"/>
      <c r="BI129" s="564"/>
      <c r="BJ129" s="564"/>
      <c r="BK129" s="564"/>
      <c r="BL129" s="564"/>
      <c r="BM129" s="564"/>
      <c r="BN129" s="564"/>
      <c r="BO129" s="564"/>
      <c r="BP129" s="564"/>
      <c r="BQ129" s="564"/>
      <c r="BR129" s="564"/>
      <c r="BS129" s="564"/>
      <c r="BT129" s="564"/>
      <c r="BZ129" s="426"/>
      <c r="CA129" s="426"/>
    </row>
    <row r="130" spans="1:79" s="565" customFormat="1" ht="51.75" customHeight="1" x14ac:dyDescent="0.2">
      <c r="A130" s="563"/>
      <c r="B130" s="563"/>
      <c r="C130" s="662" t="s">
        <v>173</v>
      </c>
      <c r="D130" s="671" t="s">
        <v>2567</v>
      </c>
      <c r="E130" s="670" t="s">
        <v>2</v>
      </c>
      <c r="F130" s="671" t="s">
        <v>953</v>
      </c>
      <c r="G130" s="670" t="s">
        <v>2794</v>
      </c>
      <c r="H130" s="671">
        <v>57</v>
      </c>
      <c r="I130" s="654" t="s">
        <v>9679</v>
      </c>
      <c r="J130" s="671">
        <v>2</v>
      </c>
      <c r="K130" s="670" t="s">
        <v>9682</v>
      </c>
      <c r="L130" s="671"/>
      <c r="M130" s="720">
        <v>46235</v>
      </c>
      <c r="N130" s="720">
        <v>46387</v>
      </c>
      <c r="O130" s="722" t="s">
        <v>9185</v>
      </c>
      <c r="P130" s="723" t="s">
        <v>9683</v>
      </c>
      <c r="Q130" s="563"/>
      <c r="R130" s="563"/>
      <c r="S130" s="564"/>
      <c r="T130" s="564"/>
      <c r="U130" s="564"/>
      <c r="V130" s="564"/>
      <c r="W130" s="564"/>
      <c r="X130" s="564"/>
      <c r="Y130" s="564"/>
      <c r="Z130" s="564"/>
      <c r="AA130" s="564"/>
      <c r="AB130" s="564"/>
      <c r="AC130" s="564"/>
      <c r="AD130" s="564"/>
      <c r="AE130" s="564"/>
      <c r="AF130" s="564"/>
      <c r="AG130" s="564"/>
      <c r="AH130" s="564"/>
      <c r="AI130" s="564"/>
      <c r="AJ130" s="564"/>
      <c r="AK130" s="564"/>
      <c r="AL130" s="564"/>
      <c r="AM130" s="564"/>
      <c r="AN130" s="564"/>
      <c r="AO130" s="564"/>
      <c r="AP130" s="564"/>
      <c r="AQ130" s="564"/>
      <c r="AR130" s="564"/>
      <c r="AS130" s="564"/>
      <c r="AT130" s="564"/>
      <c r="AU130" s="564"/>
      <c r="AV130" s="564"/>
      <c r="AW130" s="564"/>
      <c r="AX130" s="564"/>
      <c r="AY130" s="564"/>
      <c r="AZ130" s="564"/>
      <c r="BA130" s="564"/>
      <c r="BB130" s="564"/>
      <c r="BC130" s="564"/>
      <c r="BD130" s="564"/>
      <c r="BE130" s="564"/>
      <c r="BF130" s="564"/>
      <c r="BG130" s="564"/>
      <c r="BH130" s="564"/>
      <c r="BI130" s="564"/>
      <c r="BJ130" s="564"/>
      <c r="BK130" s="564"/>
      <c r="BL130" s="564"/>
      <c r="BM130" s="564"/>
      <c r="BN130" s="564"/>
      <c r="BO130" s="564"/>
      <c r="BP130" s="564"/>
      <c r="BQ130" s="564"/>
      <c r="BR130" s="564"/>
      <c r="BS130" s="564"/>
      <c r="BT130" s="564"/>
      <c r="BZ130" s="426"/>
      <c r="CA130" s="426"/>
    </row>
    <row r="131" spans="1:79" s="565" customFormat="1" ht="51.75" customHeight="1" x14ac:dyDescent="0.2">
      <c r="A131" s="563"/>
      <c r="B131" s="563"/>
      <c r="C131" s="662" t="s">
        <v>173</v>
      </c>
      <c r="D131" s="671" t="s">
        <v>2567</v>
      </c>
      <c r="E131" s="670" t="s">
        <v>2</v>
      </c>
      <c r="F131" s="671" t="s">
        <v>953</v>
      </c>
      <c r="G131" s="670" t="s">
        <v>2794</v>
      </c>
      <c r="H131" s="671">
        <v>57</v>
      </c>
      <c r="I131" s="654" t="s">
        <v>9679</v>
      </c>
      <c r="J131" s="671">
        <v>3</v>
      </c>
      <c r="K131" s="670" t="s">
        <v>9684</v>
      </c>
      <c r="L131" s="671"/>
      <c r="M131" s="720">
        <v>46082</v>
      </c>
      <c r="N131" s="720">
        <v>46203</v>
      </c>
      <c r="O131" s="722"/>
      <c r="P131" s="723"/>
      <c r="Q131" s="563"/>
      <c r="R131" s="563"/>
      <c r="S131" s="564"/>
      <c r="T131" s="564"/>
      <c r="U131" s="564"/>
      <c r="V131" s="564"/>
      <c r="W131" s="564"/>
      <c r="X131" s="564"/>
      <c r="Y131" s="564"/>
      <c r="Z131" s="564"/>
      <c r="AA131" s="564"/>
      <c r="AB131" s="564"/>
      <c r="AC131" s="564"/>
      <c r="AD131" s="564"/>
      <c r="AE131" s="564"/>
      <c r="AF131" s="564"/>
      <c r="AG131" s="564"/>
      <c r="AH131" s="564"/>
      <c r="AI131" s="564"/>
      <c r="AJ131" s="564"/>
      <c r="AK131" s="564"/>
      <c r="AL131" s="564"/>
      <c r="AM131" s="564"/>
      <c r="AN131" s="564"/>
      <c r="AO131" s="564"/>
      <c r="AP131" s="564"/>
      <c r="AQ131" s="564"/>
      <c r="AR131" s="564"/>
      <c r="AS131" s="564"/>
      <c r="AT131" s="564"/>
      <c r="AU131" s="564"/>
      <c r="AV131" s="564"/>
      <c r="AW131" s="564"/>
      <c r="AX131" s="564"/>
      <c r="AY131" s="564"/>
      <c r="AZ131" s="564"/>
      <c r="BA131" s="564"/>
      <c r="BB131" s="564"/>
      <c r="BC131" s="564"/>
      <c r="BD131" s="564"/>
      <c r="BE131" s="564"/>
      <c r="BF131" s="564"/>
      <c r="BG131" s="564"/>
      <c r="BH131" s="564"/>
      <c r="BI131" s="564"/>
      <c r="BJ131" s="564"/>
      <c r="BK131" s="564"/>
      <c r="BL131" s="564"/>
      <c r="BM131" s="564"/>
      <c r="BN131" s="564"/>
      <c r="BO131" s="564"/>
      <c r="BP131" s="564"/>
      <c r="BQ131" s="564"/>
      <c r="BR131" s="564"/>
      <c r="BS131" s="564"/>
      <c r="BT131" s="564"/>
      <c r="BZ131" s="426"/>
      <c r="CA131" s="426"/>
    </row>
    <row r="132" spans="1:79" s="565" customFormat="1" ht="51.75" customHeight="1" x14ac:dyDescent="0.2">
      <c r="A132" s="563"/>
      <c r="B132" s="563"/>
      <c r="C132" s="662" t="s">
        <v>173</v>
      </c>
      <c r="D132" s="671" t="s">
        <v>2567</v>
      </c>
      <c r="E132" s="670" t="s">
        <v>2</v>
      </c>
      <c r="F132" s="671" t="s">
        <v>953</v>
      </c>
      <c r="G132" s="670" t="s">
        <v>2741</v>
      </c>
      <c r="H132" s="671">
        <v>69</v>
      </c>
      <c r="I132" s="654" t="s">
        <v>9685</v>
      </c>
      <c r="J132" s="671">
        <v>1</v>
      </c>
      <c r="K132" s="670" t="s">
        <v>9686</v>
      </c>
      <c r="L132" s="671"/>
      <c r="M132" s="720">
        <v>46037</v>
      </c>
      <c r="N132" s="720">
        <v>46081</v>
      </c>
      <c r="O132" s="721" t="s">
        <v>9185</v>
      </c>
      <c r="P132" s="679" t="s">
        <v>9687</v>
      </c>
      <c r="Q132" s="563"/>
      <c r="R132" s="563"/>
      <c r="S132" s="564"/>
      <c r="T132" s="564"/>
      <c r="U132" s="564"/>
      <c r="V132" s="564"/>
      <c r="W132" s="564"/>
      <c r="X132" s="564"/>
      <c r="Y132" s="564"/>
      <c r="Z132" s="564"/>
      <c r="AA132" s="564"/>
      <c r="AB132" s="564"/>
      <c r="AC132" s="564"/>
      <c r="AD132" s="564"/>
      <c r="AE132" s="564"/>
      <c r="AF132" s="564"/>
      <c r="AG132" s="564"/>
      <c r="AH132" s="564"/>
      <c r="AI132" s="564"/>
      <c r="AJ132" s="564"/>
      <c r="AK132" s="564"/>
      <c r="AL132" s="564"/>
      <c r="AM132" s="564"/>
      <c r="AN132" s="564"/>
      <c r="AO132" s="564"/>
      <c r="AP132" s="564"/>
      <c r="AQ132" s="564"/>
      <c r="AR132" s="564"/>
      <c r="AS132" s="564"/>
      <c r="AT132" s="564"/>
      <c r="AU132" s="564"/>
      <c r="AV132" s="564"/>
      <c r="AW132" s="564"/>
      <c r="AX132" s="564"/>
      <c r="AY132" s="564"/>
      <c r="AZ132" s="564"/>
      <c r="BA132" s="564"/>
      <c r="BB132" s="564"/>
      <c r="BC132" s="564"/>
      <c r="BD132" s="564"/>
      <c r="BE132" s="564"/>
      <c r="BF132" s="564"/>
      <c r="BG132" s="564"/>
      <c r="BH132" s="564"/>
      <c r="BI132" s="564"/>
      <c r="BJ132" s="564"/>
      <c r="BK132" s="564"/>
      <c r="BL132" s="564"/>
      <c r="BM132" s="564"/>
      <c r="BN132" s="564"/>
      <c r="BO132" s="564"/>
      <c r="BP132" s="564"/>
      <c r="BQ132" s="564"/>
      <c r="BR132" s="564"/>
      <c r="BS132" s="564"/>
      <c r="BT132" s="564"/>
      <c r="BZ132" s="426"/>
      <c r="CA132" s="426"/>
    </row>
    <row r="133" spans="1:79" s="565" customFormat="1" ht="51.75" customHeight="1" x14ac:dyDescent="0.2">
      <c r="A133" s="563"/>
      <c r="B133" s="563"/>
      <c r="C133" s="662" t="s">
        <v>173</v>
      </c>
      <c r="D133" s="671" t="s">
        <v>2567</v>
      </c>
      <c r="E133" s="670" t="s">
        <v>2</v>
      </c>
      <c r="F133" s="671" t="s">
        <v>953</v>
      </c>
      <c r="G133" s="670" t="s">
        <v>2741</v>
      </c>
      <c r="H133" s="671">
        <v>69</v>
      </c>
      <c r="I133" s="654" t="s">
        <v>9685</v>
      </c>
      <c r="J133" s="671">
        <v>2</v>
      </c>
      <c r="K133" s="670" t="s">
        <v>9688</v>
      </c>
      <c r="L133" s="671"/>
      <c r="M133" s="720">
        <v>46082</v>
      </c>
      <c r="N133" s="720">
        <v>46112</v>
      </c>
      <c r="O133" s="721"/>
      <c r="P133" s="679" t="s">
        <v>9689</v>
      </c>
      <c r="Q133" s="563"/>
      <c r="R133" s="563"/>
      <c r="S133" s="564"/>
      <c r="T133" s="564"/>
      <c r="U133" s="564"/>
      <c r="V133" s="564"/>
      <c r="W133" s="564"/>
      <c r="X133" s="564"/>
      <c r="Y133" s="564"/>
      <c r="Z133" s="564"/>
      <c r="AA133" s="564"/>
      <c r="AB133" s="564"/>
      <c r="AC133" s="564"/>
      <c r="AD133" s="564"/>
      <c r="AE133" s="564"/>
      <c r="AF133" s="564"/>
      <c r="AG133" s="564"/>
      <c r="AH133" s="564"/>
      <c r="AI133" s="564"/>
      <c r="AJ133" s="564"/>
      <c r="AK133" s="564"/>
      <c r="AL133" s="564"/>
      <c r="AM133" s="564"/>
      <c r="AN133" s="564"/>
      <c r="AO133" s="564"/>
      <c r="AP133" s="564"/>
      <c r="AQ133" s="564"/>
      <c r="AR133" s="564"/>
      <c r="AS133" s="564"/>
      <c r="AT133" s="564"/>
      <c r="AU133" s="564"/>
      <c r="AV133" s="564"/>
      <c r="AW133" s="564"/>
      <c r="AX133" s="564"/>
      <c r="AY133" s="564"/>
      <c r="AZ133" s="564"/>
      <c r="BA133" s="564"/>
      <c r="BB133" s="564"/>
      <c r="BC133" s="564"/>
      <c r="BD133" s="564"/>
      <c r="BE133" s="564"/>
      <c r="BF133" s="564"/>
      <c r="BG133" s="564"/>
      <c r="BH133" s="564"/>
      <c r="BI133" s="564"/>
      <c r="BJ133" s="564"/>
      <c r="BK133" s="564"/>
      <c r="BL133" s="564"/>
      <c r="BM133" s="564"/>
      <c r="BN133" s="564"/>
      <c r="BO133" s="564"/>
      <c r="BP133" s="564"/>
      <c r="BQ133" s="564"/>
      <c r="BR133" s="564"/>
      <c r="BS133" s="564"/>
      <c r="BT133" s="564"/>
      <c r="BZ133" s="426"/>
      <c r="CA133" s="426"/>
    </row>
    <row r="134" spans="1:79" s="565" customFormat="1" ht="51.75" customHeight="1" x14ac:dyDescent="0.2">
      <c r="A134" s="563"/>
      <c r="B134" s="563"/>
      <c r="C134" s="662" t="s">
        <v>173</v>
      </c>
      <c r="D134" s="671" t="s">
        <v>2567</v>
      </c>
      <c r="E134" s="670" t="s">
        <v>2</v>
      </c>
      <c r="F134" s="671" t="s">
        <v>953</v>
      </c>
      <c r="G134" s="670" t="s">
        <v>2741</v>
      </c>
      <c r="H134" s="671">
        <v>69</v>
      </c>
      <c r="I134" s="654" t="s">
        <v>9685</v>
      </c>
      <c r="J134" s="671">
        <v>3</v>
      </c>
      <c r="K134" s="670" t="s">
        <v>9688</v>
      </c>
      <c r="L134" s="671"/>
      <c r="M134" s="720">
        <v>46174</v>
      </c>
      <c r="N134" s="720">
        <v>46203</v>
      </c>
      <c r="O134" s="721"/>
      <c r="P134" s="679" t="s">
        <v>9689</v>
      </c>
      <c r="Q134" s="563"/>
      <c r="R134" s="563"/>
      <c r="S134" s="564"/>
      <c r="T134" s="564"/>
      <c r="U134" s="564"/>
      <c r="V134" s="564"/>
      <c r="W134" s="564"/>
      <c r="X134" s="564"/>
      <c r="Y134" s="564"/>
      <c r="Z134" s="564"/>
      <c r="AA134" s="564"/>
      <c r="AB134" s="564"/>
      <c r="AC134" s="564"/>
      <c r="AD134" s="564"/>
      <c r="AE134" s="564"/>
      <c r="AF134" s="564"/>
      <c r="AG134" s="564"/>
      <c r="AH134" s="564"/>
      <c r="AI134" s="564"/>
      <c r="AJ134" s="564"/>
      <c r="AK134" s="564"/>
      <c r="AL134" s="564"/>
      <c r="AM134" s="564"/>
      <c r="AN134" s="564"/>
      <c r="AO134" s="564"/>
      <c r="AP134" s="564"/>
      <c r="AQ134" s="564"/>
      <c r="AR134" s="564"/>
      <c r="AS134" s="564"/>
      <c r="AT134" s="564"/>
      <c r="AU134" s="564"/>
      <c r="AV134" s="564"/>
      <c r="AW134" s="564"/>
      <c r="AX134" s="564"/>
      <c r="AY134" s="564"/>
      <c r="AZ134" s="564"/>
      <c r="BA134" s="564"/>
      <c r="BB134" s="564"/>
      <c r="BC134" s="564"/>
      <c r="BD134" s="564"/>
      <c r="BE134" s="564"/>
      <c r="BF134" s="564"/>
      <c r="BG134" s="564"/>
      <c r="BH134" s="564"/>
      <c r="BI134" s="564"/>
      <c r="BJ134" s="564"/>
      <c r="BK134" s="564"/>
      <c r="BL134" s="564"/>
      <c r="BM134" s="564"/>
      <c r="BN134" s="564"/>
      <c r="BO134" s="564"/>
      <c r="BP134" s="564"/>
      <c r="BQ134" s="564"/>
      <c r="BR134" s="564"/>
      <c r="BS134" s="564"/>
      <c r="BT134" s="564"/>
      <c r="BZ134" s="426"/>
      <c r="CA134" s="426"/>
    </row>
    <row r="135" spans="1:79" s="565" customFormat="1" ht="51.75" customHeight="1" x14ac:dyDescent="0.2">
      <c r="A135" s="563"/>
      <c r="B135" s="563"/>
      <c r="C135" s="724" t="s">
        <v>173</v>
      </c>
      <c r="D135" s="724" t="s">
        <v>2567</v>
      </c>
      <c r="E135" s="622" t="s">
        <v>2</v>
      </c>
      <c r="F135" s="622" t="s">
        <v>953</v>
      </c>
      <c r="G135" s="622" t="s">
        <v>2741</v>
      </c>
      <c r="H135" s="725">
        <v>69</v>
      </c>
      <c r="I135" s="726" t="s">
        <v>9685</v>
      </c>
      <c r="J135" s="687">
        <v>4</v>
      </c>
      <c r="K135" s="688" t="s">
        <v>9688</v>
      </c>
      <c r="L135" s="625"/>
      <c r="M135" s="626">
        <v>46266</v>
      </c>
      <c r="N135" s="626">
        <v>46295</v>
      </c>
      <c r="O135" s="689"/>
      <c r="P135" s="727" t="s">
        <v>9689</v>
      </c>
      <c r="Q135" s="563"/>
      <c r="R135" s="563"/>
      <c r="S135" s="564"/>
      <c r="T135" s="564"/>
      <c r="U135" s="564"/>
      <c r="V135" s="564"/>
      <c r="W135" s="564"/>
      <c r="X135" s="564"/>
      <c r="Y135" s="564"/>
      <c r="Z135" s="564"/>
      <c r="AA135" s="564"/>
      <c r="AB135" s="564"/>
      <c r="AC135" s="564"/>
      <c r="AD135" s="564"/>
      <c r="AE135" s="564"/>
      <c r="AF135" s="564"/>
      <c r="AG135" s="564"/>
      <c r="AH135" s="564"/>
      <c r="AI135" s="564"/>
      <c r="AJ135" s="564"/>
      <c r="AK135" s="564"/>
      <c r="AL135" s="564"/>
      <c r="AM135" s="564"/>
      <c r="AN135" s="564"/>
      <c r="AO135" s="564"/>
      <c r="AP135" s="564"/>
      <c r="AQ135" s="564"/>
      <c r="AR135" s="564"/>
      <c r="AS135" s="564"/>
      <c r="AT135" s="564"/>
      <c r="AU135" s="564"/>
      <c r="AV135" s="564"/>
      <c r="AW135" s="564"/>
      <c r="AX135" s="564"/>
      <c r="AY135" s="564"/>
      <c r="AZ135" s="564"/>
      <c r="BA135" s="564"/>
      <c r="BB135" s="564"/>
      <c r="BC135" s="564"/>
      <c r="BD135" s="564"/>
      <c r="BE135" s="564"/>
      <c r="BF135" s="564"/>
      <c r="BG135" s="564"/>
      <c r="BH135" s="564"/>
      <c r="BI135" s="564"/>
      <c r="BJ135" s="564"/>
      <c r="BK135" s="564"/>
      <c r="BL135" s="564"/>
      <c r="BM135" s="564"/>
      <c r="BN135" s="564"/>
      <c r="BO135" s="564"/>
      <c r="BP135" s="564"/>
      <c r="BQ135" s="564"/>
      <c r="BR135" s="564"/>
      <c r="BS135" s="564"/>
      <c r="BT135" s="564"/>
      <c r="BZ135" s="426"/>
      <c r="CA135" s="426"/>
    </row>
    <row r="136" spans="1:79" s="565" customFormat="1" ht="51.75" customHeight="1" x14ac:dyDescent="0.2">
      <c r="A136" s="563"/>
      <c r="B136" s="563"/>
      <c r="C136" s="724" t="s">
        <v>173</v>
      </c>
      <c r="D136" s="724" t="s">
        <v>2567</v>
      </c>
      <c r="E136" s="622" t="s">
        <v>2</v>
      </c>
      <c r="F136" s="622" t="s">
        <v>953</v>
      </c>
      <c r="G136" s="622" t="s">
        <v>2741</v>
      </c>
      <c r="H136" s="725">
        <v>69</v>
      </c>
      <c r="I136" s="726" t="s">
        <v>9685</v>
      </c>
      <c r="J136" s="517">
        <v>5</v>
      </c>
      <c r="K136" s="627" t="s">
        <v>9688</v>
      </c>
      <c r="L136" s="625"/>
      <c r="M136" s="626">
        <v>46357</v>
      </c>
      <c r="N136" s="626">
        <v>46387</v>
      </c>
      <c r="O136" s="689"/>
      <c r="P136" s="727" t="s">
        <v>9689</v>
      </c>
      <c r="Q136" s="563"/>
      <c r="R136" s="563"/>
      <c r="S136" s="564"/>
      <c r="T136" s="564"/>
      <c r="U136" s="564"/>
      <c r="V136" s="564"/>
      <c r="W136" s="564"/>
      <c r="X136" s="564"/>
      <c r="Y136" s="564"/>
      <c r="Z136" s="564"/>
      <c r="AA136" s="564"/>
      <c r="AB136" s="564"/>
      <c r="AC136" s="564"/>
      <c r="AD136" s="564"/>
      <c r="AE136" s="564"/>
      <c r="AF136" s="564"/>
      <c r="AG136" s="564"/>
      <c r="AH136" s="564"/>
      <c r="AI136" s="564"/>
      <c r="AJ136" s="564"/>
      <c r="AK136" s="564"/>
      <c r="AL136" s="564"/>
      <c r="AM136" s="564"/>
      <c r="AN136" s="564"/>
      <c r="AO136" s="564"/>
      <c r="AP136" s="564"/>
      <c r="AQ136" s="564"/>
      <c r="AR136" s="564"/>
      <c r="AS136" s="564"/>
      <c r="AT136" s="564"/>
      <c r="AU136" s="564"/>
      <c r="AV136" s="564"/>
      <c r="AW136" s="564"/>
      <c r="AX136" s="564"/>
      <c r="AY136" s="564"/>
      <c r="AZ136" s="564"/>
      <c r="BA136" s="564"/>
      <c r="BB136" s="564"/>
      <c r="BC136" s="564"/>
      <c r="BD136" s="564"/>
      <c r="BE136" s="564"/>
      <c r="BF136" s="564"/>
      <c r="BG136" s="564"/>
      <c r="BH136" s="564"/>
      <c r="BI136" s="564"/>
      <c r="BJ136" s="564"/>
      <c r="BK136" s="564"/>
      <c r="BL136" s="564"/>
      <c r="BM136" s="564"/>
      <c r="BN136" s="564"/>
      <c r="BO136" s="564"/>
      <c r="BP136" s="564"/>
      <c r="BQ136" s="564"/>
      <c r="BR136" s="564"/>
      <c r="BS136" s="564"/>
      <c r="BT136" s="564"/>
      <c r="BZ136" s="426"/>
      <c r="CA136" s="426"/>
    </row>
    <row r="137" spans="1:79" s="565" customFormat="1" ht="51.75" customHeight="1" x14ac:dyDescent="0.2">
      <c r="A137" s="563"/>
      <c r="B137" s="563"/>
      <c r="C137" s="724" t="s">
        <v>173</v>
      </c>
      <c r="D137" s="724" t="s">
        <v>2567</v>
      </c>
      <c r="E137" s="622" t="s">
        <v>2</v>
      </c>
      <c r="F137" s="622" t="s">
        <v>953</v>
      </c>
      <c r="G137" s="622" t="s">
        <v>2741</v>
      </c>
      <c r="H137" s="725">
        <v>69</v>
      </c>
      <c r="I137" s="726" t="s">
        <v>9685</v>
      </c>
      <c r="J137" s="517">
        <v>6</v>
      </c>
      <c r="K137" s="627" t="s">
        <v>9690</v>
      </c>
      <c r="L137" s="625"/>
      <c r="M137" s="626">
        <v>46357</v>
      </c>
      <c r="N137" s="626">
        <v>46387</v>
      </c>
      <c r="O137" s="689" t="s">
        <v>9185</v>
      </c>
      <c r="P137" s="622" t="s">
        <v>9691</v>
      </c>
      <c r="Q137" s="563"/>
      <c r="R137" s="563"/>
      <c r="S137" s="564"/>
      <c r="T137" s="564"/>
      <c r="U137" s="564"/>
      <c r="V137" s="564"/>
      <c r="W137" s="564"/>
      <c r="X137" s="564"/>
      <c r="Y137" s="564"/>
      <c r="Z137" s="564"/>
      <c r="AA137" s="564"/>
      <c r="AB137" s="564"/>
      <c r="AC137" s="564"/>
      <c r="AD137" s="564"/>
      <c r="AE137" s="564"/>
      <c r="AF137" s="564"/>
      <c r="AG137" s="564"/>
      <c r="AH137" s="564"/>
      <c r="AI137" s="564"/>
      <c r="AJ137" s="564"/>
      <c r="AK137" s="564"/>
      <c r="AL137" s="564"/>
      <c r="AM137" s="564"/>
      <c r="AN137" s="564"/>
      <c r="AO137" s="564"/>
      <c r="AP137" s="564"/>
      <c r="AQ137" s="564"/>
      <c r="AR137" s="564"/>
      <c r="AS137" s="564"/>
      <c r="AT137" s="564"/>
      <c r="AU137" s="564"/>
      <c r="AV137" s="564"/>
      <c r="AW137" s="564"/>
      <c r="AX137" s="564"/>
      <c r="AY137" s="564"/>
      <c r="AZ137" s="564"/>
      <c r="BA137" s="564"/>
      <c r="BB137" s="564"/>
      <c r="BC137" s="564"/>
      <c r="BD137" s="564"/>
      <c r="BE137" s="564"/>
      <c r="BF137" s="564"/>
      <c r="BG137" s="564"/>
      <c r="BH137" s="564"/>
      <c r="BI137" s="564"/>
      <c r="BJ137" s="564"/>
      <c r="BK137" s="564"/>
      <c r="BL137" s="564"/>
      <c r="BM137" s="564"/>
      <c r="BN137" s="564"/>
      <c r="BO137" s="564"/>
      <c r="BP137" s="564"/>
      <c r="BQ137" s="564"/>
      <c r="BR137" s="564"/>
      <c r="BS137" s="564"/>
      <c r="BT137" s="564"/>
      <c r="BZ137" s="426"/>
      <c r="CA137" s="426"/>
    </row>
    <row r="138" spans="1:79" s="565" customFormat="1" ht="51.75" customHeight="1" x14ac:dyDescent="0.2">
      <c r="A138" s="563"/>
      <c r="B138" s="563"/>
      <c r="C138" s="622" t="s">
        <v>173</v>
      </c>
      <c r="D138" s="728" t="s">
        <v>2567</v>
      </c>
      <c r="E138" s="622" t="s">
        <v>2</v>
      </c>
      <c r="F138" s="622" t="s">
        <v>953</v>
      </c>
      <c r="G138" s="622" t="s">
        <v>9692</v>
      </c>
      <c r="H138" s="625">
        <v>58</v>
      </c>
      <c r="I138" s="726" t="s">
        <v>9693</v>
      </c>
      <c r="J138" s="725">
        <v>1</v>
      </c>
      <c r="K138" s="726" t="s">
        <v>9694</v>
      </c>
      <c r="L138" s="725"/>
      <c r="M138" s="729">
        <v>46174</v>
      </c>
      <c r="N138" s="729">
        <v>46387</v>
      </c>
      <c r="O138" s="730"/>
      <c r="P138" s="622"/>
      <c r="Q138" s="563"/>
      <c r="R138" s="563"/>
      <c r="S138" s="564"/>
      <c r="T138" s="564"/>
      <c r="U138" s="564"/>
      <c r="V138" s="564"/>
      <c r="W138" s="564"/>
      <c r="X138" s="564"/>
      <c r="Y138" s="564"/>
      <c r="Z138" s="564"/>
      <c r="AA138" s="564"/>
      <c r="AB138" s="564"/>
      <c r="AC138" s="564"/>
      <c r="AD138" s="564"/>
      <c r="AE138" s="564"/>
      <c r="AF138" s="564"/>
      <c r="AG138" s="564"/>
      <c r="AH138" s="564"/>
      <c r="AI138" s="564"/>
      <c r="AJ138" s="564"/>
      <c r="AK138" s="564"/>
      <c r="AL138" s="564"/>
      <c r="AM138" s="564"/>
      <c r="AN138" s="564"/>
      <c r="AO138" s="564"/>
      <c r="AP138" s="564"/>
      <c r="AQ138" s="564"/>
      <c r="AR138" s="564"/>
      <c r="AS138" s="564"/>
      <c r="AT138" s="564"/>
      <c r="AU138" s="564"/>
      <c r="AV138" s="564"/>
      <c r="AW138" s="564"/>
      <c r="AX138" s="564"/>
      <c r="AY138" s="564"/>
      <c r="AZ138" s="564"/>
      <c r="BA138" s="564"/>
      <c r="BB138" s="564"/>
      <c r="BC138" s="564"/>
      <c r="BD138" s="564"/>
      <c r="BE138" s="564"/>
      <c r="BF138" s="564"/>
      <c r="BG138" s="564"/>
      <c r="BH138" s="564"/>
      <c r="BI138" s="564"/>
      <c r="BJ138" s="564"/>
      <c r="BK138" s="564"/>
      <c r="BL138" s="564"/>
      <c r="BM138" s="564"/>
      <c r="BN138" s="564"/>
      <c r="BO138" s="564"/>
      <c r="BP138" s="564"/>
      <c r="BQ138" s="564"/>
      <c r="BR138" s="564"/>
      <c r="BS138" s="564"/>
      <c r="BT138" s="564"/>
      <c r="BZ138" s="426"/>
      <c r="CA138" s="426"/>
    </row>
    <row r="139" spans="1:79" s="565" customFormat="1" ht="51.75" customHeight="1" x14ac:dyDescent="0.2">
      <c r="A139" s="563"/>
      <c r="B139" s="563"/>
      <c r="C139" s="622" t="s">
        <v>173</v>
      </c>
      <c r="D139" s="728" t="s">
        <v>2567</v>
      </c>
      <c r="E139" s="622" t="s">
        <v>2</v>
      </c>
      <c r="F139" s="622" t="s">
        <v>953</v>
      </c>
      <c r="G139" s="622" t="s">
        <v>9692</v>
      </c>
      <c r="H139" s="625">
        <v>58</v>
      </c>
      <c r="I139" s="726" t="s">
        <v>9693</v>
      </c>
      <c r="J139" s="725">
        <v>2</v>
      </c>
      <c r="K139" s="726" t="s">
        <v>9695</v>
      </c>
      <c r="L139" s="725"/>
      <c r="M139" s="729">
        <v>46143</v>
      </c>
      <c r="N139" s="729">
        <v>46295</v>
      </c>
      <c r="O139" s="730" t="s">
        <v>9185</v>
      </c>
      <c r="P139" s="622" t="s">
        <v>9696</v>
      </c>
      <c r="Q139" s="563"/>
      <c r="R139" s="563"/>
      <c r="S139" s="564"/>
      <c r="T139" s="564"/>
      <c r="U139" s="564"/>
      <c r="V139" s="564"/>
      <c r="W139" s="564"/>
      <c r="X139" s="564"/>
      <c r="Y139" s="564"/>
      <c r="Z139" s="564"/>
      <c r="AA139" s="564"/>
      <c r="AB139" s="564"/>
      <c r="AC139" s="564"/>
      <c r="AD139" s="564"/>
      <c r="AE139" s="564"/>
      <c r="AF139" s="564"/>
      <c r="AG139" s="564"/>
      <c r="AH139" s="564"/>
      <c r="AI139" s="564"/>
      <c r="AJ139" s="564"/>
      <c r="AK139" s="564"/>
      <c r="AL139" s="564"/>
      <c r="AM139" s="564"/>
      <c r="AN139" s="564"/>
      <c r="AO139" s="564"/>
      <c r="AP139" s="564"/>
      <c r="AQ139" s="564"/>
      <c r="AR139" s="564"/>
      <c r="AS139" s="564"/>
      <c r="AT139" s="564"/>
      <c r="AU139" s="564"/>
      <c r="AV139" s="564"/>
      <c r="AW139" s="564"/>
      <c r="AX139" s="564"/>
      <c r="AY139" s="564"/>
      <c r="AZ139" s="564"/>
      <c r="BA139" s="564"/>
      <c r="BB139" s="564"/>
      <c r="BC139" s="564"/>
      <c r="BD139" s="564"/>
      <c r="BE139" s="564"/>
      <c r="BF139" s="564"/>
      <c r="BG139" s="564"/>
      <c r="BH139" s="564"/>
      <c r="BI139" s="564"/>
      <c r="BJ139" s="564"/>
      <c r="BK139" s="564"/>
      <c r="BL139" s="564"/>
      <c r="BM139" s="564"/>
      <c r="BN139" s="564"/>
      <c r="BO139" s="564"/>
      <c r="BP139" s="564"/>
      <c r="BQ139" s="564"/>
      <c r="BR139" s="564"/>
      <c r="BS139" s="564"/>
      <c r="BT139" s="564"/>
      <c r="BZ139" s="426"/>
      <c r="CA139" s="426"/>
    </row>
    <row r="140" spans="1:79" s="565" customFormat="1" ht="51.75" customHeight="1" x14ac:dyDescent="0.2">
      <c r="A140" s="563"/>
      <c r="B140" s="563"/>
      <c r="C140" s="622" t="s">
        <v>173</v>
      </c>
      <c r="D140" s="427" t="s">
        <v>2567</v>
      </c>
      <c r="E140" s="622" t="s">
        <v>2</v>
      </c>
      <c r="F140" s="622" t="s">
        <v>953</v>
      </c>
      <c r="G140" s="622" t="s">
        <v>9692</v>
      </c>
      <c r="H140" s="625">
        <v>58</v>
      </c>
      <c r="I140" s="726" t="s">
        <v>9693</v>
      </c>
      <c r="J140" s="725">
        <v>3</v>
      </c>
      <c r="K140" s="726" t="s">
        <v>9697</v>
      </c>
      <c r="L140" s="725"/>
      <c r="M140" s="729">
        <v>46143</v>
      </c>
      <c r="N140" s="729">
        <v>46387</v>
      </c>
      <c r="O140" s="731" t="s">
        <v>9185</v>
      </c>
      <c r="P140" s="622" t="s">
        <v>9698</v>
      </c>
      <c r="Q140" s="563"/>
      <c r="R140" s="563"/>
      <c r="S140" s="564"/>
      <c r="T140" s="564"/>
      <c r="U140" s="564"/>
      <c r="V140" s="564"/>
      <c r="W140" s="564"/>
      <c r="X140" s="564"/>
      <c r="Y140" s="564"/>
      <c r="Z140" s="564"/>
      <c r="AA140" s="564"/>
      <c r="AB140" s="564"/>
      <c r="AC140" s="564"/>
      <c r="AD140" s="564"/>
      <c r="AE140" s="564"/>
      <c r="AF140" s="564"/>
      <c r="AG140" s="564"/>
      <c r="AH140" s="564"/>
      <c r="AI140" s="564"/>
      <c r="AJ140" s="564"/>
      <c r="AK140" s="564"/>
      <c r="AL140" s="564"/>
      <c r="AM140" s="564"/>
      <c r="AN140" s="564"/>
      <c r="AO140" s="564"/>
      <c r="AP140" s="564"/>
      <c r="AQ140" s="564"/>
      <c r="AR140" s="564"/>
      <c r="AS140" s="564"/>
      <c r="AT140" s="564"/>
      <c r="AU140" s="564"/>
      <c r="AV140" s="564"/>
      <c r="AW140" s="564"/>
      <c r="AX140" s="564"/>
      <c r="AY140" s="564"/>
      <c r="AZ140" s="564"/>
      <c r="BA140" s="564"/>
      <c r="BB140" s="564"/>
      <c r="BC140" s="564"/>
      <c r="BD140" s="564"/>
      <c r="BE140" s="564"/>
      <c r="BF140" s="564"/>
      <c r="BG140" s="564"/>
      <c r="BH140" s="564"/>
      <c r="BI140" s="564"/>
      <c r="BJ140" s="564"/>
      <c r="BK140" s="564"/>
      <c r="BL140" s="564"/>
      <c r="BM140" s="564"/>
      <c r="BN140" s="564"/>
      <c r="BO140" s="564"/>
      <c r="BP140" s="564"/>
      <c r="BQ140" s="564"/>
      <c r="BR140" s="564"/>
      <c r="BS140" s="564"/>
      <c r="BT140" s="564"/>
      <c r="BZ140" s="426"/>
      <c r="CA140" s="426"/>
    </row>
    <row r="141" spans="1:79" s="565" customFormat="1" ht="51.75" customHeight="1" x14ac:dyDescent="0.2">
      <c r="A141" s="563"/>
      <c r="B141" s="563"/>
      <c r="C141" s="622" t="s">
        <v>173</v>
      </c>
      <c r="D141" s="427" t="s">
        <v>2567</v>
      </c>
      <c r="E141" s="622" t="s">
        <v>2</v>
      </c>
      <c r="F141" s="622" t="s">
        <v>953</v>
      </c>
      <c r="G141" s="622" t="s">
        <v>9692</v>
      </c>
      <c r="H141" s="625">
        <v>59</v>
      </c>
      <c r="I141" s="726" t="s">
        <v>9699</v>
      </c>
      <c r="J141" s="725">
        <v>1</v>
      </c>
      <c r="K141" s="726" t="s">
        <v>9700</v>
      </c>
      <c r="L141" s="725"/>
      <c r="M141" s="729">
        <v>46235</v>
      </c>
      <c r="N141" s="729">
        <v>46387</v>
      </c>
      <c r="O141" s="731" t="s">
        <v>9185</v>
      </c>
      <c r="P141" s="622" t="s">
        <v>9701</v>
      </c>
      <c r="Q141" s="563"/>
      <c r="R141" s="563"/>
      <c r="S141" s="564"/>
      <c r="T141" s="564"/>
      <c r="U141" s="564"/>
      <c r="V141" s="564"/>
      <c r="W141" s="564"/>
      <c r="X141" s="564"/>
      <c r="Y141" s="564"/>
      <c r="Z141" s="564"/>
      <c r="AA141" s="564"/>
      <c r="AB141" s="564"/>
      <c r="AC141" s="564"/>
      <c r="AD141" s="564"/>
      <c r="AE141" s="564"/>
      <c r="AF141" s="564"/>
      <c r="AG141" s="564"/>
      <c r="AH141" s="564"/>
      <c r="AI141" s="564"/>
      <c r="AJ141" s="564"/>
      <c r="AK141" s="564"/>
      <c r="AL141" s="564"/>
      <c r="AM141" s="564"/>
      <c r="AN141" s="564"/>
      <c r="AO141" s="564"/>
      <c r="AP141" s="564"/>
      <c r="AQ141" s="564"/>
      <c r="AR141" s="564"/>
      <c r="AS141" s="564"/>
      <c r="AT141" s="564"/>
      <c r="AU141" s="564"/>
      <c r="AV141" s="564"/>
      <c r="AW141" s="564"/>
      <c r="AX141" s="564"/>
      <c r="AY141" s="564"/>
      <c r="AZ141" s="564"/>
      <c r="BA141" s="564"/>
      <c r="BB141" s="564"/>
      <c r="BC141" s="564"/>
      <c r="BD141" s="564"/>
      <c r="BE141" s="564"/>
      <c r="BF141" s="564"/>
      <c r="BG141" s="564"/>
      <c r="BH141" s="564"/>
      <c r="BI141" s="564"/>
      <c r="BJ141" s="564"/>
      <c r="BK141" s="564"/>
      <c r="BL141" s="564"/>
      <c r="BM141" s="564"/>
      <c r="BN141" s="564"/>
      <c r="BO141" s="564"/>
      <c r="BP141" s="564"/>
      <c r="BQ141" s="564"/>
      <c r="BR141" s="564"/>
      <c r="BS141" s="564"/>
      <c r="BT141" s="564"/>
      <c r="BZ141" s="426"/>
      <c r="CA141" s="426"/>
    </row>
    <row r="142" spans="1:79" s="565" customFormat="1" ht="51.75" customHeight="1" x14ac:dyDescent="0.2">
      <c r="A142" s="563"/>
      <c r="B142" s="563"/>
      <c r="C142" s="622" t="s">
        <v>173</v>
      </c>
      <c r="D142" s="427" t="s">
        <v>2567</v>
      </c>
      <c r="E142" s="622" t="s">
        <v>2</v>
      </c>
      <c r="F142" s="622" t="s">
        <v>953</v>
      </c>
      <c r="G142" s="622" t="s">
        <v>9692</v>
      </c>
      <c r="H142" s="625">
        <v>59</v>
      </c>
      <c r="I142" s="726" t="s">
        <v>9699</v>
      </c>
      <c r="J142" s="725">
        <v>2</v>
      </c>
      <c r="K142" s="726" t="s">
        <v>9702</v>
      </c>
      <c r="L142" s="725"/>
      <c r="M142" s="729">
        <v>46023</v>
      </c>
      <c r="N142" s="729">
        <v>46387</v>
      </c>
      <c r="O142" s="730"/>
      <c r="P142" s="622"/>
      <c r="Q142" s="563"/>
      <c r="R142" s="563"/>
      <c r="S142" s="564"/>
      <c r="T142" s="564"/>
      <c r="U142" s="564"/>
      <c r="V142" s="564"/>
      <c r="W142" s="564"/>
      <c r="X142" s="564"/>
      <c r="Y142" s="564"/>
      <c r="Z142" s="564"/>
      <c r="AA142" s="564"/>
      <c r="AB142" s="564"/>
      <c r="AC142" s="564"/>
      <c r="AD142" s="564"/>
      <c r="AE142" s="564"/>
      <c r="AF142" s="564"/>
      <c r="AG142" s="564"/>
      <c r="AH142" s="564"/>
      <c r="AI142" s="564"/>
      <c r="AJ142" s="564"/>
      <c r="AK142" s="564"/>
      <c r="AL142" s="564"/>
      <c r="AM142" s="564"/>
      <c r="AN142" s="564"/>
      <c r="AO142" s="564"/>
      <c r="AP142" s="564"/>
      <c r="AQ142" s="564"/>
      <c r="AR142" s="564"/>
      <c r="AS142" s="564"/>
      <c r="AT142" s="564"/>
      <c r="AU142" s="564"/>
      <c r="AV142" s="564"/>
      <c r="AW142" s="564"/>
      <c r="AX142" s="564"/>
      <c r="AY142" s="564"/>
      <c r="AZ142" s="564"/>
      <c r="BA142" s="564"/>
      <c r="BB142" s="564"/>
      <c r="BC142" s="564"/>
      <c r="BD142" s="564"/>
      <c r="BE142" s="564"/>
      <c r="BF142" s="564"/>
      <c r="BG142" s="564"/>
      <c r="BH142" s="564"/>
      <c r="BI142" s="564"/>
      <c r="BJ142" s="564"/>
      <c r="BK142" s="564"/>
      <c r="BL142" s="564"/>
      <c r="BM142" s="564"/>
      <c r="BN142" s="564"/>
      <c r="BO142" s="564"/>
      <c r="BP142" s="564"/>
      <c r="BQ142" s="564"/>
      <c r="BR142" s="564"/>
      <c r="BS142" s="564"/>
      <c r="BT142" s="564"/>
      <c r="BZ142" s="426"/>
      <c r="CA142" s="426"/>
    </row>
    <row r="143" spans="1:79" s="565" customFormat="1" ht="51.75" customHeight="1" x14ac:dyDescent="0.2">
      <c r="A143" s="563"/>
      <c r="B143" s="563"/>
      <c r="C143" s="622" t="s">
        <v>173</v>
      </c>
      <c r="D143" s="427" t="s">
        <v>2567</v>
      </c>
      <c r="E143" s="622" t="s">
        <v>2</v>
      </c>
      <c r="F143" s="622" t="s">
        <v>953</v>
      </c>
      <c r="G143" s="622" t="s">
        <v>9692</v>
      </c>
      <c r="H143" s="625">
        <v>59</v>
      </c>
      <c r="I143" s="726" t="s">
        <v>9699</v>
      </c>
      <c r="J143" s="725">
        <v>3</v>
      </c>
      <c r="K143" s="726" t="s">
        <v>9703</v>
      </c>
      <c r="L143" s="725"/>
      <c r="M143" s="729">
        <v>46296</v>
      </c>
      <c r="N143" s="729">
        <v>46387</v>
      </c>
      <c r="O143" s="731"/>
      <c r="P143" s="622"/>
      <c r="Q143" s="563"/>
      <c r="R143" s="563"/>
      <c r="S143" s="564"/>
      <c r="T143" s="564"/>
      <c r="U143" s="564"/>
      <c r="V143" s="564"/>
      <c r="W143" s="564"/>
      <c r="X143" s="564"/>
      <c r="Y143" s="564"/>
      <c r="Z143" s="564"/>
      <c r="AA143" s="564"/>
      <c r="AB143" s="564"/>
      <c r="AC143" s="564"/>
      <c r="AD143" s="564"/>
      <c r="AE143" s="564"/>
      <c r="AF143" s="564"/>
      <c r="AG143" s="564"/>
      <c r="AH143" s="564"/>
      <c r="AI143" s="564"/>
      <c r="AJ143" s="564"/>
      <c r="AK143" s="564"/>
      <c r="AL143" s="564"/>
      <c r="AM143" s="564"/>
      <c r="AN143" s="564"/>
      <c r="AO143" s="564"/>
      <c r="AP143" s="564"/>
      <c r="AQ143" s="564"/>
      <c r="AR143" s="564"/>
      <c r="AS143" s="564"/>
      <c r="AT143" s="564"/>
      <c r="AU143" s="564"/>
      <c r="AV143" s="564"/>
      <c r="AW143" s="564"/>
      <c r="AX143" s="564"/>
      <c r="AY143" s="564"/>
      <c r="AZ143" s="564"/>
      <c r="BA143" s="564"/>
      <c r="BB143" s="564"/>
      <c r="BC143" s="564"/>
      <c r="BD143" s="564"/>
      <c r="BE143" s="564"/>
      <c r="BF143" s="564"/>
      <c r="BG143" s="564"/>
      <c r="BH143" s="564"/>
      <c r="BI143" s="564"/>
      <c r="BJ143" s="564"/>
      <c r="BK143" s="564"/>
      <c r="BL143" s="564"/>
      <c r="BM143" s="564"/>
      <c r="BN143" s="564"/>
      <c r="BO143" s="564"/>
      <c r="BP143" s="564"/>
      <c r="BQ143" s="564"/>
      <c r="BR143" s="564"/>
      <c r="BS143" s="564"/>
      <c r="BT143" s="564"/>
      <c r="BZ143" s="426"/>
      <c r="CA143" s="426"/>
    </row>
    <row r="144" spans="1:79" s="565" customFormat="1" ht="51.75" customHeight="1" x14ac:dyDescent="0.2">
      <c r="A144" s="563"/>
      <c r="B144" s="563"/>
      <c r="C144" s="732" t="s">
        <v>173</v>
      </c>
      <c r="D144" s="732" t="s">
        <v>2567</v>
      </c>
      <c r="E144" s="427" t="s">
        <v>2</v>
      </c>
      <c r="F144" s="427" t="s">
        <v>953</v>
      </c>
      <c r="G144" s="641" t="s">
        <v>9692</v>
      </c>
      <c r="H144" s="642">
        <v>60</v>
      </c>
      <c r="I144" s="733" t="s">
        <v>9704</v>
      </c>
      <c r="J144" s="642">
        <v>1</v>
      </c>
      <c r="K144" s="734" t="s">
        <v>9705</v>
      </c>
      <c r="L144" s="725"/>
      <c r="M144" s="735">
        <v>46023</v>
      </c>
      <c r="N144" s="735">
        <v>46387</v>
      </c>
      <c r="O144" s="642" t="s">
        <v>9185</v>
      </c>
      <c r="P144" s="623" t="s">
        <v>9706</v>
      </c>
      <c r="Q144" s="563"/>
      <c r="R144" s="563"/>
      <c r="S144" s="564"/>
      <c r="T144" s="564"/>
      <c r="U144" s="564"/>
      <c r="V144" s="564"/>
      <c r="W144" s="564"/>
      <c r="X144" s="564"/>
      <c r="Y144" s="564"/>
      <c r="Z144" s="564"/>
      <c r="AA144" s="564"/>
      <c r="AB144" s="564"/>
      <c r="AC144" s="564"/>
      <c r="AD144" s="564"/>
      <c r="AE144" s="564"/>
      <c r="AF144" s="564"/>
      <c r="AG144" s="564"/>
      <c r="AH144" s="564"/>
      <c r="AI144" s="564"/>
      <c r="AJ144" s="564"/>
      <c r="AK144" s="564"/>
      <c r="AL144" s="564"/>
      <c r="AM144" s="564"/>
      <c r="AN144" s="564"/>
      <c r="AO144" s="564"/>
      <c r="AP144" s="564"/>
      <c r="AQ144" s="564"/>
      <c r="AR144" s="564"/>
      <c r="AS144" s="564"/>
      <c r="AT144" s="564"/>
      <c r="AU144" s="564"/>
      <c r="AV144" s="564"/>
      <c r="AW144" s="564"/>
      <c r="AX144" s="564"/>
      <c r="AY144" s="564"/>
      <c r="AZ144" s="564"/>
      <c r="BA144" s="564"/>
      <c r="BB144" s="564"/>
      <c r="BC144" s="564"/>
      <c r="BD144" s="564"/>
      <c r="BE144" s="564"/>
      <c r="BF144" s="564"/>
      <c r="BG144" s="564"/>
      <c r="BH144" s="564"/>
      <c r="BI144" s="564"/>
      <c r="BJ144" s="564"/>
      <c r="BK144" s="564"/>
      <c r="BL144" s="564"/>
      <c r="BM144" s="564"/>
      <c r="BN144" s="564"/>
      <c r="BO144" s="564"/>
      <c r="BP144" s="564"/>
      <c r="BQ144" s="564"/>
      <c r="BR144" s="564"/>
      <c r="BS144" s="564"/>
      <c r="BT144" s="564"/>
      <c r="BZ144" s="426"/>
      <c r="CA144" s="426"/>
    </row>
    <row r="145" spans="1:79" s="565" customFormat="1" ht="51.75" customHeight="1" x14ac:dyDescent="0.2">
      <c r="A145" s="563"/>
      <c r="B145" s="563"/>
      <c r="C145" s="732" t="s">
        <v>173</v>
      </c>
      <c r="D145" s="732" t="s">
        <v>2567</v>
      </c>
      <c r="E145" s="427" t="s">
        <v>2774</v>
      </c>
      <c r="F145" s="427" t="s">
        <v>953</v>
      </c>
      <c r="G145" s="641" t="s">
        <v>2766</v>
      </c>
      <c r="H145" s="642">
        <v>90</v>
      </c>
      <c r="I145" s="733" t="s">
        <v>2574</v>
      </c>
      <c r="J145" s="642">
        <v>1</v>
      </c>
      <c r="K145" s="645" t="s">
        <v>9724</v>
      </c>
      <c r="L145" s="725"/>
      <c r="M145" s="735">
        <v>46023</v>
      </c>
      <c r="N145" s="735">
        <v>46053</v>
      </c>
      <c r="O145" s="642" t="s">
        <v>9185</v>
      </c>
      <c r="P145" s="623" t="s">
        <v>9708</v>
      </c>
      <c r="Q145" s="563"/>
      <c r="R145" s="563"/>
      <c r="S145" s="564"/>
      <c r="T145" s="564"/>
      <c r="U145" s="564"/>
      <c r="V145" s="564"/>
      <c r="W145" s="564"/>
      <c r="X145" s="564"/>
      <c r="Y145" s="564"/>
      <c r="Z145" s="564"/>
      <c r="AA145" s="564"/>
      <c r="AB145" s="564"/>
      <c r="AC145" s="564"/>
      <c r="AD145" s="564"/>
      <c r="AE145" s="564"/>
      <c r="AF145" s="564"/>
      <c r="AG145" s="564"/>
      <c r="AH145" s="564"/>
      <c r="AI145" s="564"/>
      <c r="AJ145" s="564"/>
      <c r="AK145" s="564"/>
      <c r="AL145" s="564"/>
      <c r="AM145" s="564"/>
      <c r="AN145" s="564"/>
      <c r="AO145" s="564"/>
      <c r="AP145" s="564"/>
      <c r="AQ145" s="564"/>
      <c r="AR145" s="564"/>
      <c r="AS145" s="564"/>
      <c r="AT145" s="564"/>
      <c r="AU145" s="564"/>
      <c r="AV145" s="564"/>
      <c r="AW145" s="564"/>
      <c r="AX145" s="564"/>
      <c r="AY145" s="564"/>
      <c r="AZ145" s="564"/>
      <c r="BA145" s="564"/>
      <c r="BB145" s="564"/>
      <c r="BC145" s="564"/>
      <c r="BD145" s="564"/>
      <c r="BE145" s="564"/>
      <c r="BF145" s="564"/>
      <c r="BG145" s="564"/>
      <c r="BH145" s="564"/>
      <c r="BI145" s="564"/>
      <c r="BJ145" s="564"/>
      <c r="BK145" s="564"/>
      <c r="BL145" s="564"/>
      <c r="BM145" s="564"/>
      <c r="BN145" s="564"/>
      <c r="BO145" s="564"/>
      <c r="BP145" s="564"/>
      <c r="BQ145" s="564"/>
      <c r="BR145" s="564"/>
      <c r="BS145" s="564"/>
      <c r="BT145" s="564"/>
      <c r="BZ145" s="426">
        <v>0</v>
      </c>
      <c r="CA145" s="426">
        <v>0</v>
      </c>
    </row>
    <row r="146" spans="1:79" s="565" customFormat="1" ht="51.75" customHeight="1" x14ac:dyDescent="0.2">
      <c r="A146" s="563"/>
      <c r="B146" s="563"/>
      <c r="C146" s="732" t="s">
        <v>173</v>
      </c>
      <c r="D146" s="732" t="s">
        <v>2567</v>
      </c>
      <c r="E146" s="427" t="s">
        <v>2774</v>
      </c>
      <c r="F146" s="427" t="s">
        <v>953</v>
      </c>
      <c r="G146" s="641" t="s">
        <v>2766</v>
      </c>
      <c r="H146" s="642">
        <v>91</v>
      </c>
      <c r="I146" s="733" t="s">
        <v>9725</v>
      </c>
      <c r="J146" s="642">
        <v>1</v>
      </c>
      <c r="K146" s="734" t="s">
        <v>9726</v>
      </c>
      <c r="L146" s="725"/>
      <c r="M146" s="735">
        <v>46113</v>
      </c>
      <c r="N146" s="735">
        <v>46203</v>
      </c>
      <c r="O146" s="642" t="s">
        <v>9185</v>
      </c>
      <c r="P146" s="623" t="s">
        <v>9727</v>
      </c>
      <c r="Q146" s="563"/>
      <c r="R146" s="563"/>
      <c r="S146" s="564"/>
      <c r="T146" s="564"/>
      <c r="U146" s="564"/>
      <c r="V146" s="564"/>
      <c r="W146" s="564"/>
      <c r="X146" s="564"/>
      <c r="Y146" s="564"/>
      <c r="Z146" s="564"/>
      <c r="AA146" s="564"/>
      <c r="AB146" s="564"/>
      <c r="AC146" s="564"/>
      <c r="AD146" s="564"/>
      <c r="AE146" s="564"/>
      <c r="AF146" s="564"/>
      <c r="AG146" s="564"/>
      <c r="AH146" s="564"/>
      <c r="AI146" s="564"/>
      <c r="AJ146" s="564"/>
      <c r="AK146" s="564"/>
      <c r="AL146" s="564"/>
      <c r="AM146" s="564"/>
      <c r="AN146" s="564"/>
      <c r="AO146" s="564"/>
      <c r="AP146" s="564"/>
      <c r="AQ146" s="564"/>
      <c r="AR146" s="564"/>
      <c r="AS146" s="564"/>
      <c r="AT146" s="564"/>
      <c r="AU146" s="564"/>
      <c r="AV146" s="564"/>
      <c r="AW146" s="564"/>
      <c r="AX146" s="564"/>
      <c r="AY146" s="564"/>
      <c r="AZ146" s="564"/>
      <c r="BA146" s="564"/>
      <c r="BB146" s="564"/>
      <c r="BC146" s="564"/>
      <c r="BD146" s="564"/>
      <c r="BE146" s="564"/>
      <c r="BF146" s="564"/>
      <c r="BG146" s="564"/>
      <c r="BH146" s="564"/>
      <c r="BI146" s="564"/>
      <c r="BJ146" s="564"/>
      <c r="BK146" s="564"/>
      <c r="BL146" s="564"/>
      <c r="BM146" s="564"/>
      <c r="BN146" s="564"/>
      <c r="BO146" s="564"/>
      <c r="BP146" s="564"/>
      <c r="BQ146" s="564"/>
      <c r="BR146" s="564"/>
      <c r="BS146" s="564"/>
      <c r="BT146" s="564"/>
      <c r="BZ146" s="426">
        <v>0</v>
      </c>
      <c r="CA146" s="426">
        <v>0</v>
      </c>
    </row>
    <row r="147" spans="1:79" s="565" customFormat="1" ht="51.75" customHeight="1" x14ac:dyDescent="0.2">
      <c r="A147" s="563"/>
      <c r="B147" s="563"/>
      <c r="C147" s="732" t="s">
        <v>173</v>
      </c>
      <c r="D147" s="732" t="s">
        <v>2567</v>
      </c>
      <c r="E147" s="427" t="s">
        <v>2774</v>
      </c>
      <c r="F147" s="427" t="s">
        <v>953</v>
      </c>
      <c r="G147" s="641" t="s">
        <v>2766</v>
      </c>
      <c r="H147" s="642">
        <v>91</v>
      </c>
      <c r="I147" s="733" t="s">
        <v>9725</v>
      </c>
      <c r="J147" s="642">
        <v>2</v>
      </c>
      <c r="K147" s="734" t="s">
        <v>9726</v>
      </c>
      <c r="L147" s="725"/>
      <c r="M147" s="735">
        <v>46235</v>
      </c>
      <c r="N147" s="735">
        <v>46265</v>
      </c>
      <c r="O147" s="642" t="s">
        <v>9185</v>
      </c>
      <c r="P147" s="623" t="s">
        <v>9727</v>
      </c>
      <c r="Q147" s="563"/>
      <c r="R147" s="563"/>
      <c r="S147" s="564"/>
      <c r="T147" s="564"/>
      <c r="U147" s="564"/>
      <c r="V147" s="564"/>
      <c r="W147" s="564"/>
      <c r="X147" s="564"/>
      <c r="Y147" s="564"/>
      <c r="Z147" s="564"/>
      <c r="AA147" s="564"/>
      <c r="AB147" s="564"/>
      <c r="AC147" s="564"/>
      <c r="AD147" s="564"/>
      <c r="AE147" s="564"/>
      <c r="AF147" s="564"/>
      <c r="AG147" s="564"/>
      <c r="AH147" s="564"/>
      <c r="AI147" s="564"/>
      <c r="AJ147" s="564"/>
      <c r="AK147" s="564"/>
      <c r="AL147" s="564"/>
      <c r="AM147" s="564"/>
      <c r="AN147" s="564"/>
      <c r="AO147" s="564"/>
      <c r="AP147" s="564"/>
      <c r="AQ147" s="564"/>
      <c r="AR147" s="564"/>
      <c r="AS147" s="564"/>
      <c r="AT147" s="564"/>
      <c r="AU147" s="564"/>
      <c r="AV147" s="564"/>
      <c r="AW147" s="564"/>
      <c r="AX147" s="564"/>
      <c r="AY147" s="564"/>
      <c r="AZ147" s="564"/>
      <c r="BA147" s="564"/>
      <c r="BB147" s="564"/>
      <c r="BC147" s="564"/>
      <c r="BD147" s="564"/>
      <c r="BE147" s="564"/>
      <c r="BF147" s="564"/>
      <c r="BG147" s="564"/>
      <c r="BH147" s="564"/>
      <c r="BI147" s="564"/>
      <c r="BJ147" s="564"/>
      <c r="BK147" s="564"/>
      <c r="BL147" s="564"/>
      <c r="BM147" s="564"/>
      <c r="BN147" s="564"/>
      <c r="BO147" s="564"/>
      <c r="BP147" s="564"/>
      <c r="BQ147" s="564"/>
      <c r="BR147" s="564"/>
      <c r="BS147" s="564"/>
      <c r="BT147" s="564"/>
      <c r="BZ147" s="426">
        <v>0</v>
      </c>
      <c r="CA147" s="426">
        <v>0</v>
      </c>
    </row>
    <row r="148" spans="1:79" s="565" customFormat="1" ht="51.75" customHeight="1" x14ac:dyDescent="0.2">
      <c r="A148" s="563"/>
      <c r="B148" s="563"/>
      <c r="C148" s="732" t="s">
        <v>173</v>
      </c>
      <c r="D148" s="732" t="s">
        <v>2567</v>
      </c>
      <c r="E148" s="427" t="s">
        <v>2774</v>
      </c>
      <c r="F148" s="427" t="s">
        <v>953</v>
      </c>
      <c r="G148" s="641" t="s">
        <v>2766</v>
      </c>
      <c r="H148" s="642">
        <v>91</v>
      </c>
      <c r="I148" s="733" t="s">
        <v>9725</v>
      </c>
      <c r="J148" s="642">
        <v>3</v>
      </c>
      <c r="K148" s="734" t="s">
        <v>9726</v>
      </c>
      <c r="L148" s="725"/>
      <c r="M148" s="735">
        <v>46357</v>
      </c>
      <c r="N148" s="735">
        <v>46387</v>
      </c>
      <c r="O148" s="642" t="s">
        <v>9185</v>
      </c>
      <c r="P148" s="623" t="s">
        <v>9727</v>
      </c>
      <c r="Q148" s="563"/>
      <c r="R148" s="563"/>
      <c r="S148" s="564"/>
      <c r="T148" s="564"/>
      <c r="U148" s="564"/>
      <c r="V148" s="564"/>
      <c r="W148" s="564"/>
      <c r="X148" s="564"/>
      <c r="Y148" s="564"/>
      <c r="Z148" s="564"/>
      <c r="AA148" s="564"/>
      <c r="AB148" s="564"/>
      <c r="AC148" s="564"/>
      <c r="AD148" s="564"/>
      <c r="AE148" s="564"/>
      <c r="AF148" s="564"/>
      <c r="AG148" s="564"/>
      <c r="AH148" s="564"/>
      <c r="AI148" s="564"/>
      <c r="AJ148" s="564"/>
      <c r="AK148" s="564"/>
      <c r="AL148" s="564"/>
      <c r="AM148" s="564"/>
      <c r="AN148" s="564"/>
      <c r="AO148" s="564"/>
      <c r="AP148" s="564"/>
      <c r="AQ148" s="564"/>
      <c r="AR148" s="564"/>
      <c r="AS148" s="564"/>
      <c r="AT148" s="564"/>
      <c r="AU148" s="564"/>
      <c r="AV148" s="564"/>
      <c r="AW148" s="564"/>
      <c r="AX148" s="564"/>
      <c r="AY148" s="564"/>
      <c r="AZ148" s="564"/>
      <c r="BA148" s="564"/>
      <c r="BB148" s="564"/>
      <c r="BC148" s="564"/>
      <c r="BD148" s="564"/>
      <c r="BE148" s="564"/>
      <c r="BF148" s="564"/>
      <c r="BG148" s="564"/>
      <c r="BH148" s="564"/>
      <c r="BI148" s="564"/>
      <c r="BJ148" s="564"/>
      <c r="BK148" s="564"/>
      <c r="BL148" s="564"/>
      <c r="BM148" s="564"/>
      <c r="BN148" s="564"/>
      <c r="BO148" s="564"/>
      <c r="BP148" s="564"/>
      <c r="BQ148" s="564"/>
      <c r="BR148" s="564"/>
      <c r="BS148" s="564"/>
      <c r="BT148" s="564"/>
      <c r="BZ148" s="426">
        <v>0</v>
      </c>
      <c r="CA148" s="426">
        <v>0</v>
      </c>
    </row>
    <row r="149" spans="1:79" s="565" customFormat="1" ht="51.75" customHeight="1" x14ac:dyDescent="0.2">
      <c r="A149" s="563"/>
      <c r="B149" s="563"/>
      <c r="C149" s="732" t="s">
        <v>173</v>
      </c>
      <c r="D149" s="732" t="s">
        <v>2567</v>
      </c>
      <c r="E149" s="427" t="s">
        <v>1106</v>
      </c>
      <c r="F149" s="427" t="s">
        <v>953</v>
      </c>
      <c r="G149" s="641" t="s">
        <v>2766</v>
      </c>
      <c r="H149" s="642">
        <v>48</v>
      </c>
      <c r="I149" s="733" t="s">
        <v>9739</v>
      </c>
      <c r="J149" s="642">
        <v>1</v>
      </c>
      <c r="K149" s="734" t="s">
        <v>9740</v>
      </c>
      <c r="L149" s="725"/>
      <c r="M149" s="735">
        <v>46054</v>
      </c>
      <c r="N149" s="735">
        <v>46081</v>
      </c>
      <c r="O149" s="642" t="s">
        <v>9185</v>
      </c>
      <c r="P149" s="733" t="s">
        <v>9731</v>
      </c>
      <c r="Q149" s="563"/>
      <c r="R149" s="563"/>
      <c r="S149" s="564"/>
      <c r="T149" s="564"/>
      <c r="U149" s="564"/>
      <c r="V149" s="564"/>
      <c r="W149" s="564"/>
      <c r="X149" s="564"/>
      <c r="Y149" s="564"/>
      <c r="Z149" s="564"/>
      <c r="AA149" s="564"/>
      <c r="AB149" s="564"/>
      <c r="AC149" s="564"/>
      <c r="AD149" s="564"/>
      <c r="AE149" s="564"/>
      <c r="AF149" s="564"/>
      <c r="AG149" s="564"/>
      <c r="AH149" s="564"/>
      <c r="AI149" s="564"/>
      <c r="AJ149" s="564"/>
      <c r="AK149" s="564"/>
      <c r="AL149" s="564"/>
      <c r="AM149" s="564"/>
      <c r="AN149" s="564"/>
      <c r="AO149" s="564"/>
      <c r="AP149" s="564"/>
      <c r="AQ149" s="564"/>
      <c r="AR149" s="564"/>
      <c r="AS149" s="564"/>
      <c r="AT149" s="564"/>
      <c r="AU149" s="564"/>
      <c r="AV149" s="564"/>
      <c r="AW149" s="564"/>
      <c r="AX149" s="564"/>
      <c r="AY149" s="564"/>
      <c r="AZ149" s="564"/>
      <c r="BA149" s="564"/>
      <c r="BB149" s="564"/>
      <c r="BC149" s="564"/>
      <c r="BD149" s="564"/>
      <c r="BE149" s="564"/>
      <c r="BF149" s="564"/>
      <c r="BG149" s="564"/>
      <c r="BH149" s="564"/>
      <c r="BI149" s="564"/>
      <c r="BJ149" s="564"/>
      <c r="BK149" s="564"/>
      <c r="BL149" s="564"/>
      <c r="BM149" s="564"/>
      <c r="BN149" s="564"/>
      <c r="BO149" s="564"/>
      <c r="BP149" s="564"/>
      <c r="BQ149" s="564"/>
      <c r="BR149" s="564"/>
      <c r="BS149" s="564"/>
      <c r="BT149" s="564"/>
      <c r="BZ149" s="426"/>
      <c r="CA149" s="426"/>
    </row>
    <row r="150" spans="1:79" s="565" customFormat="1" ht="51.75" customHeight="1" x14ac:dyDescent="0.2">
      <c r="A150" s="563"/>
      <c r="B150" s="563"/>
      <c r="C150" s="724" t="s">
        <v>173</v>
      </c>
      <c r="D150" s="724" t="s">
        <v>2567</v>
      </c>
      <c r="E150" s="622" t="s">
        <v>1106</v>
      </c>
      <c r="F150" s="622" t="s">
        <v>953</v>
      </c>
      <c r="G150" s="622" t="s">
        <v>2766</v>
      </c>
      <c r="H150" s="725">
        <v>48</v>
      </c>
      <c r="I150" s="726" t="s">
        <v>9739</v>
      </c>
      <c r="J150" s="725">
        <v>2</v>
      </c>
      <c r="K150" s="726" t="s">
        <v>9740</v>
      </c>
      <c r="L150" s="725"/>
      <c r="M150" s="729">
        <v>46266</v>
      </c>
      <c r="N150" s="729">
        <v>46295</v>
      </c>
      <c r="O150" s="730" t="s">
        <v>9185</v>
      </c>
      <c r="P150" s="622" t="s">
        <v>9731</v>
      </c>
      <c r="Q150" s="563"/>
      <c r="R150" s="563"/>
      <c r="S150" s="564"/>
      <c r="T150" s="564"/>
      <c r="U150" s="564"/>
      <c r="V150" s="564"/>
      <c r="W150" s="564"/>
      <c r="X150" s="564"/>
      <c r="Y150" s="564"/>
      <c r="Z150" s="564"/>
      <c r="AA150" s="564"/>
      <c r="AB150" s="564"/>
      <c r="AC150" s="564"/>
      <c r="AD150" s="564"/>
      <c r="AE150" s="564"/>
      <c r="AF150" s="564"/>
      <c r="AG150" s="564"/>
      <c r="AH150" s="564"/>
      <c r="AI150" s="564"/>
      <c r="AJ150" s="564"/>
      <c r="AK150" s="564"/>
      <c r="AL150" s="564"/>
      <c r="AM150" s="564"/>
      <c r="AN150" s="564"/>
      <c r="AO150" s="564"/>
      <c r="AP150" s="564"/>
      <c r="AQ150" s="564"/>
      <c r="AR150" s="564"/>
      <c r="AS150" s="564"/>
      <c r="AT150" s="564"/>
      <c r="AU150" s="564"/>
      <c r="AV150" s="564"/>
      <c r="AW150" s="564"/>
      <c r="AX150" s="564"/>
      <c r="AY150" s="564"/>
      <c r="AZ150" s="564"/>
      <c r="BA150" s="564"/>
      <c r="BB150" s="564"/>
      <c r="BC150" s="564"/>
      <c r="BD150" s="564"/>
      <c r="BE150" s="564"/>
      <c r="BF150" s="564"/>
      <c r="BG150" s="564"/>
      <c r="BH150" s="564"/>
      <c r="BI150" s="564"/>
      <c r="BJ150" s="564"/>
      <c r="BK150" s="564"/>
      <c r="BL150" s="564"/>
      <c r="BM150" s="564"/>
      <c r="BN150" s="564"/>
      <c r="BO150" s="564"/>
      <c r="BP150" s="564"/>
      <c r="BQ150" s="564"/>
      <c r="BR150" s="564"/>
      <c r="BS150" s="564"/>
      <c r="BT150" s="564"/>
      <c r="BZ150" s="426"/>
      <c r="CA150" s="426"/>
    </row>
    <row r="151" spans="1:79" s="565" customFormat="1" ht="51.75" customHeight="1" x14ac:dyDescent="0.2">
      <c r="A151" s="563"/>
      <c r="B151" s="563"/>
      <c r="C151" s="724" t="s">
        <v>173</v>
      </c>
      <c r="D151" s="724" t="s">
        <v>2567</v>
      </c>
      <c r="E151" s="622" t="s">
        <v>1106</v>
      </c>
      <c r="F151" s="622" t="s">
        <v>953</v>
      </c>
      <c r="G151" s="622" t="s">
        <v>2766</v>
      </c>
      <c r="H151" s="725">
        <v>48</v>
      </c>
      <c r="I151" s="726" t="s">
        <v>9739</v>
      </c>
      <c r="J151" s="725">
        <v>3</v>
      </c>
      <c r="K151" s="726" t="s">
        <v>9741</v>
      </c>
      <c r="L151" s="725"/>
      <c r="M151" s="729">
        <v>46174</v>
      </c>
      <c r="N151" s="729">
        <v>46203</v>
      </c>
      <c r="O151" s="730" t="s">
        <v>9185</v>
      </c>
      <c r="P151" s="622" t="s">
        <v>9742</v>
      </c>
      <c r="Q151" s="563"/>
      <c r="R151" s="563"/>
      <c r="S151" s="564"/>
      <c r="T151" s="564"/>
      <c r="U151" s="564"/>
      <c r="V151" s="564"/>
      <c r="W151" s="564"/>
      <c r="X151" s="564"/>
      <c r="Y151" s="564"/>
      <c r="Z151" s="564"/>
      <c r="AA151" s="564"/>
      <c r="AB151" s="564"/>
      <c r="AC151" s="564"/>
      <c r="AD151" s="564"/>
      <c r="AE151" s="564"/>
      <c r="AF151" s="564"/>
      <c r="AG151" s="564"/>
      <c r="AH151" s="564"/>
      <c r="AI151" s="564"/>
      <c r="AJ151" s="564"/>
      <c r="AK151" s="564"/>
      <c r="AL151" s="564"/>
      <c r="AM151" s="564"/>
      <c r="AN151" s="564"/>
      <c r="AO151" s="564"/>
      <c r="AP151" s="564"/>
      <c r="AQ151" s="564"/>
      <c r="AR151" s="564"/>
      <c r="AS151" s="564"/>
      <c r="AT151" s="564"/>
      <c r="AU151" s="564"/>
      <c r="AV151" s="564"/>
      <c r="AW151" s="564"/>
      <c r="AX151" s="564"/>
      <c r="AY151" s="564"/>
      <c r="AZ151" s="564"/>
      <c r="BA151" s="564"/>
      <c r="BB151" s="564"/>
      <c r="BC151" s="564"/>
      <c r="BD151" s="564"/>
      <c r="BE151" s="564"/>
      <c r="BF151" s="564"/>
      <c r="BG151" s="564"/>
      <c r="BH151" s="564"/>
      <c r="BI151" s="564"/>
      <c r="BJ151" s="564"/>
      <c r="BK151" s="564"/>
      <c r="BL151" s="564"/>
      <c r="BM151" s="564"/>
      <c r="BN151" s="564"/>
      <c r="BO151" s="564"/>
      <c r="BP151" s="564"/>
      <c r="BQ151" s="564"/>
      <c r="BR151" s="564"/>
      <c r="BS151" s="564"/>
      <c r="BT151" s="564"/>
      <c r="BZ151" s="426"/>
      <c r="CA151" s="426"/>
    </row>
    <row r="152" spans="1:79" s="565" customFormat="1" ht="51.75" customHeight="1" x14ac:dyDescent="0.2">
      <c r="A152" s="563"/>
      <c r="B152" s="563"/>
      <c r="C152" s="724" t="s">
        <v>173</v>
      </c>
      <c r="D152" s="724" t="s">
        <v>2567</v>
      </c>
      <c r="E152" s="622" t="s">
        <v>1106</v>
      </c>
      <c r="F152" s="622" t="s">
        <v>953</v>
      </c>
      <c r="G152" s="622" t="s">
        <v>2766</v>
      </c>
      <c r="H152" s="725">
        <v>48</v>
      </c>
      <c r="I152" s="726" t="s">
        <v>9739</v>
      </c>
      <c r="J152" s="725">
        <v>4</v>
      </c>
      <c r="K152" s="726" t="s">
        <v>9743</v>
      </c>
      <c r="L152" s="725"/>
      <c r="M152" s="729">
        <v>46327</v>
      </c>
      <c r="N152" s="729">
        <v>46356</v>
      </c>
      <c r="O152" s="731" t="s">
        <v>9185</v>
      </c>
      <c r="P152" s="622" t="s">
        <v>9734</v>
      </c>
      <c r="Q152" s="563"/>
      <c r="R152" s="563"/>
      <c r="S152" s="564"/>
      <c r="T152" s="564"/>
      <c r="U152" s="564"/>
      <c r="V152" s="564"/>
      <c r="W152" s="564"/>
      <c r="X152" s="564"/>
      <c r="Y152" s="564"/>
      <c r="Z152" s="564"/>
      <c r="AA152" s="564"/>
      <c r="AB152" s="564"/>
      <c r="AC152" s="564"/>
      <c r="AD152" s="564"/>
      <c r="AE152" s="564"/>
      <c r="AF152" s="564"/>
      <c r="AG152" s="564"/>
      <c r="AH152" s="564"/>
      <c r="AI152" s="564"/>
      <c r="AJ152" s="564"/>
      <c r="AK152" s="564"/>
      <c r="AL152" s="564"/>
      <c r="AM152" s="564"/>
      <c r="AN152" s="564"/>
      <c r="AO152" s="564"/>
      <c r="AP152" s="564"/>
      <c r="AQ152" s="564"/>
      <c r="AR152" s="564"/>
      <c r="AS152" s="564"/>
      <c r="AT152" s="564"/>
      <c r="AU152" s="564"/>
      <c r="AV152" s="564"/>
      <c r="AW152" s="564"/>
      <c r="AX152" s="564"/>
      <c r="AY152" s="564"/>
      <c r="AZ152" s="564"/>
      <c r="BA152" s="564"/>
      <c r="BB152" s="564"/>
      <c r="BC152" s="564"/>
      <c r="BD152" s="564"/>
      <c r="BE152" s="564"/>
      <c r="BF152" s="564"/>
      <c r="BG152" s="564"/>
      <c r="BH152" s="564"/>
      <c r="BI152" s="564"/>
      <c r="BJ152" s="564"/>
      <c r="BK152" s="564"/>
      <c r="BL152" s="564"/>
      <c r="BM152" s="564"/>
      <c r="BN152" s="564"/>
      <c r="BO152" s="564"/>
      <c r="BP152" s="564"/>
      <c r="BQ152" s="564"/>
      <c r="BR152" s="564"/>
      <c r="BS152" s="564"/>
      <c r="BT152" s="564"/>
      <c r="BZ152" s="426"/>
      <c r="CA152" s="426"/>
    </row>
    <row r="153" spans="1:79" s="565" customFormat="1" ht="51.75" customHeight="1" x14ac:dyDescent="0.2">
      <c r="A153" s="563"/>
      <c r="B153" s="563"/>
      <c r="C153" s="724" t="s">
        <v>173</v>
      </c>
      <c r="D153" s="724" t="s">
        <v>2567</v>
      </c>
      <c r="E153" s="622" t="s">
        <v>1106</v>
      </c>
      <c r="F153" s="622" t="s">
        <v>953</v>
      </c>
      <c r="G153" s="622" t="s">
        <v>2766</v>
      </c>
      <c r="H153" s="725">
        <v>48</v>
      </c>
      <c r="I153" s="726" t="s">
        <v>9739</v>
      </c>
      <c r="J153" s="725">
        <v>5</v>
      </c>
      <c r="K153" s="726" t="s">
        <v>9744</v>
      </c>
      <c r="L153" s="725"/>
      <c r="M153" s="729">
        <v>46054</v>
      </c>
      <c r="N153" s="729">
        <v>46081</v>
      </c>
      <c r="O153" s="730" t="s">
        <v>9185</v>
      </c>
      <c r="P153" s="622" t="s">
        <v>9745</v>
      </c>
      <c r="Q153" s="563"/>
      <c r="R153" s="563"/>
      <c r="S153" s="564"/>
      <c r="T153" s="564"/>
      <c r="U153" s="564"/>
      <c r="V153" s="564"/>
      <c r="W153" s="564"/>
      <c r="X153" s="564"/>
      <c r="Y153" s="564"/>
      <c r="Z153" s="564"/>
      <c r="AA153" s="564"/>
      <c r="AB153" s="564"/>
      <c r="AC153" s="564"/>
      <c r="AD153" s="564"/>
      <c r="AE153" s="564"/>
      <c r="AF153" s="564"/>
      <c r="AG153" s="564"/>
      <c r="AH153" s="564"/>
      <c r="AI153" s="564"/>
      <c r="AJ153" s="564"/>
      <c r="AK153" s="564"/>
      <c r="AL153" s="564"/>
      <c r="AM153" s="564"/>
      <c r="AN153" s="564"/>
      <c r="AO153" s="564"/>
      <c r="AP153" s="564"/>
      <c r="AQ153" s="564"/>
      <c r="AR153" s="564"/>
      <c r="AS153" s="564"/>
      <c r="AT153" s="564"/>
      <c r="AU153" s="564"/>
      <c r="AV153" s="564"/>
      <c r="AW153" s="564"/>
      <c r="AX153" s="564"/>
      <c r="AY153" s="564"/>
      <c r="AZ153" s="564"/>
      <c r="BA153" s="564"/>
      <c r="BB153" s="564"/>
      <c r="BC153" s="564"/>
      <c r="BD153" s="564"/>
      <c r="BE153" s="564"/>
      <c r="BF153" s="564"/>
      <c r="BG153" s="564"/>
      <c r="BH153" s="564"/>
      <c r="BI153" s="564"/>
      <c r="BJ153" s="564"/>
      <c r="BK153" s="564"/>
      <c r="BL153" s="564"/>
      <c r="BM153" s="564"/>
      <c r="BN153" s="564"/>
      <c r="BO153" s="564"/>
      <c r="BP153" s="564"/>
      <c r="BQ153" s="564"/>
      <c r="BR153" s="564"/>
      <c r="BS153" s="564"/>
      <c r="BT153" s="564"/>
      <c r="BZ153" s="426"/>
      <c r="CA153" s="426"/>
    </row>
    <row r="154" spans="1:79" s="565" customFormat="1" ht="51.75" customHeight="1" x14ac:dyDescent="0.2">
      <c r="A154" s="563"/>
      <c r="B154" s="563"/>
      <c r="C154" s="724" t="s">
        <v>173</v>
      </c>
      <c r="D154" s="724" t="s">
        <v>2567</v>
      </c>
      <c r="E154" s="622" t="s">
        <v>1106</v>
      </c>
      <c r="F154" s="622" t="s">
        <v>953</v>
      </c>
      <c r="G154" s="622" t="s">
        <v>2766</v>
      </c>
      <c r="H154" s="725">
        <v>48</v>
      </c>
      <c r="I154" s="726" t="s">
        <v>9739</v>
      </c>
      <c r="J154" s="725">
        <v>6</v>
      </c>
      <c r="K154" s="726" t="s">
        <v>9746</v>
      </c>
      <c r="L154" s="725"/>
      <c r="M154" s="729">
        <v>46113</v>
      </c>
      <c r="N154" s="729">
        <v>46387</v>
      </c>
      <c r="O154" s="730" t="s">
        <v>9185</v>
      </c>
      <c r="P154" s="622" t="s">
        <v>9747</v>
      </c>
      <c r="Q154" s="563"/>
      <c r="R154" s="563"/>
      <c r="S154" s="564"/>
      <c r="T154" s="564"/>
      <c r="U154" s="564"/>
      <c r="V154" s="564"/>
      <c r="W154" s="564"/>
      <c r="X154" s="564"/>
      <c r="Y154" s="564"/>
      <c r="Z154" s="564"/>
      <c r="AA154" s="564"/>
      <c r="AB154" s="564"/>
      <c r="AC154" s="564"/>
      <c r="AD154" s="564"/>
      <c r="AE154" s="564"/>
      <c r="AF154" s="564"/>
      <c r="AG154" s="564"/>
      <c r="AH154" s="564"/>
      <c r="AI154" s="564"/>
      <c r="AJ154" s="564"/>
      <c r="AK154" s="564"/>
      <c r="AL154" s="564"/>
      <c r="AM154" s="564"/>
      <c r="AN154" s="564"/>
      <c r="AO154" s="564"/>
      <c r="AP154" s="564"/>
      <c r="AQ154" s="564"/>
      <c r="AR154" s="564"/>
      <c r="AS154" s="564"/>
      <c r="AT154" s="564"/>
      <c r="AU154" s="564"/>
      <c r="AV154" s="564"/>
      <c r="AW154" s="564"/>
      <c r="AX154" s="564"/>
      <c r="AY154" s="564"/>
      <c r="AZ154" s="564"/>
      <c r="BA154" s="564"/>
      <c r="BB154" s="564"/>
      <c r="BC154" s="564"/>
      <c r="BD154" s="564"/>
      <c r="BE154" s="564"/>
      <c r="BF154" s="564"/>
      <c r="BG154" s="564"/>
      <c r="BH154" s="564"/>
      <c r="BI154" s="564"/>
      <c r="BJ154" s="564"/>
      <c r="BK154" s="564"/>
      <c r="BL154" s="564"/>
      <c r="BM154" s="564"/>
      <c r="BN154" s="564"/>
      <c r="BO154" s="564"/>
      <c r="BP154" s="564"/>
      <c r="BQ154" s="564"/>
      <c r="BR154" s="564"/>
      <c r="BS154" s="564"/>
      <c r="BT154" s="564"/>
      <c r="BZ154" s="426"/>
      <c r="CA154" s="426"/>
    </row>
    <row r="155" spans="1:79" s="565" customFormat="1" ht="51.75" customHeight="1" x14ac:dyDescent="0.2">
      <c r="A155" s="563"/>
      <c r="B155" s="563"/>
      <c r="C155" s="724" t="s">
        <v>173</v>
      </c>
      <c r="D155" s="724" t="s">
        <v>2567</v>
      </c>
      <c r="E155" s="622" t="s">
        <v>1106</v>
      </c>
      <c r="F155" s="622" t="s">
        <v>953</v>
      </c>
      <c r="G155" s="622" t="s">
        <v>2766</v>
      </c>
      <c r="H155" s="725">
        <v>48</v>
      </c>
      <c r="I155" s="726" t="s">
        <v>9739</v>
      </c>
      <c r="J155" s="725">
        <v>7</v>
      </c>
      <c r="K155" s="726" t="s">
        <v>9748</v>
      </c>
      <c r="L155" s="725"/>
      <c r="M155" s="729">
        <v>46113</v>
      </c>
      <c r="N155" s="729">
        <v>46387</v>
      </c>
      <c r="O155" s="731" t="s">
        <v>9185</v>
      </c>
      <c r="P155" s="622" t="s">
        <v>9749</v>
      </c>
      <c r="Q155" s="563"/>
      <c r="R155" s="563"/>
      <c r="S155" s="564"/>
      <c r="T155" s="564"/>
      <c r="U155" s="564"/>
      <c r="V155" s="564"/>
      <c r="W155" s="564"/>
      <c r="X155" s="564"/>
      <c r="Y155" s="564"/>
      <c r="Z155" s="564"/>
      <c r="AA155" s="564"/>
      <c r="AB155" s="564"/>
      <c r="AC155" s="564"/>
      <c r="AD155" s="564"/>
      <c r="AE155" s="564"/>
      <c r="AF155" s="564"/>
      <c r="AG155" s="564"/>
      <c r="AH155" s="564"/>
      <c r="AI155" s="564"/>
      <c r="AJ155" s="564"/>
      <c r="AK155" s="564"/>
      <c r="AL155" s="564"/>
      <c r="AM155" s="564"/>
      <c r="AN155" s="564"/>
      <c r="AO155" s="564"/>
      <c r="AP155" s="564"/>
      <c r="AQ155" s="564"/>
      <c r="AR155" s="564"/>
      <c r="AS155" s="564"/>
      <c r="AT155" s="564"/>
      <c r="AU155" s="564"/>
      <c r="AV155" s="564"/>
      <c r="AW155" s="564"/>
      <c r="AX155" s="564"/>
      <c r="AY155" s="564"/>
      <c r="AZ155" s="564"/>
      <c r="BA155" s="564"/>
      <c r="BB155" s="564"/>
      <c r="BC155" s="564"/>
      <c r="BD155" s="564"/>
      <c r="BE155" s="564"/>
      <c r="BF155" s="564"/>
      <c r="BG155" s="564"/>
      <c r="BH155" s="564"/>
      <c r="BI155" s="564"/>
      <c r="BJ155" s="564"/>
      <c r="BK155" s="564"/>
      <c r="BL155" s="564"/>
      <c r="BM155" s="564"/>
      <c r="BN155" s="564"/>
      <c r="BO155" s="564"/>
      <c r="BP155" s="564"/>
      <c r="BQ155" s="564"/>
      <c r="BR155" s="564"/>
      <c r="BS155" s="564"/>
      <c r="BT155" s="564"/>
      <c r="BZ155" s="426"/>
      <c r="CA155" s="426"/>
    </row>
    <row r="156" spans="1:79" s="565" customFormat="1" ht="51.75" customHeight="1" x14ac:dyDescent="0.2">
      <c r="A156" s="563"/>
      <c r="B156" s="563"/>
      <c r="C156" s="622" t="s">
        <v>173</v>
      </c>
      <c r="D156" s="427" t="s">
        <v>2567</v>
      </c>
      <c r="E156" s="427" t="s">
        <v>1036</v>
      </c>
      <c r="F156" s="641" t="s">
        <v>953</v>
      </c>
      <c r="G156" s="641"/>
      <c r="H156" s="625">
        <v>76</v>
      </c>
      <c r="I156" s="626" t="s">
        <v>9755</v>
      </c>
      <c r="J156" s="687">
        <v>1</v>
      </c>
      <c r="K156" s="627" t="s">
        <v>9756</v>
      </c>
      <c r="L156" s="625"/>
      <c r="M156" s="626">
        <v>46023</v>
      </c>
      <c r="N156" s="626">
        <v>46387</v>
      </c>
      <c r="O156" s="689" t="s">
        <v>9185</v>
      </c>
      <c r="P156" s="692" t="s">
        <v>9757</v>
      </c>
      <c r="Q156" s="563"/>
      <c r="R156" s="563"/>
      <c r="S156" s="564"/>
      <c r="T156" s="564"/>
      <c r="U156" s="564"/>
      <c r="V156" s="564"/>
      <c r="W156" s="564"/>
      <c r="X156" s="564"/>
      <c r="Y156" s="564"/>
      <c r="Z156" s="564"/>
      <c r="AA156" s="564"/>
      <c r="AB156" s="564"/>
      <c r="AC156" s="564"/>
      <c r="AD156" s="564"/>
      <c r="AE156" s="564"/>
      <c r="AF156" s="564"/>
      <c r="AG156" s="564"/>
      <c r="AH156" s="564"/>
      <c r="AI156" s="564"/>
      <c r="AJ156" s="564"/>
      <c r="AK156" s="564"/>
      <c r="AL156" s="564"/>
      <c r="AM156" s="564"/>
      <c r="AN156" s="564"/>
      <c r="AO156" s="564"/>
      <c r="AP156" s="564"/>
      <c r="AQ156" s="564"/>
      <c r="AR156" s="564"/>
      <c r="AS156" s="564"/>
      <c r="AT156" s="564"/>
      <c r="AU156" s="564"/>
      <c r="AV156" s="564"/>
      <c r="AW156" s="564"/>
      <c r="AX156" s="564"/>
      <c r="AY156" s="564"/>
      <c r="AZ156" s="564"/>
      <c r="BA156" s="564"/>
      <c r="BB156" s="564"/>
      <c r="BC156" s="564"/>
      <c r="BD156" s="564"/>
      <c r="BE156" s="564"/>
      <c r="BF156" s="564"/>
      <c r="BG156" s="564"/>
      <c r="BH156" s="564"/>
      <c r="BI156" s="564"/>
      <c r="BJ156" s="564"/>
      <c r="BK156" s="564"/>
      <c r="BL156" s="564"/>
      <c r="BM156" s="564"/>
      <c r="BN156" s="564"/>
      <c r="BO156" s="564"/>
      <c r="BP156" s="564"/>
      <c r="BQ156" s="564"/>
      <c r="BR156" s="564"/>
      <c r="BS156" s="564"/>
      <c r="BT156" s="564"/>
      <c r="BZ156" s="426"/>
      <c r="CA156" s="426"/>
    </row>
    <row r="157" spans="1:79" s="565" customFormat="1" ht="51.75" customHeight="1" x14ac:dyDescent="0.2">
      <c r="A157" s="563"/>
      <c r="B157" s="563"/>
      <c r="C157" s="622" t="s">
        <v>173</v>
      </c>
      <c r="D157" s="427" t="s">
        <v>2567</v>
      </c>
      <c r="E157" s="427" t="s">
        <v>1036</v>
      </c>
      <c r="F157" s="641" t="s">
        <v>953</v>
      </c>
      <c r="G157" s="641"/>
      <c r="H157" s="625">
        <v>77</v>
      </c>
      <c r="I157" s="626" t="s">
        <v>9758</v>
      </c>
      <c r="J157" s="517">
        <v>1</v>
      </c>
      <c r="K157" s="627" t="s">
        <v>9759</v>
      </c>
      <c r="L157" s="625"/>
      <c r="M157" s="626">
        <v>46023</v>
      </c>
      <c r="N157" s="626">
        <v>46387</v>
      </c>
      <c r="O157" s="689" t="s">
        <v>9185</v>
      </c>
      <c r="P157" s="692" t="s">
        <v>9760</v>
      </c>
      <c r="Q157" s="563"/>
      <c r="R157" s="563"/>
      <c r="S157" s="564"/>
      <c r="T157" s="564"/>
      <c r="U157" s="564"/>
      <c r="V157" s="564"/>
      <c r="W157" s="564"/>
      <c r="X157" s="564"/>
      <c r="Y157" s="564"/>
      <c r="Z157" s="564"/>
      <c r="AA157" s="564"/>
      <c r="AB157" s="564"/>
      <c r="AC157" s="564"/>
      <c r="AD157" s="564"/>
      <c r="AE157" s="564"/>
      <c r="AF157" s="564"/>
      <c r="AG157" s="564"/>
      <c r="AH157" s="564"/>
      <c r="AI157" s="564"/>
      <c r="AJ157" s="564"/>
      <c r="AK157" s="564"/>
      <c r="AL157" s="564"/>
      <c r="AM157" s="564"/>
      <c r="AN157" s="564"/>
      <c r="AO157" s="564"/>
      <c r="AP157" s="564"/>
      <c r="AQ157" s="564"/>
      <c r="AR157" s="564"/>
      <c r="AS157" s="564"/>
      <c r="AT157" s="564"/>
      <c r="AU157" s="564"/>
      <c r="AV157" s="564"/>
      <c r="AW157" s="564"/>
      <c r="AX157" s="564"/>
      <c r="AY157" s="564"/>
      <c r="AZ157" s="564"/>
      <c r="BA157" s="564"/>
      <c r="BB157" s="564"/>
      <c r="BC157" s="564"/>
      <c r="BD157" s="564"/>
      <c r="BE157" s="564"/>
      <c r="BF157" s="564"/>
      <c r="BG157" s="564"/>
      <c r="BH157" s="564"/>
      <c r="BI157" s="564"/>
      <c r="BJ157" s="564"/>
      <c r="BK157" s="564"/>
      <c r="BL157" s="564"/>
      <c r="BM157" s="564"/>
      <c r="BN157" s="564"/>
      <c r="BO157" s="564"/>
      <c r="BP157" s="564"/>
      <c r="BQ157" s="564"/>
      <c r="BR157" s="564"/>
      <c r="BS157" s="564"/>
      <c r="BT157" s="564"/>
      <c r="BZ157" s="426"/>
      <c r="CA157" s="426"/>
    </row>
    <row r="158" spans="1:79" s="565" customFormat="1" ht="51.75" customHeight="1" x14ac:dyDescent="0.2">
      <c r="A158" s="563"/>
      <c r="B158" s="563"/>
      <c r="C158" s="622" t="s">
        <v>173</v>
      </c>
      <c r="D158" s="427" t="s">
        <v>2567</v>
      </c>
      <c r="E158" s="427" t="s">
        <v>1036</v>
      </c>
      <c r="F158" s="641" t="s">
        <v>953</v>
      </c>
      <c r="G158" s="641"/>
      <c r="H158" s="625">
        <v>92</v>
      </c>
      <c r="I158" s="626" t="s">
        <v>9761</v>
      </c>
      <c r="J158" s="517">
        <v>1</v>
      </c>
      <c r="K158" s="627" t="s">
        <v>9762</v>
      </c>
      <c r="L158" s="625"/>
      <c r="M158" s="626">
        <v>46023</v>
      </c>
      <c r="N158" s="626">
        <v>46387</v>
      </c>
      <c r="O158" s="689" t="s">
        <v>9185</v>
      </c>
      <c r="P158" s="692" t="s">
        <v>9763</v>
      </c>
      <c r="Q158" s="563"/>
      <c r="R158" s="563"/>
      <c r="S158" s="564"/>
      <c r="T158" s="564"/>
      <c r="U158" s="564"/>
      <c r="V158" s="564"/>
      <c r="W158" s="564"/>
      <c r="X158" s="564"/>
      <c r="Y158" s="564"/>
      <c r="Z158" s="564"/>
      <c r="AA158" s="564"/>
      <c r="AB158" s="564"/>
      <c r="AC158" s="564"/>
      <c r="AD158" s="564"/>
      <c r="AE158" s="564"/>
      <c r="AF158" s="564"/>
      <c r="AG158" s="564"/>
      <c r="AH158" s="564"/>
      <c r="AI158" s="564"/>
      <c r="AJ158" s="564"/>
      <c r="AK158" s="564"/>
      <c r="AL158" s="564"/>
      <c r="AM158" s="564"/>
      <c r="AN158" s="564"/>
      <c r="AO158" s="564"/>
      <c r="AP158" s="564"/>
      <c r="AQ158" s="564"/>
      <c r="AR158" s="564"/>
      <c r="AS158" s="564"/>
      <c r="AT158" s="564"/>
      <c r="AU158" s="564"/>
      <c r="AV158" s="564"/>
      <c r="AW158" s="564"/>
      <c r="AX158" s="564"/>
      <c r="AY158" s="564"/>
      <c r="AZ158" s="564"/>
      <c r="BA158" s="564"/>
      <c r="BB158" s="564"/>
      <c r="BC158" s="564"/>
      <c r="BD158" s="564"/>
      <c r="BE158" s="564"/>
      <c r="BF158" s="564"/>
      <c r="BG158" s="564"/>
      <c r="BH158" s="564"/>
      <c r="BI158" s="564"/>
      <c r="BJ158" s="564"/>
      <c r="BK158" s="564"/>
      <c r="BL158" s="564"/>
      <c r="BM158" s="564"/>
      <c r="BN158" s="564"/>
      <c r="BO158" s="564"/>
      <c r="BP158" s="564"/>
      <c r="BQ158" s="564"/>
      <c r="BR158" s="564"/>
      <c r="BS158" s="564"/>
      <c r="BT158" s="564"/>
      <c r="BZ158" s="426"/>
      <c r="CA158" s="426"/>
    </row>
    <row r="159" spans="1:79" s="565" customFormat="1" ht="51.75" customHeight="1" x14ac:dyDescent="0.2">
      <c r="A159" s="563"/>
      <c r="B159" s="563"/>
      <c r="C159" s="622" t="s">
        <v>2780</v>
      </c>
      <c r="D159" s="427" t="s">
        <v>84</v>
      </c>
      <c r="E159" s="427" t="s">
        <v>85</v>
      </c>
      <c r="F159" s="641">
        <v>93</v>
      </c>
      <c r="G159" s="641" t="s">
        <v>9775</v>
      </c>
      <c r="H159" s="625">
        <v>2</v>
      </c>
      <c r="I159" s="626" t="s">
        <v>9776</v>
      </c>
      <c r="J159" s="517">
        <v>20</v>
      </c>
      <c r="K159" s="627"/>
      <c r="L159" s="625"/>
      <c r="M159" s="626" t="s">
        <v>9185</v>
      </c>
      <c r="N159" s="626" t="s">
        <v>9777</v>
      </c>
      <c r="O159" s="689"/>
      <c r="P159" s="692"/>
      <c r="Q159" s="563"/>
      <c r="R159" s="563"/>
      <c r="S159" s="564"/>
      <c r="T159" s="564"/>
      <c r="U159" s="564"/>
      <c r="V159" s="564"/>
      <c r="W159" s="564"/>
      <c r="X159" s="564"/>
      <c r="Y159" s="564"/>
      <c r="Z159" s="564"/>
      <c r="AA159" s="564"/>
      <c r="AB159" s="564"/>
      <c r="AC159" s="564"/>
      <c r="AD159" s="564"/>
      <c r="AE159" s="564"/>
      <c r="AF159" s="564"/>
      <c r="AG159" s="564"/>
      <c r="AH159" s="564"/>
      <c r="AI159" s="564"/>
      <c r="AJ159" s="564"/>
      <c r="AK159" s="564"/>
      <c r="AL159" s="564"/>
      <c r="AM159" s="564"/>
      <c r="AN159" s="564"/>
      <c r="AO159" s="564"/>
      <c r="AP159" s="564"/>
      <c r="AQ159" s="564"/>
      <c r="AR159" s="564"/>
      <c r="AS159" s="564"/>
      <c r="AT159" s="564"/>
      <c r="AU159" s="564"/>
      <c r="AV159" s="564"/>
      <c r="AW159" s="564"/>
      <c r="AX159" s="564"/>
      <c r="AY159" s="564"/>
      <c r="AZ159" s="564"/>
      <c r="BA159" s="564"/>
      <c r="BB159" s="564"/>
      <c r="BC159" s="564"/>
      <c r="BD159" s="564"/>
      <c r="BE159" s="564"/>
      <c r="BF159" s="564"/>
      <c r="BG159" s="564"/>
      <c r="BH159" s="564"/>
      <c r="BI159" s="564"/>
      <c r="BJ159" s="564"/>
      <c r="BK159" s="564"/>
      <c r="BL159" s="564"/>
      <c r="BM159" s="564"/>
      <c r="BN159" s="564"/>
      <c r="BO159" s="564"/>
      <c r="BP159" s="564"/>
      <c r="BQ159" s="564"/>
      <c r="BR159" s="564"/>
      <c r="BS159" s="564"/>
      <c r="BT159" s="564"/>
      <c r="BZ159" s="426"/>
      <c r="CA159" s="426"/>
    </row>
    <row r="160" spans="1:79" s="565" customFormat="1" ht="51.75" customHeight="1" x14ac:dyDescent="0.2">
      <c r="A160" s="563"/>
      <c r="B160" s="563"/>
      <c r="C160" s="622" t="s">
        <v>2780</v>
      </c>
      <c r="D160" s="427" t="s">
        <v>84</v>
      </c>
      <c r="E160" s="427" t="s">
        <v>85</v>
      </c>
      <c r="F160" s="641">
        <v>93</v>
      </c>
      <c r="G160" s="641" t="s">
        <v>9775</v>
      </c>
      <c r="H160" s="625">
        <v>3</v>
      </c>
      <c r="I160" s="626" t="s">
        <v>9778</v>
      </c>
      <c r="J160" s="517">
        <v>20</v>
      </c>
      <c r="K160" s="638"/>
      <c r="L160" s="625"/>
      <c r="M160" s="626" t="s">
        <v>9185</v>
      </c>
      <c r="N160" s="626" t="s">
        <v>9779</v>
      </c>
      <c r="O160" s="689"/>
      <c r="P160" s="692"/>
      <c r="Q160" s="563"/>
      <c r="R160" s="563"/>
      <c r="S160" s="564"/>
      <c r="T160" s="564"/>
      <c r="U160" s="564"/>
      <c r="V160" s="564"/>
      <c r="W160" s="564"/>
      <c r="X160" s="564"/>
      <c r="Y160" s="564"/>
      <c r="Z160" s="564"/>
      <c r="AA160" s="564"/>
      <c r="AB160" s="564"/>
      <c r="AC160" s="564"/>
      <c r="AD160" s="564"/>
      <c r="AE160" s="564"/>
      <c r="AF160" s="564"/>
      <c r="AG160" s="564"/>
      <c r="AH160" s="564"/>
      <c r="AI160" s="564"/>
      <c r="AJ160" s="564"/>
      <c r="AK160" s="564"/>
      <c r="AL160" s="564"/>
      <c r="AM160" s="564"/>
      <c r="AN160" s="564"/>
      <c r="AO160" s="564"/>
      <c r="AP160" s="564"/>
      <c r="AQ160" s="564"/>
      <c r="AR160" s="564"/>
      <c r="AS160" s="564"/>
      <c r="AT160" s="564"/>
      <c r="AU160" s="564"/>
      <c r="AV160" s="564"/>
      <c r="AW160" s="564"/>
      <c r="AX160" s="564"/>
      <c r="AY160" s="564"/>
      <c r="AZ160" s="564"/>
      <c r="BA160" s="564"/>
      <c r="BB160" s="564"/>
      <c r="BC160" s="564"/>
      <c r="BD160" s="564"/>
      <c r="BE160" s="564"/>
      <c r="BF160" s="564"/>
      <c r="BG160" s="564"/>
      <c r="BH160" s="564"/>
      <c r="BI160" s="564"/>
      <c r="BJ160" s="564"/>
      <c r="BK160" s="564"/>
      <c r="BL160" s="564"/>
      <c r="BM160" s="564"/>
      <c r="BN160" s="564"/>
      <c r="BO160" s="564"/>
      <c r="BP160" s="564"/>
      <c r="BQ160" s="564"/>
      <c r="BR160" s="564"/>
      <c r="BS160" s="564"/>
      <c r="BT160" s="564"/>
      <c r="BZ160" s="426"/>
      <c r="CA160" s="426"/>
    </row>
    <row r="161" spans="1:79" s="565" customFormat="1" ht="51.75" customHeight="1" x14ac:dyDescent="0.2">
      <c r="A161" s="563"/>
      <c r="B161" s="563"/>
      <c r="C161" s="622" t="s">
        <v>2780</v>
      </c>
      <c r="D161" s="427" t="s">
        <v>84</v>
      </c>
      <c r="E161" s="427" t="s">
        <v>2669</v>
      </c>
      <c r="F161" s="641">
        <v>37</v>
      </c>
      <c r="G161" s="641" t="s">
        <v>9780</v>
      </c>
      <c r="H161" s="625">
        <v>1</v>
      </c>
      <c r="I161" s="626" t="s">
        <v>9781</v>
      </c>
      <c r="J161" s="517">
        <v>33.5</v>
      </c>
      <c r="K161" s="638"/>
      <c r="L161" s="625"/>
      <c r="M161" s="626"/>
      <c r="N161" s="626"/>
      <c r="O161" s="689"/>
      <c r="P161" s="692"/>
      <c r="Q161" s="563"/>
      <c r="R161" s="563"/>
      <c r="S161" s="564"/>
      <c r="T161" s="564"/>
      <c r="U161" s="564"/>
      <c r="V161" s="564"/>
      <c r="W161" s="564"/>
      <c r="X161" s="564"/>
      <c r="Y161" s="564"/>
      <c r="Z161" s="564"/>
      <c r="AA161" s="564"/>
      <c r="AB161" s="564"/>
      <c r="AC161" s="564"/>
      <c r="AD161" s="564"/>
      <c r="AE161" s="564"/>
      <c r="AF161" s="564"/>
      <c r="AG161" s="564"/>
      <c r="AH161" s="564"/>
      <c r="AI161" s="564"/>
      <c r="AJ161" s="564"/>
      <c r="AK161" s="564"/>
      <c r="AL161" s="564"/>
      <c r="AM161" s="564"/>
      <c r="AN161" s="564"/>
      <c r="AO161" s="564"/>
      <c r="AP161" s="564"/>
      <c r="AQ161" s="564"/>
      <c r="AR161" s="564"/>
      <c r="AS161" s="564"/>
      <c r="AT161" s="564"/>
      <c r="AU161" s="564"/>
      <c r="AV161" s="564"/>
      <c r="AW161" s="564"/>
      <c r="AX161" s="564"/>
      <c r="AY161" s="564"/>
      <c r="AZ161" s="564"/>
      <c r="BA161" s="564"/>
      <c r="BB161" s="564"/>
      <c r="BC161" s="564"/>
      <c r="BD161" s="564"/>
      <c r="BE161" s="564"/>
      <c r="BF161" s="564"/>
      <c r="BG161" s="564"/>
      <c r="BH161" s="564"/>
      <c r="BI161" s="564"/>
      <c r="BJ161" s="564"/>
      <c r="BK161" s="564"/>
      <c r="BL161" s="564"/>
      <c r="BM161" s="564"/>
      <c r="BN161" s="564"/>
      <c r="BO161" s="564"/>
      <c r="BP161" s="564"/>
      <c r="BQ161" s="564"/>
      <c r="BR161" s="564"/>
      <c r="BS161" s="564"/>
      <c r="BT161" s="564"/>
      <c r="BZ161" s="426"/>
      <c r="CA161" s="426"/>
    </row>
    <row r="162" spans="1:79" s="565" customFormat="1" ht="51.75" customHeight="1" x14ac:dyDescent="0.2">
      <c r="A162" s="563"/>
      <c r="B162" s="563"/>
      <c r="C162" s="622" t="s">
        <v>2780</v>
      </c>
      <c r="D162" s="427" t="s">
        <v>84</v>
      </c>
      <c r="E162" s="427" t="s">
        <v>2669</v>
      </c>
      <c r="F162" s="641">
        <v>37</v>
      </c>
      <c r="G162" s="641" t="s">
        <v>9780</v>
      </c>
      <c r="H162" s="625">
        <v>2</v>
      </c>
      <c r="I162" s="626" t="s">
        <v>9782</v>
      </c>
      <c r="J162" s="517">
        <v>33.159999999999997</v>
      </c>
      <c r="K162" s="627"/>
      <c r="L162" s="625"/>
      <c r="M162" s="626" t="s">
        <v>9185</v>
      </c>
      <c r="N162" s="626" t="s">
        <v>9783</v>
      </c>
      <c r="O162" s="689"/>
      <c r="P162" s="692"/>
      <c r="Q162" s="563"/>
      <c r="R162" s="563"/>
      <c r="S162" s="564"/>
      <c r="T162" s="564"/>
      <c r="U162" s="564"/>
      <c r="V162" s="564"/>
      <c r="W162" s="564"/>
      <c r="X162" s="564"/>
      <c r="Y162" s="564"/>
      <c r="Z162" s="564"/>
      <c r="AA162" s="564"/>
      <c r="AB162" s="564"/>
      <c r="AC162" s="564"/>
      <c r="AD162" s="564"/>
      <c r="AE162" s="564"/>
      <c r="AF162" s="564"/>
      <c r="AG162" s="564"/>
      <c r="AH162" s="564"/>
      <c r="AI162" s="564"/>
      <c r="AJ162" s="564"/>
      <c r="AK162" s="564"/>
      <c r="AL162" s="564"/>
      <c r="AM162" s="564"/>
      <c r="AN162" s="564"/>
      <c r="AO162" s="564"/>
      <c r="AP162" s="564"/>
      <c r="AQ162" s="564"/>
      <c r="AR162" s="564"/>
      <c r="AS162" s="564"/>
      <c r="AT162" s="564"/>
      <c r="AU162" s="564"/>
      <c r="AV162" s="564"/>
      <c r="AW162" s="564"/>
      <c r="AX162" s="564"/>
      <c r="AY162" s="564"/>
      <c r="AZ162" s="564"/>
      <c r="BA162" s="564"/>
      <c r="BB162" s="564"/>
      <c r="BC162" s="564"/>
      <c r="BD162" s="564"/>
      <c r="BE162" s="564"/>
      <c r="BF162" s="564"/>
      <c r="BG162" s="564"/>
      <c r="BH162" s="564"/>
      <c r="BI162" s="564"/>
      <c r="BJ162" s="564"/>
      <c r="BK162" s="564"/>
      <c r="BL162" s="564"/>
      <c r="BM162" s="564"/>
      <c r="BN162" s="564"/>
      <c r="BO162" s="564"/>
      <c r="BP162" s="564"/>
      <c r="BQ162" s="564"/>
      <c r="BR162" s="564"/>
      <c r="BS162" s="564"/>
      <c r="BT162" s="564"/>
      <c r="BZ162" s="426"/>
      <c r="CA162" s="426"/>
    </row>
    <row r="163" spans="1:79" s="565" customFormat="1" ht="51.75" customHeight="1" x14ac:dyDescent="0.2">
      <c r="A163" s="563"/>
      <c r="B163" s="563"/>
      <c r="C163" s="622" t="s">
        <v>173</v>
      </c>
      <c r="D163" s="427" t="s">
        <v>2567</v>
      </c>
      <c r="E163" s="427" t="s">
        <v>589</v>
      </c>
      <c r="F163" s="641" t="s">
        <v>237</v>
      </c>
      <c r="G163" s="641" t="s">
        <v>395</v>
      </c>
      <c r="H163" s="625">
        <v>66</v>
      </c>
      <c r="I163" s="626" t="s">
        <v>9789</v>
      </c>
      <c r="J163" s="517">
        <v>1</v>
      </c>
      <c r="K163" s="627" t="s">
        <v>9790</v>
      </c>
      <c r="L163" s="625"/>
      <c r="M163" s="626">
        <v>46054</v>
      </c>
      <c r="N163" s="626">
        <v>46054</v>
      </c>
      <c r="O163" s="689"/>
      <c r="P163" s="692" t="s">
        <v>9791</v>
      </c>
      <c r="Q163" s="563"/>
      <c r="R163" s="563"/>
      <c r="S163" s="564"/>
      <c r="T163" s="564"/>
      <c r="U163" s="564"/>
      <c r="V163" s="564"/>
      <c r="W163" s="564"/>
      <c r="X163" s="564"/>
      <c r="Y163" s="564"/>
      <c r="Z163" s="564"/>
      <c r="AA163" s="564"/>
      <c r="AB163" s="564"/>
      <c r="AC163" s="564"/>
      <c r="AD163" s="564"/>
      <c r="AE163" s="564"/>
      <c r="AF163" s="564"/>
      <c r="AG163" s="564"/>
      <c r="AH163" s="564"/>
      <c r="AI163" s="564"/>
      <c r="AJ163" s="564"/>
      <c r="AK163" s="564"/>
      <c r="AL163" s="564"/>
      <c r="AM163" s="564"/>
      <c r="AN163" s="564"/>
      <c r="AO163" s="564"/>
      <c r="AP163" s="564"/>
      <c r="AQ163" s="564"/>
      <c r="AR163" s="564"/>
      <c r="AS163" s="564"/>
      <c r="AT163" s="564"/>
      <c r="AU163" s="564"/>
      <c r="AV163" s="564"/>
      <c r="AW163" s="564"/>
      <c r="AX163" s="564"/>
      <c r="AY163" s="564"/>
      <c r="AZ163" s="564"/>
      <c r="BA163" s="564"/>
      <c r="BB163" s="564"/>
      <c r="BC163" s="564"/>
      <c r="BD163" s="564"/>
      <c r="BE163" s="564"/>
      <c r="BF163" s="564"/>
      <c r="BG163" s="564"/>
      <c r="BH163" s="564"/>
      <c r="BI163" s="564"/>
      <c r="BJ163" s="564"/>
      <c r="BK163" s="564"/>
      <c r="BL163" s="564"/>
      <c r="BM163" s="564"/>
      <c r="BN163" s="564"/>
      <c r="BO163" s="564"/>
      <c r="BP163" s="564"/>
      <c r="BQ163" s="564"/>
      <c r="BR163" s="564"/>
      <c r="BS163" s="564"/>
      <c r="BT163" s="564"/>
      <c r="BZ163" s="426"/>
      <c r="CA163" s="426"/>
    </row>
    <row r="164" spans="1:79" s="565" customFormat="1" ht="51.75" customHeight="1" x14ac:dyDescent="0.2">
      <c r="A164" s="563"/>
      <c r="B164" s="563"/>
      <c r="C164" s="624" t="s">
        <v>173</v>
      </c>
      <c r="D164" s="624" t="s">
        <v>2567</v>
      </c>
      <c r="E164" s="624" t="s">
        <v>589</v>
      </c>
      <c r="F164" s="624" t="s">
        <v>237</v>
      </c>
      <c r="G164" s="622" t="s">
        <v>395</v>
      </c>
      <c r="H164" s="642">
        <v>66</v>
      </c>
      <c r="I164" s="733" t="s">
        <v>9789</v>
      </c>
      <c r="J164" s="725">
        <v>2</v>
      </c>
      <c r="K164" s="623" t="s">
        <v>9792</v>
      </c>
      <c r="L164" s="736"/>
      <c r="M164" s="737">
        <v>46143</v>
      </c>
      <c r="N164" s="737">
        <v>46143</v>
      </c>
      <c r="O164" s="642" t="s">
        <v>9185</v>
      </c>
      <c r="P164" s="623" t="s">
        <v>9793</v>
      </c>
      <c r="Q164" s="563"/>
      <c r="R164" s="563"/>
      <c r="S164" s="564"/>
      <c r="T164" s="564"/>
      <c r="U164" s="564"/>
      <c r="V164" s="564"/>
      <c r="W164" s="564"/>
      <c r="X164" s="564"/>
      <c r="Y164" s="564"/>
      <c r="Z164" s="564"/>
      <c r="AA164" s="564"/>
      <c r="AB164" s="564"/>
      <c r="AC164" s="564"/>
      <c r="AD164" s="564"/>
      <c r="AE164" s="564"/>
      <c r="AF164" s="564"/>
      <c r="AG164" s="564"/>
      <c r="AH164" s="564"/>
      <c r="AI164" s="564"/>
      <c r="AJ164" s="564"/>
      <c r="AK164" s="564"/>
      <c r="AL164" s="564"/>
      <c r="AM164" s="564"/>
      <c r="AN164" s="564"/>
      <c r="AO164" s="564"/>
      <c r="AP164" s="564"/>
      <c r="AQ164" s="564"/>
      <c r="AR164" s="564"/>
      <c r="AS164" s="564"/>
      <c r="AT164" s="564"/>
      <c r="AU164" s="564"/>
      <c r="AV164" s="564"/>
      <c r="AW164" s="564"/>
      <c r="AX164" s="564"/>
      <c r="AY164" s="564"/>
      <c r="AZ164" s="564"/>
      <c r="BA164" s="564"/>
      <c r="BB164" s="564"/>
      <c r="BC164" s="564"/>
      <c r="BD164" s="564"/>
      <c r="BE164" s="564"/>
      <c r="BF164" s="564"/>
      <c r="BG164" s="564"/>
      <c r="BH164" s="564"/>
      <c r="BI164" s="564"/>
      <c r="BJ164" s="564"/>
      <c r="BK164" s="564"/>
      <c r="BL164" s="564"/>
      <c r="BM164" s="564"/>
      <c r="BN164" s="564"/>
      <c r="BO164" s="564"/>
      <c r="BP164" s="564"/>
      <c r="BQ164" s="564"/>
      <c r="BR164" s="564"/>
      <c r="BS164" s="564"/>
      <c r="BT164" s="564"/>
      <c r="BZ164" s="426"/>
      <c r="CA164" s="426"/>
    </row>
    <row r="165" spans="1:79" s="565" customFormat="1" ht="51.75" customHeight="1" x14ac:dyDescent="0.2">
      <c r="A165" s="563"/>
      <c r="B165" s="563"/>
      <c r="C165" s="624" t="s">
        <v>173</v>
      </c>
      <c r="D165" s="624" t="s">
        <v>2567</v>
      </c>
      <c r="E165" s="624" t="s">
        <v>589</v>
      </c>
      <c r="F165" s="624" t="s">
        <v>237</v>
      </c>
      <c r="G165" s="622" t="s">
        <v>395</v>
      </c>
      <c r="H165" s="642" t="s">
        <v>9794</v>
      </c>
      <c r="I165" s="733" t="s">
        <v>9789</v>
      </c>
      <c r="J165" s="725">
        <v>3</v>
      </c>
      <c r="K165" s="623" t="s">
        <v>9795</v>
      </c>
      <c r="L165" s="736"/>
      <c r="M165" s="737">
        <v>46113</v>
      </c>
      <c r="N165" s="737">
        <v>46142</v>
      </c>
      <c r="O165" s="642"/>
      <c r="P165" s="733" t="s">
        <v>9796</v>
      </c>
      <c r="Q165" s="563"/>
      <c r="R165" s="563"/>
      <c r="S165" s="564"/>
      <c r="T165" s="564"/>
      <c r="U165" s="564"/>
      <c r="V165" s="564"/>
      <c r="W165" s="564"/>
      <c r="X165" s="564"/>
      <c r="Y165" s="564"/>
      <c r="Z165" s="564"/>
      <c r="AA165" s="564"/>
      <c r="AB165" s="564"/>
      <c r="AC165" s="564"/>
      <c r="AD165" s="564"/>
      <c r="AE165" s="564"/>
      <c r="AF165" s="564"/>
      <c r="AG165" s="564"/>
      <c r="AH165" s="564"/>
      <c r="AI165" s="564"/>
      <c r="AJ165" s="564"/>
      <c r="AK165" s="564"/>
      <c r="AL165" s="564"/>
      <c r="AM165" s="564"/>
      <c r="AN165" s="564"/>
      <c r="AO165" s="564"/>
      <c r="AP165" s="564"/>
      <c r="AQ165" s="564"/>
      <c r="AR165" s="564"/>
      <c r="AS165" s="564"/>
      <c r="AT165" s="564"/>
      <c r="AU165" s="564"/>
      <c r="AV165" s="564"/>
      <c r="AW165" s="564"/>
      <c r="AX165" s="564"/>
      <c r="AY165" s="564"/>
      <c r="AZ165" s="564"/>
      <c r="BA165" s="564"/>
      <c r="BB165" s="564"/>
      <c r="BC165" s="564"/>
      <c r="BD165" s="564"/>
      <c r="BE165" s="564"/>
      <c r="BF165" s="564"/>
      <c r="BG165" s="564"/>
      <c r="BH165" s="564"/>
      <c r="BI165" s="564"/>
      <c r="BJ165" s="564"/>
      <c r="BK165" s="564"/>
      <c r="BL165" s="564"/>
      <c r="BM165" s="564"/>
      <c r="BN165" s="564"/>
      <c r="BO165" s="564"/>
      <c r="BP165" s="564"/>
      <c r="BQ165" s="564"/>
      <c r="BR165" s="564"/>
      <c r="BS165" s="564"/>
      <c r="BT165" s="564"/>
      <c r="BZ165" s="426"/>
      <c r="CA165" s="426"/>
    </row>
    <row r="166" spans="1:79" s="565" customFormat="1" ht="51.75" customHeight="1" x14ac:dyDescent="0.2">
      <c r="A166" s="563"/>
      <c r="B166" s="563"/>
      <c r="C166" s="624" t="s">
        <v>173</v>
      </c>
      <c r="D166" s="624" t="s">
        <v>2567</v>
      </c>
      <c r="E166" s="624" t="s">
        <v>589</v>
      </c>
      <c r="F166" s="624" t="s">
        <v>237</v>
      </c>
      <c r="G166" s="622" t="s">
        <v>395</v>
      </c>
      <c r="H166" s="642" t="s">
        <v>9797</v>
      </c>
      <c r="I166" s="733" t="s">
        <v>9798</v>
      </c>
      <c r="J166" s="725"/>
      <c r="K166" s="623" t="s">
        <v>9799</v>
      </c>
      <c r="L166" s="736"/>
      <c r="M166" s="737">
        <v>46113</v>
      </c>
      <c r="N166" s="737">
        <v>46142</v>
      </c>
      <c r="O166" s="642" t="s">
        <v>9185</v>
      </c>
      <c r="P166" s="733" t="s">
        <v>9800</v>
      </c>
      <c r="Q166" s="563"/>
      <c r="R166" s="563"/>
      <c r="S166" s="564"/>
      <c r="T166" s="564"/>
      <c r="U166" s="564"/>
      <c r="V166" s="564"/>
      <c r="W166" s="564"/>
      <c r="X166" s="564"/>
      <c r="Y166" s="564"/>
      <c r="Z166" s="564"/>
      <c r="AA166" s="564"/>
      <c r="AB166" s="564"/>
      <c r="AC166" s="564"/>
      <c r="AD166" s="564"/>
      <c r="AE166" s="564"/>
      <c r="AF166" s="564"/>
      <c r="AG166" s="564"/>
      <c r="AH166" s="564"/>
      <c r="AI166" s="564"/>
      <c r="AJ166" s="564"/>
      <c r="AK166" s="564"/>
      <c r="AL166" s="564"/>
      <c r="AM166" s="564"/>
      <c r="AN166" s="564"/>
      <c r="AO166" s="564"/>
      <c r="AP166" s="564"/>
      <c r="AQ166" s="564"/>
      <c r="AR166" s="564"/>
      <c r="AS166" s="564"/>
      <c r="AT166" s="564"/>
      <c r="AU166" s="564"/>
      <c r="AV166" s="564"/>
      <c r="AW166" s="564"/>
      <c r="AX166" s="564"/>
      <c r="AY166" s="564"/>
      <c r="AZ166" s="564"/>
      <c r="BA166" s="564"/>
      <c r="BB166" s="564"/>
      <c r="BC166" s="564"/>
      <c r="BD166" s="564"/>
      <c r="BE166" s="564"/>
      <c r="BF166" s="564"/>
      <c r="BG166" s="564"/>
      <c r="BH166" s="564"/>
      <c r="BI166" s="564"/>
      <c r="BJ166" s="564"/>
      <c r="BK166" s="564"/>
      <c r="BL166" s="564"/>
      <c r="BM166" s="564"/>
      <c r="BN166" s="564"/>
      <c r="BO166" s="564"/>
      <c r="BP166" s="564"/>
      <c r="BQ166" s="564"/>
      <c r="BR166" s="564"/>
      <c r="BS166" s="564"/>
      <c r="BT166" s="564"/>
      <c r="BZ166" s="426"/>
      <c r="CA166" s="426"/>
    </row>
    <row r="167" spans="1:79" s="565" customFormat="1" ht="51.75" customHeight="1" x14ac:dyDescent="0.2">
      <c r="A167" s="563"/>
      <c r="B167" s="563"/>
      <c r="C167" s="622" t="s">
        <v>173</v>
      </c>
      <c r="D167" s="624" t="s">
        <v>2567</v>
      </c>
      <c r="E167" s="624" t="s">
        <v>589</v>
      </c>
      <c r="F167" s="624" t="s">
        <v>237</v>
      </c>
      <c r="G167" s="624" t="s">
        <v>395</v>
      </c>
      <c r="H167" s="642" t="s">
        <v>9797</v>
      </c>
      <c r="I167" s="738" t="s">
        <v>9798</v>
      </c>
      <c r="J167" s="739"/>
      <c r="K167" s="623" t="s">
        <v>9801</v>
      </c>
      <c r="L167" s="740"/>
      <c r="M167" s="741">
        <v>46143</v>
      </c>
      <c r="N167" s="741">
        <v>46143</v>
      </c>
      <c r="O167" s="689" t="s">
        <v>9185</v>
      </c>
      <c r="P167" s="742" t="s">
        <v>9800</v>
      </c>
      <c r="Q167" s="617"/>
      <c r="R167" s="618"/>
      <c r="S167" s="619"/>
      <c r="T167" s="620"/>
      <c r="U167" s="620"/>
      <c r="V167" s="620"/>
      <c r="W167" s="571"/>
      <c r="X167" s="620"/>
      <c r="Y167" s="620"/>
      <c r="Z167" s="592"/>
      <c r="AA167" s="592"/>
      <c r="AB167" s="592"/>
      <c r="AC167" s="592"/>
      <c r="AD167" s="592"/>
      <c r="AE167" s="592"/>
      <c r="AF167" s="592"/>
      <c r="AG167" s="592"/>
      <c r="AH167" s="592"/>
      <c r="AI167" s="571"/>
      <c r="AJ167" s="571"/>
      <c r="AK167" s="571"/>
      <c r="AL167" s="571"/>
      <c r="AM167" s="571"/>
      <c r="AN167" s="571"/>
      <c r="AO167" s="571"/>
      <c r="AP167" s="571"/>
      <c r="AQ167" s="571"/>
      <c r="AR167" s="571"/>
      <c r="AS167" s="572"/>
      <c r="AT167" s="571"/>
      <c r="AU167" s="611"/>
      <c r="AV167" s="612"/>
      <c r="AW167" s="612"/>
      <c r="AX167" s="612"/>
      <c r="AY167" s="612"/>
      <c r="AZ167" s="612"/>
      <c r="BA167" s="585"/>
      <c r="BB167" s="585"/>
      <c r="BC167" s="585"/>
      <c r="BD167" s="585"/>
      <c r="BE167" s="575"/>
      <c r="BF167" s="613"/>
      <c r="BG167" s="614"/>
      <c r="BH167" s="615"/>
      <c r="BI167" s="615"/>
      <c r="BJ167" s="615"/>
      <c r="BK167" s="615"/>
      <c r="BL167" s="615"/>
      <c r="BM167" s="615"/>
      <c r="BN167" s="615"/>
      <c r="BO167" s="615"/>
      <c r="BP167" s="615"/>
      <c r="BQ167" s="564"/>
      <c r="BR167" s="564"/>
      <c r="BS167" s="564"/>
      <c r="BT167" s="564"/>
      <c r="BZ167" s="426"/>
      <c r="CA167" s="426"/>
    </row>
    <row r="168" spans="1:79" s="565" customFormat="1" ht="51.75" customHeight="1" x14ac:dyDescent="0.2">
      <c r="A168" s="563"/>
      <c r="B168" s="563"/>
      <c r="C168" s="622" t="s">
        <v>173</v>
      </c>
      <c r="D168" s="624" t="s">
        <v>2567</v>
      </c>
      <c r="E168" s="624" t="s">
        <v>589</v>
      </c>
      <c r="F168" s="624" t="s">
        <v>237</v>
      </c>
      <c r="G168" s="624" t="s">
        <v>395</v>
      </c>
      <c r="H168" s="642" t="s">
        <v>9797</v>
      </c>
      <c r="I168" s="738" t="s">
        <v>9798</v>
      </c>
      <c r="J168" s="739"/>
      <c r="K168" s="623" t="s">
        <v>9802</v>
      </c>
      <c r="L168" s="740"/>
      <c r="M168" s="741">
        <v>46143</v>
      </c>
      <c r="N168" s="741">
        <v>46387</v>
      </c>
      <c r="O168" s="689" t="s">
        <v>9185</v>
      </c>
      <c r="P168" s="742" t="s">
        <v>9800</v>
      </c>
      <c r="Q168" s="590"/>
      <c r="R168" s="480"/>
      <c r="S168" s="589"/>
      <c r="T168" s="590"/>
      <c r="U168" s="552"/>
      <c r="V168" s="589"/>
      <c r="W168" s="552"/>
      <c r="X168" s="479"/>
      <c r="Y168" s="480"/>
      <c r="Z168" s="590"/>
      <c r="AA168" s="590"/>
      <c r="AB168" s="590"/>
      <c r="AC168" s="590"/>
      <c r="AD168" s="590"/>
      <c r="AE168" s="590"/>
      <c r="AF168" s="590"/>
      <c r="AG168" s="590"/>
      <c r="AH168" s="590"/>
      <c r="AI168" s="552"/>
      <c r="AJ168" s="552"/>
      <c r="AK168" s="552"/>
      <c r="AL168" s="552"/>
      <c r="AM168" s="552"/>
      <c r="AN168" s="552"/>
      <c r="AO168" s="552"/>
      <c r="AP168" s="552"/>
      <c r="AQ168" s="552"/>
      <c r="AR168" s="552"/>
      <c r="AS168" s="591"/>
      <c r="AT168" s="552"/>
      <c r="AU168" s="552"/>
      <c r="AV168" s="552"/>
      <c r="AW168" s="621"/>
      <c r="AX168" s="621"/>
      <c r="AY168" s="621"/>
      <c r="AZ168" s="621"/>
      <c r="BA168" s="573"/>
      <c r="BB168" s="573"/>
      <c r="BC168" s="573"/>
      <c r="BD168" s="573"/>
      <c r="BE168" s="574"/>
      <c r="BF168" s="574"/>
      <c r="BG168" s="616"/>
      <c r="BH168" s="574"/>
      <c r="BI168" s="574"/>
      <c r="BJ168" s="574"/>
      <c r="BK168" s="574"/>
      <c r="BL168" s="574"/>
      <c r="BM168" s="574"/>
      <c r="BN168" s="574"/>
      <c r="BO168" s="574"/>
      <c r="BP168" s="574"/>
      <c r="BQ168" s="564"/>
      <c r="BR168" s="564"/>
      <c r="BS168" s="564"/>
      <c r="BT168" s="564"/>
      <c r="BZ168" s="426"/>
      <c r="CA168" s="426"/>
    </row>
    <row r="169" spans="1:79" s="565" customFormat="1" ht="51.75" customHeight="1" x14ac:dyDescent="0.2">
      <c r="A169" s="563"/>
      <c r="B169" s="563"/>
      <c r="C169" s="752" t="s">
        <v>173</v>
      </c>
      <c r="D169" s="760" t="s">
        <v>2567</v>
      </c>
      <c r="E169" s="760" t="s">
        <v>808</v>
      </c>
      <c r="F169" s="761" t="s">
        <v>953</v>
      </c>
      <c r="G169" s="761" t="s">
        <v>2772</v>
      </c>
      <c r="H169" s="751">
        <v>43</v>
      </c>
      <c r="I169" s="751" t="s">
        <v>9812</v>
      </c>
      <c r="J169" s="762">
        <v>1</v>
      </c>
      <c r="K169" s="763" t="s">
        <v>9813</v>
      </c>
      <c r="L169" s="751">
        <v>10</v>
      </c>
      <c r="M169" s="764">
        <v>46024</v>
      </c>
      <c r="N169" s="764">
        <v>46053</v>
      </c>
      <c r="O169" s="765"/>
      <c r="P169" s="766"/>
      <c r="Q169" s="563"/>
      <c r="R169" s="563"/>
      <c r="S169" s="564"/>
      <c r="T169" s="564"/>
      <c r="U169" s="564"/>
      <c r="V169" s="564"/>
      <c r="W169" s="564"/>
      <c r="X169" s="564"/>
      <c r="Y169" s="564"/>
      <c r="Z169" s="564"/>
      <c r="AA169" s="564"/>
      <c r="AB169" s="564"/>
      <c r="AC169" s="564"/>
      <c r="AD169" s="564"/>
      <c r="AE169" s="564"/>
      <c r="AF169" s="564"/>
      <c r="AG169" s="564"/>
      <c r="AH169" s="564"/>
      <c r="AI169" s="564"/>
      <c r="AJ169" s="564"/>
      <c r="AK169" s="564"/>
      <c r="AL169" s="564"/>
      <c r="AM169" s="564"/>
      <c r="AN169" s="564"/>
      <c r="AO169" s="564"/>
      <c r="AP169" s="564"/>
      <c r="AQ169" s="564"/>
      <c r="AR169" s="564"/>
      <c r="AS169" s="564"/>
      <c r="AT169" s="564"/>
      <c r="AU169" s="564"/>
      <c r="AV169" s="564"/>
      <c r="AW169" s="564"/>
      <c r="AX169" s="564"/>
      <c r="AY169" s="564"/>
      <c r="AZ169" s="564"/>
      <c r="BA169" s="564"/>
      <c r="BB169" s="564"/>
      <c r="BC169" s="564"/>
      <c r="BD169" s="564"/>
      <c r="BE169" s="564"/>
      <c r="BF169" s="564"/>
      <c r="BG169" s="564"/>
      <c r="BH169" s="564"/>
      <c r="BI169" s="564"/>
      <c r="BJ169" s="564"/>
      <c r="BK169" s="564"/>
      <c r="BL169" s="564"/>
      <c r="BM169" s="564"/>
      <c r="BN169" s="564"/>
      <c r="BO169" s="564"/>
      <c r="BP169" s="564"/>
      <c r="BQ169" s="564"/>
      <c r="BR169" s="564"/>
      <c r="BS169" s="564"/>
      <c r="BT169" s="564"/>
      <c r="BZ169" s="426"/>
      <c r="CA169" s="426"/>
    </row>
    <row r="170" spans="1:79" s="565" customFormat="1" ht="51.75" customHeight="1" x14ac:dyDescent="0.2">
      <c r="A170" s="563"/>
      <c r="B170" s="563"/>
      <c r="C170" s="752" t="s">
        <v>173</v>
      </c>
      <c r="D170" s="760" t="s">
        <v>2567</v>
      </c>
      <c r="E170" s="760" t="s">
        <v>808</v>
      </c>
      <c r="F170" s="761" t="s">
        <v>953</v>
      </c>
      <c r="G170" s="761" t="s">
        <v>2772</v>
      </c>
      <c r="H170" s="751">
        <v>43</v>
      </c>
      <c r="I170" s="751" t="s">
        <v>9812</v>
      </c>
      <c r="J170" s="748">
        <v>2</v>
      </c>
      <c r="K170" s="763" t="s">
        <v>9814</v>
      </c>
      <c r="L170" s="751">
        <v>15</v>
      </c>
      <c r="M170" s="764">
        <v>46357</v>
      </c>
      <c r="N170" s="764">
        <v>46387</v>
      </c>
      <c r="O170" s="765" t="s">
        <v>9185</v>
      </c>
      <c r="P170" s="766" t="s">
        <v>9815</v>
      </c>
      <c r="Q170" s="563"/>
      <c r="R170" s="563"/>
      <c r="S170" s="564"/>
      <c r="T170" s="564"/>
      <c r="U170" s="564"/>
      <c r="V170" s="564"/>
      <c r="W170" s="564"/>
      <c r="X170" s="564"/>
      <c r="Y170" s="564"/>
      <c r="Z170" s="564"/>
      <c r="AA170" s="564"/>
      <c r="AB170" s="564"/>
      <c r="AC170" s="564"/>
      <c r="AD170" s="564"/>
      <c r="AE170" s="564"/>
      <c r="AF170" s="564"/>
      <c r="AG170" s="564"/>
      <c r="AH170" s="564"/>
      <c r="AI170" s="564"/>
      <c r="AJ170" s="564"/>
      <c r="AK170" s="564"/>
      <c r="AL170" s="564"/>
      <c r="AM170" s="564"/>
      <c r="AN170" s="564"/>
      <c r="AO170" s="564"/>
      <c r="AP170" s="564"/>
      <c r="AQ170" s="564"/>
      <c r="AR170" s="564"/>
      <c r="AS170" s="564"/>
      <c r="AT170" s="564"/>
      <c r="AU170" s="564"/>
      <c r="AV170" s="564"/>
      <c r="AW170" s="564"/>
      <c r="AX170" s="564"/>
      <c r="AY170" s="564"/>
      <c r="AZ170" s="564"/>
      <c r="BA170" s="564"/>
      <c r="BB170" s="564"/>
      <c r="BC170" s="564"/>
      <c r="BD170" s="564"/>
      <c r="BE170" s="564"/>
      <c r="BF170" s="564"/>
      <c r="BG170" s="564"/>
      <c r="BH170" s="564"/>
      <c r="BI170" s="564"/>
      <c r="BJ170" s="564"/>
      <c r="BK170" s="564"/>
      <c r="BL170" s="564"/>
      <c r="BM170" s="564"/>
      <c r="BN170" s="564"/>
      <c r="BO170" s="564"/>
      <c r="BP170" s="564"/>
      <c r="BQ170" s="564"/>
      <c r="BR170" s="564"/>
      <c r="BS170" s="564"/>
      <c r="BT170" s="564"/>
      <c r="BZ170" s="426"/>
      <c r="CA170" s="426"/>
    </row>
    <row r="171" spans="1:79" s="565" customFormat="1" ht="51.75" customHeight="1" x14ac:dyDescent="0.2">
      <c r="A171" s="563"/>
      <c r="B171" s="563"/>
      <c r="C171" s="752" t="s">
        <v>173</v>
      </c>
      <c r="D171" s="760" t="s">
        <v>2567</v>
      </c>
      <c r="E171" s="760" t="s">
        <v>808</v>
      </c>
      <c r="F171" s="761" t="s">
        <v>953</v>
      </c>
      <c r="G171" s="761" t="s">
        <v>2772</v>
      </c>
      <c r="H171" s="751">
        <v>44</v>
      </c>
      <c r="I171" s="751" t="s">
        <v>9816</v>
      </c>
      <c r="J171" s="748">
        <v>1</v>
      </c>
      <c r="K171" s="763" t="s">
        <v>9817</v>
      </c>
      <c r="L171" s="751">
        <v>10</v>
      </c>
      <c r="M171" s="764">
        <v>46082</v>
      </c>
      <c r="N171" s="764">
        <v>46111</v>
      </c>
      <c r="O171" s="765"/>
      <c r="P171" s="766"/>
      <c r="Q171" s="563"/>
      <c r="R171" s="563"/>
      <c r="S171" s="564"/>
      <c r="T171" s="564"/>
      <c r="U171" s="564"/>
      <c r="V171" s="564"/>
      <c r="W171" s="564"/>
      <c r="X171" s="564"/>
      <c r="Y171" s="564"/>
      <c r="Z171" s="564"/>
      <c r="AA171" s="564"/>
      <c r="AB171" s="564"/>
      <c r="AC171" s="564"/>
      <c r="AD171" s="564"/>
      <c r="AE171" s="564"/>
      <c r="AF171" s="564"/>
      <c r="AG171" s="564"/>
      <c r="AH171" s="564"/>
      <c r="AI171" s="564"/>
      <c r="AJ171" s="564"/>
      <c r="AK171" s="564"/>
      <c r="AL171" s="564"/>
      <c r="AM171" s="564"/>
      <c r="AN171" s="564"/>
      <c r="AO171" s="564"/>
      <c r="AP171" s="564"/>
      <c r="AQ171" s="564"/>
      <c r="AR171" s="564"/>
      <c r="AS171" s="564"/>
      <c r="AT171" s="564"/>
      <c r="AU171" s="564"/>
      <c r="AV171" s="564"/>
      <c r="AW171" s="564"/>
      <c r="AX171" s="564"/>
      <c r="AY171" s="564"/>
      <c r="AZ171" s="564"/>
      <c r="BA171" s="564"/>
      <c r="BB171" s="564"/>
      <c r="BC171" s="564"/>
      <c r="BD171" s="564"/>
      <c r="BE171" s="564"/>
      <c r="BF171" s="564"/>
      <c r="BG171" s="564"/>
      <c r="BH171" s="564"/>
      <c r="BI171" s="564"/>
      <c r="BJ171" s="564"/>
      <c r="BK171" s="564"/>
      <c r="BL171" s="564"/>
      <c r="BM171" s="564"/>
      <c r="BN171" s="564"/>
      <c r="BO171" s="564"/>
      <c r="BP171" s="564"/>
      <c r="BQ171" s="564"/>
      <c r="BR171" s="564"/>
      <c r="BS171" s="564"/>
      <c r="BT171" s="564"/>
      <c r="BZ171" s="426"/>
      <c r="CA171" s="426"/>
    </row>
    <row r="172" spans="1:79" s="565" customFormat="1" ht="51.75" customHeight="1" x14ac:dyDescent="0.2">
      <c r="A172" s="563"/>
      <c r="B172" s="563"/>
      <c r="C172" s="752" t="s">
        <v>173</v>
      </c>
      <c r="D172" s="760" t="s">
        <v>2567</v>
      </c>
      <c r="E172" s="760" t="s">
        <v>808</v>
      </c>
      <c r="F172" s="761" t="s">
        <v>953</v>
      </c>
      <c r="G172" s="761" t="s">
        <v>2772</v>
      </c>
      <c r="H172" s="751">
        <v>44</v>
      </c>
      <c r="I172" s="751" t="s">
        <v>9816</v>
      </c>
      <c r="J172" s="748">
        <v>2</v>
      </c>
      <c r="K172" s="763" t="s">
        <v>9818</v>
      </c>
      <c r="L172" s="751">
        <v>15</v>
      </c>
      <c r="M172" s="764">
        <v>46357</v>
      </c>
      <c r="N172" s="764">
        <v>46387</v>
      </c>
      <c r="O172" s="765" t="s">
        <v>9185</v>
      </c>
      <c r="P172" s="766" t="s">
        <v>9819</v>
      </c>
      <c r="Q172" s="563"/>
      <c r="R172" s="563"/>
      <c r="S172" s="564"/>
      <c r="T172" s="564"/>
      <c r="U172" s="564"/>
      <c r="V172" s="564"/>
      <c r="W172" s="564"/>
      <c r="X172" s="564"/>
      <c r="Y172" s="564"/>
      <c r="Z172" s="564"/>
      <c r="AA172" s="564"/>
      <c r="AB172" s="564"/>
      <c r="AC172" s="564"/>
      <c r="AD172" s="564"/>
      <c r="AE172" s="564"/>
      <c r="AF172" s="564"/>
      <c r="AG172" s="564"/>
      <c r="AH172" s="564"/>
      <c r="AI172" s="564"/>
      <c r="AJ172" s="564"/>
      <c r="AK172" s="564"/>
      <c r="AL172" s="564"/>
      <c r="AM172" s="564"/>
      <c r="AN172" s="564"/>
      <c r="AO172" s="564"/>
      <c r="AP172" s="564"/>
      <c r="AQ172" s="564"/>
      <c r="AR172" s="564"/>
      <c r="AS172" s="564"/>
      <c r="AT172" s="564"/>
      <c r="AU172" s="564"/>
      <c r="AV172" s="564"/>
      <c r="AW172" s="564"/>
      <c r="AX172" s="564"/>
      <c r="AY172" s="564"/>
      <c r="AZ172" s="564"/>
      <c r="BA172" s="564"/>
      <c r="BB172" s="564"/>
      <c r="BC172" s="564"/>
      <c r="BD172" s="564"/>
      <c r="BE172" s="564"/>
      <c r="BF172" s="564"/>
      <c r="BG172" s="564"/>
      <c r="BH172" s="564"/>
      <c r="BI172" s="564"/>
      <c r="BJ172" s="564"/>
      <c r="BK172" s="564"/>
      <c r="BL172" s="564"/>
      <c r="BM172" s="564"/>
      <c r="BN172" s="564"/>
      <c r="BO172" s="564"/>
      <c r="BP172" s="564"/>
      <c r="BQ172" s="564"/>
      <c r="BR172" s="564"/>
      <c r="BS172" s="564"/>
      <c r="BT172" s="564"/>
      <c r="BZ172" s="426"/>
      <c r="CA172" s="426"/>
    </row>
    <row r="173" spans="1:79" s="565" customFormat="1" ht="51.75" customHeight="1" x14ac:dyDescent="0.2">
      <c r="A173" s="563"/>
      <c r="B173" s="563"/>
      <c r="C173" s="752" t="s">
        <v>173</v>
      </c>
      <c r="D173" s="760" t="s">
        <v>2567</v>
      </c>
      <c r="E173" s="760" t="s">
        <v>808</v>
      </c>
      <c r="F173" s="761" t="s">
        <v>953</v>
      </c>
      <c r="G173" s="761" t="s">
        <v>2772</v>
      </c>
      <c r="H173" s="751">
        <v>45</v>
      </c>
      <c r="I173" s="751" t="s">
        <v>9820</v>
      </c>
      <c r="J173" s="748">
        <v>1</v>
      </c>
      <c r="K173" s="767" t="s">
        <v>9821</v>
      </c>
      <c r="L173" s="751">
        <v>10</v>
      </c>
      <c r="M173" s="764">
        <v>46082</v>
      </c>
      <c r="N173" s="764">
        <v>46112</v>
      </c>
      <c r="O173" s="765"/>
      <c r="P173" s="766"/>
      <c r="Q173" s="563"/>
      <c r="R173" s="563"/>
      <c r="S173" s="564"/>
      <c r="T173" s="564"/>
      <c r="U173" s="564"/>
      <c r="V173" s="564"/>
      <c r="W173" s="564"/>
      <c r="X173" s="564"/>
      <c r="Y173" s="564"/>
      <c r="Z173" s="564"/>
      <c r="AA173" s="564"/>
      <c r="AB173" s="564"/>
      <c r="AC173" s="564"/>
      <c r="AD173" s="564"/>
      <c r="AE173" s="564"/>
      <c r="AF173" s="564"/>
      <c r="AG173" s="564"/>
      <c r="AH173" s="564"/>
      <c r="AI173" s="564"/>
      <c r="AJ173" s="564"/>
      <c r="AK173" s="564"/>
      <c r="AL173" s="564"/>
      <c r="AM173" s="564"/>
      <c r="AN173" s="564"/>
      <c r="AO173" s="564"/>
      <c r="AP173" s="564"/>
      <c r="AQ173" s="564"/>
      <c r="AR173" s="564"/>
      <c r="AS173" s="564"/>
      <c r="AT173" s="564"/>
      <c r="AU173" s="564"/>
      <c r="AV173" s="564"/>
      <c r="AW173" s="564"/>
      <c r="AX173" s="564"/>
      <c r="AY173" s="564"/>
      <c r="AZ173" s="564"/>
      <c r="BA173" s="564"/>
      <c r="BB173" s="564"/>
      <c r="BC173" s="564"/>
      <c r="BD173" s="564"/>
      <c r="BE173" s="564"/>
      <c r="BF173" s="564"/>
      <c r="BG173" s="564"/>
      <c r="BH173" s="564"/>
      <c r="BI173" s="564"/>
      <c r="BJ173" s="564"/>
      <c r="BK173" s="564"/>
      <c r="BL173" s="564"/>
      <c r="BM173" s="564"/>
      <c r="BN173" s="564"/>
      <c r="BO173" s="564"/>
      <c r="BP173" s="564"/>
      <c r="BQ173" s="564"/>
      <c r="BR173" s="564"/>
      <c r="BS173" s="564"/>
      <c r="BT173" s="564"/>
      <c r="BZ173" s="426"/>
      <c r="CA173" s="426"/>
    </row>
    <row r="174" spans="1:79" s="565" customFormat="1" ht="51.75" customHeight="1" x14ac:dyDescent="0.2">
      <c r="A174" s="563"/>
      <c r="B174" s="563"/>
      <c r="C174" s="752" t="s">
        <v>173</v>
      </c>
      <c r="D174" s="760" t="s">
        <v>2567</v>
      </c>
      <c r="E174" s="760" t="s">
        <v>808</v>
      </c>
      <c r="F174" s="761" t="s">
        <v>953</v>
      </c>
      <c r="G174" s="761" t="s">
        <v>2772</v>
      </c>
      <c r="H174" s="751">
        <v>45</v>
      </c>
      <c r="I174" s="751" t="s">
        <v>9820</v>
      </c>
      <c r="J174" s="748">
        <v>2</v>
      </c>
      <c r="K174" s="767" t="s">
        <v>9822</v>
      </c>
      <c r="L174" s="751">
        <v>15</v>
      </c>
      <c r="M174" s="764">
        <v>46357</v>
      </c>
      <c r="N174" s="764">
        <v>46387</v>
      </c>
      <c r="O174" s="765" t="s">
        <v>9185</v>
      </c>
      <c r="P174" s="766" t="s">
        <v>9823</v>
      </c>
      <c r="Q174" s="563"/>
      <c r="R174" s="563"/>
      <c r="S174" s="564"/>
      <c r="T174" s="564"/>
      <c r="U174" s="564"/>
      <c r="V174" s="564"/>
      <c r="W174" s="564"/>
      <c r="X174" s="564"/>
      <c r="Y174" s="564"/>
      <c r="Z174" s="564"/>
      <c r="AA174" s="564"/>
      <c r="AB174" s="564"/>
      <c r="AC174" s="564"/>
      <c r="AD174" s="564"/>
      <c r="AE174" s="564"/>
      <c r="AF174" s="564"/>
      <c r="AG174" s="564"/>
      <c r="AH174" s="564"/>
      <c r="AI174" s="564"/>
      <c r="AJ174" s="564"/>
      <c r="AK174" s="564"/>
      <c r="AL174" s="564"/>
      <c r="AM174" s="564"/>
      <c r="AN174" s="564"/>
      <c r="AO174" s="564"/>
      <c r="AP174" s="564"/>
      <c r="AQ174" s="564"/>
      <c r="AR174" s="564"/>
      <c r="AS174" s="564"/>
      <c r="AT174" s="564"/>
      <c r="AU174" s="564"/>
      <c r="AV174" s="564"/>
      <c r="AW174" s="564"/>
      <c r="AX174" s="564"/>
      <c r="AY174" s="564"/>
      <c r="AZ174" s="564"/>
      <c r="BA174" s="564"/>
      <c r="BB174" s="564"/>
      <c r="BC174" s="564"/>
      <c r="BD174" s="564"/>
      <c r="BE174" s="564"/>
      <c r="BF174" s="564"/>
      <c r="BG174" s="564"/>
      <c r="BH174" s="564"/>
      <c r="BI174" s="564"/>
      <c r="BJ174" s="564"/>
      <c r="BK174" s="564"/>
      <c r="BL174" s="564"/>
      <c r="BM174" s="564"/>
      <c r="BN174" s="564"/>
      <c r="BO174" s="564"/>
      <c r="BP174" s="564"/>
      <c r="BQ174" s="564"/>
      <c r="BR174" s="564"/>
      <c r="BS174" s="564"/>
      <c r="BT174" s="564"/>
      <c r="BZ174" s="426"/>
      <c r="CA174" s="426"/>
    </row>
    <row r="175" spans="1:79" s="565" customFormat="1" ht="51.75" customHeight="1" x14ac:dyDescent="0.2">
      <c r="A175" s="563"/>
      <c r="B175" s="563"/>
      <c r="C175" s="752" t="s">
        <v>173</v>
      </c>
      <c r="D175" s="760" t="s">
        <v>2567</v>
      </c>
      <c r="E175" s="760" t="s">
        <v>808</v>
      </c>
      <c r="F175" s="761" t="s">
        <v>953</v>
      </c>
      <c r="G175" s="761" t="s">
        <v>2772</v>
      </c>
      <c r="H175" s="751">
        <v>46</v>
      </c>
      <c r="I175" s="751" t="s">
        <v>9824</v>
      </c>
      <c r="J175" s="748">
        <v>1</v>
      </c>
      <c r="K175" s="763" t="s">
        <v>9825</v>
      </c>
      <c r="L175" s="751">
        <v>10</v>
      </c>
      <c r="M175" s="764">
        <v>46024</v>
      </c>
      <c r="N175" s="764">
        <v>46053</v>
      </c>
      <c r="O175" s="765"/>
      <c r="P175" s="766"/>
      <c r="Q175" s="563"/>
      <c r="R175" s="563"/>
      <c r="S175" s="564"/>
      <c r="T175" s="564"/>
      <c r="U175" s="564"/>
      <c r="V175" s="564"/>
      <c r="W175" s="564"/>
      <c r="X175" s="564"/>
      <c r="Y175" s="564"/>
      <c r="Z175" s="564"/>
      <c r="AA175" s="564"/>
      <c r="AB175" s="564"/>
      <c r="AC175" s="564"/>
      <c r="AD175" s="564"/>
      <c r="AE175" s="564"/>
      <c r="AF175" s="564"/>
      <c r="AG175" s="564"/>
      <c r="AH175" s="564"/>
      <c r="AI175" s="564"/>
      <c r="AJ175" s="564"/>
      <c r="AK175" s="564"/>
      <c r="AL175" s="564"/>
      <c r="AM175" s="564"/>
      <c r="AN175" s="564"/>
      <c r="AO175" s="564"/>
      <c r="AP175" s="564"/>
      <c r="AQ175" s="564"/>
      <c r="AR175" s="564"/>
      <c r="AS175" s="564"/>
      <c r="AT175" s="564"/>
      <c r="AU175" s="564"/>
      <c r="AV175" s="564"/>
      <c r="AW175" s="564"/>
      <c r="AX175" s="564"/>
      <c r="AY175" s="564"/>
      <c r="AZ175" s="564"/>
      <c r="BA175" s="564"/>
      <c r="BB175" s="564"/>
      <c r="BC175" s="564"/>
      <c r="BD175" s="564"/>
      <c r="BE175" s="564"/>
      <c r="BF175" s="564"/>
      <c r="BG175" s="564"/>
      <c r="BH175" s="564"/>
      <c r="BI175" s="564"/>
      <c r="BJ175" s="564"/>
      <c r="BK175" s="564"/>
      <c r="BL175" s="564"/>
      <c r="BM175" s="564"/>
      <c r="BN175" s="564"/>
      <c r="BO175" s="564"/>
      <c r="BP175" s="564"/>
      <c r="BQ175" s="564"/>
      <c r="BR175" s="564"/>
      <c r="BS175" s="564"/>
      <c r="BT175" s="564"/>
      <c r="BZ175" s="426"/>
      <c r="CA175" s="426"/>
    </row>
    <row r="176" spans="1:79" s="565" customFormat="1" ht="51.75" customHeight="1" x14ac:dyDescent="0.2">
      <c r="A176" s="563"/>
      <c r="B176" s="563"/>
      <c r="C176" s="752" t="s">
        <v>173</v>
      </c>
      <c r="D176" s="760" t="s">
        <v>2567</v>
      </c>
      <c r="E176" s="760" t="s">
        <v>808</v>
      </c>
      <c r="F176" s="761" t="s">
        <v>953</v>
      </c>
      <c r="G176" s="761" t="s">
        <v>2772</v>
      </c>
      <c r="H176" s="751">
        <v>46</v>
      </c>
      <c r="I176" s="751" t="s">
        <v>9824</v>
      </c>
      <c r="J176" s="748">
        <v>2</v>
      </c>
      <c r="K176" s="763" t="s">
        <v>9826</v>
      </c>
      <c r="L176" s="751">
        <v>15</v>
      </c>
      <c r="M176" s="764">
        <v>46357</v>
      </c>
      <c r="N176" s="764">
        <v>46387</v>
      </c>
      <c r="O176" s="765" t="s">
        <v>9185</v>
      </c>
      <c r="P176" s="766" t="s">
        <v>9827</v>
      </c>
      <c r="Q176" s="563"/>
      <c r="R176" s="563"/>
      <c r="S176" s="564"/>
      <c r="T176" s="564"/>
      <c r="U176" s="564"/>
      <c r="V176" s="564"/>
      <c r="W176" s="564"/>
      <c r="X176" s="564"/>
      <c r="Y176" s="564"/>
      <c r="Z176" s="564"/>
      <c r="AA176" s="564"/>
      <c r="AB176" s="564"/>
      <c r="AC176" s="564"/>
      <c r="AD176" s="564"/>
      <c r="AE176" s="564"/>
      <c r="AF176" s="564"/>
      <c r="AG176" s="564"/>
      <c r="AH176" s="564"/>
      <c r="AI176" s="564"/>
      <c r="AJ176" s="564"/>
      <c r="AK176" s="564"/>
      <c r="AL176" s="564"/>
      <c r="AM176" s="564"/>
      <c r="AN176" s="564"/>
      <c r="AO176" s="564"/>
      <c r="AP176" s="564"/>
      <c r="AQ176" s="564"/>
      <c r="AR176" s="564"/>
      <c r="AS176" s="564"/>
      <c r="AT176" s="564"/>
      <c r="AU176" s="564"/>
      <c r="AV176" s="564"/>
      <c r="AW176" s="564"/>
      <c r="AX176" s="564"/>
      <c r="AY176" s="564"/>
      <c r="AZ176" s="564"/>
      <c r="BA176" s="564"/>
      <c r="BB176" s="564"/>
      <c r="BC176" s="564"/>
      <c r="BD176" s="564"/>
      <c r="BE176" s="564"/>
      <c r="BF176" s="564"/>
      <c r="BG176" s="564"/>
      <c r="BH176" s="564"/>
      <c r="BI176" s="564"/>
      <c r="BJ176" s="564"/>
      <c r="BK176" s="564"/>
      <c r="BL176" s="564"/>
      <c r="BM176" s="564"/>
      <c r="BN176" s="564"/>
      <c r="BO176" s="564"/>
      <c r="BP176" s="564"/>
      <c r="BQ176" s="564"/>
      <c r="BR176" s="564"/>
      <c r="BS176" s="564"/>
      <c r="BT176" s="564"/>
      <c r="BZ176" s="426"/>
      <c r="CA176" s="426"/>
    </row>
    <row r="177" spans="1:79" s="565" customFormat="1" ht="51.75" customHeight="1" x14ac:dyDescent="0.2">
      <c r="A177" s="563"/>
      <c r="B177" s="563"/>
      <c r="C177" s="752" t="s">
        <v>9835</v>
      </c>
      <c r="D177" s="724" t="s">
        <v>174</v>
      </c>
      <c r="E177" s="724" t="s">
        <v>1046</v>
      </c>
      <c r="F177" s="778" t="s">
        <v>953</v>
      </c>
      <c r="G177" s="724" t="s">
        <v>9836</v>
      </c>
      <c r="H177" s="754">
        <v>2</v>
      </c>
      <c r="I177" s="769" t="s">
        <v>9837</v>
      </c>
      <c r="J177" s="779">
        <v>76</v>
      </c>
      <c r="K177" s="622" t="s">
        <v>9838</v>
      </c>
      <c r="L177" s="780">
        <v>25</v>
      </c>
      <c r="M177" s="781">
        <v>46055</v>
      </c>
      <c r="N177" s="781">
        <v>46387</v>
      </c>
      <c r="O177" s="765" t="s">
        <v>9185</v>
      </c>
      <c r="P177" s="782" t="s">
        <v>9839</v>
      </c>
      <c r="Q177" s="563"/>
      <c r="R177" s="563"/>
      <c r="S177" s="564"/>
      <c r="T177" s="564"/>
      <c r="U177" s="564"/>
      <c r="V177" s="564"/>
      <c r="W177" s="564"/>
      <c r="X177" s="564"/>
      <c r="Y177" s="564"/>
      <c r="Z177" s="564"/>
      <c r="AA177" s="564"/>
      <c r="AB177" s="564"/>
      <c r="AC177" s="564"/>
      <c r="AD177" s="564"/>
      <c r="AE177" s="564"/>
      <c r="AF177" s="564"/>
      <c r="AG177" s="564"/>
      <c r="AH177" s="564"/>
      <c r="AI177" s="564"/>
      <c r="AJ177" s="564"/>
      <c r="AK177" s="564"/>
      <c r="AL177" s="564"/>
      <c r="AM177" s="564"/>
      <c r="AN177" s="564"/>
      <c r="AO177" s="564"/>
      <c r="AP177" s="564"/>
      <c r="AQ177" s="564"/>
      <c r="AR177" s="564"/>
      <c r="AS177" s="564"/>
      <c r="AT177" s="564"/>
      <c r="AU177" s="564"/>
      <c r="AV177" s="564"/>
      <c r="AW177" s="564"/>
      <c r="AX177" s="564"/>
      <c r="AY177" s="564"/>
      <c r="AZ177" s="564"/>
      <c r="BA177" s="564"/>
      <c r="BB177" s="564"/>
      <c r="BC177" s="564"/>
      <c r="BD177" s="564"/>
      <c r="BE177" s="564"/>
      <c r="BF177" s="564"/>
      <c r="BG177" s="564"/>
      <c r="BH177" s="564"/>
      <c r="BI177" s="564"/>
      <c r="BJ177" s="564"/>
      <c r="BK177" s="564"/>
      <c r="BL177" s="564"/>
      <c r="BM177" s="564"/>
      <c r="BN177" s="564"/>
      <c r="BO177" s="564"/>
      <c r="BP177" s="564"/>
      <c r="BQ177" s="564"/>
      <c r="BR177" s="564"/>
      <c r="BS177" s="564"/>
      <c r="BT177" s="564"/>
      <c r="BZ177" s="426">
        <v>0</v>
      </c>
      <c r="CA177" s="426">
        <v>0</v>
      </c>
    </row>
    <row r="178" spans="1:79" s="565" customFormat="1" ht="51.75" customHeight="1" x14ac:dyDescent="0.2">
      <c r="A178" s="563"/>
      <c r="B178" s="563"/>
      <c r="C178" s="752" t="s">
        <v>9835</v>
      </c>
      <c r="D178" s="724" t="s">
        <v>174</v>
      </c>
      <c r="E178" s="724" t="s">
        <v>1046</v>
      </c>
      <c r="F178" s="778" t="s">
        <v>953</v>
      </c>
      <c r="G178" s="724" t="s">
        <v>9836</v>
      </c>
      <c r="H178" s="754">
        <v>3</v>
      </c>
      <c r="I178" s="769" t="s">
        <v>9837</v>
      </c>
      <c r="J178" s="779">
        <v>76</v>
      </c>
      <c r="K178" s="622" t="s">
        <v>9840</v>
      </c>
      <c r="L178" s="780">
        <v>25</v>
      </c>
      <c r="M178" s="781">
        <v>46055</v>
      </c>
      <c r="N178" s="781">
        <v>46387</v>
      </c>
      <c r="O178" s="765" t="s">
        <v>9185</v>
      </c>
      <c r="P178" s="782" t="s">
        <v>9839</v>
      </c>
      <c r="Q178" s="563"/>
      <c r="R178" s="563"/>
      <c r="S178" s="564"/>
      <c r="T178" s="564"/>
      <c r="U178" s="564"/>
      <c r="V178" s="564"/>
      <c r="W178" s="564"/>
      <c r="X178" s="564"/>
      <c r="Y178" s="564"/>
      <c r="Z178" s="564"/>
      <c r="AA178" s="564"/>
      <c r="AB178" s="564"/>
      <c r="AC178" s="564"/>
      <c r="AD178" s="564"/>
      <c r="AE178" s="564"/>
      <c r="AF178" s="564"/>
      <c r="AG178" s="564"/>
      <c r="AH178" s="564"/>
      <c r="AI178" s="564"/>
      <c r="AJ178" s="564"/>
      <c r="AK178" s="564"/>
      <c r="AL178" s="564"/>
      <c r="AM178" s="564"/>
      <c r="AN178" s="564"/>
      <c r="AO178" s="564"/>
      <c r="AP178" s="564"/>
      <c r="AQ178" s="564"/>
      <c r="AR178" s="564"/>
      <c r="AS178" s="564"/>
      <c r="AT178" s="564"/>
      <c r="AU178" s="564"/>
      <c r="AV178" s="564"/>
      <c r="AW178" s="564"/>
      <c r="AX178" s="564"/>
      <c r="AY178" s="564"/>
      <c r="AZ178" s="564"/>
      <c r="BA178" s="564"/>
      <c r="BB178" s="564"/>
      <c r="BC178" s="564"/>
      <c r="BD178" s="564"/>
      <c r="BE178" s="564"/>
      <c r="BF178" s="564"/>
      <c r="BG178" s="564"/>
      <c r="BH178" s="564"/>
      <c r="BI178" s="564"/>
      <c r="BJ178" s="564"/>
      <c r="BK178" s="564"/>
      <c r="BL178" s="564"/>
      <c r="BM178" s="564"/>
      <c r="BN178" s="564"/>
      <c r="BO178" s="564"/>
      <c r="BP178" s="564"/>
      <c r="BQ178" s="564"/>
      <c r="BR178" s="564"/>
      <c r="BS178" s="564"/>
      <c r="BT178" s="564"/>
      <c r="BZ178" s="426">
        <v>0</v>
      </c>
      <c r="CA178" s="426">
        <v>0</v>
      </c>
    </row>
    <row r="179" spans="1:79" s="565" customFormat="1" ht="51.75" customHeight="1" x14ac:dyDescent="0.2">
      <c r="A179" s="563"/>
      <c r="B179" s="563"/>
      <c r="C179" s="752" t="s">
        <v>9841</v>
      </c>
      <c r="D179" s="724" t="s">
        <v>174</v>
      </c>
      <c r="E179" s="724" t="s">
        <v>1046</v>
      </c>
      <c r="F179" s="778" t="s">
        <v>953</v>
      </c>
      <c r="G179" s="724" t="s">
        <v>9836</v>
      </c>
      <c r="H179" s="754">
        <v>4</v>
      </c>
      <c r="I179" s="769" t="s">
        <v>9842</v>
      </c>
      <c r="J179" s="779">
        <v>76</v>
      </c>
      <c r="K179" s="622" t="s">
        <v>9843</v>
      </c>
      <c r="L179" s="780">
        <v>50</v>
      </c>
      <c r="M179" s="781">
        <v>46055</v>
      </c>
      <c r="N179" s="781">
        <v>46387</v>
      </c>
      <c r="O179" s="765" t="s">
        <v>9185</v>
      </c>
      <c r="P179" s="782" t="s">
        <v>9839</v>
      </c>
      <c r="Q179" s="563"/>
      <c r="R179" s="563"/>
      <c r="S179" s="564"/>
      <c r="T179" s="564"/>
      <c r="U179" s="564"/>
      <c r="V179" s="564"/>
      <c r="W179" s="564"/>
      <c r="X179" s="564"/>
      <c r="Y179" s="564"/>
      <c r="Z179" s="564"/>
      <c r="AA179" s="564"/>
      <c r="AB179" s="564"/>
      <c r="AC179" s="564"/>
      <c r="AD179" s="564"/>
      <c r="AE179" s="564"/>
      <c r="AF179" s="564"/>
      <c r="AG179" s="564"/>
      <c r="AH179" s="564"/>
      <c r="AI179" s="564"/>
      <c r="AJ179" s="564"/>
      <c r="AK179" s="564"/>
      <c r="AL179" s="564"/>
      <c r="AM179" s="564"/>
      <c r="AN179" s="564"/>
      <c r="AO179" s="564"/>
      <c r="AP179" s="564"/>
      <c r="AQ179" s="564"/>
      <c r="AR179" s="564"/>
      <c r="AS179" s="564"/>
      <c r="AT179" s="564"/>
      <c r="AU179" s="564"/>
      <c r="AV179" s="564"/>
      <c r="AW179" s="564"/>
      <c r="AX179" s="564"/>
      <c r="AY179" s="564"/>
      <c r="AZ179" s="564"/>
      <c r="BA179" s="564"/>
      <c r="BB179" s="564"/>
      <c r="BC179" s="564"/>
      <c r="BD179" s="564"/>
      <c r="BE179" s="564"/>
      <c r="BF179" s="564"/>
      <c r="BG179" s="564"/>
      <c r="BH179" s="564"/>
      <c r="BI179" s="564"/>
      <c r="BJ179" s="564"/>
      <c r="BK179" s="564"/>
      <c r="BL179" s="564"/>
      <c r="BM179" s="564"/>
      <c r="BN179" s="564"/>
      <c r="BO179" s="564"/>
      <c r="BP179" s="564"/>
      <c r="BQ179" s="564"/>
      <c r="BR179" s="564"/>
      <c r="BS179" s="564"/>
      <c r="BT179" s="564"/>
      <c r="BZ179" s="426"/>
      <c r="CA179" s="426"/>
    </row>
    <row r="180" spans="1:79" s="565" customFormat="1" ht="51.75" customHeight="1" x14ac:dyDescent="0.2">
      <c r="A180" s="563"/>
      <c r="B180" s="563"/>
      <c r="C180" s="785" t="s">
        <v>173</v>
      </c>
      <c r="D180" s="786" t="s">
        <v>174</v>
      </c>
      <c r="E180" s="787" t="s">
        <v>2571</v>
      </c>
      <c r="F180" s="788" t="s">
        <v>953</v>
      </c>
      <c r="G180" s="788" t="s">
        <v>2779</v>
      </c>
      <c r="H180" s="785">
        <v>71</v>
      </c>
      <c r="I180" s="785" t="s">
        <v>9853</v>
      </c>
      <c r="J180" s="789">
        <v>1</v>
      </c>
      <c r="K180" s="790" t="s">
        <v>9854</v>
      </c>
      <c r="L180" s="785">
        <v>5</v>
      </c>
      <c r="M180" s="791">
        <v>46023</v>
      </c>
      <c r="N180" s="791">
        <v>46112</v>
      </c>
      <c r="O180" s="792" t="s">
        <v>9185</v>
      </c>
      <c r="P180" s="793" t="s">
        <v>9855</v>
      </c>
      <c r="Q180" s="563"/>
      <c r="R180" s="563"/>
      <c r="S180" s="564"/>
      <c r="T180" s="564"/>
      <c r="U180" s="564"/>
      <c r="V180" s="564"/>
      <c r="W180" s="564"/>
      <c r="X180" s="564"/>
      <c r="Y180" s="564"/>
      <c r="Z180" s="564"/>
      <c r="AA180" s="564"/>
      <c r="AB180" s="564"/>
      <c r="AC180" s="564"/>
      <c r="AD180" s="564"/>
      <c r="AE180" s="564"/>
      <c r="AF180" s="564"/>
      <c r="AG180" s="564"/>
      <c r="AH180" s="564"/>
      <c r="AI180" s="564"/>
      <c r="AJ180" s="564"/>
      <c r="AK180" s="564"/>
      <c r="AL180" s="564"/>
      <c r="AM180" s="564"/>
      <c r="AN180" s="564"/>
      <c r="AO180" s="564"/>
      <c r="AP180" s="564"/>
      <c r="AQ180" s="564"/>
      <c r="AR180" s="564"/>
      <c r="AS180" s="564"/>
      <c r="AT180" s="564"/>
      <c r="AU180" s="564"/>
      <c r="AV180" s="564"/>
      <c r="AW180" s="564"/>
      <c r="AX180" s="564"/>
      <c r="AY180" s="564"/>
      <c r="AZ180" s="564"/>
      <c r="BA180" s="564"/>
      <c r="BB180" s="564"/>
      <c r="BC180" s="564"/>
      <c r="BD180" s="564"/>
      <c r="BE180" s="564"/>
      <c r="BF180" s="564"/>
      <c r="BG180" s="564"/>
      <c r="BH180" s="564"/>
      <c r="BI180" s="564"/>
      <c r="BJ180" s="564"/>
      <c r="BK180" s="564"/>
      <c r="BL180" s="564"/>
      <c r="BM180" s="564"/>
      <c r="BN180" s="564"/>
      <c r="BO180" s="564"/>
      <c r="BP180" s="564"/>
      <c r="BQ180" s="564"/>
      <c r="BR180" s="564"/>
      <c r="BS180" s="564"/>
      <c r="BT180" s="564"/>
      <c r="BZ180" s="426"/>
      <c r="CA180" s="426"/>
    </row>
    <row r="181" spans="1:79" s="565" customFormat="1" ht="51.75" customHeight="1" x14ac:dyDescent="0.2">
      <c r="A181" s="563"/>
      <c r="B181" s="563"/>
      <c r="C181" s="785" t="s">
        <v>173</v>
      </c>
      <c r="D181" s="786" t="s">
        <v>174</v>
      </c>
      <c r="E181" s="787" t="s">
        <v>2571</v>
      </c>
      <c r="F181" s="788" t="s">
        <v>953</v>
      </c>
      <c r="G181" s="788" t="s">
        <v>2779</v>
      </c>
      <c r="H181" s="785">
        <v>71</v>
      </c>
      <c r="I181" s="785" t="s">
        <v>9853</v>
      </c>
      <c r="J181" s="789">
        <v>2</v>
      </c>
      <c r="K181" s="790" t="s">
        <v>9854</v>
      </c>
      <c r="L181" s="785">
        <v>5</v>
      </c>
      <c r="M181" s="791">
        <v>46082</v>
      </c>
      <c r="N181" s="791">
        <v>46203</v>
      </c>
      <c r="O181" s="792" t="s">
        <v>9185</v>
      </c>
      <c r="P181" s="793" t="s">
        <v>9855</v>
      </c>
      <c r="Q181" s="563"/>
      <c r="R181" s="563"/>
      <c r="S181" s="564"/>
      <c r="T181" s="564"/>
      <c r="U181" s="564"/>
      <c r="V181" s="564"/>
      <c r="W181" s="564"/>
      <c r="X181" s="564"/>
      <c r="Y181" s="564"/>
      <c r="Z181" s="564"/>
      <c r="AA181" s="564"/>
      <c r="AB181" s="564"/>
      <c r="AC181" s="564"/>
      <c r="AD181" s="564"/>
      <c r="AE181" s="564"/>
      <c r="AF181" s="564"/>
      <c r="AG181" s="564"/>
      <c r="AH181" s="564"/>
      <c r="AI181" s="564"/>
      <c r="AJ181" s="564"/>
      <c r="AK181" s="564"/>
      <c r="AL181" s="564"/>
      <c r="AM181" s="564"/>
      <c r="AN181" s="564"/>
      <c r="AO181" s="564"/>
      <c r="AP181" s="564"/>
      <c r="AQ181" s="564"/>
      <c r="AR181" s="564"/>
      <c r="AS181" s="564"/>
      <c r="AT181" s="564"/>
      <c r="AU181" s="564"/>
      <c r="AV181" s="564"/>
      <c r="AW181" s="564"/>
      <c r="AX181" s="564"/>
      <c r="AY181" s="564"/>
      <c r="AZ181" s="564"/>
      <c r="BA181" s="564"/>
      <c r="BB181" s="564"/>
      <c r="BC181" s="564"/>
      <c r="BD181" s="564"/>
      <c r="BE181" s="564"/>
      <c r="BF181" s="564"/>
      <c r="BG181" s="564"/>
      <c r="BH181" s="564"/>
      <c r="BI181" s="564"/>
      <c r="BJ181" s="564"/>
      <c r="BK181" s="564"/>
      <c r="BL181" s="564"/>
      <c r="BM181" s="564"/>
      <c r="BN181" s="564"/>
      <c r="BO181" s="564"/>
      <c r="BP181" s="564"/>
      <c r="BQ181" s="564"/>
      <c r="BR181" s="564"/>
      <c r="BS181" s="564"/>
      <c r="BT181" s="564"/>
      <c r="BZ181" s="426"/>
      <c r="CA181" s="426"/>
    </row>
    <row r="182" spans="1:79" s="565" customFormat="1" ht="51.75" customHeight="1" x14ac:dyDescent="0.2">
      <c r="A182" s="563"/>
      <c r="B182" s="563"/>
      <c r="C182" s="785" t="s">
        <v>173</v>
      </c>
      <c r="D182" s="786" t="s">
        <v>174</v>
      </c>
      <c r="E182" s="787" t="s">
        <v>2571</v>
      </c>
      <c r="F182" s="788" t="s">
        <v>953</v>
      </c>
      <c r="G182" s="788" t="s">
        <v>2779</v>
      </c>
      <c r="H182" s="785">
        <v>71</v>
      </c>
      <c r="I182" s="785" t="s">
        <v>9853</v>
      </c>
      <c r="J182" s="789">
        <v>3</v>
      </c>
      <c r="K182" s="790" t="s">
        <v>9854</v>
      </c>
      <c r="L182" s="785">
        <v>5</v>
      </c>
      <c r="M182" s="791">
        <v>46204</v>
      </c>
      <c r="N182" s="791">
        <v>46326</v>
      </c>
      <c r="O182" s="792" t="s">
        <v>9185</v>
      </c>
      <c r="P182" s="793" t="s">
        <v>9855</v>
      </c>
      <c r="Q182" s="563"/>
      <c r="R182" s="563"/>
      <c r="S182" s="564"/>
      <c r="T182" s="564"/>
      <c r="U182" s="564"/>
      <c r="V182" s="564"/>
      <c r="W182" s="564"/>
      <c r="X182" s="564"/>
      <c r="Y182" s="564"/>
      <c r="Z182" s="564"/>
      <c r="AA182" s="564"/>
      <c r="AB182" s="564"/>
      <c r="AC182" s="564"/>
      <c r="AD182" s="564"/>
      <c r="AE182" s="564"/>
      <c r="AF182" s="564"/>
      <c r="AG182" s="564"/>
      <c r="AH182" s="564"/>
      <c r="AI182" s="564"/>
      <c r="AJ182" s="564"/>
      <c r="AK182" s="564"/>
      <c r="AL182" s="564"/>
      <c r="AM182" s="564"/>
      <c r="AN182" s="564"/>
      <c r="AO182" s="564"/>
      <c r="AP182" s="564"/>
      <c r="AQ182" s="564"/>
      <c r="AR182" s="564"/>
      <c r="AS182" s="564"/>
      <c r="AT182" s="564"/>
      <c r="AU182" s="564"/>
      <c r="AV182" s="564"/>
      <c r="AW182" s="564"/>
      <c r="AX182" s="564"/>
      <c r="AY182" s="564"/>
      <c r="AZ182" s="564"/>
      <c r="BA182" s="564"/>
      <c r="BB182" s="564"/>
      <c r="BC182" s="564"/>
      <c r="BD182" s="564"/>
      <c r="BE182" s="564"/>
      <c r="BF182" s="564"/>
      <c r="BG182" s="564"/>
      <c r="BH182" s="564"/>
      <c r="BI182" s="564"/>
      <c r="BJ182" s="564"/>
      <c r="BK182" s="564"/>
      <c r="BL182" s="564"/>
      <c r="BM182" s="564"/>
      <c r="BN182" s="564"/>
      <c r="BO182" s="564"/>
      <c r="BP182" s="564"/>
      <c r="BQ182" s="564"/>
      <c r="BR182" s="564"/>
      <c r="BS182" s="564"/>
      <c r="BT182" s="564"/>
      <c r="BZ182" s="426"/>
      <c r="CA182" s="426"/>
    </row>
    <row r="183" spans="1:79" s="565" customFormat="1" ht="51.75" customHeight="1" x14ac:dyDescent="0.2">
      <c r="A183" s="563"/>
      <c r="B183" s="563"/>
      <c r="C183" s="944" t="s">
        <v>173</v>
      </c>
      <c r="D183" s="946" t="s">
        <v>174</v>
      </c>
      <c r="E183" s="948" t="s">
        <v>2571</v>
      </c>
      <c r="F183" s="950" t="s">
        <v>953</v>
      </c>
      <c r="G183" s="950" t="s">
        <v>2779</v>
      </c>
      <c r="H183" s="944">
        <v>71</v>
      </c>
      <c r="I183" s="952" t="s">
        <v>9853</v>
      </c>
      <c r="J183" s="954">
        <v>4</v>
      </c>
      <c r="K183" s="956" t="s">
        <v>9856</v>
      </c>
      <c r="L183" s="944">
        <v>5</v>
      </c>
      <c r="M183" s="958">
        <v>46055</v>
      </c>
      <c r="N183" s="958">
        <v>46080</v>
      </c>
      <c r="O183" s="960"/>
      <c r="P183" s="794" t="s">
        <v>9857</v>
      </c>
      <c r="Q183" s="563"/>
      <c r="R183" s="563"/>
      <c r="S183" s="564"/>
      <c r="T183" s="564"/>
      <c r="U183" s="564"/>
      <c r="V183" s="564"/>
      <c r="W183" s="564"/>
      <c r="X183" s="564"/>
      <c r="Y183" s="564"/>
      <c r="Z183" s="564"/>
      <c r="AA183" s="564"/>
      <c r="AB183" s="564"/>
      <c r="AC183" s="564"/>
      <c r="AD183" s="564"/>
      <c r="AE183" s="564"/>
      <c r="AF183" s="564"/>
      <c r="AG183" s="564"/>
      <c r="AH183" s="564"/>
      <c r="AI183" s="564"/>
      <c r="AJ183" s="564"/>
      <c r="AK183" s="564"/>
      <c r="AL183" s="564"/>
      <c r="AM183" s="564"/>
      <c r="AN183" s="564"/>
      <c r="AO183" s="564"/>
      <c r="AP183" s="564"/>
      <c r="AQ183" s="564"/>
      <c r="AR183" s="564"/>
      <c r="AS183" s="564"/>
      <c r="AT183" s="564"/>
      <c r="AU183" s="564"/>
      <c r="AV183" s="564"/>
      <c r="AW183" s="564"/>
      <c r="AX183" s="564"/>
      <c r="AY183" s="564"/>
      <c r="AZ183" s="564"/>
      <c r="BA183" s="564"/>
      <c r="BB183" s="564"/>
      <c r="BC183" s="564"/>
      <c r="BD183" s="564"/>
      <c r="BE183" s="564"/>
      <c r="BF183" s="564"/>
      <c r="BG183" s="564"/>
      <c r="BH183" s="564"/>
      <c r="BI183" s="564"/>
      <c r="BJ183" s="564"/>
      <c r="BK183" s="564"/>
      <c r="BL183" s="564"/>
      <c r="BM183" s="564"/>
      <c r="BN183" s="564"/>
      <c r="BO183" s="564"/>
      <c r="BP183" s="564"/>
      <c r="BQ183" s="564"/>
      <c r="BR183" s="564"/>
      <c r="BS183" s="564"/>
      <c r="BT183" s="564"/>
      <c r="BZ183" s="426"/>
      <c r="CA183" s="426"/>
    </row>
    <row r="184" spans="1:79" s="565" customFormat="1" ht="51.75" customHeight="1" x14ac:dyDescent="0.2">
      <c r="A184" s="563"/>
      <c r="B184" s="563"/>
      <c r="C184" s="945"/>
      <c r="D184" s="947"/>
      <c r="E184" s="949"/>
      <c r="F184" s="951"/>
      <c r="G184" s="951"/>
      <c r="H184" s="945"/>
      <c r="I184" s="953"/>
      <c r="J184" s="955"/>
      <c r="K184" s="957"/>
      <c r="L184" s="945"/>
      <c r="M184" s="959"/>
      <c r="N184" s="959"/>
      <c r="O184" s="961"/>
      <c r="P184" s="795" t="s">
        <v>9858</v>
      </c>
      <c r="Q184" s="563"/>
      <c r="R184" s="563"/>
      <c r="S184" s="564"/>
      <c r="T184" s="564"/>
      <c r="U184" s="564"/>
      <c r="V184" s="564"/>
      <c r="W184" s="564"/>
      <c r="X184" s="564"/>
      <c r="Y184" s="564"/>
      <c r="Z184" s="564"/>
      <c r="AA184" s="564"/>
      <c r="AB184" s="564"/>
      <c r="AC184" s="564"/>
      <c r="AD184" s="564"/>
      <c r="AE184" s="564"/>
      <c r="AF184" s="564"/>
      <c r="AG184" s="564"/>
      <c r="AH184" s="564"/>
      <c r="AI184" s="564"/>
      <c r="AJ184" s="564"/>
      <c r="AK184" s="564"/>
      <c r="AL184" s="564"/>
      <c r="AM184" s="564"/>
      <c r="AN184" s="564"/>
      <c r="AO184" s="564"/>
      <c r="AP184" s="564"/>
      <c r="AQ184" s="564"/>
      <c r="AR184" s="564"/>
      <c r="AS184" s="564"/>
      <c r="AT184" s="564"/>
      <c r="AU184" s="564"/>
      <c r="AV184" s="564"/>
      <c r="AW184" s="564"/>
      <c r="AX184" s="564"/>
      <c r="AY184" s="564"/>
      <c r="AZ184" s="564"/>
      <c r="BA184" s="564"/>
      <c r="BB184" s="564"/>
      <c r="BC184" s="564"/>
      <c r="BD184" s="564"/>
      <c r="BE184" s="564"/>
      <c r="BF184" s="564"/>
      <c r="BG184" s="564"/>
      <c r="BH184" s="564"/>
      <c r="BI184" s="564"/>
      <c r="BJ184" s="564"/>
      <c r="BK184" s="564"/>
      <c r="BL184" s="564"/>
      <c r="BM184" s="564"/>
      <c r="BN184" s="564"/>
      <c r="BO184" s="564"/>
      <c r="BP184" s="564"/>
      <c r="BQ184" s="564"/>
      <c r="BR184" s="564"/>
      <c r="BS184" s="564"/>
      <c r="BT184" s="564"/>
      <c r="BZ184" s="426"/>
      <c r="CA184" s="426"/>
    </row>
    <row r="185" spans="1:79" s="565" customFormat="1" ht="51.75" customHeight="1" x14ac:dyDescent="0.2">
      <c r="A185" s="563"/>
      <c r="B185" s="563"/>
      <c r="C185" s="944" t="s">
        <v>173</v>
      </c>
      <c r="D185" s="946" t="s">
        <v>174</v>
      </c>
      <c r="E185" s="948" t="s">
        <v>2571</v>
      </c>
      <c r="F185" s="950" t="s">
        <v>953</v>
      </c>
      <c r="G185" s="950" t="s">
        <v>2779</v>
      </c>
      <c r="H185" s="944">
        <v>71</v>
      </c>
      <c r="I185" s="952" t="s">
        <v>9853</v>
      </c>
      <c r="J185" s="954">
        <v>5</v>
      </c>
      <c r="K185" s="956" t="s">
        <v>9856</v>
      </c>
      <c r="L185" s="944">
        <v>5</v>
      </c>
      <c r="M185" s="958">
        <v>46235</v>
      </c>
      <c r="N185" s="958">
        <v>46265</v>
      </c>
      <c r="O185" s="960"/>
      <c r="P185" s="794" t="s">
        <v>9857</v>
      </c>
      <c r="Q185" s="563"/>
      <c r="R185" s="563"/>
      <c r="S185" s="564"/>
      <c r="T185" s="564"/>
      <c r="U185" s="564"/>
      <c r="V185" s="564"/>
      <c r="W185" s="564"/>
      <c r="X185" s="564"/>
      <c r="Y185" s="564"/>
      <c r="Z185" s="564"/>
      <c r="AA185" s="564"/>
      <c r="AB185" s="564"/>
      <c r="AC185" s="564"/>
      <c r="AD185" s="564"/>
      <c r="AE185" s="564"/>
      <c r="AF185" s="564"/>
      <c r="AG185" s="564"/>
      <c r="AH185" s="564"/>
      <c r="AI185" s="564"/>
      <c r="AJ185" s="564"/>
      <c r="AK185" s="564"/>
      <c r="AL185" s="564"/>
      <c r="AM185" s="564"/>
      <c r="AN185" s="564"/>
      <c r="AO185" s="564"/>
      <c r="AP185" s="564"/>
      <c r="AQ185" s="564"/>
      <c r="AR185" s="564"/>
      <c r="AS185" s="564"/>
      <c r="AT185" s="564"/>
      <c r="AU185" s="564"/>
      <c r="AV185" s="564"/>
      <c r="AW185" s="564"/>
      <c r="AX185" s="564"/>
      <c r="AY185" s="564"/>
      <c r="AZ185" s="564"/>
      <c r="BA185" s="564"/>
      <c r="BB185" s="564"/>
      <c r="BC185" s="564"/>
      <c r="BD185" s="564"/>
      <c r="BE185" s="564"/>
      <c r="BF185" s="564"/>
      <c r="BG185" s="564"/>
      <c r="BH185" s="564"/>
      <c r="BI185" s="564"/>
      <c r="BJ185" s="564"/>
      <c r="BK185" s="564"/>
      <c r="BL185" s="564"/>
      <c r="BM185" s="564"/>
      <c r="BN185" s="564"/>
      <c r="BO185" s="564"/>
      <c r="BP185" s="564"/>
      <c r="BQ185" s="564"/>
      <c r="BR185" s="564"/>
      <c r="BS185" s="564"/>
      <c r="BT185" s="564"/>
      <c r="BZ185" s="426"/>
      <c r="CA185" s="426"/>
    </row>
    <row r="186" spans="1:79" s="565" customFormat="1" ht="51.75" customHeight="1" x14ac:dyDescent="0.2">
      <c r="A186" s="563"/>
      <c r="B186" s="563"/>
      <c r="C186" s="945"/>
      <c r="D186" s="947"/>
      <c r="E186" s="949"/>
      <c r="F186" s="951"/>
      <c r="G186" s="951"/>
      <c r="H186" s="945"/>
      <c r="I186" s="953"/>
      <c r="J186" s="955"/>
      <c r="K186" s="957"/>
      <c r="L186" s="945"/>
      <c r="M186" s="959"/>
      <c r="N186" s="959"/>
      <c r="O186" s="961"/>
      <c r="P186" s="795" t="s">
        <v>9858</v>
      </c>
      <c r="Q186" s="563"/>
      <c r="R186" s="563"/>
      <c r="S186" s="564"/>
      <c r="T186" s="564"/>
      <c r="U186" s="564"/>
      <c r="V186" s="564"/>
      <c r="W186" s="564"/>
      <c r="X186" s="564"/>
      <c r="Y186" s="564"/>
      <c r="Z186" s="564"/>
      <c r="AA186" s="564"/>
      <c r="AB186" s="564"/>
      <c r="AC186" s="564"/>
      <c r="AD186" s="564"/>
      <c r="AE186" s="564"/>
      <c r="AF186" s="564"/>
      <c r="AG186" s="564"/>
      <c r="AH186" s="564"/>
      <c r="AI186" s="564"/>
      <c r="AJ186" s="564"/>
      <c r="AK186" s="564"/>
      <c r="AL186" s="564"/>
      <c r="AM186" s="564"/>
      <c r="AN186" s="564"/>
      <c r="AO186" s="564"/>
      <c r="AP186" s="564"/>
      <c r="AQ186" s="564"/>
      <c r="AR186" s="564"/>
      <c r="AS186" s="564"/>
      <c r="AT186" s="564"/>
      <c r="AU186" s="564"/>
      <c r="AV186" s="564"/>
      <c r="AW186" s="564"/>
      <c r="AX186" s="564"/>
      <c r="AY186" s="564"/>
      <c r="AZ186" s="564"/>
      <c r="BA186" s="564"/>
      <c r="BB186" s="564"/>
      <c r="BC186" s="564"/>
      <c r="BD186" s="564"/>
      <c r="BE186" s="564"/>
      <c r="BF186" s="564"/>
      <c r="BG186" s="564"/>
      <c r="BH186" s="564"/>
      <c r="BI186" s="564"/>
      <c r="BJ186" s="564"/>
      <c r="BK186" s="564"/>
      <c r="BL186" s="564"/>
      <c r="BM186" s="564"/>
      <c r="BN186" s="564"/>
      <c r="BO186" s="564"/>
      <c r="BP186" s="564"/>
      <c r="BQ186" s="564"/>
      <c r="BR186" s="564"/>
      <c r="BS186" s="564"/>
      <c r="BT186" s="564"/>
      <c r="BZ186" s="426"/>
      <c r="CA186" s="426"/>
    </row>
    <row r="187" spans="1:79" s="565" customFormat="1" ht="51.75" customHeight="1" x14ac:dyDescent="0.2">
      <c r="A187" s="563"/>
      <c r="B187" s="563"/>
      <c r="C187" s="944" t="s">
        <v>173</v>
      </c>
      <c r="D187" s="946" t="s">
        <v>174</v>
      </c>
      <c r="E187" s="948" t="s">
        <v>2571</v>
      </c>
      <c r="F187" s="950" t="s">
        <v>953</v>
      </c>
      <c r="G187" s="950" t="s">
        <v>2779</v>
      </c>
      <c r="H187" s="944">
        <v>71</v>
      </c>
      <c r="I187" s="952" t="s">
        <v>9853</v>
      </c>
      <c r="J187" s="954">
        <v>6</v>
      </c>
      <c r="K187" s="962" t="s">
        <v>9859</v>
      </c>
      <c r="L187" s="944">
        <v>5</v>
      </c>
      <c r="M187" s="958">
        <v>46113</v>
      </c>
      <c r="N187" s="958">
        <v>46127</v>
      </c>
      <c r="O187" s="960" t="s">
        <v>9185</v>
      </c>
      <c r="P187" s="794" t="s">
        <v>9860</v>
      </c>
      <c r="Q187" s="563"/>
      <c r="R187" s="563"/>
      <c r="S187" s="564"/>
      <c r="T187" s="564"/>
      <c r="U187" s="564"/>
      <c r="V187" s="564"/>
      <c r="W187" s="564"/>
      <c r="X187" s="564"/>
      <c r="Y187" s="564"/>
      <c r="Z187" s="564"/>
      <c r="AA187" s="564"/>
      <c r="AB187" s="564"/>
      <c r="AC187" s="564"/>
      <c r="AD187" s="564"/>
      <c r="AE187" s="564"/>
      <c r="AF187" s="564"/>
      <c r="AG187" s="564"/>
      <c r="AH187" s="564"/>
      <c r="AI187" s="564"/>
      <c r="AJ187" s="564"/>
      <c r="AK187" s="564"/>
      <c r="AL187" s="564"/>
      <c r="AM187" s="564"/>
      <c r="AN187" s="564"/>
      <c r="AO187" s="564"/>
      <c r="AP187" s="564"/>
      <c r="AQ187" s="564"/>
      <c r="AR187" s="564"/>
      <c r="AS187" s="564"/>
      <c r="AT187" s="564"/>
      <c r="AU187" s="564"/>
      <c r="AV187" s="564"/>
      <c r="AW187" s="564"/>
      <c r="AX187" s="564"/>
      <c r="AY187" s="564"/>
      <c r="AZ187" s="564"/>
      <c r="BA187" s="564"/>
      <c r="BB187" s="564"/>
      <c r="BC187" s="564"/>
      <c r="BD187" s="564"/>
      <c r="BE187" s="564"/>
      <c r="BF187" s="564"/>
      <c r="BG187" s="564"/>
      <c r="BH187" s="564"/>
      <c r="BI187" s="564"/>
      <c r="BJ187" s="564"/>
      <c r="BK187" s="564"/>
      <c r="BL187" s="564"/>
      <c r="BM187" s="564"/>
      <c r="BN187" s="564"/>
      <c r="BO187" s="564"/>
      <c r="BP187" s="564"/>
      <c r="BQ187" s="564"/>
      <c r="BR187" s="564"/>
      <c r="BS187" s="564"/>
      <c r="BT187" s="564"/>
      <c r="BZ187" s="426"/>
      <c r="CA187" s="426"/>
    </row>
    <row r="188" spans="1:79" s="565" customFormat="1" ht="51.75" customHeight="1" x14ac:dyDescent="0.2">
      <c r="A188" s="563"/>
      <c r="B188" s="563"/>
      <c r="C188" s="945"/>
      <c r="D188" s="947"/>
      <c r="E188" s="949"/>
      <c r="F188" s="951"/>
      <c r="G188" s="951"/>
      <c r="H188" s="945"/>
      <c r="I188" s="953"/>
      <c r="J188" s="955"/>
      <c r="K188" s="963"/>
      <c r="L188" s="945"/>
      <c r="M188" s="959"/>
      <c r="N188" s="959"/>
      <c r="O188" s="961"/>
      <c r="P188" s="795" t="s">
        <v>9861</v>
      </c>
      <c r="Q188" s="563"/>
      <c r="R188" s="563"/>
      <c r="S188" s="564"/>
      <c r="T188" s="564"/>
      <c r="U188" s="564"/>
      <c r="V188" s="564"/>
      <c r="W188" s="564"/>
      <c r="X188" s="564"/>
      <c r="Y188" s="564"/>
      <c r="Z188" s="564"/>
      <c r="AA188" s="564"/>
      <c r="AB188" s="564"/>
      <c r="AC188" s="564"/>
      <c r="AD188" s="564"/>
      <c r="AE188" s="564"/>
      <c r="AF188" s="564"/>
      <c r="AG188" s="564"/>
      <c r="AH188" s="564"/>
      <c r="AI188" s="564"/>
      <c r="AJ188" s="564"/>
      <c r="AK188" s="564"/>
      <c r="AL188" s="564"/>
      <c r="AM188" s="564"/>
      <c r="AN188" s="564"/>
      <c r="AO188" s="564"/>
      <c r="AP188" s="564"/>
      <c r="AQ188" s="564"/>
      <c r="AR188" s="564"/>
      <c r="AS188" s="564"/>
      <c r="AT188" s="564"/>
      <c r="AU188" s="564"/>
      <c r="AV188" s="564"/>
      <c r="AW188" s="564"/>
      <c r="AX188" s="564"/>
      <c r="AY188" s="564"/>
      <c r="AZ188" s="564"/>
      <c r="BA188" s="564"/>
      <c r="BB188" s="564"/>
      <c r="BC188" s="564"/>
      <c r="BD188" s="564"/>
      <c r="BE188" s="564"/>
      <c r="BF188" s="564"/>
      <c r="BG188" s="564"/>
      <c r="BH188" s="564"/>
      <c r="BI188" s="564"/>
      <c r="BJ188" s="564"/>
      <c r="BK188" s="564"/>
      <c r="BL188" s="564"/>
      <c r="BM188" s="564"/>
      <c r="BN188" s="564"/>
      <c r="BO188" s="564"/>
      <c r="BP188" s="564"/>
      <c r="BQ188" s="564"/>
      <c r="BR188" s="564"/>
      <c r="BS188" s="564"/>
      <c r="BT188" s="564"/>
      <c r="BZ188" s="426"/>
      <c r="CA188" s="426"/>
    </row>
    <row r="189" spans="1:79" s="565" customFormat="1" ht="51.75" customHeight="1" x14ac:dyDescent="0.2">
      <c r="A189" s="563"/>
      <c r="B189" s="563"/>
      <c r="C189" s="944" t="s">
        <v>173</v>
      </c>
      <c r="D189" s="946" t="s">
        <v>174</v>
      </c>
      <c r="E189" s="948" t="s">
        <v>2571</v>
      </c>
      <c r="F189" s="950" t="s">
        <v>953</v>
      </c>
      <c r="G189" s="950" t="s">
        <v>2779</v>
      </c>
      <c r="H189" s="944">
        <v>71</v>
      </c>
      <c r="I189" s="952" t="s">
        <v>9853</v>
      </c>
      <c r="J189" s="954">
        <v>7</v>
      </c>
      <c r="K189" s="962" t="s">
        <v>9859</v>
      </c>
      <c r="L189" s="944">
        <v>5</v>
      </c>
      <c r="M189" s="958">
        <v>46204</v>
      </c>
      <c r="N189" s="958">
        <v>46218</v>
      </c>
      <c r="O189" s="960" t="s">
        <v>9185</v>
      </c>
      <c r="P189" s="794" t="s">
        <v>9860</v>
      </c>
      <c r="Q189" s="563"/>
      <c r="R189" s="563"/>
      <c r="S189" s="564"/>
      <c r="T189" s="564"/>
      <c r="U189" s="564"/>
      <c r="V189" s="564"/>
      <c r="W189" s="564"/>
      <c r="X189" s="564"/>
      <c r="Y189" s="564"/>
      <c r="Z189" s="564"/>
      <c r="AA189" s="564"/>
      <c r="AB189" s="564"/>
      <c r="AC189" s="564"/>
      <c r="AD189" s="564"/>
      <c r="AE189" s="564"/>
      <c r="AF189" s="564"/>
      <c r="AG189" s="564"/>
      <c r="AH189" s="564"/>
      <c r="AI189" s="564"/>
      <c r="AJ189" s="564"/>
      <c r="AK189" s="564"/>
      <c r="AL189" s="564"/>
      <c r="AM189" s="564"/>
      <c r="AN189" s="564"/>
      <c r="AO189" s="564"/>
      <c r="AP189" s="564"/>
      <c r="AQ189" s="564"/>
      <c r="AR189" s="564"/>
      <c r="AS189" s="564"/>
      <c r="AT189" s="564"/>
      <c r="AU189" s="564"/>
      <c r="AV189" s="564"/>
      <c r="AW189" s="564"/>
      <c r="AX189" s="564"/>
      <c r="AY189" s="564"/>
      <c r="AZ189" s="564"/>
      <c r="BA189" s="564"/>
      <c r="BB189" s="564"/>
      <c r="BC189" s="564"/>
      <c r="BD189" s="564"/>
      <c r="BE189" s="564"/>
      <c r="BF189" s="564"/>
      <c r="BG189" s="564"/>
      <c r="BH189" s="564"/>
      <c r="BI189" s="564"/>
      <c r="BJ189" s="564"/>
      <c r="BK189" s="564"/>
      <c r="BL189" s="564"/>
      <c r="BM189" s="564"/>
      <c r="BN189" s="564"/>
      <c r="BO189" s="564"/>
      <c r="BP189" s="564"/>
      <c r="BQ189" s="564"/>
      <c r="BR189" s="564"/>
      <c r="BS189" s="564"/>
      <c r="BT189" s="564"/>
      <c r="BZ189" s="426"/>
      <c r="CA189" s="426"/>
    </row>
    <row r="190" spans="1:79" s="565" customFormat="1" ht="51.75" customHeight="1" x14ac:dyDescent="0.2">
      <c r="A190" s="563"/>
      <c r="B190" s="563"/>
      <c r="C190" s="945"/>
      <c r="D190" s="947"/>
      <c r="E190" s="949"/>
      <c r="F190" s="951"/>
      <c r="G190" s="951"/>
      <c r="H190" s="945"/>
      <c r="I190" s="953"/>
      <c r="J190" s="955"/>
      <c r="K190" s="963"/>
      <c r="L190" s="945"/>
      <c r="M190" s="959"/>
      <c r="N190" s="959"/>
      <c r="O190" s="961"/>
      <c r="P190" s="795" t="s">
        <v>9861</v>
      </c>
      <c r="Q190" s="563"/>
      <c r="R190" s="563"/>
      <c r="S190" s="564"/>
      <c r="T190" s="564"/>
      <c r="U190" s="564"/>
      <c r="V190" s="564"/>
      <c r="W190" s="564"/>
      <c r="X190" s="564"/>
      <c r="Y190" s="564"/>
      <c r="Z190" s="564"/>
      <c r="AA190" s="564"/>
      <c r="AB190" s="564"/>
      <c r="AC190" s="564"/>
      <c r="AD190" s="564"/>
      <c r="AE190" s="564"/>
      <c r="AF190" s="564"/>
      <c r="AG190" s="564"/>
      <c r="AH190" s="564"/>
      <c r="AI190" s="564"/>
      <c r="AJ190" s="564"/>
      <c r="AK190" s="564"/>
      <c r="AL190" s="564"/>
      <c r="AM190" s="564"/>
      <c r="AN190" s="564"/>
      <c r="AO190" s="564"/>
      <c r="AP190" s="564"/>
      <c r="AQ190" s="564"/>
      <c r="AR190" s="564"/>
      <c r="AS190" s="564"/>
      <c r="AT190" s="564"/>
      <c r="AU190" s="564"/>
      <c r="AV190" s="564"/>
      <c r="AW190" s="564"/>
      <c r="AX190" s="564"/>
      <c r="AY190" s="564"/>
      <c r="AZ190" s="564"/>
      <c r="BA190" s="564"/>
      <c r="BB190" s="564"/>
      <c r="BC190" s="564"/>
      <c r="BD190" s="564"/>
      <c r="BE190" s="564"/>
      <c r="BF190" s="564"/>
      <c r="BG190" s="564"/>
      <c r="BH190" s="564"/>
      <c r="BI190" s="564"/>
      <c r="BJ190" s="564"/>
      <c r="BK190" s="564"/>
      <c r="BL190" s="564"/>
      <c r="BM190" s="564"/>
      <c r="BN190" s="564"/>
      <c r="BO190" s="564"/>
      <c r="BP190" s="564"/>
      <c r="BQ190" s="564"/>
      <c r="BR190" s="564"/>
      <c r="BS190" s="564"/>
      <c r="BT190" s="564"/>
      <c r="BZ190" s="426"/>
      <c r="CA190" s="426"/>
    </row>
    <row r="191" spans="1:79" s="565" customFormat="1" ht="51.75" customHeight="1" x14ac:dyDescent="0.2">
      <c r="A191" s="563"/>
      <c r="B191" s="563"/>
      <c r="C191" s="944" t="s">
        <v>173</v>
      </c>
      <c r="D191" s="946" t="s">
        <v>174</v>
      </c>
      <c r="E191" s="948" t="s">
        <v>2571</v>
      </c>
      <c r="F191" s="950" t="s">
        <v>953</v>
      </c>
      <c r="G191" s="950" t="s">
        <v>2779</v>
      </c>
      <c r="H191" s="944">
        <v>71</v>
      </c>
      <c r="I191" s="952" t="s">
        <v>9853</v>
      </c>
      <c r="J191" s="954">
        <v>8</v>
      </c>
      <c r="K191" s="962" t="s">
        <v>9859</v>
      </c>
      <c r="L191" s="944">
        <v>5</v>
      </c>
      <c r="M191" s="958">
        <v>46296</v>
      </c>
      <c r="N191" s="958">
        <v>46310</v>
      </c>
      <c r="O191" s="960" t="s">
        <v>9185</v>
      </c>
      <c r="P191" s="794" t="s">
        <v>9860</v>
      </c>
      <c r="Q191" s="563"/>
      <c r="R191" s="563"/>
      <c r="S191" s="564"/>
      <c r="T191" s="564"/>
      <c r="U191" s="564"/>
      <c r="V191" s="564"/>
      <c r="W191" s="564"/>
      <c r="X191" s="564"/>
      <c r="Y191" s="564"/>
      <c r="Z191" s="564"/>
      <c r="AA191" s="564"/>
      <c r="AB191" s="564"/>
      <c r="AC191" s="564"/>
      <c r="AD191" s="564"/>
      <c r="AE191" s="564"/>
      <c r="AF191" s="564"/>
      <c r="AG191" s="564"/>
      <c r="AH191" s="564"/>
      <c r="AI191" s="564"/>
      <c r="AJ191" s="564"/>
      <c r="AK191" s="564"/>
      <c r="AL191" s="564"/>
      <c r="AM191" s="564"/>
      <c r="AN191" s="564"/>
      <c r="AO191" s="564"/>
      <c r="AP191" s="564"/>
      <c r="AQ191" s="564"/>
      <c r="AR191" s="564"/>
      <c r="AS191" s="564"/>
      <c r="AT191" s="564"/>
      <c r="AU191" s="564"/>
      <c r="AV191" s="564"/>
      <c r="AW191" s="564"/>
      <c r="AX191" s="564"/>
      <c r="AY191" s="564"/>
      <c r="AZ191" s="564"/>
      <c r="BA191" s="564"/>
      <c r="BB191" s="564"/>
      <c r="BC191" s="564"/>
      <c r="BD191" s="564"/>
      <c r="BE191" s="564"/>
      <c r="BF191" s="564"/>
      <c r="BG191" s="564"/>
      <c r="BH191" s="564"/>
      <c r="BI191" s="564"/>
      <c r="BJ191" s="564"/>
      <c r="BK191" s="564"/>
      <c r="BL191" s="564"/>
      <c r="BM191" s="564"/>
      <c r="BN191" s="564"/>
      <c r="BO191" s="564"/>
      <c r="BP191" s="564"/>
      <c r="BQ191" s="564"/>
      <c r="BR191" s="564"/>
      <c r="BS191" s="564"/>
      <c r="BT191" s="564"/>
      <c r="BZ191" s="426"/>
      <c r="CA191" s="426"/>
    </row>
    <row r="192" spans="1:79" s="565" customFormat="1" ht="51.75" customHeight="1" x14ac:dyDescent="0.2">
      <c r="A192" s="563"/>
      <c r="B192" s="563"/>
      <c r="C192" s="945"/>
      <c r="D192" s="947"/>
      <c r="E192" s="949"/>
      <c r="F192" s="951"/>
      <c r="G192" s="951"/>
      <c r="H192" s="945"/>
      <c r="I192" s="953"/>
      <c r="J192" s="955"/>
      <c r="K192" s="963"/>
      <c r="L192" s="945"/>
      <c r="M192" s="959"/>
      <c r="N192" s="959"/>
      <c r="O192" s="961"/>
      <c r="P192" s="795" t="s">
        <v>9861</v>
      </c>
      <c r="Q192" s="563"/>
      <c r="R192" s="563"/>
      <c r="S192" s="564"/>
      <c r="T192" s="564"/>
      <c r="U192" s="564"/>
      <c r="V192" s="564"/>
      <c r="W192" s="564"/>
      <c r="X192" s="564"/>
      <c r="Y192" s="564"/>
      <c r="Z192" s="564"/>
      <c r="AA192" s="564"/>
      <c r="AB192" s="564"/>
      <c r="AC192" s="564"/>
      <c r="AD192" s="564"/>
      <c r="AE192" s="564"/>
      <c r="AF192" s="564"/>
      <c r="AG192" s="564"/>
      <c r="AH192" s="564"/>
      <c r="AI192" s="564"/>
      <c r="AJ192" s="564"/>
      <c r="AK192" s="564"/>
      <c r="AL192" s="564"/>
      <c r="AM192" s="564"/>
      <c r="AN192" s="564"/>
      <c r="AO192" s="564"/>
      <c r="AP192" s="564"/>
      <c r="AQ192" s="564"/>
      <c r="AR192" s="564"/>
      <c r="AS192" s="564"/>
      <c r="AT192" s="564"/>
      <c r="AU192" s="564"/>
      <c r="AV192" s="564"/>
      <c r="AW192" s="564"/>
      <c r="AX192" s="564"/>
      <c r="AY192" s="564"/>
      <c r="AZ192" s="564"/>
      <c r="BA192" s="564"/>
      <c r="BB192" s="564"/>
      <c r="BC192" s="564"/>
      <c r="BD192" s="564"/>
      <c r="BE192" s="564"/>
      <c r="BF192" s="564"/>
      <c r="BG192" s="564"/>
      <c r="BH192" s="564"/>
      <c r="BI192" s="564"/>
      <c r="BJ192" s="564"/>
      <c r="BK192" s="564"/>
      <c r="BL192" s="564"/>
      <c r="BM192" s="564"/>
      <c r="BN192" s="564"/>
      <c r="BO192" s="564"/>
      <c r="BP192" s="564"/>
      <c r="BQ192" s="564"/>
      <c r="BR192" s="564"/>
      <c r="BS192" s="564"/>
      <c r="BT192" s="564"/>
      <c r="BZ192" s="426"/>
      <c r="CA192" s="426"/>
    </row>
    <row r="193" spans="1:79" s="565" customFormat="1" ht="51.75" customHeight="1" x14ac:dyDescent="0.2">
      <c r="A193" s="563"/>
      <c r="B193" s="563"/>
      <c r="C193" s="944" t="s">
        <v>173</v>
      </c>
      <c r="D193" s="946" t="s">
        <v>174</v>
      </c>
      <c r="E193" s="948" t="s">
        <v>2571</v>
      </c>
      <c r="F193" s="950" t="s">
        <v>953</v>
      </c>
      <c r="G193" s="950" t="s">
        <v>2779</v>
      </c>
      <c r="H193" s="944">
        <v>71</v>
      </c>
      <c r="I193" s="952" t="s">
        <v>9853</v>
      </c>
      <c r="J193" s="954">
        <v>9</v>
      </c>
      <c r="K193" s="962" t="s">
        <v>9859</v>
      </c>
      <c r="L193" s="944">
        <v>5</v>
      </c>
      <c r="M193" s="958">
        <v>46388</v>
      </c>
      <c r="N193" s="958">
        <v>46402</v>
      </c>
      <c r="O193" s="960" t="s">
        <v>9185</v>
      </c>
      <c r="P193" s="794" t="s">
        <v>9860</v>
      </c>
      <c r="Q193" s="563"/>
      <c r="R193" s="563"/>
      <c r="S193" s="564"/>
      <c r="T193" s="564"/>
      <c r="U193" s="564"/>
      <c r="V193" s="564"/>
      <c r="W193" s="564"/>
      <c r="X193" s="564"/>
      <c r="Y193" s="564"/>
      <c r="Z193" s="564"/>
      <c r="AA193" s="564"/>
      <c r="AB193" s="564"/>
      <c r="AC193" s="564"/>
      <c r="AD193" s="564"/>
      <c r="AE193" s="564"/>
      <c r="AF193" s="564"/>
      <c r="AG193" s="564"/>
      <c r="AH193" s="564"/>
      <c r="AI193" s="564"/>
      <c r="AJ193" s="564"/>
      <c r="AK193" s="564"/>
      <c r="AL193" s="564"/>
      <c r="AM193" s="564"/>
      <c r="AN193" s="564"/>
      <c r="AO193" s="564"/>
      <c r="AP193" s="564"/>
      <c r="AQ193" s="564"/>
      <c r="AR193" s="564"/>
      <c r="AS193" s="564"/>
      <c r="AT193" s="564"/>
      <c r="AU193" s="564"/>
      <c r="AV193" s="564"/>
      <c r="AW193" s="564"/>
      <c r="AX193" s="564"/>
      <c r="AY193" s="564"/>
      <c r="AZ193" s="564"/>
      <c r="BA193" s="564"/>
      <c r="BB193" s="564"/>
      <c r="BC193" s="564"/>
      <c r="BD193" s="564"/>
      <c r="BE193" s="564"/>
      <c r="BF193" s="564"/>
      <c r="BG193" s="564"/>
      <c r="BH193" s="564"/>
      <c r="BI193" s="564"/>
      <c r="BJ193" s="564"/>
      <c r="BK193" s="564"/>
      <c r="BL193" s="564"/>
      <c r="BM193" s="564"/>
      <c r="BN193" s="564"/>
      <c r="BO193" s="564"/>
      <c r="BP193" s="564"/>
      <c r="BQ193" s="564"/>
      <c r="BR193" s="564"/>
      <c r="BS193" s="564"/>
      <c r="BT193" s="564"/>
      <c r="BZ193" s="426"/>
      <c r="CA193" s="426"/>
    </row>
    <row r="194" spans="1:79" s="565" customFormat="1" ht="51.75" customHeight="1" x14ac:dyDescent="0.2">
      <c r="A194" s="563"/>
      <c r="B194" s="563"/>
      <c r="C194" s="945"/>
      <c r="D194" s="947"/>
      <c r="E194" s="949"/>
      <c r="F194" s="951"/>
      <c r="G194" s="951"/>
      <c r="H194" s="945"/>
      <c r="I194" s="953"/>
      <c r="J194" s="955"/>
      <c r="K194" s="963"/>
      <c r="L194" s="945"/>
      <c r="M194" s="959"/>
      <c r="N194" s="959"/>
      <c r="O194" s="961"/>
      <c r="P194" s="795" t="s">
        <v>9861</v>
      </c>
      <c r="Q194" s="563"/>
      <c r="R194" s="563"/>
      <c r="S194" s="564"/>
      <c r="T194" s="564"/>
      <c r="U194" s="564"/>
      <c r="V194" s="564"/>
      <c r="W194" s="564"/>
      <c r="X194" s="564"/>
      <c r="Y194" s="564"/>
      <c r="Z194" s="564"/>
      <c r="AA194" s="564"/>
      <c r="AB194" s="564"/>
      <c r="AC194" s="564"/>
      <c r="AD194" s="564"/>
      <c r="AE194" s="564"/>
      <c r="AF194" s="564"/>
      <c r="AG194" s="564"/>
      <c r="AH194" s="564"/>
      <c r="AI194" s="564"/>
      <c r="AJ194" s="564"/>
      <c r="AK194" s="564"/>
      <c r="AL194" s="564"/>
      <c r="AM194" s="564"/>
      <c r="AN194" s="564"/>
      <c r="AO194" s="564"/>
      <c r="AP194" s="564"/>
      <c r="AQ194" s="564"/>
      <c r="AR194" s="564"/>
      <c r="AS194" s="564"/>
      <c r="AT194" s="564"/>
      <c r="AU194" s="564"/>
      <c r="AV194" s="564"/>
      <c r="AW194" s="564"/>
      <c r="AX194" s="564"/>
      <c r="AY194" s="564"/>
      <c r="AZ194" s="564"/>
      <c r="BA194" s="564"/>
      <c r="BB194" s="564"/>
      <c r="BC194" s="564"/>
      <c r="BD194" s="564"/>
      <c r="BE194" s="564"/>
      <c r="BF194" s="564"/>
      <c r="BG194" s="564"/>
      <c r="BH194" s="564"/>
      <c r="BI194" s="564"/>
      <c r="BJ194" s="564"/>
      <c r="BK194" s="564"/>
      <c r="BL194" s="564"/>
      <c r="BM194" s="564"/>
      <c r="BN194" s="564"/>
      <c r="BO194" s="564"/>
      <c r="BP194" s="564"/>
      <c r="BQ194" s="564"/>
      <c r="BR194" s="564"/>
      <c r="BS194" s="564"/>
      <c r="BT194" s="564"/>
      <c r="BZ194" s="426"/>
      <c r="CA194" s="426"/>
    </row>
    <row r="195" spans="1:79" s="565" customFormat="1" ht="51.75" customHeight="1" x14ac:dyDescent="0.2">
      <c r="A195" s="563"/>
      <c r="B195" s="563"/>
      <c r="C195" s="785" t="s">
        <v>173</v>
      </c>
      <c r="D195" s="786" t="s">
        <v>174</v>
      </c>
      <c r="E195" s="787" t="s">
        <v>2571</v>
      </c>
      <c r="F195" s="788" t="s">
        <v>953</v>
      </c>
      <c r="G195" s="788" t="s">
        <v>2784</v>
      </c>
      <c r="H195" s="785">
        <v>72</v>
      </c>
      <c r="I195" s="785" t="s">
        <v>9849</v>
      </c>
      <c r="J195" s="789">
        <v>1</v>
      </c>
      <c r="K195" s="790" t="s">
        <v>9862</v>
      </c>
      <c r="L195" s="784">
        <v>5</v>
      </c>
      <c r="M195" s="796">
        <v>46023</v>
      </c>
      <c r="N195" s="796">
        <v>46053</v>
      </c>
      <c r="O195" s="792"/>
      <c r="P195" s="793" t="s">
        <v>9863</v>
      </c>
      <c r="Q195" s="563"/>
      <c r="R195" s="563"/>
      <c r="S195" s="564"/>
      <c r="T195" s="564"/>
      <c r="U195" s="564"/>
      <c r="V195" s="564"/>
      <c r="W195" s="564"/>
      <c r="X195" s="564"/>
      <c r="Y195" s="564"/>
      <c r="Z195" s="564"/>
      <c r="AA195" s="564"/>
      <c r="AB195" s="564"/>
      <c r="AC195" s="564"/>
      <c r="AD195" s="564"/>
      <c r="AE195" s="564"/>
      <c r="AF195" s="564"/>
      <c r="AG195" s="564"/>
      <c r="AH195" s="564"/>
      <c r="AI195" s="564"/>
      <c r="AJ195" s="564"/>
      <c r="AK195" s="564"/>
      <c r="AL195" s="564"/>
      <c r="AM195" s="564"/>
      <c r="AN195" s="564"/>
      <c r="AO195" s="564"/>
      <c r="AP195" s="564"/>
      <c r="AQ195" s="564"/>
      <c r="AR195" s="564"/>
      <c r="AS195" s="564"/>
      <c r="AT195" s="564"/>
      <c r="AU195" s="564"/>
      <c r="AV195" s="564"/>
      <c r="AW195" s="564"/>
      <c r="AX195" s="564"/>
      <c r="AY195" s="564"/>
      <c r="AZ195" s="564"/>
      <c r="BA195" s="564"/>
      <c r="BB195" s="564"/>
      <c r="BC195" s="564"/>
      <c r="BD195" s="564"/>
      <c r="BE195" s="564"/>
      <c r="BF195" s="564"/>
      <c r="BG195" s="564"/>
      <c r="BH195" s="564"/>
      <c r="BI195" s="564"/>
      <c r="BJ195" s="564"/>
      <c r="BK195" s="564"/>
      <c r="BL195" s="564"/>
      <c r="BM195" s="564"/>
      <c r="BN195" s="564"/>
      <c r="BO195" s="564"/>
      <c r="BP195" s="564"/>
      <c r="BQ195" s="564"/>
      <c r="BR195" s="564"/>
      <c r="BS195" s="564"/>
      <c r="BT195" s="564"/>
      <c r="BZ195" s="426"/>
      <c r="CA195" s="426"/>
    </row>
    <row r="196" spans="1:79" s="565" customFormat="1" ht="51.75" customHeight="1" x14ac:dyDescent="0.2">
      <c r="A196" s="563"/>
      <c r="B196" s="563"/>
      <c r="C196" s="785" t="s">
        <v>173</v>
      </c>
      <c r="D196" s="786" t="s">
        <v>174</v>
      </c>
      <c r="E196" s="787" t="s">
        <v>2571</v>
      </c>
      <c r="F196" s="788" t="s">
        <v>953</v>
      </c>
      <c r="G196" s="788" t="s">
        <v>2784</v>
      </c>
      <c r="H196" s="785">
        <v>72</v>
      </c>
      <c r="I196" s="785" t="s">
        <v>9849</v>
      </c>
      <c r="J196" s="789">
        <v>2</v>
      </c>
      <c r="K196" s="790" t="s">
        <v>9864</v>
      </c>
      <c r="L196" s="785">
        <v>10</v>
      </c>
      <c r="M196" s="791">
        <v>46055</v>
      </c>
      <c r="N196" s="791">
        <v>46387</v>
      </c>
      <c r="O196" s="792" t="s">
        <v>9185</v>
      </c>
      <c r="P196" s="793" t="s">
        <v>9863</v>
      </c>
      <c r="Q196" s="563"/>
      <c r="R196" s="563"/>
      <c r="S196" s="564"/>
      <c r="T196" s="564"/>
      <c r="U196" s="564"/>
      <c r="V196" s="564"/>
      <c r="W196" s="564"/>
      <c r="X196" s="564"/>
      <c r="Y196" s="564"/>
      <c r="Z196" s="564"/>
      <c r="AA196" s="564"/>
      <c r="AB196" s="564"/>
      <c r="AC196" s="564"/>
      <c r="AD196" s="564"/>
      <c r="AE196" s="564"/>
      <c r="AF196" s="564"/>
      <c r="AG196" s="564"/>
      <c r="AH196" s="564"/>
      <c r="AI196" s="564"/>
      <c r="AJ196" s="564"/>
      <c r="AK196" s="564"/>
      <c r="AL196" s="564"/>
      <c r="AM196" s="564"/>
      <c r="AN196" s="564"/>
      <c r="AO196" s="564"/>
      <c r="AP196" s="564"/>
      <c r="AQ196" s="564"/>
      <c r="AR196" s="564"/>
      <c r="AS196" s="564"/>
      <c r="AT196" s="564"/>
      <c r="AU196" s="564"/>
      <c r="AV196" s="564"/>
      <c r="AW196" s="564"/>
      <c r="AX196" s="564"/>
      <c r="AY196" s="564"/>
      <c r="AZ196" s="564"/>
      <c r="BA196" s="564"/>
      <c r="BB196" s="564"/>
      <c r="BC196" s="564"/>
      <c r="BD196" s="564"/>
      <c r="BE196" s="564"/>
      <c r="BF196" s="564"/>
      <c r="BG196" s="564"/>
      <c r="BH196" s="564"/>
      <c r="BI196" s="564"/>
      <c r="BJ196" s="564"/>
      <c r="BK196" s="564"/>
      <c r="BL196" s="564"/>
      <c r="BM196" s="564"/>
      <c r="BN196" s="564"/>
      <c r="BO196" s="564"/>
      <c r="BP196" s="564"/>
      <c r="BQ196" s="564"/>
      <c r="BR196" s="564"/>
      <c r="BS196" s="564"/>
      <c r="BT196" s="564"/>
      <c r="BZ196" s="426"/>
      <c r="CA196" s="426"/>
    </row>
    <row r="197" spans="1:79" s="565" customFormat="1" ht="51.75" customHeight="1" x14ac:dyDescent="0.2">
      <c r="A197" s="563"/>
      <c r="B197" s="563"/>
      <c r="C197" s="785" t="s">
        <v>173</v>
      </c>
      <c r="D197" s="786" t="s">
        <v>174</v>
      </c>
      <c r="E197" s="787" t="s">
        <v>2571</v>
      </c>
      <c r="F197" s="788" t="s">
        <v>953</v>
      </c>
      <c r="G197" s="788" t="s">
        <v>2784</v>
      </c>
      <c r="H197" s="785">
        <v>72</v>
      </c>
      <c r="I197" s="785" t="s">
        <v>9849</v>
      </c>
      <c r="J197" s="789">
        <v>3</v>
      </c>
      <c r="K197" s="790" t="s">
        <v>9865</v>
      </c>
      <c r="L197" s="784">
        <v>5</v>
      </c>
      <c r="M197" s="791">
        <v>46113</v>
      </c>
      <c r="N197" s="791">
        <v>46142</v>
      </c>
      <c r="O197" s="792"/>
      <c r="P197" s="793" t="s">
        <v>9866</v>
      </c>
      <c r="Q197" s="563"/>
      <c r="R197" s="563"/>
      <c r="S197" s="564"/>
      <c r="T197" s="564"/>
      <c r="U197" s="564"/>
      <c r="V197" s="564"/>
      <c r="W197" s="564"/>
      <c r="X197" s="564"/>
      <c r="Y197" s="564"/>
      <c r="Z197" s="564"/>
      <c r="AA197" s="564"/>
      <c r="AB197" s="564"/>
      <c r="AC197" s="564"/>
      <c r="AD197" s="564"/>
      <c r="AE197" s="564"/>
      <c r="AF197" s="564"/>
      <c r="AG197" s="564"/>
      <c r="AH197" s="564"/>
      <c r="AI197" s="564"/>
      <c r="AJ197" s="564"/>
      <c r="AK197" s="564"/>
      <c r="AL197" s="564"/>
      <c r="AM197" s="564"/>
      <c r="AN197" s="564"/>
      <c r="AO197" s="564"/>
      <c r="AP197" s="564"/>
      <c r="AQ197" s="564"/>
      <c r="AR197" s="564"/>
      <c r="AS197" s="564"/>
      <c r="AT197" s="564"/>
      <c r="AU197" s="564"/>
      <c r="AV197" s="564"/>
      <c r="AW197" s="564"/>
      <c r="AX197" s="564"/>
      <c r="AY197" s="564"/>
      <c r="AZ197" s="564"/>
      <c r="BA197" s="564"/>
      <c r="BB197" s="564"/>
      <c r="BC197" s="564"/>
      <c r="BD197" s="564"/>
      <c r="BE197" s="564"/>
      <c r="BF197" s="564"/>
      <c r="BG197" s="564"/>
      <c r="BH197" s="564"/>
      <c r="BI197" s="564"/>
      <c r="BJ197" s="564"/>
      <c r="BK197" s="564"/>
      <c r="BL197" s="564"/>
      <c r="BM197" s="564"/>
      <c r="BN197" s="564"/>
      <c r="BO197" s="564"/>
      <c r="BP197" s="564"/>
      <c r="BQ197" s="564"/>
      <c r="BR197" s="564"/>
      <c r="BS197" s="564"/>
      <c r="BT197" s="564"/>
      <c r="BZ197" s="426"/>
      <c r="CA197" s="426"/>
    </row>
    <row r="198" spans="1:79" s="565" customFormat="1" ht="51.75" customHeight="1" x14ac:dyDescent="0.2">
      <c r="A198" s="563"/>
      <c r="B198" s="563"/>
      <c r="C198" s="785" t="s">
        <v>173</v>
      </c>
      <c r="D198" s="786" t="s">
        <v>174</v>
      </c>
      <c r="E198" s="787" t="s">
        <v>2571</v>
      </c>
      <c r="F198" s="788" t="s">
        <v>953</v>
      </c>
      <c r="G198" s="788" t="s">
        <v>2784</v>
      </c>
      <c r="H198" s="785">
        <v>72</v>
      </c>
      <c r="I198" s="785" t="s">
        <v>9849</v>
      </c>
      <c r="J198" s="789">
        <v>4</v>
      </c>
      <c r="K198" s="790" t="s">
        <v>9865</v>
      </c>
      <c r="L198" s="784">
        <v>5</v>
      </c>
      <c r="M198" s="791">
        <v>46204</v>
      </c>
      <c r="N198" s="791">
        <v>46234</v>
      </c>
      <c r="O198" s="792"/>
      <c r="P198" s="793" t="s">
        <v>9866</v>
      </c>
      <c r="Q198" s="563"/>
      <c r="R198" s="563"/>
      <c r="S198" s="564"/>
      <c r="T198" s="564"/>
      <c r="U198" s="564"/>
      <c r="V198" s="564"/>
      <c r="W198" s="564"/>
      <c r="X198" s="564"/>
      <c r="Y198" s="564"/>
      <c r="Z198" s="564"/>
      <c r="AA198" s="564"/>
      <c r="AB198" s="564"/>
      <c r="AC198" s="564"/>
      <c r="AD198" s="564"/>
      <c r="AE198" s="564"/>
      <c r="AF198" s="564"/>
      <c r="AG198" s="564"/>
      <c r="AH198" s="564"/>
      <c r="AI198" s="564"/>
      <c r="AJ198" s="564"/>
      <c r="AK198" s="564"/>
      <c r="AL198" s="564"/>
      <c r="AM198" s="564"/>
      <c r="AN198" s="564"/>
      <c r="AO198" s="564"/>
      <c r="AP198" s="564"/>
      <c r="AQ198" s="564"/>
      <c r="AR198" s="564"/>
      <c r="AS198" s="564"/>
      <c r="AT198" s="564"/>
      <c r="AU198" s="564"/>
      <c r="AV198" s="564"/>
      <c r="AW198" s="564"/>
      <c r="AX198" s="564"/>
      <c r="AY198" s="564"/>
      <c r="AZ198" s="564"/>
      <c r="BA198" s="564"/>
      <c r="BB198" s="564"/>
      <c r="BC198" s="564"/>
      <c r="BD198" s="564"/>
      <c r="BE198" s="564"/>
      <c r="BF198" s="564"/>
      <c r="BG198" s="564"/>
      <c r="BH198" s="564"/>
      <c r="BI198" s="564"/>
      <c r="BJ198" s="564"/>
      <c r="BK198" s="564"/>
      <c r="BL198" s="564"/>
      <c r="BM198" s="564"/>
      <c r="BN198" s="564"/>
      <c r="BO198" s="564"/>
      <c r="BP198" s="564"/>
      <c r="BQ198" s="564"/>
      <c r="BR198" s="564"/>
      <c r="BS198" s="564"/>
      <c r="BT198" s="564"/>
      <c r="BZ198" s="426"/>
      <c r="CA198" s="426"/>
    </row>
    <row r="199" spans="1:79" s="565" customFormat="1" ht="51.75" customHeight="1" x14ac:dyDescent="0.2">
      <c r="A199" s="563"/>
      <c r="B199" s="563"/>
      <c r="C199" s="785" t="s">
        <v>173</v>
      </c>
      <c r="D199" s="786" t="s">
        <v>174</v>
      </c>
      <c r="E199" s="787" t="s">
        <v>2571</v>
      </c>
      <c r="F199" s="788" t="s">
        <v>953</v>
      </c>
      <c r="G199" s="788" t="s">
        <v>2784</v>
      </c>
      <c r="H199" s="785">
        <v>72</v>
      </c>
      <c r="I199" s="785" t="s">
        <v>9849</v>
      </c>
      <c r="J199" s="789">
        <v>5</v>
      </c>
      <c r="K199" s="790" t="s">
        <v>9865</v>
      </c>
      <c r="L199" s="784">
        <v>5</v>
      </c>
      <c r="M199" s="791">
        <v>46296</v>
      </c>
      <c r="N199" s="791">
        <v>46326</v>
      </c>
      <c r="O199" s="792"/>
      <c r="P199" s="793" t="s">
        <v>9866</v>
      </c>
      <c r="Q199" s="563"/>
      <c r="R199" s="563"/>
      <c r="S199" s="564"/>
      <c r="T199" s="564"/>
      <c r="U199" s="564"/>
      <c r="V199" s="564"/>
      <c r="W199" s="564"/>
      <c r="X199" s="564"/>
      <c r="Y199" s="564"/>
      <c r="Z199" s="564"/>
      <c r="AA199" s="564"/>
      <c r="AB199" s="564"/>
      <c r="AC199" s="564"/>
      <c r="AD199" s="564"/>
      <c r="AE199" s="564"/>
      <c r="AF199" s="564"/>
      <c r="AG199" s="564"/>
      <c r="AH199" s="564"/>
      <c r="AI199" s="564"/>
      <c r="AJ199" s="564"/>
      <c r="AK199" s="564"/>
      <c r="AL199" s="564"/>
      <c r="AM199" s="564"/>
      <c r="AN199" s="564"/>
      <c r="AO199" s="564"/>
      <c r="AP199" s="564"/>
      <c r="AQ199" s="564"/>
      <c r="AR199" s="564"/>
      <c r="AS199" s="564"/>
      <c r="AT199" s="564"/>
      <c r="AU199" s="564"/>
      <c r="AV199" s="564"/>
      <c r="AW199" s="564"/>
      <c r="AX199" s="564"/>
      <c r="AY199" s="564"/>
      <c r="AZ199" s="564"/>
      <c r="BA199" s="564"/>
      <c r="BB199" s="564"/>
      <c r="BC199" s="564"/>
      <c r="BD199" s="564"/>
      <c r="BE199" s="564"/>
      <c r="BF199" s="564"/>
      <c r="BG199" s="564"/>
      <c r="BH199" s="564"/>
      <c r="BI199" s="564"/>
      <c r="BJ199" s="564"/>
      <c r="BK199" s="564"/>
      <c r="BL199" s="564"/>
      <c r="BM199" s="564"/>
      <c r="BN199" s="564"/>
      <c r="BO199" s="564"/>
      <c r="BP199" s="564"/>
      <c r="BQ199" s="564"/>
      <c r="BR199" s="564"/>
      <c r="BS199" s="564"/>
      <c r="BT199" s="564"/>
      <c r="BZ199" s="426"/>
      <c r="CA199" s="426"/>
    </row>
    <row r="200" spans="1:79" s="565" customFormat="1" ht="51.75" customHeight="1" x14ac:dyDescent="0.2">
      <c r="A200" s="563"/>
      <c r="B200" s="563"/>
      <c r="C200" s="785" t="s">
        <v>173</v>
      </c>
      <c r="D200" s="786" t="s">
        <v>174</v>
      </c>
      <c r="E200" s="787" t="s">
        <v>2571</v>
      </c>
      <c r="F200" s="788" t="s">
        <v>953</v>
      </c>
      <c r="G200" s="788" t="s">
        <v>2784</v>
      </c>
      <c r="H200" s="785">
        <v>72</v>
      </c>
      <c r="I200" s="785" t="s">
        <v>9849</v>
      </c>
      <c r="J200" s="789">
        <v>6</v>
      </c>
      <c r="K200" s="790" t="s">
        <v>9865</v>
      </c>
      <c r="L200" s="784">
        <v>5</v>
      </c>
      <c r="M200" s="791">
        <v>46388</v>
      </c>
      <c r="N200" s="791">
        <v>46402</v>
      </c>
      <c r="O200" s="792"/>
      <c r="P200" s="793" t="s">
        <v>9866</v>
      </c>
      <c r="Q200" s="563"/>
      <c r="R200" s="563"/>
      <c r="S200" s="564"/>
      <c r="T200" s="564"/>
      <c r="U200" s="564"/>
      <c r="V200" s="564"/>
      <c r="W200" s="564"/>
      <c r="X200" s="564"/>
      <c r="Y200" s="564"/>
      <c r="Z200" s="564"/>
      <c r="AA200" s="564"/>
      <c r="AB200" s="564"/>
      <c r="AC200" s="564"/>
      <c r="AD200" s="564"/>
      <c r="AE200" s="564"/>
      <c r="AF200" s="564"/>
      <c r="AG200" s="564"/>
      <c r="AH200" s="564"/>
      <c r="AI200" s="564"/>
      <c r="AJ200" s="564"/>
      <c r="AK200" s="564"/>
      <c r="AL200" s="564"/>
      <c r="AM200" s="564"/>
      <c r="AN200" s="564"/>
      <c r="AO200" s="564"/>
      <c r="AP200" s="564"/>
      <c r="AQ200" s="564"/>
      <c r="AR200" s="564"/>
      <c r="AS200" s="564"/>
      <c r="AT200" s="564"/>
      <c r="AU200" s="564"/>
      <c r="AV200" s="564"/>
      <c r="AW200" s="564"/>
      <c r="AX200" s="564"/>
      <c r="AY200" s="564"/>
      <c r="AZ200" s="564"/>
      <c r="BA200" s="564"/>
      <c r="BB200" s="564"/>
      <c r="BC200" s="564"/>
      <c r="BD200" s="564"/>
      <c r="BE200" s="564"/>
      <c r="BF200" s="564"/>
      <c r="BG200" s="564"/>
      <c r="BH200" s="564"/>
      <c r="BI200" s="564"/>
      <c r="BJ200" s="564"/>
      <c r="BK200" s="564"/>
      <c r="BL200" s="564"/>
      <c r="BM200" s="564"/>
      <c r="BN200" s="564"/>
      <c r="BO200" s="564"/>
      <c r="BP200" s="564"/>
      <c r="BQ200" s="564"/>
      <c r="BR200" s="564"/>
      <c r="BS200" s="564"/>
      <c r="BT200" s="564"/>
      <c r="BZ200" s="426"/>
      <c r="CA200" s="426"/>
    </row>
    <row r="201" spans="1:79" s="565" customFormat="1" ht="51.75" customHeight="1" x14ac:dyDescent="0.2">
      <c r="A201" s="563"/>
      <c r="B201" s="563"/>
      <c r="C201" s="785" t="s">
        <v>173</v>
      </c>
      <c r="D201" s="786" t="s">
        <v>174</v>
      </c>
      <c r="E201" s="787" t="s">
        <v>2571</v>
      </c>
      <c r="F201" s="788" t="s">
        <v>953</v>
      </c>
      <c r="G201" s="788" t="s">
        <v>2784</v>
      </c>
      <c r="H201" s="785">
        <v>73</v>
      </c>
      <c r="I201" s="785" t="s">
        <v>9867</v>
      </c>
      <c r="J201" s="789">
        <v>1</v>
      </c>
      <c r="K201" s="797" t="s">
        <v>9868</v>
      </c>
      <c r="L201" s="785">
        <v>10</v>
      </c>
      <c r="M201" s="796">
        <v>46024</v>
      </c>
      <c r="N201" s="796">
        <v>46053</v>
      </c>
      <c r="O201" s="792"/>
      <c r="P201" s="793" t="s">
        <v>9869</v>
      </c>
      <c r="Q201" s="563"/>
      <c r="R201" s="563"/>
      <c r="S201" s="564"/>
      <c r="T201" s="564"/>
      <c r="U201" s="564"/>
      <c r="V201" s="564"/>
      <c r="W201" s="564"/>
      <c r="X201" s="564"/>
      <c r="Y201" s="564"/>
      <c r="Z201" s="564"/>
      <c r="AA201" s="564"/>
      <c r="AB201" s="564"/>
      <c r="AC201" s="564"/>
      <c r="AD201" s="564"/>
      <c r="AE201" s="564"/>
      <c r="AF201" s="564"/>
      <c r="AG201" s="564"/>
      <c r="AH201" s="564"/>
      <c r="AI201" s="564"/>
      <c r="AJ201" s="564"/>
      <c r="AK201" s="564"/>
      <c r="AL201" s="564"/>
      <c r="AM201" s="564"/>
      <c r="AN201" s="564"/>
      <c r="AO201" s="564"/>
      <c r="AP201" s="564"/>
      <c r="AQ201" s="564"/>
      <c r="AR201" s="564"/>
      <c r="AS201" s="564"/>
      <c r="AT201" s="564"/>
      <c r="AU201" s="564"/>
      <c r="AV201" s="564"/>
      <c r="AW201" s="564"/>
      <c r="AX201" s="564"/>
      <c r="AY201" s="564"/>
      <c r="AZ201" s="564"/>
      <c r="BA201" s="564"/>
      <c r="BB201" s="564"/>
      <c r="BC201" s="564"/>
      <c r="BD201" s="564"/>
      <c r="BE201" s="564"/>
      <c r="BF201" s="564"/>
      <c r="BG201" s="564"/>
      <c r="BH201" s="564"/>
      <c r="BI201" s="564"/>
      <c r="BJ201" s="564"/>
      <c r="BK201" s="564"/>
      <c r="BL201" s="564"/>
      <c r="BM201" s="564"/>
      <c r="BN201" s="564"/>
      <c r="BO201" s="564"/>
      <c r="BP201" s="564"/>
      <c r="BQ201" s="564"/>
      <c r="BR201" s="564"/>
      <c r="BS201" s="564"/>
      <c r="BT201" s="564"/>
      <c r="BZ201" s="426"/>
      <c r="CA201" s="426"/>
    </row>
    <row r="202" spans="1:79" s="565" customFormat="1" ht="51.75" customHeight="1" x14ac:dyDescent="0.2">
      <c r="A202" s="563"/>
      <c r="B202" s="563"/>
      <c r="C202" s="785" t="s">
        <v>173</v>
      </c>
      <c r="D202" s="786" t="s">
        <v>174</v>
      </c>
      <c r="E202" s="787" t="s">
        <v>2571</v>
      </c>
      <c r="F202" s="788" t="s">
        <v>953</v>
      </c>
      <c r="G202" s="788" t="s">
        <v>2784</v>
      </c>
      <c r="H202" s="785">
        <v>73</v>
      </c>
      <c r="I202" s="785" t="s">
        <v>9867</v>
      </c>
      <c r="J202" s="789">
        <v>2</v>
      </c>
      <c r="K202" s="797" t="s">
        <v>9870</v>
      </c>
      <c r="L202" s="785">
        <v>5</v>
      </c>
      <c r="M202" s="791">
        <v>46204</v>
      </c>
      <c r="N202" s="791">
        <v>46234</v>
      </c>
      <c r="O202" s="792" t="s">
        <v>9185</v>
      </c>
      <c r="P202" s="793" t="s">
        <v>9871</v>
      </c>
      <c r="Q202" s="563"/>
      <c r="R202" s="563"/>
      <c r="S202" s="564"/>
      <c r="T202" s="564"/>
      <c r="U202" s="564"/>
      <c r="V202" s="564"/>
      <c r="W202" s="564"/>
      <c r="X202" s="564"/>
      <c r="Y202" s="564"/>
      <c r="Z202" s="564"/>
      <c r="AA202" s="564"/>
      <c r="AB202" s="564"/>
      <c r="AC202" s="564"/>
      <c r="AD202" s="564"/>
      <c r="AE202" s="564"/>
      <c r="AF202" s="564"/>
      <c r="AG202" s="564"/>
      <c r="AH202" s="564"/>
      <c r="AI202" s="564"/>
      <c r="AJ202" s="564"/>
      <c r="AK202" s="564"/>
      <c r="AL202" s="564"/>
      <c r="AM202" s="564"/>
      <c r="AN202" s="564"/>
      <c r="AO202" s="564"/>
      <c r="AP202" s="564"/>
      <c r="AQ202" s="564"/>
      <c r="AR202" s="564"/>
      <c r="AS202" s="564"/>
      <c r="AT202" s="564"/>
      <c r="AU202" s="564"/>
      <c r="AV202" s="564"/>
      <c r="AW202" s="564"/>
      <c r="AX202" s="564"/>
      <c r="AY202" s="564"/>
      <c r="AZ202" s="564"/>
      <c r="BA202" s="564"/>
      <c r="BB202" s="564"/>
      <c r="BC202" s="564"/>
      <c r="BD202" s="564"/>
      <c r="BE202" s="564"/>
      <c r="BF202" s="564"/>
      <c r="BG202" s="564"/>
      <c r="BH202" s="564"/>
      <c r="BI202" s="564"/>
      <c r="BJ202" s="564"/>
      <c r="BK202" s="564"/>
      <c r="BL202" s="564"/>
      <c r="BM202" s="564"/>
      <c r="BN202" s="564"/>
      <c r="BO202" s="564"/>
      <c r="BP202" s="564"/>
      <c r="BQ202" s="564"/>
      <c r="BR202" s="564"/>
      <c r="BS202" s="564"/>
      <c r="BT202" s="564"/>
      <c r="BZ202" s="426"/>
      <c r="CA202" s="426"/>
    </row>
    <row r="203" spans="1:79" s="565" customFormat="1" ht="51.75" customHeight="1" x14ac:dyDescent="0.2">
      <c r="A203" s="563"/>
      <c r="B203" s="563"/>
      <c r="C203" s="785" t="s">
        <v>173</v>
      </c>
      <c r="D203" s="786" t="s">
        <v>174</v>
      </c>
      <c r="E203" s="787" t="s">
        <v>2571</v>
      </c>
      <c r="F203" s="788" t="s">
        <v>953</v>
      </c>
      <c r="G203" s="788" t="s">
        <v>2784</v>
      </c>
      <c r="H203" s="785">
        <v>73</v>
      </c>
      <c r="I203" s="785" t="s">
        <v>9867</v>
      </c>
      <c r="J203" s="789">
        <v>3</v>
      </c>
      <c r="K203" s="797" t="s">
        <v>9870</v>
      </c>
      <c r="L203" s="785">
        <v>5</v>
      </c>
      <c r="M203" s="791">
        <v>46389</v>
      </c>
      <c r="N203" s="791">
        <v>46402</v>
      </c>
      <c r="O203" s="792" t="s">
        <v>9185</v>
      </c>
      <c r="P203" s="793" t="s">
        <v>9871</v>
      </c>
      <c r="Q203" s="563"/>
      <c r="R203" s="563"/>
      <c r="S203" s="564"/>
      <c r="T203" s="564"/>
      <c r="U203" s="564"/>
      <c r="V203" s="564"/>
      <c r="W203" s="564"/>
      <c r="X203" s="564"/>
      <c r="Y203" s="564"/>
      <c r="Z203" s="564"/>
      <c r="AA203" s="564"/>
      <c r="AB203" s="564"/>
      <c r="AC203" s="564"/>
      <c r="AD203" s="564"/>
      <c r="AE203" s="564"/>
      <c r="AF203" s="564"/>
      <c r="AG203" s="564"/>
      <c r="AH203" s="564"/>
      <c r="AI203" s="564"/>
      <c r="AJ203" s="564"/>
      <c r="AK203" s="564"/>
      <c r="AL203" s="564"/>
      <c r="AM203" s="564"/>
      <c r="AN203" s="564"/>
      <c r="AO203" s="564"/>
      <c r="AP203" s="564"/>
      <c r="AQ203" s="564"/>
      <c r="AR203" s="564"/>
      <c r="AS203" s="564"/>
      <c r="AT203" s="564"/>
      <c r="AU203" s="564"/>
      <c r="AV203" s="564"/>
      <c r="AW203" s="564"/>
      <c r="AX203" s="564"/>
      <c r="AY203" s="564"/>
      <c r="AZ203" s="564"/>
      <c r="BA203" s="564"/>
      <c r="BB203" s="564"/>
      <c r="BC203" s="564"/>
      <c r="BD203" s="564"/>
      <c r="BE203" s="564"/>
      <c r="BF203" s="564"/>
      <c r="BG203" s="564"/>
      <c r="BH203" s="564"/>
      <c r="BI203" s="564"/>
      <c r="BJ203" s="564"/>
      <c r="BK203" s="564"/>
      <c r="BL203" s="564"/>
      <c r="BM203" s="564"/>
      <c r="BN203" s="564"/>
      <c r="BO203" s="564"/>
      <c r="BP203" s="564"/>
      <c r="BQ203" s="564"/>
      <c r="BR203" s="564"/>
      <c r="BS203" s="564"/>
      <c r="BT203" s="564"/>
      <c r="BZ203" s="426"/>
      <c r="CA203" s="426"/>
    </row>
    <row r="204" spans="1:79" s="565" customFormat="1" ht="51.75" customHeight="1" x14ac:dyDescent="0.2">
      <c r="A204" s="563"/>
      <c r="B204" s="563"/>
      <c r="C204" s="752" t="s">
        <v>173</v>
      </c>
      <c r="D204" s="760" t="s">
        <v>174</v>
      </c>
      <c r="E204" s="800" t="s">
        <v>175</v>
      </c>
      <c r="F204" s="761" t="s">
        <v>84</v>
      </c>
      <c r="G204" s="761" t="s">
        <v>85</v>
      </c>
      <c r="H204" s="751">
        <v>42</v>
      </c>
      <c r="I204" s="751" t="s">
        <v>9878</v>
      </c>
      <c r="J204" s="762">
        <v>1</v>
      </c>
      <c r="K204" s="763" t="s">
        <v>9879</v>
      </c>
      <c r="L204" s="751">
        <v>10</v>
      </c>
      <c r="M204" s="626">
        <v>46023</v>
      </c>
      <c r="N204" s="764">
        <v>46387</v>
      </c>
      <c r="O204" s="765" t="s">
        <v>9185</v>
      </c>
      <c r="P204" s="801" t="s">
        <v>9880</v>
      </c>
      <c r="Q204" s="563"/>
      <c r="R204" s="563"/>
      <c r="S204" s="564"/>
      <c r="T204" s="564"/>
      <c r="U204" s="564"/>
      <c r="V204" s="564"/>
      <c r="W204" s="564"/>
      <c r="X204" s="564"/>
      <c r="Y204" s="564"/>
      <c r="Z204" s="564"/>
      <c r="AA204" s="564"/>
      <c r="AB204" s="564"/>
      <c r="AC204" s="564"/>
      <c r="AD204" s="564"/>
      <c r="AE204" s="564"/>
      <c r="AF204" s="564"/>
      <c r="AG204" s="564"/>
      <c r="AH204" s="564"/>
      <c r="AI204" s="564"/>
      <c r="AJ204" s="564"/>
      <c r="AK204" s="564"/>
      <c r="AL204" s="564"/>
      <c r="AM204" s="564"/>
      <c r="AN204" s="564"/>
      <c r="AO204" s="564"/>
      <c r="AP204" s="564"/>
      <c r="AQ204" s="564"/>
      <c r="AR204" s="564"/>
      <c r="AS204" s="564"/>
      <c r="AT204" s="564"/>
      <c r="AU204" s="564"/>
      <c r="AV204" s="564"/>
      <c r="AW204" s="564"/>
      <c r="AX204" s="564"/>
      <c r="AY204" s="564"/>
      <c r="AZ204" s="564"/>
      <c r="BA204" s="564"/>
      <c r="BB204" s="564"/>
      <c r="BC204" s="564"/>
      <c r="BD204" s="564"/>
      <c r="BE204" s="564"/>
      <c r="BF204" s="564"/>
      <c r="BG204" s="564"/>
      <c r="BH204" s="564"/>
      <c r="BI204" s="564"/>
      <c r="BJ204" s="564"/>
      <c r="BK204" s="564"/>
      <c r="BL204" s="564"/>
      <c r="BM204" s="564"/>
      <c r="BN204" s="564"/>
      <c r="BO204" s="564"/>
      <c r="BP204" s="564"/>
      <c r="BQ204" s="564"/>
      <c r="BR204" s="564"/>
      <c r="BS204" s="564"/>
      <c r="BT204" s="564"/>
      <c r="BZ204" s="426"/>
      <c r="CA204" s="426"/>
    </row>
    <row r="205" spans="1:79" s="565" customFormat="1" ht="51.75" customHeight="1" x14ac:dyDescent="0.2">
      <c r="A205" s="563"/>
      <c r="B205" s="563"/>
      <c r="C205" s="752" t="s">
        <v>173</v>
      </c>
      <c r="D205" s="760" t="s">
        <v>174</v>
      </c>
      <c r="E205" s="800" t="s">
        <v>175</v>
      </c>
      <c r="F205" s="761" t="s">
        <v>84</v>
      </c>
      <c r="G205" s="761" t="s">
        <v>85</v>
      </c>
      <c r="H205" s="751">
        <v>42</v>
      </c>
      <c r="I205" s="751" t="s">
        <v>9878</v>
      </c>
      <c r="J205" s="748">
        <v>2</v>
      </c>
      <c r="K205" s="763" t="s">
        <v>9881</v>
      </c>
      <c r="L205" s="751">
        <v>6</v>
      </c>
      <c r="M205" s="764">
        <v>46113</v>
      </c>
      <c r="N205" s="764">
        <v>46387</v>
      </c>
      <c r="O205" s="765"/>
      <c r="P205" s="801" t="s">
        <v>9882</v>
      </c>
      <c r="Q205" s="563"/>
      <c r="R205" s="563"/>
      <c r="S205" s="564"/>
      <c r="T205" s="564"/>
      <c r="U205" s="564"/>
      <c r="V205" s="564"/>
      <c r="W205" s="564"/>
      <c r="X205" s="564"/>
      <c r="Y205" s="564"/>
      <c r="Z205" s="564"/>
      <c r="AA205" s="564"/>
      <c r="AB205" s="564"/>
      <c r="AC205" s="564"/>
      <c r="AD205" s="564"/>
      <c r="AE205" s="564"/>
      <c r="AF205" s="564"/>
      <c r="AG205" s="564"/>
      <c r="AH205" s="564"/>
      <c r="AI205" s="564"/>
      <c r="AJ205" s="564"/>
      <c r="AK205" s="564"/>
      <c r="AL205" s="564"/>
      <c r="AM205" s="564"/>
      <c r="AN205" s="564"/>
      <c r="AO205" s="564"/>
      <c r="AP205" s="564"/>
      <c r="AQ205" s="564"/>
      <c r="AR205" s="564"/>
      <c r="AS205" s="564"/>
      <c r="AT205" s="564"/>
      <c r="AU205" s="564"/>
      <c r="AV205" s="564"/>
      <c r="AW205" s="564"/>
      <c r="AX205" s="564"/>
      <c r="AY205" s="564"/>
      <c r="AZ205" s="564"/>
      <c r="BA205" s="564"/>
      <c r="BB205" s="564"/>
      <c r="BC205" s="564"/>
      <c r="BD205" s="564"/>
      <c r="BE205" s="564"/>
      <c r="BF205" s="564"/>
      <c r="BG205" s="564"/>
      <c r="BH205" s="564"/>
      <c r="BI205" s="564"/>
      <c r="BJ205" s="564"/>
      <c r="BK205" s="564"/>
      <c r="BL205" s="564"/>
      <c r="BM205" s="564"/>
      <c r="BN205" s="564"/>
      <c r="BO205" s="564"/>
      <c r="BP205" s="564"/>
      <c r="BQ205" s="564"/>
      <c r="BR205" s="564"/>
      <c r="BS205" s="564"/>
      <c r="BT205" s="564"/>
      <c r="BZ205" s="426"/>
      <c r="CA205" s="426"/>
    </row>
    <row r="206" spans="1:79" s="565" customFormat="1" ht="51.75" customHeight="1" x14ac:dyDescent="0.2">
      <c r="A206" s="563"/>
      <c r="B206" s="563"/>
      <c r="C206" s="622" t="s">
        <v>173</v>
      </c>
      <c r="D206" s="760" t="s">
        <v>174</v>
      </c>
      <c r="E206" s="800" t="s">
        <v>175</v>
      </c>
      <c r="F206" s="802" t="s">
        <v>84</v>
      </c>
      <c r="G206" s="803" t="s">
        <v>85</v>
      </c>
      <c r="H206" s="625">
        <v>42</v>
      </c>
      <c r="I206" s="625" t="s">
        <v>9878</v>
      </c>
      <c r="J206" s="748">
        <v>3</v>
      </c>
      <c r="K206" s="688" t="s">
        <v>9883</v>
      </c>
      <c r="L206" s="625">
        <v>5</v>
      </c>
      <c r="M206" s="626">
        <v>46357</v>
      </c>
      <c r="N206" s="626">
        <v>46387</v>
      </c>
      <c r="O206" s="804"/>
      <c r="P206" s="805" t="s">
        <v>9884</v>
      </c>
      <c r="Q206" s="563"/>
      <c r="R206" s="563"/>
      <c r="S206" s="564"/>
      <c r="T206" s="564"/>
      <c r="U206" s="564"/>
      <c r="V206" s="564"/>
      <c r="W206" s="564"/>
      <c r="X206" s="564"/>
      <c r="Y206" s="564"/>
      <c r="Z206" s="564"/>
      <c r="AA206" s="564"/>
      <c r="AB206" s="564"/>
      <c r="AC206" s="564"/>
      <c r="AD206" s="564"/>
      <c r="AE206" s="564"/>
      <c r="AF206" s="564"/>
      <c r="AG206" s="564"/>
      <c r="AH206" s="564"/>
      <c r="AI206" s="564"/>
      <c r="AJ206" s="564"/>
      <c r="AK206" s="564"/>
      <c r="AL206" s="564"/>
      <c r="AM206" s="564"/>
      <c r="AN206" s="564"/>
      <c r="AO206" s="564"/>
      <c r="AP206" s="564"/>
      <c r="AQ206" s="564"/>
      <c r="AR206" s="564"/>
      <c r="AS206" s="564"/>
      <c r="AT206" s="564"/>
      <c r="AU206" s="564"/>
      <c r="AV206" s="564"/>
      <c r="AW206" s="564"/>
      <c r="AX206" s="564"/>
      <c r="AY206" s="564"/>
      <c r="AZ206" s="564"/>
      <c r="BA206" s="564"/>
      <c r="BB206" s="564"/>
      <c r="BC206" s="564"/>
      <c r="BD206" s="564"/>
      <c r="BE206" s="564"/>
      <c r="BF206" s="564"/>
      <c r="BG206" s="564"/>
      <c r="BH206" s="564"/>
      <c r="BI206" s="564"/>
      <c r="BJ206" s="564"/>
      <c r="BK206" s="564"/>
      <c r="BL206" s="564"/>
      <c r="BM206" s="564"/>
      <c r="BN206" s="564"/>
      <c r="BO206" s="564"/>
      <c r="BP206" s="564"/>
      <c r="BQ206" s="564"/>
      <c r="BR206" s="564"/>
      <c r="BS206" s="564"/>
      <c r="BT206" s="564"/>
      <c r="BZ206" s="426"/>
      <c r="CA206" s="426"/>
    </row>
    <row r="207" spans="1:79" s="565" customFormat="1" ht="51.75" customHeight="1" x14ac:dyDescent="0.2">
      <c r="A207" s="563"/>
      <c r="B207" s="563"/>
      <c r="C207" s="752" t="s">
        <v>173</v>
      </c>
      <c r="D207" s="760" t="s">
        <v>174</v>
      </c>
      <c r="E207" s="800" t="s">
        <v>175</v>
      </c>
      <c r="F207" s="761" t="s">
        <v>953</v>
      </c>
      <c r="G207" s="806" t="s">
        <v>2779</v>
      </c>
      <c r="H207" s="751">
        <v>67</v>
      </c>
      <c r="I207" s="751" t="s">
        <v>9885</v>
      </c>
      <c r="J207" s="748">
        <v>1</v>
      </c>
      <c r="K207" s="763" t="s">
        <v>9886</v>
      </c>
      <c r="L207" s="751">
        <v>15</v>
      </c>
      <c r="M207" s="764">
        <v>46023</v>
      </c>
      <c r="N207" s="764">
        <v>46387</v>
      </c>
      <c r="O207" s="765"/>
      <c r="P207" s="801" t="s">
        <v>9887</v>
      </c>
      <c r="Q207" s="563"/>
      <c r="R207" s="563"/>
      <c r="S207" s="564"/>
      <c r="T207" s="564"/>
      <c r="U207" s="564"/>
      <c r="V207" s="564"/>
      <c r="W207" s="564"/>
      <c r="X207" s="564"/>
      <c r="Y207" s="564"/>
      <c r="Z207" s="564"/>
      <c r="AA207" s="564"/>
      <c r="AB207" s="564"/>
      <c r="AC207" s="564"/>
      <c r="AD207" s="564"/>
      <c r="AE207" s="564"/>
      <c r="AF207" s="564"/>
      <c r="AG207" s="564"/>
      <c r="AH207" s="564"/>
      <c r="AI207" s="564"/>
      <c r="AJ207" s="564"/>
      <c r="AK207" s="564"/>
      <c r="AL207" s="564"/>
      <c r="AM207" s="564"/>
      <c r="AN207" s="564"/>
      <c r="AO207" s="564"/>
      <c r="AP207" s="564"/>
      <c r="AQ207" s="564"/>
      <c r="AR207" s="564"/>
      <c r="AS207" s="564"/>
      <c r="AT207" s="564"/>
      <c r="AU207" s="564"/>
      <c r="AV207" s="564"/>
      <c r="AW207" s="564"/>
      <c r="AX207" s="564"/>
      <c r="AY207" s="564"/>
      <c r="AZ207" s="564"/>
      <c r="BA207" s="564"/>
      <c r="BB207" s="564"/>
      <c r="BC207" s="564"/>
      <c r="BD207" s="564"/>
      <c r="BE207" s="564"/>
      <c r="BF207" s="564"/>
      <c r="BG207" s="564"/>
      <c r="BH207" s="564"/>
      <c r="BI207" s="564"/>
      <c r="BJ207" s="564"/>
      <c r="BK207" s="564"/>
      <c r="BL207" s="564"/>
      <c r="BM207" s="564"/>
      <c r="BN207" s="564"/>
      <c r="BO207" s="564"/>
      <c r="BP207" s="564"/>
      <c r="BQ207" s="564"/>
      <c r="BR207" s="564"/>
      <c r="BS207" s="564"/>
      <c r="BT207" s="564"/>
      <c r="BZ207" s="426"/>
      <c r="CA207" s="426"/>
    </row>
    <row r="208" spans="1:79" s="565" customFormat="1" ht="51.75" customHeight="1" x14ac:dyDescent="0.2">
      <c r="A208" s="563"/>
      <c r="B208" s="563"/>
      <c r="C208" s="752" t="s">
        <v>173</v>
      </c>
      <c r="D208" s="760" t="s">
        <v>174</v>
      </c>
      <c r="E208" s="800" t="s">
        <v>175</v>
      </c>
      <c r="F208" s="761" t="s">
        <v>953</v>
      </c>
      <c r="G208" s="806" t="s">
        <v>2779</v>
      </c>
      <c r="H208" s="751">
        <v>67</v>
      </c>
      <c r="I208" s="751" t="s">
        <v>9885</v>
      </c>
      <c r="J208" s="748">
        <v>2</v>
      </c>
      <c r="K208" s="763" t="s">
        <v>9888</v>
      </c>
      <c r="L208" s="751">
        <v>20</v>
      </c>
      <c r="M208" s="764">
        <v>46082</v>
      </c>
      <c r="N208" s="764">
        <v>46387</v>
      </c>
      <c r="O208" s="765" t="s">
        <v>9185</v>
      </c>
      <c r="P208" s="766" t="s">
        <v>9889</v>
      </c>
      <c r="Q208" s="563"/>
      <c r="R208" s="563"/>
      <c r="S208" s="564"/>
      <c r="T208" s="564"/>
      <c r="U208" s="564"/>
      <c r="V208" s="564"/>
      <c r="W208" s="564"/>
      <c r="X208" s="564"/>
      <c r="Y208" s="564"/>
      <c r="Z208" s="564"/>
      <c r="AA208" s="564"/>
      <c r="AB208" s="564"/>
      <c r="AC208" s="564"/>
      <c r="AD208" s="564"/>
      <c r="AE208" s="564"/>
      <c r="AF208" s="564"/>
      <c r="AG208" s="564"/>
      <c r="AH208" s="564"/>
      <c r="AI208" s="564"/>
      <c r="AJ208" s="564"/>
      <c r="AK208" s="564"/>
      <c r="AL208" s="564"/>
      <c r="AM208" s="564"/>
      <c r="AN208" s="564"/>
      <c r="AO208" s="564"/>
      <c r="AP208" s="564"/>
      <c r="AQ208" s="564"/>
      <c r="AR208" s="564"/>
      <c r="AS208" s="564"/>
      <c r="AT208" s="564"/>
      <c r="AU208" s="564"/>
      <c r="AV208" s="564"/>
      <c r="AW208" s="564"/>
      <c r="AX208" s="564"/>
      <c r="AY208" s="564"/>
      <c r="AZ208" s="564"/>
      <c r="BA208" s="564"/>
      <c r="BB208" s="564"/>
      <c r="BC208" s="564"/>
      <c r="BD208" s="564"/>
      <c r="BE208" s="564"/>
      <c r="BF208" s="564"/>
      <c r="BG208" s="564"/>
      <c r="BH208" s="564"/>
      <c r="BI208" s="564"/>
      <c r="BJ208" s="564"/>
      <c r="BK208" s="564"/>
      <c r="BL208" s="564"/>
      <c r="BM208" s="564"/>
      <c r="BN208" s="564"/>
      <c r="BO208" s="564"/>
      <c r="BP208" s="564"/>
      <c r="BQ208" s="564"/>
      <c r="BR208" s="564"/>
      <c r="BS208" s="564"/>
      <c r="BT208" s="564"/>
      <c r="BZ208" s="426"/>
      <c r="CA208" s="426"/>
    </row>
    <row r="209" spans="1:79" s="565" customFormat="1" ht="51.75" customHeight="1" x14ac:dyDescent="0.2">
      <c r="A209" s="563"/>
      <c r="B209" s="563"/>
      <c r="C209" s="752" t="s">
        <v>173</v>
      </c>
      <c r="D209" s="760" t="s">
        <v>174</v>
      </c>
      <c r="E209" s="800" t="s">
        <v>175</v>
      </c>
      <c r="F209" s="761" t="s">
        <v>953</v>
      </c>
      <c r="G209" s="806" t="s">
        <v>2779</v>
      </c>
      <c r="H209" s="751">
        <v>67</v>
      </c>
      <c r="I209" s="751" t="s">
        <v>9885</v>
      </c>
      <c r="J209" s="748">
        <v>3</v>
      </c>
      <c r="K209" s="763" t="s">
        <v>9890</v>
      </c>
      <c r="L209" s="751">
        <v>15</v>
      </c>
      <c r="M209" s="764">
        <v>46082</v>
      </c>
      <c r="N209" s="764">
        <v>46387</v>
      </c>
      <c r="O209" s="765"/>
      <c r="P209" s="801" t="s">
        <v>9891</v>
      </c>
      <c r="Q209" s="563"/>
      <c r="R209" s="563"/>
      <c r="S209" s="564"/>
      <c r="T209" s="564"/>
      <c r="U209" s="564"/>
      <c r="V209" s="564"/>
      <c r="W209" s="564"/>
      <c r="X209" s="564"/>
      <c r="Y209" s="564"/>
      <c r="Z209" s="564"/>
      <c r="AA209" s="564"/>
      <c r="AB209" s="564"/>
      <c r="AC209" s="564"/>
      <c r="AD209" s="564"/>
      <c r="AE209" s="564"/>
      <c r="AF209" s="564"/>
      <c r="AG209" s="564"/>
      <c r="AH209" s="564"/>
      <c r="AI209" s="564"/>
      <c r="AJ209" s="564"/>
      <c r="AK209" s="564"/>
      <c r="AL209" s="564"/>
      <c r="AM209" s="564"/>
      <c r="AN209" s="564"/>
      <c r="AO209" s="564"/>
      <c r="AP209" s="564"/>
      <c r="AQ209" s="564"/>
      <c r="AR209" s="564"/>
      <c r="AS209" s="564"/>
      <c r="AT209" s="564"/>
      <c r="AU209" s="564"/>
      <c r="AV209" s="564"/>
      <c r="AW209" s="564"/>
      <c r="AX209" s="564"/>
      <c r="AY209" s="564"/>
      <c r="AZ209" s="564"/>
      <c r="BA209" s="564"/>
      <c r="BB209" s="564"/>
      <c r="BC209" s="564"/>
      <c r="BD209" s="564"/>
      <c r="BE209" s="564"/>
      <c r="BF209" s="564"/>
      <c r="BG209" s="564"/>
      <c r="BH209" s="564"/>
      <c r="BI209" s="564"/>
      <c r="BJ209" s="564"/>
      <c r="BK209" s="564"/>
      <c r="BL209" s="564"/>
      <c r="BM209" s="564"/>
      <c r="BN209" s="564"/>
      <c r="BO209" s="564"/>
      <c r="BP209" s="564"/>
      <c r="BQ209" s="564"/>
      <c r="BR209" s="564"/>
      <c r="BS209" s="564"/>
      <c r="BT209" s="564"/>
      <c r="BZ209" s="426"/>
      <c r="CA209" s="426"/>
    </row>
    <row r="210" spans="1:79" s="565" customFormat="1" ht="51.75" customHeight="1" x14ac:dyDescent="0.2">
      <c r="A210" s="563"/>
      <c r="B210" s="563"/>
      <c r="C210" s="752" t="s">
        <v>173</v>
      </c>
      <c r="D210" s="760" t="s">
        <v>174</v>
      </c>
      <c r="E210" s="800" t="s">
        <v>175</v>
      </c>
      <c r="F210" s="761" t="s">
        <v>84</v>
      </c>
      <c r="G210" s="806" t="s">
        <v>2669</v>
      </c>
      <c r="H210" s="751">
        <v>96</v>
      </c>
      <c r="I210" s="751" t="s">
        <v>9892</v>
      </c>
      <c r="J210" s="748">
        <v>1</v>
      </c>
      <c r="K210" s="763" t="s">
        <v>9893</v>
      </c>
      <c r="L210" s="751">
        <v>33.340000000000003</v>
      </c>
      <c r="M210" s="764">
        <v>46357</v>
      </c>
      <c r="N210" s="764">
        <v>46387</v>
      </c>
      <c r="O210" s="765" t="s">
        <v>9185</v>
      </c>
      <c r="P210" s="766" t="s">
        <v>9894</v>
      </c>
      <c r="Q210" s="563"/>
      <c r="R210" s="563"/>
      <c r="S210" s="564"/>
      <c r="T210" s="564"/>
      <c r="U210" s="564"/>
      <c r="V210" s="564"/>
      <c r="W210" s="564"/>
      <c r="X210" s="564"/>
      <c r="Y210" s="564"/>
      <c r="Z210" s="564"/>
      <c r="AA210" s="564"/>
      <c r="AB210" s="564"/>
      <c r="AC210" s="564"/>
      <c r="AD210" s="564"/>
      <c r="AE210" s="564"/>
      <c r="AF210" s="564"/>
      <c r="AG210" s="564"/>
      <c r="AH210" s="564"/>
      <c r="AI210" s="564"/>
      <c r="AJ210" s="564"/>
      <c r="AK210" s="564"/>
      <c r="AL210" s="564"/>
      <c r="AM210" s="564"/>
      <c r="AN210" s="564"/>
      <c r="AO210" s="564"/>
      <c r="AP210" s="564"/>
      <c r="AQ210" s="564"/>
      <c r="AR210" s="564"/>
      <c r="AS210" s="564"/>
      <c r="AT210" s="564"/>
      <c r="AU210" s="564"/>
      <c r="AV210" s="564"/>
      <c r="AW210" s="564"/>
      <c r="AX210" s="564"/>
      <c r="AY210" s="564"/>
      <c r="AZ210" s="564"/>
      <c r="BA210" s="564"/>
      <c r="BB210" s="564"/>
      <c r="BC210" s="564"/>
      <c r="BD210" s="564"/>
      <c r="BE210" s="564"/>
      <c r="BF210" s="564"/>
      <c r="BG210" s="564"/>
      <c r="BH210" s="564"/>
      <c r="BI210" s="564"/>
      <c r="BJ210" s="564"/>
      <c r="BK210" s="564"/>
      <c r="BL210" s="564"/>
      <c r="BM210" s="564"/>
      <c r="BN210" s="564"/>
      <c r="BO210" s="564"/>
      <c r="BP210" s="564"/>
      <c r="BQ210" s="564"/>
      <c r="BR210" s="564"/>
      <c r="BS210" s="564"/>
      <c r="BT210" s="564"/>
      <c r="BZ210" s="426"/>
      <c r="CA210" s="426"/>
    </row>
    <row r="211" spans="1:79" s="565" customFormat="1" ht="51.75" customHeight="1" x14ac:dyDescent="0.2">
      <c r="A211" s="563"/>
      <c r="B211" s="563"/>
      <c r="C211" s="752" t="s">
        <v>173</v>
      </c>
      <c r="D211" s="760" t="s">
        <v>174</v>
      </c>
      <c r="E211" s="800" t="s">
        <v>952</v>
      </c>
      <c r="F211" s="761" t="s">
        <v>953</v>
      </c>
      <c r="G211" s="761" t="s">
        <v>2741</v>
      </c>
      <c r="H211" s="725">
        <v>62</v>
      </c>
      <c r="I211" s="824" t="s">
        <v>958</v>
      </c>
      <c r="J211" s="825">
        <v>1</v>
      </c>
      <c r="K211" s="826" t="s">
        <v>9908</v>
      </c>
      <c r="L211" s="827"/>
      <c r="M211" s="828">
        <v>46054</v>
      </c>
      <c r="N211" s="828">
        <v>46111</v>
      </c>
      <c r="O211" s="829" t="s">
        <v>9185</v>
      </c>
      <c r="P211" s="824" t="s">
        <v>9909</v>
      </c>
      <c r="Q211" s="563"/>
      <c r="R211" s="563"/>
      <c r="S211" s="564"/>
      <c r="T211" s="564"/>
      <c r="U211" s="564"/>
      <c r="V211" s="564"/>
      <c r="W211" s="564"/>
      <c r="X211" s="564"/>
      <c r="Y211" s="564"/>
      <c r="Z211" s="564"/>
      <c r="AA211" s="564"/>
      <c r="AB211" s="564"/>
      <c r="AC211" s="564"/>
      <c r="AD211" s="564"/>
      <c r="AE211" s="564"/>
      <c r="AF211" s="564"/>
      <c r="AG211" s="564"/>
      <c r="AH211" s="564"/>
      <c r="AI211" s="564"/>
      <c r="AJ211" s="564"/>
      <c r="AK211" s="564"/>
      <c r="AL211" s="564"/>
      <c r="AM211" s="564"/>
      <c r="AN211" s="564"/>
      <c r="AO211" s="564"/>
      <c r="AP211" s="564"/>
      <c r="AQ211" s="564"/>
      <c r="AR211" s="564"/>
      <c r="AS211" s="564"/>
      <c r="AT211" s="564"/>
      <c r="AU211" s="564"/>
      <c r="AV211" s="564"/>
      <c r="AW211" s="564"/>
      <c r="AX211" s="564"/>
      <c r="AY211" s="564"/>
      <c r="AZ211" s="564"/>
      <c r="BA211" s="564"/>
      <c r="BB211" s="564"/>
      <c r="BC211" s="564"/>
      <c r="BD211" s="564"/>
      <c r="BE211" s="564"/>
      <c r="BF211" s="564"/>
      <c r="BG211" s="564"/>
      <c r="BH211" s="564"/>
      <c r="BI211" s="564"/>
      <c r="BJ211" s="564"/>
      <c r="BK211" s="564"/>
      <c r="BL211" s="564"/>
      <c r="BM211" s="564"/>
      <c r="BN211" s="564"/>
      <c r="BO211" s="564"/>
      <c r="BP211" s="564"/>
      <c r="BQ211" s="564"/>
      <c r="BR211" s="564"/>
      <c r="BS211" s="564"/>
      <c r="BT211" s="564"/>
      <c r="BZ211" s="426"/>
      <c r="CA211" s="426"/>
    </row>
    <row r="212" spans="1:79" s="565" customFormat="1" ht="51.75" customHeight="1" x14ac:dyDescent="0.2">
      <c r="A212" s="563"/>
      <c r="B212" s="563"/>
      <c r="C212" s="752" t="s">
        <v>173</v>
      </c>
      <c r="D212" s="760" t="s">
        <v>174</v>
      </c>
      <c r="E212" s="800" t="s">
        <v>952</v>
      </c>
      <c r="F212" s="761" t="s">
        <v>953</v>
      </c>
      <c r="G212" s="761" t="s">
        <v>2741</v>
      </c>
      <c r="H212" s="725">
        <v>62</v>
      </c>
      <c r="I212" s="824" t="s">
        <v>958</v>
      </c>
      <c r="J212" s="825">
        <v>2</v>
      </c>
      <c r="K212" s="826" t="s">
        <v>9910</v>
      </c>
      <c r="L212" s="827"/>
      <c r="M212" s="828">
        <v>46055</v>
      </c>
      <c r="N212" s="828">
        <v>46265</v>
      </c>
      <c r="O212" s="829"/>
      <c r="P212" s="824" t="s">
        <v>9911</v>
      </c>
      <c r="Q212" s="563"/>
      <c r="R212" s="563"/>
      <c r="S212" s="564"/>
      <c r="T212" s="564"/>
      <c r="U212" s="564"/>
      <c r="V212" s="564"/>
      <c r="W212" s="564"/>
      <c r="X212" s="564"/>
      <c r="Y212" s="564"/>
      <c r="Z212" s="564"/>
      <c r="AA212" s="564"/>
      <c r="AB212" s="564"/>
      <c r="AC212" s="564"/>
      <c r="AD212" s="564"/>
      <c r="AE212" s="564"/>
      <c r="AF212" s="564"/>
      <c r="AG212" s="564"/>
      <c r="AH212" s="564"/>
      <c r="AI212" s="564"/>
      <c r="AJ212" s="564"/>
      <c r="AK212" s="564"/>
      <c r="AL212" s="564"/>
      <c r="AM212" s="564"/>
      <c r="AN212" s="564"/>
      <c r="AO212" s="564"/>
      <c r="AP212" s="564"/>
      <c r="AQ212" s="564"/>
      <c r="AR212" s="564"/>
      <c r="AS212" s="564"/>
      <c r="AT212" s="564"/>
      <c r="AU212" s="564"/>
      <c r="AV212" s="564"/>
      <c r="AW212" s="564"/>
      <c r="AX212" s="564"/>
      <c r="AY212" s="564"/>
      <c r="AZ212" s="564"/>
      <c r="BA212" s="564"/>
      <c r="BB212" s="564"/>
      <c r="BC212" s="564"/>
      <c r="BD212" s="564"/>
      <c r="BE212" s="564"/>
      <c r="BF212" s="564"/>
      <c r="BG212" s="564"/>
      <c r="BH212" s="564"/>
      <c r="BI212" s="564"/>
      <c r="BJ212" s="564"/>
      <c r="BK212" s="564"/>
      <c r="BL212" s="564"/>
      <c r="BM212" s="564"/>
      <c r="BN212" s="564"/>
      <c r="BO212" s="564"/>
      <c r="BP212" s="564"/>
      <c r="BQ212" s="564"/>
      <c r="BR212" s="564"/>
      <c r="BS212" s="564"/>
      <c r="BT212" s="564"/>
      <c r="BZ212" s="426"/>
      <c r="CA212" s="426"/>
    </row>
    <row r="213" spans="1:79" s="565" customFormat="1" ht="51.75" customHeight="1" x14ac:dyDescent="0.2">
      <c r="A213" s="563"/>
      <c r="B213" s="563"/>
      <c r="C213" s="752" t="s">
        <v>173</v>
      </c>
      <c r="D213" s="760" t="s">
        <v>174</v>
      </c>
      <c r="E213" s="800" t="s">
        <v>952</v>
      </c>
      <c r="F213" s="761" t="s">
        <v>953</v>
      </c>
      <c r="G213" s="761" t="s">
        <v>2741</v>
      </c>
      <c r="H213" s="725">
        <v>62</v>
      </c>
      <c r="I213" s="824" t="s">
        <v>958</v>
      </c>
      <c r="J213" s="825">
        <v>3</v>
      </c>
      <c r="K213" s="830" t="s">
        <v>9912</v>
      </c>
      <c r="L213" s="827"/>
      <c r="M213" s="828">
        <v>46055</v>
      </c>
      <c r="N213" s="828">
        <v>46111</v>
      </c>
      <c r="O213" s="829" t="s">
        <v>9185</v>
      </c>
      <c r="P213" s="824" t="s">
        <v>9913</v>
      </c>
      <c r="Q213" s="563"/>
      <c r="R213" s="563"/>
      <c r="S213" s="564"/>
      <c r="T213" s="564"/>
      <c r="U213" s="564"/>
      <c r="V213" s="564"/>
      <c r="W213" s="564"/>
      <c r="X213" s="564"/>
      <c r="Y213" s="564"/>
      <c r="Z213" s="564"/>
      <c r="AA213" s="564"/>
      <c r="AB213" s="564"/>
      <c r="AC213" s="564"/>
      <c r="AD213" s="564"/>
      <c r="AE213" s="564"/>
      <c r="AF213" s="564"/>
      <c r="AG213" s="564"/>
      <c r="AH213" s="564"/>
      <c r="AI213" s="564"/>
      <c r="AJ213" s="564"/>
      <c r="AK213" s="564"/>
      <c r="AL213" s="564"/>
      <c r="AM213" s="564"/>
      <c r="AN213" s="564"/>
      <c r="AO213" s="564"/>
      <c r="AP213" s="564"/>
      <c r="AQ213" s="564"/>
      <c r="AR213" s="564"/>
      <c r="AS213" s="564"/>
      <c r="AT213" s="564"/>
      <c r="AU213" s="564"/>
      <c r="AV213" s="564"/>
      <c r="AW213" s="564"/>
      <c r="AX213" s="564"/>
      <c r="AY213" s="564"/>
      <c r="AZ213" s="564"/>
      <c r="BA213" s="564"/>
      <c r="BB213" s="564"/>
      <c r="BC213" s="564"/>
      <c r="BD213" s="564"/>
      <c r="BE213" s="564"/>
      <c r="BF213" s="564"/>
      <c r="BG213" s="564"/>
      <c r="BH213" s="564"/>
      <c r="BI213" s="564"/>
      <c r="BJ213" s="564"/>
      <c r="BK213" s="564"/>
      <c r="BL213" s="564"/>
      <c r="BM213" s="564"/>
      <c r="BN213" s="564"/>
      <c r="BO213" s="564"/>
      <c r="BP213" s="564"/>
      <c r="BQ213" s="564"/>
      <c r="BR213" s="564"/>
      <c r="BS213" s="564"/>
      <c r="BT213" s="564"/>
      <c r="BZ213" s="426"/>
      <c r="CA213" s="426"/>
    </row>
    <row r="214" spans="1:79" s="565" customFormat="1" ht="51.75" customHeight="1" x14ac:dyDescent="0.2">
      <c r="A214" s="563"/>
      <c r="B214" s="563"/>
      <c r="C214" s="752" t="s">
        <v>173</v>
      </c>
      <c r="D214" s="760" t="s">
        <v>174</v>
      </c>
      <c r="E214" s="800" t="s">
        <v>952</v>
      </c>
      <c r="F214" s="761" t="s">
        <v>953</v>
      </c>
      <c r="G214" s="761" t="s">
        <v>2741</v>
      </c>
      <c r="H214" s="725">
        <v>62</v>
      </c>
      <c r="I214" s="824" t="s">
        <v>958</v>
      </c>
      <c r="J214" s="825">
        <v>4</v>
      </c>
      <c r="K214" s="830" t="s">
        <v>9914</v>
      </c>
      <c r="L214" s="827"/>
      <c r="M214" s="828">
        <v>46237</v>
      </c>
      <c r="N214" s="828">
        <v>46265</v>
      </c>
      <c r="O214" s="829" t="s">
        <v>9185</v>
      </c>
      <c r="P214" s="824" t="s">
        <v>9913</v>
      </c>
      <c r="Q214" s="563"/>
      <c r="R214" s="563"/>
      <c r="S214" s="564"/>
      <c r="T214" s="564"/>
      <c r="U214" s="564"/>
      <c r="V214" s="564"/>
      <c r="W214" s="564"/>
      <c r="X214" s="564"/>
      <c r="Y214" s="564"/>
      <c r="Z214" s="564"/>
      <c r="AA214" s="564"/>
      <c r="AB214" s="564"/>
      <c r="AC214" s="564"/>
      <c r="AD214" s="564"/>
      <c r="AE214" s="564"/>
      <c r="AF214" s="564"/>
      <c r="AG214" s="564"/>
      <c r="AH214" s="564"/>
      <c r="AI214" s="564"/>
      <c r="AJ214" s="564"/>
      <c r="AK214" s="564"/>
      <c r="AL214" s="564"/>
      <c r="AM214" s="564"/>
      <c r="AN214" s="564"/>
      <c r="AO214" s="564"/>
      <c r="AP214" s="564"/>
      <c r="AQ214" s="564"/>
      <c r="AR214" s="564"/>
      <c r="AS214" s="564"/>
      <c r="AT214" s="564"/>
      <c r="AU214" s="564"/>
      <c r="AV214" s="564"/>
      <c r="AW214" s="564"/>
      <c r="AX214" s="564"/>
      <c r="AY214" s="564"/>
      <c r="AZ214" s="564"/>
      <c r="BA214" s="564"/>
      <c r="BB214" s="564"/>
      <c r="BC214" s="564"/>
      <c r="BD214" s="564"/>
      <c r="BE214" s="564"/>
      <c r="BF214" s="564"/>
      <c r="BG214" s="564"/>
      <c r="BH214" s="564"/>
      <c r="BI214" s="564"/>
      <c r="BJ214" s="564"/>
      <c r="BK214" s="564"/>
      <c r="BL214" s="564"/>
      <c r="BM214" s="564"/>
      <c r="BN214" s="564"/>
      <c r="BO214" s="564"/>
      <c r="BP214" s="564"/>
      <c r="BQ214" s="564"/>
      <c r="BR214" s="564"/>
      <c r="BS214" s="564"/>
      <c r="BT214" s="564"/>
      <c r="BZ214" s="426"/>
      <c r="CA214" s="426"/>
    </row>
    <row r="215" spans="1:79" s="565" customFormat="1" ht="51.75" customHeight="1" x14ac:dyDescent="0.2">
      <c r="A215" s="563"/>
      <c r="B215" s="563"/>
      <c r="C215" s="752" t="s">
        <v>173</v>
      </c>
      <c r="D215" s="760" t="s">
        <v>174</v>
      </c>
      <c r="E215" s="800" t="s">
        <v>952</v>
      </c>
      <c r="F215" s="761" t="s">
        <v>953</v>
      </c>
      <c r="G215" s="761" t="s">
        <v>2741</v>
      </c>
      <c r="H215" s="725">
        <v>64</v>
      </c>
      <c r="I215" s="824" t="s">
        <v>964</v>
      </c>
      <c r="J215" s="825">
        <v>1</v>
      </c>
      <c r="K215" s="824" t="s">
        <v>9915</v>
      </c>
      <c r="L215" s="827"/>
      <c r="M215" s="831">
        <v>46054</v>
      </c>
      <c r="N215" s="831">
        <v>46357</v>
      </c>
      <c r="O215" s="829" t="s">
        <v>9185</v>
      </c>
      <c r="P215" s="824" t="s">
        <v>9916</v>
      </c>
      <c r="Q215" s="563"/>
      <c r="R215" s="563"/>
      <c r="S215" s="564"/>
      <c r="T215" s="564"/>
      <c r="U215" s="564"/>
      <c r="V215" s="564"/>
      <c r="W215" s="564"/>
      <c r="X215" s="564"/>
      <c r="Y215" s="564"/>
      <c r="Z215" s="564"/>
      <c r="AA215" s="564"/>
      <c r="AB215" s="564"/>
      <c r="AC215" s="564"/>
      <c r="AD215" s="564"/>
      <c r="AE215" s="564"/>
      <c r="AF215" s="564"/>
      <c r="AG215" s="564"/>
      <c r="AH215" s="564"/>
      <c r="AI215" s="564"/>
      <c r="AJ215" s="564"/>
      <c r="AK215" s="564"/>
      <c r="AL215" s="564"/>
      <c r="AM215" s="564"/>
      <c r="AN215" s="564"/>
      <c r="AO215" s="564"/>
      <c r="AP215" s="564"/>
      <c r="AQ215" s="564"/>
      <c r="AR215" s="564"/>
      <c r="AS215" s="564"/>
      <c r="AT215" s="564"/>
      <c r="AU215" s="564"/>
      <c r="AV215" s="564"/>
      <c r="AW215" s="564"/>
      <c r="AX215" s="564"/>
      <c r="AY215" s="564"/>
      <c r="AZ215" s="564"/>
      <c r="BA215" s="564"/>
      <c r="BB215" s="564"/>
      <c r="BC215" s="564"/>
      <c r="BD215" s="564"/>
      <c r="BE215" s="564"/>
      <c r="BF215" s="564"/>
      <c r="BG215" s="564"/>
      <c r="BH215" s="564"/>
      <c r="BI215" s="564"/>
      <c r="BJ215" s="564"/>
      <c r="BK215" s="564"/>
      <c r="BL215" s="564"/>
      <c r="BM215" s="564"/>
      <c r="BN215" s="564"/>
      <c r="BO215" s="564"/>
      <c r="BP215" s="564"/>
      <c r="BQ215" s="564"/>
      <c r="BR215" s="564"/>
      <c r="BS215" s="564"/>
      <c r="BT215" s="564"/>
      <c r="BZ215" s="426"/>
      <c r="CA215" s="426"/>
    </row>
    <row r="216" spans="1:79" s="565" customFormat="1" ht="51.75" customHeight="1" x14ac:dyDescent="0.2">
      <c r="A216" s="563"/>
      <c r="B216" s="563"/>
      <c r="C216" s="752" t="s">
        <v>173</v>
      </c>
      <c r="D216" s="760" t="s">
        <v>174</v>
      </c>
      <c r="E216" s="800" t="s">
        <v>952</v>
      </c>
      <c r="F216" s="761" t="s">
        <v>953</v>
      </c>
      <c r="G216" s="761" t="s">
        <v>2741</v>
      </c>
      <c r="H216" s="725">
        <v>64</v>
      </c>
      <c r="I216" s="824" t="s">
        <v>964</v>
      </c>
      <c r="J216" s="769">
        <v>2</v>
      </c>
      <c r="K216" s="824" t="s">
        <v>9917</v>
      </c>
      <c r="L216" s="827"/>
      <c r="M216" s="831">
        <v>46054</v>
      </c>
      <c r="N216" s="831">
        <v>46357</v>
      </c>
      <c r="O216" s="829"/>
      <c r="P216" s="824"/>
      <c r="Q216" s="563"/>
      <c r="R216" s="563"/>
      <c r="S216" s="564"/>
      <c r="T216" s="564"/>
      <c r="U216" s="564"/>
      <c r="V216" s="564"/>
      <c r="W216" s="564"/>
      <c r="X216" s="564"/>
      <c r="Y216" s="564"/>
      <c r="Z216" s="564"/>
      <c r="AA216" s="564"/>
      <c r="AB216" s="564"/>
      <c r="AC216" s="564"/>
      <c r="AD216" s="564"/>
      <c r="AE216" s="564"/>
      <c r="AF216" s="564"/>
      <c r="AG216" s="564"/>
      <c r="AH216" s="564"/>
      <c r="AI216" s="564"/>
      <c r="AJ216" s="564"/>
      <c r="AK216" s="564"/>
      <c r="AL216" s="564"/>
      <c r="AM216" s="564"/>
      <c r="AN216" s="564"/>
      <c r="AO216" s="564"/>
      <c r="AP216" s="564"/>
      <c r="AQ216" s="564"/>
      <c r="AR216" s="564"/>
      <c r="AS216" s="564"/>
      <c r="AT216" s="564"/>
      <c r="AU216" s="564"/>
      <c r="AV216" s="564"/>
      <c r="AW216" s="564"/>
      <c r="AX216" s="564"/>
      <c r="AY216" s="564"/>
      <c r="AZ216" s="564"/>
      <c r="BA216" s="564"/>
      <c r="BB216" s="564"/>
      <c r="BC216" s="564"/>
      <c r="BD216" s="564"/>
      <c r="BE216" s="564"/>
      <c r="BF216" s="564"/>
      <c r="BG216" s="564"/>
      <c r="BH216" s="564"/>
      <c r="BI216" s="564"/>
      <c r="BJ216" s="564"/>
      <c r="BK216" s="564"/>
      <c r="BL216" s="564"/>
      <c r="BM216" s="564"/>
      <c r="BN216" s="564"/>
      <c r="BO216" s="564"/>
      <c r="BP216" s="564"/>
      <c r="BQ216" s="564"/>
      <c r="BR216" s="564"/>
      <c r="BS216" s="564"/>
      <c r="BT216" s="564"/>
      <c r="BZ216" s="426"/>
      <c r="CA216" s="426"/>
    </row>
    <row r="217" spans="1:79" s="565" customFormat="1" ht="51.75" customHeight="1" x14ac:dyDescent="0.2">
      <c r="A217" s="563"/>
      <c r="B217" s="563"/>
      <c r="C217" s="752" t="s">
        <v>173</v>
      </c>
      <c r="D217" s="760" t="s">
        <v>174</v>
      </c>
      <c r="E217" s="800" t="s">
        <v>952</v>
      </c>
      <c r="F217" s="761" t="s">
        <v>953</v>
      </c>
      <c r="G217" s="761" t="s">
        <v>2741</v>
      </c>
      <c r="H217" s="832"/>
      <c r="I217" s="833" t="s">
        <v>9918</v>
      </c>
      <c r="J217" s="834">
        <v>1</v>
      </c>
      <c r="K217" s="822" t="s">
        <v>9919</v>
      </c>
      <c r="L217" s="835"/>
      <c r="M217" s="836">
        <v>46054</v>
      </c>
      <c r="N217" s="836">
        <v>46203</v>
      </c>
      <c r="O217" s="837"/>
      <c r="P217" s="726"/>
      <c r="Q217" s="563"/>
      <c r="R217" s="563"/>
      <c r="S217" s="564"/>
      <c r="T217" s="564"/>
      <c r="U217" s="564"/>
      <c r="V217" s="564"/>
      <c r="W217" s="564"/>
      <c r="X217" s="564"/>
      <c r="Y217" s="564"/>
      <c r="Z217" s="564"/>
      <c r="AA217" s="564"/>
      <c r="AB217" s="564"/>
      <c r="AC217" s="564"/>
      <c r="AD217" s="564"/>
      <c r="AE217" s="564"/>
      <c r="AF217" s="564"/>
      <c r="AG217" s="564"/>
      <c r="AH217" s="564"/>
      <c r="AI217" s="564"/>
      <c r="AJ217" s="564"/>
      <c r="AK217" s="564"/>
      <c r="AL217" s="564"/>
      <c r="AM217" s="564"/>
      <c r="AN217" s="564"/>
      <c r="AO217" s="564"/>
      <c r="AP217" s="564"/>
      <c r="AQ217" s="564"/>
      <c r="AR217" s="564"/>
      <c r="AS217" s="564"/>
      <c r="AT217" s="564"/>
      <c r="AU217" s="564"/>
      <c r="AV217" s="564"/>
      <c r="AW217" s="564"/>
      <c r="AX217" s="564"/>
      <c r="AY217" s="564"/>
      <c r="AZ217" s="564"/>
      <c r="BA217" s="564"/>
      <c r="BB217" s="564"/>
      <c r="BC217" s="564"/>
      <c r="BD217" s="564"/>
      <c r="BE217" s="564"/>
      <c r="BF217" s="564"/>
      <c r="BG217" s="564"/>
      <c r="BH217" s="564"/>
      <c r="BI217" s="564"/>
      <c r="BJ217" s="564"/>
      <c r="BK217" s="564"/>
      <c r="BL217" s="564"/>
      <c r="BM217" s="564"/>
      <c r="BN217" s="564"/>
      <c r="BO217" s="564"/>
      <c r="BP217" s="564"/>
      <c r="BQ217" s="564"/>
      <c r="BR217" s="564"/>
      <c r="BS217" s="564"/>
      <c r="BT217" s="564"/>
      <c r="BZ217" s="426"/>
      <c r="CA217" s="426"/>
    </row>
    <row r="218" spans="1:79" s="565" customFormat="1" ht="51.75" customHeight="1" x14ac:dyDescent="0.2">
      <c r="A218" s="563"/>
      <c r="B218" s="563"/>
      <c r="C218" s="752" t="s">
        <v>173</v>
      </c>
      <c r="D218" s="760" t="s">
        <v>174</v>
      </c>
      <c r="E218" s="800" t="s">
        <v>952</v>
      </c>
      <c r="F218" s="761" t="s">
        <v>953</v>
      </c>
      <c r="G218" s="761" t="s">
        <v>2741</v>
      </c>
      <c r="H218" s="832"/>
      <c r="I218" s="838" t="s">
        <v>9918</v>
      </c>
      <c r="J218" s="839">
        <v>2</v>
      </c>
      <c r="K218" s="840" t="s">
        <v>9920</v>
      </c>
      <c r="L218" s="841"/>
      <c r="M218" s="842">
        <v>46054</v>
      </c>
      <c r="N218" s="842">
        <v>46203</v>
      </c>
      <c r="O218" s="843" t="s">
        <v>9185</v>
      </c>
      <c r="P218" s="838" t="s">
        <v>9921</v>
      </c>
      <c r="Q218" s="563"/>
      <c r="R218" s="563"/>
      <c r="S218" s="564"/>
      <c r="T218" s="564"/>
      <c r="U218" s="564"/>
      <c r="V218" s="564"/>
      <c r="W218" s="564"/>
      <c r="X218" s="564"/>
      <c r="Y218" s="564"/>
      <c r="Z218" s="564"/>
      <c r="AA218" s="564"/>
      <c r="AB218" s="564"/>
      <c r="AC218" s="564"/>
      <c r="AD218" s="564"/>
      <c r="AE218" s="564"/>
      <c r="AF218" s="564"/>
      <c r="AG218" s="564"/>
      <c r="AH218" s="564"/>
      <c r="AI218" s="564"/>
      <c r="AJ218" s="564"/>
      <c r="AK218" s="564"/>
      <c r="AL218" s="564"/>
      <c r="AM218" s="564"/>
      <c r="AN218" s="564"/>
      <c r="AO218" s="564"/>
      <c r="AP218" s="564"/>
      <c r="AQ218" s="564"/>
      <c r="AR218" s="564"/>
      <c r="AS218" s="564"/>
      <c r="AT218" s="564"/>
      <c r="AU218" s="564"/>
      <c r="AV218" s="564"/>
      <c r="AW218" s="564"/>
      <c r="AX218" s="564"/>
      <c r="AY218" s="564"/>
      <c r="AZ218" s="564"/>
      <c r="BA218" s="564"/>
      <c r="BB218" s="564"/>
      <c r="BC218" s="564"/>
      <c r="BD218" s="564"/>
      <c r="BE218" s="564"/>
      <c r="BF218" s="564"/>
      <c r="BG218" s="564"/>
      <c r="BH218" s="564"/>
      <c r="BI218" s="564"/>
      <c r="BJ218" s="564"/>
      <c r="BK218" s="564"/>
      <c r="BL218" s="564"/>
      <c r="BM218" s="564"/>
      <c r="BN218" s="564"/>
      <c r="BO218" s="564"/>
      <c r="BP218" s="564"/>
      <c r="BQ218" s="564"/>
      <c r="BR218" s="564"/>
      <c r="BS218" s="564"/>
      <c r="BT218" s="564"/>
      <c r="BZ218" s="426"/>
      <c r="CA218" s="426"/>
    </row>
    <row r="219" spans="1:79" s="565" customFormat="1" ht="51.75" customHeight="1" x14ac:dyDescent="0.2">
      <c r="A219" s="563"/>
      <c r="B219" s="563"/>
      <c r="C219" s="752" t="s">
        <v>173</v>
      </c>
      <c r="D219" s="760" t="s">
        <v>174</v>
      </c>
      <c r="E219" s="800" t="s">
        <v>952</v>
      </c>
      <c r="F219" s="761" t="s">
        <v>953</v>
      </c>
      <c r="G219" s="761" t="s">
        <v>2741</v>
      </c>
      <c r="H219" s="832"/>
      <c r="I219" s="838" t="s">
        <v>9918</v>
      </c>
      <c r="J219" s="839">
        <v>3</v>
      </c>
      <c r="K219" s="840" t="s">
        <v>9922</v>
      </c>
      <c r="L219" s="841"/>
      <c r="M219" s="842">
        <v>46204</v>
      </c>
      <c r="N219" s="842">
        <v>46371</v>
      </c>
      <c r="O219" s="843" t="s">
        <v>9185</v>
      </c>
      <c r="P219" s="838" t="s">
        <v>9923</v>
      </c>
      <c r="Q219" s="563"/>
      <c r="R219" s="563"/>
      <c r="S219" s="564"/>
      <c r="T219" s="564"/>
      <c r="U219" s="564"/>
      <c r="V219" s="564"/>
      <c r="W219" s="564"/>
      <c r="X219" s="564"/>
      <c r="Y219" s="564"/>
      <c r="Z219" s="564"/>
      <c r="AA219" s="564"/>
      <c r="AB219" s="564"/>
      <c r="AC219" s="564"/>
      <c r="AD219" s="564"/>
      <c r="AE219" s="564"/>
      <c r="AF219" s="564"/>
      <c r="AG219" s="564"/>
      <c r="AH219" s="564"/>
      <c r="AI219" s="564"/>
      <c r="AJ219" s="564"/>
      <c r="AK219" s="564"/>
      <c r="AL219" s="564"/>
      <c r="AM219" s="564"/>
      <c r="AN219" s="564"/>
      <c r="AO219" s="564"/>
      <c r="AP219" s="564"/>
      <c r="AQ219" s="564"/>
      <c r="AR219" s="564"/>
      <c r="AS219" s="564"/>
      <c r="AT219" s="564"/>
      <c r="AU219" s="564"/>
      <c r="AV219" s="564"/>
      <c r="AW219" s="564"/>
      <c r="AX219" s="564"/>
      <c r="AY219" s="564"/>
      <c r="AZ219" s="564"/>
      <c r="BA219" s="564"/>
      <c r="BB219" s="564"/>
      <c r="BC219" s="564"/>
      <c r="BD219" s="564"/>
      <c r="BE219" s="564"/>
      <c r="BF219" s="564"/>
      <c r="BG219" s="564"/>
      <c r="BH219" s="564"/>
      <c r="BI219" s="564"/>
      <c r="BJ219" s="564"/>
      <c r="BK219" s="564"/>
      <c r="BL219" s="564"/>
      <c r="BM219" s="564"/>
      <c r="BN219" s="564"/>
      <c r="BO219" s="564"/>
      <c r="BP219" s="564"/>
      <c r="BQ219" s="564"/>
      <c r="BR219" s="564"/>
      <c r="BS219" s="564"/>
      <c r="BT219" s="564"/>
      <c r="BZ219" s="426">
        <v>0</v>
      </c>
      <c r="CA219" s="426">
        <v>0</v>
      </c>
    </row>
    <row r="220" spans="1:79" s="565" customFormat="1" ht="51.75" customHeight="1" x14ac:dyDescent="0.2">
      <c r="A220" s="563"/>
      <c r="B220" s="563"/>
      <c r="C220" s="752" t="s">
        <v>173</v>
      </c>
      <c r="D220" s="760" t="s">
        <v>174</v>
      </c>
      <c r="E220" s="800" t="s">
        <v>952</v>
      </c>
      <c r="F220" s="761" t="s">
        <v>953</v>
      </c>
      <c r="G220" s="761" t="s">
        <v>2741</v>
      </c>
      <c r="H220" s="754">
        <v>70</v>
      </c>
      <c r="I220" s="824" t="s">
        <v>977</v>
      </c>
      <c r="J220" s="825">
        <v>1</v>
      </c>
      <c r="K220" s="824" t="s">
        <v>9924</v>
      </c>
      <c r="L220" s="827"/>
      <c r="M220" s="828">
        <v>46024</v>
      </c>
      <c r="N220" s="828">
        <v>46052</v>
      </c>
      <c r="O220" s="829" t="s">
        <v>9185</v>
      </c>
      <c r="P220" s="824" t="s">
        <v>9925</v>
      </c>
      <c r="Q220" s="563"/>
      <c r="R220" s="563"/>
      <c r="S220" s="564"/>
      <c r="T220" s="564"/>
      <c r="U220" s="564"/>
      <c r="V220" s="564"/>
      <c r="W220" s="564"/>
      <c r="X220" s="564"/>
      <c r="Y220" s="564"/>
      <c r="Z220" s="564"/>
      <c r="AA220" s="564"/>
      <c r="AB220" s="564"/>
      <c r="AC220" s="564"/>
      <c r="AD220" s="564"/>
      <c r="AE220" s="564"/>
      <c r="AF220" s="564"/>
      <c r="AG220" s="564"/>
      <c r="AH220" s="564"/>
      <c r="AI220" s="564"/>
      <c r="AJ220" s="564"/>
      <c r="AK220" s="564"/>
      <c r="AL220" s="564"/>
      <c r="AM220" s="564"/>
      <c r="AN220" s="564"/>
      <c r="AO220" s="564"/>
      <c r="AP220" s="564"/>
      <c r="AQ220" s="564"/>
      <c r="AR220" s="564"/>
      <c r="AS220" s="564"/>
      <c r="AT220" s="564"/>
      <c r="AU220" s="564"/>
      <c r="AV220" s="564"/>
      <c r="AW220" s="564"/>
      <c r="AX220" s="564"/>
      <c r="AY220" s="564"/>
      <c r="AZ220" s="564"/>
      <c r="BA220" s="564"/>
      <c r="BB220" s="564"/>
      <c r="BC220" s="564"/>
      <c r="BD220" s="564"/>
      <c r="BE220" s="564"/>
      <c r="BF220" s="564"/>
      <c r="BG220" s="564"/>
      <c r="BH220" s="564"/>
      <c r="BI220" s="564"/>
      <c r="BJ220" s="564"/>
      <c r="BK220" s="564"/>
      <c r="BL220" s="564"/>
      <c r="BM220" s="564"/>
      <c r="BN220" s="564"/>
      <c r="BO220" s="564"/>
      <c r="BP220" s="564"/>
      <c r="BQ220" s="564"/>
      <c r="BR220" s="564"/>
      <c r="BS220" s="564"/>
      <c r="BT220" s="564"/>
      <c r="BZ220" s="426">
        <v>0</v>
      </c>
      <c r="CA220" s="426">
        <v>0</v>
      </c>
    </row>
    <row r="221" spans="1:79" s="565" customFormat="1" ht="51.75" customHeight="1" x14ac:dyDescent="0.2">
      <c r="A221" s="563"/>
      <c r="B221" s="563"/>
      <c r="C221" s="752" t="s">
        <v>173</v>
      </c>
      <c r="D221" s="760" t="s">
        <v>174</v>
      </c>
      <c r="E221" s="800" t="s">
        <v>952</v>
      </c>
      <c r="F221" s="761" t="s">
        <v>953</v>
      </c>
      <c r="G221" s="761" t="s">
        <v>2741</v>
      </c>
      <c r="H221" s="725">
        <v>70</v>
      </c>
      <c r="I221" s="824" t="s">
        <v>977</v>
      </c>
      <c r="J221" s="825">
        <v>2</v>
      </c>
      <c r="K221" s="824" t="s">
        <v>9926</v>
      </c>
      <c r="L221" s="827"/>
      <c r="M221" s="828">
        <v>46055</v>
      </c>
      <c r="N221" s="828">
        <v>46356</v>
      </c>
      <c r="O221" s="829"/>
      <c r="P221" s="824"/>
      <c r="Q221" s="563"/>
      <c r="R221" s="563"/>
      <c r="S221" s="564"/>
      <c r="T221" s="564"/>
      <c r="U221" s="564"/>
      <c r="V221" s="564"/>
      <c r="W221" s="564"/>
      <c r="X221" s="564"/>
      <c r="Y221" s="564"/>
      <c r="Z221" s="564"/>
      <c r="AA221" s="564"/>
      <c r="AB221" s="564"/>
      <c r="AC221" s="564"/>
      <c r="AD221" s="564"/>
      <c r="AE221" s="564"/>
      <c r="AF221" s="564"/>
      <c r="AG221" s="564"/>
      <c r="AH221" s="564"/>
      <c r="AI221" s="564"/>
      <c r="AJ221" s="564"/>
      <c r="AK221" s="564"/>
      <c r="AL221" s="564"/>
      <c r="AM221" s="564"/>
      <c r="AN221" s="564"/>
      <c r="AO221" s="564"/>
      <c r="AP221" s="564"/>
      <c r="AQ221" s="564"/>
      <c r="AR221" s="564"/>
      <c r="AS221" s="564"/>
      <c r="AT221" s="564"/>
      <c r="AU221" s="564"/>
      <c r="AV221" s="564"/>
      <c r="AW221" s="564"/>
      <c r="AX221" s="564"/>
      <c r="AY221" s="564"/>
      <c r="AZ221" s="564"/>
      <c r="BA221" s="564"/>
      <c r="BB221" s="564"/>
      <c r="BC221" s="564"/>
      <c r="BD221" s="564"/>
      <c r="BE221" s="564"/>
      <c r="BF221" s="564"/>
      <c r="BG221" s="564"/>
      <c r="BH221" s="564"/>
      <c r="BI221" s="564"/>
      <c r="BJ221" s="564"/>
      <c r="BK221" s="564"/>
      <c r="BL221" s="564"/>
      <c r="BM221" s="564"/>
      <c r="BN221" s="564"/>
      <c r="BO221" s="564"/>
      <c r="BP221" s="564"/>
      <c r="BQ221" s="564"/>
      <c r="BR221" s="564"/>
      <c r="BS221" s="564"/>
      <c r="BT221" s="564"/>
      <c r="BZ221" s="426">
        <v>0</v>
      </c>
      <c r="CA221" s="426">
        <v>0</v>
      </c>
    </row>
    <row r="222" spans="1:79" s="565" customFormat="1" ht="51.75" customHeight="1" x14ac:dyDescent="0.2">
      <c r="A222" s="563"/>
      <c r="B222" s="563"/>
      <c r="C222" s="752" t="s">
        <v>173</v>
      </c>
      <c r="D222" s="760" t="s">
        <v>174</v>
      </c>
      <c r="E222" s="800" t="s">
        <v>952</v>
      </c>
      <c r="F222" s="761" t="s">
        <v>953</v>
      </c>
      <c r="G222" s="761" t="s">
        <v>2741</v>
      </c>
      <c r="H222" s="725">
        <v>70</v>
      </c>
      <c r="I222" s="824" t="s">
        <v>977</v>
      </c>
      <c r="J222" s="825">
        <v>3</v>
      </c>
      <c r="K222" s="824" t="s">
        <v>9927</v>
      </c>
      <c r="L222" s="827"/>
      <c r="M222" s="828">
        <v>46055</v>
      </c>
      <c r="N222" s="828">
        <v>46356</v>
      </c>
      <c r="O222" s="829" t="s">
        <v>9185</v>
      </c>
      <c r="P222" s="824" t="s">
        <v>9928</v>
      </c>
      <c r="Q222" s="563"/>
      <c r="R222" s="563"/>
      <c r="S222" s="564"/>
      <c r="T222" s="564"/>
      <c r="U222" s="564"/>
      <c r="V222" s="564"/>
      <c r="W222" s="564"/>
      <c r="X222" s="564"/>
      <c r="Y222" s="564"/>
      <c r="Z222" s="564"/>
      <c r="AA222" s="564"/>
      <c r="AB222" s="564"/>
      <c r="AC222" s="564"/>
      <c r="AD222" s="564"/>
      <c r="AE222" s="564"/>
      <c r="AF222" s="564"/>
      <c r="AG222" s="564"/>
      <c r="AH222" s="564"/>
      <c r="AI222" s="564"/>
      <c r="AJ222" s="564"/>
      <c r="AK222" s="564"/>
      <c r="AL222" s="564"/>
      <c r="AM222" s="564"/>
      <c r="AN222" s="564"/>
      <c r="AO222" s="564"/>
      <c r="AP222" s="564"/>
      <c r="AQ222" s="564"/>
      <c r="AR222" s="564"/>
      <c r="AS222" s="564"/>
      <c r="AT222" s="564"/>
      <c r="AU222" s="564"/>
      <c r="AV222" s="564"/>
      <c r="AW222" s="564"/>
      <c r="AX222" s="564"/>
      <c r="AY222" s="564"/>
      <c r="AZ222" s="564"/>
      <c r="BA222" s="564"/>
      <c r="BB222" s="564"/>
      <c r="BC222" s="564"/>
      <c r="BD222" s="564"/>
      <c r="BE222" s="564"/>
      <c r="BF222" s="564"/>
      <c r="BG222" s="564"/>
      <c r="BH222" s="564"/>
      <c r="BI222" s="564"/>
      <c r="BJ222" s="564"/>
      <c r="BK222" s="564"/>
      <c r="BL222" s="564"/>
      <c r="BM222" s="564"/>
      <c r="BN222" s="564"/>
      <c r="BO222" s="564"/>
      <c r="BP222" s="564"/>
      <c r="BQ222" s="564"/>
      <c r="BR222" s="564"/>
      <c r="BS222" s="564"/>
      <c r="BT222" s="564"/>
      <c r="BZ222" s="426">
        <v>0</v>
      </c>
      <c r="CA222" s="426">
        <v>0</v>
      </c>
    </row>
    <row r="223" spans="1:79" s="565" customFormat="1" ht="51.75" customHeight="1" x14ac:dyDescent="0.2">
      <c r="A223" s="563"/>
      <c r="B223" s="563"/>
      <c r="C223" s="857" t="s">
        <v>173</v>
      </c>
      <c r="D223" s="844" t="s">
        <v>174</v>
      </c>
      <c r="E223" s="845" t="s">
        <v>984</v>
      </c>
      <c r="F223" s="858" t="s">
        <v>953</v>
      </c>
      <c r="G223" s="845" t="s">
        <v>2798</v>
      </c>
      <c r="H223" s="848">
        <v>65</v>
      </c>
      <c r="I223" s="846" t="s">
        <v>9937</v>
      </c>
      <c r="J223" s="848">
        <v>1</v>
      </c>
      <c r="K223" s="846" t="s">
        <v>9938</v>
      </c>
      <c r="L223" s="848">
        <v>25</v>
      </c>
      <c r="M223" s="859">
        <v>46054</v>
      </c>
      <c r="N223" s="859">
        <v>46387</v>
      </c>
      <c r="O223" s="860" t="s">
        <v>9185</v>
      </c>
      <c r="P223" s="845" t="s">
        <v>9939</v>
      </c>
      <c r="Q223" s="563"/>
      <c r="R223" s="563"/>
      <c r="S223" s="564"/>
      <c r="T223" s="564"/>
      <c r="U223" s="564"/>
      <c r="V223" s="564"/>
      <c r="W223" s="564"/>
      <c r="X223" s="564"/>
      <c r="Y223" s="564"/>
      <c r="Z223" s="564"/>
      <c r="AA223" s="564"/>
      <c r="AB223" s="564"/>
      <c r="AC223" s="564"/>
      <c r="AD223" s="564"/>
      <c r="AE223" s="564"/>
      <c r="AF223" s="564"/>
      <c r="AG223" s="564"/>
      <c r="AH223" s="564"/>
      <c r="AI223" s="564"/>
      <c r="AJ223" s="564"/>
      <c r="AK223" s="564"/>
      <c r="AL223" s="564"/>
      <c r="AM223" s="564"/>
      <c r="AN223" s="564"/>
      <c r="AO223" s="564"/>
      <c r="AP223" s="564"/>
      <c r="AQ223" s="564"/>
      <c r="AR223" s="564"/>
      <c r="AS223" s="564"/>
      <c r="AT223" s="564"/>
      <c r="AU223" s="564"/>
      <c r="AV223" s="564"/>
      <c r="AW223" s="564"/>
      <c r="AX223" s="564"/>
      <c r="AY223" s="564"/>
      <c r="AZ223" s="564"/>
      <c r="BA223" s="564"/>
      <c r="BB223" s="564"/>
      <c r="BC223" s="564"/>
      <c r="BD223" s="564"/>
      <c r="BE223" s="564"/>
      <c r="BF223" s="564"/>
      <c r="BG223" s="564"/>
      <c r="BH223" s="564"/>
      <c r="BI223" s="564"/>
      <c r="BJ223" s="564"/>
      <c r="BK223" s="564"/>
      <c r="BL223" s="564"/>
      <c r="BM223" s="564"/>
      <c r="BN223" s="564"/>
      <c r="BO223" s="564"/>
      <c r="BP223" s="564"/>
      <c r="BQ223" s="564"/>
      <c r="BR223" s="564"/>
      <c r="BS223" s="564"/>
      <c r="BT223" s="564"/>
      <c r="BZ223" s="426">
        <v>0</v>
      </c>
      <c r="CA223" s="426">
        <v>0</v>
      </c>
    </row>
    <row r="224" spans="1:79" s="565" customFormat="1" ht="36" customHeight="1" x14ac:dyDescent="0.2">
      <c r="A224" s="563"/>
      <c r="B224" s="563"/>
      <c r="C224" s="857" t="s">
        <v>173</v>
      </c>
      <c r="D224" s="844" t="s">
        <v>174</v>
      </c>
      <c r="E224" s="845" t="s">
        <v>984</v>
      </c>
      <c r="F224" s="858" t="s">
        <v>953</v>
      </c>
      <c r="G224" s="845" t="s">
        <v>2798</v>
      </c>
      <c r="H224" s="848">
        <v>65</v>
      </c>
      <c r="I224" s="846" t="s">
        <v>9937</v>
      </c>
      <c r="J224" s="848">
        <v>2</v>
      </c>
      <c r="K224" s="846" t="s">
        <v>9940</v>
      </c>
      <c r="L224" s="848">
        <v>25</v>
      </c>
      <c r="M224" s="859">
        <v>46082</v>
      </c>
      <c r="N224" s="859">
        <v>46387</v>
      </c>
      <c r="O224" s="860"/>
      <c r="P224" s="845" t="s">
        <v>9941</v>
      </c>
      <c r="Q224" s="563"/>
      <c r="R224" s="563"/>
      <c r="S224" s="564"/>
      <c r="T224" s="564"/>
      <c r="U224" s="564"/>
      <c r="V224" s="564"/>
      <c r="W224" s="564"/>
      <c r="X224" s="564"/>
      <c r="Y224" s="564"/>
      <c r="Z224" s="564"/>
      <c r="AA224" s="564"/>
      <c r="AB224" s="564"/>
      <c r="AC224" s="564"/>
      <c r="AD224" s="564"/>
      <c r="AE224" s="564"/>
      <c r="AF224" s="564"/>
      <c r="AG224" s="564"/>
      <c r="AH224" s="564"/>
      <c r="AI224" s="564"/>
      <c r="AJ224" s="564"/>
      <c r="AK224" s="564"/>
      <c r="AL224" s="564"/>
      <c r="AM224" s="564"/>
      <c r="AN224" s="564"/>
      <c r="AO224" s="564"/>
      <c r="AP224" s="564"/>
      <c r="AQ224" s="564"/>
      <c r="AR224" s="564"/>
      <c r="AS224" s="564"/>
      <c r="AT224" s="564"/>
      <c r="AU224" s="564"/>
      <c r="AV224" s="564"/>
      <c r="AW224" s="564"/>
      <c r="AX224" s="564"/>
      <c r="AY224" s="564"/>
      <c r="AZ224" s="564"/>
      <c r="BA224" s="564"/>
      <c r="BB224" s="564"/>
      <c r="BC224" s="564"/>
      <c r="BD224" s="564"/>
      <c r="BE224" s="564"/>
      <c r="BF224" s="564"/>
      <c r="BG224" s="564"/>
      <c r="BH224" s="564"/>
      <c r="BI224" s="564"/>
      <c r="BJ224" s="564"/>
      <c r="BK224" s="564"/>
      <c r="BL224" s="564"/>
      <c r="BM224" s="564"/>
      <c r="BN224" s="564"/>
      <c r="BO224" s="564"/>
      <c r="BP224" s="564"/>
      <c r="BQ224" s="564"/>
      <c r="BR224" s="564"/>
      <c r="BS224" s="564"/>
      <c r="BT224" s="564"/>
      <c r="BZ224" s="426">
        <v>0</v>
      </c>
      <c r="CA224" s="426">
        <v>0</v>
      </c>
    </row>
    <row r="225" spans="1:79" s="565" customFormat="1" ht="36" customHeight="1" x14ac:dyDescent="0.2">
      <c r="A225" s="563"/>
      <c r="B225" s="563"/>
      <c r="C225" s="857" t="s">
        <v>173</v>
      </c>
      <c r="D225" s="844" t="s">
        <v>174</v>
      </c>
      <c r="E225" s="845" t="s">
        <v>984</v>
      </c>
      <c r="F225" s="858" t="s">
        <v>953</v>
      </c>
      <c r="G225" s="845" t="s">
        <v>2798</v>
      </c>
      <c r="H225" s="848">
        <v>65</v>
      </c>
      <c r="I225" s="846" t="s">
        <v>9937</v>
      </c>
      <c r="J225" s="848">
        <v>3</v>
      </c>
      <c r="K225" s="846" t="s">
        <v>9942</v>
      </c>
      <c r="L225" s="848">
        <v>25</v>
      </c>
      <c r="M225" s="859">
        <v>46054</v>
      </c>
      <c r="N225" s="859">
        <v>46387</v>
      </c>
      <c r="O225" s="860"/>
      <c r="P225" s="845" t="s">
        <v>9943</v>
      </c>
      <c r="Q225" s="563"/>
      <c r="R225" s="563"/>
      <c r="S225" s="564"/>
      <c r="T225" s="564"/>
      <c r="U225" s="564"/>
      <c r="V225" s="564"/>
      <c r="W225" s="564"/>
      <c r="X225" s="564"/>
      <c r="Y225" s="564"/>
      <c r="Z225" s="564"/>
      <c r="AA225" s="564"/>
      <c r="AB225" s="564"/>
      <c r="AC225" s="564"/>
      <c r="AD225" s="564"/>
      <c r="AE225" s="564"/>
      <c r="AF225" s="564"/>
      <c r="AG225" s="564"/>
      <c r="AH225" s="564"/>
      <c r="AI225" s="564"/>
      <c r="AJ225" s="564"/>
      <c r="AK225" s="564"/>
      <c r="AL225" s="564"/>
      <c r="AM225" s="564"/>
      <c r="AN225" s="564"/>
      <c r="AO225" s="564"/>
      <c r="AP225" s="564"/>
      <c r="AQ225" s="564"/>
      <c r="AR225" s="564"/>
      <c r="AS225" s="564"/>
      <c r="AT225" s="564"/>
      <c r="AU225" s="564"/>
      <c r="AV225" s="564"/>
      <c r="AW225" s="564"/>
      <c r="AX225" s="564"/>
      <c r="AY225" s="564"/>
      <c r="AZ225" s="564"/>
      <c r="BA225" s="564"/>
      <c r="BB225" s="564"/>
      <c r="BC225" s="564"/>
      <c r="BD225" s="564"/>
      <c r="BE225" s="564"/>
      <c r="BF225" s="564"/>
      <c r="BG225" s="564"/>
      <c r="BH225" s="564"/>
      <c r="BI225" s="564"/>
      <c r="BJ225" s="564"/>
      <c r="BK225" s="564"/>
      <c r="BL225" s="564"/>
      <c r="BM225" s="564"/>
      <c r="BN225" s="564"/>
      <c r="BO225" s="564"/>
      <c r="BP225" s="564"/>
      <c r="BQ225" s="564"/>
      <c r="BR225" s="564"/>
      <c r="BS225" s="564"/>
      <c r="BT225" s="564"/>
      <c r="BZ225" s="426">
        <v>0</v>
      </c>
      <c r="CA225" s="426">
        <v>0</v>
      </c>
    </row>
    <row r="226" spans="1:79" s="565" customFormat="1" ht="36" customHeight="1" x14ac:dyDescent="0.2">
      <c r="A226" s="563"/>
      <c r="B226" s="563"/>
      <c r="C226" s="752" t="s">
        <v>173</v>
      </c>
      <c r="D226" s="760" t="s">
        <v>174</v>
      </c>
      <c r="E226" s="800" t="s">
        <v>984</v>
      </c>
      <c r="F226" s="761" t="s">
        <v>953</v>
      </c>
      <c r="G226" s="806" t="s">
        <v>2798</v>
      </c>
      <c r="H226" s="751">
        <v>65</v>
      </c>
      <c r="I226" s="846" t="s">
        <v>9937</v>
      </c>
      <c r="J226" s="748">
        <v>4</v>
      </c>
      <c r="K226" s="763" t="s">
        <v>9944</v>
      </c>
      <c r="L226" s="751">
        <v>25</v>
      </c>
      <c r="M226" s="859">
        <v>46054</v>
      </c>
      <c r="N226" s="859">
        <v>46387</v>
      </c>
      <c r="O226" s="765"/>
      <c r="P226" s="845" t="s">
        <v>9945</v>
      </c>
      <c r="Q226" s="563"/>
      <c r="R226" s="563"/>
      <c r="S226" s="564"/>
      <c r="T226" s="564"/>
      <c r="U226" s="564"/>
      <c r="V226" s="564"/>
      <c r="W226" s="564"/>
      <c r="X226" s="564"/>
      <c r="Y226" s="564"/>
      <c r="Z226" s="564"/>
      <c r="AA226" s="564"/>
      <c r="AB226" s="564"/>
      <c r="AC226" s="564"/>
      <c r="AD226" s="564"/>
      <c r="AE226" s="564"/>
      <c r="AF226" s="564"/>
      <c r="AG226" s="564"/>
      <c r="AH226" s="564"/>
      <c r="AI226" s="564"/>
      <c r="AJ226" s="564"/>
      <c r="AK226" s="564"/>
      <c r="AL226" s="564"/>
      <c r="AM226" s="564"/>
      <c r="AN226" s="564"/>
      <c r="AO226" s="564"/>
      <c r="AP226" s="564"/>
      <c r="AQ226" s="564"/>
      <c r="AR226" s="564"/>
      <c r="AS226" s="564"/>
      <c r="AT226" s="564"/>
      <c r="AU226" s="564"/>
      <c r="AV226" s="564"/>
      <c r="AW226" s="564"/>
      <c r="AX226" s="564"/>
      <c r="AY226" s="564"/>
      <c r="AZ226" s="564"/>
      <c r="BA226" s="564"/>
      <c r="BB226" s="564"/>
      <c r="BC226" s="564"/>
      <c r="BD226" s="564"/>
      <c r="BE226" s="564"/>
      <c r="BF226" s="564"/>
      <c r="BG226" s="564"/>
      <c r="BH226" s="564"/>
      <c r="BI226" s="564"/>
      <c r="BJ226" s="564"/>
      <c r="BK226" s="564"/>
      <c r="BL226" s="564"/>
      <c r="BM226" s="564"/>
      <c r="BN226" s="564"/>
      <c r="BO226" s="564"/>
      <c r="BP226" s="564"/>
      <c r="BQ226" s="564"/>
      <c r="BR226" s="564"/>
      <c r="BS226" s="564"/>
      <c r="BT226" s="564"/>
      <c r="BZ226" s="426">
        <v>0</v>
      </c>
      <c r="CA226" s="426">
        <v>0</v>
      </c>
    </row>
    <row r="227" spans="1:79" ht="48" x14ac:dyDescent="0.2">
      <c r="C227" s="778" t="s">
        <v>173</v>
      </c>
      <c r="D227" s="724" t="s">
        <v>174</v>
      </c>
      <c r="E227" s="724" t="s">
        <v>2570</v>
      </c>
      <c r="F227" s="778" t="s">
        <v>953</v>
      </c>
      <c r="G227" s="622" t="s">
        <v>2779</v>
      </c>
      <c r="H227" s="754">
        <v>68</v>
      </c>
      <c r="I227" s="768" t="s">
        <v>9946</v>
      </c>
      <c r="J227" s="725">
        <v>1</v>
      </c>
      <c r="K227" s="622" t="s">
        <v>9947</v>
      </c>
      <c r="L227" s="861"/>
      <c r="M227" s="862">
        <v>46024</v>
      </c>
      <c r="N227" s="862">
        <v>46387</v>
      </c>
      <c r="O227" s="725"/>
      <c r="P227" s="622" t="s">
        <v>9948</v>
      </c>
    </row>
    <row r="228" spans="1:79" ht="48" x14ac:dyDescent="0.2">
      <c r="C228" s="778" t="s">
        <v>173</v>
      </c>
      <c r="D228" s="724" t="s">
        <v>174</v>
      </c>
      <c r="E228" s="724" t="s">
        <v>2570</v>
      </c>
      <c r="F228" s="778" t="s">
        <v>953</v>
      </c>
      <c r="G228" s="622" t="s">
        <v>2779</v>
      </c>
      <c r="H228" s="754">
        <v>68</v>
      </c>
      <c r="I228" s="768" t="s">
        <v>9946</v>
      </c>
      <c r="J228" s="725">
        <v>2</v>
      </c>
      <c r="K228" s="622" t="s">
        <v>9949</v>
      </c>
      <c r="L228" s="861"/>
      <c r="M228" s="862">
        <v>46024</v>
      </c>
      <c r="N228" s="862">
        <v>46387</v>
      </c>
      <c r="O228" s="725" t="s">
        <v>9185</v>
      </c>
      <c r="P228" s="726" t="s">
        <v>9950</v>
      </c>
    </row>
    <row r="229" spans="1:79" ht="64" x14ac:dyDescent="0.2">
      <c r="C229" s="778" t="s">
        <v>173</v>
      </c>
      <c r="D229" s="724" t="s">
        <v>174</v>
      </c>
      <c r="E229" s="724" t="s">
        <v>2570</v>
      </c>
      <c r="F229" s="778" t="s">
        <v>953</v>
      </c>
      <c r="G229" s="622" t="s">
        <v>2779</v>
      </c>
      <c r="H229" s="754">
        <v>68</v>
      </c>
      <c r="I229" s="768" t="s">
        <v>9946</v>
      </c>
      <c r="J229" s="725">
        <v>3</v>
      </c>
      <c r="K229" s="622" t="s">
        <v>9951</v>
      </c>
      <c r="L229" s="861"/>
      <c r="M229" s="862">
        <v>46024</v>
      </c>
      <c r="N229" s="862">
        <v>46387</v>
      </c>
      <c r="O229" s="725"/>
      <c r="P229" s="726" t="s">
        <v>9952</v>
      </c>
    </row>
    <row r="230" spans="1:79" x14ac:dyDescent="0.2">
      <c r="C230" s="428"/>
      <c r="D230" s="429"/>
      <c r="E230" s="482"/>
    </row>
    <row r="231" spans="1:79" x14ac:dyDescent="0.2">
      <c r="C231" s="428"/>
      <c r="D231" s="429"/>
      <c r="E231" s="482"/>
    </row>
    <row r="232" spans="1:79" x14ac:dyDescent="0.2">
      <c r="C232" s="428"/>
      <c r="D232" s="429"/>
      <c r="E232" s="482"/>
    </row>
    <row r="233" spans="1:79" x14ac:dyDescent="0.2">
      <c r="C233" s="428"/>
      <c r="D233" s="429"/>
      <c r="E233" s="482"/>
    </row>
    <row r="234" spans="1:79" x14ac:dyDescent="0.2">
      <c r="C234" s="428"/>
      <c r="D234" s="429"/>
      <c r="E234" s="482"/>
    </row>
    <row r="235" spans="1:79" x14ac:dyDescent="0.2">
      <c r="C235" s="428"/>
      <c r="D235" s="429"/>
      <c r="E235" s="482"/>
    </row>
    <row r="236" spans="1:79" x14ac:dyDescent="0.2">
      <c r="C236" s="428"/>
      <c r="D236" s="429"/>
      <c r="E236" s="482"/>
    </row>
    <row r="237" spans="1:79" x14ac:dyDescent="0.2">
      <c r="C237" s="428"/>
      <c r="D237" s="429"/>
      <c r="E237" s="482"/>
    </row>
  </sheetData>
  <sheetProtection formatCells="0" formatColumns="0" formatRows="0" sort="0" autoFilter="0" pivotTables="0"/>
  <protectedRanges>
    <protectedRange algorithmName="SHA-512" hashValue="Lh6zg/Yga8eAjSeogmIqxgmr+y3VbaQoWuhATbza4PN4+z1KF6g3wZ5fk8l+EDro0zaYnjdLiOdL3NX3Xt6ZYg==" saltValue="6mCE8kHn4Wlmrjjk7opndg==" spinCount="100000" sqref="P152:P155" name="Rango1_29"/>
  </protectedRanges>
  <autoFilter ref="A2:BZ226" xr:uid="{287B7AB1-6A53-4BD1-833F-AB5F504BC29A}"/>
  <mergeCells count="83">
    <mergeCell ref="M191:M192"/>
    <mergeCell ref="N191:N192"/>
    <mergeCell ref="O191:O192"/>
    <mergeCell ref="C193:C194"/>
    <mergeCell ref="D193:D194"/>
    <mergeCell ref="E193:E194"/>
    <mergeCell ref="F193:F194"/>
    <mergeCell ref="G193:G194"/>
    <mergeCell ref="H193:H194"/>
    <mergeCell ref="I193:I194"/>
    <mergeCell ref="J193:J194"/>
    <mergeCell ref="K193:K194"/>
    <mergeCell ref="L193:L194"/>
    <mergeCell ref="M193:M194"/>
    <mergeCell ref="N193:N194"/>
    <mergeCell ref="O193:O194"/>
    <mergeCell ref="H191:H192"/>
    <mergeCell ref="I191:I192"/>
    <mergeCell ref="J191:J192"/>
    <mergeCell ref="K191:K192"/>
    <mergeCell ref="L191:L192"/>
    <mergeCell ref="C191:C192"/>
    <mergeCell ref="D191:D192"/>
    <mergeCell ref="E191:E192"/>
    <mergeCell ref="F191:F192"/>
    <mergeCell ref="G191:G192"/>
    <mergeCell ref="M187:M188"/>
    <mergeCell ref="N187:N188"/>
    <mergeCell ref="O187:O188"/>
    <mergeCell ref="C189:C190"/>
    <mergeCell ref="D189:D190"/>
    <mergeCell ref="E189:E190"/>
    <mergeCell ref="F189:F190"/>
    <mergeCell ref="G189:G190"/>
    <mergeCell ref="H189:H190"/>
    <mergeCell ref="I189:I190"/>
    <mergeCell ref="J189:J190"/>
    <mergeCell ref="K189:K190"/>
    <mergeCell ref="L189:L190"/>
    <mergeCell ref="M189:M190"/>
    <mergeCell ref="N189:N190"/>
    <mergeCell ref="O189:O190"/>
    <mergeCell ref="H187:H188"/>
    <mergeCell ref="I187:I188"/>
    <mergeCell ref="J187:J188"/>
    <mergeCell ref="K187:K188"/>
    <mergeCell ref="L187:L188"/>
    <mergeCell ref="C187:C188"/>
    <mergeCell ref="D187:D188"/>
    <mergeCell ref="E187:E188"/>
    <mergeCell ref="F187:F188"/>
    <mergeCell ref="G187:G188"/>
    <mergeCell ref="M183:M184"/>
    <mergeCell ref="N183:N184"/>
    <mergeCell ref="O183:O184"/>
    <mergeCell ref="C185:C186"/>
    <mergeCell ref="D185:D186"/>
    <mergeCell ref="E185:E186"/>
    <mergeCell ref="F185:F186"/>
    <mergeCell ref="G185:G186"/>
    <mergeCell ref="H185:H186"/>
    <mergeCell ref="I185:I186"/>
    <mergeCell ref="J185:J186"/>
    <mergeCell ref="K185:K186"/>
    <mergeCell ref="L185:L186"/>
    <mergeCell ref="M185:M186"/>
    <mergeCell ref="N185:N186"/>
    <mergeCell ref="O185:O186"/>
    <mergeCell ref="H183:H184"/>
    <mergeCell ref="I183:I184"/>
    <mergeCell ref="J183:J184"/>
    <mergeCell ref="K183:K184"/>
    <mergeCell ref="L183:L184"/>
    <mergeCell ref="C183:C184"/>
    <mergeCell ref="D183:D184"/>
    <mergeCell ref="E183:E184"/>
    <mergeCell ref="F183:F184"/>
    <mergeCell ref="G183:G184"/>
    <mergeCell ref="C1:E1"/>
    <mergeCell ref="F1:F2"/>
    <mergeCell ref="G1:G2"/>
    <mergeCell ref="H1:P1"/>
    <mergeCell ref="Q1:BT1"/>
  </mergeCells>
  <dataValidations count="29">
    <dataValidation allowBlank="1" showInputMessage="1" showErrorMessage="1" promptTitle="Línea de acción" prompt="Registre la línea de acción que es parte de la estrategia y agrupa varias acciones. Su desarrollo de manera agregada permite el cumplimento de la estrategia. Si la estrategia no se subdivide, no es necesario diligenciarla." sqref="I2" xr:uid="{9B7EE12F-56D1-4A87-9E71-619C4849A217}"/>
    <dataValidation type="list" allowBlank="1" showInputMessage="1" showErrorMessage="1" sqref="G156:G163 G3:G10 G18:G21 G61:G68 G70:G127 G144:G149" xr:uid="{3185169E-CF94-4C25-A955-3C11E663A41C}">
      <formula1>INDIRECT(CA3)</formula1>
    </dataValidation>
    <dataValidation allowBlank="1" showInputMessage="1" showErrorMessage="1" promptTitle="Reporte cualitativo" prompt="Registre la gestión realizada en el periodo respecto de la acción formulada._x000a_Recuerde seguir los mismos lineamientos establecidos por la OAPF para el reporte cualitativo de indicadores." sqref="BV2" xr:uid="{EA17C72C-4321-4EF0-9AC2-6B3002D1E0BF}"/>
    <dataValidation type="list" allowBlank="1" showInputMessage="1" showErrorMessage="1" sqref="D70:D127 D135:D166 D3:D10 D18:D21 D61:D68 D230:D237" xr:uid="{A4778F9F-37EC-4EB5-9D28-DCED8C5B23C4}">
      <formula1>INDIRECT(C3)</formula1>
    </dataValidation>
    <dataValidation allowBlank="1" showInputMessage="1" showErrorMessage="1" promptTitle="Eje estratégico" prompt="Seleccione de la lista desplegable el eje estratégico del MEN al cual se asocia el indicador. Los ejes estratégicos fueron construidos en la Jornada de Planeación Estratégica." sqref="F1:F2" xr:uid="{ECD9DA6F-0BA9-44BC-ACD5-41173B0AA338}"/>
    <dataValidation type="date" allowBlank="1" showInputMessage="1" showErrorMessage="1" sqref="I3:I10 M150:N155 I156:I163 I61:I68 N70:N80 M71:M80 N100:N113 M101:M113 I70:I123 M138:N143" xr:uid="{99914C2B-7A98-4D5D-B4C9-8CD26431B220}">
      <formula1>45658</formula1>
      <formula2>46022</formula2>
    </dataValidation>
    <dataValidation allowBlank="1" showErrorMessage="1" promptTitle="Mín 300 máx 4000" prompt="Recuerda que debes escribir mínimo 300 caractateres y máximo 4000" sqref="BH167:BP168 BZ2:BZ226" xr:uid="{32D58B19-2E5B-46AC-ADA3-5233F1CAB879}"/>
    <dataValidation type="list" allowBlank="1" showInputMessage="1" showErrorMessage="1" sqref="O156:O168 O3:O10 O18:O21 O61:O68 O70:O127 O135:O138 O142 O153:O154 O144:O151" xr:uid="{CE0F4EA7-48D9-410C-86FB-6BE96075B019}">
      <formula1>" ,X"</formula1>
    </dataValidation>
    <dataValidation allowBlank="1" showInputMessage="1" showErrorMessage="1" promptTitle="Nivel" prompt="Seleccione de la lista desplegable el nivel al cual pertenece la dependencia, así:_x000a_VES: Viceministerio de Educación Superior_x000a_VPBM: Viceministerio de Educación Preescolar, Básica y Media_x000a_TRANSVERSALES: Oficinas asesoras y dependencias Secretaría General_x000a_" sqref="C2" xr:uid="{85DF4A30-9419-4F77-8EB8-F030131FFB15}"/>
    <dataValidation allowBlank="1" showInputMessage="1" showErrorMessage="1" promptTitle="Despacho o dirección" prompt="Seleccione de la lista desplegable el despacho o la dirección responsable del indicador." sqref="D2" xr:uid="{29445AEB-F36B-4121-8B31-880889E72D4A}"/>
    <dataValidation allowBlank="1" showInputMessage="1" showErrorMessage="1" promptTitle="Dependencia " prompt="Seleccione de la lista desplegable el área responsable del indicador" sqref="E2" xr:uid="{1A28C347-70A3-4C5E-9847-46690D87B1F2}"/>
    <dataValidation allowBlank="1" showInputMessage="1" showErrorMessage="1" promptTitle="Acción" prompt="Registre de manera breve, iniciando con un verbo en infinitivo, la acción que contribuye al cumplimiento de la estrategia registrada." sqref="K2" xr:uid="{9A2B402E-1274-4118-9E0C-971E4DB1231E}"/>
    <dataValidation allowBlank="1" showInputMessage="1" showErrorMessage="1" promptTitle="Peso (%)" prompt="Asigne un porcentaje o peso (%) relativo a la acción._x000a_La suma de los pesos propuestos para el logro de la estrategia debe sumar el 100%" sqref="L2" xr:uid="{9970BCD2-7ED5-4FD1-ABBF-0E1EB99E069A}"/>
    <dataValidation type="date" allowBlank="1" showInputMessage="1" showErrorMessage="1" promptTitle="Fecha inicial" prompt="Registre la fecha en la que inicia la acción. " sqref="M2" xr:uid="{DD25B9E8-389E-4EA3-B8C8-EAC1C9F29F72}">
      <formula1>45292</formula1>
      <formula2>45657</formula2>
    </dataValidation>
    <dataValidation allowBlank="1" showInputMessage="1" showErrorMessage="1" promptTitle="Fecha final" prompt="Registre la fecha en la que finaliza la acción." sqref="N2" xr:uid="{DBD06355-2670-4106-B7C8-F5B94FC3EC6B}"/>
    <dataValidation allowBlank="1" showInputMessage="1" showErrorMessage="1" promptTitle="Punto crítico" prompt="Marque con &quot;X&quot;  la(s) acción(es) que considere crucial para el cumplimiento de la estrategia. La última acción de cada estrategia necesariamente corresponderá a un punto crítico." sqref="O2" xr:uid="{28A48DCC-C89B-46FC-A525-6ABDC225F702}"/>
    <dataValidation allowBlank="1" showInputMessage="1" showErrorMessage="1" promptTitle="Medio de verificación" prompt="Defina el medio de verificación que permita evidenciar el cumplimiento de la acción marcada como crítica._x000a_Ej: Informe, contrato, resolución expedida, etc." sqref="P2" xr:uid="{9F03D31B-DDDD-4CAA-9BFE-75EAEA3B44F9}"/>
    <dataValidation allowBlank="1" showInputMessage="1" showErrorMessage="1" promptTitle="% Avance esperado" prompt="Es la diferencia entre la fecha de cierre de periodo reportado y la fecha de inicio, como proporción del tiempo comprendido entre fecha de inicio y fecha final._x000a_(Fecha de cierre de reporte - Fecha de inicio) / (Fecha final - Fecha inicial) x 100 " sqref="Q2 V2 AA2 AF2" xr:uid="{A190D645-8917-43ED-A5AD-FFC8421AA66B}"/>
    <dataValidation allowBlank="1" showInputMessage="1" showErrorMessage="1" promptTitle="% Avance " prompt="Registre el porcentaje de avance de la acción._x000a_Cada acción debe medirse de 0% a 100%, siendo el 100% cuando se cumple la acción en su totalidad." sqref="R2 W2 AB2 AG2" xr:uid="{AF2F55FC-0857-4BA5-BC33-CDEFD57C4D5A}"/>
    <dataValidation allowBlank="1" showInputMessage="1" showErrorMessage="1" promptTitle="Avance cualitativo" prompt="Registre la gestión realizada en el periodo respecto de la acción formulada._x000a_Recuerde seguir los mismos lineamientos establecidos por la OAPF para el reporte cualitativo de indiadores." sqref="S2 X2 AC2 AH2" xr:uid="{3816BC55-8B5A-4CD0-AC97-C1FC2AFA6439}"/>
    <dataValidation allowBlank="1" showInputMessage="1" showErrorMessage="1" promptTitle="Estrategia" prompt="Registre la estrategia que permitirá alcanzar el eje estratégico._x000a_" sqref="G1:G2" xr:uid="{AB2E47B3-BF4E-4018-BBC2-7F1A17C6273F}"/>
    <dataValidation type="list" allowBlank="1" showInputMessage="1" showErrorMessage="1" sqref="E70:E127 E156:E163 E3:E10 E18:E21 E61:E68 E230:E237" xr:uid="{99B8533B-EC06-4898-B65F-C6846C1A9437}">
      <formula1>INDIRECT(BZ3)</formula1>
    </dataValidation>
    <dataValidation type="whole" allowBlank="1" showInputMessage="1" showErrorMessage="1" sqref="J87:J99" xr:uid="{AA1D068A-FA34-7543-AF4A-91D5DB144143}">
      <formula1>1</formula1>
      <formula2>25</formula2>
    </dataValidation>
    <dataValidation type="date" allowBlank="1" showInputMessage="1" showErrorMessage="1" sqref="N87 M88:N99 M156:N163" xr:uid="{3DB5F6AE-67D5-3940-ABA9-43792D7C5333}">
      <formula1>46023</formula1>
      <formula2>46387</formula2>
    </dataValidation>
    <dataValidation type="list" allowBlank="1" showInputMessage="1" showErrorMessage="1" sqref="G135:G143 G150:G155 G164:G166" xr:uid="{F4A6E353-3FCF-8447-B11C-8AC118A2182B}">
      <formula1>INDIRECT(CM135)</formula1>
    </dataValidation>
    <dataValidation type="list" allowBlank="1" showInputMessage="1" showErrorMessage="1" sqref="E135:E143 E150:E155" xr:uid="{246FCE62-91CB-914A-8D52-7FBE8760E8B2}">
      <formula1>INDIRECT(CL135)</formula1>
    </dataValidation>
    <dataValidation type="list" allowBlank="1" showInputMessage="1" showErrorMessage="1" sqref="E144:E149" xr:uid="{1DA95E9C-AEF6-564F-B8D3-B58E80F88A85}">
      <formula1>INDIRECT(CA144)</formula1>
    </dataValidation>
    <dataValidation type="list" allowBlank="1" showInputMessage="1" showErrorMessage="1" sqref="G167:G168 E164:E168" xr:uid="{1894307F-19EB-B048-9594-13484A667F4A}">
      <formula1>INDIRECT(R164)</formula1>
    </dataValidation>
    <dataValidation type="list" allowBlank="1" showInputMessage="1" showErrorMessage="1" sqref="D167:D168" xr:uid="{3625732F-B75F-F94E-AA2F-F4EC0D5BC5C7}">
      <formula1>INDIRECT(E167)</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F815-72EB-4316-8566-17368801263A}">
  <sheetPr>
    <tabColor rgb="FFCC0066"/>
  </sheetPr>
  <dimension ref="A1:GJ108"/>
  <sheetViews>
    <sheetView tabSelected="1" topLeftCell="J1" zoomScaleNormal="100" workbookViewId="0">
      <selection activeCell="K13" sqref="K13"/>
    </sheetView>
  </sheetViews>
  <sheetFormatPr baseColWidth="10" defaultColWidth="11.5" defaultRowHeight="15" x14ac:dyDescent="0.2"/>
  <cols>
    <col min="1" max="1" width="44" customWidth="1"/>
    <col min="2" max="2" width="4" customWidth="1"/>
    <col min="3" max="3" width="33.1640625" customWidth="1"/>
    <col min="4" max="4" width="31.5" customWidth="1"/>
    <col min="5" max="5" width="4.1640625" customWidth="1"/>
    <col min="6" max="6" width="26.5" customWidth="1"/>
    <col min="7" max="7" width="4.5" customWidth="1"/>
    <col min="8" max="8" width="37" customWidth="1"/>
    <col min="9" max="9" width="5.5" customWidth="1"/>
    <col min="10" max="10" width="63.5" customWidth="1"/>
    <col min="11" max="11" width="68.5" style="2" customWidth="1"/>
    <col min="12" max="12" width="20.1640625" customWidth="1"/>
    <col min="13" max="13" width="12.5" customWidth="1"/>
    <col min="14" max="14" width="35.83203125" customWidth="1"/>
    <col min="15" max="15" width="18.5" customWidth="1"/>
    <col min="16" max="16" width="42.83203125" customWidth="1"/>
    <col min="17" max="17" width="19.5" customWidth="1"/>
    <col min="18" max="18" width="42.83203125" customWidth="1"/>
    <col min="19" max="19" width="16.1640625" customWidth="1"/>
    <col min="20" max="20" width="42.83203125" customWidth="1"/>
    <col min="21" max="21" width="14.5" customWidth="1"/>
    <col min="22" max="22" width="42.83203125" customWidth="1"/>
    <col min="23" max="23" width="13.83203125" customWidth="1"/>
    <col min="24" max="24" width="42.83203125" customWidth="1"/>
    <col min="25" max="25" width="17.5" customWidth="1"/>
    <col min="26" max="26" width="42.83203125" customWidth="1"/>
    <col min="27" max="27" width="14.5" customWidth="1"/>
    <col min="28" max="28" width="42.5" customWidth="1"/>
    <col min="29" max="33" width="42.83203125" customWidth="1"/>
    <col min="34" max="34" width="12.5" customWidth="1"/>
    <col min="35" max="36" width="37" customWidth="1"/>
    <col min="37" max="37" width="63.5" bestFit="1" customWidth="1"/>
    <col min="38" max="38" width="25.83203125" customWidth="1"/>
    <col min="39" max="39" width="29.1640625" bestFit="1" customWidth="1"/>
    <col min="40" max="40" width="22.5" customWidth="1"/>
    <col min="41" max="41" width="16" customWidth="1"/>
    <col min="42" max="42" width="23" customWidth="1"/>
    <col min="43" max="43" width="25.1640625" customWidth="1"/>
    <col min="44" max="44" width="15.5" customWidth="1"/>
    <col min="45" max="45" width="43.1640625" customWidth="1"/>
    <col min="46" max="46" width="35.83203125" customWidth="1"/>
    <col min="48" max="48" width="29.83203125" customWidth="1"/>
    <col min="61" max="61" width="18.5" customWidth="1"/>
    <col min="66" max="66" width="33.1640625" customWidth="1"/>
    <col min="67" max="67" width="4" customWidth="1"/>
    <col min="68" max="70" width="21.1640625" customWidth="1"/>
    <col min="71" max="71" width="13.5" bestFit="1" customWidth="1"/>
    <col min="72" max="72" width="22.1640625" bestFit="1" customWidth="1"/>
    <col min="73" max="73" width="22.1640625" customWidth="1"/>
    <col min="74" max="74" width="17.5" customWidth="1"/>
    <col min="75" max="75" width="62.5" customWidth="1"/>
    <col min="77" max="77" width="48.83203125" customWidth="1"/>
    <col min="78" max="78" width="20.5" bestFit="1" customWidth="1"/>
    <col min="80" max="80" width="15.5" customWidth="1"/>
    <col min="81" max="81" width="12.5" customWidth="1"/>
    <col min="82" max="82" width="11.5" customWidth="1"/>
    <col min="83" max="83" width="14.1640625" customWidth="1"/>
    <col min="85" max="85" width="13.83203125" customWidth="1"/>
    <col min="86" max="86" width="13" customWidth="1"/>
    <col min="87" max="87" width="19.5" customWidth="1"/>
    <col min="88" max="88" width="30.5" customWidth="1"/>
    <col min="90" max="90" width="3.1640625" customWidth="1"/>
    <col min="91" max="91" width="22.5" customWidth="1"/>
    <col min="92" max="92" width="20.5" customWidth="1"/>
    <col min="93" max="93" width="16.1640625" customWidth="1"/>
    <col min="94" max="94" width="24.5" customWidth="1"/>
    <col min="95" max="95" width="15.5" customWidth="1"/>
    <col min="96" max="96" width="19.5" customWidth="1"/>
    <col min="97" max="97" width="17.5" customWidth="1"/>
    <col min="98" max="98" width="23.83203125" customWidth="1"/>
    <col min="99" max="99" width="19.5" customWidth="1"/>
    <col min="100" max="100" width="17.5" customWidth="1"/>
    <col min="101" max="101" width="22.83203125" customWidth="1"/>
    <col min="102" max="102" width="30.5" customWidth="1"/>
    <col min="103" max="103" width="14.5" customWidth="1"/>
    <col min="104" max="104" width="18.1640625" customWidth="1"/>
    <col min="105" max="105" width="13.5" customWidth="1"/>
    <col min="106" max="106" width="22.1640625" customWidth="1"/>
    <col min="107" max="107" width="23.5" customWidth="1"/>
    <col min="108" max="108" width="22.5" customWidth="1"/>
    <col min="109" max="109" width="27" customWidth="1"/>
    <col min="110" max="110" width="24.5" customWidth="1"/>
    <col min="111" max="111" width="23.83203125" customWidth="1"/>
    <col min="112" max="112" width="23.1640625" customWidth="1"/>
    <col min="113" max="113" width="25.1640625" customWidth="1"/>
    <col min="114" max="114" width="20.5" customWidth="1"/>
    <col min="115" max="115" width="23.1640625" customWidth="1"/>
    <col min="116" max="116" width="26.5" customWidth="1"/>
    <col min="117" max="117" width="27.83203125" customWidth="1"/>
    <col min="118" max="118" width="23.5" customWidth="1"/>
    <col min="119" max="119" width="21.5" customWidth="1"/>
    <col min="120" max="120" width="23.1640625" customWidth="1"/>
    <col min="121" max="121" width="18.1640625" customWidth="1"/>
    <col min="122" max="122" width="6.5" customWidth="1"/>
    <col min="123" max="123" width="26.5" customWidth="1"/>
    <col min="124" max="124" width="20.5" customWidth="1"/>
    <col min="125" max="125" width="25.5" customWidth="1"/>
    <col min="126" max="126" width="23.5" customWidth="1"/>
    <col min="127" max="127" width="26.5" customWidth="1"/>
    <col min="128" max="128" width="20.83203125" customWidth="1"/>
    <col min="129" max="129" width="26.5" customWidth="1"/>
    <col min="130" max="130" width="37.83203125" customWidth="1"/>
    <col min="131" max="131" width="27.1640625" customWidth="1"/>
    <col min="132" max="132" width="30.1640625" customWidth="1"/>
    <col min="133" max="133" width="27.5" customWidth="1"/>
    <col min="134" max="134" width="28.1640625" customWidth="1"/>
    <col min="135" max="135" width="27.5" customWidth="1"/>
    <col min="136" max="136" width="26.5" customWidth="1"/>
    <col min="137" max="137" width="29.5" customWidth="1"/>
    <col min="138" max="138" width="24.5" customWidth="1"/>
    <col min="139" max="139" width="26.5" customWidth="1"/>
    <col min="140" max="140" width="22.5" customWidth="1"/>
    <col min="141" max="141" width="23.5" customWidth="1"/>
    <col min="142" max="142" width="29.1640625" customWidth="1"/>
    <col min="143" max="143" width="27.5" customWidth="1"/>
    <col min="144" max="144" width="26.5" customWidth="1"/>
    <col min="145" max="145" width="22.5" customWidth="1"/>
    <col min="146" max="146" width="32.1640625" customWidth="1"/>
    <col min="147" max="147" width="28.1640625" customWidth="1"/>
    <col min="148" max="148" width="34.5" customWidth="1"/>
    <col min="149" max="149" width="28.5" customWidth="1"/>
    <col min="150" max="150" width="34.5" customWidth="1"/>
    <col min="151" max="151" width="29.83203125" customWidth="1"/>
    <col min="152" max="152" width="22.5" customWidth="1"/>
    <col min="153" max="153" width="26.5" customWidth="1"/>
    <col min="154" max="154" width="18.5" customWidth="1"/>
    <col min="155" max="155" width="25.5" customWidth="1"/>
    <col min="156" max="156" width="26.5" customWidth="1"/>
    <col min="157" max="157" width="28" customWidth="1"/>
    <col min="158" max="158" width="24.5" customWidth="1"/>
    <col min="159" max="159" width="26.5" customWidth="1"/>
    <col min="160" max="160" width="25" customWidth="1"/>
    <col min="161" max="161" width="25.1640625" customWidth="1"/>
    <col min="162" max="163" width="27.5" customWidth="1"/>
    <col min="164" max="164" width="23.5" customWidth="1"/>
    <col min="165" max="165" width="28.5" customWidth="1"/>
    <col min="166" max="166" width="21.5" customWidth="1"/>
    <col min="167" max="167" width="30.83203125" customWidth="1"/>
    <col min="168" max="168" width="28.5" customWidth="1"/>
    <col min="169" max="169" width="27.5" customWidth="1"/>
    <col min="170" max="170" width="14.5" bestFit="1" customWidth="1"/>
    <col min="171" max="171" width="26.5" customWidth="1"/>
    <col min="172" max="172" width="27" customWidth="1"/>
    <col min="173" max="173" width="29.83203125" customWidth="1"/>
    <col min="174" max="174" width="21.5" customWidth="1"/>
    <col min="175" max="175" width="28.83203125" customWidth="1"/>
    <col min="176" max="176" width="18.5" customWidth="1"/>
    <col min="177" max="177" width="28.5" customWidth="1"/>
    <col min="178" max="178" width="27.5" customWidth="1"/>
    <col min="179" max="179" width="31.5" customWidth="1"/>
    <col min="180" max="180" width="29.1640625" customWidth="1"/>
    <col min="181" max="181" width="28.5" customWidth="1"/>
    <col min="182" max="182" width="31.83203125" customWidth="1"/>
    <col min="183" max="183" width="32.5" customWidth="1"/>
    <col min="184" max="184" width="29.83203125" customWidth="1"/>
    <col min="185" max="185" width="23.83203125" customWidth="1"/>
    <col min="186" max="186" width="14.5" bestFit="1" customWidth="1"/>
    <col min="187" max="187" width="27.5" customWidth="1"/>
    <col min="188" max="188" width="23.5" customWidth="1"/>
    <col min="189" max="189" width="28.5" customWidth="1"/>
    <col min="190" max="190" width="22.1640625" customWidth="1"/>
    <col min="191" max="191" width="21.5" bestFit="1" customWidth="1"/>
  </cols>
  <sheetData>
    <row r="1" spans="1:192" ht="24" x14ac:dyDescent="0.3">
      <c r="L1" s="58" t="s">
        <v>2466</v>
      </c>
      <c r="M1" s="56"/>
      <c r="N1" s="56"/>
      <c r="O1" s="56"/>
      <c r="P1" s="56"/>
      <c r="Q1" s="56"/>
      <c r="R1" s="56"/>
      <c r="S1" s="56"/>
      <c r="T1" s="56"/>
      <c r="U1" s="56"/>
      <c r="V1" s="56"/>
      <c r="W1" s="56"/>
      <c r="X1" s="56"/>
      <c r="Y1" s="56"/>
      <c r="Z1" s="56"/>
      <c r="AA1" s="56"/>
      <c r="AB1" s="56"/>
      <c r="BY1" s="18" t="s">
        <v>2467</v>
      </c>
      <c r="CB1" s="19" t="s">
        <v>2468</v>
      </c>
      <c r="CM1" s="18" t="s">
        <v>2469</v>
      </c>
      <c r="DS1" s="18" t="s">
        <v>2470</v>
      </c>
    </row>
    <row r="2" spans="1:192" s="11" customFormat="1" ht="17" thickBot="1" x14ac:dyDescent="0.25">
      <c r="A2" s="10" t="s">
        <v>2103</v>
      </c>
      <c r="C2" s="12" t="s">
        <v>2100</v>
      </c>
      <c r="E2" s="11" t="s">
        <v>593</v>
      </c>
      <c r="F2" s="12" t="s">
        <v>2101</v>
      </c>
      <c r="H2" s="12" t="s">
        <v>2102</v>
      </c>
      <c r="I2"/>
      <c r="J2" s="55" t="s">
        <v>2108</v>
      </c>
      <c r="K2" s="2"/>
      <c r="L2" s="55" t="s">
        <v>2471</v>
      </c>
      <c r="M2" s="57"/>
      <c r="N2" s="55" t="s">
        <v>2180</v>
      </c>
      <c r="O2" s="57"/>
      <c r="P2" s="55" t="s">
        <v>2201</v>
      </c>
      <c r="Q2" s="57"/>
      <c r="R2" s="55" t="s">
        <v>2187</v>
      </c>
      <c r="S2" s="57"/>
      <c r="T2" s="55" t="s">
        <v>2193</v>
      </c>
      <c r="U2" s="57" t="s">
        <v>593</v>
      </c>
      <c r="V2" s="55" t="s">
        <v>2472</v>
      </c>
      <c r="W2" s="57" t="s">
        <v>593</v>
      </c>
      <c r="X2" s="55" t="s">
        <v>2473</v>
      </c>
      <c r="Y2" s="57" t="s">
        <v>593</v>
      </c>
      <c r="Z2" s="55" t="s">
        <v>742</v>
      </c>
      <c r="AA2" s="57" t="s">
        <v>593</v>
      </c>
      <c r="AB2" s="436" t="s">
        <v>2474</v>
      </c>
      <c r="AC2" s="54"/>
      <c r="AD2" s="54"/>
      <c r="AE2" s="54"/>
      <c r="AF2" s="54"/>
      <c r="AG2" s="54"/>
      <c r="AH2"/>
      <c r="AI2" s="13" t="s">
        <v>173</v>
      </c>
      <c r="AJ2" s="13" t="s">
        <v>612</v>
      </c>
      <c r="AK2" s="13" t="s">
        <v>81</v>
      </c>
      <c r="AL2" s="20" t="s">
        <v>2475</v>
      </c>
      <c r="AN2" s="14" t="s">
        <v>173</v>
      </c>
      <c r="AO2" s="14" t="s">
        <v>612</v>
      </c>
      <c r="AP2" s="14" t="s">
        <v>81</v>
      </c>
      <c r="AQ2"/>
      <c r="AR2"/>
      <c r="AS2" s="14" t="s">
        <v>2476</v>
      </c>
      <c r="AT2" s="14" t="s">
        <v>2477</v>
      </c>
      <c r="AU2" s="14" t="s">
        <v>2478</v>
      </c>
      <c r="AV2" s="15" t="s">
        <v>2178</v>
      </c>
      <c r="AW2" s="14" t="s">
        <v>2479</v>
      </c>
      <c r="AX2" s="14" t="s">
        <v>2480</v>
      </c>
      <c r="AY2" s="14" t="s">
        <v>2448</v>
      </c>
      <c r="AZ2" s="14" t="s">
        <v>2481</v>
      </c>
      <c r="BA2" s="14" t="s">
        <v>741</v>
      </c>
      <c r="BB2" s="13" t="s">
        <v>2482</v>
      </c>
      <c r="BC2" s="13" t="s">
        <v>2453</v>
      </c>
      <c r="BD2" s="13" t="s">
        <v>2483</v>
      </c>
      <c r="BE2" s="13" t="s">
        <v>2484</v>
      </c>
      <c r="BF2" s="13" t="s">
        <v>2485</v>
      </c>
      <c r="BG2" s="13" t="s">
        <v>2486</v>
      </c>
      <c r="BH2" s="13" t="s">
        <v>2487</v>
      </c>
      <c r="BI2" s="13" t="s">
        <v>2488</v>
      </c>
      <c r="BJ2" s="13" t="s">
        <v>2489</v>
      </c>
      <c r="BK2" s="13" t="s">
        <v>2490</v>
      </c>
      <c r="BL2" s="13" t="s">
        <v>2491</v>
      </c>
      <c r="BM2" s="13" t="s">
        <v>2492</v>
      </c>
      <c r="BN2" s="13" t="s">
        <v>2493</v>
      </c>
      <c r="BO2" s="13" t="s">
        <v>2494</v>
      </c>
      <c r="BQ2" s="16" t="s">
        <v>2495</v>
      </c>
      <c r="BR2" s="16" t="s">
        <v>2496</v>
      </c>
      <c r="BS2" s="16" t="s">
        <v>2118</v>
      </c>
      <c r="BT2" s="16" t="s">
        <v>2115</v>
      </c>
      <c r="BU2" s="16" t="s">
        <v>2497</v>
      </c>
      <c r="BV2" s="17" t="s">
        <v>2114</v>
      </c>
      <c r="BW2" s="17" t="s">
        <v>2498</v>
      </c>
      <c r="BX2"/>
      <c r="BY2" s="10" t="s">
        <v>2104</v>
      </c>
      <c r="BZ2" s="11" t="s">
        <v>2499</v>
      </c>
      <c r="CB2" s="10" t="s">
        <v>2500</v>
      </c>
      <c r="CD2" s="10" t="s">
        <v>2179</v>
      </c>
      <c r="CF2" s="10" t="s">
        <v>2501</v>
      </c>
      <c r="CH2" s="10" t="s">
        <v>2502</v>
      </c>
      <c r="CJ2" s="10" t="s">
        <v>2503</v>
      </c>
      <c r="CM2" s="10" t="s">
        <v>2504</v>
      </c>
      <c r="CO2" s="10" t="s">
        <v>2505</v>
      </c>
      <c r="CQ2" s="10" t="s">
        <v>2208</v>
      </c>
      <c r="CS2" s="10" t="s">
        <v>2506</v>
      </c>
      <c r="CU2" s="10" t="s">
        <v>2507</v>
      </c>
      <c r="CW2" s="10" t="s">
        <v>2508</v>
      </c>
      <c r="CY2" s="61" t="s">
        <v>2509</v>
      </c>
      <c r="DB2" s="10" t="s">
        <v>2510</v>
      </c>
      <c r="DD2" s="10" t="s">
        <v>2511</v>
      </c>
      <c r="DF2" s="10" t="s">
        <v>2512</v>
      </c>
      <c r="DH2" s="10" t="s">
        <v>2513</v>
      </c>
      <c r="DJ2" s="10" t="s">
        <v>2514</v>
      </c>
      <c r="DL2" s="10" t="s">
        <v>2515</v>
      </c>
      <c r="DN2" s="10" t="s">
        <v>2516</v>
      </c>
      <c r="DP2" s="10" t="s">
        <v>2517</v>
      </c>
      <c r="DS2" s="10" t="s">
        <v>2518</v>
      </c>
      <c r="DU2" s="10" t="s">
        <v>2519</v>
      </c>
      <c r="DW2" s="10" t="s">
        <v>2520</v>
      </c>
      <c r="DY2" s="10" t="s">
        <v>2521</v>
      </c>
      <c r="EA2" s="10" t="s">
        <v>2209</v>
      </c>
      <c r="EC2" s="10" t="s">
        <v>2522</v>
      </c>
      <c r="EE2" s="10" t="s">
        <v>2523</v>
      </c>
      <c r="EG2" s="10" t="s">
        <v>2524</v>
      </c>
      <c r="EI2" s="10" t="s">
        <v>2525</v>
      </c>
      <c r="EK2" s="10" t="s">
        <v>2526</v>
      </c>
      <c r="EM2" s="10" t="s">
        <v>2527</v>
      </c>
      <c r="EO2" s="10" t="s">
        <v>2528</v>
      </c>
      <c r="EQ2" s="10" t="s">
        <v>2529</v>
      </c>
      <c r="ES2" s="10" t="s">
        <v>2530</v>
      </c>
      <c r="EU2" s="10" t="s">
        <v>2531</v>
      </c>
      <c r="EW2" s="61" t="s">
        <v>2532</v>
      </c>
      <c r="EY2" s="61" t="s">
        <v>2533</v>
      </c>
      <c r="FA2" s="61" t="s">
        <v>2534</v>
      </c>
      <c r="FC2" s="61" t="s">
        <v>2535</v>
      </c>
      <c r="FE2" s="61" t="s">
        <v>2536</v>
      </c>
      <c r="FG2" s="61" t="s">
        <v>2537</v>
      </c>
      <c r="FI2" s="61" t="s">
        <v>2538</v>
      </c>
      <c r="FK2" s="61" t="s">
        <v>2539</v>
      </c>
      <c r="FM2" s="10" t="s">
        <v>2540</v>
      </c>
      <c r="FO2" s="10" t="s">
        <v>2541</v>
      </c>
      <c r="FQ2" s="10" t="s">
        <v>2542</v>
      </c>
      <c r="FS2" s="10" t="s">
        <v>2543</v>
      </c>
      <c r="FU2" s="10" t="s">
        <v>2544</v>
      </c>
      <c r="FW2" s="10" t="s">
        <v>2545</v>
      </c>
      <c r="FY2" s="10" t="s">
        <v>2546</v>
      </c>
      <c r="GA2" s="10" t="s">
        <v>2547</v>
      </c>
      <c r="GC2" s="10" t="s">
        <v>2548</v>
      </c>
      <c r="GE2" s="10" t="s">
        <v>2549</v>
      </c>
      <c r="GG2" s="10" t="s">
        <v>2550</v>
      </c>
      <c r="GI2" s="10" t="s">
        <v>2551</v>
      </c>
    </row>
    <row r="3" spans="1:192" ht="16" thickTop="1" x14ac:dyDescent="0.2">
      <c r="A3" s="2" t="s">
        <v>2552</v>
      </c>
      <c r="B3" t="s">
        <v>593</v>
      </c>
      <c r="C3" s="2" t="s">
        <v>2553</v>
      </c>
      <c r="D3" t="s">
        <v>2554</v>
      </c>
      <c r="E3" s="11" t="s">
        <v>593</v>
      </c>
      <c r="F3" s="2" t="s">
        <v>2194</v>
      </c>
      <c r="G3" t="s">
        <v>593</v>
      </c>
      <c r="H3" s="8" t="s">
        <v>2555</v>
      </c>
      <c r="J3" t="s">
        <v>537</v>
      </c>
      <c r="K3" s="2" t="s">
        <v>2471</v>
      </c>
      <c r="L3" t="s">
        <v>2556</v>
      </c>
      <c r="M3" t="s">
        <v>2557</v>
      </c>
      <c r="N3" t="s">
        <v>395</v>
      </c>
      <c r="O3" t="s">
        <v>2558</v>
      </c>
      <c r="P3" t="s">
        <v>2196</v>
      </c>
      <c r="Q3" t="s">
        <v>2559</v>
      </c>
      <c r="R3" t="s">
        <v>2183</v>
      </c>
      <c r="S3" t="s">
        <v>2560</v>
      </c>
      <c r="T3" t="s">
        <v>428</v>
      </c>
      <c r="U3" t="s">
        <v>2561</v>
      </c>
      <c r="V3" t="s">
        <v>231</v>
      </c>
      <c r="W3" t="s">
        <v>2562</v>
      </c>
      <c r="X3" t="s">
        <v>85</v>
      </c>
      <c r="Y3" t="s">
        <v>2563</v>
      </c>
      <c r="Z3" t="s">
        <v>2564</v>
      </c>
      <c r="AA3" t="s">
        <v>2565</v>
      </c>
      <c r="AB3" s="421" t="s">
        <v>2566</v>
      </c>
      <c r="AI3" t="s">
        <v>2567</v>
      </c>
      <c r="AJ3" t="s">
        <v>2568</v>
      </c>
      <c r="AK3" t="s">
        <v>393</v>
      </c>
      <c r="AL3" t="s">
        <v>593</v>
      </c>
      <c r="AN3" t="s">
        <v>2482</v>
      </c>
      <c r="AO3" t="s">
        <v>2481</v>
      </c>
      <c r="AP3" t="s">
        <v>2178</v>
      </c>
      <c r="AS3" t="s">
        <v>2567</v>
      </c>
      <c r="AT3" t="s">
        <v>394</v>
      </c>
      <c r="AU3" t="s">
        <v>2569</v>
      </c>
      <c r="AV3" t="s">
        <v>235</v>
      </c>
      <c r="AW3" t="s">
        <v>82</v>
      </c>
      <c r="AX3" t="s">
        <v>427</v>
      </c>
      <c r="AY3" t="s">
        <v>535</v>
      </c>
      <c r="AZ3" t="s">
        <v>811</v>
      </c>
      <c r="BA3" t="s">
        <v>613</v>
      </c>
      <c r="BB3" t="s">
        <v>1068</v>
      </c>
      <c r="BC3" t="s">
        <v>2</v>
      </c>
      <c r="BD3" t="s">
        <v>1093</v>
      </c>
      <c r="BE3" t="s">
        <v>1106</v>
      </c>
      <c r="BF3" t="s">
        <v>1036</v>
      </c>
      <c r="BG3" t="s">
        <v>589</v>
      </c>
      <c r="BH3" t="s">
        <v>808</v>
      </c>
      <c r="BI3" t="s">
        <v>174</v>
      </c>
      <c r="BJ3" t="s">
        <v>2570</v>
      </c>
      <c r="BK3" t="s">
        <v>1046</v>
      </c>
      <c r="BL3" t="s">
        <v>2571</v>
      </c>
      <c r="BM3" t="s">
        <v>175</v>
      </c>
      <c r="BN3" t="s">
        <v>984</v>
      </c>
      <c r="BO3" t="s">
        <v>2572</v>
      </c>
      <c r="BQ3" t="s">
        <v>2573</v>
      </c>
      <c r="BR3" t="s">
        <v>2574</v>
      </c>
      <c r="BS3" t="s">
        <v>2203</v>
      </c>
      <c r="BT3" t="s">
        <v>2575</v>
      </c>
      <c r="BU3" t="s">
        <v>2576</v>
      </c>
      <c r="BV3" t="s">
        <v>2174</v>
      </c>
      <c r="BW3" t="s">
        <v>2577</v>
      </c>
      <c r="BY3" s="59" t="s">
        <v>2578</v>
      </c>
      <c r="BZ3" t="s">
        <v>2500</v>
      </c>
      <c r="CB3" s="59" t="s">
        <v>2579</v>
      </c>
      <c r="CC3" t="s">
        <v>2504</v>
      </c>
      <c r="CD3" s="59" t="s">
        <v>2580</v>
      </c>
      <c r="CE3" t="s">
        <v>2505</v>
      </c>
      <c r="CF3" s="59" t="s">
        <v>2581</v>
      </c>
      <c r="CG3" t="s">
        <v>2507</v>
      </c>
      <c r="CH3" s="59" t="s">
        <v>2582</v>
      </c>
      <c r="CI3" t="s">
        <v>2508</v>
      </c>
      <c r="CJ3" t="s">
        <v>2583</v>
      </c>
      <c r="CK3" t="s">
        <v>2510</v>
      </c>
      <c r="CL3" t="s">
        <v>593</v>
      </c>
      <c r="CM3" s="59" t="s">
        <v>2584</v>
      </c>
      <c r="CN3" s="11" t="s">
        <v>2518</v>
      </c>
      <c r="CO3" s="59" t="s">
        <v>2585</v>
      </c>
      <c r="CP3" s="11" t="s">
        <v>2519</v>
      </c>
      <c r="CQ3" s="59" t="s">
        <v>2170</v>
      </c>
      <c r="CR3" s="11" t="s">
        <v>2209</v>
      </c>
      <c r="CS3" s="59" t="s">
        <v>2586</v>
      </c>
      <c r="CT3" s="11" t="s">
        <v>2523</v>
      </c>
      <c r="CU3" s="59" t="s">
        <v>2587</v>
      </c>
      <c r="CV3" s="11" t="s">
        <v>2529</v>
      </c>
      <c r="CW3" s="59" t="s">
        <v>2588</v>
      </c>
      <c r="CX3" s="11" t="s">
        <v>2530</v>
      </c>
      <c r="CY3" s="62" t="s">
        <v>2589</v>
      </c>
      <c r="CZ3" s="63" t="s">
        <v>2536</v>
      </c>
      <c r="DB3" s="59" t="s">
        <v>2590</v>
      </c>
      <c r="DC3" t="s">
        <v>2540</v>
      </c>
      <c r="DD3" s="59" t="s">
        <v>2591</v>
      </c>
      <c r="DE3" t="s">
        <v>2542</v>
      </c>
      <c r="DF3" s="59" t="s">
        <v>2592</v>
      </c>
      <c r="DG3" t="s">
        <v>2544</v>
      </c>
      <c r="DH3" s="59" t="s">
        <v>2593</v>
      </c>
      <c r="DI3" t="s">
        <v>2545</v>
      </c>
      <c r="DJ3" s="59" t="s">
        <v>2594</v>
      </c>
      <c r="DK3" t="s">
        <v>2547</v>
      </c>
      <c r="DL3" s="59" t="s">
        <v>2595</v>
      </c>
      <c r="DM3" t="s">
        <v>2549</v>
      </c>
      <c r="DN3" s="59" t="s">
        <v>2596</v>
      </c>
      <c r="DO3" t="s">
        <v>2550</v>
      </c>
      <c r="DP3" s="59" t="s">
        <v>2597</v>
      </c>
      <c r="DQ3" t="s">
        <v>2551</v>
      </c>
      <c r="DS3" s="59" t="s">
        <v>2598</v>
      </c>
      <c r="DT3" s="11" t="s">
        <v>2599</v>
      </c>
      <c r="DU3" s="59" t="s">
        <v>2600</v>
      </c>
      <c r="DV3" s="11" t="s">
        <v>2601</v>
      </c>
      <c r="DW3" s="59" t="s">
        <v>2602</v>
      </c>
      <c r="DX3" s="11" t="s">
        <v>2603</v>
      </c>
      <c r="DY3" s="59" t="s">
        <v>2604</v>
      </c>
      <c r="DZ3" s="11" t="s">
        <v>2605</v>
      </c>
      <c r="EA3" t="s">
        <v>2606</v>
      </c>
      <c r="EB3" s="11" t="s">
        <v>2607</v>
      </c>
      <c r="EC3" t="s">
        <v>2608</v>
      </c>
      <c r="ED3" s="11" t="s">
        <v>2609</v>
      </c>
      <c r="EE3" t="s">
        <v>2610</v>
      </c>
      <c r="EF3" s="11" t="s">
        <v>2611</v>
      </c>
      <c r="EG3" t="s">
        <v>2612</v>
      </c>
      <c r="EH3" s="11" t="s">
        <v>2613</v>
      </c>
      <c r="EI3" t="s">
        <v>2614</v>
      </c>
      <c r="EJ3" s="11" t="s">
        <v>2615</v>
      </c>
      <c r="EK3" t="s">
        <v>2616</v>
      </c>
      <c r="EL3" s="11" t="s">
        <v>2617</v>
      </c>
      <c r="EM3" t="s">
        <v>2618</v>
      </c>
      <c r="EN3" s="11" t="s">
        <v>2619</v>
      </c>
      <c r="EO3" t="s">
        <v>2620</v>
      </c>
      <c r="EP3" s="11" t="s">
        <v>2621</v>
      </c>
      <c r="EQ3" t="s">
        <v>2622</v>
      </c>
      <c r="ER3" s="11" t="s">
        <v>2623</v>
      </c>
      <c r="ES3" t="s">
        <v>2624</v>
      </c>
      <c r="ET3" t="s">
        <v>2625</v>
      </c>
      <c r="EU3" t="s">
        <v>2589</v>
      </c>
      <c r="EV3" t="s">
        <v>2626</v>
      </c>
      <c r="EW3" s="62" t="s">
        <v>2627</v>
      </c>
      <c r="EX3" s="63" t="s">
        <v>2628</v>
      </c>
      <c r="EY3" s="62" t="s">
        <v>2629</v>
      </c>
      <c r="EZ3" s="63" t="s">
        <v>2630</v>
      </c>
      <c r="FA3" s="62" t="s">
        <v>2631</v>
      </c>
      <c r="FB3" s="63" t="s">
        <v>2632</v>
      </c>
      <c r="FC3" s="62" t="s">
        <v>2633</v>
      </c>
      <c r="FD3" s="63" t="s">
        <v>2634</v>
      </c>
      <c r="FE3" s="62" t="s">
        <v>2635</v>
      </c>
      <c r="FF3" s="63" t="s">
        <v>2636</v>
      </c>
      <c r="FG3" s="62" t="s">
        <v>2637</v>
      </c>
      <c r="FH3" s="63" t="s">
        <v>2638</v>
      </c>
      <c r="FI3" s="62" t="s">
        <v>2639</v>
      </c>
      <c r="FJ3" s="63" t="s">
        <v>2640</v>
      </c>
      <c r="FK3" s="62" t="s">
        <v>2641</v>
      </c>
      <c r="FL3" s="63" t="s">
        <v>2642</v>
      </c>
      <c r="FM3" t="s">
        <v>2590</v>
      </c>
      <c r="FN3" t="s">
        <v>2643</v>
      </c>
      <c r="FO3" t="s">
        <v>2644</v>
      </c>
      <c r="FP3" t="s">
        <v>2645</v>
      </c>
      <c r="FQ3" t="s">
        <v>2591</v>
      </c>
      <c r="FR3" t="s">
        <v>2646</v>
      </c>
      <c r="FS3" t="s">
        <v>2647</v>
      </c>
      <c r="FT3" t="s">
        <v>2648</v>
      </c>
      <c r="FU3" t="s">
        <v>2592</v>
      </c>
      <c r="FV3" t="s">
        <v>2649</v>
      </c>
      <c r="FW3" t="s">
        <v>2593</v>
      </c>
      <c r="FX3" t="s">
        <v>2650</v>
      </c>
      <c r="FY3" t="s">
        <v>2651</v>
      </c>
      <c r="FZ3" t="s">
        <v>2652</v>
      </c>
      <c r="GA3" t="s">
        <v>2594</v>
      </c>
      <c r="GB3" t="s">
        <v>2653</v>
      </c>
      <c r="GC3" t="s">
        <v>2654</v>
      </c>
      <c r="GD3" t="s">
        <v>2655</v>
      </c>
      <c r="GE3" t="s">
        <v>2595</v>
      </c>
      <c r="GF3" t="s">
        <v>2656</v>
      </c>
      <c r="GG3" t="s">
        <v>2596</v>
      </c>
      <c r="GH3" t="s">
        <v>2657</v>
      </c>
      <c r="GI3" t="s">
        <v>2597</v>
      </c>
      <c r="GJ3" t="s">
        <v>2658</v>
      </c>
    </row>
    <row r="4" spans="1:192" x14ac:dyDescent="0.2">
      <c r="A4" s="2" t="s">
        <v>2659</v>
      </c>
      <c r="B4" t="s">
        <v>593</v>
      </c>
      <c r="C4" s="2" t="s">
        <v>2164</v>
      </c>
      <c r="D4" t="s">
        <v>2660</v>
      </c>
      <c r="E4" s="11" t="s">
        <v>593</v>
      </c>
      <c r="F4" s="2" t="s">
        <v>2165</v>
      </c>
      <c r="G4" t="s">
        <v>593</v>
      </c>
      <c r="H4" s="8" t="s">
        <v>2661</v>
      </c>
      <c r="J4" t="s">
        <v>237</v>
      </c>
      <c r="K4" s="2" t="s">
        <v>2180</v>
      </c>
      <c r="L4" t="s">
        <v>538</v>
      </c>
      <c r="M4" t="s">
        <v>2662</v>
      </c>
      <c r="N4" t="s">
        <v>2172</v>
      </c>
      <c r="O4" t="s">
        <v>2663</v>
      </c>
      <c r="P4" t="s">
        <v>2664</v>
      </c>
      <c r="Q4" t="s">
        <v>2665</v>
      </c>
      <c r="R4" t="s">
        <v>371</v>
      </c>
      <c r="S4" t="s">
        <v>2666</v>
      </c>
      <c r="T4" t="s">
        <v>186</v>
      </c>
      <c r="U4" t="s">
        <v>2667</v>
      </c>
      <c r="W4" t="s">
        <v>2668</v>
      </c>
      <c r="X4" t="s">
        <v>2669</v>
      </c>
      <c r="Y4" t="s">
        <v>2670</v>
      </c>
      <c r="Z4" t="s">
        <v>2671</v>
      </c>
      <c r="AA4" t="s">
        <v>2672</v>
      </c>
      <c r="AB4" s="422" t="s">
        <v>2673</v>
      </c>
      <c r="AI4" t="s">
        <v>174</v>
      </c>
      <c r="AJ4" t="s">
        <v>613</v>
      </c>
      <c r="AK4" t="s">
        <v>82</v>
      </c>
      <c r="AN4" t="s">
        <v>2453</v>
      </c>
      <c r="AO4" t="s">
        <v>741</v>
      </c>
      <c r="AP4" t="s">
        <v>2479</v>
      </c>
      <c r="AS4" t="s">
        <v>1068</v>
      </c>
      <c r="AT4" t="s">
        <v>82</v>
      </c>
      <c r="AU4" t="s">
        <v>613</v>
      </c>
      <c r="AV4" t="s">
        <v>244</v>
      </c>
      <c r="AW4" t="s">
        <v>83</v>
      </c>
      <c r="AX4" t="s">
        <v>519</v>
      </c>
      <c r="AY4" t="s">
        <v>542</v>
      </c>
      <c r="AZ4" t="s">
        <v>2674</v>
      </c>
      <c r="BA4" t="s">
        <v>614</v>
      </c>
      <c r="BB4" t="s">
        <v>593</v>
      </c>
      <c r="BI4" t="s">
        <v>2570</v>
      </c>
      <c r="BJ4" t="s">
        <v>593</v>
      </c>
      <c r="BQ4" t="s">
        <v>2675</v>
      </c>
      <c r="BR4" t="s">
        <v>31</v>
      </c>
      <c r="BS4" t="s">
        <v>2231</v>
      </c>
      <c r="BT4" t="s">
        <v>2676</v>
      </c>
      <c r="BU4" t="s">
        <v>2199</v>
      </c>
      <c r="BV4" t="s">
        <v>2200</v>
      </c>
      <c r="BW4" t="s">
        <v>2677</v>
      </c>
      <c r="BY4" s="59" t="s">
        <v>2168</v>
      </c>
      <c r="BZ4" t="s">
        <v>2179</v>
      </c>
      <c r="CD4" s="59" t="s">
        <v>2169</v>
      </c>
      <c r="CE4" t="s">
        <v>2208</v>
      </c>
      <c r="CF4" t="s">
        <v>593</v>
      </c>
      <c r="CJ4" t="s">
        <v>2678</v>
      </c>
      <c r="CK4" t="s">
        <v>2511</v>
      </c>
      <c r="CL4" t="s">
        <v>593</v>
      </c>
      <c r="CO4" s="59" t="s">
        <v>2679</v>
      </c>
      <c r="CP4" s="11" t="s">
        <v>2520</v>
      </c>
      <c r="CQ4" s="59" t="s">
        <v>2680</v>
      </c>
      <c r="CR4" s="11" t="s">
        <v>2522</v>
      </c>
      <c r="CS4" s="59" t="s">
        <v>2681</v>
      </c>
      <c r="CT4" s="11" t="s">
        <v>2524</v>
      </c>
      <c r="CW4" s="59" t="s">
        <v>2682</v>
      </c>
      <c r="CX4" s="11" t="s">
        <v>2531</v>
      </c>
      <c r="CY4" s="62" t="s">
        <v>2683</v>
      </c>
      <c r="CZ4" s="63" t="s">
        <v>2537</v>
      </c>
      <c r="DB4" s="59" t="s">
        <v>2644</v>
      </c>
      <c r="DC4" t="s">
        <v>2541</v>
      </c>
      <c r="DD4" s="59" t="s">
        <v>2647</v>
      </c>
      <c r="DE4" t="s">
        <v>2543</v>
      </c>
      <c r="DH4" s="59" t="s">
        <v>2651</v>
      </c>
      <c r="DI4" t="s">
        <v>2546</v>
      </c>
      <c r="DJ4" s="59" t="s">
        <v>2654</v>
      </c>
      <c r="DK4" t="s">
        <v>2548</v>
      </c>
      <c r="EA4" t="s">
        <v>2171</v>
      </c>
      <c r="EB4" s="11" t="s">
        <v>2210</v>
      </c>
      <c r="EM4" t="s">
        <v>2684</v>
      </c>
      <c r="EN4" s="11" t="s">
        <v>2685</v>
      </c>
      <c r="ES4" t="s">
        <v>2686</v>
      </c>
      <c r="ET4" t="s">
        <v>2687</v>
      </c>
      <c r="EU4" t="s">
        <v>2683</v>
      </c>
      <c r="EV4" t="s">
        <v>2688</v>
      </c>
      <c r="FD4" s="11"/>
    </row>
    <row r="5" spans="1:192" x14ac:dyDescent="0.2">
      <c r="A5" s="2" t="s">
        <v>2689</v>
      </c>
      <c r="B5" t="s">
        <v>593</v>
      </c>
      <c r="C5" s="2" t="s">
        <v>2690</v>
      </c>
      <c r="D5" t="s">
        <v>2691</v>
      </c>
      <c r="E5" s="11" t="s">
        <v>593</v>
      </c>
      <c r="F5" s="2" t="s">
        <v>2692</v>
      </c>
      <c r="G5" t="s">
        <v>593</v>
      </c>
      <c r="H5" s="8" t="s">
        <v>2693</v>
      </c>
      <c r="J5" t="s">
        <v>220</v>
      </c>
      <c r="K5" s="2" t="s">
        <v>2201</v>
      </c>
      <c r="M5" t="s">
        <v>2694</v>
      </c>
      <c r="N5" t="s">
        <v>276</v>
      </c>
      <c r="O5" t="s">
        <v>2695</v>
      </c>
      <c r="P5" t="s">
        <v>2696</v>
      </c>
      <c r="Q5" t="s">
        <v>2697</v>
      </c>
      <c r="S5" t="s">
        <v>2698</v>
      </c>
      <c r="T5" t="s">
        <v>2190</v>
      </c>
      <c r="U5" t="s">
        <v>2699</v>
      </c>
      <c r="W5" t="s">
        <v>593</v>
      </c>
      <c r="Y5" t="s">
        <v>593</v>
      </c>
      <c r="Z5" t="s">
        <v>2700</v>
      </c>
      <c r="AA5" t="s">
        <v>2701</v>
      </c>
      <c r="AB5" s="423" t="s">
        <v>2702</v>
      </c>
      <c r="AJ5" t="s">
        <v>811</v>
      </c>
      <c r="AK5" t="s">
        <v>427</v>
      </c>
      <c r="AN5" t="s">
        <v>2483</v>
      </c>
      <c r="AP5" t="s">
        <v>2480</v>
      </c>
      <c r="AS5" t="s">
        <v>2</v>
      </c>
      <c r="AT5" t="s">
        <v>427</v>
      </c>
      <c r="AU5" t="s">
        <v>811</v>
      </c>
      <c r="AV5" t="s">
        <v>236</v>
      </c>
      <c r="AW5" t="s">
        <v>184</v>
      </c>
      <c r="AX5" t="s">
        <v>511</v>
      </c>
      <c r="AY5" t="s">
        <v>536</v>
      </c>
      <c r="AZ5" t="s">
        <v>2703</v>
      </c>
      <c r="BA5" t="s">
        <v>692</v>
      </c>
      <c r="BB5" t="s">
        <v>593</v>
      </c>
      <c r="BI5" t="s">
        <v>1046</v>
      </c>
      <c r="BJ5" t="s">
        <v>593</v>
      </c>
      <c r="BQ5" t="s">
        <v>2704</v>
      </c>
      <c r="BR5" t="s">
        <v>2198</v>
      </c>
      <c r="BS5" t="s">
        <v>2705</v>
      </c>
      <c r="BT5" t="s">
        <v>2192</v>
      </c>
      <c r="BU5" t="s">
        <v>2212</v>
      </c>
      <c r="BW5" t="s">
        <v>2706</v>
      </c>
      <c r="BY5" s="59" t="s">
        <v>2707</v>
      </c>
      <c r="BZ5" t="s">
        <v>2501</v>
      </c>
      <c r="CD5" s="59" t="s">
        <v>2181</v>
      </c>
      <c r="CE5" t="s">
        <v>2506</v>
      </c>
      <c r="CF5" t="s">
        <v>593</v>
      </c>
      <c r="CI5" s="60" t="s">
        <v>2509</v>
      </c>
      <c r="CJ5" t="s">
        <v>2708</v>
      </c>
      <c r="CK5" t="s">
        <v>2512</v>
      </c>
      <c r="CL5" t="s">
        <v>593</v>
      </c>
      <c r="CO5" s="59" t="s">
        <v>2709</v>
      </c>
      <c r="CP5" s="11" t="s">
        <v>2521</v>
      </c>
      <c r="CR5" s="11"/>
      <c r="CS5" s="59" t="s">
        <v>2710</v>
      </c>
      <c r="CT5" s="11" t="s">
        <v>2525</v>
      </c>
      <c r="CY5" s="62" t="s">
        <v>2711</v>
      </c>
      <c r="CZ5" s="63" t="s">
        <v>2538</v>
      </c>
      <c r="EA5" t="s">
        <v>2182</v>
      </c>
      <c r="EB5" s="11" t="s">
        <v>2224</v>
      </c>
      <c r="EM5" t="s">
        <v>2712</v>
      </c>
      <c r="EN5" s="11" t="s">
        <v>2713</v>
      </c>
      <c r="ES5" t="s">
        <v>2714</v>
      </c>
      <c r="ET5" t="s">
        <v>2715</v>
      </c>
      <c r="EU5" t="s">
        <v>2711</v>
      </c>
      <c r="EV5" t="s">
        <v>2716</v>
      </c>
    </row>
    <row r="6" spans="1:192" x14ac:dyDescent="0.2">
      <c r="A6" s="2" t="s">
        <v>2717</v>
      </c>
      <c r="B6" t="s">
        <v>593</v>
      </c>
      <c r="C6" s="2" t="s">
        <v>2718</v>
      </c>
      <c r="D6" t="s">
        <v>2719</v>
      </c>
      <c r="E6" s="11" t="s">
        <v>593</v>
      </c>
      <c r="F6" s="2" t="s">
        <v>2720</v>
      </c>
      <c r="G6" t="s">
        <v>593</v>
      </c>
      <c r="H6" s="8" t="s">
        <v>2721</v>
      </c>
      <c r="J6" t="s">
        <v>344</v>
      </c>
      <c r="K6" s="2" t="s">
        <v>2187</v>
      </c>
      <c r="M6" t="s">
        <v>593</v>
      </c>
      <c r="O6" t="s">
        <v>593</v>
      </c>
      <c r="Q6" t="s">
        <v>2722</v>
      </c>
      <c r="S6" t="s">
        <v>593</v>
      </c>
      <c r="U6" t="s">
        <v>593</v>
      </c>
      <c r="W6" t="s">
        <v>593</v>
      </c>
      <c r="Y6" t="s">
        <v>593</v>
      </c>
      <c r="AA6" t="s">
        <v>593</v>
      </c>
      <c r="AB6" s="422" t="s">
        <v>2723</v>
      </c>
      <c r="AJ6" t="s">
        <v>593</v>
      </c>
      <c r="AK6" t="s">
        <v>535</v>
      </c>
      <c r="AN6" t="s">
        <v>2484</v>
      </c>
      <c r="AP6" t="s">
        <v>2448</v>
      </c>
      <c r="AS6" t="s">
        <v>1093</v>
      </c>
      <c r="AT6" t="s">
        <v>535</v>
      </c>
      <c r="AU6" t="s">
        <v>593</v>
      </c>
      <c r="AV6" t="s">
        <v>593</v>
      </c>
      <c r="AX6" t="s">
        <v>502</v>
      </c>
      <c r="AY6" t="s">
        <v>593</v>
      </c>
      <c r="BI6" t="s">
        <v>2571</v>
      </c>
      <c r="BJ6" t="s">
        <v>593</v>
      </c>
      <c r="BS6" t="s">
        <v>2724</v>
      </c>
      <c r="BT6" t="s">
        <v>2725</v>
      </c>
      <c r="BU6" t="s">
        <v>2185</v>
      </c>
      <c r="BY6" s="59" t="s">
        <v>2726</v>
      </c>
      <c r="BZ6" t="s">
        <v>2502</v>
      </c>
      <c r="CJ6" t="s">
        <v>2727</v>
      </c>
      <c r="CK6" t="s">
        <v>2513</v>
      </c>
      <c r="CL6" t="s">
        <v>593</v>
      </c>
      <c r="CS6" s="59" t="s">
        <v>2728</v>
      </c>
      <c r="CT6" s="11" t="s">
        <v>2526</v>
      </c>
      <c r="CY6" s="62" t="s">
        <v>2729</v>
      </c>
      <c r="CZ6" s="63" t="s">
        <v>2539</v>
      </c>
      <c r="EA6" t="s">
        <v>2730</v>
      </c>
      <c r="EB6" s="11" t="s">
        <v>2731</v>
      </c>
      <c r="EM6" t="s">
        <v>2732</v>
      </c>
      <c r="EN6" s="11" t="s">
        <v>2733</v>
      </c>
      <c r="ES6" t="s">
        <v>2734</v>
      </c>
      <c r="ET6" t="s">
        <v>2735</v>
      </c>
      <c r="EU6" t="s">
        <v>2729</v>
      </c>
      <c r="EV6" t="s">
        <v>2736</v>
      </c>
    </row>
    <row r="7" spans="1:192" x14ac:dyDescent="0.2">
      <c r="A7" s="2" t="s">
        <v>2167</v>
      </c>
      <c r="B7" t="s">
        <v>593</v>
      </c>
      <c r="C7" s="2" t="s">
        <v>2737</v>
      </c>
      <c r="D7" t="s">
        <v>2738</v>
      </c>
      <c r="E7" s="11" t="s">
        <v>593</v>
      </c>
      <c r="H7" s="8" t="s">
        <v>2739</v>
      </c>
      <c r="J7" t="s">
        <v>185</v>
      </c>
      <c r="K7" s="2" t="s">
        <v>2193</v>
      </c>
      <c r="Q7" t="s">
        <v>2740</v>
      </c>
      <c r="U7" t="s">
        <v>593</v>
      </c>
      <c r="W7" t="s">
        <v>593</v>
      </c>
      <c r="Y7" t="s">
        <v>593</v>
      </c>
      <c r="AA7" t="s">
        <v>593</v>
      </c>
      <c r="AB7" s="423" t="s">
        <v>2741</v>
      </c>
      <c r="AJ7" t="s">
        <v>593</v>
      </c>
      <c r="AK7" t="s">
        <v>235</v>
      </c>
      <c r="AN7" t="s">
        <v>2485</v>
      </c>
      <c r="AS7" t="s">
        <v>1106</v>
      </c>
      <c r="AT7" t="s">
        <v>235</v>
      </c>
      <c r="AU7" t="s">
        <v>593</v>
      </c>
      <c r="AV7" t="s">
        <v>593</v>
      </c>
      <c r="BI7" t="s">
        <v>175</v>
      </c>
      <c r="BJ7" t="s">
        <v>593</v>
      </c>
      <c r="BS7" t="s">
        <v>2742</v>
      </c>
      <c r="BT7" t="s">
        <v>2175</v>
      </c>
      <c r="BU7" t="s">
        <v>2207</v>
      </c>
      <c r="BY7" s="59" t="s">
        <v>2743</v>
      </c>
      <c r="BZ7" t="s">
        <v>2503</v>
      </c>
      <c r="CJ7" t="s">
        <v>2744</v>
      </c>
      <c r="CK7" t="s">
        <v>2514</v>
      </c>
      <c r="CL7" t="s">
        <v>593</v>
      </c>
      <c r="CS7" s="59" t="s">
        <v>2745</v>
      </c>
      <c r="CT7" s="11" t="s">
        <v>2527</v>
      </c>
      <c r="CX7" s="62" t="s">
        <v>2532</v>
      </c>
      <c r="EA7" t="s">
        <v>2226</v>
      </c>
      <c r="EB7" s="11" t="s">
        <v>2228</v>
      </c>
      <c r="ES7" t="s">
        <v>2746</v>
      </c>
      <c r="ET7" t="s">
        <v>2747</v>
      </c>
    </row>
    <row r="8" spans="1:192" x14ac:dyDescent="0.2">
      <c r="A8" s="2" t="s">
        <v>2748</v>
      </c>
      <c r="B8" t="s">
        <v>593</v>
      </c>
      <c r="C8" s="2" t="s">
        <v>2749</v>
      </c>
      <c r="D8" t="s">
        <v>2750</v>
      </c>
      <c r="E8" s="11" t="s">
        <v>593</v>
      </c>
      <c r="H8" s="8" t="s">
        <v>2751</v>
      </c>
      <c r="J8" t="s">
        <v>230</v>
      </c>
      <c r="K8" s="2" t="s">
        <v>2472</v>
      </c>
      <c r="U8" t="s">
        <v>593</v>
      </c>
      <c r="W8" t="s">
        <v>593</v>
      </c>
      <c r="Y8" t="s">
        <v>593</v>
      </c>
      <c r="AA8" t="s">
        <v>593</v>
      </c>
      <c r="AB8" s="422" t="s">
        <v>2752</v>
      </c>
      <c r="AK8" t="s">
        <v>593</v>
      </c>
      <c r="AN8" t="s">
        <v>2486</v>
      </c>
      <c r="AS8" t="s">
        <v>1036</v>
      </c>
      <c r="AT8" t="s">
        <v>593</v>
      </c>
      <c r="AU8" t="s">
        <v>593</v>
      </c>
      <c r="BI8" t="s">
        <v>984</v>
      </c>
      <c r="BJ8" t="s">
        <v>593</v>
      </c>
      <c r="BS8" t="s">
        <v>2176</v>
      </c>
      <c r="BT8" t="s">
        <v>2186</v>
      </c>
      <c r="CJ8" t="s">
        <v>2753</v>
      </c>
      <c r="CK8" t="s">
        <v>2515</v>
      </c>
      <c r="CL8" t="s">
        <v>593</v>
      </c>
      <c r="CS8" s="59" t="s">
        <v>2754</v>
      </c>
      <c r="CT8" s="11" t="s">
        <v>2528</v>
      </c>
      <c r="CX8" s="62" t="s">
        <v>2533</v>
      </c>
      <c r="EA8" t="s">
        <v>2189</v>
      </c>
      <c r="EB8" s="11" t="s">
        <v>2220</v>
      </c>
      <c r="ES8" t="s">
        <v>2755</v>
      </c>
      <c r="ET8" t="s">
        <v>2756</v>
      </c>
    </row>
    <row r="9" spans="1:192" x14ac:dyDescent="0.2">
      <c r="A9" s="2" t="s">
        <v>2757</v>
      </c>
      <c r="B9" t="s">
        <v>593</v>
      </c>
      <c r="C9" s="2" t="s">
        <v>2758</v>
      </c>
      <c r="D9" t="s">
        <v>2759</v>
      </c>
      <c r="E9" s="11" t="s">
        <v>593</v>
      </c>
      <c r="H9" s="9" t="s">
        <v>2760</v>
      </c>
      <c r="J9" t="s">
        <v>84</v>
      </c>
      <c r="K9" s="2" t="s">
        <v>2473</v>
      </c>
      <c r="AB9" s="423" t="s">
        <v>2761</v>
      </c>
      <c r="AK9" t="s">
        <v>593</v>
      </c>
      <c r="AN9" t="s">
        <v>2487</v>
      </c>
      <c r="AS9" t="s">
        <v>589</v>
      </c>
      <c r="AT9" t="s">
        <v>593</v>
      </c>
      <c r="BI9" t="s">
        <v>952</v>
      </c>
      <c r="BJ9" t="s">
        <v>593</v>
      </c>
      <c r="BY9" s="10" t="s">
        <v>2105</v>
      </c>
      <c r="BZ9" s="11" t="s">
        <v>2499</v>
      </c>
      <c r="CJ9" t="s">
        <v>2762</v>
      </c>
      <c r="CK9" t="s">
        <v>2516</v>
      </c>
      <c r="CL9" t="s">
        <v>593</v>
      </c>
      <c r="CX9" s="62" t="s">
        <v>2534</v>
      </c>
      <c r="EA9" t="s">
        <v>2195</v>
      </c>
      <c r="EB9" s="11" t="s">
        <v>2216</v>
      </c>
    </row>
    <row r="10" spans="1:192" x14ac:dyDescent="0.2">
      <c r="A10" s="2" t="s">
        <v>2763</v>
      </c>
      <c r="B10" t="s">
        <v>593</v>
      </c>
      <c r="C10" s="2" t="s">
        <v>2764</v>
      </c>
      <c r="H10" s="9" t="s">
        <v>2765</v>
      </c>
      <c r="J10" t="s">
        <v>615</v>
      </c>
      <c r="K10" s="2" t="s">
        <v>742</v>
      </c>
      <c r="AB10" s="422" t="s">
        <v>2766</v>
      </c>
      <c r="AK10" t="s">
        <v>593</v>
      </c>
      <c r="AN10" t="s">
        <v>2767</v>
      </c>
      <c r="AS10" t="s">
        <v>808</v>
      </c>
      <c r="AT10" t="s">
        <v>593</v>
      </c>
      <c r="BJ10" t="s">
        <v>593</v>
      </c>
      <c r="BY10" s="59" t="s">
        <v>2579</v>
      </c>
      <c r="BZ10" t="s">
        <v>2504</v>
      </c>
      <c r="CJ10" t="s">
        <v>2768</v>
      </c>
      <c r="CK10" t="s">
        <v>2517</v>
      </c>
      <c r="CL10" t="s">
        <v>593</v>
      </c>
      <c r="CX10" s="62" t="s">
        <v>2535</v>
      </c>
      <c r="EA10" t="s">
        <v>2769</v>
      </c>
      <c r="EB10" s="11" t="s">
        <v>2770</v>
      </c>
    </row>
    <row r="11" spans="1:192" x14ac:dyDescent="0.2">
      <c r="A11" s="2" t="s">
        <v>2771</v>
      </c>
      <c r="B11" t="s">
        <v>593</v>
      </c>
      <c r="H11" s="9" t="s">
        <v>2166</v>
      </c>
      <c r="J11" t="s">
        <v>953</v>
      </c>
      <c r="K11" s="2" t="s">
        <v>2474</v>
      </c>
      <c r="AB11" s="423" t="s">
        <v>2772</v>
      </c>
      <c r="AN11" t="s">
        <v>2773</v>
      </c>
      <c r="AS11" t="s">
        <v>2774</v>
      </c>
      <c r="AT11" t="s">
        <v>593</v>
      </c>
      <c r="BY11" s="59" t="s">
        <v>2580</v>
      </c>
      <c r="BZ11" t="s">
        <v>2505</v>
      </c>
      <c r="CK11" t="s">
        <v>593</v>
      </c>
      <c r="EA11" t="s">
        <v>2775</v>
      </c>
      <c r="EB11" s="11" t="s">
        <v>2776</v>
      </c>
    </row>
    <row r="12" spans="1:192" x14ac:dyDescent="0.2">
      <c r="A12" s="2" t="s">
        <v>2777</v>
      </c>
      <c r="B12" t="s">
        <v>593</v>
      </c>
      <c r="H12" s="9" t="s">
        <v>2778</v>
      </c>
      <c r="AB12" s="422" t="s">
        <v>2779</v>
      </c>
      <c r="AN12" t="s">
        <v>2488</v>
      </c>
      <c r="AS12" t="s">
        <v>2780</v>
      </c>
      <c r="BY12" s="59" t="s">
        <v>2169</v>
      </c>
      <c r="BZ12" t="s">
        <v>2208</v>
      </c>
      <c r="CK12" t="s">
        <v>593</v>
      </c>
      <c r="EA12" t="s">
        <v>2781</v>
      </c>
      <c r="EB12" s="11" t="s">
        <v>2782</v>
      </c>
    </row>
    <row r="13" spans="1:192" x14ac:dyDescent="0.2">
      <c r="H13" s="7" t="s">
        <v>2783</v>
      </c>
      <c r="AB13" s="423" t="s">
        <v>2784</v>
      </c>
      <c r="AN13" t="s">
        <v>2489</v>
      </c>
      <c r="BY13" s="59" t="s">
        <v>2181</v>
      </c>
      <c r="BZ13" t="s">
        <v>2506</v>
      </c>
      <c r="CK13" t="s">
        <v>593</v>
      </c>
      <c r="EA13" t="s">
        <v>2785</v>
      </c>
      <c r="EB13" s="11" t="s">
        <v>2786</v>
      </c>
    </row>
    <row r="14" spans="1:192" x14ac:dyDescent="0.2">
      <c r="H14" s="7" t="s">
        <v>2787</v>
      </c>
      <c r="AB14" s="422" t="s">
        <v>2788</v>
      </c>
      <c r="AN14" t="s">
        <v>2490</v>
      </c>
      <c r="BY14" s="59" t="s">
        <v>2581</v>
      </c>
      <c r="BZ14" t="s">
        <v>2507</v>
      </c>
    </row>
    <row r="15" spans="1:192" x14ac:dyDescent="0.2">
      <c r="H15" s="6" t="s">
        <v>1037</v>
      </c>
      <c r="J15" s="55" t="s">
        <v>2789</v>
      </c>
      <c r="AB15" s="423" t="s">
        <v>2790</v>
      </c>
      <c r="AJ15" t="s">
        <v>593</v>
      </c>
      <c r="AN15" t="s">
        <v>2491</v>
      </c>
      <c r="BY15" s="59" t="s">
        <v>2582</v>
      </c>
      <c r="BZ15" t="s">
        <v>2508</v>
      </c>
    </row>
    <row r="16" spans="1:192" ht="24" x14ac:dyDescent="0.3">
      <c r="H16" s="6" t="s">
        <v>2791</v>
      </c>
      <c r="J16" t="s">
        <v>543</v>
      </c>
      <c r="K16" s="2" t="s">
        <v>2792</v>
      </c>
      <c r="L16" t="s">
        <v>2793</v>
      </c>
      <c r="M16">
        <f>+LEN(K16)</f>
        <v>35</v>
      </c>
      <c r="AB16" s="422" t="s">
        <v>2794</v>
      </c>
      <c r="AJ16" t="s">
        <v>593</v>
      </c>
      <c r="AN16" t="s">
        <v>2492</v>
      </c>
      <c r="AS16" s="439" t="s">
        <v>2795</v>
      </c>
      <c r="AT16" s="3"/>
      <c r="BY16" s="59" t="s">
        <v>2583</v>
      </c>
      <c r="BZ16" t="s">
        <v>2510</v>
      </c>
      <c r="CA16" t="s">
        <v>2588</v>
      </c>
    </row>
    <row r="17" spans="8:80" x14ac:dyDescent="0.2">
      <c r="H17" s="6" t="s">
        <v>2796</v>
      </c>
      <c r="J17" t="s">
        <v>538</v>
      </c>
      <c r="K17" s="2" t="s">
        <v>2797</v>
      </c>
      <c r="L17" t="s">
        <v>133</v>
      </c>
      <c r="M17">
        <f t="shared" ref="M17:M66" si="0">+LEN(K17)</f>
        <v>30</v>
      </c>
      <c r="AB17" s="423" t="s">
        <v>2798</v>
      </c>
      <c r="AJ17" t="s">
        <v>593</v>
      </c>
      <c r="AN17" t="s">
        <v>2493</v>
      </c>
      <c r="BY17" s="59" t="s">
        <v>2678</v>
      </c>
      <c r="BZ17" t="s">
        <v>2511</v>
      </c>
      <c r="CA17" t="s">
        <v>2682</v>
      </c>
      <c r="CB17" t="s">
        <v>2509</v>
      </c>
    </row>
    <row r="18" spans="8:80" x14ac:dyDescent="0.2">
      <c r="H18" s="6" t="s">
        <v>2799</v>
      </c>
      <c r="J18" t="s">
        <v>395</v>
      </c>
      <c r="K18" s="2" t="s">
        <v>2800</v>
      </c>
      <c r="L18" t="s">
        <v>2801</v>
      </c>
      <c r="M18">
        <f t="shared" si="0"/>
        <v>34</v>
      </c>
      <c r="AB18" s="422"/>
      <c r="AN18" t="s">
        <v>2802</v>
      </c>
      <c r="BY18" s="59" t="s">
        <v>2708</v>
      </c>
      <c r="BZ18" t="s">
        <v>2512</v>
      </c>
    </row>
    <row r="19" spans="8:80" ht="16" x14ac:dyDescent="0.2">
      <c r="H19" s="6" t="s">
        <v>2803</v>
      </c>
      <c r="J19" t="s">
        <v>238</v>
      </c>
      <c r="K19" s="2" t="s">
        <v>2804</v>
      </c>
      <c r="L19" t="s">
        <v>2805</v>
      </c>
      <c r="M19">
        <f t="shared" si="0"/>
        <v>24</v>
      </c>
      <c r="AB19" s="423"/>
      <c r="AL19" t="s">
        <v>2806</v>
      </c>
      <c r="AM19" t="s">
        <v>2807</v>
      </c>
      <c r="AN19" t="s">
        <v>2806</v>
      </c>
      <c r="AO19" t="s">
        <v>2808</v>
      </c>
      <c r="AP19" t="s">
        <v>2806</v>
      </c>
      <c r="AQ19" t="s">
        <v>2806</v>
      </c>
      <c r="AR19" t="s">
        <v>20</v>
      </c>
      <c r="AS19" s="15" t="s">
        <v>2809</v>
      </c>
      <c r="AT19" s="14" t="s">
        <v>2810</v>
      </c>
      <c r="AU19" s="518" t="s">
        <v>2806</v>
      </c>
      <c r="AV19" s="14" t="s">
        <v>2811</v>
      </c>
      <c r="BY19" s="59" t="s">
        <v>2727</v>
      </c>
      <c r="BZ19" t="s">
        <v>2513</v>
      </c>
    </row>
    <row r="20" spans="8:80" x14ac:dyDescent="0.2">
      <c r="H20" s="6" t="s">
        <v>2812</v>
      </c>
      <c r="J20" t="s">
        <v>276</v>
      </c>
      <c r="K20" s="2" t="s">
        <v>2813</v>
      </c>
      <c r="L20" t="s">
        <v>2814</v>
      </c>
      <c r="M20">
        <f t="shared" si="0"/>
        <v>29</v>
      </c>
      <c r="AB20" s="422"/>
      <c r="AM20" s="67" t="s">
        <v>1307</v>
      </c>
      <c r="AN20" s="59"/>
      <c r="AO20" s="67" t="s">
        <v>2815</v>
      </c>
      <c r="AQ20" t="s">
        <v>2816</v>
      </c>
      <c r="AR20" t="s">
        <v>173</v>
      </c>
      <c r="AS20" s="97" t="s">
        <v>2567</v>
      </c>
      <c r="AT20" t="s">
        <v>2817</v>
      </c>
      <c r="AU20">
        <v>10</v>
      </c>
      <c r="AV20" s="67" t="str">
        <f t="shared" ref="AV20:AV28" si="1">+AU20&amp;"00"</f>
        <v>1000</v>
      </c>
      <c r="BY20" s="59" t="s">
        <v>2744</v>
      </c>
      <c r="BZ20" t="s">
        <v>2514</v>
      </c>
    </row>
    <row r="21" spans="8:80" ht="16" x14ac:dyDescent="0.2">
      <c r="H21" s="2"/>
      <c r="J21" t="s">
        <v>276</v>
      </c>
      <c r="K21" s="2" t="s">
        <v>2818</v>
      </c>
      <c r="L21" t="s">
        <v>2819</v>
      </c>
      <c r="M21">
        <f t="shared" si="0"/>
        <v>33</v>
      </c>
      <c r="AB21" s="423"/>
      <c r="AI21" s="13" t="s">
        <v>2820</v>
      </c>
      <c r="AJ21" s="13" t="s">
        <v>2821</v>
      </c>
      <c r="AM21" s="67" t="s">
        <v>1313</v>
      </c>
      <c r="AN21" s="59"/>
      <c r="AO21" s="67" t="s">
        <v>1387</v>
      </c>
      <c r="AQ21" t="s">
        <v>1400</v>
      </c>
      <c r="AR21" t="s">
        <v>173</v>
      </c>
      <c r="AS21" t="s">
        <v>1068</v>
      </c>
      <c r="AT21" t="s">
        <v>2822</v>
      </c>
      <c r="AU21">
        <v>11</v>
      </c>
      <c r="AV21" s="67" t="str">
        <f t="shared" si="1"/>
        <v>1100</v>
      </c>
      <c r="AY21" t="s">
        <v>2357</v>
      </c>
      <c r="BY21" s="59" t="s">
        <v>2753</v>
      </c>
      <c r="BZ21" t="s">
        <v>2515</v>
      </c>
    </row>
    <row r="22" spans="8:80" x14ac:dyDescent="0.2">
      <c r="J22" t="s">
        <v>221</v>
      </c>
      <c r="K22" s="2" t="s">
        <v>2823</v>
      </c>
      <c r="L22" t="s">
        <v>2824</v>
      </c>
      <c r="M22">
        <f t="shared" si="0"/>
        <v>15</v>
      </c>
      <c r="AI22" t="s">
        <v>2567</v>
      </c>
      <c r="AJ22" s="2" t="s">
        <v>2476</v>
      </c>
      <c r="AM22" s="67" t="s">
        <v>1315</v>
      </c>
      <c r="AN22" s="59"/>
      <c r="AO22" s="248">
        <v>1901</v>
      </c>
      <c r="AQ22" t="s">
        <v>2825</v>
      </c>
      <c r="AR22" t="s">
        <v>173</v>
      </c>
      <c r="AS22" t="s">
        <v>2</v>
      </c>
      <c r="AT22" t="s">
        <v>1584</v>
      </c>
      <c r="AU22">
        <v>12</v>
      </c>
      <c r="AV22" s="67" t="str">
        <f t="shared" si="1"/>
        <v>1200</v>
      </c>
      <c r="AY22" t="s">
        <v>2357</v>
      </c>
      <c r="BY22" s="59" t="s">
        <v>2762</v>
      </c>
      <c r="BZ22" t="s">
        <v>2516</v>
      </c>
    </row>
    <row r="23" spans="8:80" x14ac:dyDescent="0.2">
      <c r="J23" t="s">
        <v>252</v>
      </c>
      <c r="K23" s="2" t="s">
        <v>2826</v>
      </c>
      <c r="L23" t="s">
        <v>2827</v>
      </c>
      <c r="M23">
        <f t="shared" si="0"/>
        <v>22</v>
      </c>
      <c r="AI23" t="s">
        <v>393</v>
      </c>
      <c r="AJ23" s="2" t="s">
        <v>2477</v>
      </c>
      <c r="AM23" s="67" t="s">
        <v>1319</v>
      </c>
      <c r="AN23" s="59"/>
      <c r="AO23" s="67" t="s">
        <v>2828</v>
      </c>
      <c r="AQ23" t="s">
        <v>2829</v>
      </c>
      <c r="AR23" t="s">
        <v>173</v>
      </c>
      <c r="AS23" t="s">
        <v>1093</v>
      </c>
      <c r="AT23" t="s">
        <v>2071</v>
      </c>
      <c r="AU23">
        <v>13</v>
      </c>
      <c r="AV23" s="67" t="str">
        <f t="shared" si="1"/>
        <v>1300</v>
      </c>
      <c r="BY23" s="59" t="s">
        <v>2768</v>
      </c>
      <c r="BZ23" t="s">
        <v>2517</v>
      </c>
    </row>
    <row r="24" spans="8:80" x14ac:dyDescent="0.2">
      <c r="J24" t="s">
        <v>2830</v>
      </c>
      <c r="K24" s="2" t="s">
        <v>2831</v>
      </c>
      <c r="L24" t="s">
        <v>2832</v>
      </c>
      <c r="M24">
        <f t="shared" si="0"/>
        <v>32</v>
      </c>
      <c r="AI24" t="s">
        <v>2568</v>
      </c>
      <c r="AJ24" s="2" t="s">
        <v>2478</v>
      </c>
      <c r="AM24" s="67" t="s">
        <v>1323</v>
      </c>
      <c r="AN24" s="59"/>
      <c r="AO24" s="248">
        <v>2001</v>
      </c>
      <c r="AQ24" t="s">
        <v>739</v>
      </c>
      <c r="AR24" t="s">
        <v>173</v>
      </c>
      <c r="AS24" t="s">
        <v>1106</v>
      </c>
      <c r="AT24" t="s">
        <v>2833</v>
      </c>
      <c r="AU24">
        <v>14</v>
      </c>
      <c r="AV24" s="67" t="str">
        <f t="shared" si="1"/>
        <v>1400</v>
      </c>
    </row>
    <row r="25" spans="8:80" x14ac:dyDescent="0.2">
      <c r="J25" t="s">
        <v>2834</v>
      </c>
      <c r="K25" s="2" t="s">
        <v>2835</v>
      </c>
      <c r="L25" t="s">
        <v>1292</v>
      </c>
      <c r="M25">
        <f t="shared" si="0"/>
        <v>39</v>
      </c>
      <c r="AI25" t="s">
        <v>1068</v>
      </c>
      <c r="AJ25" s="2" t="s">
        <v>2482</v>
      </c>
      <c r="AM25" s="67" t="s">
        <v>1325</v>
      </c>
      <c r="AN25" s="59"/>
      <c r="AO25" s="67" t="s">
        <v>2836</v>
      </c>
      <c r="AQ25" t="s">
        <v>2837</v>
      </c>
      <c r="AR25" t="s">
        <v>173</v>
      </c>
      <c r="AS25" t="s">
        <v>1036</v>
      </c>
      <c r="AT25" t="s">
        <v>1376</v>
      </c>
      <c r="AU25">
        <v>15</v>
      </c>
      <c r="AV25" s="67" t="str">
        <f t="shared" si="1"/>
        <v>1500</v>
      </c>
    </row>
    <row r="26" spans="8:80" ht="16" x14ac:dyDescent="0.2">
      <c r="J26" t="s">
        <v>2838</v>
      </c>
      <c r="K26" s="2" t="s">
        <v>2839</v>
      </c>
      <c r="L26" s="48" t="s">
        <v>2840</v>
      </c>
      <c r="M26">
        <f t="shared" si="0"/>
        <v>14</v>
      </c>
      <c r="N26" s="48"/>
      <c r="O26" s="48"/>
      <c r="P26" s="48"/>
      <c r="Q26" s="48"/>
      <c r="R26" s="48"/>
      <c r="S26" s="48"/>
      <c r="T26" s="48"/>
      <c r="U26" s="48"/>
      <c r="V26" s="48"/>
      <c r="W26" s="48"/>
      <c r="X26" s="48"/>
      <c r="Y26" s="48"/>
      <c r="Z26" s="48"/>
      <c r="AA26" s="48"/>
      <c r="AC26" s="48"/>
      <c r="AD26" s="48"/>
      <c r="AE26" s="48"/>
      <c r="AF26" s="48"/>
      <c r="AG26" s="48"/>
      <c r="AI26" t="s">
        <v>2</v>
      </c>
      <c r="AJ26" s="2" t="s">
        <v>2453</v>
      </c>
      <c r="AM26" s="67" t="s">
        <v>2841</v>
      </c>
      <c r="AN26" s="59"/>
      <c r="AO26" s="248">
        <v>2101</v>
      </c>
      <c r="AQ26" t="s">
        <v>1396</v>
      </c>
      <c r="AR26" t="s">
        <v>173</v>
      </c>
      <c r="AS26" t="s">
        <v>589</v>
      </c>
      <c r="AT26" t="s">
        <v>2350</v>
      </c>
      <c r="AU26">
        <v>16</v>
      </c>
      <c r="AV26" s="67" t="str">
        <f t="shared" si="1"/>
        <v>1600</v>
      </c>
    </row>
    <row r="27" spans="8:80" ht="16" x14ac:dyDescent="0.2">
      <c r="J27" t="s">
        <v>345</v>
      </c>
      <c r="K27" s="2" t="s">
        <v>2842</v>
      </c>
      <c r="L27" s="48" t="s">
        <v>2843</v>
      </c>
      <c r="M27">
        <f t="shared" si="0"/>
        <v>17</v>
      </c>
      <c r="N27" s="48"/>
      <c r="O27" s="48"/>
      <c r="P27" s="48"/>
      <c r="Q27" s="48"/>
      <c r="R27" s="48"/>
      <c r="S27" s="48"/>
      <c r="T27" s="48"/>
      <c r="U27" s="48"/>
      <c r="V27" s="48"/>
      <c r="W27" s="48"/>
      <c r="X27" s="48"/>
      <c r="Y27" s="48"/>
      <c r="Z27" s="48"/>
      <c r="AA27" s="48"/>
      <c r="AC27" s="48"/>
      <c r="AD27" s="48"/>
      <c r="AE27" s="48"/>
      <c r="AF27" s="48"/>
      <c r="AG27" s="48"/>
      <c r="AI27" t="s">
        <v>1093</v>
      </c>
      <c r="AJ27" s="2" t="s">
        <v>2483</v>
      </c>
      <c r="AM27" s="67" t="s">
        <v>1327</v>
      </c>
      <c r="AN27" s="59"/>
      <c r="AO27" s="67" t="s">
        <v>2844</v>
      </c>
      <c r="AR27" t="s">
        <v>173</v>
      </c>
      <c r="AS27" t="s">
        <v>808</v>
      </c>
      <c r="AT27" t="s">
        <v>2845</v>
      </c>
      <c r="AU27">
        <v>17</v>
      </c>
      <c r="AV27" s="67" t="str">
        <f t="shared" si="1"/>
        <v>1700</v>
      </c>
      <c r="BY27" s="10" t="s">
        <v>2162</v>
      </c>
      <c r="BZ27" s="11" t="s">
        <v>2499</v>
      </c>
    </row>
    <row r="28" spans="8:80" x14ac:dyDescent="0.2">
      <c r="J28" t="s">
        <v>345</v>
      </c>
      <c r="K28" s="2" t="s">
        <v>2846</v>
      </c>
      <c r="L28" t="s">
        <v>2847</v>
      </c>
      <c r="M28">
        <f t="shared" si="0"/>
        <v>21</v>
      </c>
      <c r="AI28" t="s">
        <v>1106</v>
      </c>
      <c r="AJ28" s="2" t="s">
        <v>2484</v>
      </c>
      <c r="AM28" s="165" t="s">
        <v>1363</v>
      </c>
      <c r="AN28" s="59"/>
      <c r="AO28" s="67" t="s">
        <v>2848</v>
      </c>
      <c r="AR28" t="s">
        <v>173</v>
      </c>
      <c r="AS28" s="3" t="s">
        <v>2774</v>
      </c>
      <c r="AT28" s="3" t="s">
        <v>2849</v>
      </c>
      <c r="AU28" s="3">
        <v>47</v>
      </c>
      <c r="AV28" s="165" t="str">
        <f t="shared" si="1"/>
        <v>4700</v>
      </c>
      <c r="AW28">
        <f>+LEN(AT29)</f>
        <v>21</v>
      </c>
      <c r="BY28" s="59" t="s">
        <v>2584</v>
      </c>
      <c r="BZ28" s="11" t="s">
        <v>2518</v>
      </c>
    </row>
    <row r="29" spans="8:80" x14ac:dyDescent="0.2">
      <c r="J29" t="s">
        <v>371</v>
      </c>
      <c r="K29" s="2" t="s">
        <v>2850</v>
      </c>
      <c r="L29" t="s">
        <v>2851</v>
      </c>
      <c r="M29">
        <f t="shared" si="0"/>
        <v>39</v>
      </c>
      <c r="AI29" t="s">
        <v>1036</v>
      </c>
      <c r="AJ29" s="2" t="s">
        <v>2485</v>
      </c>
      <c r="AM29" s="165">
        <v>4600</v>
      </c>
      <c r="AN29" s="59"/>
      <c r="AO29" s="67" t="s">
        <v>2852</v>
      </c>
      <c r="AR29" t="s">
        <v>173</v>
      </c>
      <c r="AS29" s="3" t="s">
        <v>2780</v>
      </c>
      <c r="AT29" s="3" t="s">
        <v>2853</v>
      </c>
      <c r="AU29" s="3">
        <v>46</v>
      </c>
      <c r="AV29" s="165">
        <v>4600</v>
      </c>
      <c r="AW29">
        <f>+LEN(AT30)</f>
        <v>22</v>
      </c>
      <c r="BY29" s="59" t="s">
        <v>2585</v>
      </c>
      <c r="BZ29" s="11" t="s">
        <v>2519</v>
      </c>
    </row>
    <row r="30" spans="8:80" x14ac:dyDescent="0.2">
      <c r="J30" t="s">
        <v>380</v>
      </c>
      <c r="K30" s="2" t="s">
        <v>2854</v>
      </c>
      <c r="L30" t="s">
        <v>2855</v>
      </c>
      <c r="M30">
        <f t="shared" si="0"/>
        <v>44</v>
      </c>
      <c r="AI30" t="s">
        <v>589</v>
      </c>
      <c r="AJ30" s="2" t="s">
        <v>2486</v>
      </c>
      <c r="AM30" s="67" t="s">
        <v>1329</v>
      </c>
      <c r="AN30" s="59"/>
      <c r="AO30" s="67" t="s">
        <v>2856</v>
      </c>
      <c r="AR30" t="s">
        <v>81</v>
      </c>
      <c r="AS30" s="97" t="s">
        <v>394</v>
      </c>
      <c r="AT30" t="s">
        <v>2339</v>
      </c>
      <c r="AU30">
        <v>18</v>
      </c>
      <c r="AV30" s="67" t="str">
        <f>+AU30&amp;"00"</f>
        <v>1800</v>
      </c>
      <c r="AW30">
        <f>+LEN(AT31)</f>
        <v>23</v>
      </c>
      <c r="BY30" s="59" t="s">
        <v>2679</v>
      </c>
      <c r="BZ30" s="11" t="s">
        <v>2520</v>
      </c>
    </row>
    <row r="31" spans="8:80" x14ac:dyDescent="0.2">
      <c r="J31" t="s">
        <v>428</v>
      </c>
      <c r="K31" s="2" t="s">
        <v>2857</v>
      </c>
      <c r="L31" t="s">
        <v>1365</v>
      </c>
      <c r="M31">
        <f t="shared" si="0"/>
        <v>41</v>
      </c>
      <c r="AI31" t="s">
        <v>808</v>
      </c>
      <c r="AJ31" s="2" t="s">
        <v>2487</v>
      </c>
      <c r="AM31" s="67" t="s">
        <v>1366</v>
      </c>
      <c r="AN31" s="59"/>
      <c r="AO31" s="67" t="s">
        <v>2858</v>
      </c>
      <c r="AR31" t="s">
        <v>81</v>
      </c>
      <c r="AS31" s="11" t="s">
        <v>235</v>
      </c>
      <c r="AT31" t="s">
        <v>1388</v>
      </c>
      <c r="AU31">
        <v>19</v>
      </c>
      <c r="AV31" s="67" t="str">
        <f>+AU31&amp;"00"</f>
        <v>1900</v>
      </c>
      <c r="AW31">
        <f>+LEN(AT33)</f>
        <v>23</v>
      </c>
      <c r="BY31" s="59" t="s">
        <v>2709</v>
      </c>
      <c r="BZ31" s="11" t="s">
        <v>2521</v>
      </c>
    </row>
    <row r="32" spans="8:80" x14ac:dyDescent="0.2">
      <c r="J32" t="s">
        <v>428</v>
      </c>
      <c r="K32" s="2" t="s">
        <v>2859</v>
      </c>
      <c r="L32" t="s">
        <v>2860</v>
      </c>
      <c r="M32">
        <f t="shared" si="0"/>
        <v>47</v>
      </c>
      <c r="AI32" t="s">
        <v>2780</v>
      </c>
      <c r="AJ32" s="2" t="s">
        <v>2767</v>
      </c>
      <c r="AM32" s="67" t="s">
        <v>1331</v>
      </c>
      <c r="AN32" s="59"/>
      <c r="AO32" s="67" t="s">
        <v>2078</v>
      </c>
      <c r="AR32" t="s">
        <v>81</v>
      </c>
      <c r="AS32" s="249" t="s">
        <v>235</v>
      </c>
      <c r="AT32" s="247" t="s">
        <v>2357</v>
      </c>
      <c r="AU32" s="247">
        <v>19</v>
      </c>
      <c r="AV32" s="248">
        <v>1901</v>
      </c>
      <c r="AW32">
        <f>+LEN(AT35)</f>
        <v>23</v>
      </c>
      <c r="BY32" s="59" t="s">
        <v>2170</v>
      </c>
      <c r="BZ32" s="11" t="s">
        <v>2209</v>
      </c>
    </row>
    <row r="33" spans="10:78" x14ac:dyDescent="0.2">
      <c r="J33" t="s">
        <v>186</v>
      </c>
      <c r="K33" s="2" t="s">
        <v>2861</v>
      </c>
      <c r="L33" t="s">
        <v>2862</v>
      </c>
      <c r="M33">
        <f t="shared" si="0"/>
        <v>45</v>
      </c>
      <c r="AI33" t="s">
        <v>2774</v>
      </c>
      <c r="AJ33" s="2" t="s">
        <v>2773</v>
      </c>
      <c r="AM33" s="67" t="s">
        <v>1333</v>
      </c>
      <c r="AN33" s="59"/>
      <c r="AO33" s="67" t="s">
        <v>2066</v>
      </c>
      <c r="AR33" t="s">
        <v>81</v>
      </c>
      <c r="AS33" t="s">
        <v>236</v>
      </c>
      <c r="AT33" t="s">
        <v>2338</v>
      </c>
      <c r="AU33">
        <v>20</v>
      </c>
      <c r="AV33" s="67" t="str">
        <f>+AU33&amp;"00"</f>
        <v>2000</v>
      </c>
      <c r="AW33">
        <f t="shared" ref="AW33:AW41" si="2">+LEN(AT37)</f>
        <v>23</v>
      </c>
      <c r="BY33" s="59" t="s">
        <v>2680</v>
      </c>
      <c r="BZ33" s="11" t="s">
        <v>2522</v>
      </c>
    </row>
    <row r="34" spans="10:78" x14ac:dyDescent="0.2">
      <c r="J34" t="s">
        <v>186</v>
      </c>
      <c r="K34" s="2" t="s">
        <v>2863</v>
      </c>
      <c r="L34" t="s">
        <v>2864</v>
      </c>
      <c r="M34">
        <f t="shared" si="0"/>
        <v>51</v>
      </c>
      <c r="AI34" t="s">
        <v>174</v>
      </c>
      <c r="AJ34" s="2" t="s">
        <v>2488</v>
      </c>
      <c r="AM34" s="67" t="s">
        <v>1349</v>
      </c>
      <c r="AN34" s="59"/>
      <c r="AO34" s="67" t="s">
        <v>2865</v>
      </c>
      <c r="AR34" t="s">
        <v>81</v>
      </c>
      <c r="AS34" s="247" t="s">
        <v>236</v>
      </c>
      <c r="AT34" s="247" t="s">
        <v>2342</v>
      </c>
      <c r="AU34" s="247">
        <v>20</v>
      </c>
      <c r="AV34" s="248">
        <v>2001</v>
      </c>
      <c r="AW34">
        <f t="shared" si="2"/>
        <v>22</v>
      </c>
      <c r="BY34" s="59" t="s">
        <v>2586</v>
      </c>
      <c r="BZ34" s="11" t="s">
        <v>2523</v>
      </c>
    </row>
    <row r="35" spans="10:78" x14ac:dyDescent="0.2">
      <c r="J35" t="s">
        <v>223</v>
      </c>
      <c r="K35" s="2" t="s">
        <v>2866</v>
      </c>
      <c r="L35" t="s">
        <v>2867</v>
      </c>
      <c r="M35">
        <f t="shared" si="0"/>
        <v>23</v>
      </c>
      <c r="AI35" t="s">
        <v>2570</v>
      </c>
      <c r="AJ35" s="2" t="s">
        <v>2489</v>
      </c>
      <c r="AM35" s="67" t="s">
        <v>1218</v>
      </c>
      <c r="AN35" s="59"/>
      <c r="AO35" s="67" t="s">
        <v>2868</v>
      </c>
      <c r="AR35" t="s">
        <v>81</v>
      </c>
      <c r="AS35" t="s">
        <v>244</v>
      </c>
      <c r="AT35" t="s">
        <v>2337</v>
      </c>
      <c r="AU35">
        <v>21</v>
      </c>
      <c r="AV35" s="67" t="str">
        <f>+AU35&amp;"00"</f>
        <v>2100</v>
      </c>
      <c r="AW35">
        <f t="shared" si="2"/>
        <v>22</v>
      </c>
      <c r="BY35" s="59" t="s">
        <v>2681</v>
      </c>
      <c r="BZ35" s="11" t="s">
        <v>2524</v>
      </c>
    </row>
    <row r="36" spans="10:78" x14ac:dyDescent="0.2">
      <c r="J36" t="s">
        <v>231</v>
      </c>
      <c r="K36" s="2" t="s">
        <v>2869</v>
      </c>
      <c r="L36" t="s">
        <v>2870</v>
      </c>
      <c r="M36">
        <f t="shared" si="0"/>
        <v>46</v>
      </c>
      <c r="AI36" t="s">
        <v>1046</v>
      </c>
      <c r="AJ36" s="2" t="s">
        <v>2490</v>
      </c>
      <c r="AM36" s="67" t="s">
        <v>1359</v>
      </c>
      <c r="AN36" s="59"/>
      <c r="AO36" s="67">
        <v>3001</v>
      </c>
      <c r="AR36" t="s">
        <v>81</v>
      </c>
      <c r="AS36" s="247" t="s">
        <v>244</v>
      </c>
      <c r="AT36" s="247" t="s">
        <v>2871</v>
      </c>
      <c r="AU36" s="247">
        <v>21</v>
      </c>
      <c r="AV36" s="248">
        <v>2101</v>
      </c>
      <c r="AW36">
        <f t="shared" si="2"/>
        <v>23</v>
      </c>
      <c r="BY36" s="59" t="s">
        <v>2710</v>
      </c>
      <c r="BZ36" s="11" t="s">
        <v>2525</v>
      </c>
    </row>
    <row r="37" spans="10:78" x14ac:dyDescent="0.2">
      <c r="J37" t="s">
        <v>2872</v>
      </c>
      <c r="K37" s="2" t="s">
        <v>2873</v>
      </c>
      <c r="L37" t="s">
        <v>2874</v>
      </c>
      <c r="M37">
        <f t="shared" si="0"/>
        <v>42</v>
      </c>
      <c r="AI37" t="s">
        <v>2571</v>
      </c>
      <c r="AJ37" s="2" t="s">
        <v>2491</v>
      </c>
      <c r="AN37" s="59"/>
      <c r="AO37" s="67" t="s">
        <v>2875</v>
      </c>
      <c r="AR37" t="s">
        <v>81</v>
      </c>
      <c r="AS37" s="11" t="s">
        <v>427</v>
      </c>
      <c r="AT37" t="s">
        <v>2372</v>
      </c>
      <c r="AU37">
        <v>22</v>
      </c>
      <c r="AV37" s="67" t="str">
        <f t="shared" ref="AV37:AV45" si="3">+AU37&amp;"00"</f>
        <v>2200</v>
      </c>
      <c r="AW37">
        <f t="shared" si="2"/>
        <v>23</v>
      </c>
      <c r="BY37" s="59" t="s">
        <v>2728</v>
      </c>
      <c r="BZ37" s="11" t="s">
        <v>2526</v>
      </c>
    </row>
    <row r="38" spans="10:78" x14ac:dyDescent="0.2">
      <c r="J38" t="s">
        <v>85</v>
      </c>
      <c r="K38" s="2" t="s">
        <v>2876</v>
      </c>
      <c r="L38" t="s">
        <v>2877</v>
      </c>
      <c r="M38">
        <f t="shared" si="0"/>
        <v>35</v>
      </c>
      <c r="AI38" t="s">
        <v>175</v>
      </c>
      <c r="AJ38" s="2" t="s">
        <v>2492</v>
      </c>
      <c r="AR38" t="s">
        <v>81</v>
      </c>
      <c r="AS38" s="59" t="s">
        <v>519</v>
      </c>
      <c r="AT38" t="s">
        <v>2360</v>
      </c>
      <c r="AU38">
        <v>23</v>
      </c>
      <c r="AV38" s="67" t="str">
        <f t="shared" si="3"/>
        <v>2300</v>
      </c>
      <c r="AW38">
        <f t="shared" si="2"/>
        <v>22</v>
      </c>
      <c r="BY38" s="59" t="s">
        <v>2745</v>
      </c>
      <c r="BZ38" s="11" t="s">
        <v>2527</v>
      </c>
    </row>
    <row r="39" spans="10:78" x14ac:dyDescent="0.2">
      <c r="J39" t="s">
        <v>85</v>
      </c>
      <c r="K39" s="2" t="s">
        <v>2878</v>
      </c>
      <c r="L39" t="s">
        <v>2879</v>
      </c>
      <c r="M39">
        <f t="shared" si="0"/>
        <v>40</v>
      </c>
      <c r="AI39" t="s">
        <v>984</v>
      </c>
      <c r="AJ39" s="2" t="s">
        <v>2493</v>
      </c>
      <c r="AR39" t="s">
        <v>81</v>
      </c>
      <c r="AS39" t="s">
        <v>511</v>
      </c>
      <c r="AT39" t="s">
        <v>2370</v>
      </c>
      <c r="AU39">
        <v>24</v>
      </c>
      <c r="AV39" s="67" t="str">
        <f t="shared" si="3"/>
        <v>2400</v>
      </c>
      <c r="AW39">
        <f t="shared" si="2"/>
        <v>22</v>
      </c>
      <c r="BY39" s="59" t="s">
        <v>2754</v>
      </c>
      <c r="BZ39" s="11" t="s">
        <v>2528</v>
      </c>
    </row>
    <row r="40" spans="10:78" x14ac:dyDescent="0.2">
      <c r="J40" t="s">
        <v>2669</v>
      </c>
      <c r="K40" s="2" t="s">
        <v>2880</v>
      </c>
      <c r="L40" t="s">
        <v>2881</v>
      </c>
      <c r="M40">
        <f t="shared" si="0"/>
        <v>34</v>
      </c>
      <c r="AI40" t="s">
        <v>952</v>
      </c>
      <c r="AJ40" s="2" t="s">
        <v>2802</v>
      </c>
      <c r="AR40" t="s">
        <v>81</v>
      </c>
      <c r="AS40" t="s">
        <v>502</v>
      </c>
      <c r="AT40" t="s">
        <v>2369</v>
      </c>
      <c r="AU40">
        <v>25</v>
      </c>
      <c r="AV40" s="67" t="str">
        <f t="shared" si="3"/>
        <v>2500</v>
      </c>
      <c r="AW40">
        <f t="shared" si="2"/>
        <v>23</v>
      </c>
      <c r="BY40" s="59" t="s">
        <v>2587</v>
      </c>
      <c r="BZ40" s="11" t="s">
        <v>2529</v>
      </c>
    </row>
    <row r="41" spans="10:78" x14ac:dyDescent="0.2">
      <c r="J41" t="s">
        <v>668</v>
      </c>
      <c r="K41" s="2" t="s">
        <v>2882</v>
      </c>
      <c r="L41" t="s">
        <v>2883</v>
      </c>
      <c r="M41">
        <f t="shared" si="0"/>
        <v>28</v>
      </c>
      <c r="AI41" t="s">
        <v>811</v>
      </c>
      <c r="AJ41" s="2" t="s">
        <v>2481</v>
      </c>
      <c r="AR41" t="s">
        <v>81</v>
      </c>
      <c r="AS41" s="11" t="s">
        <v>82</v>
      </c>
      <c r="AT41" t="s">
        <v>2345</v>
      </c>
      <c r="AU41">
        <v>26</v>
      </c>
      <c r="AV41" s="67" t="str">
        <f t="shared" si="3"/>
        <v>2600</v>
      </c>
      <c r="AW41">
        <f t="shared" si="2"/>
        <v>23</v>
      </c>
      <c r="BY41" s="59" t="s">
        <v>2588</v>
      </c>
      <c r="BZ41" s="11" t="s">
        <v>2530</v>
      </c>
    </row>
    <row r="42" spans="10:78" x14ac:dyDescent="0.2">
      <c r="J42" t="s">
        <v>668</v>
      </c>
      <c r="K42" s="2" t="s">
        <v>2884</v>
      </c>
      <c r="L42" t="s">
        <v>2885</v>
      </c>
      <c r="M42">
        <f t="shared" si="0"/>
        <v>34</v>
      </c>
      <c r="AI42" t="s">
        <v>613</v>
      </c>
      <c r="AJ42" s="2" t="s">
        <v>741</v>
      </c>
      <c r="AR42" t="s">
        <v>81</v>
      </c>
      <c r="AS42" t="s">
        <v>83</v>
      </c>
      <c r="AT42" t="s">
        <v>2079</v>
      </c>
      <c r="AU42">
        <v>27</v>
      </c>
      <c r="AV42" s="67" t="str">
        <f t="shared" si="3"/>
        <v>2700</v>
      </c>
      <c r="AW42">
        <f t="shared" ref="AW42:AW56" si="4">+LEN(AT47)</f>
        <v>23</v>
      </c>
      <c r="BY42" s="59" t="s">
        <v>2682</v>
      </c>
      <c r="BZ42" s="11" t="s">
        <v>2531</v>
      </c>
    </row>
    <row r="43" spans="10:78" x14ac:dyDescent="0.2">
      <c r="J43" t="s">
        <v>693</v>
      </c>
      <c r="K43" s="2" t="s">
        <v>2886</v>
      </c>
      <c r="L43" t="s">
        <v>2887</v>
      </c>
      <c r="M43">
        <f t="shared" si="0"/>
        <v>50</v>
      </c>
      <c r="AI43" t="s">
        <v>235</v>
      </c>
      <c r="AJ43" s="2" t="s">
        <v>2178</v>
      </c>
      <c r="AR43" t="s">
        <v>81</v>
      </c>
      <c r="AS43" t="s">
        <v>184</v>
      </c>
      <c r="AT43" t="s">
        <v>2067</v>
      </c>
      <c r="AU43">
        <v>28</v>
      </c>
      <c r="AV43" s="67" t="str">
        <f t="shared" si="3"/>
        <v>2800</v>
      </c>
      <c r="AW43">
        <f t="shared" si="4"/>
        <v>23</v>
      </c>
      <c r="BY43" s="59" t="s">
        <v>2590</v>
      </c>
      <c r="BZ43" t="s">
        <v>2540</v>
      </c>
    </row>
    <row r="44" spans="10:78" x14ac:dyDescent="0.2">
      <c r="J44" t="s">
        <v>616</v>
      </c>
      <c r="K44" s="2" t="s">
        <v>744</v>
      </c>
      <c r="L44" t="s">
        <v>745</v>
      </c>
      <c r="M44">
        <f t="shared" si="0"/>
        <v>29</v>
      </c>
      <c r="AI44" t="s">
        <v>82</v>
      </c>
      <c r="AJ44" s="2" t="s">
        <v>2479</v>
      </c>
      <c r="AR44" t="s">
        <v>81</v>
      </c>
      <c r="AS44" s="11" t="s">
        <v>535</v>
      </c>
      <c r="AT44" t="s">
        <v>2335</v>
      </c>
      <c r="AU44">
        <v>29</v>
      </c>
      <c r="AV44" s="67" t="str">
        <f t="shared" si="3"/>
        <v>2900</v>
      </c>
      <c r="AW44">
        <f t="shared" si="4"/>
        <v>23</v>
      </c>
      <c r="BY44" s="59" t="s">
        <v>2644</v>
      </c>
      <c r="BZ44" t="s">
        <v>2541</v>
      </c>
    </row>
    <row r="45" spans="10:78" x14ac:dyDescent="0.2">
      <c r="J45" t="s">
        <v>616</v>
      </c>
      <c r="K45" s="2" t="s">
        <v>2888</v>
      </c>
      <c r="L45" t="s">
        <v>2889</v>
      </c>
      <c r="M45">
        <f t="shared" si="0"/>
        <v>35</v>
      </c>
      <c r="AI45" t="s">
        <v>427</v>
      </c>
      <c r="AJ45" s="2" t="s">
        <v>2480</v>
      </c>
      <c r="AR45" t="s">
        <v>81</v>
      </c>
      <c r="AS45" s="59" t="s">
        <v>542</v>
      </c>
      <c r="AT45" t="s">
        <v>2333</v>
      </c>
      <c r="AU45">
        <v>30</v>
      </c>
      <c r="AV45" s="67" t="str">
        <f t="shared" si="3"/>
        <v>3000</v>
      </c>
      <c r="AW45">
        <f t="shared" si="4"/>
        <v>23</v>
      </c>
      <c r="BY45" s="59" t="s">
        <v>2591</v>
      </c>
      <c r="BZ45" t="s">
        <v>2542</v>
      </c>
    </row>
    <row r="46" spans="10:78" x14ac:dyDescent="0.2">
      <c r="J46" t="s">
        <v>616</v>
      </c>
      <c r="K46" s="2" t="s">
        <v>2890</v>
      </c>
      <c r="L46" t="s">
        <v>2891</v>
      </c>
      <c r="M46">
        <f t="shared" si="0"/>
        <v>34</v>
      </c>
      <c r="AI46" t="s">
        <v>535</v>
      </c>
      <c r="AJ46" s="2" t="s">
        <v>2448</v>
      </c>
      <c r="AR46" t="s">
        <v>81</v>
      </c>
      <c r="AS46" s="59" t="s">
        <v>542</v>
      </c>
      <c r="AT46" t="s">
        <v>2359</v>
      </c>
      <c r="AU46">
        <v>30</v>
      </c>
      <c r="AV46" s="67">
        <v>3001</v>
      </c>
      <c r="AW46">
        <f t="shared" si="4"/>
        <v>23</v>
      </c>
      <c r="BY46" s="59" t="s">
        <v>2647</v>
      </c>
      <c r="BZ46" t="s">
        <v>2543</v>
      </c>
    </row>
    <row r="47" spans="10:78" x14ac:dyDescent="0.2">
      <c r="J47" t="s">
        <v>954</v>
      </c>
      <c r="K47" s="2" t="str">
        <f>+UPPER(J47)</f>
        <v>ESTRATEGIA INTEGRAL DE SERVICIO AL CIUDADANO</v>
      </c>
      <c r="L47" t="s">
        <v>2892</v>
      </c>
      <c r="M47">
        <f t="shared" si="0"/>
        <v>44</v>
      </c>
      <c r="AR47" t="s">
        <v>81</v>
      </c>
      <c r="AS47" s="59" t="s">
        <v>536</v>
      </c>
      <c r="AT47" t="s">
        <v>2334</v>
      </c>
      <c r="AU47">
        <v>31</v>
      </c>
      <c r="AV47" s="67" t="str">
        <f t="shared" ref="AV47:AV61" si="5">+AU47&amp;"00"</f>
        <v>3100</v>
      </c>
      <c r="AW47">
        <f t="shared" si="4"/>
        <v>23</v>
      </c>
      <c r="BY47" s="59" t="s">
        <v>2592</v>
      </c>
      <c r="BZ47" t="s">
        <v>2544</v>
      </c>
    </row>
    <row r="48" spans="10:78" x14ac:dyDescent="0.2">
      <c r="J48" t="s">
        <v>985</v>
      </c>
      <c r="K48" s="2" t="str">
        <f>+UPPER(J48)</f>
        <v>GESTIÓN ESTRATÉGICA E INTEGRAL DEL TALENTO HUMANO</v>
      </c>
      <c r="L48" t="s">
        <v>2893</v>
      </c>
      <c r="M48">
        <f t="shared" si="0"/>
        <v>49</v>
      </c>
      <c r="AR48" t="s">
        <v>612</v>
      </c>
      <c r="AS48" s="97" t="s">
        <v>2569</v>
      </c>
      <c r="AT48" t="s">
        <v>2894</v>
      </c>
      <c r="AU48">
        <v>32</v>
      </c>
      <c r="AV48" s="67" t="str">
        <f t="shared" si="5"/>
        <v>3200</v>
      </c>
      <c r="AW48">
        <f t="shared" si="4"/>
        <v>23</v>
      </c>
      <c r="BA48" t="s">
        <v>2895</v>
      </c>
      <c r="BY48" s="59" t="s">
        <v>2593</v>
      </c>
      <c r="BZ48" t="s">
        <v>2545</v>
      </c>
    </row>
    <row r="49" spans="10:78" x14ac:dyDescent="0.2">
      <c r="J49" t="s">
        <v>990</v>
      </c>
      <c r="K49" s="2" t="s">
        <v>2896</v>
      </c>
      <c r="L49" t="s">
        <v>2897</v>
      </c>
      <c r="M49">
        <f t="shared" si="0"/>
        <v>14</v>
      </c>
      <c r="AR49" t="s">
        <v>612</v>
      </c>
      <c r="AS49" s="11" t="s">
        <v>811</v>
      </c>
      <c r="AT49" t="s">
        <v>1401</v>
      </c>
      <c r="AU49">
        <v>33</v>
      </c>
      <c r="AV49" s="67" t="str">
        <f t="shared" si="5"/>
        <v>3300</v>
      </c>
      <c r="AW49">
        <f t="shared" si="4"/>
        <v>23</v>
      </c>
      <c r="BY49" s="59" t="s">
        <v>2651</v>
      </c>
      <c r="BZ49" t="s">
        <v>2546</v>
      </c>
    </row>
    <row r="50" spans="10:78" x14ac:dyDescent="0.2">
      <c r="J50" t="s">
        <v>1037</v>
      </c>
      <c r="K50" s="2" t="str">
        <f>+UPPER(J50)</f>
        <v>GESTIÓN DE ALIANZAS</v>
      </c>
      <c r="L50" t="s">
        <v>2898</v>
      </c>
      <c r="M50">
        <f t="shared" si="0"/>
        <v>19</v>
      </c>
      <c r="AI50" t="s">
        <v>2899</v>
      </c>
      <c r="AR50" t="s">
        <v>612</v>
      </c>
      <c r="AS50" s="59" t="s">
        <v>2674</v>
      </c>
      <c r="AT50" t="s">
        <v>2900</v>
      </c>
      <c r="AU50">
        <v>34</v>
      </c>
      <c r="AV50" s="67" t="str">
        <f t="shared" si="5"/>
        <v>3400</v>
      </c>
      <c r="AW50">
        <f t="shared" si="4"/>
        <v>22</v>
      </c>
      <c r="BY50" s="59" t="s">
        <v>2594</v>
      </c>
      <c r="BZ50" t="s">
        <v>2547</v>
      </c>
    </row>
    <row r="51" spans="10:78" x14ac:dyDescent="0.2">
      <c r="J51" t="s">
        <v>1047</v>
      </c>
      <c r="K51" s="2" t="s">
        <v>2901</v>
      </c>
      <c r="L51" t="s">
        <v>2902</v>
      </c>
      <c r="M51">
        <f t="shared" si="0"/>
        <v>32</v>
      </c>
      <c r="AI51" t="s">
        <v>393</v>
      </c>
      <c r="AR51" t="s">
        <v>612</v>
      </c>
      <c r="AS51" t="s">
        <v>2703</v>
      </c>
      <c r="AT51" t="s">
        <v>2903</v>
      </c>
      <c r="AU51">
        <v>35</v>
      </c>
      <c r="AV51" s="67" t="str">
        <f t="shared" si="5"/>
        <v>3500</v>
      </c>
      <c r="AW51">
        <f t="shared" si="4"/>
        <v>24</v>
      </c>
      <c r="BY51" s="59" t="s">
        <v>2654</v>
      </c>
      <c r="BZ51" t="s">
        <v>2548</v>
      </c>
    </row>
    <row r="52" spans="10:78" x14ac:dyDescent="0.2">
      <c r="J52" t="s">
        <v>1051</v>
      </c>
      <c r="K52" s="2" t="s">
        <v>2904</v>
      </c>
      <c r="L52" t="s">
        <v>2905</v>
      </c>
      <c r="M52">
        <f t="shared" si="0"/>
        <v>61</v>
      </c>
      <c r="AI52" t="s">
        <v>2568</v>
      </c>
      <c r="AR52" t="s">
        <v>612</v>
      </c>
      <c r="AS52" s="11" t="s">
        <v>613</v>
      </c>
      <c r="AT52" t="s">
        <v>738</v>
      </c>
      <c r="AU52">
        <v>36</v>
      </c>
      <c r="AV52" s="67" t="str">
        <f t="shared" si="5"/>
        <v>3600</v>
      </c>
      <c r="AW52">
        <f t="shared" si="4"/>
        <v>24</v>
      </c>
      <c r="BY52" s="59" t="s">
        <v>2595</v>
      </c>
      <c r="BZ52" t="s">
        <v>2549</v>
      </c>
    </row>
    <row r="53" spans="10:78" x14ac:dyDescent="0.2">
      <c r="J53" t="s">
        <v>1069</v>
      </c>
      <c r="K53" s="2" t="s">
        <v>2906</v>
      </c>
      <c r="L53" t="s">
        <v>2907</v>
      </c>
      <c r="M53">
        <f t="shared" si="0"/>
        <v>14</v>
      </c>
      <c r="AI53" t="s">
        <v>1068</v>
      </c>
      <c r="AR53" t="s">
        <v>612</v>
      </c>
      <c r="AS53" t="s">
        <v>614</v>
      </c>
      <c r="AT53" t="s">
        <v>2908</v>
      </c>
      <c r="AU53">
        <v>37</v>
      </c>
      <c r="AV53" s="67" t="str">
        <f t="shared" si="5"/>
        <v>3700</v>
      </c>
      <c r="AW53">
        <f t="shared" si="4"/>
        <v>24</v>
      </c>
      <c r="BY53" s="59" t="s">
        <v>2596</v>
      </c>
      <c r="BZ53" t="s">
        <v>2550</v>
      </c>
    </row>
    <row r="54" spans="10:78" x14ac:dyDescent="0.2">
      <c r="J54" t="s">
        <v>1094</v>
      </c>
      <c r="K54" s="2" t="s">
        <v>2909</v>
      </c>
      <c r="L54" t="s">
        <v>2910</v>
      </c>
      <c r="M54">
        <f t="shared" si="0"/>
        <v>20</v>
      </c>
      <c r="AI54" t="s">
        <v>2</v>
      </c>
      <c r="AR54" t="s">
        <v>612</v>
      </c>
      <c r="AS54" t="s">
        <v>692</v>
      </c>
      <c r="AT54" t="s">
        <v>1397</v>
      </c>
      <c r="AU54">
        <v>38</v>
      </c>
      <c r="AV54" s="67" t="str">
        <f t="shared" si="5"/>
        <v>3800</v>
      </c>
      <c r="AW54">
        <f t="shared" si="4"/>
        <v>24</v>
      </c>
      <c r="BY54" s="59" t="s">
        <v>2597</v>
      </c>
      <c r="BZ54" t="s">
        <v>2551</v>
      </c>
    </row>
    <row r="55" spans="10:78" x14ac:dyDescent="0.2">
      <c r="J55" t="s">
        <v>1107</v>
      </c>
      <c r="K55" s="2" t="s">
        <v>2911</v>
      </c>
      <c r="L55" t="s">
        <v>2912</v>
      </c>
      <c r="M55">
        <f t="shared" si="0"/>
        <v>43</v>
      </c>
      <c r="AI55" t="s">
        <v>1093</v>
      </c>
      <c r="AR55" t="s">
        <v>173</v>
      </c>
      <c r="AS55" s="97" t="s">
        <v>174</v>
      </c>
      <c r="AT55" t="s">
        <v>2091</v>
      </c>
      <c r="AU55">
        <v>39</v>
      </c>
      <c r="AV55" s="67" t="str">
        <f t="shared" si="5"/>
        <v>3900</v>
      </c>
      <c r="AW55">
        <f t="shared" si="4"/>
        <v>24</v>
      </c>
    </row>
    <row r="56" spans="10:78" x14ac:dyDescent="0.2">
      <c r="J56" t="s">
        <v>1117</v>
      </c>
      <c r="K56" s="2" t="s">
        <v>2913</v>
      </c>
      <c r="L56" t="s">
        <v>2914</v>
      </c>
      <c r="M56">
        <f t="shared" si="0"/>
        <v>51</v>
      </c>
      <c r="AI56" t="s">
        <v>1106</v>
      </c>
      <c r="AR56" t="s">
        <v>173</v>
      </c>
      <c r="AS56" t="s">
        <v>2570</v>
      </c>
      <c r="AT56" t="s">
        <v>2915</v>
      </c>
      <c r="AU56">
        <v>40</v>
      </c>
      <c r="AV56" s="67" t="str">
        <f t="shared" si="5"/>
        <v>4000</v>
      </c>
      <c r="AW56">
        <f t="shared" si="4"/>
        <v>24</v>
      </c>
    </row>
    <row r="57" spans="10:78" x14ac:dyDescent="0.2">
      <c r="J57" t="s">
        <v>1123</v>
      </c>
      <c r="K57" s="2" t="s">
        <v>2916</v>
      </c>
      <c r="L57" t="s">
        <v>2917</v>
      </c>
      <c r="M57">
        <f t="shared" si="0"/>
        <v>33</v>
      </c>
      <c r="AI57" t="s">
        <v>1036</v>
      </c>
      <c r="AR57" t="s">
        <v>173</v>
      </c>
      <c r="AS57" t="s">
        <v>1046</v>
      </c>
      <c r="AT57" t="s">
        <v>2918</v>
      </c>
      <c r="AU57">
        <v>41</v>
      </c>
      <c r="AV57" s="67" t="str">
        <f t="shared" si="5"/>
        <v>4100</v>
      </c>
      <c r="BY57" s="10" t="s">
        <v>2919</v>
      </c>
      <c r="BZ57" s="11" t="s">
        <v>2499</v>
      </c>
    </row>
    <row r="58" spans="10:78" x14ac:dyDescent="0.2">
      <c r="J58" t="s">
        <v>1129</v>
      </c>
      <c r="K58" s="2" t="s">
        <v>2920</v>
      </c>
      <c r="L58" t="s">
        <v>2921</v>
      </c>
      <c r="M58">
        <f t="shared" si="0"/>
        <v>51</v>
      </c>
      <c r="AI58" t="s">
        <v>589</v>
      </c>
      <c r="AR58" t="s">
        <v>173</v>
      </c>
      <c r="AS58" t="s">
        <v>2571</v>
      </c>
      <c r="AT58" t="s">
        <v>2082</v>
      </c>
      <c r="AU58">
        <v>42</v>
      </c>
      <c r="AV58" s="67" t="str">
        <f t="shared" si="5"/>
        <v>4200</v>
      </c>
      <c r="BY58" s="59" t="s">
        <v>2598</v>
      </c>
      <c r="BZ58" s="11" t="s">
        <v>2599</v>
      </c>
    </row>
    <row r="59" spans="10:78" x14ac:dyDescent="0.2">
      <c r="J59" t="s">
        <v>1176</v>
      </c>
      <c r="K59" s="2" t="s">
        <v>2922</v>
      </c>
      <c r="L59" t="s">
        <v>2923</v>
      </c>
      <c r="M59">
        <f t="shared" si="0"/>
        <v>39</v>
      </c>
      <c r="AI59" t="s">
        <v>808</v>
      </c>
      <c r="AR59" t="s">
        <v>173</v>
      </c>
      <c r="AS59" t="s">
        <v>175</v>
      </c>
      <c r="AT59" t="s">
        <v>2924</v>
      </c>
      <c r="AU59">
        <v>43</v>
      </c>
      <c r="AV59" s="67" t="str">
        <f t="shared" si="5"/>
        <v>4300</v>
      </c>
      <c r="BY59" s="59" t="s">
        <v>2600</v>
      </c>
      <c r="BZ59" s="11" t="s">
        <v>2601</v>
      </c>
    </row>
    <row r="60" spans="10:78" x14ac:dyDescent="0.2">
      <c r="L60" t="s">
        <v>2925</v>
      </c>
      <c r="M60">
        <f t="shared" si="0"/>
        <v>0</v>
      </c>
      <c r="AI60" t="s">
        <v>174</v>
      </c>
      <c r="AR60" t="s">
        <v>173</v>
      </c>
      <c r="AS60" t="s">
        <v>984</v>
      </c>
      <c r="AT60" t="s">
        <v>2041</v>
      </c>
      <c r="AU60">
        <v>44</v>
      </c>
      <c r="AV60" s="67" t="str">
        <f t="shared" si="5"/>
        <v>4400</v>
      </c>
      <c r="BY60" s="59" t="s">
        <v>2602</v>
      </c>
      <c r="BZ60" s="11" t="s">
        <v>2603</v>
      </c>
    </row>
    <row r="61" spans="10:78" x14ac:dyDescent="0.2">
      <c r="L61" t="s">
        <v>2926</v>
      </c>
      <c r="M61">
        <f t="shared" si="0"/>
        <v>0</v>
      </c>
      <c r="AI61" t="s">
        <v>2570</v>
      </c>
      <c r="AR61" t="s">
        <v>173</v>
      </c>
      <c r="AS61" s="59" t="s">
        <v>952</v>
      </c>
      <c r="AT61" t="s">
        <v>2927</v>
      </c>
      <c r="AU61">
        <v>45</v>
      </c>
      <c r="AV61" s="67" t="str">
        <f t="shared" si="5"/>
        <v>4500</v>
      </c>
      <c r="BY61" s="59" t="s">
        <v>2604</v>
      </c>
      <c r="BZ61" s="11" t="s">
        <v>2605</v>
      </c>
    </row>
    <row r="62" spans="10:78" x14ac:dyDescent="0.2">
      <c r="L62" t="s">
        <v>2928</v>
      </c>
      <c r="M62">
        <f t="shared" si="0"/>
        <v>0</v>
      </c>
      <c r="AI62" t="s">
        <v>1046</v>
      </c>
      <c r="BY62" s="59" t="s">
        <v>2606</v>
      </c>
      <c r="BZ62" s="11" t="s">
        <v>2607</v>
      </c>
    </row>
    <row r="63" spans="10:78" x14ac:dyDescent="0.2">
      <c r="L63" t="s">
        <v>2929</v>
      </c>
      <c r="M63">
        <f t="shared" si="0"/>
        <v>0</v>
      </c>
      <c r="AI63" t="s">
        <v>2571</v>
      </c>
      <c r="BY63" s="59" t="s">
        <v>2171</v>
      </c>
      <c r="BZ63" s="11" t="s">
        <v>2210</v>
      </c>
    </row>
    <row r="64" spans="10:78" x14ac:dyDescent="0.2">
      <c r="L64" t="s">
        <v>2930</v>
      </c>
      <c r="M64">
        <f t="shared" si="0"/>
        <v>0</v>
      </c>
      <c r="AI64" t="s">
        <v>175</v>
      </c>
      <c r="BY64" s="59" t="s">
        <v>2182</v>
      </c>
      <c r="BZ64" s="11" t="s">
        <v>2224</v>
      </c>
    </row>
    <row r="65" spans="12:78" x14ac:dyDescent="0.2">
      <c r="L65" t="s">
        <v>2931</v>
      </c>
      <c r="M65">
        <f t="shared" si="0"/>
        <v>0</v>
      </c>
      <c r="AI65" t="s">
        <v>984</v>
      </c>
      <c r="BY65" s="59" t="s">
        <v>2730</v>
      </c>
      <c r="BZ65" s="11" t="s">
        <v>2731</v>
      </c>
    </row>
    <row r="66" spans="12:78" x14ac:dyDescent="0.2">
      <c r="L66" t="s">
        <v>2932</v>
      </c>
      <c r="M66">
        <f t="shared" si="0"/>
        <v>0</v>
      </c>
      <c r="AI66" t="s">
        <v>2572</v>
      </c>
      <c r="AL66" s="524" t="s">
        <v>2305</v>
      </c>
      <c r="AM66" s="524" t="s">
        <v>2311</v>
      </c>
      <c r="AN66" s="524" t="s">
        <v>2312</v>
      </c>
      <c r="AP66" t="s">
        <v>2933</v>
      </c>
      <c r="AQ66" t="s">
        <v>2934</v>
      </c>
      <c r="AR66" t="s">
        <v>2935</v>
      </c>
      <c r="BY66" s="59" t="s">
        <v>2226</v>
      </c>
      <c r="BZ66" s="11" t="s">
        <v>2228</v>
      </c>
    </row>
    <row r="67" spans="12:78" x14ac:dyDescent="0.2">
      <c r="AI67" t="s">
        <v>811</v>
      </c>
      <c r="AL67" s="520" t="s">
        <v>2936</v>
      </c>
      <c r="AM67" s="520" t="s">
        <v>2937</v>
      </c>
      <c r="AN67" s="520" t="s">
        <v>2938</v>
      </c>
      <c r="AP67" t="s">
        <v>2305</v>
      </c>
      <c r="AQ67" t="s">
        <v>2936</v>
      </c>
      <c r="AR67">
        <v>1000</v>
      </c>
      <c r="AT67" t="s">
        <v>2359</v>
      </c>
      <c r="AU67">
        <v>3001</v>
      </c>
      <c r="BY67" s="59" t="s">
        <v>2189</v>
      </c>
      <c r="BZ67" s="11" t="s">
        <v>2220</v>
      </c>
    </row>
    <row r="68" spans="12:78" x14ac:dyDescent="0.2">
      <c r="AI68" t="s">
        <v>613</v>
      </c>
      <c r="AL68" s="521" t="s">
        <v>1314</v>
      </c>
      <c r="AM68" s="521" t="s">
        <v>2939</v>
      </c>
      <c r="AN68" s="521" t="s">
        <v>2313</v>
      </c>
      <c r="AP68" t="s">
        <v>2305</v>
      </c>
      <c r="AQ68" t="s">
        <v>1314</v>
      </c>
      <c r="AR68">
        <v>1100</v>
      </c>
      <c r="BY68" s="59" t="s">
        <v>2195</v>
      </c>
      <c r="BZ68" s="11" t="s">
        <v>2216</v>
      </c>
    </row>
    <row r="69" spans="12:78" x14ac:dyDescent="0.2">
      <c r="AI69" t="s">
        <v>235</v>
      </c>
      <c r="AL69" s="520" t="s">
        <v>1316</v>
      </c>
      <c r="AM69" s="523" t="s">
        <v>2357</v>
      </c>
      <c r="AN69" s="520" t="s">
        <v>2940</v>
      </c>
      <c r="AP69" t="s">
        <v>2305</v>
      </c>
      <c r="AQ69" t="s">
        <v>1316</v>
      </c>
      <c r="AR69">
        <v>1200</v>
      </c>
      <c r="BY69" s="59" t="s">
        <v>2769</v>
      </c>
      <c r="BZ69" s="11" t="s">
        <v>2770</v>
      </c>
    </row>
    <row r="70" spans="12:78" x14ac:dyDescent="0.2">
      <c r="AI70" t="s">
        <v>82</v>
      </c>
      <c r="AL70" s="521" t="s">
        <v>1320</v>
      </c>
      <c r="AM70" s="521" t="s">
        <v>2941</v>
      </c>
      <c r="AN70" s="521" t="s">
        <v>2942</v>
      </c>
      <c r="AP70" t="s">
        <v>2305</v>
      </c>
      <c r="AQ70" t="s">
        <v>1320</v>
      </c>
      <c r="AR70">
        <v>1300</v>
      </c>
      <c r="BY70" s="59" t="s">
        <v>2775</v>
      </c>
      <c r="BZ70" s="11" t="s">
        <v>2776</v>
      </c>
    </row>
    <row r="71" spans="12:78" x14ac:dyDescent="0.2">
      <c r="AI71" t="s">
        <v>427</v>
      </c>
      <c r="AL71" s="520" t="s">
        <v>1324</v>
      </c>
      <c r="AM71" s="523" t="s">
        <v>2342</v>
      </c>
      <c r="AN71" s="520" t="s">
        <v>2943</v>
      </c>
      <c r="AP71" t="s">
        <v>2305</v>
      </c>
      <c r="AQ71" t="s">
        <v>1324</v>
      </c>
      <c r="AR71">
        <v>1400</v>
      </c>
      <c r="BY71" s="59" t="s">
        <v>2781</v>
      </c>
      <c r="BZ71" s="11" t="s">
        <v>2782</v>
      </c>
    </row>
    <row r="72" spans="12:78" x14ac:dyDescent="0.2">
      <c r="AI72" t="s">
        <v>535</v>
      </c>
      <c r="AL72" s="521" t="s">
        <v>1326</v>
      </c>
      <c r="AM72" s="521" t="s">
        <v>2944</v>
      </c>
      <c r="AN72" s="521" t="s">
        <v>2945</v>
      </c>
      <c r="AP72" t="s">
        <v>2305</v>
      </c>
      <c r="AQ72" t="s">
        <v>1326</v>
      </c>
      <c r="AR72">
        <v>1500</v>
      </c>
      <c r="BY72" s="59" t="s">
        <v>2785</v>
      </c>
      <c r="BZ72" s="11" t="s">
        <v>2786</v>
      </c>
    </row>
    <row r="73" spans="12:78" x14ac:dyDescent="0.2">
      <c r="AL73" s="520" t="s">
        <v>2946</v>
      </c>
      <c r="AM73" s="523" t="s">
        <v>2871</v>
      </c>
      <c r="AN73" s="42" t="s">
        <v>2314</v>
      </c>
      <c r="AP73" t="s">
        <v>2305</v>
      </c>
      <c r="AQ73" t="s">
        <v>2946</v>
      </c>
      <c r="AR73">
        <v>1600</v>
      </c>
      <c r="BY73" s="59" t="s">
        <v>2608</v>
      </c>
      <c r="BZ73" s="11" t="s">
        <v>2609</v>
      </c>
    </row>
    <row r="74" spans="12:78" x14ac:dyDescent="0.2">
      <c r="AL74" s="521" t="s">
        <v>1328</v>
      </c>
      <c r="AM74" s="521" t="s">
        <v>2947</v>
      </c>
      <c r="AP74" t="s">
        <v>2305</v>
      </c>
      <c r="AQ74" t="s">
        <v>1328</v>
      </c>
      <c r="AR74">
        <v>1700</v>
      </c>
      <c r="BY74" s="59" t="s">
        <v>2610</v>
      </c>
      <c r="BZ74" s="11" t="s">
        <v>2611</v>
      </c>
    </row>
    <row r="75" spans="12:78" x14ac:dyDescent="0.2">
      <c r="AL75" s="522" t="s">
        <v>1364</v>
      </c>
      <c r="AM75" s="520" t="s">
        <v>2948</v>
      </c>
      <c r="AP75" t="s">
        <v>2305</v>
      </c>
      <c r="AQ75" t="s">
        <v>1364</v>
      </c>
      <c r="AR75">
        <v>4700</v>
      </c>
      <c r="BY75" s="59" t="s">
        <v>2612</v>
      </c>
      <c r="BZ75" s="11" t="s">
        <v>2613</v>
      </c>
    </row>
    <row r="76" spans="12:78" x14ac:dyDescent="0.2">
      <c r="AL76" s="522" t="s">
        <v>2853</v>
      </c>
      <c r="AM76" s="521" t="s">
        <v>2949</v>
      </c>
      <c r="AP76" t="s">
        <v>2305</v>
      </c>
      <c r="AQ76" t="s">
        <v>2853</v>
      </c>
      <c r="AR76">
        <v>4600</v>
      </c>
      <c r="BY76" s="59" t="s">
        <v>2614</v>
      </c>
      <c r="BZ76" s="11" t="s">
        <v>2615</v>
      </c>
    </row>
    <row r="77" spans="12:78" x14ac:dyDescent="0.2">
      <c r="AL77" s="520" t="s">
        <v>1330</v>
      </c>
      <c r="AM77" s="520" t="s">
        <v>2950</v>
      </c>
      <c r="AP77" t="s">
        <v>2305</v>
      </c>
      <c r="AQ77" t="s">
        <v>1330</v>
      </c>
      <c r="AR77">
        <v>3900</v>
      </c>
      <c r="BY77" s="59" t="s">
        <v>2616</v>
      </c>
      <c r="BZ77" s="11" t="s">
        <v>2617</v>
      </c>
    </row>
    <row r="78" spans="12:78" x14ac:dyDescent="0.2">
      <c r="AL78" s="521" t="s">
        <v>2951</v>
      </c>
      <c r="AM78" s="521" t="s">
        <v>2952</v>
      </c>
      <c r="AP78" t="s">
        <v>2305</v>
      </c>
      <c r="AQ78" t="s">
        <v>2951</v>
      </c>
      <c r="AR78">
        <v>4000</v>
      </c>
      <c r="BY78" s="59" t="s">
        <v>2618</v>
      </c>
      <c r="BZ78" s="11" t="s">
        <v>2619</v>
      </c>
    </row>
    <row r="79" spans="12:78" x14ac:dyDescent="0.2">
      <c r="AL79" s="520" t="s">
        <v>1332</v>
      </c>
      <c r="AM79" s="520" t="s">
        <v>2328</v>
      </c>
      <c r="AP79" t="s">
        <v>2305</v>
      </c>
      <c r="AQ79" t="s">
        <v>1332</v>
      </c>
      <c r="AR79">
        <v>4100</v>
      </c>
      <c r="BY79" s="59" t="s">
        <v>2684</v>
      </c>
      <c r="BZ79" s="11" t="s">
        <v>2685</v>
      </c>
    </row>
    <row r="80" spans="12:78" x14ac:dyDescent="0.2">
      <c r="AL80" s="521" t="s">
        <v>2329</v>
      </c>
      <c r="AM80" s="521" t="s">
        <v>2326</v>
      </c>
      <c r="AP80" t="s">
        <v>2305</v>
      </c>
      <c r="AQ80" t="s">
        <v>2329</v>
      </c>
      <c r="AR80">
        <v>4200</v>
      </c>
      <c r="BY80" s="59" t="s">
        <v>2712</v>
      </c>
      <c r="BZ80" s="11" t="s">
        <v>2713</v>
      </c>
    </row>
    <row r="81" spans="38:78" x14ac:dyDescent="0.2">
      <c r="AL81" s="520" t="s">
        <v>2953</v>
      </c>
      <c r="AM81" s="520" t="s">
        <v>2954</v>
      </c>
      <c r="AP81" t="s">
        <v>2305</v>
      </c>
      <c r="AQ81" t="s">
        <v>2953</v>
      </c>
      <c r="AR81">
        <v>4300</v>
      </c>
      <c r="BY81" s="59" t="s">
        <v>2732</v>
      </c>
      <c r="BZ81" s="11" t="s">
        <v>2733</v>
      </c>
    </row>
    <row r="82" spans="38:78" x14ac:dyDescent="0.2">
      <c r="AL82" s="521" t="s">
        <v>2306</v>
      </c>
      <c r="AM82" s="521" t="s">
        <v>2955</v>
      </c>
      <c r="AP82" t="s">
        <v>2305</v>
      </c>
      <c r="AQ82" t="s">
        <v>2306</v>
      </c>
      <c r="AR82">
        <v>4400</v>
      </c>
      <c r="BY82" s="59" t="s">
        <v>2620</v>
      </c>
      <c r="BZ82" s="11" t="s">
        <v>2621</v>
      </c>
    </row>
    <row r="83" spans="38:78" x14ac:dyDescent="0.2">
      <c r="AL83" s="42" t="s">
        <v>2956</v>
      </c>
      <c r="AM83" s="520" t="s">
        <v>2359</v>
      </c>
      <c r="AP83" t="s">
        <v>2305</v>
      </c>
      <c r="AQ83" t="s">
        <v>2956</v>
      </c>
      <c r="AR83">
        <v>4500</v>
      </c>
      <c r="BY83" s="59" t="s">
        <v>2622</v>
      </c>
      <c r="BZ83" s="11" t="s">
        <v>2623</v>
      </c>
    </row>
    <row r="84" spans="38:78" x14ac:dyDescent="0.2">
      <c r="AM84" s="525" t="s">
        <v>2957</v>
      </c>
      <c r="AP84" t="s">
        <v>81</v>
      </c>
      <c r="AQ84" t="s">
        <v>2937</v>
      </c>
      <c r="AR84">
        <v>1800</v>
      </c>
      <c r="BY84" s="59" t="s">
        <v>2624</v>
      </c>
      <c r="BZ84" s="11" t="s">
        <v>2625</v>
      </c>
    </row>
    <row r="85" spans="38:78" x14ac:dyDescent="0.2">
      <c r="AP85" t="s">
        <v>81</v>
      </c>
      <c r="AQ85" t="s">
        <v>2939</v>
      </c>
      <c r="AR85">
        <v>1900</v>
      </c>
      <c r="BY85" s="59" t="s">
        <v>2686</v>
      </c>
      <c r="BZ85" s="11" t="s">
        <v>2687</v>
      </c>
    </row>
    <row r="86" spans="38:78" x14ac:dyDescent="0.2">
      <c r="AP86" t="s">
        <v>81</v>
      </c>
      <c r="AQ86" t="s">
        <v>2357</v>
      </c>
      <c r="AR86">
        <v>1901</v>
      </c>
      <c r="BY86" s="59" t="s">
        <v>2714</v>
      </c>
      <c r="BZ86" s="11" t="s">
        <v>2715</v>
      </c>
    </row>
    <row r="87" spans="38:78" x14ac:dyDescent="0.2">
      <c r="AP87" t="s">
        <v>81</v>
      </c>
      <c r="AQ87" t="s">
        <v>2941</v>
      </c>
      <c r="AR87">
        <v>2000</v>
      </c>
      <c r="BY87" s="59" t="s">
        <v>2734</v>
      </c>
      <c r="BZ87" s="11" t="s">
        <v>2735</v>
      </c>
    </row>
    <row r="88" spans="38:78" x14ac:dyDescent="0.2">
      <c r="AP88" t="s">
        <v>81</v>
      </c>
      <c r="AQ88" t="s">
        <v>2342</v>
      </c>
      <c r="AR88">
        <v>2001</v>
      </c>
      <c r="BY88" s="59" t="s">
        <v>2746</v>
      </c>
      <c r="BZ88" s="11" t="s">
        <v>2747</v>
      </c>
    </row>
    <row r="89" spans="38:78" x14ac:dyDescent="0.2">
      <c r="AP89" t="s">
        <v>81</v>
      </c>
      <c r="AQ89" t="s">
        <v>2337</v>
      </c>
      <c r="AR89">
        <v>2100</v>
      </c>
      <c r="BY89" s="59" t="s">
        <v>2755</v>
      </c>
      <c r="BZ89" s="11" t="s">
        <v>2756</v>
      </c>
    </row>
    <row r="90" spans="38:78" x14ac:dyDescent="0.2">
      <c r="AP90" t="s">
        <v>81</v>
      </c>
      <c r="AQ90" t="s">
        <v>2871</v>
      </c>
      <c r="AR90">
        <v>2101</v>
      </c>
      <c r="BY90" s="59" t="s">
        <v>2589</v>
      </c>
      <c r="BZ90" s="11" t="s">
        <v>2626</v>
      </c>
    </row>
    <row r="91" spans="38:78" x14ac:dyDescent="0.2">
      <c r="AP91" t="s">
        <v>81</v>
      </c>
      <c r="AQ91" t="s">
        <v>2947</v>
      </c>
      <c r="AR91">
        <v>2200</v>
      </c>
      <c r="BY91" s="59" t="s">
        <v>2683</v>
      </c>
      <c r="BZ91" s="11" t="s">
        <v>2688</v>
      </c>
    </row>
    <row r="92" spans="38:78" x14ac:dyDescent="0.2">
      <c r="AP92" t="s">
        <v>81</v>
      </c>
      <c r="AQ92" t="s">
        <v>2948</v>
      </c>
      <c r="AR92">
        <v>2300</v>
      </c>
      <c r="BY92" s="59" t="s">
        <v>2711</v>
      </c>
      <c r="BZ92" s="11" t="s">
        <v>2716</v>
      </c>
    </row>
    <row r="93" spans="38:78" x14ac:dyDescent="0.2">
      <c r="AP93" t="s">
        <v>81</v>
      </c>
      <c r="AQ93" t="s">
        <v>2949</v>
      </c>
      <c r="AR93">
        <v>2400</v>
      </c>
      <c r="BY93" s="59" t="s">
        <v>2729</v>
      </c>
      <c r="BZ93" s="11" t="s">
        <v>2736</v>
      </c>
    </row>
    <row r="94" spans="38:78" x14ac:dyDescent="0.2">
      <c r="AP94" t="s">
        <v>81</v>
      </c>
      <c r="AQ94" t="s">
        <v>2950</v>
      </c>
      <c r="AR94">
        <v>2500</v>
      </c>
      <c r="BY94" s="59" t="s">
        <v>2590</v>
      </c>
      <c r="BZ94" t="s">
        <v>2643</v>
      </c>
    </row>
    <row r="95" spans="38:78" x14ac:dyDescent="0.2">
      <c r="AP95" t="s">
        <v>81</v>
      </c>
      <c r="AQ95" t="s">
        <v>2952</v>
      </c>
      <c r="AR95">
        <v>2600</v>
      </c>
      <c r="BY95" s="59" t="s">
        <v>2644</v>
      </c>
      <c r="BZ95" t="s">
        <v>2645</v>
      </c>
    </row>
    <row r="96" spans="38:78" x14ac:dyDescent="0.2">
      <c r="AP96" t="s">
        <v>81</v>
      </c>
      <c r="AQ96" t="s">
        <v>2328</v>
      </c>
      <c r="AR96">
        <v>2700</v>
      </c>
      <c r="BY96" s="59" t="s">
        <v>2591</v>
      </c>
      <c r="BZ96" t="s">
        <v>2646</v>
      </c>
    </row>
    <row r="97" spans="42:78" x14ac:dyDescent="0.2">
      <c r="AP97" t="s">
        <v>81</v>
      </c>
      <c r="AQ97" t="s">
        <v>2326</v>
      </c>
      <c r="AR97">
        <v>2800</v>
      </c>
      <c r="BY97" s="59" t="s">
        <v>2647</v>
      </c>
      <c r="BZ97" t="s">
        <v>2648</v>
      </c>
    </row>
    <row r="98" spans="42:78" x14ac:dyDescent="0.2">
      <c r="AP98" t="s">
        <v>81</v>
      </c>
      <c r="AQ98" t="s">
        <v>2954</v>
      </c>
      <c r="AR98">
        <v>2900</v>
      </c>
      <c r="BY98" s="59" t="s">
        <v>2592</v>
      </c>
      <c r="BZ98" t="s">
        <v>2649</v>
      </c>
    </row>
    <row r="99" spans="42:78" x14ac:dyDescent="0.2">
      <c r="AP99" t="s">
        <v>81</v>
      </c>
      <c r="AQ99" t="s">
        <v>2958</v>
      </c>
      <c r="AR99">
        <v>3000</v>
      </c>
      <c r="BY99" s="59" t="s">
        <v>2593</v>
      </c>
      <c r="BZ99" t="s">
        <v>2650</v>
      </c>
    </row>
    <row r="100" spans="42:78" x14ac:dyDescent="0.2">
      <c r="AP100" t="s">
        <v>81</v>
      </c>
      <c r="AQ100" t="s">
        <v>2359</v>
      </c>
      <c r="AR100">
        <v>3001</v>
      </c>
      <c r="BY100" s="59" t="s">
        <v>2651</v>
      </c>
      <c r="BZ100" t="s">
        <v>2652</v>
      </c>
    </row>
    <row r="101" spans="42:78" x14ac:dyDescent="0.2">
      <c r="AP101" t="s">
        <v>81</v>
      </c>
      <c r="AQ101" t="s">
        <v>2957</v>
      </c>
      <c r="AR101">
        <v>3100</v>
      </c>
      <c r="BY101" s="59" t="s">
        <v>2594</v>
      </c>
      <c r="BZ101" t="s">
        <v>2653</v>
      </c>
    </row>
    <row r="102" spans="42:78" x14ac:dyDescent="0.2">
      <c r="AP102" t="s">
        <v>612</v>
      </c>
      <c r="AQ102" t="s">
        <v>2938</v>
      </c>
      <c r="AR102">
        <v>3200</v>
      </c>
      <c r="BY102" s="59" t="s">
        <v>2654</v>
      </c>
      <c r="BZ102" t="s">
        <v>2655</v>
      </c>
    </row>
    <row r="103" spans="42:78" x14ac:dyDescent="0.2">
      <c r="AP103" t="s">
        <v>612</v>
      </c>
      <c r="AQ103" t="s">
        <v>2313</v>
      </c>
      <c r="AR103">
        <v>3300</v>
      </c>
      <c r="BY103" s="59" t="s">
        <v>2595</v>
      </c>
      <c r="BZ103" t="s">
        <v>2656</v>
      </c>
    </row>
    <row r="104" spans="42:78" x14ac:dyDescent="0.2">
      <c r="AP104" t="s">
        <v>612</v>
      </c>
      <c r="AQ104" t="s">
        <v>2940</v>
      </c>
      <c r="AR104">
        <v>3400</v>
      </c>
      <c r="BY104" s="59" t="s">
        <v>2596</v>
      </c>
      <c r="BZ104" t="s">
        <v>2657</v>
      </c>
    </row>
    <row r="105" spans="42:78" x14ac:dyDescent="0.2">
      <c r="AP105" t="s">
        <v>612</v>
      </c>
      <c r="AQ105" t="s">
        <v>2942</v>
      </c>
      <c r="AR105">
        <v>3500</v>
      </c>
      <c r="BY105" s="59" t="s">
        <v>2597</v>
      </c>
      <c r="BZ105" t="s">
        <v>2658</v>
      </c>
    </row>
    <row r="106" spans="42:78" x14ac:dyDescent="0.2">
      <c r="AP106" t="s">
        <v>612</v>
      </c>
      <c r="AQ106" t="s">
        <v>2959</v>
      </c>
      <c r="AR106">
        <v>3600</v>
      </c>
    </row>
    <row r="107" spans="42:78" x14ac:dyDescent="0.2">
      <c r="AP107" t="s">
        <v>612</v>
      </c>
      <c r="AQ107" t="s">
        <v>2945</v>
      </c>
      <c r="AR107">
        <v>3700</v>
      </c>
    </row>
    <row r="108" spans="42:78" x14ac:dyDescent="0.2">
      <c r="AP108" t="s">
        <v>612</v>
      </c>
      <c r="AQ108" t="s">
        <v>2314</v>
      </c>
      <c r="AR108">
        <v>3800</v>
      </c>
    </row>
  </sheetData>
  <autoFilter ref="H2:H24" xr:uid="{6C95F815-72EB-4316-8566-17368801263A}">
    <sortState xmlns:xlrd2="http://schemas.microsoft.com/office/spreadsheetml/2017/richdata2" ref="H3:H24">
      <sortCondition sortBy="cellColor" ref="H2:H24" dxfId="884"/>
    </sortState>
  </autoFilter>
  <sortState xmlns:xlrd2="http://schemas.microsoft.com/office/spreadsheetml/2017/richdata2" ref="CI3:CI14">
    <sortCondition ref="CI3:CI14"/>
  </sortState>
  <phoneticPr fontId="10" type="noConversion"/>
  <pageMargins left="0.7" right="0.7" top="0.75" bottom="0.75" header="0.3" footer="0.3"/>
  <tableParts count="4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B117-C055-4046-AD9E-29C827F5BF78}">
  <dimension ref="A1:H100"/>
  <sheetViews>
    <sheetView topLeftCell="A12" zoomScale="70" zoomScaleNormal="70" workbookViewId="0">
      <selection activeCell="E30" sqref="E30:E32"/>
    </sheetView>
  </sheetViews>
  <sheetFormatPr baseColWidth="10" defaultColWidth="11.5" defaultRowHeight="15" x14ac:dyDescent="0.2"/>
  <cols>
    <col min="1" max="1" width="12.83203125" customWidth="1"/>
    <col min="2" max="2" width="21.83203125" customWidth="1"/>
    <col min="3" max="3" width="28.5" customWidth="1"/>
    <col min="4" max="4" width="23.5" style="367" customWidth="1"/>
    <col min="5" max="5" width="22.5" customWidth="1"/>
    <col min="6" max="6" width="4.83203125" customWidth="1"/>
  </cols>
  <sheetData>
    <row r="1" spans="1:5" x14ac:dyDescent="0.2">
      <c r="A1" s="366" t="s">
        <v>25</v>
      </c>
      <c r="B1" t="s">
        <v>187</v>
      </c>
    </row>
    <row r="3" spans="1:5" x14ac:dyDescent="0.2">
      <c r="A3" s="366" t="s">
        <v>2330</v>
      </c>
      <c r="B3" s="366" t="s">
        <v>31</v>
      </c>
      <c r="C3" s="366" t="s">
        <v>40</v>
      </c>
      <c r="D3" s="366" t="s">
        <v>22</v>
      </c>
      <c r="E3" s="368" t="s">
        <v>2331</v>
      </c>
    </row>
    <row r="4" spans="1:5" x14ac:dyDescent="0.2">
      <c r="A4" s="1" t="s">
        <v>2332</v>
      </c>
      <c r="D4"/>
      <c r="E4" s="368">
        <v>32633362531</v>
      </c>
    </row>
    <row r="5" spans="1:5" x14ac:dyDescent="0.2">
      <c r="A5" s="2">
        <v>2201070</v>
      </c>
      <c r="B5" s="1" t="s">
        <v>488</v>
      </c>
      <c r="C5" s="1" t="s">
        <v>2333</v>
      </c>
      <c r="D5" s="1" t="s">
        <v>542</v>
      </c>
      <c r="E5" s="368">
        <v>4599383575</v>
      </c>
    </row>
    <row r="6" spans="1:5" x14ac:dyDescent="0.2">
      <c r="C6" s="1" t="s">
        <v>2334</v>
      </c>
      <c r="D6" s="1" t="s">
        <v>536</v>
      </c>
      <c r="E6" s="368">
        <v>12606371042</v>
      </c>
    </row>
    <row r="7" spans="1:5" x14ac:dyDescent="0.2">
      <c r="A7" s="2">
        <v>2201089</v>
      </c>
      <c r="B7" s="1" t="s">
        <v>189</v>
      </c>
      <c r="C7" s="1" t="s">
        <v>2335</v>
      </c>
      <c r="D7" s="1" t="s">
        <v>535</v>
      </c>
      <c r="E7" s="368">
        <v>5427607914</v>
      </c>
    </row>
    <row r="8" spans="1:5" x14ac:dyDescent="0.2">
      <c r="C8" s="1" t="s">
        <v>2334</v>
      </c>
      <c r="D8" s="1" t="s">
        <v>536</v>
      </c>
      <c r="E8" s="368">
        <v>1663087415</v>
      </c>
    </row>
    <row r="9" spans="1:5" x14ac:dyDescent="0.2">
      <c r="A9" s="2">
        <v>2201090</v>
      </c>
      <c r="B9" s="1" t="s">
        <v>277</v>
      </c>
      <c r="C9" s="1" t="s">
        <v>2335</v>
      </c>
      <c r="D9" s="1" t="s">
        <v>535</v>
      </c>
      <c r="E9" s="368">
        <v>8336912585</v>
      </c>
    </row>
    <row r="10" spans="1:5" x14ac:dyDescent="0.2">
      <c r="A10" s="1" t="s">
        <v>2336</v>
      </c>
      <c r="D10"/>
      <c r="E10" s="368">
        <v>194580981467.84399</v>
      </c>
    </row>
    <row r="11" spans="1:5" x14ac:dyDescent="0.2">
      <c r="A11" s="2">
        <v>2201089</v>
      </c>
      <c r="B11" s="1" t="s">
        <v>189</v>
      </c>
      <c r="C11" s="1" t="s">
        <v>1388</v>
      </c>
      <c r="D11" s="1" t="s">
        <v>235</v>
      </c>
      <c r="E11" s="368">
        <v>5358928664</v>
      </c>
    </row>
    <row r="12" spans="1:5" x14ac:dyDescent="0.2">
      <c r="C12" s="1" t="s">
        <v>2337</v>
      </c>
      <c r="D12" s="1" t="s">
        <v>244</v>
      </c>
      <c r="E12" s="368">
        <v>108797372859.84399</v>
      </c>
    </row>
    <row r="13" spans="1:5" x14ac:dyDescent="0.2">
      <c r="D13" s="369" t="s">
        <v>236</v>
      </c>
      <c r="E13" s="370">
        <v>3000000000</v>
      </c>
    </row>
    <row r="14" spans="1:5" x14ac:dyDescent="0.2">
      <c r="C14" s="1" t="s">
        <v>2338</v>
      </c>
      <c r="D14" s="369" t="s">
        <v>235</v>
      </c>
      <c r="E14" s="370">
        <v>20035032727</v>
      </c>
    </row>
    <row r="15" spans="1:5" x14ac:dyDescent="0.2">
      <c r="D15" s="1" t="s">
        <v>236</v>
      </c>
      <c r="E15" s="368">
        <v>5284100000</v>
      </c>
    </row>
    <row r="16" spans="1:5" x14ac:dyDescent="0.2">
      <c r="C16" s="1" t="s">
        <v>2339</v>
      </c>
      <c r="D16" s="1" t="s">
        <v>394</v>
      </c>
      <c r="E16" s="368">
        <v>5070527129</v>
      </c>
    </row>
    <row r="17" spans="1:7" x14ac:dyDescent="0.2">
      <c r="B17" s="369" t="s">
        <v>2340</v>
      </c>
      <c r="C17" s="1" t="s">
        <v>2337</v>
      </c>
      <c r="D17" s="1" t="s">
        <v>244</v>
      </c>
      <c r="E17" s="370">
        <v>1700000000</v>
      </c>
      <c r="G17" t="s">
        <v>2341</v>
      </c>
    </row>
    <row r="18" spans="1:7" x14ac:dyDescent="0.2">
      <c r="A18" s="2">
        <v>2201090</v>
      </c>
      <c r="B18" s="1" t="s">
        <v>277</v>
      </c>
      <c r="C18" s="1" t="s">
        <v>2338</v>
      </c>
      <c r="D18" s="1" t="s">
        <v>236</v>
      </c>
      <c r="E18" s="368">
        <v>4827166000</v>
      </c>
    </row>
    <row r="19" spans="1:7" x14ac:dyDescent="0.2">
      <c r="C19" s="1" t="s">
        <v>2342</v>
      </c>
      <c r="D19" s="1" t="s">
        <v>236</v>
      </c>
      <c r="E19" s="370">
        <v>25500000000</v>
      </c>
    </row>
    <row r="20" spans="1:7" x14ac:dyDescent="0.2">
      <c r="A20" s="2" t="s">
        <v>2343</v>
      </c>
      <c r="B20" s="369" t="s">
        <v>189</v>
      </c>
      <c r="C20" s="1" t="s">
        <v>2337</v>
      </c>
      <c r="D20" s="1" t="s">
        <v>244</v>
      </c>
      <c r="E20" s="368">
        <v>15007854088</v>
      </c>
    </row>
    <row r="21" spans="1:7" x14ac:dyDescent="0.2">
      <c r="A21" s="1" t="s">
        <v>2344</v>
      </c>
      <c r="D21"/>
      <c r="E21" s="368">
        <v>20503808000</v>
      </c>
    </row>
    <row r="22" spans="1:7" x14ac:dyDescent="0.2">
      <c r="A22" s="2">
        <v>2201030</v>
      </c>
      <c r="B22" s="1" t="s">
        <v>224</v>
      </c>
      <c r="C22" s="1" t="s">
        <v>2067</v>
      </c>
      <c r="D22" s="1" t="s">
        <v>184</v>
      </c>
      <c r="E22" s="368">
        <v>6239772000</v>
      </c>
    </row>
    <row r="23" spans="1:7" x14ac:dyDescent="0.2">
      <c r="A23" s="2">
        <v>2201089</v>
      </c>
      <c r="B23" s="1" t="s">
        <v>189</v>
      </c>
      <c r="C23" s="1" t="s">
        <v>2345</v>
      </c>
      <c r="D23" s="1" t="s">
        <v>82</v>
      </c>
      <c r="E23" s="368">
        <v>1558500000</v>
      </c>
    </row>
    <row r="24" spans="1:7" x14ac:dyDescent="0.2">
      <c r="C24" s="1" t="s">
        <v>2067</v>
      </c>
      <c r="D24" s="1" t="s">
        <v>184</v>
      </c>
      <c r="E24" s="368">
        <v>10444536000</v>
      </c>
    </row>
    <row r="25" spans="1:7" x14ac:dyDescent="0.2">
      <c r="C25" s="1" t="s">
        <v>2339</v>
      </c>
      <c r="D25" s="369" t="s">
        <v>394</v>
      </c>
      <c r="E25" s="370">
        <v>2261000000</v>
      </c>
      <c r="G25" t="s">
        <v>2346</v>
      </c>
    </row>
    <row r="26" spans="1:7" x14ac:dyDescent="0.2">
      <c r="A26" s="1" t="s">
        <v>2347</v>
      </c>
      <c r="D26"/>
      <c r="E26" s="368">
        <v>600000000</v>
      </c>
    </row>
    <row r="27" spans="1:7" x14ac:dyDescent="0.2">
      <c r="A27" s="2">
        <v>2201089</v>
      </c>
      <c r="B27" s="1" t="s">
        <v>189</v>
      </c>
      <c r="C27" s="1" t="s">
        <v>2339</v>
      </c>
      <c r="D27" s="1" t="s">
        <v>394</v>
      </c>
      <c r="E27" s="368">
        <v>600000000</v>
      </c>
      <c r="G27" s="1" t="s">
        <v>2348</v>
      </c>
    </row>
    <row r="28" spans="1:7" x14ac:dyDescent="0.2">
      <c r="A28" s="1" t="s">
        <v>2349</v>
      </c>
      <c r="D28"/>
      <c r="E28" s="368">
        <v>16636080464</v>
      </c>
    </row>
    <row r="29" spans="1:7" x14ac:dyDescent="0.2">
      <c r="A29" s="2">
        <v>2201089</v>
      </c>
      <c r="B29" s="1" t="s">
        <v>189</v>
      </c>
      <c r="C29" s="1" t="s">
        <v>2350</v>
      </c>
      <c r="D29" s="1" t="s">
        <v>589</v>
      </c>
      <c r="E29" s="368">
        <v>15000000000</v>
      </c>
    </row>
    <row r="30" spans="1:7" x14ac:dyDescent="0.2">
      <c r="C30" s="1" t="s">
        <v>2339</v>
      </c>
      <c r="D30" s="369" t="s">
        <v>1068</v>
      </c>
      <c r="E30" s="370">
        <v>62614638</v>
      </c>
    </row>
    <row r="31" spans="1:7" x14ac:dyDescent="0.2">
      <c r="D31" s="369" t="s">
        <v>2</v>
      </c>
      <c r="E31" s="370">
        <v>94937500</v>
      </c>
    </row>
    <row r="32" spans="1:7" x14ac:dyDescent="0.2">
      <c r="D32" s="369" t="s">
        <v>2351</v>
      </c>
      <c r="E32" s="370">
        <v>478528326</v>
      </c>
    </row>
    <row r="33" spans="1:7" x14ac:dyDescent="0.2">
      <c r="C33" s="1" t="s">
        <v>2343</v>
      </c>
      <c r="D33" s="1" t="s">
        <v>2352</v>
      </c>
      <c r="E33" s="368">
        <v>1000000000</v>
      </c>
    </row>
    <row r="34" spans="1:7" x14ac:dyDescent="0.2">
      <c r="A34" s="1" t="s">
        <v>2353</v>
      </c>
      <c r="D34"/>
      <c r="E34" s="368">
        <v>264954232462.84399</v>
      </c>
    </row>
    <row r="38" spans="1:7" x14ac:dyDescent="0.2">
      <c r="A38" s="366" t="s">
        <v>25</v>
      </c>
      <c r="B38" t="s">
        <v>346</v>
      </c>
    </row>
    <row r="40" spans="1:7" x14ac:dyDescent="0.2">
      <c r="A40" s="366" t="s">
        <v>2330</v>
      </c>
      <c r="B40" s="366" t="s">
        <v>31</v>
      </c>
      <c r="C40" s="366" t="s">
        <v>40</v>
      </c>
      <c r="D40" s="366" t="s">
        <v>22</v>
      </c>
      <c r="E40" s="368" t="s">
        <v>2331</v>
      </c>
    </row>
    <row r="41" spans="1:7" x14ac:dyDescent="0.2">
      <c r="A41" s="1" t="s">
        <v>2354</v>
      </c>
      <c r="D41"/>
      <c r="E41" s="368">
        <v>117338000000</v>
      </c>
    </row>
    <row r="42" spans="1:7" x14ac:dyDescent="0.2">
      <c r="A42" s="2">
        <v>2201049</v>
      </c>
      <c r="B42" s="1" t="s">
        <v>2355</v>
      </c>
      <c r="C42" s="1" t="s">
        <v>2337</v>
      </c>
      <c r="D42" s="1" t="s">
        <v>244</v>
      </c>
      <c r="E42" s="368">
        <v>1100000000</v>
      </c>
    </row>
    <row r="43" spans="1:7" x14ac:dyDescent="0.2">
      <c r="A43" s="2">
        <v>2201074</v>
      </c>
      <c r="B43" s="1" t="s">
        <v>2356</v>
      </c>
      <c r="C43" s="1" t="s">
        <v>1388</v>
      </c>
      <c r="D43" s="1" t="s">
        <v>235</v>
      </c>
      <c r="E43" s="368">
        <v>1107840000</v>
      </c>
    </row>
    <row r="44" spans="1:7" x14ac:dyDescent="0.2">
      <c r="C44" s="1" t="s">
        <v>2357</v>
      </c>
      <c r="D44" s="1" t="s">
        <v>235</v>
      </c>
      <c r="E44" s="368">
        <v>14404995098</v>
      </c>
      <c r="G44" t="s">
        <v>2358</v>
      </c>
    </row>
    <row r="45" spans="1:7" x14ac:dyDescent="0.2">
      <c r="C45" s="1" t="s">
        <v>2337</v>
      </c>
      <c r="D45" s="1" t="s">
        <v>244</v>
      </c>
      <c r="E45" s="368">
        <v>18639403113</v>
      </c>
    </row>
    <row r="46" spans="1:7" x14ac:dyDescent="0.2">
      <c r="B46" s="1" t="s">
        <v>348</v>
      </c>
      <c r="C46" s="1" t="s">
        <v>2333</v>
      </c>
      <c r="D46" s="1" t="s">
        <v>542</v>
      </c>
      <c r="E46" s="368">
        <v>2155782913</v>
      </c>
    </row>
    <row r="47" spans="1:7" x14ac:dyDescent="0.2">
      <c r="C47" s="1" t="s">
        <v>2359</v>
      </c>
      <c r="D47" s="1" t="s">
        <v>542</v>
      </c>
      <c r="E47" s="368">
        <v>3150000000</v>
      </c>
    </row>
    <row r="48" spans="1:7" x14ac:dyDescent="0.2">
      <c r="C48" s="1" t="s">
        <v>2357</v>
      </c>
      <c r="D48" s="1" t="s">
        <v>235</v>
      </c>
      <c r="E48" s="368">
        <v>48445004902</v>
      </c>
    </row>
    <row r="49" spans="1:5" x14ac:dyDescent="0.2">
      <c r="A49" s="2">
        <v>2201089</v>
      </c>
      <c r="B49" s="1" t="s">
        <v>523</v>
      </c>
      <c r="C49" s="1" t="s">
        <v>2333</v>
      </c>
      <c r="D49" s="1" t="s">
        <v>542</v>
      </c>
      <c r="E49" s="368">
        <v>3894660000</v>
      </c>
    </row>
    <row r="50" spans="1:5" x14ac:dyDescent="0.2">
      <c r="C50" s="1" t="s">
        <v>2360</v>
      </c>
      <c r="D50" s="1" t="s">
        <v>519</v>
      </c>
      <c r="E50" s="368">
        <v>10550000000</v>
      </c>
    </row>
    <row r="51" spans="1:5" x14ac:dyDescent="0.2">
      <c r="A51" s="2">
        <v>2201090</v>
      </c>
      <c r="B51" s="1" t="s">
        <v>368</v>
      </c>
      <c r="C51" s="1" t="s">
        <v>2338</v>
      </c>
      <c r="D51" s="1" t="s">
        <v>236</v>
      </c>
      <c r="E51" s="368">
        <v>12390313974</v>
      </c>
    </row>
    <row r="52" spans="1:5" x14ac:dyDescent="0.2">
      <c r="A52" s="2" t="s">
        <v>2343</v>
      </c>
      <c r="B52" s="1" t="s">
        <v>2361</v>
      </c>
      <c r="C52" s="1" t="s">
        <v>2343</v>
      </c>
      <c r="D52" s="1" t="s">
        <v>2362</v>
      </c>
      <c r="E52" s="368">
        <v>1500000000</v>
      </c>
    </row>
    <row r="53" spans="1:5" x14ac:dyDescent="0.2">
      <c r="A53" s="1" t="s">
        <v>2353</v>
      </c>
      <c r="D53"/>
      <c r="E53" s="368">
        <v>117338000000</v>
      </c>
    </row>
    <row r="54" spans="1:5" x14ac:dyDescent="0.2">
      <c r="D54"/>
    </row>
    <row r="55" spans="1:5" x14ac:dyDescent="0.2">
      <c r="D55"/>
    </row>
    <row r="56" spans="1:5" x14ac:dyDescent="0.2">
      <c r="D56"/>
    </row>
    <row r="57" spans="1:5" x14ac:dyDescent="0.2">
      <c r="A57" s="366" t="s">
        <v>25</v>
      </c>
      <c r="B57" t="s">
        <v>86</v>
      </c>
    </row>
    <row r="59" spans="1:5" x14ac:dyDescent="0.2">
      <c r="A59" s="366" t="s">
        <v>2330</v>
      </c>
      <c r="B59" s="366" t="s">
        <v>31</v>
      </c>
      <c r="C59" s="366" t="s">
        <v>40</v>
      </c>
      <c r="D59" s="366" t="s">
        <v>22</v>
      </c>
      <c r="E59" s="368" t="s">
        <v>2331</v>
      </c>
    </row>
    <row r="60" spans="1:5" x14ac:dyDescent="0.2">
      <c r="A60" s="1" t="s">
        <v>2363</v>
      </c>
      <c r="D60"/>
      <c r="E60" s="368">
        <v>559940439089</v>
      </c>
    </row>
    <row r="61" spans="1:5" x14ac:dyDescent="0.2">
      <c r="A61" s="2">
        <v>2201006</v>
      </c>
      <c r="B61" s="1" t="s">
        <v>88</v>
      </c>
      <c r="C61" s="1" t="s">
        <v>2079</v>
      </c>
      <c r="D61" s="1" t="s">
        <v>83</v>
      </c>
      <c r="E61" s="368">
        <v>4054877277</v>
      </c>
    </row>
    <row r="62" spans="1:5" x14ac:dyDescent="0.2">
      <c r="A62" s="2">
        <v>2201027</v>
      </c>
      <c r="B62" s="1" t="s">
        <v>161</v>
      </c>
      <c r="C62" s="1" t="s">
        <v>2079</v>
      </c>
      <c r="D62" s="1" t="s">
        <v>83</v>
      </c>
      <c r="E62" s="368">
        <v>120000000000</v>
      </c>
    </row>
    <row r="63" spans="1:5" x14ac:dyDescent="0.2">
      <c r="A63" s="2">
        <v>2201048</v>
      </c>
      <c r="B63" s="1" t="s">
        <v>170</v>
      </c>
      <c r="C63" s="1" t="s">
        <v>2079</v>
      </c>
      <c r="D63" s="1" t="s">
        <v>83</v>
      </c>
      <c r="E63" s="368">
        <v>600000000</v>
      </c>
    </row>
    <row r="64" spans="1:5" x14ac:dyDescent="0.2">
      <c r="A64" s="2">
        <v>2201051</v>
      </c>
      <c r="B64" s="1" t="s">
        <v>131</v>
      </c>
      <c r="C64" s="1" t="s">
        <v>2079</v>
      </c>
      <c r="D64" s="1" t="s">
        <v>83</v>
      </c>
      <c r="E64" s="368">
        <v>102660424064</v>
      </c>
    </row>
    <row r="65" spans="1:8" x14ac:dyDescent="0.2">
      <c r="A65" s="2">
        <v>2201052</v>
      </c>
      <c r="B65" s="1" t="s">
        <v>131</v>
      </c>
      <c r="C65" s="1" t="s">
        <v>2079</v>
      </c>
      <c r="D65" s="1" t="s">
        <v>83</v>
      </c>
      <c r="E65" s="368">
        <v>30840056436</v>
      </c>
    </row>
    <row r="66" spans="1:8" x14ac:dyDescent="0.2">
      <c r="B66" s="1" t="s">
        <v>123</v>
      </c>
      <c r="C66" s="1" t="s">
        <v>2079</v>
      </c>
      <c r="D66" s="1" t="s">
        <v>83</v>
      </c>
      <c r="E66" s="368">
        <v>301785081312</v>
      </c>
    </row>
    <row r="67" spans="1:8" x14ac:dyDescent="0.2">
      <c r="A67" s="1" t="s">
        <v>2353</v>
      </c>
      <c r="D67"/>
      <c r="E67" s="368">
        <v>559940439089</v>
      </c>
    </row>
    <row r="68" spans="1:8" x14ac:dyDescent="0.2">
      <c r="D68"/>
    </row>
    <row r="69" spans="1:8" x14ac:dyDescent="0.2">
      <c r="D69"/>
    </row>
    <row r="70" spans="1:8" x14ac:dyDescent="0.2">
      <c r="D70"/>
    </row>
    <row r="71" spans="1:8" x14ac:dyDescent="0.2">
      <c r="A71" s="366" t="s">
        <v>25</v>
      </c>
      <c r="B71" t="s">
        <v>232</v>
      </c>
    </row>
    <row r="73" spans="1:8" x14ac:dyDescent="0.2">
      <c r="A73" s="366" t="s">
        <v>2330</v>
      </c>
      <c r="B73" s="366" t="s">
        <v>31</v>
      </c>
      <c r="C73" s="366" t="s">
        <v>40</v>
      </c>
      <c r="D73" s="366" t="s">
        <v>22</v>
      </c>
      <c r="E73" s="368" t="s">
        <v>2331</v>
      </c>
    </row>
    <row r="74" spans="1:8" x14ac:dyDescent="0.2">
      <c r="A74" s="1" t="s">
        <v>2363</v>
      </c>
      <c r="D74"/>
      <c r="E74" s="368">
        <v>9000000000</v>
      </c>
    </row>
    <row r="75" spans="1:8" x14ac:dyDescent="0.2">
      <c r="A75" s="2">
        <v>2201089</v>
      </c>
      <c r="B75" s="1" t="s">
        <v>437</v>
      </c>
      <c r="C75" s="1" t="s">
        <v>2357</v>
      </c>
      <c r="D75" s="369" t="s">
        <v>235</v>
      </c>
      <c r="E75" s="370">
        <v>3000000000</v>
      </c>
      <c r="G75" t="s">
        <v>2364</v>
      </c>
      <c r="H75" t="s">
        <v>2365</v>
      </c>
    </row>
    <row r="76" spans="1:8" x14ac:dyDescent="0.2">
      <c r="A76" s="2">
        <v>2201090</v>
      </c>
      <c r="B76" s="1" t="s">
        <v>2366</v>
      </c>
      <c r="C76" s="1" t="s">
        <v>2339</v>
      </c>
      <c r="D76" s="369" t="s">
        <v>394</v>
      </c>
      <c r="E76" s="370">
        <v>6000000000</v>
      </c>
      <c r="G76" t="s">
        <v>2367</v>
      </c>
      <c r="H76" t="s">
        <v>2365</v>
      </c>
    </row>
    <row r="77" spans="1:8" x14ac:dyDescent="0.2">
      <c r="A77" s="1" t="s">
        <v>2332</v>
      </c>
      <c r="D77"/>
      <c r="E77" s="368">
        <v>2478585854</v>
      </c>
    </row>
    <row r="78" spans="1:8" x14ac:dyDescent="0.2">
      <c r="A78" s="2">
        <v>2201037</v>
      </c>
      <c r="B78" s="1" t="s">
        <v>429</v>
      </c>
      <c r="C78" s="1" t="s">
        <v>2334</v>
      </c>
      <c r="D78" s="1" t="s">
        <v>536</v>
      </c>
      <c r="E78" s="368">
        <v>614636702</v>
      </c>
    </row>
    <row r="79" spans="1:8" x14ac:dyDescent="0.2">
      <c r="A79" s="2">
        <v>2201070</v>
      </c>
      <c r="B79" s="1" t="s">
        <v>488</v>
      </c>
      <c r="C79" s="1" t="s">
        <v>2334</v>
      </c>
      <c r="D79" s="1" t="s">
        <v>536</v>
      </c>
      <c r="E79" s="368">
        <v>1583624152</v>
      </c>
    </row>
    <row r="80" spans="1:8" x14ac:dyDescent="0.2">
      <c r="A80" s="2">
        <v>2201094</v>
      </c>
      <c r="B80" s="1" t="s">
        <v>503</v>
      </c>
      <c r="C80" s="1" t="s">
        <v>2335</v>
      </c>
      <c r="D80" s="1" t="s">
        <v>535</v>
      </c>
      <c r="E80" s="368">
        <v>280325000</v>
      </c>
    </row>
    <row r="81" spans="1:7" x14ac:dyDescent="0.2">
      <c r="A81" s="1" t="s">
        <v>2344</v>
      </c>
      <c r="D81"/>
      <c r="E81" s="368">
        <v>40996542380.5</v>
      </c>
    </row>
    <row r="82" spans="1:7" x14ac:dyDescent="0.2">
      <c r="A82" s="2">
        <v>2201032</v>
      </c>
      <c r="B82" s="1" t="s">
        <v>233</v>
      </c>
      <c r="C82" s="1" t="s">
        <v>2067</v>
      </c>
      <c r="D82" s="369" t="s">
        <v>184</v>
      </c>
      <c r="E82" s="370">
        <v>7000000000</v>
      </c>
      <c r="G82" t="s">
        <v>2368</v>
      </c>
    </row>
    <row r="83" spans="1:7" x14ac:dyDescent="0.2">
      <c r="A83" s="2">
        <v>2201048</v>
      </c>
      <c r="B83" s="1" t="s">
        <v>462</v>
      </c>
      <c r="C83" s="1" t="s">
        <v>2345</v>
      </c>
      <c r="D83" s="1" t="s">
        <v>82</v>
      </c>
      <c r="E83" s="368">
        <v>1745000000</v>
      </c>
    </row>
    <row r="84" spans="1:7" x14ac:dyDescent="0.2">
      <c r="C84" s="1" t="s">
        <v>2067</v>
      </c>
      <c r="D84" s="1" t="s">
        <v>184</v>
      </c>
      <c r="E84" s="368">
        <v>60000000</v>
      </c>
    </row>
    <row r="85" spans="1:7" x14ac:dyDescent="0.2">
      <c r="A85" s="2">
        <v>2201089</v>
      </c>
      <c r="B85" s="1" t="s">
        <v>443</v>
      </c>
      <c r="C85" s="1" t="s">
        <v>2067</v>
      </c>
      <c r="D85" s="1" t="s">
        <v>184</v>
      </c>
      <c r="E85" s="368">
        <v>2000000000</v>
      </c>
    </row>
    <row r="86" spans="1:7" x14ac:dyDescent="0.2">
      <c r="A86" s="2">
        <v>2201094</v>
      </c>
      <c r="B86" s="1" t="s">
        <v>503</v>
      </c>
      <c r="C86" s="1" t="s">
        <v>2369</v>
      </c>
      <c r="D86" s="1" t="s">
        <v>502</v>
      </c>
      <c r="E86" s="368">
        <v>500000000</v>
      </c>
    </row>
    <row r="87" spans="1:7" x14ac:dyDescent="0.2">
      <c r="C87" s="1" t="s">
        <v>2370</v>
      </c>
      <c r="D87" s="1" t="s">
        <v>511</v>
      </c>
      <c r="E87" s="368">
        <v>4569996960</v>
      </c>
    </row>
    <row r="88" spans="1:7" x14ac:dyDescent="0.2">
      <c r="C88" s="1" t="s">
        <v>2360</v>
      </c>
      <c r="D88" s="1" t="s">
        <v>519</v>
      </c>
      <c r="E88" s="368">
        <v>900000000</v>
      </c>
    </row>
    <row r="89" spans="1:7" x14ac:dyDescent="0.2">
      <c r="A89" s="2" t="s">
        <v>2371</v>
      </c>
      <c r="B89" s="1" t="s">
        <v>437</v>
      </c>
      <c r="C89" s="1" t="s">
        <v>2369</v>
      </c>
      <c r="D89" s="1" t="s">
        <v>502</v>
      </c>
      <c r="E89" s="368">
        <v>12509001395</v>
      </c>
    </row>
    <row r="90" spans="1:7" x14ac:dyDescent="0.2">
      <c r="C90" s="1" t="s">
        <v>2370</v>
      </c>
      <c r="D90" s="1" t="s">
        <v>511</v>
      </c>
      <c r="E90" s="368">
        <v>1983046491</v>
      </c>
    </row>
    <row r="91" spans="1:7" x14ac:dyDescent="0.2">
      <c r="C91" s="1" t="s">
        <v>2372</v>
      </c>
      <c r="D91" s="1" t="s">
        <v>427</v>
      </c>
      <c r="E91" s="368">
        <v>5780583212.5</v>
      </c>
    </row>
    <row r="92" spans="1:7" x14ac:dyDescent="0.2">
      <c r="C92" s="1" t="s">
        <v>2360</v>
      </c>
      <c r="D92" s="1" t="s">
        <v>519</v>
      </c>
      <c r="E92" s="368">
        <v>2948914322</v>
      </c>
    </row>
    <row r="93" spans="1:7" x14ac:dyDescent="0.2">
      <c r="B93" s="1" t="s">
        <v>443</v>
      </c>
      <c r="C93" s="1" t="s">
        <v>2360</v>
      </c>
      <c r="D93" s="1" t="s">
        <v>519</v>
      </c>
      <c r="E93" s="368">
        <v>1000000000</v>
      </c>
    </row>
    <row r="94" spans="1:7" x14ac:dyDescent="0.2">
      <c r="A94" s="1" t="s">
        <v>2343</v>
      </c>
      <c r="D94"/>
      <c r="E94" s="368">
        <v>42690408287</v>
      </c>
    </row>
    <row r="95" spans="1:7" x14ac:dyDescent="0.2">
      <c r="A95" s="2">
        <v>2201037</v>
      </c>
      <c r="B95" s="1" t="s">
        <v>429</v>
      </c>
      <c r="C95" s="1" t="s">
        <v>2343</v>
      </c>
      <c r="D95" s="1" t="s">
        <v>427</v>
      </c>
      <c r="E95" s="368">
        <v>7755695208.9099998</v>
      </c>
    </row>
    <row r="96" spans="1:7" x14ac:dyDescent="0.2">
      <c r="A96" s="2">
        <v>2201048</v>
      </c>
      <c r="B96" s="1" t="s">
        <v>462</v>
      </c>
      <c r="C96" s="1" t="s">
        <v>2343</v>
      </c>
      <c r="D96" s="1" t="s">
        <v>427</v>
      </c>
      <c r="E96" s="368">
        <v>1815885609.5899999</v>
      </c>
    </row>
    <row r="97" spans="1:5" x14ac:dyDescent="0.2">
      <c r="A97" s="2">
        <v>2201089</v>
      </c>
      <c r="B97" s="1" t="s">
        <v>443</v>
      </c>
      <c r="C97" s="1" t="s">
        <v>2343</v>
      </c>
      <c r="D97" s="1" t="s">
        <v>427</v>
      </c>
      <c r="E97" s="368">
        <v>5415339038.8600006</v>
      </c>
    </row>
    <row r="98" spans="1:5" x14ac:dyDescent="0.2">
      <c r="A98" s="2">
        <v>2201090</v>
      </c>
      <c r="B98" s="1" t="s">
        <v>480</v>
      </c>
      <c r="C98" s="1" t="s">
        <v>2343</v>
      </c>
      <c r="D98" s="1" t="s">
        <v>427</v>
      </c>
      <c r="E98" s="368">
        <v>3100000000</v>
      </c>
    </row>
    <row r="99" spans="1:5" x14ac:dyDescent="0.2">
      <c r="A99" s="2" t="s">
        <v>2371</v>
      </c>
      <c r="B99" s="1" t="s">
        <v>437</v>
      </c>
      <c r="C99" s="1" t="s">
        <v>2343</v>
      </c>
      <c r="D99" s="1" t="s">
        <v>427</v>
      </c>
      <c r="E99" s="368">
        <v>24603488429.639999</v>
      </c>
    </row>
    <row r="100" spans="1:5" x14ac:dyDescent="0.2">
      <c r="A100" s="1" t="s">
        <v>2353</v>
      </c>
      <c r="D100"/>
      <c r="E100" s="368">
        <v>95165536521.5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D37D-8C52-4361-B4EF-76D262D16C0E}">
  <dimension ref="A1:AD98"/>
  <sheetViews>
    <sheetView zoomScale="60" zoomScaleNormal="60" workbookViewId="0">
      <pane ySplit="6" topLeftCell="A7" activePane="bottomLeft" state="frozen"/>
      <selection pane="bottomLeft" activeCell="C17" sqref="C17"/>
    </sheetView>
  </sheetViews>
  <sheetFormatPr baseColWidth="10" defaultColWidth="10.83203125" defaultRowHeight="12" x14ac:dyDescent="0.15"/>
  <cols>
    <col min="1" max="1" width="3" style="278" customWidth="1"/>
    <col min="2" max="2" width="23.6640625" style="316" customWidth="1"/>
    <col min="3" max="3" width="14.5" style="316" customWidth="1"/>
    <col min="4" max="4" width="25.5" style="278" bestFit="1" customWidth="1"/>
    <col min="5" max="5" width="10.5" style="363" bestFit="1" customWidth="1"/>
    <col min="6" max="6" width="53.5" style="278" customWidth="1"/>
    <col min="7" max="7" width="6.5" style="278" customWidth="1"/>
    <col min="8" max="8" width="17.83203125" style="278" customWidth="1"/>
    <col min="9" max="9" width="5.5" style="278" customWidth="1"/>
    <col min="10" max="10" width="4.5" style="363" customWidth="1"/>
    <col min="11" max="11" width="27.33203125" style="277" bestFit="1" customWidth="1"/>
    <col min="12" max="12" width="32" style="334" bestFit="1" customWidth="1"/>
    <col min="13" max="13" width="39.1640625" style="284" bestFit="1" customWidth="1"/>
    <col min="14" max="14" width="22.1640625" style="276" customWidth="1"/>
    <col min="15" max="15" width="17.1640625" style="276" customWidth="1"/>
    <col min="16" max="16" width="23.1640625" style="276" customWidth="1"/>
    <col min="17" max="17" width="26.5" style="276" customWidth="1"/>
    <col min="18" max="18" width="34.5" style="276" bestFit="1" customWidth="1"/>
    <col min="19" max="19" width="30.1640625" style="276" bestFit="1" customWidth="1"/>
    <col min="20" max="20" width="31.83203125" style="276" bestFit="1" customWidth="1"/>
    <col min="21" max="21" width="22.5" style="276" bestFit="1" customWidth="1"/>
    <col min="22" max="22" width="24.1640625" style="276" bestFit="1" customWidth="1"/>
    <col min="23" max="23" width="17.5" style="277" customWidth="1"/>
    <col min="24" max="25" width="20.5" style="277" customWidth="1"/>
    <col min="26" max="26" width="25.5" style="277" bestFit="1" customWidth="1"/>
    <col min="27" max="27" width="25.83203125" style="277" customWidth="1"/>
    <col min="28" max="28" width="19.5" style="277" bestFit="1" customWidth="1"/>
    <col min="29" max="29" width="16.5" style="277" customWidth="1"/>
    <col min="30" max="30" width="24.83203125" style="278" customWidth="1"/>
    <col min="31" max="16384" width="10.83203125" style="278"/>
  </cols>
  <sheetData>
    <row r="1" spans="1:30" ht="16" hidden="1" x14ac:dyDescent="0.2">
      <c r="A1" s="967" t="s">
        <v>2373</v>
      </c>
      <c r="B1" s="967"/>
      <c r="C1" s="967"/>
      <c r="D1" s="967"/>
      <c r="E1" s="967"/>
      <c r="F1" s="967"/>
      <c r="G1" s="967"/>
      <c r="H1" s="967"/>
      <c r="I1" s="967"/>
      <c r="J1" s="967"/>
      <c r="K1" s="967"/>
      <c r="L1" s="967"/>
      <c r="M1" s="967"/>
      <c r="N1" s="967"/>
    </row>
    <row r="2" spans="1:30" ht="16" hidden="1" x14ac:dyDescent="0.2">
      <c r="A2" s="968" t="s">
        <v>2374</v>
      </c>
      <c r="B2" s="968"/>
      <c r="C2" s="968"/>
      <c r="D2" s="968"/>
      <c r="E2" s="968"/>
      <c r="F2" s="968"/>
      <c r="G2" s="968"/>
      <c r="H2" s="968"/>
      <c r="I2" s="968"/>
      <c r="J2" s="968"/>
      <c r="K2" s="968"/>
      <c r="L2" s="968"/>
      <c r="M2" s="968"/>
      <c r="N2" s="968"/>
    </row>
    <row r="3" spans="1:30" ht="16" hidden="1" x14ac:dyDescent="0.2">
      <c r="A3" s="280"/>
      <c r="B3" s="281"/>
      <c r="C3" s="281"/>
      <c r="D3" s="280"/>
      <c r="E3" s="279"/>
      <c r="F3" s="280"/>
      <c r="G3" s="280"/>
      <c r="H3" s="280"/>
      <c r="I3" s="280"/>
      <c r="J3" s="279"/>
      <c r="K3" s="282"/>
      <c r="L3" s="283"/>
    </row>
    <row r="4" spans="1:30" ht="16" hidden="1" x14ac:dyDescent="0.2">
      <c r="A4" s="968" t="s">
        <v>2375</v>
      </c>
      <c r="B4" s="968"/>
      <c r="C4" s="968"/>
      <c r="D4" s="968"/>
      <c r="E4" s="968"/>
      <c r="F4" s="968"/>
      <c r="G4" s="968"/>
      <c r="H4" s="968"/>
      <c r="I4" s="968"/>
      <c r="J4" s="968"/>
      <c r="K4" s="968"/>
      <c r="L4" s="968"/>
      <c r="M4" s="968"/>
      <c r="N4" s="968"/>
    </row>
    <row r="5" spans="1:30" ht="48" hidden="1" x14ac:dyDescent="0.2">
      <c r="A5" s="285"/>
      <c r="B5" s="286"/>
      <c r="C5" s="286"/>
      <c r="D5" s="285"/>
      <c r="E5" s="287"/>
      <c r="F5" s="285"/>
      <c r="G5" s="285"/>
      <c r="H5" s="285"/>
      <c r="I5" s="285"/>
      <c r="J5" s="287"/>
      <c r="K5" s="288"/>
      <c r="L5" s="289"/>
      <c r="P5" s="969" t="s">
        <v>2376</v>
      </c>
      <c r="Q5" s="969"/>
      <c r="R5" s="969" t="s">
        <v>2377</v>
      </c>
      <c r="S5" s="969"/>
      <c r="T5" s="969"/>
      <c r="U5" s="964" t="s">
        <v>220</v>
      </c>
      <c r="V5" s="966"/>
      <c r="W5" s="964" t="s">
        <v>344</v>
      </c>
      <c r="X5" s="965"/>
      <c r="Y5" s="966"/>
      <c r="Z5" s="964" t="s">
        <v>185</v>
      </c>
      <c r="AA5" s="965"/>
      <c r="AB5" s="966"/>
      <c r="AC5" s="290" t="s">
        <v>230</v>
      </c>
      <c r="AD5" s="290" t="s">
        <v>84</v>
      </c>
    </row>
    <row r="6" spans="1:30" ht="43.25" customHeight="1" x14ac:dyDescent="0.15">
      <c r="B6" s="291" t="s">
        <v>2378</v>
      </c>
      <c r="C6" s="291" t="s">
        <v>2379</v>
      </c>
      <c r="D6" s="292" t="s">
        <v>2380</v>
      </c>
      <c r="E6" s="292" t="s">
        <v>2381</v>
      </c>
      <c r="F6" s="292" t="s">
        <v>2382</v>
      </c>
      <c r="G6" s="292" t="s">
        <v>2383</v>
      </c>
      <c r="H6" s="292" t="s">
        <v>2384</v>
      </c>
      <c r="I6" s="292"/>
      <c r="J6" s="292"/>
      <c r="K6" s="293" t="s">
        <v>2385</v>
      </c>
      <c r="L6" s="294" t="s">
        <v>2386</v>
      </c>
      <c r="M6" s="293" t="s">
        <v>2387</v>
      </c>
      <c r="N6" s="293" t="s">
        <v>2388</v>
      </c>
      <c r="O6" s="295"/>
      <c r="P6" s="296" t="s">
        <v>2389</v>
      </c>
      <c r="Q6" s="296" t="s">
        <v>2390</v>
      </c>
      <c r="R6" s="296" t="s">
        <v>2391</v>
      </c>
      <c r="S6" s="296" t="s">
        <v>2392</v>
      </c>
      <c r="T6" s="296" t="s">
        <v>2393</v>
      </c>
      <c r="U6" s="296" t="s">
        <v>2394</v>
      </c>
      <c r="V6" s="296" t="s">
        <v>2395</v>
      </c>
      <c r="W6" s="296" t="s">
        <v>2396</v>
      </c>
      <c r="X6" s="296" t="s">
        <v>2397</v>
      </c>
      <c r="Y6" s="296" t="s">
        <v>2398</v>
      </c>
      <c r="Z6" s="296" t="s">
        <v>2399</v>
      </c>
      <c r="AA6" s="296" t="s">
        <v>2400</v>
      </c>
      <c r="AB6" s="296" t="s">
        <v>2401</v>
      </c>
      <c r="AC6" s="296" t="s">
        <v>2402</v>
      </c>
      <c r="AD6" s="296" t="s">
        <v>2403</v>
      </c>
    </row>
    <row r="7" spans="1:30" ht="25.5" customHeight="1" x14ac:dyDescent="0.15">
      <c r="B7" s="297"/>
      <c r="C7" s="297"/>
      <c r="D7" s="298"/>
      <c r="E7" s="298"/>
      <c r="F7" s="298"/>
      <c r="G7" s="298"/>
      <c r="H7" s="298"/>
      <c r="I7" s="298"/>
      <c r="J7" s="298"/>
      <c r="K7" s="299">
        <f>+K8+K17+K54+K67</f>
        <v>1060546729679</v>
      </c>
      <c r="L7" s="299">
        <f t="shared" ref="L7:N7" si="0">+L8+L17+L54+L67</f>
        <v>0</v>
      </c>
      <c r="M7" s="299">
        <f t="shared" si="0"/>
        <v>881949795360</v>
      </c>
      <c r="N7" s="299">
        <f t="shared" si="0"/>
        <v>178596934319</v>
      </c>
      <c r="O7" s="295"/>
      <c r="P7" s="300"/>
      <c r="Q7" s="300"/>
      <c r="R7" s="300"/>
      <c r="S7" s="300"/>
      <c r="T7" s="300"/>
      <c r="U7" s="300"/>
      <c r="V7" s="300"/>
      <c r="W7" s="300"/>
      <c r="X7" s="300"/>
      <c r="Y7" s="300"/>
      <c r="Z7" s="300"/>
      <c r="AA7" s="300"/>
      <c r="AB7" s="300"/>
      <c r="AC7" s="300"/>
      <c r="AD7" s="300"/>
    </row>
    <row r="8" spans="1:30" ht="52" x14ac:dyDescent="0.15">
      <c r="B8" s="301">
        <v>2018011001145</v>
      </c>
      <c r="C8" s="302" t="s">
        <v>2404</v>
      </c>
      <c r="D8" s="302" t="s">
        <v>2405</v>
      </c>
      <c r="E8" s="303"/>
      <c r="F8" s="304" t="s">
        <v>2406</v>
      </c>
      <c r="G8" s="303"/>
      <c r="H8" s="302"/>
      <c r="I8" s="302"/>
      <c r="J8" s="303"/>
      <c r="K8" s="305">
        <f>+K9</f>
        <v>559940439089</v>
      </c>
      <c r="L8" s="306"/>
      <c r="M8" s="305">
        <f t="shared" ref="M8:N8" si="1">+M9</f>
        <v>475243901619</v>
      </c>
      <c r="N8" s="305">
        <f t="shared" si="1"/>
        <v>84696537470</v>
      </c>
      <c r="O8" s="307"/>
      <c r="P8" s="305">
        <f t="shared" ref="P8:AC8" si="2">+P9</f>
        <v>0</v>
      </c>
      <c r="Q8" s="305">
        <f t="shared" si="2"/>
        <v>0</v>
      </c>
      <c r="R8" s="305">
        <f t="shared" si="2"/>
        <v>0</v>
      </c>
      <c r="S8" s="305">
        <f t="shared" si="2"/>
        <v>0</v>
      </c>
      <c r="T8" s="305">
        <f t="shared" si="2"/>
        <v>0</v>
      </c>
      <c r="U8" s="305">
        <f t="shared" si="2"/>
        <v>0</v>
      </c>
      <c r="V8" s="305">
        <f t="shared" si="2"/>
        <v>0</v>
      </c>
      <c r="W8" s="305">
        <f t="shared" si="2"/>
        <v>0</v>
      </c>
      <c r="X8" s="305">
        <f t="shared" si="2"/>
        <v>0</v>
      </c>
      <c r="Y8" s="305">
        <f t="shared" si="2"/>
        <v>0</v>
      </c>
      <c r="Z8" s="305">
        <f t="shared" si="2"/>
        <v>0</v>
      </c>
      <c r="AA8" s="305">
        <f t="shared" si="2"/>
        <v>0</v>
      </c>
      <c r="AB8" s="305">
        <f t="shared" si="2"/>
        <v>0</v>
      </c>
      <c r="AC8" s="305">
        <f t="shared" si="2"/>
        <v>0</v>
      </c>
      <c r="AD8" s="305">
        <f>+AD9</f>
        <v>559940439089</v>
      </c>
    </row>
    <row r="9" spans="1:30" ht="48" customHeight="1" x14ac:dyDescent="0.15">
      <c r="B9" s="308">
        <v>2018011001145</v>
      </c>
      <c r="C9" s="309" t="s">
        <v>2404</v>
      </c>
      <c r="D9" s="310" t="s">
        <v>2407</v>
      </c>
      <c r="E9" s="311"/>
      <c r="F9" s="312" t="s">
        <v>87</v>
      </c>
      <c r="G9" s="311"/>
      <c r="H9" s="310"/>
      <c r="I9" s="310"/>
      <c r="J9" s="311"/>
      <c r="K9" s="313">
        <f>+SUM(K10:K16)</f>
        <v>559940439089</v>
      </c>
      <c r="L9" s="314"/>
      <c r="M9" s="313">
        <f t="shared" ref="M9:N9" si="3">+SUM(M10:M16)</f>
        <v>475243901619</v>
      </c>
      <c r="N9" s="313">
        <f t="shared" si="3"/>
        <v>84696537470</v>
      </c>
      <c r="O9" s="307"/>
      <c r="P9" s="313">
        <f t="shared" ref="P9:AC9" si="4">+SUM(P13:P16)</f>
        <v>0</v>
      </c>
      <c r="Q9" s="313">
        <f t="shared" si="4"/>
        <v>0</v>
      </c>
      <c r="R9" s="313">
        <f t="shared" si="4"/>
        <v>0</v>
      </c>
      <c r="S9" s="313">
        <f t="shared" si="4"/>
        <v>0</v>
      </c>
      <c r="T9" s="313">
        <f t="shared" si="4"/>
        <v>0</v>
      </c>
      <c r="U9" s="313">
        <f t="shared" si="4"/>
        <v>0</v>
      </c>
      <c r="V9" s="313">
        <f t="shared" si="4"/>
        <v>0</v>
      </c>
      <c r="W9" s="313">
        <f t="shared" si="4"/>
        <v>0</v>
      </c>
      <c r="X9" s="313">
        <f t="shared" si="4"/>
        <v>0</v>
      </c>
      <c r="Y9" s="313">
        <f t="shared" si="4"/>
        <v>0</v>
      </c>
      <c r="Z9" s="313">
        <f t="shared" si="4"/>
        <v>0</v>
      </c>
      <c r="AA9" s="313">
        <f t="shared" si="4"/>
        <v>0</v>
      </c>
      <c r="AB9" s="313">
        <f t="shared" si="4"/>
        <v>0</v>
      </c>
      <c r="AC9" s="313">
        <f t="shared" si="4"/>
        <v>0</v>
      </c>
      <c r="AD9" s="313">
        <f>+SUM(AD10:AD16)</f>
        <v>559940439089</v>
      </c>
    </row>
    <row r="10" spans="1:30" ht="28.25" customHeight="1" x14ac:dyDescent="0.15">
      <c r="B10" s="315">
        <v>2018011001145</v>
      </c>
      <c r="C10" s="316" t="s">
        <v>2404</v>
      </c>
      <c r="D10" s="317" t="s">
        <v>2407</v>
      </c>
      <c r="E10" s="318">
        <v>2201006</v>
      </c>
      <c r="F10" s="319" t="s">
        <v>2408</v>
      </c>
      <c r="G10" s="320">
        <v>2</v>
      </c>
      <c r="H10" s="317" t="s">
        <v>90</v>
      </c>
      <c r="I10" s="317">
        <v>16</v>
      </c>
      <c r="J10" s="320"/>
      <c r="K10" s="321">
        <v>4054877277</v>
      </c>
      <c r="L10" s="322" t="s">
        <v>2409</v>
      </c>
      <c r="M10" s="321">
        <f>+K10</f>
        <v>4054877277</v>
      </c>
      <c r="N10" s="307"/>
      <c r="O10" s="307"/>
      <c r="P10" s="284"/>
      <c r="Q10" s="284"/>
      <c r="R10" s="284"/>
      <c r="S10" s="284"/>
      <c r="T10" s="284"/>
      <c r="U10" s="284"/>
      <c r="V10" s="284"/>
      <c r="W10" s="284"/>
      <c r="X10" s="284"/>
      <c r="Y10" s="284"/>
      <c r="Z10" s="284"/>
      <c r="AA10" s="284"/>
      <c r="AB10" s="284"/>
      <c r="AC10" s="284"/>
      <c r="AD10" s="323">
        <v>4054877277</v>
      </c>
    </row>
    <row r="11" spans="1:30" ht="13" x14ac:dyDescent="0.15">
      <c r="B11" s="315">
        <v>2018011001145</v>
      </c>
      <c r="C11" s="316" t="s">
        <v>2404</v>
      </c>
      <c r="D11" s="317" t="s">
        <v>2407</v>
      </c>
      <c r="E11" s="318">
        <v>2201027</v>
      </c>
      <c r="F11" s="319" t="s">
        <v>2410</v>
      </c>
      <c r="G11" s="320">
        <v>2</v>
      </c>
      <c r="H11" s="317" t="s">
        <v>90</v>
      </c>
      <c r="I11" s="317">
        <v>16</v>
      </c>
      <c r="J11" s="320"/>
      <c r="K11" s="321">
        <v>120000000000</v>
      </c>
      <c r="L11" s="322" t="s">
        <v>2409</v>
      </c>
      <c r="M11" s="321">
        <f t="shared" ref="M11:M14" si="5">+K11</f>
        <v>120000000000</v>
      </c>
      <c r="N11" s="307"/>
      <c r="O11" s="307"/>
      <c r="P11" s="284"/>
      <c r="Q11" s="284"/>
      <c r="R11" s="284"/>
      <c r="S11" s="284"/>
      <c r="T11" s="284"/>
      <c r="U11" s="284"/>
      <c r="V11" s="284"/>
      <c r="W11" s="284"/>
      <c r="X11" s="284"/>
      <c r="Y11" s="284"/>
      <c r="Z11" s="284"/>
      <c r="AA11" s="284"/>
      <c r="AB11" s="284"/>
      <c r="AC11" s="284"/>
      <c r="AD11" s="323">
        <v>120000000000</v>
      </c>
    </row>
    <row r="12" spans="1:30" ht="13" x14ac:dyDescent="0.15">
      <c r="B12" s="315">
        <v>2018011001145</v>
      </c>
      <c r="C12" s="316" t="s">
        <v>2404</v>
      </c>
      <c r="D12" s="317" t="s">
        <v>2407</v>
      </c>
      <c r="E12" s="318">
        <v>2201048</v>
      </c>
      <c r="F12" s="319" t="s">
        <v>2411</v>
      </c>
      <c r="G12" s="320">
        <v>2</v>
      </c>
      <c r="H12" s="317" t="s">
        <v>90</v>
      </c>
      <c r="I12" s="317">
        <v>16</v>
      </c>
      <c r="J12" s="320"/>
      <c r="K12" s="321">
        <v>600000000</v>
      </c>
      <c r="L12" s="322" t="s">
        <v>2409</v>
      </c>
      <c r="M12" s="321">
        <f t="shared" si="5"/>
        <v>600000000</v>
      </c>
      <c r="N12" s="307"/>
      <c r="O12" s="307"/>
      <c r="P12" s="284"/>
      <c r="Q12" s="284"/>
      <c r="R12" s="284"/>
      <c r="S12" s="284"/>
      <c r="T12" s="284"/>
      <c r="U12" s="284"/>
      <c r="V12" s="284"/>
      <c r="W12" s="284"/>
      <c r="X12" s="284"/>
      <c r="Y12" s="284"/>
      <c r="Z12" s="284"/>
      <c r="AA12" s="284"/>
      <c r="AB12" s="284"/>
      <c r="AC12" s="284"/>
      <c r="AD12" s="323">
        <v>600000000</v>
      </c>
    </row>
    <row r="13" spans="1:30" ht="13" x14ac:dyDescent="0.15">
      <c r="B13" s="315">
        <v>2018011001145</v>
      </c>
      <c r="C13" s="316" t="s">
        <v>2404</v>
      </c>
      <c r="D13" s="317" t="s">
        <v>2407</v>
      </c>
      <c r="E13" s="318">
        <v>2201051</v>
      </c>
      <c r="F13" s="319" t="s">
        <v>2412</v>
      </c>
      <c r="G13" s="320">
        <v>2</v>
      </c>
      <c r="H13" s="317" t="s">
        <v>90</v>
      </c>
      <c r="I13" s="317">
        <v>16</v>
      </c>
      <c r="J13" s="320"/>
      <c r="K13" s="321">
        <v>103500480500</v>
      </c>
      <c r="L13" s="322" t="s">
        <v>2409</v>
      </c>
      <c r="M13" s="321">
        <f t="shared" si="5"/>
        <v>103500480500</v>
      </c>
      <c r="N13" s="307"/>
      <c r="O13" s="307"/>
      <c r="P13" s="284"/>
      <c r="Q13" s="284"/>
      <c r="R13" s="284"/>
      <c r="S13" s="284"/>
      <c r="T13" s="284"/>
      <c r="U13" s="284"/>
      <c r="V13" s="284"/>
      <c r="W13" s="284"/>
      <c r="X13" s="284"/>
      <c r="Y13" s="284"/>
      <c r="Z13" s="284"/>
      <c r="AA13" s="284"/>
      <c r="AB13" s="284"/>
      <c r="AC13" s="284"/>
      <c r="AD13" s="323">
        <v>103500480500</v>
      </c>
    </row>
    <row r="14" spans="1:30" ht="13" x14ac:dyDescent="0.15">
      <c r="B14" s="315">
        <v>2018011001145</v>
      </c>
      <c r="C14" s="316" t="s">
        <v>2404</v>
      </c>
      <c r="D14" s="317" t="s">
        <v>2407</v>
      </c>
      <c r="E14" s="318">
        <v>2201052</v>
      </c>
      <c r="F14" s="319" t="s">
        <v>2413</v>
      </c>
      <c r="G14" s="320">
        <v>2</v>
      </c>
      <c r="H14" s="317" t="s">
        <v>90</v>
      </c>
      <c r="I14" s="317">
        <v>10</v>
      </c>
      <c r="J14" s="320"/>
      <c r="K14" s="321">
        <v>5000000000</v>
      </c>
      <c r="L14" s="322" t="s">
        <v>2409</v>
      </c>
      <c r="M14" s="321">
        <f t="shared" si="5"/>
        <v>5000000000</v>
      </c>
      <c r="N14" s="307"/>
      <c r="O14" s="307"/>
      <c r="P14" s="284"/>
      <c r="Q14" s="284"/>
      <c r="R14" s="284"/>
      <c r="S14" s="284"/>
      <c r="T14" s="284"/>
      <c r="U14" s="284"/>
      <c r="V14" s="284"/>
      <c r="W14" s="284"/>
      <c r="X14" s="284"/>
      <c r="Y14" s="284"/>
      <c r="Z14" s="284"/>
      <c r="AA14" s="284"/>
      <c r="AB14" s="284"/>
      <c r="AC14" s="284"/>
      <c r="AD14" s="323">
        <v>5000000000</v>
      </c>
    </row>
    <row r="15" spans="1:30" ht="13" x14ac:dyDescent="0.15">
      <c r="B15" s="324">
        <v>2018011001145</v>
      </c>
      <c r="C15" s="325" t="s">
        <v>2404</v>
      </c>
      <c r="D15" s="325" t="s">
        <v>2407</v>
      </c>
      <c r="E15" s="326">
        <v>2201052</v>
      </c>
      <c r="F15" s="327" t="s">
        <v>2413</v>
      </c>
      <c r="G15" s="328">
        <v>2</v>
      </c>
      <c r="H15" s="325" t="s">
        <v>90</v>
      </c>
      <c r="I15" s="325">
        <v>13</v>
      </c>
      <c r="J15" s="328" t="s">
        <v>2414</v>
      </c>
      <c r="K15" s="329">
        <v>84696537470</v>
      </c>
      <c r="L15" s="322" t="s">
        <v>2409</v>
      </c>
      <c r="M15" s="321"/>
      <c r="N15" s="330">
        <f>+K15</f>
        <v>84696537470</v>
      </c>
      <c r="O15" s="330"/>
      <c r="P15" s="284"/>
      <c r="Q15" s="284"/>
      <c r="R15" s="284"/>
      <c r="S15" s="284"/>
      <c r="T15" s="284"/>
      <c r="U15" s="284"/>
      <c r="V15" s="284"/>
      <c r="W15" s="284"/>
      <c r="X15" s="284"/>
      <c r="Y15" s="284"/>
      <c r="Z15" s="284"/>
      <c r="AA15" s="284"/>
      <c r="AB15" s="284"/>
      <c r="AC15" s="284"/>
      <c r="AD15" s="323">
        <v>84696537470</v>
      </c>
    </row>
    <row r="16" spans="1:30" ht="13" x14ac:dyDescent="0.15">
      <c r="B16" s="315">
        <v>2018011001145</v>
      </c>
      <c r="C16" s="316" t="s">
        <v>2404</v>
      </c>
      <c r="D16" s="317" t="s">
        <v>2407</v>
      </c>
      <c r="E16" s="318">
        <v>2201052</v>
      </c>
      <c r="F16" s="319" t="s">
        <v>2413</v>
      </c>
      <c r="G16" s="320">
        <v>2</v>
      </c>
      <c r="H16" s="317" t="s">
        <v>90</v>
      </c>
      <c r="I16" s="317">
        <v>16</v>
      </c>
      <c r="J16" s="320"/>
      <c r="K16" s="321">
        <v>242088543842</v>
      </c>
      <c r="L16" s="322" t="s">
        <v>2409</v>
      </c>
      <c r="M16" s="321">
        <f>+K16</f>
        <v>242088543842</v>
      </c>
      <c r="N16" s="307"/>
      <c r="O16" s="307"/>
      <c r="P16" s="284"/>
      <c r="Q16" s="284"/>
      <c r="R16" s="284"/>
      <c r="S16" s="284"/>
      <c r="T16" s="284"/>
      <c r="U16" s="284"/>
      <c r="V16" s="284"/>
      <c r="W16" s="284"/>
      <c r="X16" s="284"/>
      <c r="Y16" s="284"/>
      <c r="Z16" s="284"/>
      <c r="AA16" s="284"/>
      <c r="AB16" s="284"/>
      <c r="AC16" s="284"/>
      <c r="AD16" s="323">
        <v>242088543842</v>
      </c>
    </row>
    <row r="17" spans="2:30" ht="60.75" customHeight="1" x14ac:dyDescent="0.15">
      <c r="B17" s="301">
        <v>202300000000245</v>
      </c>
      <c r="C17" s="302" t="s">
        <v>2415</v>
      </c>
      <c r="D17" s="302" t="s">
        <v>2416</v>
      </c>
      <c r="E17" s="331"/>
      <c r="F17" s="332" t="s">
        <v>2417</v>
      </c>
      <c r="G17" s="331"/>
      <c r="H17" s="333"/>
      <c r="I17" s="333"/>
      <c r="J17" s="331"/>
      <c r="K17" s="305">
        <f>+K18+K24+K33+K40+K47</f>
        <v>276303028683</v>
      </c>
      <c r="L17" s="305"/>
      <c r="M17" s="305">
        <f t="shared" ref="M17:N17" si="6">+M18+M24+M33+M40+M47</f>
        <v>189402631834</v>
      </c>
      <c r="N17" s="305">
        <f t="shared" si="6"/>
        <v>86900396849</v>
      </c>
      <c r="O17" s="307"/>
      <c r="P17" s="305">
        <f t="shared" ref="P17:AD17" si="7">+P18+P24+P33+P40+P47</f>
        <v>4789375463</v>
      </c>
      <c r="Q17" s="305">
        <f t="shared" si="7"/>
        <v>29507074483</v>
      </c>
      <c r="R17" s="305">
        <f t="shared" si="7"/>
        <v>19208992357</v>
      </c>
      <c r="S17" s="305">
        <f t="shared" si="7"/>
        <v>185714368932</v>
      </c>
      <c r="T17" s="305">
        <f t="shared" si="7"/>
        <v>22500000000</v>
      </c>
      <c r="U17" s="305">
        <f t="shared" si="7"/>
        <v>4100000000</v>
      </c>
      <c r="V17" s="305">
        <f t="shared" si="7"/>
        <v>350000000</v>
      </c>
      <c r="W17" s="305">
        <f t="shared" si="7"/>
        <v>0</v>
      </c>
      <c r="X17" s="305">
        <f t="shared" si="7"/>
        <v>0</v>
      </c>
      <c r="Y17" s="305">
        <f t="shared" si="7"/>
        <v>333217448</v>
      </c>
      <c r="Z17" s="305">
        <f t="shared" si="7"/>
        <v>6239772000</v>
      </c>
      <c r="AA17" s="305">
        <f t="shared" si="7"/>
        <v>3560228000</v>
      </c>
      <c r="AB17" s="305">
        <f t="shared" si="7"/>
        <v>0</v>
      </c>
      <c r="AC17" s="305">
        <f t="shared" si="7"/>
        <v>0</v>
      </c>
      <c r="AD17" s="305">
        <f t="shared" si="7"/>
        <v>0</v>
      </c>
    </row>
    <row r="18" spans="2:30" ht="26" x14ac:dyDescent="0.15">
      <c r="B18" s="308">
        <v>202300000000245</v>
      </c>
      <c r="C18" s="310" t="s">
        <v>2415</v>
      </c>
      <c r="D18" s="310" t="s">
        <v>2418</v>
      </c>
      <c r="E18" s="311"/>
      <c r="F18" s="312" t="s">
        <v>539</v>
      </c>
      <c r="G18" s="311"/>
      <c r="H18" s="310"/>
      <c r="I18" s="310"/>
      <c r="J18" s="311"/>
      <c r="K18" s="313">
        <f>+SUM(K19:K23)</f>
        <v>32633362531</v>
      </c>
      <c r="L18" s="313"/>
      <c r="M18" s="313">
        <f t="shared" ref="M18:N18" si="8">+SUM(M19:M23)</f>
        <v>32633362531</v>
      </c>
      <c r="N18" s="313">
        <f t="shared" si="8"/>
        <v>0</v>
      </c>
      <c r="O18" s="307"/>
      <c r="P18" s="313">
        <f t="shared" ref="P18:AD18" si="9">+SUM(P19:P23)</f>
        <v>4789375463</v>
      </c>
      <c r="Q18" s="313">
        <f t="shared" si="9"/>
        <v>27843987068</v>
      </c>
      <c r="R18" s="313">
        <f t="shared" si="9"/>
        <v>0</v>
      </c>
      <c r="S18" s="313">
        <f t="shared" si="9"/>
        <v>0</v>
      </c>
      <c r="T18" s="313">
        <f t="shared" si="9"/>
        <v>0</v>
      </c>
      <c r="U18" s="313">
        <f t="shared" si="9"/>
        <v>0</v>
      </c>
      <c r="V18" s="313">
        <f t="shared" si="9"/>
        <v>0</v>
      </c>
      <c r="W18" s="313">
        <f t="shared" si="9"/>
        <v>0</v>
      </c>
      <c r="X18" s="313">
        <f t="shared" si="9"/>
        <v>0</v>
      </c>
      <c r="Y18" s="313">
        <f t="shared" si="9"/>
        <v>0</v>
      </c>
      <c r="Z18" s="313">
        <f t="shared" si="9"/>
        <v>0</v>
      </c>
      <c r="AA18" s="313">
        <f t="shared" si="9"/>
        <v>0</v>
      </c>
      <c r="AB18" s="313">
        <f t="shared" si="9"/>
        <v>0</v>
      </c>
      <c r="AC18" s="313">
        <f t="shared" si="9"/>
        <v>0</v>
      </c>
      <c r="AD18" s="313">
        <f t="shared" si="9"/>
        <v>0</v>
      </c>
    </row>
    <row r="19" spans="2:30" x14ac:dyDescent="0.15">
      <c r="B19" s="315">
        <v>202300000000245</v>
      </c>
      <c r="C19" s="315" t="s">
        <v>2415</v>
      </c>
      <c r="D19" s="317" t="s">
        <v>2418</v>
      </c>
      <c r="E19" s="320">
        <v>2201005</v>
      </c>
      <c r="F19" s="317" t="s">
        <v>2419</v>
      </c>
      <c r="G19" s="320">
        <v>2</v>
      </c>
      <c r="H19" s="317" t="s">
        <v>90</v>
      </c>
      <c r="I19" s="317"/>
      <c r="J19" s="320"/>
      <c r="K19" s="277">
        <v>0</v>
      </c>
      <c r="M19" s="284">
        <f>+K19</f>
        <v>0</v>
      </c>
      <c r="N19" s="307"/>
      <c r="O19" s="307"/>
      <c r="P19" s="277"/>
      <c r="Q19" s="277"/>
      <c r="R19" s="277"/>
      <c r="S19" s="277"/>
      <c r="T19" s="277"/>
      <c r="U19" s="277"/>
      <c r="V19" s="277"/>
      <c r="AD19" s="335"/>
    </row>
    <row r="20" spans="2:30" x14ac:dyDescent="0.15">
      <c r="B20" s="315">
        <v>202300000000245</v>
      </c>
      <c r="C20" s="315" t="s">
        <v>2415</v>
      </c>
      <c r="D20" s="317" t="s">
        <v>2418</v>
      </c>
      <c r="E20" s="320">
        <v>2201030</v>
      </c>
      <c r="F20" s="317" t="s">
        <v>2420</v>
      </c>
      <c r="G20" s="320">
        <v>2</v>
      </c>
      <c r="H20" s="317" t="s">
        <v>90</v>
      </c>
      <c r="I20" s="317"/>
      <c r="J20" s="320"/>
      <c r="K20" s="277">
        <v>0</v>
      </c>
      <c r="M20" s="284">
        <f t="shared" ref="M20:M23" si="10">+K20</f>
        <v>0</v>
      </c>
      <c r="N20" s="307"/>
      <c r="O20" s="307"/>
      <c r="P20" s="277"/>
      <c r="Q20" s="277"/>
      <c r="R20" s="277"/>
      <c r="S20" s="277"/>
      <c r="T20" s="277"/>
      <c r="U20" s="277"/>
      <c r="V20" s="277"/>
      <c r="AD20" s="335"/>
    </row>
    <row r="21" spans="2:30" x14ac:dyDescent="0.15">
      <c r="B21" s="315">
        <v>202300000000245</v>
      </c>
      <c r="C21" s="315" t="s">
        <v>2415</v>
      </c>
      <c r="D21" s="317" t="s">
        <v>2418</v>
      </c>
      <c r="E21" s="320">
        <v>2201070</v>
      </c>
      <c r="F21" s="317" t="s">
        <v>2421</v>
      </c>
      <c r="G21" s="320">
        <v>2</v>
      </c>
      <c r="H21" s="317" t="s">
        <v>90</v>
      </c>
      <c r="I21" s="317">
        <v>10</v>
      </c>
      <c r="J21" s="320"/>
      <c r="K21" s="284">
        <v>17205754617</v>
      </c>
      <c r="L21" s="334" t="s">
        <v>2422</v>
      </c>
      <c r="M21" s="284">
        <f t="shared" si="10"/>
        <v>17205754617</v>
      </c>
      <c r="N21" s="330"/>
      <c r="O21" s="330"/>
      <c r="P21" s="277">
        <v>3789375463</v>
      </c>
      <c r="Q21" s="277">
        <v>13416379154</v>
      </c>
      <c r="R21" s="277"/>
      <c r="S21" s="277"/>
      <c r="T21" s="277"/>
      <c r="U21" s="277"/>
      <c r="V21" s="277"/>
      <c r="AD21" s="335"/>
    </row>
    <row r="22" spans="2:30" x14ac:dyDescent="0.15">
      <c r="B22" s="315">
        <v>202300000000245</v>
      </c>
      <c r="C22" s="315" t="s">
        <v>2415</v>
      </c>
      <c r="D22" s="317" t="s">
        <v>2418</v>
      </c>
      <c r="E22" s="320">
        <v>2201089</v>
      </c>
      <c r="F22" s="317" t="s">
        <v>2423</v>
      </c>
      <c r="G22" s="320">
        <v>2</v>
      </c>
      <c r="H22" s="317" t="s">
        <v>90</v>
      </c>
      <c r="I22" s="317">
        <v>10</v>
      </c>
      <c r="J22" s="320"/>
      <c r="K22" s="284">
        <v>7090695329</v>
      </c>
      <c r="L22" s="334" t="s">
        <v>2422</v>
      </c>
      <c r="M22" s="284">
        <f t="shared" si="10"/>
        <v>7090695329</v>
      </c>
      <c r="N22" s="330"/>
      <c r="O22" s="330"/>
      <c r="P22" s="277">
        <v>1000000000</v>
      </c>
      <c r="Q22" s="277">
        <v>6090695329</v>
      </c>
      <c r="R22" s="277"/>
      <c r="S22" s="277"/>
      <c r="T22" s="277"/>
      <c r="U22" s="277"/>
      <c r="V22" s="277"/>
      <c r="AD22" s="335"/>
    </row>
    <row r="23" spans="2:30" x14ac:dyDescent="0.15">
      <c r="B23" s="315">
        <v>202300000000245</v>
      </c>
      <c r="C23" s="315" t="s">
        <v>2415</v>
      </c>
      <c r="D23" s="317" t="s">
        <v>2418</v>
      </c>
      <c r="E23" s="320">
        <v>2201090</v>
      </c>
      <c r="F23" s="317" t="s">
        <v>483</v>
      </c>
      <c r="G23" s="320">
        <v>2</v>
      </c>
      <c r="H23" s="317" t="s">
        <v>90</v>
      </c>
      <c r="I23" s="317">
        <v>10</v>
      </c>
      <c r="J23" s="320"/>
      <c r="K23" s="336">
        <v>8336912585</v>
      </c>
      <c r="L23" s="334" t="s">
        <v>2422</v>
      </c>
      <c r="M23" s="284">
        <f t="shared" si="10"/>
        <v>8336912585</v>
      </c>
      <c r="N23" s="307"/>
      <c r="O23" s="307"/>
      <c r="P23" s="277"/>
      <c r="Q23" s="337">
        <v>8336912585</v>
      </c>
      <c r="R23" s="277"/>
      <c r="S23" s="277"/>
      <c r="T23" s="277"/>
      <c r="U23" s="277"/>
      <c r="V23" s="277"/>
      <c r="AD23" s="335"/>
    </row>
    <row r="24" spans="2:30" ht="39" x14ac:dyDescent="0.15">
      <c r="B24" s="308">
        <v>202300000000245</v>
      </c>
      <c r="C24" s="310" t="s">
        <v>2415</v>
      </c>
      <c r="D24" s="310" t="s">
        <v>2424</v>
      </c>
      <c r="E24" s="311"/>
      <c r="F24" s="312" t="s">
        <v>239</v>
      </c>
      <c r="G24" s="311"/>
      <c r="H24" s="310"/>
      <c r="I24" s="310"/>
      <c r="J24" s="311"/>
      <c r="K24" s="313">
        <f>+SUM(K25:K32)</f>
        <v>207429894152</v>
      </c>
      <c r="L24" s="313"/>
      <c r="M24" s="313">
        <f t="shared" ref="M24:N24" si="11">+SUM(M25:M32)</f>
        <v>127869269303</v>
      </c>
      <c r="N24" s="313">
        <f t="shared" si="11"/>
        <v>79560624849</v>
      </c>
      <c r="O24" s="307"/>
      <c r="P24" s="313">
        <f t="shared" ref="P24:AC24" si="12">+SUM(P25:P32)</f>
        <v>0</v>
      </c>
      <c r="Q24" s="313">
        <f t="shared" si="12"/>
        <v>1663087415</v>
      </c>
      <c r="R24" s="313">
        <f t="shared" si="12"/>
        <v>4208992357</v>
      </c>
      <c r="S24" s="313">
        <f t="shared" si="12"/>
        <v>178374596932</v>
      </c>
      <c r="T24" s="313">
        <f t="shared" si="12"/>
        <v>22500000000</v>
      </c>
      <c r="U24" s="313">
        <f t="shared" si="12"/>
        <v>0</v>
      </c>
      <c r="V24" s="313">
        <f t="shared" si="12"/>
        <v>350000000</v>
      </c>
      <c r="W24" s="313">
        <f t="shared" si="12"/>
        <v>0</v>
      </c>
      <c r="X24" s="313">
        <f t="shared" si="12"/>
        <v>0</v>
      </c>
      <c r="Y24" s="313">
        <f>+SUM(Y25:Y32)</f>
        <v>333217448</v>
      </c>
      <c r="Z24" s="313">
        <f t="shared" si="12"/>
        <v>0</v>
      </c>
      <c r="AA24" s="313">
        <f t="shared" si="12"/>
        <v>0</v>
      </c>
      <c r="AB24" s="313">
        <f t="shared" si="12"/>
        <v>0</v>
      </c>
      <c r="AC24" s="313">
        <f t="shared" si="12"/>
        <v>0</v>
      </c>
      <c r="AD24" s="313">
        <f>+SUM(AD25:AD32)</f>
        <v>0</v>
      </c>
    </row>
    <row r="25" spans="2:30" ht="13" x14ac:dyDescent="0.15">
      <c r="B25" s="315">
        <v>202300000000245</v>
      </c>
      <c r="C25" s="315" t="s">
        <v>2415</v>
      </c>
      <c r="D25" s="317" t="s">
        <v>2424</v>
      </c>
      <c r="E25" s="320">
        <v>2201005</v>
      </c>
      <c r="F25" s="338" t="s">
        <v>2419</v>
      </c>
      <c r="G25" s="320">
        <v>2</v>
      </c>
      <c r="H25" s="317" t="s">
        <v>90</v>
      </c>
      <c r="I25" s="317">
        <v>10</v>
      </c>
      <c r="J25" s="320"/>
      <c r="K25" s="284">
        <v>2000000000</v>
      </c>
      <c r="L25" s="334" t="s">
        <v>2425</v>
      </c>
      <c r="M25" s="284">
        <f>+K25</f>
        <v>2000000000</v>
      </c>
      <c r="N25" s="307"/>
      <c r="O25" s="307"/>
      <c r="P25" s="277"/>
      <c r="Q25" s="277"/>
      <c r="R25" s="277"/>
      <c r="S25" s="277">
        <v>2000000000</v>
      </c>
      <c r="T25" s="277"/>
      <c r="U25" s="277"/>
      <c r="V25" s="277"/>
      <c r="AD25" s="335"/>
    </row>
    <row r="26" spans="2:30" ht="26" x14ac:dyDescent="0.15">
      <c r="B26" s="315">
        <v>202300000000245</v>
      </c>
      <c r="C26" s="315" t="s">
        <v>2415</v>
      </c>
      <c r="D26" s="317" t="s">
        <v>2424</v>
      </c>
      <c r="E26" s="320">
        <v>2201030</v>
      </c>
      <c r="F26" s="338" t="s">
        <v>2420</v>
      </c>
      <c r="G26" s="320">
        <v>2</v>
      </c>
      <c r="H26" s="317" t="s">
        <v>90</v>
      </c>
      <c r="I26" s="317"/>
      <c r="J26" s="320"/>
      <c r="K26" s="284">
        <v>0</v>
      </c>
      <c r="M26" s="284">
        <f>+K26</f>
        <v>0</v>
      </c>
      <c r="N26" s="307"/>
      <c r="O26" s="307"/>
      <c r="P26" s="277"/>
      <c r="Q26" s="277"/>
      <c r="R26" s="277"/>
      <c r="S26" s="277"/>
      <c r="T26" s="277"/>
      <c r="U26" s="277"/>
      <c r="V26" s="277"/>
      <c r="AD26" s="335"/>
    </row>
    <row r="27" spans="2:30" ht="26" x14ac:dyDescent="0.15">
      <c r="B27" s="315">
        <v>202300000000245</v>
      </c>
      <c r="C27" s="315" t="s">
        <v>2415</v>
      </c>
      <c r="D27" s="317" t="s">
        <v>2424</v>
      </c>
      <c r="E27" s="320">
        <v>2201070</v>
      </c>
      <c r="F27" s="338" t="s">
        <v>2421</v>
      </c>
      <c r="G27" s="320">
        <v>2</v>
      </c>
      <c r="H27" s="317" t="s">
        <v>90</v>
      </c>
      <c r="I27" s="317"/>
      <c r="J27" s="320"/>
      <c r="K27" s="284">
        <v>0</v>
      </c>
      <c r="M27" s="284">
        <f>+K27</f>
        <v>0</v>
      </c>
      <c r="N27" s="307"/>
      <c r="O27" s="307"/>
      <c r="P27" s="277"/>
      <c r="Q27" s="277"/>
      <c r="R27" s="277"/>
      <c r="S27" s="277"/>
      <c r="T27" s="277"/>
      <c r="U27" s="277"/>
      <c r="V27" s="277"/>
      <c r="AD27" s="335"/>
    </row>
    <row r="28" spans="2:30" ht="13" x14ac:dyDescent="0.15">
      <c r="B28" s="315">
        <v>202300000000245</v>
      </c>
      <c r="C28" s="315" t="s">
        <v>2415</v>
      </c>
      <c r="D28" s="317" t="s">
        <v>2424</v>
      </c>
      <c r="E28" s="320">
        <v>2201089</v>
      </c>
      <c r="F28" s="338" t="s">
        <v>2423</v>
      </c>
      <c r="G28" s="320">
        <v>2</v>
      </c>
      <c r="H28" s="317" t="s">
        <v>90</v>
      </c>
      <c r="I28" s="317">
        <v>10</v>
      </c>
      <c r="J28" s="320"/>
      <c r="K28" s="284">
        <f>4208992357</f>
        <v>4208992357</v>
      </c>
      <c r="L28" s="339" t="s">
        <v>2426</v>
      </c>
      <c r="M28" s="336">
        <f>+K28</f>
        <v>4208992357</v>
      </c>
      <c r="N28" s="307"/>
      <c r="O28" s="307"/>
      <c r="P28" s="277"/>
      <c r="Q28" s="277"/>
      <c r="R28" s="277">
        <v>4208992357</v>
      </c>
      <c r="S28" s="277"/>
      <c r="T28" s="277"/>
      <c r="U28" s="277"/>
      <c r="V28" s="277"/>
      <c r="AD28" s="335"/>
    </row>
    <row r="29" spans="2:30" ht="13" x14ac:dyDescent="0.15">
      <c r="B29" s="315">
        <v>202300000000245</v>
      </c>
      <c r="C29" s="315" t="s">
        <v>2415</v>
      </c>
      <c r="D29" s="317" t="s">
        <v>2424</v>
      </c>
      <c r="E29" s="320">
        <v>2201089</v>
      </c>
      <c r="F29" s="338" t="s">
        <v>2423</v>
      </c>
      <c r="G29" s="320">
        <v>2</v>
      </c>
      <c r="H29" s="317" t="s">
        <v>90</v>
      </c>
      <c r="I29" s="317">
        <v>10</v>
      </c>
      <c r="J29" s="320"/>
      <c r="K29" s="284">
        <v>97497189531</v>
      </c>
      <c r="L29" s="334" t="s">
        <v>2425</v>
      </c>
      <c r="M29" s="336">
        <f t="shared" ref="M29:M31" si="13">+K29</f>
        <v>97497189531</v>
      </c>
      <c r="N29" s="307"/>
      <c r="O29" s="307"/>
      <c r="P29" s="277"/>
      <c r="Q29" s="277"/>
      <c r="R29" s="277"/>
      <c r="S29" s="277">
        <v>96813972083</v>
      </c>
      <c r="T29" s="277"/>
      <c r="U29" s="277"/>
      <c r="V29" s="277">
        <v>350000000</v>
      </c>
      <c r="Y29" s="277">
        <v>333217448</v>
      </c>
      <c r="AD29" s="335"/>
    </row>
    <row r="30" spans="2:30" ht="13" x14ac:dyDescent="0.15">
      <c r="B30" s="315">
        <v>202300000000245</v>
      </c>
      <c r="C30" s="315" t="s">
        <v>2415</v>
      </c>
      <c r="D30" s="317" t="s">
        <v>2424</v>
      </c>
      <c r="E30" s="320">
        <v>2201090</v>
      </c>
      <c r="F30" s="338" t="s">
        <v>483</v>
      </c>
      <c r="G30" s="320">
        <v>2</v>
      </c>
      <c r="H30" s="325" t="s">
        <v>90</v>
      </c>
      <c r="I30" s="325">
        <v>14</v>
      </c>
      <c r="J30" s="328" t="s">
        <v>280</v>
      </c>
      <c r="K30" s="340">
        <v>22500000000</v>
      </c>
      <c r="L30" s="334" t="s">
        <v>2425</v>
      </c>
      <c r="M30" s="336">
        <f t="shared" si="13"/>
        <v>22500000000</v>
      </c>
      <c r="N30" s="307"/>
      <c r="O30" s="307"/>
      <c r="P30" s="277"/>
      <c r="Q30" s="277"/>
      <c r="R30" s="277"/>
      <c r="S30" s="277"/>
      <c r="T30" s="277">
        <v>22500000000</v>
      </c>
      <c r="U30" s="277"/>
      <c r="V30" s="277"/>
      <c r="AD30" s="335"/>
    </row>
    <row r="31" spans="2:30" ht="13" x14ac:dyDescent="0.15">
      <c r="B31" s="315">
        <v>202300000000245</v>
      </c>
      <c r="C31" s="315" t="s">
        <v>2415</v>
      </c>
      <c r="D31" s="325" t="s">
        <v>2424</v>
      </c>
      <c r="E31" s="328">
        <v>2201090</v>
      </c>
      <c r="F31" s="341" t="s">
        <v>483</v>
      </c>
      <c r="G31" s="328">
        <v>2</v>
      </c>
      <c r="H31" s="325" t="s">
        <v>90</v>
      </c>
      <c r="I31" s="325">
        <v>10</v>
      </c>
      <c r="J31" s="328"/>
      <c r="K31" s="336">
        <v>1663087415</v>
      </c>
      <c r="L31" s="334" t="s">
        <v>2422</v>
      </c>
      <c r="M31" s="336">
        <f t="shared" si="13"/>
        <v>1663087415</v>
      </c>
      <c r="N31" s="307"/>
      <c r="O31" s="307"/>
      <c r="P31" s="277"/>
      <c r="Q31" s="342">
        <v>1663087415</v>
      </c>
      <c r="R31" s="277"/>
      <c r="S31" s="277"/>
      <c r="T31" s="277"/>
      <c r="U31" s="277"/>
      <c r="V31" s="277"/>
      <c r="AD31" s="335"/>
    </row>
    <row r="32" spans="2:30" ht="13" x14ac:dyDescent="0.15">
      <c r="B32" s="315">
        <v>202300000000245</v>
      </c>
      <c r="C32" s="315" t="s">
        <v>2415</v>
      </c>
      <c r="D32" s="317" t="s">
        <v>2424</v>
      </c>
      <c r="E32" s="343"/>
      <c r="F32" s="344" t="s">
        <v>2427</v>
      </c>
      <c r="G32" s="343"/>
      <c r="H32" s="345"/>
      <c r="I32" s="345">
        <v>10</v>
      </c>
      <c r="J32" s="343"/>
      <c r="K32" s="346">
        <f>81223712264-1663087415</f>
        <v>79560624849</v>
      </c>
      <c r="N32" s="330">
        <f>+K32</f>
        <v>79560624849</v>
      </c>
      <c r="O32" s="307"/>
      <c r="P32" s="277"/>
      <c r="Q32" s="277"/>
      <c r="R32" s="277"/>
      <c r="S32" s="277">
        <v>79560624849</v>
      </c>
      <c r="T32" s="277"/>
      <c r="U32" s="277"/>
      <c r="V32" s="277"/>
      <c r="AD32" s="335"/>
    </row>
    <row r="33" spans="2:30" ht="26" x14ac:dyDescent="0.15">
      <c r="B33" s="308">
        <v>202300000000245</v>
      </c>
      <c r="C33" s="310" t="s">
        <v>2415</v>
      </c>
      <c r="D33" s="310" t="s">
        <v>2428</v>
      </c>
      <c r="E33" s="311"/>
      <c r="F33" s="312" t="s">
        <v>188</v>
      </c>
      <c r="G33" s="311"/>
      <c r="H33" s="310"/>
      <c r="I33" s="310"/>
      <c r="J33" s="311"/>
      <c r="K33" s="313">
        <f>+SUM(K34:K39)</f>
        <v>14000000000</v>
      </c>
      <c r="L33" s="313">
        <f t="shared" ref="L33:N33" si="14">+SUM(L34:L39)</f>
        <v>0</v>
      </c>
      <c r="M33" s="313">
        <f t="shared" si="14"/>
        <v>13900000000</v>
      </c>
      <c r="N33" s="313">
        <f t="shared" si="14"/>
        <v>100000000</v>
      </c>
      <c r="O33" s="307"/>
      <c r="P33" s="313">
        <f t="shared" ref="P33:AC33" si="15">+SUM(P34:P39)</f>
        <v>0</v>
      </c>
      <c r="Q33" s="313">
        <f t="shared" si="15"/>
        <v>0</v>
      </c>
      <c r="R33" s="313">
        <f t="shared" si="15"/>
        <v>0</v>
      </c>
      <c r="S33" s="313">
        <f t="shared" si="15"/>
        <v>100000000</v>
      </c>
      <c r="T33" s="313">
        <f t="shared" si="15"/>
        <v>0</v>
      </c>
      <c r="U33" s="313">
        <f t="shared" si="15"/>
        <v>4100000000</v>
      </c>
      <c r="V33" s="313">
        <f t="shared" si="15"/>
        <v>0</v>
      </c>
      <c r="W33" s="313">
        <f t="shared" si="15"/>
        <v>0</v>
      </c>
      <c r="X33" s="313">
        <f t="shared" si="15"/>
        <v>0</v>
      </c>
      <c r="Y33" s="313">
        <f>+SUM(Y34:Y39)</f>
        <v>0</v>
      </c>
      <c r="Z33" s="313">
        <f t="shared" si="15"/>
        <v>6239772000</v>
      </c>
      <c r="AA33" s="313">
        <f t="shared" si="15"/>
        <v>3560228000</v>
      </c>
      <c r="AB33" s="313">
        <f t="shared" si="15"/>
        <v>0</v>
      </c>
      <c r="AC33" s="313">
        <f t="shared" si="15"/>
        <v>0</v>
      </c>
      <c r="AD33" s="313">
        <f>+SUM(AD34:AD39)</f>
        <v>0</v>
      </c>
    </row>
    <row r="34" spans="2:30" ht="13" x14ac:dyDescent="0.15">
      <c r="B34" s="315">
        <v>202300000000245</v>
      </c>
      <c r="C34" s="315" t="s">
        <v>2415</v>
      </c>
      <c r="D34" s="317" t="s">
        <v>2428</v>
      </c>
      <c r="E34" s="320">
        <v>2201005</v>
      </c>
      <c r="F34" s="338" t="s">
        <v>2419</v>
      </c>
      <c r="G34" s="320">
        <v>2</v>
      </c>
      <c r="H34" s="317" t="s">
        <v>90</v>
      </c>
      <c r="I34" s="317"/>
      <c r="J34" s="320"/>
      <c r="K34" s="277">
        <v>0</v>
      </c>
      <c r="M34" s="284">
        <f>+K34</f>
        <v>0</v>
      </c>
      <c r="N34" s="307"/>
      <c r="O34" s="307"/>
      <c r="P34" s="277"/>
      <c r="Q34" s="277"/>
      <c r="R34" s="277"/>
      <c r="S34" s="277"/>
      <c r="T34" s="277"/>
      <c r="U34" s="277"/>
      <c r="V34" s="277"/>
      <c r="AD34" s="335"/>
    </row>
    <row r="35" spans="2:30" ht="26" x14ac:dyDescent="0.15">
      <c r="B35" s="315">
        <v>202300000000245</v>
      </c>
      <c r="C35" s="315" t="s">
        <v>2415</v>
      </c>
      <c r="D35" s="317" t="s">
        <v>2428</v>
      </c>
      <c r="E35" s="320">
        <v>2201030</v>
      </c>
      <c r="F35" s="338" t="s">
        <v>2420</v>
      </c>
      <c r="G35" s="320">
        <v>2</v>
      </c>
      <c r="H35" s="317" t="s">
        <v>90</v>
      </c>
      <c r="I35" s="317">
        <v>10</v>
      </c>
      <c r="J35" s="320"/>
      <c r="K35" s="284">
        <v>6239772000</v>
      </c>
      <c r="L35" s="334" t="s">
        <v>2429</v>
      </c>
      <c r="M35" s="284">
        <f>+K35</f>
        <v>6239772000</v>
      </c>
      <c r="N35" s="307"/>
      <c r="O35" s="307"/>
      <c r="P35" s="277"/>
      <c r="Q35" s="277"/>
      <c r="R35" s="277"/>
      <c r="S35" s="277"/>
      <c r="T35" s="277"/>
      <c r="U35" s="277"/>
      <c r="V35" s="277"/>
      <c r="Z35" s="277">
        <f>+K35</f>
        <v>6239772000</v>
      </c>
      <c r="AD35" s="335"/>
    </row>
    <row r="36" spans="2:30" ht="26" x14ac:dyDescent="0.15">
      <c r="B36" s="315">
        <v>202300000000245</v>
      </c>
      <c r="C36" s="315" t="s">
        <v>2415</v>
      </c>
      <c r="D36" s="317" t="s">
        <v>2428</v>
      </c>
      <c r="E36" s="320">
        <v>2201070</v>
      </c>
      <c r="F36" s="338" t="s">
        <v>2421</v>
      </c>
      <c r="G36" s="320">
        <v>2</v>
      </c>
      <c r="H36" s="317" t="s">
        <v>90</v>
      </c>
      <c r="I36" s="317"/>
      <c r="J36" s="320"/>
      <c r="K36" s="284">
        <v>0</v>
      </c>
      <c r="M36" s="284">
        <f t="shared" ref="M36:M37" si="16">+K36</f>
        <v>0</v>
      </c>
      <c r="N36" s="307"/>
      <c r="O36" s="307"/>
      <c r="P36" s="277"/>
      <c r="Q36" s="277"/>
      <c r="R36" s="277"/>
      <c r="S36" s="277"/>
      <c r="T36" s="277"/>
      <c r="U36" s="277"/>
      <c r="V36" s="277"/>
      <c r="AD36" s="335"/>
    </row>
    <row r="37" spans="2:30" ht="13" x14ac:dyDescent="0.15">
      <c r="B37" s="315">
        <v>202300000000245</v>
      </c>
      <c r="C37" s="315" t="s">
        <v>2415</v>
      </c>
      <c r="D37" s="317" t="s">
        <v>2428</v>
      </c>
      <c r="E37" s="320">
        <v>2201089</v>
      </c>
      <c r="F37" s="338" t="s">
        <v>2423</v>
      </c>
      <c r="G37" s="320">
        <v>2</v>
      </c>
      <c r="H37" s="317" t="s">
        <v>90</v>
      </c>
      <c r="I37" s="317">
        <v>10</v>
      </c>
      <c r="J37" s="320"/>
      <c r="K37" s="284">
        <v>7660228000</v>
      </c>
      <c r="L37" s="334" t="s">
        <v>2429</v>
      </c>
      <c r="M37" s="284">
        <f t="shared" si="16"/>
        <v>7660228000</v>
      </c>
      <c r="N37" s="307"/>
      <c r="O37" s="307"/>
      <c r="P37" s="277"/>
      <c r="Q37" s="277"/>
      <c r="R37" s="277"/>
      <c r="S37" s="277"/>
      <c r="T37" s="277"/>
      <c r="U37" s="277">
        <v>4100000000</v>
      </c>
      <c r="V37" s="277"/>
      <c r="AA37" s="277">
        <v>3560228000</v>
      </c>
      <c r="AD37" s="335"/>
    </row>
    <row r="38" spans="2:30" ht="13" x14ac:dyDescent="0.15">
      <c r="B38" s="315">
        <v>202300000000245</v>
      </c>
      <c r="C38" s="315" t="s">
        <v>2415</v>
      </c>
      <c r="D38" s="317" t="s">
        <v>2428</v>
      </c>
      <c r="E38" s="320">
        <v>2201090</v>
      </c>
      <c r="F38" s="338" t="s">
        <v>483</v>
      </c>
      <c r="G38" s="320">
        <v>2</v>
      </c>
      <c r="H38" s="317" t="s">
        <v>90</v>
      </c>
      <c r="I38" s="317"/>
      <c r="J38" s="320"/>
      <c r="K38" s="284"/>
      <c r="N38" s="307"/>
      <c r="O38" s="307"/>
      <c r="P38" s="277"/>
      <c r="Q38" s="277"/>
      <c r="R38" s="277"/>
      <c r="S38" s="277"/>
      <c r="T38" s="277"/>
      <c r="U38" s="277"/>
      <c r="V38" s="277"/>
      <c r="AD38" s="335"/>
    </row>
    <row r="39" spans="2:30" ht="13" x14ac:dyDescent="0.15">
      <c r="B39" s="315">
        <v>202300000000245</v>
      </c>
      <c r="C39" s="315" t="s">
        <v>2415</v>
      </c>
      <c r="D39" s="317" t="s">
        <v>2428</v>
      </c>
      <c r="E39" s="343"/>
      <c r="F39" s="344" t="s">
        <v>2427</v>
      </c>
      <c r="G39" s="320">
        <v>2</v>
      </c>
      <c r="H39" s="317" t="s">
        <v>90</v>
      </c>
      <c r="I39" s="345">
        <v>10</v>
      </c>
      <c r="J39" s="343"/>
      <c r="K39" s="346">
        <v>100000000</v>
      </c>
      <c r="N39" s="330">
        <f>+K39</f>
        <v>100000000</v>
      </c>
      <c r="O39" s="307"/>
      <c r="P39" s="277"/>
      <c r="Q39" s="277"/>
      <c r="R39" s="277"/>
      <c r="S39" s="277">
        <v>100000000</v>
      </c>
      <c r="T39" s="277"/>
      <c r="U39" s="277"/>
      <c r="V39" s="277"/>
      <c r="AD39" s="335"/>
    </row>
    <row r="40" spans="2:30" ht="39" x14ac:dyDescent="0.15">
      <c r="B40" s="308">
        <v>202300000000245</v>
      </c>
      <c r="C40" s="310" t="s">
        <v>2415</v>
      </c>
      <c r="D40" s="310" t="s">
        <v>2430</v>
      </c>
      <c r="E40" s="347"/>
      <c r="F40" s="312" t="s">
        <v>611</v>
      </c>
      <c r="G40" s="347"/>
      <c r="H40" s="348"/>
      <c r="I40" s="348"/>
      <c r="J40" s="347"/>
      <c r="K40" s="349">
        <f>+SUM(K41:K46)</f>
        <v>6239772000</v>
      </c>
      <c r="L40" s="349">
        <f t="shared" ref="L40:N40" si="17">+SUM(L41:L46)</f>
        <v>0</v>
      </c>
      <c r="M40" s="349">
        <f t="shared" si="17"/>
        <v>0</v>
      </c>
      <c r="N40" s="349">
        <f t="shared" si="17"/>
        <v>6239772000</v>
      </c>
      <c r="O40" s="307"/>
      <c r="P40" s="349">
        <f t="shared" ref="P40:AC40" si="18">+SUM(P41:P46)</f>
        <v>0</v>
      </c>
      <c r="Q40" s="349">
        <f t="shared" si="18"/>
        <v>0</v>
      </c>
      <c r="R40" s="349">
        <f t="shared" si="18"/>
        <v>0</v>
      </c>
      <c r="S40" s="349">
        <f t="shared" si="18"/>
        <v>6239772000</v>
      </c>
      <c r="T40" s="349">
        <f t="shared" si="18"/>
        <v>0</v>
      </c>
      <c r="U40" s="349">
        <f t="shared" si="18"/>
        <v>0</v>
      </c>
      <c r="V40" s="349">
        <f t="shared" si="18"/>
        <v>0</v>
      </c>
      <c r="W40" s="349">
        <f t="shared" si="18"/>
        <v>0</v>
      </c>
      <c r="X40" s="349">
        <f t="shared" si="18"/>
        <v>0</v>
      </c>
      <c r="Y40" s="349">
        <f>+SUM(Y41:Y46)</f>
        <v>0</v>
      </c>
      <c r="Z40" s="349">
        <f t="shared" si="18"/>
        <v>0</v>
      </c>
      <c r="AA40" s="349">
        <f t="shared" si="18"/>
        <v>0</v>
      </c>
      <c r="AB40" s="349">
        <f t="shared" si="18"/>
        <v>0</v>
      </c>
      <c r="AC40" s="349">
        <f t="shared" si="18"/>
        <v>0</v>
      </c>
      <c r="AD40" s="349">
        <f>+SUM(AD41:AD46)</f>
        <v>0</v>
      </c>
    </row>
    <row r="41" spans="2:30" ht="13" x14ac:dyDescent="0.15">
      <c r="B41" s="315">
        <v>202300000000245</v>
      </c>
      <c r="C41" s="315" t="s">
        <v>2415</v>
      </c>
      <c r="D41" s="317" t="s">
        <v>2430</v>
      </c>
      <c r="E41" s="320">
        <v>2201005</v>
      </c>
      <c r="F41" s="338" t="s">
        <v>2419</v>
      </c>
      <c r="G41" s="320">
        <v>2</v>
      </c>
      <c r="H41" s="317" t="s">
        <v>90</v>
      </c>
      <c r="I41" s="317"/>
      <c r="J41" s="320"/>
      <c r="K41" s="277">
        <v>0</v>
      </c>
      <c r="N41" s="307"/>
      <c r="O41" s="307"/>
      <c r="P41" s="277"/>
      <c r="Q41" s="277"/>
      <c r="R41" s="277"/>
      <c r="S41" s="277"/>
      <c r="T41" s="277"/>
      <c r="U41" s="277"/>
      <c r="V41" s="277"/>
      <c r="AD41" s="335"/>
    </row>
    <row r="42" spans="2:30" ht="26" x14ac:dyDescent="0.15">
      <c r="B42" s="315">
        <v>202300000000245</v>
      </c>
      <c r="C42" s="315" t="s">
        <v>2415</v>
      </c>
      <c r="D42" s="317" t="s">
        <v>2430</v>
      </c>
      <c r="E42" s="320">
        <v>2201030</v>
      </c>
      <c r="F42" s="338" t="s">
        <v>2420</v>
      </c>
      <c r="G42" s="320">
        <v>2</v>
      </c>
      <c r="H42" s="317" t="s">
        <v>90</v>
      </c>
      <c r="I42" s="317"/>
      <c r="J42" s="320"/>
      <c r="K42" s="277">
        <v>0</v>
      </c>
      <c r="N42" s="307"/>
      <c r="O42" s="307"/>
      <c r="P42" s="277"/>
      <c r="Q42" s="277"/>
      <c r="R42" s="277"/>
      <c r="S42" s="277"/>
      <c r="T42" s="277"/>
      <c r="U42" s="277"/>
      <c r="V42" s="277"/>
      <c r="AD42" s="335"/>
    </row>
    <row r="43" spans="2:30" ht="26" x14ac:dyDescent="0.15">
      <c r="B43" s="315">
        <v>202300000000245</v>
      </c>
      <c r="C43" s="315" t="s">
        <v>2415</v>
      </c>
      <c r="D43" s="317" t="s">
        <v>2430</v>
      </c>
      <c r="E43" s="320">
        <v>2201070</v>
      </c>
      <c r="F43" s="338" t="s">
        <v>2421</v>
      </c>
      <c r="G43" s="320">
        <v>2</v>
      </c>
      <c r="H43" s="317" t="s">
        <v>90</v>
      </c>
      <c r="I43" s="317"/>
      <c r="J43" s="320"/>
      <c r="K43" s="277">
        <v>0</v>
      </c>
      <c r="N43" s="307"/>
      <c r="O43" s="307"/>
      <c r="P43" s="277"/>
      <c r="Q43" s="277"/>
      <c r="R43" s="277"/>
      <c r="S43" s="277"/>
      <c r="T43" s="277"/>
      <c r="U43" s="277"/>
      <c r="V43" s="277"/>
      <c r="AD43" s="335"/>
    </row>
    <row r="44" spans="2:30" ht="13" x14ac:dyDescent="0.15">
      <c r="B44" s="315">
        <v>202300000000245</v>
      </c>
      <c r="C44" s="315" t="s">
        <v>2415</v>
      </c>
      <c r="D44" s="317" t="s">
        <v>2430</v>
      </c>
      <c r="E44" s="320">
        <v>2201089</v>
      </c>
      <c r="F44" s="338" t="s">
        <v>2423</v>
      </c>
      <c r="G44" s="320">
        <v>2</v>
      </c>
      <c r="H44" s="317" t="s">
        <v>90</v>
      </c>
      <c r="I44" s="317"/>
      <c r="J44" s="320"/>
      <c r="K44" s="277">
        <v>0</v>
      </c>
      <c r="N44" s="307"/>
      <c r="O44" s="307"/>
      <c r="P44" s="277"/>
      <c r="Q44" s="277"/>
      <c r="R44" s="277"/>
      <c r="S44" s="277"/>
      <c r="T44" s="277"/>
      <c r="U44" s="277"/>
      <c r="V44" s="277"/>
      <c r="AD44" s="335"/>
    </row>
    <row r="45" spans="2:30" ht="13" x14ac:dyDescent="0.15">
      <c r="B45" s="315">
        <v>202300000000245</v>
      </c>
      <c r="C45" s="315" t="s">
        <v>2415</v>
      </c>
      <c r="D45" s="317" t="s">
        <v>2430</v>
      </c>
      <c r="E45" s="320">
        <v>2201090</v>
      </c>
      <c r="F45" s="338" t="s">
        <v>483</v>
      </c>
      <c r="G45" s="320">
        <v>2</v>
      </c>
      <c r="H45" s="317" t="s">
        <v>90</v>
      </c>
      <c r="I45" s="317"/>
      <c r="J45" s="320"/>
      <c r="K45" s="277">
        <v>0</v>
      </c>
      <c r="N45" s="307"/>
      <c r="O45" s="307"/>
      <c r="P45" s="277"/>
      <c r="Q45" s="277"/>
      <c r="R45" s="277"/>
      <c r="S45" s="277"/>
      <c r="T45" s="277"/>
      <c r="U45" s="277"/>
      <c r="V45" s="277"/>
      <c r="AD45" s="335"/>
    </row>
    <row r="46" spans="2:30" ht="13" x14ac:dyDescent="0.15">
      <c r="B46" s="315">
        <v>202300000000245</v>
      </c>
      <c r="C46" s="315" t="s">
        <v>2415</v>
      </c>
      <c r="D46" s="317" t="s">
        <v>2430</v>
      </c>
      <c r="E46" s="320"/>
      <c r="F46" s="344" t="s">
        <v>2427</v>
      </c>
      <c r="G46" s="343"/>
      <c r="H46" s="345"/>
      <c r="I46" s="345">
        <v>10</v>
      </c>
      <c r="J46" s="343"/>
      <c r="K46" s="346">
        <v>6239772000</v>
      </c>
      <c r="N46" s="330">
        <f>+K46</f>
        <v>6239772000</v>
      </c>
      <c r="O46" s="307"/>
      <c r="P46" s="277"/>
      <c r="Q46" s="277"/>
      <c r="R46" s="277"/>
      <c r="S46" s="277">
        <v>6239772000</v>
      </c>
      <c r="T46" s="277"/>
      <c r="U46" s="277"/>
      <c r="V46" s="277"/>
      <c r="AD46" s="335"/>
    </row>
    <row r="47" spans="2:30" ht="36" x14ac:dyDescent="0.15">
      <c r="B47" s="308">
        <v>202300000000245</v>
      </c>
      <c r="C47" s="310" t="s">
        <v>2415</v>
      </c>
      <c r="D47" s="310" t="s">
        <v>2431</v>
      </c>
      <c r="E47" s="311"/>
      <c r="F47" s="350" t="s">
        <v>590</v>
      </c>
      <c r="G47" s="311"/>
      <c r="H47" s="310"/>
      <c r="I47" s="310"/>
      <c r="J47" s="311"/>
      <c r="K47" s="313">
        <f>+SUM(K48:K53)</f>
        <v>16000000000</v>
      </c>
      <c r="L47" s="313">
        <f t="shared" ref="L47:N47" si="19">+SUM(L48:L53)</f>
        <v>0</v>
      </c>
      <c r="M47" s="313">
        <f t="shared" si="19"/>
        <v>15000000000</v>
      </c>
      <c r="N47" s="313">
        <f t="shared" si="19"/>
        <v>1000000000</v>
      </c>
      <c r="O47" s="307"/>
      <c r="P47" s="313">
        <f t="shared" ref="P47:AC47" si="20">+SUM(P48:P53)</f>
        <v>0</v>
      </c>
      <c r="Q47" s="313">
        <f t="shared" si="20"/>
        <v>0</v>
      </c>
      <c r="R47" s="313">
        <f t="shared" si="20"/>
        <v>15000000000</v>
      </c>
      <c r="S47" s="313">
        <f t="shared" si="20"/>
        <v>1000000000</v>
      </c>
      <c r="T47" s="313">
        <f t="shared" si="20"/>
        <v>0</v>
      </c>
      <c r="U47" s="313">
        <f t="shared" si="20"/>
        <v>0</v>
      </c>
      <c r="V47" s="313">
        <f t="shared" si="20"/>
        <v>0</v>
      </c>
      <c r="W47" s="313">
        <f t="shared" si="20"/>
        <v>0</v>
      </c>
      <c r="X47" s="313">
        <f t="shared" si="20"/>
        <v>0</v>
      </c>
      <c r="Y47" s="313">
        <f>+SUM(Y48:Y53)</f>
        <v>0</v>
      </c>
      <c r="Z47" s="313">
        <f t="shared" si="20"/>
        <v>0</v>
      </c>
      <c r="AA47" s="313">
        <f t="shared" si="20"/>
        <v>0</v>
      </c>
      <c r="AB47" s="313">
        <f t="shared" si="20"/>
        <v>0</v>
      </c>
      <c r="AC47" s="313">
        <f t="shared" si="20"/>
        <v>0</v>
      </c>
      <c r="AD47" s="313">
        <f>+SUM(AD48:AD53)</f>
        <v>0</v>
      </c>
    </row>
    <row r="48" spans="2:30" ht="13" x14ac:dyDescent="0.15">
      <c r="B48" s="315">
        <v>202300000000245</v>
      </c>
      <c r="C48" s="315" t="s">
        <v>2415</v>
      </c>
      <c r="D48" s="317" t="s">
        <v>2431</v>
      </c>
      <c r="E48" s="320">
        <v>2201005</v>
      </c>
      <c r="F48" s="338" t="s">
        <v>2419</v>
      </c>
      <c r="G48" s="320">
        <v>2</v>
      </c>
      <c r="H48" s="317" t="s">
        <v>90</v>
      </c>
      <c r="I48" s="317"/>
      <c r="J48" s="320"/>
      <c r="K48" s="284">
        <v>0</v>
      </c>
      <c r="N48" s="307"/>
      <c r="O48" s="307"/>
      <c r="P48" s="277"/>
      <c r="Q48" s="277"/>
      <c r="R48" s="277"/>
      <c r="S48" s="277"/>
      <c r="T48" s="277"/>
      <c r="U48" s="277"/>
      <c r="V48" s="277"/>
      <c r="AD48" s="335"/>
    </row>
    <row r="49" spans="2:30" ht="26" x14ac:dyDescent="0.15">
      <c r="B49" s="315">
        <v>202300000000245</v>
      </c>
      <c r="C49" s="315" t="s">
        <v>2415</v>
      </c>
      <c r="D49" s="317" t="s">
        <v>2431</v>
      </c>
      <c r="E49" s="320">
        <v>2201030</v>
      </c>
      <c r="F49" s="338" t="s">
        <v>2420</v>
      </c>
      <c r="G49" s="320">
        <v>2</v>
      </c>
      <c r="H49" s="317" t="s">
        <v>90</v>
      </c>
      <c r="I49" s="317"/>
      <c r="J49" s="320"/>
      <c r="K49" s="284">
        <v>0</v>
      </c>
      <c r="N49" s="307"/>
      <c r="O49" s="307"/>
      <c r="P49" s="277"/>
      <c r="Q49" s="277"/>
      <c r="R49" s="277"/>
      <c r="S49" s="277"/>
      <c r="T49" s="277"/>
      <c r="U49" s="277"/>
      <c r="V49" s="277"/>
      <c r="AD49" s="335"/>
    </row>
    <row r="50" spans="2:30" ht="26" x14ac:dyDescent="0.15">
      <c r="B50" s="315">
        <v>202300000000245</v>
      </c>
      <c r="C50" s="315" t="s">
        <v>2415</v>
      </c>
      <c r="D50" s="317" t="s">
        <v>2431</v>
      </c>
      <c r="E50" s="320">
        <v>2201070</v>
      </c>
      <c r="F50" s="338" t="s">
        <v>2421</v>
      </c>
      <c r="G50" s="320">
        <v>2</v>
      </c>
      <c r="H50" s="317" t="s">
        <v>90</v>
      </c>
      <c r="I50" s="317"/>
      <c r="J50" s="320"/>
      <c r="K50" s="284">
        <v>0</v>
      </c>
      <c r="N50" s="307"/>
      <c r="O50" s="307"/>
      <c r="P50" s="277"/>
      <c r="Q50" s="277"/>
      <c r="R50" s="277"/>
      <c r="S50" s="277"/>
      <c r="T50" s="277"/>
      <c r="U50" s="277"/>
      <c r="V50" s="277"/>
      <c r="AD50" s="335"/>
    </row>
    <row r="51" spans="2:30" ht="13" x14ac:dyDescent="0.15">
      <c r="B51" s="315">
        <v>202300000000245</v>
      </c>
      <c r="C51" s="315" t="s">
        <v>2415</v>
      </c>
      <c r="D51" s="317" t="s">
        <v>2431</v>
      </c>
      <c r="E51" s="320">
        <v>2201089</v>
      </c>
      <c r="F51" s="338" t="s">
        <v>2423</v>
      </c>
      <c r="G51" s="320">
        <v>2</v>
      </c>
      <c r="H51" s="317" t="s">
        <v>90</v>
      </c>
      <c r="I51" s="317"/>
      <c r="J51" s="320">
        <v>10</v>
      </c>
      <c r="K51" s="284">
        <v>15000000000</v>
      </c>
      <c r="L51" s="334" t="s">
        <v>2432</v>
      </c>
      <c r="M51" s="284">
        <f>+K51</f>
        <v>15000000000</v>
      </c>
      <c r="N51" s="307"/>
      <c r="O51" s="307"/>
      <c r="P51" s="277"/>
      <c r="Q51" s="277"/>
      <c r="R51" s="277">
        <f>+K51</f>
        <v>15000000000</v>
      </c>
      <c r="S51" s="277"/>
      <c r="T51" s="277"/>
      <c r="U51" s="277"/>
      <c r="V51" s="277"/>
      <c r="AD51" s="335"/>
    </row>
    <row r="52" spans="2:30" ht="13" x14ac:dyDescent="0.15">
      <c r="B52" s="315">
        <v>202300000000245</v>
      </c>
      <c r="C52" s="315" t="s">
        <v>2415</v>
      </c>
      <c r="D52" s="317" t="s">
        <v>2431</v>
      </c>
      <c r="E52" s="320">
        <v>2201090</v>
      </c>
      <c r="F52" s="338" t="s">
        <v>483</v>
      </c>
      <c r="G52" s="320">
        <v>2</v>
      </c>
      <c r="H52" s="317" t="s">
        <v>90</v>
      </c>
      <c r="I52" s="317"/>
      <c r="J52" s="320"/>
      <c r="K52" s="284">
        <v>0</v>
      </c>
      <c r="N52" s="307"/>
      <c r="O52" s="307"/>
      <c r="P52" s="277"/>
      <c r="Q52" s="277"/>
      <c r="R52" s="277"/>
      <c r="S52" s="277"/>
      <c r="T52" s="277"/>
      <c r="U52" s="277"/>
      <c r="V52" s="277"/>
      <c r="AD52" s="335"/>
    </row>
    <row r="53" spans="2:30" ht="13" x14ac:dyDescent="0.15">
      <c r="B53" s="315">
        <v>202300000000245</v>
      </c>
      <c r="C53" s="315" t="s">
        <v>2415</v>
      </c>
      <c r="D53" s="317" t="s">
        <v>2431</v>
      </c>
      <c r="E53" s="320"/>
      <c r="F53" s="344" t="s">
        <v>2427</v>
      </c>
      <c r="G53" s="320"/>
      <c r="H53" s="317"/>
      <c r="I53" s="317"/>
      <c r="J53" s="320">
        <v>10</v>
      </c>
      <c r="K53" s="346">
        <v>1000000000</v>
      </c>
      <c r="L53" s="334" t="s">
        <v>2433</v>
      </c>
      <c r="N53" s="330">
        <f>+K53</f>
        <v>1000000000</v>
      </c>
      <c r="O53" s="307"/>
      <c r="P53" s="277"/>
      <c r="Q53" s="277"/>
      <c r="R53" s="277"/>
      <c r="S53" s="277">
        <v>1000000000</v>
      </c>
      <c r="T53" s="277"/>
      <c r="U53" s="277"/>
      <c r="V53" s="277"/>
      <c r="AD53" s="335"/>
    </row>
    <row r="54" spans="2:30" ht="62.25" customHeight="1" x14ac:dyDescent="0.15">
      <c r="B54" s="301">
        <v>202300000000419</v>
      </c>
      <c r="C54" s="302" t="s">
        <v>2434</v>
      </c>
      <c r="D54" s="302" t="s">
        <v>2435</v>
      </c>
      <c r="E54" s="303"/>
      <c r="F54" s="304" t="s">
        <v>2436</v>
      </c>
      <c r="G54" s="303"/>
      <c r="H54" s="302"/>
      <c r="I54" s="302"/>
      <c r="J54" s="303"/>
      <c r="K54" s="305">
        <f>+K55</f>
        <v>117337900000</v>
      </c>
      <c r="L54" s="305">
        <f t="shared" ref="L54:N54" si="21">+L55</f>
        <v>0</v>
      </c>
      <c r="M54" s="305">
        <f t="shared" si="21"/>
        <v>117337900000</v>
      </c>
      <c r="N54" s="305">
        <f t="shared" si="21"/>
        <v>0</v>
      </c>
      <c r="O54" s="307">
        <v>117337900000</v>
      </c>
      <c r="P54" s="305">
        <f t="shared" ref="P54:AC54" si="22">+P55</f>
        <v>0</v>
      </c>
      <c r="Q54" s="305">
        <f t="shared" si="22"/>
        <v>0</v>
      </c>
      <c r="R54" s="305">
        <f t="shared" si="22"/>
        <v>0</v>
      </c>
      <c r="S54" s="305">
        <f t="shared" si="22"/>
        <v>0</v>
      </c>
      <c r="T54" s="305">
        <f t="shared" si="22"/>
        <v>0</v>
      </c>
      <c r="U54" s="305">
        <f t="shared" si="22"/>
        <v>0</v>
      </c>
      <c r="V54" s="305">
        <f t="shared" si="22"/>
        <v>0</v>
      </c>
      <c r="W54" s="305">
        <f t="shared" si="22"/>
        <v>68454895098</v>
      </c>
      <c r="X54" s="305">
        <f t="shared" si="22"/>
        <v>27550000000</v>
      </c>
      <c r="Y54" s="305">
        <f>+Y55</f>
        <v>0</v>
      </c>
      <c r="Z54" s="305">
        <f t="shared" si="22"/>
        <v>0</v>
      </c>
      <c r="AA54" s="305">
        <f t="shared" si="22"/>
        <v>0</v>
      </c>
      <c r="AB54" s="305">
        <f t="shared" si="22"/>
        <v>0</v>
      </c>
      <c r="AC54" s="305">
        <f t="shared" si="22"/>
        <v>0</v>
      </c>
      <c r="AD54" s="305">
        <f>+AD55</f>
        <v>0</v>
      </c>
    </row>
    <row r="55" spans="2:30" ht="41.25" customHeight="1" x14ac:dyDescent="0.15">
      <c r="B55" s="308">
        <v>202300000000419</v>
      </c>
      <c r="C55" s="310" t="s">
        <v>2434</v>
      </c>
      <c r="D55" s="310" t="s">
        <v>2437</v>
      </c>
      <c r="E55" s="311"/>
      <c r="F55" s="312" t="s">
        <v>347</v>
      </c>
      <c r="G55" s="311"/>
      <c r="H55" s="310"/>
      <c r="I55" s="310"/>
      <c r="J55" s="311"/>
      <c r="K55" s="313">
        <f>+SUM(K56:K66)</f>
        <v>117337900000</v>
      </c>
      <c r="L55" s="313">
        <f t="shared" ref="L55:N55" si="23">+SUM(L56:L66)</f>
        <v>0</v>
      </c>
      <c r="M55" s="313">
        <f t="shared" si="23"/>
        <v>117337900000</v>
      </c>
      <c r="N55" s="313">
        <f t="shared" si="23"/>
        <v>0</v>
      </c>
      <c r="O55" s="330">
        <f>+O54-K54</f>
        <v>0</v>
      </c>
      <c r="P55" s="313">
        <f t="shared" ref="P55:AC55" si="24">+SUM(P56:P66)</f>
        <v>0</v>
      </c>
      <c r="Q55" s="313">
        <f t="shared" si="24"/>
        <v>0</v>
      </c>
      <c r="R55" s="313">
        <f t="shared" si="24"/>
        <v>0</v>
      </c>
      <c r="S55" s="313">
        <f t="shared" si="24"/>
        <v>0</v>
      </c>
      <c r="T55" s="313">
        <f t="shared" si="24"/>
        <v>0</v>
      </c>
      <c r="U55" s="313">
        <f t="shared" si="24"/>
        <v>0</v>
      </c>
      <c r="V55" s="313">
        <f t="shared" si="24"/>
        <v>0</v>
      </c>
      <c r="W55" s="313">
        <f t="shared" si="24"/>
        <v>68454895098</v>
      </c>
      <c r="X55" s="313">
        <f t="shared" si="24"/>
        <v>27550000000</v>
      </c>
      <c r="Y55" s="313">
        <f>+SUM(Y56:Y66)</f>
        <v>0</v>
      </c>
      <c r="Z55" s="313">
        <f t="shared" si="24"/>
        <v>0</v>
      </c>
      <c r="AA55" s="313">
        <f t="shared" si="24"/>
        <v>0</v>
      </c>
      <c r="AB55" s="313">
        <f t="shared" si="24"/>
        <v>0</v>
      </c>
      <c r="AC55" s="313">
        <f t="shared" si="24"/>
        <v>0</v>
      </c>
      <c r="AD55" s="313">
        <f>+SUM(AD56:AD66)</f>
        <v>0</v>
      </c>
    </row>
    <row r="56" spans="2:30" ht="13" x14ac:dyDescent="0.15">
      <c r="B56" s="315">
        <v>202300000000419</v>
      </c>
      <c r="C56" s="315" t="s">
        <v>2434</v>
      </c>
      <c r="D56" s="317" t="s">
        <v>2437</v>
      </c>
      <c r="E56" s="320">
        <v>2201049</v>
      </c>
      <c r="F56" s="338" t="s">
        <v>2438</v>
      </c>
      <c r="G56" s="320">
        <v>2</v>
      </c>
      <c r="H56" s="317" t="s">
        <v>90</v>
      </c>
      <c r="I56" s="317">
        <v>10</v>
      </c>
      <c r="J56" s="320"/>
      <c r="K56" s="351">
        <v>16000000000</v>
      </c>
      <c r="L56" s="334" t="s">
        <v>2425</v>
      </c>
      <c r="M56" s="351">
        <f>+K56</f>
        <v>16000000000</v>
      </c>
      <c r="N56" s="307"/>
      <c r="O56" s="307"/>
      <c r="P56" s="277"/>
      <c r="Q56" s="277"/>
      <c r="R56" s="277"/>
      <c r="S56" s="277"/>
      <c r="T56" s="277"/>
      <c r="U56" s="277"/>
      <c r="V56" s="277"/>
      <c r="W56" s="335"/>
      <c r="X56" s="335">
        <v>16000000000</v>
      </c>
      <c r="AD56" s="335"/>
    </row>
    <row r="57" spans="2:30" ht="39" x14ac:dyDescent="0.15">
      <c r="B57" s="315">
        <v>202300000000419</v>
      </c>
      <c r="C57" s="315" t="s">
        <v>2434</v>
      </c>
      <c r="D57" s="317" t="s">
        <v>2437</v>
      </c>
      <c r="E57" s="320">
        <v>2201074</v>
      </c>
      <c r="F57" s="338" t="s">
        <v>2439</v>
      </c>
      <c r="G57" s="320">
        <v>2</v>
      </c>
      <c r="H57" s="317" t="s">
        <v>90</v>
      </c>
      <c r="I57" s="317">
        <v>10</v>
      </c>
      <c r="J57" s="320"/>
      <c r="K57" s="351">
        <f>6347500000-1900000000-1250000000</f>
        <v>3197500000</v>
      </c>
      <c r="L57" s="334" t="s">
        <v>2422</v>
      </c>
      <c r="M57" s="351">
        <f t="shared" ref="M57:M66" si="25">+K57</f>
        <v>3197500000</v>
      </c>
      <c r="N57" s="307"/>
      <c r="O57" s="307"/>
      <c r="P57" s="277"/>
      <c r="Q57" s="277"/>
      <c r="R57" s="277"/>
      <c r="S57" s="277"/>
      <c r="T57" s="277"/>
      <c r="U57" s="277"/>
      <c r="V57" s="277"/>
      <c r="W57" s="335">
        <f>+K57</f>
        <v>3197500000</v>
      </c>
      <c r="X57" s="335"/>
      <c r="AD57" s="335"/>
    </row>
    <row r="58" spans="2:30" ht="39" x14ac:dyDescent="0.15">
      <c r="B58" s="315">
        <v>202300000000419</v>
      </c>
      <c r="C58" s="315" t="s">
        <v>2434</v>
      </c>
      <c r="D58" s="317" t="s">
        <v>2437</v>
      </c>
      <c r="E58" s="320">
        <v>2201074</v>
      </c>
      <c r="F58" s="338" t="s">
        <v>2439</v>
      </c>
      <c r="G58" s="320">
        <v>2</v>
      </c>
      <c r="H58" s="317" t="s">
        <v>90</v>
      </c>
      <c r="I58" s="317">
        <v>14</v>
      </c>
      <c r="J58" s="320" t="s">
        <v>280</v>
      </c>
      <c r="K58" s="351">
        <f>1900000000+1250000000</f>
        <v>3150000000</v>
      </c>
      <c r="L58" s="334" t="s">
        <v>2422</v>
      </c>
      <c r="M58" s="351">
        <f t="shared" si="25"/>
        <v>3150000000</v>
      </c>
      <c r="N58" s="307"/>
      <c r="O58" s="307"/>
      <c r="P58" s="277"/>
      <c r="Q58" s="277"/>
      <c r="R58" s="277"/>
      <c r="S58" s="277"/>
      <c r="T58" s="277"/>
      <c r="U58" s="277"/>
      <c r="V58" s="277"/>
      <c r="W58" s="335"/>
      <c r="X58" s="335"/>
      <c r="AD58" s="335"/>
    </row>
    <row r="59" spans="2:30" ht="39" x14ac:dyDescent="0.15">
      <c r="B59" s="315">
        <v>202300000000419</v>
      </c>
      <c r="C59" s="315" t="s">
        <v>2434</v>
      </c>
      <c r="D59" s="317" t="s">
        <v>2437</v>
      </c>
      <c r="E59" s="320">
        <v>2201074</v>
      </c>
      <c r="F59" s="338" t="s">
        <v>2439</v>
      </c>
      <c r="G59" s="320">
        <v>2</v>
      </c>
      <c r="H59" s="317" t="s">
        <v>90</v>
      </c>
      <c r="I59" s="317">
        <v>10</v>
      </c>
      <c r="J59" s="320"/>
      <c r="K59" s="351">
        <v>5207840000</v>
      </c>
      <c r="L59" s="334" t="s">
        <v>2425</v>
      </c>
      <c r="M59" s="351">
        <f t="shared" si="25"/>
        <v>5207840000</v>
      </c>
      <c r="N59" s="307"/>
      <c r="O59" s="307"/>
      <c r="P59" s="277"/>
      <c r="Q59" s="277"/>
      <c r="R59" s="277"/>
      <c r="S59" s="277"/>
      <c r="T59" s="277"/>
      <c r="U59" s="277"/>
      <c r="V59" s="277"/>
      <c r="W59" s="335">
        <f>+K59</f>
        <v>5207840000</v>
      </c>
      <c r="X59" s="335"/>
      <c r="AD59" s="335"/>
    </row>
    <row r="60" spans="2:30" ht="39" x14ac:dyDescent="0.15">
      <c r="B60" s="315">
        <v>202300000000419</v>
      </c>
      <c r="C60" s="315" t="s">
        <v>2434</v>
      </c>
      <c r="D60" s="317" t="s">
        <v>2437</v>
      </c>
      <c r="E60" s="320">
        <v>2201074</v>
      </c>
      <c r="F60" s="338" t="s">
        <v>2439</v>
      </c>
      <c r="G60" s="328">
        <v>1</v>
      </c>
      <c r="H60" s="325" t="s">
        <v>386</v>
      </c>
      <c r="I60" s="325">
        <v>14</v>
      </c>
      <c r="J60" s="328" t="s">
        <v>280</v>
      </c>
      <c r="K60" s="352">
        <f>18183004902-1900000000-1250000000</f>
        <v>15033004902</v>
      </c>
      <c r="L60" s="334" t="s">
        <v>2425</v>
      </c>
      <c r="M60" s="351">
        <f t="shared" si="25"/>
        <v>15033004902</v>
      </c>
      <c r="N60" s="353"/>
      <c r="O60" s="353"/>
      <c r="P60" s="277"/>
      <c r="Q60" s="277"/>
      <c r="R60" s="277"/>
      <c r="S60" s="277"/>
      <c r="T60" s="277"/>
      <c r="U60" s="277"/>
      <c r="V60" s="277"/>
      <c r="W60" s="335"/>
      <c r="X60" s="335"/>
      <c r="AD60" s="335"/>
    </row>
    <row r="61" spans="2:30" ht="39" x14ac:dyDescent="0.15">
      <c r="B61" s="315">
        <v>202300000000419</v>
      </c>
      <c r="C61" s="315" t="s">
        <v>2434</v>
      </c>
      <c r="D61" s="317" t="s">
        <v>2437</v>
      </c>
      <c r="E61" s="320">
        <v>2201074</v>
      </c>
      <c r="F61" s="338" t="s">
        <v>2439</v>
      </c>
      <c r="G61" s="328">
        <v>1</v>
      </c>
      <c r="H61" s="325" t="s">
        <v>386</v>
      </c>
      <c r="I61" s="325">
        <v>10</v>
      </c>
      <c r="J61" s="328"/>
      <c r="K61" s="352">
        <f>1900000000+1250000000</f>
        <v>3150000000</v>
      </c>
      <c r="L61" s="334" t="s">
        <v>2425</v>
      </c>
      <c r="M61" s="351">
        <f t="shared" si="25"/>
        <v>3150000000</v>
      </c>
      <c r="N61" s="353"/>
      <c r="O61" s="353"/>
      <c r="P61" s="277"/>
      <c r="Q61" s="277"/>
      <c r="R61" s="277"/>
      <c r="S61" s="277"/>
      <c r="T61" s="277"/>
      <c r="U61" s="277"/>
      <c r="V61" s="277"/>
      <c r="W61" s="335"/>
      <c r="X61" s="335"/>
      <c r="AD61" s="335"/>
    </row>
    <row r="62" spans="2:30" ht="39" x14ac:dyDescent="0.15">
      <c r="B62" s="315">
        <v>202300000000419</v>
      </c>
      <c r="C62" s="315" t="s">
        <v>2434</v>
      </c>
      <c r="D62" s="317" t="s">
        <v>2437</v>
      </c>
      <c r="E62" s="320">
        <v>2201074</v>
      </c>
      <c r="F62" s="338" t="s">
        <v>2439</v>
      </c>
      <c r="G62" s="328">
        <v>2</v>
      </c>
      <c r="H62" s="325" t="s">
        <v>90</v>
      </c>
      <c r="I62" s="325">
        <v>14</v>
      </c>
      <c r="J62" s="328" t="s">
        <v>280</v>
      </c>
      <c r="K62" s="352">
        <f>66337900000-K60-K61</f>
        <v>48154895098</v>
      </c>
      <c r="L62" s="334" t="s">
        <v>2425</v>
      </c>
      <c r="M62" s="351">
        <f t="shared" si="25"/>
        <v>48154895098</v>
      </c>
      <c r="N62" s="330"/>
      <c r="O62" s="330"/>
      <c r="P62" s="277"/>
      <c r="Q62" s="277"/>
      <c r="R62" s="277"/>
      <c r="S62" s="277"/>
      <c r="T62" s="277"/>
      <c r="U62" s="277"/>
      <c r="V62" s="277"/>
      <c r="W62" s="354">
        <f>+K62</f>
        <v>48154895098</v>
      </c>
      <c r="X62" s="335"/>
      <c r="AD62" s="335"/>
    </row>
    <row r="63" spans="2:30" ht="13" x14ac:dyDescent="0.15">
      <c r="B63" s="315">
        <v>202300000000419</v>
      </c>
      <c r="C63" s="315" t="s">
        <v>2434</v>
      </c>
      <c r="D63" s="317" t="s">
        <v>2437</v>
      </c>
      <c r="E63" s="320">
        <v>2201089</v>
      </c>
      <c r="F63" s="338" t="s">
        <v>2423</v>
      </c>
      <c r="G63" s="320">
        <v>2</v>
      </c>
      <c r="H63" s="317" t="s">
        <v>90</v>
      </c>
      <c r="I63" s="317">
        <v>10</v>
      </c>
      <c r="J63" s="320"/>
      <c r="K63" s="351">
        <v>3894660000</v>
      </c>
      <c r="L63" s="334" t="s">
        <v>2422</v>
      </c>
      <c r="M63" s="351">
        <f t="shared" si="25"/>
        <v>3894660000</v>
      </c>
      <c r="N63" s="307"/>
      <c r="O63" s="307"/>
      <c r="P63" s="277"/>
      <c r="Q63" s="277"/>
      <c r="R63" s="277"/>
      <c r="S63" s="277"/>
      <c r="T63" s="277"/>
      <c r="U63" s="277"/>
      <c r="V63" s="277"/>
      <c r="W63" s="335">
        <v>3894660000</v>
      </c>
      <c r="X63" s="335"/>
      <c r="AD63" s="335"/>
    </row>
    <row r="64" spans="2:30" ht="13" x14ac:dyDescent="0.15">
      <c r="B64" s="315">
        <v>202300000000419</v>
      </c>
      <c r="C64" s="315" t="s">
        <v>2434</v>
      </c>
      <c r="D64" s="317" t="s">
        <v>2437</v>
      </c>
      <c r="E64" s="320">
        <v>2201089</v>
      </c>
      <c r="F64" s="338" t="s">
        <v>2423</v>
      </c>
      <c r="G64" s="320">
        <v>2</v>
      </c>
      <c r="H64" s="317" t="s">
        <v>90</v>
      </c>
      <c r="I64" s="317">
        <v>10</v>
      </c>
      <c r="J64" s="320"/>
      <c r="K64" s="351">
        <v>9850000000</v>
      </c>
      <c r="L64" s="355" t="s">
        <v>2440</v>
      </c>
      <c r="M64" s="351">
        <f t="shared" si="25"/>
        <v>9850000000</v>
      </c>
      <c r="N64" s="307"/>
      <c r="O64" s="307"/>
      <c r="P64" s="277"/>
      <c r="Q64" s="277"/>
      <c r="R64" s="277"/>
      <c r="S64" s="277"/>
      <c r="T64" s="277"/>
      <c r="U64" s="277"/>
      <c r="V64" s="277"/>
      <c r="W64" s="335"/>
      <c r="X64" s="335">
        <v>9850000000</v>
      </c>
      <c r="AD64" s="335"/>
    </row>
    <row r="65" spans="2:30" ht="13" x14ac:dyDescent="0.15">
      <c r="B65" s="315">
        <v>202300000000419</v>
      </c>
      <c r="C65" s="315" t="s">
        <v>2434</v>
      </c>
      <c r="D65" s="317" t="s">
        <v>2437</v>
      </c>
      <c r="E65" s="320">
        <v>2201090</v>
      </c>
      <c r="F65" s="338" t="s">
        <v>483</v>
      </c>
      <c r="G65" s="320">
        <v>2</v>
      </c>
      <c r="H65" s="317" t="s">
        <v>90</v>
      </c>
      <c r="I65" s="317">
        <v>10</v>
      </c>
      <c r="J65" s="320"/>
      <c r="K65" s="351">
        <v>8000000000</v>
      </c>
      <c r="L65" s="334" t="s">
        <v>2425</v>
      </c>
      <c r="M65" s="351">
        <f t="shared" si="25"/>
        <v>8000000000</v>
      </c>
      <c r="N65" s="307"/>
      <c r="O65" s="307"/>
      <c r="P65" s="277"/>
      <c r="Q65" s="277"/>
      <c r="R65" s="277"/>
      <c r="S65" s="277"/>
      <c r="T65" s="277"/>
      <c r="U65" s="277"/>
      <c r="V65" s="277"/>
      <c r="W65" s="335">
        <v>8000000000</v>
      </c>
      <c r="X65" s="335"/>
      <c r="AD65" s="335"/>
    </row>
    <row r="66" spans="2:30" ht="13" x14ac:dyDescent="0.15">
      <c r="B66" s="315">
        <v>202300000000419</v>
      </c>
      <c r="C66" s="315" t="s">
        <v>2434</v>
      </c>
      <c r="D66" s="317" t="s">
        <v>2437</v>
      </c>
      <c r="E66" s="320">
        <v>2201092</v>
      </c>
      <c r="F66" s="338" t="s">
        <v>2441</v>
      </c>
      <c r="G66" s="320">
        <v>2</v>
      </c>
      <c r="H66" s="317" t="s">
        <v>90</v>
      </c>
      <c r="I66" s="317">
        <v>10</v>
      </c>
      <c r="J66" s="320"/>
      <c r="K66" s="351">
        <v>1700000000</v>
      </c>
      <c r="L66" s="334" t="s">
        <v>2425</v>
      </c>
      <c r="M66" s="351">
        <f t="shared" si="25"/>
        <v>1700000000</v>
      </c>
      <c r="N66" s="307"/>
      <c r="O66" s="307"/>
      <c r="P66" s="277"/>
      <c r="Q66" s="277"/>
      <c r="R66" s="277"/>
      <c r="S66" s="277"/>
      <c r="T66" s="277"/>
      <c r="U66" s="277"/>
      <c r="V66" s="277"/>
      <c r="W66" s="335"/>
      <c r="X66" s="335">
        <v>1700000000</v>
      </c>
      <c r="AD66" s="335"/>
    </row>
    <row r="67" spans="2:30" ht="39" customHeight="1" x14ac:dyDescent="0.15">
      <c r="B67" s="356">
        <v>202300000000418</v>
      </c>
      <c r="C67" s="356"/>
      <c r="D67" s="302" t="s">
        <v>2442</v>
      </c>
      <c r="E67" s="303"/>
      <c r="F67" s="304" t="s">
        <v>2443</v>
      </c>
      <c r="G67" s="303"/>
      <c r="H67" s="302"/>
      <c r="I67" s="302"/>
      <c r="J67" s="303"/>
      <c r="K67" s="305">
        <f>+K68+K76+K86</f>
        <v>106965361907</v>
      </c>
      <c r="L67" s="305"/>
      <c r="M67" s="305">
        <f t="shared" ref="M67:N67" si="26">+M68+M76+M86</f>
        <v>99965361907</v>
      </c>
      <c r="N67" s="305">
        <f t="shared" si="26"/>
        <v>7000000000</v>
      </c>
      <c r="O67" s="307"/>
      <c r="P67" s="305">
        <f t="shared" ref="P67:AD67" si="27">+P68+P76+P86+P94</f>
        <v>0</v>
      </c>
      <c r="Q67" s="305">
        <f t="shared" si="27"/>
        <v>0</v>
      </c>
      <c r="R67" s="305">
        <f t="shared" si="27"/>
        <v>0</v>
      </c>
      <c r="S67" s="305">
        <f t="shared" si="27"/>
        <v>0</v>
      </c>
      <c r="T67" s="305">
        <f t="shared" si="27"/>
        <v>0</v>
      </c>
      <c r="U67" s="305">
        <f t="shared" si="27"/>
        <v>0</v>
      </c>
      <c r="V67" s="305">
        <f t="shared" si="27"/>
        <v>0</v>
      </c>
      <c r="W67" s="305">
        <f t="shared" si="27"/>
        <v>0</v>
      </c>
      <c r="X67" s="305">
        <f t="shared" si="27"/>
        <v>1000000000</v>
      </c>
      <c r="Y67" s="305">
        <f t="shared" si="27"/>
        <v>0</v>
      </c>
      <c r="Z67" s="305">
        <f t="shared" si="27"/>
        <v>25863124537</v>
      </c>
      <c r="AA67" s="305">
        <f t="shared" si="27"/>
        <v>16300887308</v>
      </c>
      <c r="AB67" s="305">
        <f t="shared" si="27"/>
        <v>56801350062</v>
      </c>
      <c r="AC67" s="305">
        <f t="shared" si="27"/>
        <v>7000000000</v>
      </c>
      <c r="AD67" s="305">
        <f t="shared" si="27"/>
        <v>0</v>
      </c>
    </row>
    <row r="68" spans="2:30" ht="26" x14ac:dyDescent="0.15">
      <c r="B68" s="356">
        <v>202300000000418</v>
      </c>
      <c r="C68" s="356"/>
      <c r="D68" s="310" t="s">
        <v>2444</v>
      </c>
      <c r="E68" s="311"/>
      <c r="F68" s="312" t="s">
        <v>539</v>
      </c>
      <c r="G68" s="311"/>
      <c r="H68" s="310"/>
      <c r="I68" s="310"/>
      <c r="J68" s="311"/>
      <c r="K68" s="313">
        <f>+SUM(K69:K75)</f>
        <v>28421173658</v>
      </c>
      <c r="L68" s="313"/>
      <c r="M68" s="313">
        <f t="shared" ref="M68:N68" si="28">+SUM(M69:M75)</f>
        <v>26758086239</v>
      </c>
      <c r="N68" s="313">
        <f t="shared" si="28"/>
        <v>1663087419</v>
      </c>
      <c r="O68" s="307"/>
      <c r="P68" s="313">
        <f t="shared" ref="P68:AD68" si="29">+SUM(P69:P75)</f>
        <v>0</v>
      </c>
      <c r="Q68" s="313">
        <f t="shared" si="29"/>
        <v>0</v>
      </c>
      <c r="R68" s="313">
        <f t="shared" si="29"/>
        <v>0</v>
      </c>
      <c r="S68" s="313">
        <f t="shared" si="29"/>
        <v>0</v>
      </c>
      <c r="T68" s="313">
        <f t="shared" si="29"/>
        <v>0</v>
      </c>
      <c r="U68" s="313">
        <f t="shared" si="29"/>
        <v>0</v>
      </c>
      <c r="V68" s="313">
        <f t="shared" si="29"/>
        <v>0</v>
      </c>
      <c r="W68" s="313">
        <f t="shared" si="29"/>
        <v>0</v>
      </c>
      <c r="X68" s="313">
        <f t="shared" si="29"/>
        <v>0</v>
      </c>
      <c r="Y68" s="313">
        <f t="shared" si="29"/>
        <v>0</v>
      </c>
      <c r="Z68" s="313">
        <f t="shared" si="29"/>
        <v>25863124537</v>
      </c>
      <c r="AA68" s="313">
        <f t="shared" si="29"/>
        <v>894961702</v>
      </c>
      <c r="AB68" s="313">
        <f t="shared" si="29"/>
        <v>0</v>
      </c>
      <c r="AC68" s="313">
        <f t="shared" si="29"/>
        <v>0</v>
      </c>
      <c r="AD68" s="313">
        <f t="shared" si="29"/>
        <v>0</v>
      </c>
    </row>
    <row r="69" spans="2:30" x14ac:dyDescent="0.15">
      <c r="B69" s="356">
        <v>202300000000418</v>
      </c>
      <c r="C69" s="356"/>
      <c r="D69" s="317" t="s">
        <v>2444</v>
      </c>
      <c r="E69" s="320">
        <v>2201032</v>
      </c>
      <c r="F69" s="317" t="s">
        <v>2445</v>
      </c>
      <c r="G69" s="320">
        <v>2</v>
      </c>
      <c r="H69" s="317" t="s">
        <v>90</v>
      </c>
      <c r="I69" s="317">
        <v>10</v>
      </c>
      <c r="J69" s="320"/>
      <c r="K69" s="346">
        <v>1663087419</v>
      </c>
      <c r="L69" s="334" t="s">
        <v>2446</v>
      </c>
      <c r="N69" s="330">
        <f>+K69</f>
        <v>1663087419</v>
      </c>
      <c r="O69" s="307"/>
      <c r="P69" s="277"/>
      <c r="Q69" s="277"/>
      <c r="R69" s="277"/>
      <c r="S69" s="277"/>
      <c r="T69" s="277"/>
      <c r="U69" s="277"/>
      <c r="V69" s="277"/>
      <c r="AD69" s="335"/>
    </row>
    <row r="70" spans="2:30" x14ac:dyDescent="0.15">
      <c r="B70" s="356">
        <v>202300000000418</v>
      </c>
      <c r="C70" s="356"/>
      <c r="D70" s="317" t="s">
        <v>2444</v>
      </c>
      <c r="E70" s="320">
        <v>2201037</v>
      </c>
      <c r="F70" s="317" t="s">
        <v>2447</v>
      </c>
      <c r="G70" s="320">
        <v>2</v>
      </c>
      <c r="H70" s="317" t="s">
        <v>90</v>
      </c>
      <c r="I70" s="317">
        <v>10</v>
      </c>
      <c r="J70" s="320"/>
      <c r="K70" s="284">
        <v>614636702</v>
      </c>
      <c r="L70" s="334" t="s">
        <v>2448</v>
      </c>
      <c r="M70" s="284">
        <f>+K70</f>
        <v>614636702</v>
      </c>
      <c r="N70" s="307"/>
      <c r="O70" s="307"/>
      <c r="P70" s="277"/>
      <c r="Q70" s="277"/>
      <c r="R70" s="277"/>
      <c r="S70" s="277"/>
      <c r="T70" s="277"/>
      <c r="U70" s="277"/>
      <c r="V70" s="277"/>
      <c r="AA70" s="277">
        <f>+K70</f>
        <v>614636702</v>
      </c>
      <c r="AD70" s="335"/>
    </row>
    <row r="71" spans="2:30" x14ac:dyDescent="0.15">
      <c r="B71" s="356">
        <v>202300000000418</v>
      </c>
      <c r="C71" s="356"/>
      <c r="D71" s="317" t="s">
        <v>2444</v>
      </c>
      <c r="E71" s="320">
        <v>2201048</v>
      </c>
      <c r="F71" s="317" t="s">
        <v>2411</v>
      </c>
      <c r="G71" s="320">
        <v>2</v>
      </c>
      <c r="H71" s="317" t="s">
        <v>90</v>
      </c>
      <c r="I71" s="317"/>
      <c r="J71" s="320"/>
      <c r="K71" s="284"/>
      <c r="N71" s="307"/>
      <c r="O71" s="307"/>
      <c r="P71" s="277"/>
      <c r="Q71" s="277"/>
      <c r="R71" s="277"/>
      <c r="S71" s="277"/>
      <c r="T71" s="277"/>
      <c r="U71" s="277"/>
      <c r="V71" s="277"/>
      <c r="AD71" s="335"/>
    </row>
    <row r="72" spans="2:30" x14ac:dyDescent="0.15">
      <c r="B72" s="356">
        <v>202300000000418</v>
      </c>
      <c r="C72" s="356"/>
      <c r="D72" s="317" t="s">
        <v>2444</v>
      </c>
      <c r="E72" s="320">
        <v>2201070</v>
      </c>
      <c r="F72" s="317" t="s">
        <v>2421</v>
      </c>
      <c r="G72" s="320">
        <v>2</v>
      </c>
      <c r="H72" s="317" t="s">
        <v>90</v>
      </c>
      <c r="I72" s="317">
        <v>10</v>
      </c>
      <c r="J72" s="320"/>
      <c r="K72" s="284">
        <v>25863124537</v>
      </c>
      <c r="L72" s="334" t="s">
        <v>2448</v>
      </c>
      <c r="M72" s="284">
        <f>+K72</f>
        <v>25863124537</v>
      </c>
      <c r="N72" s="307"/>
      <c r="O72" s="307"/>
      <c r="P72" s="277"/>
      <c r="Q72" s="277"/>
      <c r="R72" s="277"/>
      <c r="S72" s="277"/>
      <c r="T72" s="277"/>
      <c r="U72" s="277"/>
      <c r="V72" s="277"/>
      <c r="Z72" s="277">
        <f>+K72</f>
        <v>25863124537</v>
      </c>
      <c r="AD72" s="335"/>
    </row>
    <row r="73" spans="2:30" x14ac:dyDescent="0.15">
      <c r="B73" s="356">
        <v>202300000000418</v>
      </c>
      <c r="C73" s="356"/>
      <c r="D73" s="317" t="s">
        <v>2444</v>
      </c>
      <c r="E73" s="320">
        <v>2201089</v>
      </c>
      <c r="F73" s="317" t="s">
        <v>2423</v>
      </c>
      <c r="G73" s="320">
        <v>2</v>
      </c>
      <c r="H73" s="317" t="s">
        <v>90</v>
      </c>
      <c r="I73" s="317"/>
      <c r="J73" s="320"/>
      <c r="K73" s="284"/>
      <c r="N73" s="307"/>
      <c r="O73" s="307"/>
      <c r="P73" s="277"/>
      <c r="Q73" s="277"/>
      <c r="R73" s="277"/>
      <c r="S73" s="277"/>
      <c r="T73" s="277"/>
      <c r="U73" s="277"/>
      <c r="V73" s="277"/>
      <c r="AD73" s="335"/>
    </row>
    <row r="74" spans="2:30" x14ac:dyDescent="0.15">
      <c r="B74" s="356">
        <v>202300000000418</v>
      </c>
      <c r="C74" s="356"/>
      <c r="D74" s="317" t="s">
        <v>2444</v>
      </c>
      <c r="E74" s="320">
        <v>2201090</v>
      </c>
      <c r="F74" s="317" t="s">
        <v>483</v>
      </c>
      <c r="G74" s="320">
        <v>2</v>
      </c>
      <c r="H74" s="317" t="s">
        <v>90</v>
      </c>
      <c r="I74" s="317"/>
      <c r="J74" s="320"/>
      <c r="K74" s="284"/>
      <c r="N74" s="307"/>
      <c r="O74" s="307"/>
      <c r="P74" s="277"/>
      <c r="Q74" s="277"/>
      <c r="R74" s="277"/>
      <c r="S74" s="277"/>
      <c r="T74" s="277"/>
      <c r="U74" s="277"/>
      <c r="V74" s="277"/>
      <c r="AD74" s="335"/>
    </row>
    <row r="75" spans="2:30" x14ac:dyDescent="0.15">
      <c r="B75" s="356">
        <v>202300000000418</v>
      </c>
      <c r="C75" s="356"/>
      <c r="D75" s="317" t="s">
        <v>2444</v>
      </c>
      <c r="E75" s="320">
        <v>2201094</v>
      </c>
      <c r="F75" s="317" t="s">
        <v>2449</v>
      </c>
      <c r="G75" s="320">
        <v>2</v>
      </c>
      <c r="H75" s="317" t="s">
        <v>90</v>
      </c>
      <c r="I75" s="317">
        <v>10</v>
      </c>
      <c r="J75" s="320"/>
      <c r="K75" s="284">
        <v>280325000</v>
      </c>
      <c r="L75" s="334" t="s">
        <v>2448</v>
      </c>
      <c r="M75" s="284">
        <f>+K75</f>
        <v>280325000</v>
      </c>
      <c r="N75" s="307"/>
      <c r="O75" s="307"/>
      <c r="P75" s="277"/>
      <c r="Q75" s="277"/>
      <c r="R75" s="277"/>
      <c r="S75" s="277"/>
      <c r="T75" s="277"/>
      <c r="U75" s="277"/>
      <c r="V75" s="277"/>
      <c r="AA75" s="277">
        <f>+K75</f>
        <v>280325000</v>
      </c>
      <c r="AD75" s="335"/>
    </row>
    <row r="76" spans="2:30" ht="25.5" customHeight="1" x14ac:dyDescent="0.15">
      <c r="B76" s="356">
        <v>202300000000418</v>
      </c>
      <c r="C76" s="356"/>
      <c r="D76" s="310" t="s">
        <v>2450</v>
      </c>
      <c r="E76" s="311"/>
      <c r="F76" s="312" t="s">
        <v>188</v>
      </c>
      <c r="G76" s="311"/>
      <c r="H76" s="310"/>
      <c r="I76" s="310"/>
      <c r="J76" s="311"/>
      <c r="K76" s="313">
        <f>+SUM(K77:K84)</f>
        <v>73544188249</v>
      </c>
      <c r="L76" s="313"/>
      <c r="M76" s="313">
        <f t="shared" ref="M76:N76" si="30">+SUM(M77:M84)</f>
        <v>68207275668</v>
      </c>
      <c r="N76" s="313">
        <f t="shared" si="30"/>
        <v>5336912581</v>
      </c>
      <c r="O76" s="307"/>
      <c r="P76" s="313">
        <f t="shared" ref="P76:AD76" si="31">+SUM(P77:P84)</f>
        <v>0</v>
      </c>
      <c r="Q76" s="313">
        <f t="shared" si="31"/>
        <v>0</v>
      </c>
      <c r="R76" s="313">
        <f t="shared" si="31"/>
        <v>0</v>
      </c>
      <c r="S76" s="313">
        <f t="shared" si="31"/>
        <v>0</v>
      </c>
      <c r="T76" s="313">
        <f t="shared" si="31"/>
        <v>0</v>
      </c>
      <c r="U76" s="313">
        <f t="shared" si="31"/>
        <v>0</v>
      </c>
      <c r="V76" s="313">
        <f t="shared" si="31"/>
        <v>0</v>
      </c>
      <c r="W76" s="313">
        <f t="shared" si="31"/>
        <v>0</v>
      </c>
      <c r="X76" s="313">
        <f t="shared" si="31"/>
        <v>1000000000</v>
      </c>
      <c r="Y76" s="313">
        <f t="shared" si="31"/>
        <v>0</v>
      </c>
      <c r="Z76" s="313">
        <f t="shared" si="31"/>
        <v>0</v>
      </c>
      <c r="AA76" s="313">
        <f t="shared" si="31"/>
        <v>10405925606</v>
      </c>
      <c r="AB76" s="313">
        <f t="shared" si="31"/>
        <v>56801350062</v>
      </c>
      <c r="AC76" s="313">
        <f t="shared" si="31"/>
        <v>0</v>
      </c>
      <c r="AD76" s="313">
        <f t="shared" si="31"/>
        <v>0</v>
      </c>
    </row>
    <row r="77" spans="2:30" x14ac:dyDescent="0.15">
      <c r="B77" s="356">
        <v>202300000000418</v>
      </c>
      <c r="C77" s="356"/>
      <c r="D77" s="317" t="s">
        <v>2450</v>
      </c>
      <c r="E77" s="320">
        <v>2201032</v>
      </c>
      <c r="F77" s="317" t="s">
        <v>2445</v>
      </c>
      <c r="G77" s="320">
        <v>2</v>
      </c>
      <c r="H77" s="317" t="s">
        <v>90</v>
      </c>
      <c r="I77" s="317">
        <v>10</v>
      </c>
      <c r="J77" s="320"/>
      <c r="K77" s="346">
        <v>5336912581</v>
      </c>
      <c r="L77" s="334" t="s">
        <v>2446</v>
      </c>
      <c r="N77" s="330">
        <f>+K77</f>
        <v>5336912581</v>
      </c>
      <c r="O77" s="307"/>
      <c r="P77" s="277"/>
      <c r="Q77" s="277"/>
      <c r="R77" s="277"/>
      <c r="S77" s="277"/>
      <c r="T77" s="277"/>
      <c r="U77" s="277"/>
      <c r="V77" s="277"/>
      <c r="AD77" s="335"/>
    </row>
    <row r="78" spans="2:30" x14ac:dyDescent="0.15">
      <c r="B78" s="356">
        <v>202300000000418</v>
      </c>
      <c r="C78" s="356"/>
      <c r="D78" s="317" t="s">
        <v>2450</v>
      </c>
      <c r="E78" s="320">
        <v>2201037</v>
      </c>
      <c r="F78" s="317" t="s">
        <v>2447</v>
      </c>
      <c r="G78" s="320">
        <v>2</v>
      </c>
      <c r="H78" s="317" t="s">
        <v>90</v>
      </c>
      <c r="I78" s="317">
        <v>14</v>
      </c>
      <c r="J78" s="320" t="s">
        <v>2451</v>
      </c>
      <c r="K78" s="284">
        <v>5843157879</v>
      </c>
      <c r="L78" s="334" t="s">
        <v>2440</v>
      </c>
      <c r="M78" s="284">
        <f>+K78</f>
        <v>5843157879</v>
      </c>
      <c r="N78" s="307"/>
      <c r="O78" s="307"/>
      <c r="P78" s="277"/>
      <c r="Q78" s="277"/>
      <c r="R78" s="277"/>
      <c r="S78" s="277"/>
      <c r="T78" s="277"/>
      <c r="U78" s="277"/>
      <c r="V78" s="277"/>
      <c r="AB78" s="277">
        <f>+K78</f>
        <v>5843157879</v>
      </c>
      <c r="AD78" s="335"/>
    </row>
    <row r="79" spans="2:30" x14ac:dyDescent="0.15">
      <c r="B79" s="356">
        <v>202300000000418</v>
      </c>
      <c r="C79" s="356"/>
      <c r="D79" s="317" t="s">
        <v>2450</v>
      </c>
      <c r="E79" s="320">
        <v>2201048</v>
      </c>
      <c r="F79" s="317" t="s">
        <v>2411</v>
      </c>
      <c r="G79" s="320">
        <v>2</v>
      </c>
      <c r="H79" s="317" t="s">
        <v>90</v>
      </c>
      <c r="I79" s="317">
        <v>14</v>
      </c>
      <c r="J79" s="320" t="s">
        <v>2451</v>
      </c>
      <c r="K79" s="284">
        <v>1815885610</v>
      </c>
      <c r="L79" s="334" t="s">
        <v>2440</v>
      </c>
      <c r="M79" s="284">
        <f t="shared" ref="M79:M85" si="32">+K79</f>
        <v>1815885610</v>
      </c>
      <c r="N79" s="307"/>
      <c r="O79" s="307"/>
      <c r="P79" s="277"/>
      <c r="Q79" s="277"/>
      <c r="R79" s="277"/>
      <c r="S79" s="277"/>
      <c r="T79" s="277"/>
      <c r="U79" s="277"/>
      <c r="V79" s="277"/>
      <c r="AA79" s="277">
        <v>1601885610</v>
      </c>
      <c r="AB79" s="277">
        <v>214000000</v>
      </c>
      <c r="AD79" s="335"/>
    </row>
    <row r="80" spans="2:30" x14ac:dyDescent="0.15">
      <c r="B80" s="356">
        <v>202300000000418</v>
      </c>
      <c r="C80" s="356"/>
      <c r="D80" s="317" t="s">
        <v>2450</v>
      </c>
      <c r="E80" s="320">
        <v>2201070</v>
      </c>
      <c r="F80" s="317" t="s">
        <v>2421</v>
      </c>
      <c r="G80" s="320">
        <v>2</v>
      </c>
      <c r="H80" s="317" t="s">
        <v>90</v>
      </c>
      <c r="I80" s="317">
        <v>14</v>
      </c>
      <c r="J80" s="320" t="s">
        <v>2451</v>
      </c>
      <c r="K80" s="284">
        <v>4759670194</v>
      </c>
      <c r="L80" s="334" t="s">
        <v>2440</v>
      </c>
      <c r="M80" s="284">
        <f t="shared" si="32"/>
        <v>4759670194</v>
      </c>
      <c r="N80" s="307"/>
      <c r="O80" s="307"/>
      <c r="P80" s="277"/>
      <c r="Q80" s="277"/>
      <c r="R80" s="277"/>
      <c r="S80" s="277"/>
      <c r="T80" s="277"/>
      <c r="U80" s="277"/>
      <c r="V80" s="277"/>
      <c r="AA80" s="277">
        <f>+K80</f>
        <v>4759670194</v>
      </c>
      <c r="AD80" s="335"/>
    </row>
    <row r="81" spans="2:30" x14ac:dyDescent="0.15">
      <c r="B81" s="356">
        <v>202300000000418</v>
      </c>
      <c r="C81" s="356"/>
      <c r="D81" s="317" t="s">
        <v>2450</v>
      </c>
      <c r="E81" s="320">
        <v>2201089</v>
      </c>
      <c r="F81" s="317" t="s">
        <v>2423</v>
      </c>
      <c r="G81" s="320">
        <v>2</v>
      </c>
      <c r="H81" s="317" t="s">
        <v>90</v>
      </c>
      <c r="I81" s="317">
        <v>10</v>
      </c>
      <c r="J81" s="320"/>
      <c r="K81" s="284">
        <v>24546870421</v>
      </c>
      <c r="L81" s="334" t="s">
        <v>2440</v>
      </c>
      <c r="M81" s="284">
        <f t="shared" si="32"/>
        <v>24546870421</v>
      </c>
      <c r="N81" s="307"/>
      <c r="O81" s="307"/>
      <c r="P81" s="277"/>
      <c r="Q81" s="277"/>
      <c r="R81" s="277"/>
      <c r="S81" s="277"/>
      <c r="T81" s="277"/>
      <c r="U81" s="277"/>
      <c r="V81" s="277"/>
      <c r="X81" s="277">
        <v>1000000000</v>
      </c>
      <c r="AB81" s="277">
        <v>23546870421</v>
      </c>
      <c r="AD81" s="335"/>
    </row>
    <row r="82" spans="2:30" x14ac:dyDescent="0.15">
      <c r="B82" s="356">
        <v>202300000000418</v>
      </c>
      <c r="C82" s="356"/>
      <c r="D82" s="317" t="s">
        <v>2450</v>
      </c>
      <c r="E82" s="320">
        <v>2201089</v>
      </c>
      <c r="F82" s="317" t="s">
        <v>2423</v>
      </c>
      <c r="G82" s="320">
        <v>2</v>
      </c>
      <c r="H82" s="317" t="s">
        <v>90</v>
      </c>
      <c r="I82" s="317">
        <v>14</v>
      </c>
      <c r="J82" s="320" t="s">
        <v>2451</v>
      </c>
      <c r="K82" s="284">
        <v>22171694604</v>
      </c>
      <c r="L82" s="334" t="s">
        <v>2440</v>
      </c>
      <c r="M82" s="284">
        <f t="shared" si="32"/>
        <v>22171694604</v>
      </c>
      <c r="N82" s="307"/>
      <c r="O82" s="307"/>
      <c r="P82" s="277"/>
      <c r="Q82" s="277"/>
      <c r="R82" s="277"/>
      <c r="S82" s="277"/>
      <c r="T82" s="277"/>
      <c r="U82" s="277"/>
      <c r="V82" s="277"/>
      <c r="AA82" s="277">
        <v>4044369802</v>
      </c>
      <c r="AB82" s="277">
        <v>18127324802</v>
      </c>
      <c r="AD82" s="335"/>
    </row>
    <row r="83" spans="2:30" x14ac:dyDescent="0.15">
      <c r="B83" s="356">
        <v>202300000000418</v>
      </c>
      <c r="C83" s="356"/>
      <c r="D83" s="317" t="s">
        <v>2450</v>
      </c>
      <c r="E83" s="320">
        <v>2201090</v>
      </c>
      <c r="F83" s="317" t="s">
        <v>483</v>
      </c>
      <c r="G83" s="320">
        <v>2</v>
      </c>
      <c r="H83" s="317" t="s">
        <v>90</v>
      </c>
      <c r="I83" s="317">
        <v>14</v>
      </c>
      <c r="J83" s="320" t="s">
        <v>2451</v>
      </c>
      <c r="K83" s="284">
        <v>3100000000</v>
      </c>
      <c r="L83" s="334" t="s">
        <v>2440</v>
      </c>
      <c r="M83" s="284">
        <f t="shared" si="32"/>
        <v>3100000000</v>
      </c>
      <c r="N83" s="307"/>
      <c r="O83" s="307"/>
      <c r="P83" s="277"/>
      <c r="Q83" s="277"/>
      <c r="R83" s="277"/>
      <c r="S83" s="277"/>
      <c r="T83" s="277"/>
      <c r="U83" s="277"/>
      <c r="V83" s="277"/>
      <c r="AB83" s="277">
        <f>+K83</f>
        <v>3100000000</v>
      </c>
      <c r="AD83" s="335"/>
    </row>
    <row r="84" spans="2:30" x14ac:dyDescent="0.15">
      <c r="B84" s="356">
        <v>202300000000418</v>
      </c>
      <c r="C84" s="356"/>
      <c r="D84" s="317" t="s">
        <v>2450</v>
      </c>
      <c r="E84" s="320">
        <v>2201094</v>
      </c>
      <c r="F84" s="317" t="s">
        <v>2449</v>
      </c>
      <c r="G84" s="320">
        <v>2</v>
      </c>
      <c r="H84" s="317" t="s">
        <v>90</v>
      </c>
      <c r="I84" s="317">
        <v>10</v>
      </c>
      <c r="J84" s="320"/>
      <c r="K84" s="284">
        <v>5969996960</v>
      </c>
      <c r="L84" s="334" t="s">
        <v>2440</v>
      </c>
      <c r="M84" s="284">
        <f t="shared" si="32"/>
        <v>5969996960</v>
      </c>
      <c r="N84" s="307"/>
      <c r="O84" s="307"/>
      <c r="P84" s="277"/>
      <c r="Q84" s="277"/>
      <c r="R84" s="277"/>
      <c r="S84" s="277"/>
      <c r="T84" s="277"/>
      <c r="U84" s="277"/>
      <c r="V84" s="277"/>
      <c r="AB84" s="277">
        <f>+K84</f>
        <v>5969996960</v>
      </c>
      <c r="AD84" s="335"/>
    </row>
    <row r="85" spans="2:30" x14ac:dyDescent="0.15">
      <c r="B85" s="356">
        <v>202300000000418</v>
      </c>
      <c r="C85" s="356"/>
      <c r="D85" s="357" t="s">
        <v>2450</v>
      </c>
      <c r="E85" s="358">
        <v>2201048</v>
      </c>
      <c r="F85" s="357" t="s">
        <v>2452</v>
      </c>
      <c r="G85" s="358"/>
      <c r="H85" s="357"/>
      <c r="I85" s="357">
        <v>10</v>
      </c>
      <c r="J85" s="358"/>
      <c r="K85" s="342">
        <v>900000000</v>
      </c>
      <c r="L85" s="334" t="s">
        <v>2453</v>
      </c>
      <c r="M85" s="284">
        <f t="shared" si="32"/>
        <v>900000000</v>
      </c>
      <c r="N85" s="307"/>
      <c r="O85" s="307"/>
      <c r="P85" s="277"/>
      <c r="Q85" s="277"/>
      <c r="R85" s="277"/>
      <c r="S85" s="277"/>
      <c r="T85" s="277"/>
      <c r="U85" s="277"/>
      <c r="V85" s="277"/>
      <c r="AD85" s="335"/>
    </row>
    <row r="86" spans="2:30" ht="26" x14ac:dyDescent="0.15">
      <c r="B86" s="356">
        <v>202300000000418</v>
      </c>
      <c r="C86" s="356"/>
      <c r="D86" s="310" t="s">
        <v>2454</v>
      </c>
      <c r="E86" s="311"/>
      <c r="F86" s="312" t="s">
        <v>492</v>
      </c>
      <c r="G86" s="311"/>
      <c r="H86" s="310"/>
      <c r="I86" s="310"/>
      <c r="J86" s="311"/>
      <c r="K86" s="313">
        <f>+SUM(K87:K93)</f>
        <v>5000000000</v>
      </c>
      <c r="L86" s="313">
        <f t="shared" ref="L86:N86" si="33">+SUM(L87:L93)</f>
        <v>0</v>
      </c>
      <c r="M86" s="313">
        <f t="shared" si="33"/>
        <v>5000000000</v>
      </c>
      <c r="N86" s="313">
        <f t="shared" si="33"/>
        <v>0</v>
      </c>
      <c r="O86" s="307"/>
      <c r="P86" s="313">
        <f t="shared" ref="P86:AC86" si="34">+SUM(P87:P93)</f>
        <v>0</v>
      </c>
      <c r="Q86" s="313">
        <f t="shared" si="34"/>
        <v>0</v>
      </c>
      <c r="R86" s="313">
        <f t="shared" si="34"/>
        <v>0</v>
      </c>
      <c r="S86" s="313">
        <f t="shared" si="34"/>
        <v>0</v>
      </c>
      <c r="T86" s="313">
        <f t="shared" si="34"/>
        <v>0</v>
      </c>
      <c r="U86" s="313">
        <f t="shared" si="34"/>
        <v>0</v>
      </c>
      <c r="V86" s="313">
        <f t="shared" si="34"/>
        <v>0</v>
      </c>
      <c r="W86" s="313">
        <f t="shared" si="34"/>
        <v>0</v>
      </c>
      <c r="X86" s="313">
        <f t="shared" si="34"/>
        <v>0</v>
      </c>
      <c r="Y86" s="313">
        <f>+SUM(Y87:Y93)</f>
        <v>0</v>
      </c>
      <c r="Z86" s="313">
        <f t="shared" si="34"/>
        <v>0</v>
      </c>
      <c r="AA86" s="313">
        <f t="shared" si="34"/>
        <v>5000000000</v>
      </c>
      <c r="AB86" s="313">
        <f t="shared" si="34"/>
        <v>0</v>
      </c>
      <c r="AC86" s="313">
        <f t="shared" si="34"/>
        <v>0</v>
      </c>
      <c r="AD86" s="313">
        <f>+SUM(AD87:AD93)</f>
        <v>0</v>
      </c>
    </row>
    <row r="87" spans="2:30" x14ac:dyDescent="0.15">
      <c r="B87" s="356">
        <v>202300000000418</v>
      </c>
      <c r="C87" s="356"/>
      <c r="D87" s="317" t="s">
        <v>2454</v>
      </c>
      <c r="E87" s="320">
        <v>2201032</v>
      </c>
      <c r="F87" s="317" t="s">
        <v>2445</v>
      </c>
      <c r="G87" s="320">
        <v>2</v>
      </c>
      <c r="H87" s="317" t="s">
        <v>90</v>
      </c>
      <c r="I87" s="317"/>
      <c r="J87" s="320"/>
      <c r="N87" s="307"/>
      <c r="O87" s="307"/>
      <c r="P87" s="277"/>
      <c r="Q87" s="277"/>
      <c r="R87" s="277"/>
      <c r="S87" s="277"/>
      <c r="T87" s="277"/>
      <c r="U87" s="277"/>
      <c r="V87" s="277"/>
      <c r="AD87" s="335"/>
    </row>
    <row r="88" spans="2:30" x14ac:dyDescent="0.15">
      <c r="B88" s="356">
        <v>202300000000418</v>
      </c>
      <c r="C88" s="356"/>
      <c r="D88" s="317" t="s">
        <v>2454</v>
      </c>
      <c r="E88" s="320">
        <v>2201037</v>
      </c>
      <c r="F88" s="317" t="s">
        <v>2447</v>
      </c>
      <c r="G88" s="320">
        <v>2</v>
      </c>
      <c r="H88" s="317" t="s">
        <v>90</v>
      </c>
      <c r="I88" s="317"/>
      <c r="J88" s="320"/>
      <c r="N88" s="307"/>
      <c r="O88" s="307"/>
      <c r="P88" s="277"/>
      <c r="Q88" s="277"/>
      <c r="R88" s="277"/>
      <c r="S88" s="277"/>
      <c r="T88" s="277"/>
      <c r="U88" s="277"/>
      <c r="V88" s="277"/>
      <c r="AD88" s="335"/>
    </row>
    <row r="89" spans="2:30" x14ac:dyDescent="0.15">
      <c r="B89" s="356">
        <v>202300000000418</v>
      </c>
      <c r="C89" s="356"/>
      <c r="D89" s="317" t="s">
        <v>2454</v>
      </c>
      <c r="E89" s="320">
        <v>2201048</v>
      </c>
      <c r="F89" s="317" t="s">
        <v>2411</v>
      </c>
      <c r="G89" s="320">
        <v>2</v>
      </c>
      <c r="H89" s="317" t="s">
        <v>90</v>
      </c>
      <c r="I89" s="317"/>
      <c r="J89" s="320"/>
      <c r="N89" s="307"/>
      <c r="O89" s="307"/>
      <c r="P89" s="277"/>
      <c r="Q89" s="277"/>
      <c r="R89" s="277"/>
      <c r="S89" s="277"/>
      <c r="T89" s="277"/>
      <c r="U89" s="277"/>
      <c r="V89" s="277"/>
      <c r="AD89" s="335"/>
    </row>
    <row r="90" spans="2:30" x14ac:dyDescent="0.15">
      <c r="B90" s="356">
        <v>202300000000418</v>
      </c>
      <c r="C90" s="356"/>
      <c r="D90" s="317" t="s">
        <v>2454</v>
      </c>
      <c r="E90" s="320">
        <v>2201070</v>
      </c>
      <c r="F90" s="317" t="s">
        <v>2421</v>
      </c>
      <c r="G90" s="320">
        <v>2</v>
      </c>
      <c r="H90" s="317" t="s">
        <v>90</v>
      </c>
      <c r="I90" s="317">
        <v>14</v>
      </c>
      <c r="J90" s="320" t="s">
        <v>2451</v>
      </c>
      <c r="K90" s="284">
        <v>5000000000</v>
      </c>
      <c r="L90" s="334" t="s">
        <v>2440</v>
      </c>
      <c r="M90" s="284">
        <f>+K90</f>
        <v>5000000000</v>
      </c>
      <c r="N90" s="307"/>
      <c r="O90" s="307"/>
      <c r="P90" s="277"/>
      <c r="Q90" s="277"/>
      <c r="R90" s="277"/>
      <c r="S90" s="277"/>
      <c r="T90" s="277"/>
      <c r="U90" s="277"/>
      <c r="V90" s="277"/>
      <c r="AA90" s="277">
        <f>+K90</f>
        <v>5000000000</v>
      </c>
      <c r="AD90" s="335"/>
    </row>
    <row r="91" spans="2:30" x14ac:dyDescent="0.15">
      <c r="B91" s="356">
        <v>202300000000418</v>
      </c>
      <c r="C91" s="356"/>
      <c r="D91" s="317" t="s">
        <v>2454</v>
      </c>
      <c r="E91" s="320">
        <v>2201089</v>
      </c>
      <c r="F91" s="317" t="s">
        <v>2423</v>
      </c>
      <c r="G91" s="320">
        <v>2</v>
      </c>
      <c r="H91" s="317" t="s">
        <v>90</v>
      </c>
      <c r="I91" s="317"/>
      <c r="J91" s="320"/>
      <c r="N91" s="307"/>
      <c r="O91" s="307"/>
      <c r="P91" s="277"/>
      <c r="Q91" s="277"/>
      <c r="R91" s="277"/>
      <c r="S91" s="277"/>
      <c r="T91" s="277"/>
      <c r="U91" s="277"/>
      <c r="V91" s="277"/>
      <c r="AD91" s="335"/>
    </row>
    <row r="92" spans="2:30" x14ac:dyDescent="0.15">
      <c r="B92" s="356">
        <v>202300000000418</v>
      </c>
      <c r="C92" s="356"/>
      <c r="D92" s="317" t="s">
        <v>2454</v>
      </c>
      <c r="E92" s="320">
        <v>2201090</v>
      </c>
      <c r="F92" s="317" t="s">
        <v>483</v>
      </c>
      <c r="G92" s="320">
        <v>2</v>
      </c>
      <c r="H92" s="317" t="s">
        <v>90</v>
      </c>
      <c r="I92" s="317"/>
      <c r="J92" s="320"/>
      <c r="N92" s="307"/>
      <c r="O92" s="307"/>
      <c r="P92" s="277"/>
      <c r="Q92" s="277"/>
      <c r="R92" s="277"/>
      <c r="S92" s="277"/>
      <c r="T92" s="277"/>
      <c r="U92" s="277"/>
      <c r="V92" s="277"/>
      <c r="AD92" s="335"/>
    </row>
    <row r="93" spans="2:30" x14ac:dyDescent="0.15">
      <c r="B93" s="356">
        <v>202300000000418</v>
      </c>
      <c r="C93" s="356"/>
      <c r="D93" s="317" t="s">
        <v>2454</v>
      </c>
      <c r="E93" s="320">
        <v>2201094</v>
      </c>
      <c r="F93" s="317" t="s">
        <v>2449</v>
      </c>
      <c r="G93" s="320">
        <v>2</v>
      </c>
      <c r="H93" s="317" t="s">
        <v>90</v>
      </c>
      <c r="I93" s="317"/>
      <c r="J93" s="320"/>
      <c r="N93" s="307"/>
      <c r="O93" s="307"/>
      <c r="P93" s="277"/>
      <c r="Q93" s="277"/>
      <c r="R93" s="277"/>
      <c r="S93" s="277"/>
      <c r="T93" s="277"/>
      <c r="U93" s="277"/>
      <c r="V93" s="277"/>
      <c r="AD93" s="335"/>
    </row>
    <row r="94" spans="2:30" ht="39" x14ac:dyDescent="0.15">
      <c r="B94" s="356">
        <v>202300000000418</v>
      </c>
      <c r="C94" s="356"/>
      <c r="D94" s="310" t="s">
        <v>2455</v>
      </c>
      <c r="E94" s="359"/>
      <c r="F94" s="312" t="s">
        <v>611</v>
      </c>
      <c r="G94" s="360"/>
      <c r="H94" s="360"/>
      <c r="I94" s="360"/>
      <c r="J94" s="359"/>
      <c r="K94" s="361">
        <v>0</v>
      </c>
      <c r="L94" s="361">
        <v>0</v>
      </c>
      <c r="M94" s="361">
        <v>0</v>
      </c>
      <c r="N94" s="361">
        <v>0</v>
      </c>
      <c r="O94" s="307"/>
      <c r="P94" s="362">
        <f t="shared" ref="P94:AC94" si="35">+SUM(P95:P95)</f>
        <v>0</v>
      </c>
      <c r="Q94" s="362">
        <f t="shared" si="35"/>
        <v>0</v>
      </c>
      <c r="R94" s="362">
        <f t="shared" si="35"/>
        <v>0</v>
      </c>
      <c r="S94" s="362">
        <f t="shared" si="35"/>
        <v>0</v>
      </c>
      <c r="T94" s="362">
        <f t="shared" si="35"/>
        <v>0</v>
      </c>
      <c r="U94" s="362">
        <f t="shared" si="35"/>
        <v>0</v>
      </c>
      <c r="V94" s="362">
        <f t="shared" si="35"/>
        <v>0</v>
      </c>
      <c r="W94" s="362">
        <f t="shared" si="35"/>
        <v>0</v>
      </c>
      <c r="X94" s="362">
        <f t="shared" si="35"/>
        <v>0</v>
      </c>
      <c r="Y94" s="362">
        <f>+SUM(Y95:Y95)</f>
        <v>0</v>
      </c>
      <c r="Z94" s="362">
        <f t="shared" si="35"/>
        <v>0</v>
      </c>
      <c r="AA94" s="362">
        <f t="shared" si="35"/>
        <v>0</v>
      </c>
      <c r="AB94" s="362">
        <f t="shared" si="35"/>
        <v>0</v>
      </c>
      <c r="AC94" s="362">
        <f t="shared" si="35"/>
        <v>7000000000</v>
      </c>
      <c r="AD94" s="362">
        <f>+SUM(AD95:AD95)</f>
        <v>0</v>
      </c>
    </row>
    <row r="95" spans="2:30" x14ac:dyDescent="0.15">
      <c r="B95" s="356">
        <v>202300000000418</v>
      </c>
      <c r="C95" s="356"/>
      <c r="D95" s="317" t="s">
        <v>2455</v>
      </c>
      <c r="E95" s="320">
        <v>2201032</v>
      </c>
      <c r="F95" s="317" t="s">
        <v>2445</v>
      </c>
      <c r="G95" s="320">
        <v>2</v>
      </c>
      <c r="H95" s="317" t="s">
        <v>90</v>
      </c>
      <c r="I95" s="278">
        <v>10</v>
      </c>
      <c r="K95" s="364">
        <v>7000000000</v>
      </c>
      <c r="L95" s="365" t="s">
        <v>2446</v>
      </c>
      <c r="N95" s="307"/>
      <c r="O95" s="307"/>
      <c r="P95" s="277"/>
      <c r="Q95" s="277"/>
      <c r="R95" s="277"/>
      <c r="S95" s="277"/>
      <c r="T95" s="277"/>
      <c r="U95" s="277"/>
      <c r="V95" s="277"/>
      <c r="AC95" s="364">
        <v>7000000000</v>
      </c>
      <c r="AD95" s="335"/>
    </row>
    <row r="96" spans="2:30" x14ac:dyDescent="0.15">
      <c r="R96" s="277"/>
      <c r="S96" s="277"/>
      <c r="T96" s="277"/>
      <c r="U96" s="277"/>
      <c r="V96" s="277"/>
      <c r="AD96" s="335"/>
    </row>
    <row r="97" spans="30:30" x14ac:dyDescent="0.15">
      <c r="AD97" s="335"/>
    </row>
    <row r="98" spans="30:30" x14ac:dyDescent="0.15">
      <c r="AD98" s="335"/>
    </row>
  </sheetData>
  <autoFilter ref="B6:AB95" xr:uid="{CF415D04-B36C-487C-8C6A-5C6E0C316340}"/>
  <mergeCells count="8">
    <mergeCell ref="W5:Y5"/>
    <mergeCell ref="Z5:AB5"/>
    <mergeCell ref="A1:N1"/>
    <mergeCell ref="A2:N2"/>
    <mergeCell ref="A4:N4"/>
    <mergeCell ref="P5:Q5"/>
    <mergeCell ref="R5:T5"/>
    <mergeCell ref="U5:V5"/>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780B6-2E14-4CEF-82E3-EC5E8F4FDBE8}">
  <dimension ref="A1:G97"/>
  <sheetViews>
    <sheetView zoomScale="85" zoomScaleNormal="85" workbookViewId="0">
      <selection activeCell="C12" sqref="C12"/>
    </sheetView>
  </sheetViews>
  <sheetFormatPr baseColWidth="10" defaultColWidth="11.5" defaultRowHeight="15" x14ac:dyDescent="0.2"/>
  <cols>
    <col min="1" max="1" width="18" bestFit="1" customWidth="1"/>
    <col min="2" max="2" width="26.33203125" customWidth="1"/>
    <col min="3" max="3" width="20.6640625" bestFit="1" customWidth="1"/>
    <col min="4" max="4" width="31.5" style="367" bestFit="1" customWidth="1"/>
    <col min="5" max="5" width="19" customWidth="1"/>
  </cols>
  <sheetData>
    <row r="1" spans="1:4" x14ac:dyDescent="0.2">
      <c r="A1" s="366" t="s">
        <v>25</v>
      </c>
      <c r="B1" t="s">
        <v>86</v>
      </c>
    </row>
    <row r="3" spans="1:4" x14ac:dyDescent="0.2">
      <c r="A3" s="366" t="s">
        <v>2330</v>
      </c>
      <c r="B3" s="366" t="s">
        <v>31</v>
      </c>
      <c r="C3" s="366" t="s">
        <v>22</v>
      </c>
      <c r="D3" s="368" t="s">
        <v>2331</v>
      </c>
    </row>
    <row r="4" spans="1:4" x14ac:dyDescent="0.2">
      <c r="A4" s="1" t="s">
        <v>2363</v>
      </c>
      <c r="D4" s="368">
        <v>559940439089</v>
      </c>
    </row>
    <row r="5" spans="1:4" x14ac:dyDescent="0.2">
      <c r="A5" s="2">
        <v>2201006</v>
      </c>
      <c r="B5" s="1" t="s">
        <v>88</v>
      </c>
      <c r="C5" s="1" t="s">
        <v>83</v>
      </c>
      <c r="D5" s="368">
        <v>4054877277</v>
      </c>
    </row>
    <row r="6" spans="1:4" x14ac:dyDescent="0.2">
      <c r="A6" s="2">
        <v>2201027</v>
      </c>
      <c r="B6" s="1" t="s">
        <v>161</v>
      </c>
      <c r="C6" s="1" t="s">
        <v>83</v>
      </c>
      <c r="D6" s="368">
        <v>120000000000</v>
      </c>
    </row>
    <row r="7" spans="1:4" x14ac:dyDescent="0.2">
      <c r="A7" s="2">
        <v>2201048</v>
      </c>
      <c r="B7" s="1" t="s">
        <v>170</v>
      </c>
      <c r="C7" s="1" t="s">
        <v>83</v>
      </c>
      <c r="D7" s="368">
        <v>600000000</v>
      </c>
    </row>
    <row r="8" spans="1:4" x14ac:dyDescent="0.2">
      <c r="A8" s="2">
        <v>2201051</v>
      </c>
      <c r="B8" s="1" t="s">
        <v>131</v>
      </c>
      <c r="C8" s="1" t="s">
        <v>83</v>
      </c>
      <c r="D8" s="368">
        <v>103500480500</v>
      </c>
    </row>
    <row r="9" spans="1:4" x14ac:dyDescent="0.2">
      <c r="A9" s="2">
        <v>2201052</v>
      </c>
      <c r="B9" s="1" t="s">
        <v>123</v>
      </c>
      <c r="C9" s="1" t="s">
        <v>83</v>
      </c>
      <c r="D9" s="370">
        <v>331785081312</v>
      </c>
    </row>
    <row r="10" spans="1:4" x14ac:dyDescent="0.2">
      <c r="A10" s="1" t="s">
        <v>2353</v>
      </c>
      <c r="D10" s="368">
        <v>559940439089</v>
      </c>
    </row>
    <row r="11" spans="1:4" x14ac:dyDescent="0.2">
      <c r="D11"/>
    </row>
    <row r="12" spans="1:4" x14ac:dyDescent="0.2">
      <c r="D12"/>
    </row>
    <row r="13" spans="1:4" x14ac:dyDescent="0.2">
      <c r="D13"/>
    </row>
    <row r="14" spans="1:4" x14ac:dyDescent="0.2">
      <c r="D14"/>
    </row>
    <row r="15" spans="1:4" x14ac:dyDescent="0.2">
      <c r="D15"/>
    </row>
    <row r="16" spans="1:4" x14ac:dyDescent="0.2">
      <c r="A16" s="366" t="s">
        <v>25</v>
      </c>
      <c r="B16" t="s">
        <v>187</v>
      </c>
    </row>
    <row r="18" spans="1:4" x14ac:dyDescent="0.2">
      <c r="A18" s="366" t="s">
        <v>2330</v>
      </c>
      <c r="B18" s="366" t="s">
        <v>31</v>
      </c>
      <c r="C18" s="366" t="s">
        <v>22</v>
      </c>
      <c r="D18" s="368" t="s">
        <v>2331</v>
      </c>
    </row>
    <row r="19" spans="1:4" x14ac:dyDescent="0.2">
      <c r="A19" s="1" t="s">
        <v>2332</v>
      </c>
      <c r="D19" s="368">
        <v>32633362531</v>
      </c>
    </row>
    <row r="20" spans="1:4" x14ac:dyDescent="0.2">
      <c r="A20" s="1" t="s">
        <v>2336</v>
      </c>
      <c r="D20" s="368">
        <v>207429894151.84399</v>
      </c>
    </row>
    <row r="21" spans="1:4" x14ac:dyDescent="0.2">
      <c r="A21" s="2">
        <v>2201005</v>
      </c>
      <c r="B21" s="1" t="s">
        <v>189</v>
      </c>
      <c r="C21" s="1" t="s">
        <v>236</v>
      </c>
      <c r="D21" s="368">
        <v>2000000000</v>
      </c>
    </row>
    <row r="22" spans="1:4" x14ac:dyDescent="0.2">
      <c r="A22" s="2">
        <v>2201089</v>
      </c>
      <c r="B22" s="1" t="s">
        <v>189</v>
      </c>
      <c r="C22" s="369" t="s">
        <v>394</v>
      </c>
      <c r="D22" s="370">
        <v>9191214168</v>
      </c>
    </row>
    <row r="23" spans="1:4" x14ac:dyDescent="0.2">
      <c r="C23" s="1" t="s">
        <v>235</v>
      </c>
      <c r="D23" s="368">
        <v>9601801391</v>
      </c>
    </row>
    <row r="24" spans="1:4" x14ac:dyDescent="0.2">
      <c r="C24" s="369" t="s">
        <v>1068</v>
      </c>
      <c r="D24" s="370">
        <v>62614638</v>
      </c>
    </row>
    <row r="25" spans="1:4" x14ac:dyDescent="0.2">
      <c r="C25" s="369" t="s">
        <v>2</v>
      </c>
      <c r="D25" s="370">
        <v>94937500</v>
      </c>
    </row>
    <row r="26" spans="1:4" x14ac:dyDescent="0.2">
      <c r="C26" s="369" t="s">
        <v>2351</v>
      </c>
      <c r="D26" s="370">
        <v>478528326</v>
      </c>
    </row>
    <row r="27" spans="1:4" x14ac:dyDescent="0.2">
      <c r="C27" s="1" t="s">
        <v>244</v>
      </c>
      <c r="D27" s="368">
        <v>128440619444.84399</v>
      </c>
    </row>
    <row r="28" spans="1:4" x14ac:dyDescent="0.2">
      <c r="C28" s="1" t="s">
        <v>184</v>
      </c>
      <c r="D28" s="368">
        <v>4435825269</v>
      </c>
    </row>
    <row r="29" spans="1:4" x14ac:dyDescent="0.2">
      <c r="C29" s="1" t="s">
        <v>236</v>
      </c>
      <c r="D29" s="368">
        <v>9434100000</v>
      </c>
    </row>
    <row r="30" spans="1:4" x14ac:dyDescent="0.2">
      <c r="B30" s="1" t="s">
        <v>2340</v>
      </c>
      <c r="C30" s="1" t="s">
        <v>244</v>
      </c>
      <c r="D30" s="368">
        <v>1700000000</v>
      </c>
    </row>
    <row r="31" spans="1:4" x14ac:dyDescent="0.2">
      <c r="A31" s="2">
        <v>2201090</v>
      </c>
      <c r="B31" s="1" t="s">
        <v>277</v>
      </c>
      <c r="C31" s="1" t="s">
        <v>535</v>
      </c>
      <c r="D31" s="368">
        <v>11663087415</v>
      </c>
    </row>
    <row r="32" spans="1:4" x14ac:dyDescent="0.2">
      <c r="C32" s="1" t="s">
        <v>236</v>
      </c>
      <c r="D32" s="368">
        <v>30327166000</v>
      </c>
    </row>
    <row r="33" spans="1:4" x14ac:dyDescent="0.2">
      <c r="A33" s="1" t="s">
        <v>2344</v>
      </c>
      <c r="D33" s="368">
        <v>14000000000</v>
      </c>
    </row>
    <row r="34" spans="1:4" x14ac:dyDescent="0.2">
      <c r="A34" s="2">
        <v>2201030</v>
      </c>
      <c r="B34" s="1" t="s">
        <v>224</v>
      </c>
      <c r="C34" s="1" t="s">
        <v>184</v>
      </c>
      <c r="D34" s="368">
        <v>6239772000</v>
      </c>
    </row>
    <row r="35" spans="1:4" x14ac:dyDescent="0.2">
      <c r="A35" s="2">
        <v>2201089</v>
      </c>
      <c r="B35" s="1" t="s">
        <v>189</v>
      </c>
      <c r="C35" s="1" t="s">
        <v>82</v>
      </c>
      <c r="D35" s="368">
        <v>1558500000</v>
      </c>
    </row>
    <row r="36" spans="1:4" x14ac:dyDescent="0.2">
      <c r="C36" s="1" t="s">
        <v>184</v>
      </c>
      <c r="D36" s="368">
        <v>6201728000</v>
      </c>
    </row>
    <row r="37" spans="1:4" x14ac:dyDescent="0.2">
      <c r="A37" s="1" t="s">
        <v>2347</v>
      </c>
      <c r="D37" s="368">
        <v>6239772000</v>
      </c>
    </row>
    <row r="38" spans="1:4" x14ac:dyDescent="0.2">
      <c r="A38" s="2">
        <v>2201032</v>
      </c>
      <c r="B38" s="371" t="s">
        <v>233</v>
      </c>
      <c r="C38" s="371" t="s">
        <v>184</v>
      </c>
      <c r="D38" s="372">
        <v>3378772000</v>
      </c>
    </row>
    <row r="39" spans="1:4" x14ac:dyDescent="0.2">
      <c r="A39" s="2">
        <v>2201089</v>
      </c>
      <c r="B39" s="1" t="s">
        <v>189</v>
      </c>
      <c r="C39" s="1" t="s">
        <v>394</v>
      </c>
      <c r="D39" s="368">
        <v>2861000000</v>
      </c>
    </row>
    <row r="40" spans="1:4" x14ac:dyDescent="0.2">
      <c r="A40" s="1" t="s">
        <v>2349</v>
      </c>
      <c r="D40" s="368">
        <v>16000000000</v>
      </c>
    </row>
    <row r="41" spans="1:4" x14ac:dyDescent="0.2">
      <c r="A41" s="2">
        <v>2201089</v>
      </c>
      <c r="B41" s="1" t="s">
        <v>189</v>
      </c>
      <c r="C41" s="1" t="s">
        <v>2352</v>
      </c>
      <c r="D41" s="368">
        <v>1000000000</v>
      </c>
    </row>
    <row r="42" spans="1:4" x14ac:dyDescent="0.2">
      <c r="C42" s="1" t="s">
        <v>589</v>
      </c>
      <c r="D42" s="368">
        <v>15000000000</v>
      </c>
    </row>
    <row r="43" spans="1:4" x14ac:dyDescent="0.2">
      <c r="A43" s="1" t="s">
        <v>2353</v>
      </c>
      <c r="D43" s="368">
        <v>276303028682.84399</v>
      </c>
    </row>
    <row r="44" spans="1:4" x14ac:dyDescent="0.2">
      <c r="D44"/>
    </row>
    <row r="45" spans="1:4" x14ac:dyDescent="0.2">
      <c r="D45"/>
    </row>
    <row r="46" spans="1:4" x14ac:dyDescent="0.2">
      <c r="D46"/>
    </row>
    <row r="47" spans="1:4" x14ac:dyDescent="0.2">
      <c r="D47"/>
    </row>
    <row r="48" spans="1:4" x14ac:dyDescent="0.2">
      <c r="A48" s="366" t="s">
        <v>25</v>
      </c>
      <c r="B48" t="s">
        <v>346</v>
      </c>
    </row>
    <row r="50" spans="1:7" x14ac:dyDescent="0.2">
      <c r="A50" s="366" t="s">
        <v>2330</v>
      </c>
      <c r="B50" s="366" t="s">
        <v>31</v>
      </c>
      <c r="C50" s="366" t="s">
        <v>22</v>
      </c>
      <c r="D50" s="366" t="s">
        <v>38</v>
      </c>
      <c r="E50" s="368" t="s">
        <v>2331</v>
      </c>
    </row>
    <row r="51" spans="1:7" x14ac:dyDescent="0.2">
      <c r="A51" s="1" t="s">
        <v>2354</v>
      </c>
      <c r="D51"/>
      <c r="E51" s="368">
        <v>117337900000</v>
      </c>
    </row>
    <row r="52" spans="1:7" x14ac:dyDescent="0.2">
      <c r="A52" s="2">
        <v>2201049</v>
      </c>
      <c r="B52" s="1" t="s">
        <v>2355</v>
      </c>
      <c r="C52" s="1" t="s">
        <v>244</v>
      </c>
      <c r="D52" s="1" t="s">
        <v>127</v>
      </c>
      <c r="E52" s="368">
        <v>8634400000</v>
      </c>
    </row>
    <row r="53" spans="1:7" x14ac:dyDescent="0.2">
      <c r="A53" s="2">
        <v>2201074</v>
      </c>
      <c r="B53" s="1" t="s">
        <v>348</v>
      </c>
      <c r="C53" s="1" t="s">
        <v>235</v>
      </c>
      <c r="D53" s="1" t="s">
        <v>279</v>
      </c>
      <c r="E53" s="373">
        <v>63187900000</v>
      </c>
    </row>
    <row r="54" spans="1:7" x14ac:dyDescent="0.2">
      <c r="C54" s="1" t="s">
        <v>542</v>
      </c>
      <c r="D54" s="1" t="s">
        <v>127</v>
      </c>
      <c r="E54" s="373">
        <v>2155782913</v>
      </c>
    </row>
    <row r="55" spans="1:7" x14ac:dyDescent="0.2">
      <c r="D55" s="1" t="s">
        <v>279</v>
      </c>
      <c r="E55" s="373">
        <v>3150000000</v>
      </c>
    </row>
    <row r="56" spans="1:7" x14ac:dyDescent="0.2">
      <c r="C56" s="1" t="s">
        <v>244</v>
      </c>
      <c r="D56" s="1" t="s">
        <v>127</v>
      </c>
      <c r="E56" s="373">
        <v>16265157087</v>
      </c>
    </row>
    <row r="57" spans="1:7" x14ac:dyDescent="0.2">
      <c r="A57" s="2">
        <v>2201089</v>
      </c>
      <c r="B57" s="1" t="s">
        <v>523</v>
      </c>
      <c r="C57" s="1" t="s">
        <v>542</v>
      </c>
      <c r="D57" s="1" t="s">
        <v>127</v>
      </c>
      <c r="E57" s="368">
        <v>3894660000</v>
      </c>
    </row>
    <row r="58" spans="1:7" x14ac:dyDescent="0.2">
      <c r="C58" s="1" t="s">
        <v>519</v>
      </c>
      <c r="D58" s="1" t="s">
        <v>127</v>
      </c>
      <c r="E58" s="368">
        <v>10550000000</v>
      </c>
    </row>
    <row r="59" spans="1:7" x14ac:dyDescent="0.2">
      <c r="B59" s="371" t="s">
        <v>2361</v>
      </c>
      <c r="C59" s="371" t="s">
        <v>2362</v>
      </c>
      <c r="D59" s="1" t="s">
        <v>127</v>
      </c>
      <c r="E59" s="368">
        <v>1500000000</v>
      </c>
      <c r="G59" s="1" t="s">
        <v>2456</v>
      </c>
    </row>
    <row r="60" spans="1:7" x14ac:dyDescent="0.2">
      <c r="A60" s="2">
        <v>2201090</v>
      </c>
      <c r="B60" s="1" t="s">
        <v>368</v>
      </c>
      <c r="C60" s="1" t="s">
        <v>236</v>
      </c>
      <c r="D60" s="1" t="s">
        <v>127</v>
      </c>
      <c r="E60" s="368">
        <v>8000000000</v>
      </c>
    </row>
    <row r="61" spans="1:7" x14ac:dyDescent="0.2">
      <c r="A61" s="1" t="s">
        <v>2353</v>
      </c>
      <c r="D61"/>
      <c r="E61" s="368">
        <v>117337900000</v>
      </c>
    </row>
    <row r="62" spans="1:7" x14ac:dyDescent="0.2">
      <c r="D62"/>
    </row>
    <row r="63" spans="1:7" x14ac:dyDescent="0.2">
      <c r="D63"/>
    </row>
    <row r="64" spans="1:7" x14ac:dyDescent="0.2">
      <c r="D64"/>
    </row>
    <row r="65" spans="1:5" x14ac:dyDescent="0.2">
      <c r="A65" s="366" t="s">
        <v>25</v>
      </c>
      <c r="B65" t="s">
        <v>232</v>
      </c>
    </row>
    <row r="67" spans="1:5" x14ac:dyDescent="0.2">
      <c r="A67" s="366" t="s">
        <v>2330</v>
      </c>
      <c r="B67" s="366" t="s">
        <v>31</v>
      </c>
      <c r="C67" s="366" t="s">
        <v>22</v>
      </c>
      <c r="D67" s="366" t="s">
        <v>38</v>
      </c>
      <c r="E67" s="368" t="s">
        <v>2331</v>
      </c>
    </row>
    <row r="68" spans="1:5" x14ac:dyDescent="0.2">
      <c r="A68" s="1" t="s">
        <v>2344</v>
      </c>
      <c r="D68"/>
      <c r="E68" s="368">
        <v>37690408287</v>
      </c>
    </row>
    <row r="69" spans="1:5" x14ac:dyDescent="0.2">
      <c r="A69" s="2">
        <v>2201037</v>
      </c>
      <c r="B69" s="1" t="s">
        <v>429</v>
      </c>
      <c r="C69" s="1" t="s">
        <v>427</v>
      </c>
      <c r="D69" s="1" t="s">
        <v>279</v>
      </c>
      <c r="E69" s="373">
        <v>7755695208.9099998</v>
      </c>
    </row>
    <row r="70" spans="1:5" x14ac:dyDescent="0.2">
      <c r="A70" s="2">
        <v>2201048</v>
      </c>
      <c r="B70" s="1" t="s">
        <v>462</v>
      </c>
      <c r="C70" s="1" t="s">
        <v>427</v>
      </c>
      <c r="D70" s="1" t="s">
        <v>279</v>
      </c>
      <c r="E70" s="373">
        <v>1815885609.5899999</v>
      </c>
    </row>
    <row r="71" spans="1:5" x14ac:dyDescent="0.2">
      <c r="A71" s="2">
        <v>2201089</v>
      </c>
      <c r="B71" s="1" t="s">
        <v>437</v>
      </c>
      <c r="C71" s="1" t="s">
        <v>427</v>
      </c>
      <c r="D71" s="1" t="s">
        <v>279</v>
      </c>
      <c r="E71" s="368">
        <v>22103488429.639999</v>
      </c>
    </row>
    <row r="72" spans="1:5" x14ac:dyDescent="0.2">
      <c r="B72" s="1" t="s">
        <v>443</v>
      </c>
      <c r="C72" s="1" t="s">
        <v>427</v>
      </c>
      <c r="D72" s="1" t="s">
        <v>279</v>
      </c>
      <c r="E72" s="368">
        <v>2915339038.8600001</v>
      </c>
    </row>
    <row r="73" spans="1:5" x14ac:dyDescent="0.2">
      <c r="A73" s="2">
        <v>2201090</v>
      </c>
      <c r="B73" s="1" t="s">
        <v>480</v>
      </c>
      <c r="C73" s="1" t="s">
        <v>427</v>
      </c>
      <c r="D73" s="1" t="s">
        <v>279</v>
      </c>
      <c r="E73" s="373">
        <v>3100000000</v>
      </c>
    </row>
    <row r="74" spans="1:5" x14ac:dyDescent="0.2">
      <c r="A74" s="1" t="s">
        <v>2457</v>
      </c>
      <c r="D74"/>
      <c r="E74" s="368">
        <v>5000000000</v>
      </c>
    </row>
    <row r="75" spans="1:5" x14ac:dyDescent="0.2">
      <c r="A75" s="2">
        <v>2201089</v>
      </c>
      <c r="B75" s="1" t="s">
        <v>437</v>
      </c>
      <c r="C75" s="1" t="s">
        <v>427</v>
      </c>
      <c r="D75" s="1" t="s">
        <v>279</v>
      </c>
      <c r="E75" s="368">
        <v>2500000000</v>
      </c>
    </row>
    <row r="76" spans="1:5" x14ac:dyDescent="0.2">
      <c r="B76" s="1" t="s">
        <v>443</v>
      </c>
      <c r="C76" s="1" t="s">
        <v>427</v>
      </c>
      <c r="D76" s="1" t="s">
        <v>279</v>
      </c>
      <c r="E76" s="368">
        <v>2500000000</v>
      </c>
    </row>
    <row r="77" spans="1:5" x14ac:dyDescent="0.2">
      <c r="A77" s="1" t="s">
        <v>2353</v>
      </c>
      <c r="D77"/>
      <c r="E77" s="368">
        <v>42690408287</v>
      </c>
    </row>
    <row r="78" spans="1:5" x14ac:dyDescent="0.2">
      <c r="D78"/>
    </row>
    <row r="79" spans="1:5" x14ac:dyDescent="0.2">
      <c r="D79"/>
    </row>
    <row r="80" spans="1:5" x14ac:dyDescent="0.2">
      <c r="D80"/>
    </row>
    <row r="81" spans="4:4" x14ac:dyDescent="0.2">
      <c r="D81"/>
    </row>
    <row r="82" spans="4:4" x14ac:dyDescent="0.2">
      <c r="D82"/>
    </row>
    <row r="83" spans="4:4" x14ac:dyDescent="0.2">
      <c r="D83"/>
    </row>
    <row r="84" spans="4:4" x14ac:dyDescent="0.2">
      <c r="D84"/>
    </row>
    <row r="85" spans="4:4" x14ac:dyDescent="0.2">
      <c r="D85"/>
    </row>
    <row r="86" spans="4:4" x14ac:dyDescent="0.2">
      <c r="D86"/>
    </row>
    <row r="87" spans="4:4" x14ac:dyDescent="0.2">
      <c r="D87"/>
    </row>
    <row r="88" spans="4:4" x14ac:dyDescent="0.2">
      <c r="D88"/>
    </row>
    <row r="89" spans="4:4" x14ac:dyDescent="0.2">
      <c r="D89"/>
    </row>
    <row r="90" spans="4:4" x14ac:dyDescent="0.2">
      <c r="D90"/>
    </row>
    <row r="91" spans="4:4" x14ac:dyDescent="0.2">
      <c r="D91"/>
    </row>
    <row r="92" spans="4:4" x14ac:dyDescent="0.2">
      <c r="D92"/>
    </row>
    <row r="93" spans="4:4" x14ac:dyDescent="0.2">
      <c r="D93"/>
    </row>
    <row r="94" spans="4:4" x14ac:dyDescent="0.2">
      <c r="D94"/>
    </row>
    <row r="95" spans="4:4" x14ac:dyDescent="0.2">
      <c r="D95"/>
    </row>
    <row r="96" spans="4:4" x14ac:dyDescent="0.2">
      <c r="D96"/>
    </row>
    <row r="97" spans="4:4" x14ac:dyDescent="0.2">
      <c r="D9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0E6C31EAB448A45A42E74017B5F4D9F" ma:contentTypeVersion="10" ma:contentTypeDescription="Crear nuevo documento." ma:contentTypeScope="" ma:versionID="d79e08c15a7550a96fed78c787593757">
  <xsd:schema xmlns:xsd="http://www.w3.org/2001/XMLSchema" xmlns:xs="http://www.w3.org/2001/XMLSchema" xmlns:p="http://schemas.microsoft.com/office/2006/metadata/properties" xmlns:ns2="a3e73ca5-0196-4838-bfc0-8be9cc4111d5" xmlns:ns3="22817908-c1a5-4391-8764-eb358fb119e0" targetNamespace="http://schemas.microsoft.com/office/2006/metadata/properties" ma:root="true" ma:fieldsID="4007a039a8826609f8b9106a62b3ea3c" ns2:_="" ns3:_="">
    <xsd:import namespace="a3e73ca5-0196-4838-bfc0-8be9cc4111d5"/>
    <xsd:import namespace="22817908-c1a5-4391-8764-eb358fb119e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e73ca5-0196-4838-bfc0-8be9cc4111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817908-c1a5-4391-8764-eb358fb119e0"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7263DF-D247-490A-A991-48D84BC0C28F}">
  <ds:schemaRefs>
    <ds:schemaRef ds:uri="http://schemas.microsoft.com/sharepoint/v3/contenttype/forms"/>
  </ds:schemaRefs>
</ds:datastoreItem>
</file>

<file path=customXml/itemProps2.xml><?xml version="1.0" encoding="utf-8"?>
<ds:datastoreItem xmlns:ds="http://schemas.openxmlformats.org/officeDocument/2006/customXml" ds:itemID="{0102D3C3-B2A4-4883-B953-2D20A23519CD}"/>
</file>

<file path=customXml/itemProps3.xml><?xml version="1.0" encoding="utf-8"?>
<ds:datastoreItem xmlns:ds="http://schemas.openxmlformats.org/officeDocument/2006/customXml" ds:itemID="{A2DB5EE9-F59F-45F5-B445-348FA43A879F}">
  <ds:schemaRefs>
    <ds:schemaRef ds:uri="http://www.w3.org/XML/1998/namespace"/>
    <ds:schemaRef ds:uri="dc589f23-8f7e-4c8b-90c8-dfc26ee2765a"/>
    <ds:schemaRef ds:uri="http://purl.org/dc/dcmitype/"/>
    <ds:schemaRef ds:uri="http://purl.org/dc/terms/"/>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4d7ddc11-9406-472f-b378-ade2581cd89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Hojas de cálculo</vt:lpstr>
      </vt:variant>
      <vt:variant>
        <vt:i4>18</vt:i4>
      </vt:variant>
      <vt:variant>
        <vt:lpstr>Rangos con nombre</vt:lpstr>
      </vt:variant>
      <vt:variant>
        <vt:i4>58</vt:i4>
      </vt:variant>
    </vt:vector>
  </HeadingPairs>
  <TitlesOfParts>
    <vt:vector size="76" baseType="lpstr">
      <vt:lpstr>Portada</vt:lpstr>
      <vt:lpstr>Anexo ppal Inversión</vt:lpstr>
      <vt:lpstr>Anexo pptal FUNCIONAM 2026_OP1</vt:lpstr>
      <vt:lpstr>Indicadores</vt:lpstr>
      <vt:lpstr>Acciones</vt:lpstr>
      <vt:lpstr>Listas_desplega</vt:lpstr>
      <vt:lpstr>TD</vt:lpstr>
      <vt:lpstr>Desagregación</vt:lpstr>
      <vt:lpstr>Hoja1</vt:lpstr>
      <vt:lpstr>Hoja2</vt:lpstr>
      <vt:lpstr>Hoja3</vt:lpstr>
      <vt:lpstr>desplegables</vt:lpstr>
      <vt:lpstr>ID</vt:lpstr>
      <vt:lpstr>Estrategias</vt:lpstr>
      <vt:lpstr>Hoja4</vt:lpstr>
      <vt:lpstr>RUBRO A</vt:lpstr>
      <vt:lpstr>Hoja7</vt:lpstr>
      <vt:lpstr>Proyectos inversión</vt:lpstr>
      <vt:lpstr>'Anexo pptal FUNCIONAM 2026_OP1'!Área_de_impresión</vt:lpstr>
      <vt:lpstr>Ordenamiento_del_territorio</vt:lpstr>
      <vt:lpstr>T_1</vt:lpstr>
      <vt:lpstr>T_1_C_1</vt:lpstr>
      <vt:lpstr>T_1_C_1_ET_1</vt:lpstr>
      <vt:lpstr>T_2</vt:lpstr>
      <vt:lpstr>T_2_C_1</vt:lpstr>
      <vt:lpstr>T_2_C_1_ET_1</vt:lpstr>
      <vt:lpstr>T_2_C_1_ET_2</vt:lpstr>
      <vt:lpstr>T_2_C_1_ET_3</vt:lpstr>
      <vt:lpstr>T_2_C_2</vt:lpstr>
      <vt:lpstr>T_2_C_2_ET_1</vt:lpstr>
      <vt:lpstr>T_2_C_2_ET_2</vt:lpstr>
      <vt:lpstr>T_2_C_3</vt:lpstr>
      <vt:lpstr>T_2_C_3_ET_1</vt:lpstr>
      <vt:lpstr>T_2_C_3_ET_2</vt:lpstr>
      <vt:lpstr>T_2_C_3_ET_3</vt:lpstr>
      <vt:lpstr>T_2_C_3_ET_4</vt:lpstr>
      <vt:lpstr>T_2_C_3_ET_5</vt:lpstr>
      <vt:lpstr>T_2_C_3_ET_6</vt:lpstr>
      <vt:lpstr>T_3</vt:lpstr>
      <vt:lpstr>T_3_C_1</vt:lpstr>
      <vt:lpstr>T_3_C_1_ET_1</vt:lpstr>
      <vt:lpstr>T_5</vt:lpstr>
      <vt:lpstr>T_5_C_1</vt:lpstr>
      <vt:lpstr>T_5_C_1_ET_1</vt:lpstr>
      <vt:lpstr>T_5_C_1_ET_2</vt:lpstr>
      <vt:lpstr>T_5_C_1_ET_3</vt:lpstr>
      <vt:lpstr>T_5_C_1_ET_4</vt:lpstr>
      <vt:lpstr>T_5_C_1_ET_5</vt:lpstr>
      <vt:lpstr>T_5_C_1_ET_6</vt:lpstr>
      <vt:lpstr>T_5_C_2</vt:lpstr>
      <vt:lpstr>T_5_C_2_ET_1</vt:lpstr>
      <vt:lpstr>T_5_C_2_ET_2</vt:lpstr>
      <vt:lpstr>T_5_C_2_ET_3</vt:lpstr>
      <vt:lpstr>T_5_C_2_ET_4</vt:lpstr>
      <vt:lpstr>T_AD</vt:lpstr>
      <vt:lpstr>T_AD_C_1</vt:lpstr>
      <vt:lpstr>T_AD_C_1_ET_1</vt:lpstr>
      <vt:lpstr>T_AD_C_1_ET_2</vt:lpstr>
      <vt:lpstr>T_AD_C_2</vt:lpstr>
      <vt:lpstr>T_AD_C_2_ET_1</vt:lpstr>
      <vt:lpstr>T_AD_C_2_ET_2</vt:lpstr>
      <vt:lpstr>T_AD_C_3</vt:lpstr>
      <vt:lpstr>T_AD_C_3_ET_1</vt:lpstr>
      <vt:lpstr>T_AD_C_4</vt:lpstr>
      <vt:lpstr>T_AD_C_4_ET_1</vt:lpstr>
      <vt:lpstr>T_AD_C_4_ET_2</vt:lpstr>
      <vt:lpstr>T_AD_C_5</vt:lpstr>
      <vt:lpstr>T_AD_C_5_ET_1</vt:lpstr>
      <vt:lpstr>T_AD_C_5_ET_2</vt:lpstr>
      <vt:lpstr>T_AD_C_6</vt:lpstr>
      <vt:lpstr>T_AD_C_6_ET_1</vt:lpstr>
      <vt:lpstr>T_AD_C_7</vt:lpstr>
      <vt:lpstr>T_AD_C_7_ET_1</vt:lpstr>
      <vt:lpstr>T_AD_C_8</vt:lpstr>
      <vt:lpstr>T_AD_C_8_ET_1</vt:lpstr>
      <vt:lpstr>Vacio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Mariana Isabel Sierra Alarcon</dc:creator>
  <cp:keywords/>
  <dc:description/>
  <cp:lastModifiedBy>John Alexander Reyes Doncel</cp:lastModifiedBy>
  <cp:revision/>
  <dcterms:created xsi:type="dcterms:W3CDTF">2025-08-29T01:34:06Z</dcterms:created>
  <dcterms:modified xsi:type="dcterms:W3CDTF">2026-01-29T17:21:27Z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0x01010040E6C31EAB448A45A42E74017B5F4D9F</vt:lpwstr>
  </property>
  <property fmtid="{D5CDD505-2E9C-101B-9397-08002B2CF9AE}" pid="3" name="MediaServiceImageTags">
    <vt:lpwstr/>
  </property>
</Properties>
</file>